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45" yWindow="15" windowWidth="12660" windowHeight="12300" tabRatio="701" firstSheet="2" activeTab="6"/>
  </bookViews>
  <sheets>
    <sheet name="1.계획인구(집계)" sheetId="143" r:id="rId1"/>
    <sheet name="1.계획인구(행정집계)" sheetId="141" r:id="rId2"/>
    <sheet name="1.계획인구(행정)" sheetId="145" r:id="rId3"/>
    <sheet name="1.계획인구(보고서)" sheetId="142" r:id="rId4"/>
    <sheet name="2.사회적인구 행정구역별 집계" sheetId="137" r:id="rId5"/>
    <sheet name="2.사회적인구 집계" sheetId="136" r:id="rId6"/>
    <sheet name="2.사회적인구-개발계획" sheetId="85" r:id="rId7"/>
    <sheet name="2.사회적인구-산업단지" sheetId="86" r:id="rId8"/>
    <sheet name="행정구역별 장래계획인구" sheetId="130" state="hidden" r:id="rId9"/>
    <sheet name="3.내부이동" sheetId="144" r:id="rId10"/>
    <sheet name="3.내부이동--" sheetId="140" state="hidden" r:id="rId11"/>
    <sheet name="참고자료 출력 (x)---&gt;" sheetId="131" r:id="rId12"/>
    <sheet name="3.계획산단용수산정" sheetId="133" r:id="rId13"/>
    <sheet name="공중위생업소조회" sheetId="98" r:id="rId14"/>
    <sheet name="각종원단위" sheetId="8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강서동10년추정" localSheetId="0">#REF!</definedName>
    <definedName name="강서동10년추정" localSheetId="2">#REF!</definedName>
    <definedName name="강서동10년추정" localSheetId="4">#REF!</definedName>
    <definedName name="강서동10년추정" localSheetId="10">#REF!</definedName>
    <definedName name="강서동10년추정">#REF!</definedName>
    <definedName name="강서동3년추정" localSheetId="0">#REF!</definedName>
    <definedName name="강서동3년추정" localSheetId="2">#REF!</definedName>
    <definedName name="강서동3년추정" localSheetId="4">#REF!</definedName>
    <definedName name="강서동3년추정" localSheetId="10">#REF!</definedName>
    <definedName name="강서동3년추정">#REF!</definedName>
    <definedName name="강서동5년추정" localSheetId="0">#REF!</definedName>
    <definedName name="강서동5년추정" localSheetId="2">#REF!</definedName>
    <definedName name="강서동5년추정" localSheetId="4">#REF!</definedName>
    <definedName name="강서동5년추정" localSheetId="10">#REF!</definedName>
    <definedName name="강서동5년추정">#REF!</definedName>
    <definedName name="계측용수로">[1]DongCode!$H$10002:$H$10006</definedName>
    <definedName name="계획수질2005" localSheetId="0">#REF!</definedName>
    <definedName name="계획수질2005" localSheetId="2">#REF!</definedName>
    <definedName name="계획수질2005" localSheetId="4">#REF!</definedName>
    <definedName name="계획수질2005" localSheetId="10">#REF!</definedName>
    <definedName name="계획수질2005">#REF!</definedName>
    <definedName name="고대면" localSheetId="2">#REF!</definedName>
    <definedName name="고대면">#REF!</definedName>
    <definedName name="공동처리">[2]코드표!$AV$5:$AV$34</definedName>
    <definedName name="교육통" localSheetId="0">#REF!</definedName>
    <definedName name="교육통" localSheetId="2">#REF!</definedName>
    <definedName name="교육통" localSheetId="4">#REF!</definedName>
    <definedName name="교육통" localSheetId="12">#REF!</definedName>
    <definedName name="교육통" localSheetId="10">#REF!</definedName>
    <definedName name="교육통">#REF!</definedName>
    <definedName name="기관">[1]DongCode!$GF$10002:$GF$10286</definedName>
    <definedName name="ㄴㄹ" localSheetId="6">{"Book1"}</definedName>
    <definedName name="ㄴㄹ" localSheetId="7">{"Book1"}</definedName>
    <definedName name="ㄴㄹ" localSheetId="14">{"Book1"}</definedName>
    <definedName name="ㄴㄹ">{"Book1"}</definedName>
    <definedName name="농공단지">[2]코드표!$AJ$5:$AJ$409</definedName>
    <definedName name="단위코드">[3]DongCode!$W$10002:$W$10032</definedName>
    <definedName name="단지명1" localSheetId="0">#REF!</definedName>
    <definedName name="단지명1" localSheetId="2">#REF!</definedName>
    <definedName name="단지명1" localSheetId="4">#REF!</definedName>
    <definedName name="단지명1" localSheetId="10">#REF!</definedName>
    <definedName name="단지명1">#REF!</definedName>
    <definedName name="단지명2">[4]면적!$A$2:$A$20000</definedName>
    <definedName name="당진읍" localSheetId="2">#REF!</definedName>
    <definedName name="당진읍">#REF!</definedName>
    <definedName name="대호지면" localSheetId="2">#REF!</definedName>
    <definedName name="대호지면">#REF!</definedName>
    <definedName name="도시지역구분">[3]DongCode!$FT$10002:$FT$10014</definedName>
    <definedName name="동면10년추정" localSheetId="0">#REF!</definedName>
    <definedName name="동면10년추정" localSheetId="2">#REF!</definedName>
    <definedName name="동면10년추정" localSheetId="4">#REF!</definedName>
    <definedName name="동면10년추정" localSheetId="10">#REF!</definedName>
    <definedName name="동면10년추정">#REF!</definedName>
    <definedName name="동면3년추정" localSheetId="0">#REF!</definedName>
    <definedName name="동면3년추정" localSheetId="2">#REF!</definedName>
    <definedName name="동면3년추정" localSheetId="4">#REF!</definedName>
    <definedName name="동면3년추정" localSheetId="10">#REF!</definedName>
    <definedName name="동면3년추정">#REF!</definedName>
    <definedName name="동면5년추정" localSheetId="0">#REF!</definedName>
    <definedName name="동면5년추정" localSheetId="2">#REF!</definedName>
    <definedName name="동면5년추정" localSheetId="4">#REF!</definedName>
    <definedName name="동면5년추정" localSheetId="10">#REF!</definedName>
    <definedName name="동면5년추정">#REF!</definedName>
    <definedName name="면천면" localSheetId="2">#REF!</definedName>
    <definedName name="면천면">#REF!</definedName>
    <definedName name="물금읍10년추정" localSheetId="0">#REF!</definedName>
    <definedName name="물금읍10년추정" localSheetId="2">#REF!</definedName>
    <definedName name="물금읍10년추정" localSheetId="4">#REF!</definedName>
    <definedName name="물금읍10년추정" localSheetId="10">#REF!</definedName>
    <definedName name="물금읍10년추정">#REF!</definedName>
    <definedName name="물금읍3년추정" localSheetId="0">#REF!</definedName>
    <definedName name="물금읍3년추정" localSheetId="2">#REF!</definedName>
    <definedName name="물금읍3년추정" localSheetId="4">#REF!</definedName>
    <definedName name="물금읍3년추정" localSheetId="10">#REF!</definedName>
    <definedName name="물금읍3년추정">#REF!</definedName>
    <definedName name="물금읍5년추정" localSheetId="0">#REF!</definedName>
    <definedName name="물금읍5년추정" localSheetId="2">#REF!</definedName>
    <definedName name="물금읍5년추정" localSheetId="4">#REF!</definedName>
    <definedName name="물금읍5년추정" localSheetId="10">#REF!</definedName>
    <definedName name="물금읍5년추정">#REF!</definedName>
    <definedName name="미보급단위연장">'[5]확대적용 및 사업우선순위'!$Q$36</definedName>
    <definedName name="방지시설처리방법">[2]코드표!$BK$5:$BK$12</definedName>
    <definedName name="배출시설">[2]코드표!$BH$5:$BH$86</definedName>
    <definedName name="배출허용기준">[2]코드표!$BB$5:$BB$8</definedName>
    <definedName name="배출허용기준적용지역">[1]DongCode!$BA$10002:$BA$10005</definedName>
    <definedName name="사업장규모">[2]코드표!$O$5:$O$9</definedName>
    <definedName name="산술통계" localSheetId="0">#REF!</definedName>
    <definedName name="산술통계" localSheetId="2">#REF!</definedName>
    <definedName name="산술통계" localSheetId="4">#REF!</definedName>
    <definedName name="산술통계" localSheetId="10">#REF!</definedName>
    <definedName name="산술통계">#REF!</definedName>
    <definedName name="산업단지">[2]코드표!$AG$5:$AG$480</definedName>
    <definedName name="산업폐수처리방법">[3]DongCode!$BG$10002:$BG$10009</definedName>
    <definedName name="삼성동10년추정" localSheetId="0">#REF!</definedName>
    <definedName name="삼성동10년추정" localSheetId="2">#REF!</definedName>
    <definedName name="삼성동10년추정" localSheetId="4">#REF!</definedName>
    <definedName name="삼성동10년추정" localSheetId="10">#REF!</definedName>
    <definedName name="삼성동10년추정">#REF!</definedName>
    <definedName name="삼성동3년추정" localSheetId="0">#REF!</definedName>
    <definedName name="삼성동3년추정" localSheetId="2">#REF!</definedName>
    <definedName name="삼성동3년추정" localSheetId="4">#REF!</definedName>
    <definedName name="삼성동3년추정" localSheetId="10">#REF!</definedName>
    <definedName name="삼성동3년추정">#REF!</definedName>
    <definedName name="삼성동5년추정" localSheetId="0">#REF!</definedName>
    <definedName name="삼성동5년추정" localSheetId="2">#REF!</definedName>
    <definedName name="삼성동5년추정" localSheetId="4">#REF!</definedName>
    <definedName name="삼성동5년추정" localSheetId="10">#REF!</definedName>
    <definedName name="삼성동5년추정">#REF!</definedName>
    <definedName name="상북면10년추정" localSheetId="0">#REF!</definedName>
    <definedName name="상북면10년추정" localSheetId="2">#REF!</definedName>
    <definedName name="상북면10년추정" localSheetId="4">#REF!</definedName>
    <definedName name="상북면10년추정" localSheetId="10">#REF!</definedName>
    <definedName name="상북면10년추정">#REF!</definedName>
    <definedName name="상북면3년추정" localSheetId="0">#REF!</definedName>
    <definedName name="상북면3년추정" localSheetId="2">#REF!</definedName>
    <definedName name="상북면3년추정" localSheetId="4">#REF!</definedName>
    <definedName name="상북면3년추정" localSheetId="10">#REF!</definedName>
    <definedName name="상북면3년추정">#REF!</definedName>
    <definedName name="상북면5년추정" localSheetId="0">#REF!</definedName>
    <definedName name="상북면5년추정" localSheetId="2">#REF!</definedName>
    <definedName name="상북면5년추정" localSheetId="4">#REF!</definedName>
    <definedName name="상북면5년추정" localSheetId="10">#REF!</definedName>
    <definedName name="상북면5년추정">#REF!</definedName>
    <definedName name="상수원보호구역">[2]코드표!$AD$5</definedName>
    <definedName name="서귀포1" localSheetId="0">#REF!</definedName>
    <definedName name="서귀포1" localSheetId="2">#REF!</definedName>
    <definedName name="서귀포1" localSheetId="4">#REF!</definedName>
    <definedName name="서귀포1" localSheetId="10">#REF!</definedName>
    <definedName name="서귀포1">#REF!</definedName>
    <definedName name="서귀포2" localSheetId="0">#REF!</definedName>
    <definedName name="서귀포2" localSheetId="2">#REF!</definedName>
    <definedName name="서귀포2" localSheetId="4">#REF!</definedName>
    <definedName name="서귀포2" localSheetId="10">#REF!</definedName>
    <definedName name="서귀포2">#REF!</definedName>
    <definedName name="서귀포3" localSheetId="0">#REF!</definedName>
    <definedName name="서귀포3" localSheetId="2">#REF!</definedName>
    <definedName name="서귀포3" localSheetId="4">#REF!</definedName>
    <definedName name="서귀포3" localSheetId="10">#REF!</definedName>
    <definedName name="서귀포3">#REF!</definedName>
    <definedName name="서귀포4" localSheetId="0">#REF!</definedName>
    <definedName name="서귀포4" localSheetId="2">#REF!</definedName>
    <definedName name="서귀포4" localSheetId="4">#REF!</definedName>
    <definedName name="서귀포4" localSheetId="10">#REF!</definedName>
    <definedName name="서귀포4">#REF!</definedName>
    <definedName name="서귀포5" localSheetId="0">#REF!</definedName>
    <definedName name="서귀포5" localSheetId="2">#REF!</definedName>
    <definedName name="서귀포5" localSheetId="4">#REF!</definedName>
    <definedName name="서귀포5" localSheetId="10">#REF!</definedName>
    <definedName name="서귀포5">#REF!</definedName>
    <definedName name="서귀포6" localSheetId="0">#REF!</definedName>
    <definedName name="서귀포6" localSheetId="2">#REF!</definedName>
    <definedName name="서귀포6" localSheetId="4">#REF!</definedName>
    <definedName name="서귀포6" localSheetId="10">#REF!</definedName>
    <definedName name="서귀포6">#REF!</definedName>
    <definedName name="석문면" localSheetId="2">#REF!</definedName>
    <definedName name="석문면">#REF!</definedName>
    <definedName name="설치제한지역">[2]코드표!$AA$5</definedName>
    <definedName name="송산면" localSheetId="2">#REF!</definedName>
    <definedName name="송산면">#REF!</definedName>
    <definedName name="송악면" localSheetId="2">#REF!</definedName>
    <definedName name="송악면">#REF!</definedName>
    <definedName name="순성면" localSheetId="2">#REF!</definedName>
    <definedName name="순성면">#REF!</definedName>
    <definedName name="순위결정" localSheetId="8" hidden="1">{"'제10장(표)'!$A$5:$L$10"}</definedName>
    <definedName name="순위결정" hidden="1">{"'제10장(표)'!$A$5:$L$10"}</definedName>
    <definedName name="시군구">[1]Variables!$C$1</definedName>
    <definedName name="시도">[1]Variables!$B$1</definedName>
    <definedName name="신평면" localSheetId="2">#REF!</definedName>
    <definedName name="신평면">#REF!</definedName>
    <definedName name="양산시10년추정" localSheetId="0">#REF!</definedName>
    <definedName name="양산시10년추정" localSheetId="2">#REF!</definedName>
    <definedName name="양산시10년추정" localSheetId="4">#REF!</definedName>
    <definedName name="양산시10년추정" localSheetId="10">#REF!</definedName>
    <definedName name="양산시10년추정">#REF!</definedName>
    <definedName name="양산시10년추정2" localSheetId="0">#REF!</definedName>
    <definedName name="양산시10년추정2" localSheetId="2">#REF!</definedName>
    <definedName name="양산시10년추정2" localSheetId="4">#REF!</definedName>
    <definedName name="양산시10년추정2" localSheetId="10">#REF!</definedName>
    <definedName name="양산시10년추정2">#REF!</definedName>
    <definedName name="양산시10년추정3" localSheetId="0">#REF!</definedName>
    <definedName name="양산시10년추정3" localSheetId="2">#REF!</definedName>
    <definedName name="양산시10년추정3" localSheetId="4">#REF!</definedName>
    <definedName name="양산시10년추정3" localSheetId="10">#REF!</definedName>
    <definedName name="양산시10년추정3">#REF!</definedName>
    <definedName name="양산시3년추정" localSheetId="0">#REF!</definedName>
    <definedName name="양산시3년추정" localSheetId="2">#REF!</definedName>
    <definedName name="양산시3년추정" localSheetId="4">#REF!</definedName>
    <definedName name="양산시3년추정" localSheetId="10">#REF!</definedName>
    <definedName name="양산시3년추정">#REF!</definedName>
    <definedName name="양산시3년추정2" localSheetId="0">#REF!</definedName>
    <definedName name="양산시3년추정2" localSheetId="2">#REF!</definedName>
    <definedName name="양산시3년추정2" localSheetId="4">#REF!</definedName>
    <definedName name="양산시3년추정2" localSheetId="10">#REF!</definedName>
    <definedName name="양산시3년추정2">#REF!</definedName>
    <definedName name="양산시3년추정3" localSheetId="0">#REF!</definedName>
    <definedName name="양산시3년추정3" localSheetId="2">#REF!</definedName>
    <definedName name="양산시3년추정3" localSheetId="4">#REF!</definedName>
    <definedName name="양산시3년추정3" localSheetId="10">#REF!</definedName>
    <definedName name="양산시3년추정3">#REF!</definedName>
    <definedName name="양산시5년추정" localSheetId="0">#REF!</definedName>
    <definedName name="양산시5년추정" localSheetId="2">#REF!</definedName>
    <definedName name="양산시5년추정" localSheetId="4">#REF!</definedName>
    <definedName name="양산시5년추정" localSheetId="10">#REF!</definedName>
    <definedName name="양산시5년추정">#REF!</definedName>
    <definedName name="양산시5년추정2" localSheetId="0">#REF!</definedName>
    <definedName name="양산시5년추정2" localSheetId="2">#REF!</definedName>
    <definedName name="양산시5년추정2" localSheetId="4">#REF!</definedName>
    <definedName name="양산시5년추정2" localSheetId="10">#REF!</definedName>
    <definedName name="양산시5년추정2">#REF!</definedName>
    <definedName name="양산시5년추정3" localSheetId="0">#REF!</definedName>
    <definedName name="양산시5년추정3" localSheetId="2">#REF!</definedName>
    <definedName name="양산시5년추정3" localSheetId="4">#REF!</definedName>
    <definedName name="양산시5년추정3" localSheetId="10">#REF!</definedName>
    <definedName name="양산시5년추정3">#REF!</definedName>
    <definedName name="업소관리등급">[1]DongCode!$BY$10002:$BY$10004</definedName>
    <definedName name="업소형태">[1]DongCode!$CB$10002:$CB$10007</definedName>
    <definedName name="업종" localSheetId="0">[2]코드표!#REF!</definedName>
    <definedName name="업종" localSheetId="2">[2]코드표!#REF!</definedName>
    <definedName name="업종" localSheetId="4">[2]코드표!#REF!</definedName>
    <definedName name="업종" localSheetId="12">[2]코드표!#REF!</definedName>
    <definedName name="업종" localSheetId="10">[2]코드표!#REF!</definedName>
    <definedName name="업종">[2]코드표!#REF!</definedName>
    <definedName name="업종_Query">[1]DongCode!$GU$10002:$GU$10144</definedName>
    <definedName name="용수량계측기">[1]DongCode!$CK$10002:$CK$10003</definedName>
    <definedName name="우강면" localSheetId="2">#REF!</definedName>
    <definedName name="우강면">#REF!</definedName>
    <definedName name="유기물자동측정기">[1]DongCode!$CN$10002:$CN$10004</definedName>
    <definedName name="읍면동">[1]Variables!$D$1</definedName>
    <definedName name="인구and하수량2005" localSheetId="0">#REF!</definedName>
    <definedName name="인구and하수량2005" localSheetId="2">#REF!</definedName>
    <definedName name="인구and하수량2005" localSheetId="4">#REF!</definedName>
    <definedName name="인구and하수량2005" localSheetId="10">#REF!</definedName>
    <definedName name="인구and하수량2005">#REF!</definedName>
    <definedName name="일배분량" localSheetId="2">#REF!</definedName>
    <definedName name="일배분량">#REF!</definedName>
    <definedName name="일수" localSheetId="2">#REF!</definedName>
    <definedName name="일수">#REF!</definedName>
    <definedName name="자격등급">[1]DongCode!$CT$10002:$CT$10007</definedName>
    <definedName name="적산유량계">[1]DongCode!$CW$10002:$CW$10006</definedName>
    <definedName name="적산전력계">[1]DongCode!$CZ$10002:$CZ$10003</definedName>
    <definedName name="정미면" localSheetId="2">#REF!</definedName>
    <definedName name="정미면">#REF!</definedName>
    <definedName name="종말처리">[1]DongCode!$GX$10002:$GX$10299</definedName>
    <definedName name="종말처리시설">[2]코드표!$AS$5:$AS$4370</definedName>
    <definedName name="중수도사용량" localSheetId="2">#REF!</definedName>
    <definedName name="중수도사용량">#REF!</definedName>
    <definedName name="중앙동10년추정" localSheetId="0">#REF!</definedName>
    <definedName name="중앙동10년추정" localSheetId="2">#REF!</definedName>
    <definedName name="중앙동10년추정" localSheetId="4">#REF!</definedName>
    <definedName name="중앙동10년추정" localSheetId="10">#REF!</definedName>
    <definedName name="중앙동10년추정">#REF!</definedName>
    <definedName name="중앙동3년추정" localSheetId="0">#REF!</definedName>
    <definedName name="중앙동3년추정" localSheetId="2">#REF!</definedName>
    <definedName name="중앙동3년추정" localSheetId="4">#REF!</definedName>
    <definedName name="중앙동3년추정" localSheetId="10">#REF!</definedName>
    <definedName name="중앙동3년추정">#REF!</definedName>
    <definedName name="지역구분">[3]DongCode!$CQ$10002:$CQ$10006</definedName>
    <definedName name="지자체" localSheetId="2">#REF!</definedName>
    <definedName name="지자체">#REF!</definedName>
    <definedName name="지자체박" localSheetId="2">#REF!</definedName>
    <definedName name="지자체박">#REF!</definedName>
    <definedName name="처리형태">[3]DongCode!$DC$10002:$DC$10010</definedName>
    <definedName name="침투1" localSheetId="0">#REF!</definedName>
    <definedName name="침투1" localSheetId="2">#REF!</definedName>
    <definedName name="침투1" localSheetId="4">#REF!</definedName>
    <definedName name="침투1" localSheetId="10">#REF!</definedName>
    <definedName name="침투1">#REF!</definedName>
    <definedName name="침투2" localSheetId="0">#REF!</definedName>
    <definedName name="침투2" localSheetId="2">#REF!</definedName>
    <definedName name="침투2" localSheetId="4">#REF!</definedName>
    <definedName name="침투2" localSheetId="10">#REF!</definedName>
    <definedName name="침투2">#REF!</definedName>
    <definedName name="침투3" localSheetId="0">#REF!</definedName>
    <definedName name="침투3" localSheetId="2">#REF!</definedName>
    <definedName name="침투3" localSheetId="4">#REF!</definedName>
    <definedName name="침투3" localSheetId="10">#REF!</definedName>
    <definedName name="침투3">#REF!</definedName>
    <definedName name="침투4" localSheetId="0">#REF!</definedName>
    <definedName name="침투4" localSheetId="2">#REF!</definedName>
    <definedName name="침투4" localSheetId="4">#REF!</definedName>
    <definedName name="침투4" localSheetId="10">#REF!</definedName>
    <definedName name="침투4">#REF!</definedName>
    <definedName name="침투5" localSheetId="0">#REF!</definedName>
    <definedName name="침투5" localSheetId="2">#REF!</definedName>
    <definedName name="침투5" localSheetId="4">#REF!</definedName>
    <definedName name="침투5" localSheetId="10">#REF!</definedName>
    <definedName name="침투5">#REF!</definedName>
    <definedName name="특별대책지역">[2]코드표!$X$5:$X$6</definedName>
    <definedName name="특정수질유해물질배출">[2]코드표!$U$5:$U$6</definedName>
    <definedName name="하북면10년추정" localSheetId="0">#REF!</definedName>
    <definedName name="하북면10년추정" localSheetId="2">#REF!</definedName>
    <definedName name="하북면10년추정" localSheetId="4">#REF!</definedName>
    <definedName name="하북면10년추정" localSheetId="10">#REF!</definedName>
    <definedName name="하북면10년추정">#REF!</definedName>
    <definedName name="하북면3년추정" localSheetId="0">#REF!</definedName>
    <definedName name="하북면3년추정" localSheetId="2">#REF!</definedName>
    <definedName name="하북면3년추정" localSheetId="4">#REF!</definedName>
    <definedName name="하북면3년추정" localSheetId="10">#REF!</definedName>
    <definedName name="하북면3년추정">#REF!</definedName>
    <definedName name="하북면5년추정" localSheetId="0">#REF!</definedName>
    <definedName name="하북면5년추정" localSheetId="2">#REF!</definedName>
    <definedName name="하북면5년추정" localSheetId="4">#REF!</definedName>
    <definedName name="하북면5년추정" localSheetId="10">#REF!</definedName>
    <definedName name="하북면5년추정">#REF!</definedName>
    <definedName name="하수량2001" localSheetId="0">#REF!</definedName>
    <definedName name="하수량2001" localSheetId="2">#REF!</definedName>
    <definedName name="하수량2001" localSheetId="4">#REF!</definedName>
    <definedName name="하수량2001" localSheetId="10">#REF!</definedName>
    <definedName name="하수량2001">#REF!</definedName>
    <definedName name="하천">[2]코드표!$BD$5:$BD$3882</definedName>
    <definedName name="학력">[1]DongCode!$EY$10002:$EY$10005</definedName>
    <definedName name="합덕읍" localSheetId="2">#REF!</definedName>
    <definedName name="합덕읍">#REF!</definedName>
    <definedName name="행정구역" localSheetId="0">[2]코드표!#REF!</definedName>
    <definedName name="행정구역" localSheetId="2">[2]코드표!#REF!</definedName>
    <definedName name="행정구역" localSheetId="4">[2]코드표!#REF!</definedName>
    <definedName name="행정구역" localSheetId="12">[2]코드표!#REF!</definedName>
    <definedName name="행정구역" localSheetId="10">[2]코드표!#REF!</definedName>
    <definedName name="행정구역">[2]코드표!#REF!</definedName>
    <definedName name="허가규모">[1]DongCode!$FB$10002:$FB$10006</definedName>
    <definedName name="허가신고">[1]DongCode!$FE$10002:$FE$10004</definedName>
    <definedName name="휴업">[1]DongCode!$FW$10002:$FW$10003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10">#REF!</definedName>
    <definedName name="_xlnm.Database">#REF!</definedName>
    <definedName name="Document_array" localSheetId="6">{"Book1"}</definedName>
    <definedName name="Document_array" localSheetId="7">{"Book1"}</definedName>
    <definedName name="Document_array" localSheetId="14">{"Book1"}</definedName>
    <definedName name="Document_array">{"Book1"}</definedName>
    <definedName name="HTML_CodePage" hidden="1">949</definedName>
    <definedName name="HTML_Control" localSheetId="6" hidden="1">{"'인구추이'!$A$1:$J$64","'과거추이'!$A$2:$N$16","'단계별하수량'!$J$2:$S$26","'단계별하수량'!$J$2:$S$34","'단계별하수량'!$J$1:$S$34","'인구추이'!$C$32:$K$45","'산출기준'!$A$49:$I$74"}</definedName>
    <definedName name="HTML_Control" localSheetId="7" hidden="1">{"'인구추이'!$A$1:$J$64","'과거추이'!$A$2:$N$16","'단계별하수량'!$J$2:$S$26","'단계별하수량'!$J$2:$S$34","'단계별하수량'!$J$1:$S$34","'인구추이'!$C$32:$K$45","'산출기준'!$A$49:$I$74"}</definedName>
    <definedName name="HTML_Control" localSheetId="12" hidden="1">{"'인구추이'!$A$1:$J$64","'과거추이'!$A$2:$N$16","'단계별하수량'!$J$2:$S$26","'단계별하수량'!$J$2:$S$34","'단계별하수량'!$J$1:$S$34","'인구추이'!$C$32:$K$45","'산출기준'!$A$49:$I$74"}</definedName>
    <definedName name="HTML_Control" localSheetId="14" hidden="1">{"'인구추이'!$A$1:$J$64","'과거추이'!$A$2:$N$16","'단계별하수량'!$J$2:$S$26","'단계별하수량'!$J$2:$S$34","'단계별하수량'!$J$1:$S$34","'인구추이'!$C$32:$K$45","'산출기준'!$A$49:$I$74"}</definedName>
    <definedName name="HTML_Control" localSheetId="8" hidden="1">{"'개선효과분석표'!$B$104:$P$112"}</definedName>
    <definedName name="HTML_Control" hidden="1">{"'인구추이'!$A$1:$J$64","'과거추이'!$A$2:$N$16","'단계별하수량'!$J$2:$S$26","'단계별하수량'!$J$2:$S$34","'단계별하수량'!$J$1:$S$34","'인구추이'!$C$32:$K$45","'산출기준'!$A$49:$I$74"}</definedName>
    <definedName name="HTML_Description" hidden="1">""</definedName>
    <definedName name="HTML_Email" hidden="1">""</definedName>
    <definedName name="HTML_Header" localSheetId="8" hidden="1">""</definedName>
    <definedName name="HTML_Header" hidden="1">"처리시설별 수질"</definedName>
    <definedName name="HTML_LastUpdate" localSheetId="8" hidden="1">""</definedName>
    <definedName name="HTML_LastUpdate" hidden="1">"04-01-29"</definedName>
    <definedName name="HTML_LineAfter" hidden="1">FALSE</definedName>
    <definedName name="HTML_LineBefore" hidden="1">FALSE</definedName>
    <definedName name="HTML_Name" localSheetId="8" hidden="1">""</definedName>
    <definedName name="HTML_Name" hidden="1">"김정호"</definedName>
    <definedName name="HTML_OBDlg2" hidden="1">TRUE</definedName>
    <definedName name="HTML_OBDlg4" hidden="1">TRUE</definedName>
    <definedName name="HTML_OS" hidden="1">0</definedName>
    <definedName name="HTML_PathFile" localSheetId="8" hidden="1">"C:\WINDOWS\바탕 화면\서111.htm"</definedName>
    <definedName name="HTML_PathFile" hidden="1">"C:\My Documents\13.htm"</definedName>
    <definedName name="HTML_Title" localSheetId="8" hidden="1">""</definedName>
    <definedName name="HTML_Title" hidden="1">"하수량&amp;수질"</definedName>
    <definedName name="PH자동측정기">[1]DongCode!$FZ$10002:$FZ$10003</definedName>
    <definedName name="_xlnm.Print_Area" localSheetId="0">'1.계획인구(집계)'!$A$1:$T$32</definedName>
    <definedName name="_xlnm.Print_Area" localSheetId="1">'1.계획인구(행정집계)'!$A$1:$T$203</definedName>
    <definedName name="_xlnm.Print_Area" localSheetId="5">'2.사회적인구 집계'!$A$1:$P$28</definedName>
    <definedName name="_xlnm.Print_Area" localSheetId="4">'2.사회적인구 행정구역별 집계'!$A$1:$M$74</definedName>
    <definedName name="_xlnm.Print_Area" localSheetId="6">'2.사회적인구-개발계획'!$A$1:$L$29</definedName>
    <definedName name="_xlnm.Print_Area" localSheetId="7">'2.사회적인구-산업단지'!$A$1:$N$37</definedName>
    <definedName name="_xlnm.Print_Area" localSheetId="12">'3.계획산단용수산정'!$A$1:$I$16</definedName>
    <definedName name="_xlnm.Print_Area" localSheetId="9">'3.내부이동'!$A$1:$AA$501</definedName>
    <definedName name="_xlnm.Print_Area" localSheetId="10">'3.내부이동--'!$A$1:$X$493</definedName>
    <definedName name="_xlnm.Print_Area" localSheetId="14">각종원단위!$A$1:$L$104</definedName>
    <definedName name="_xlnm.Print_Area" localSheetId="8">'행정구역별 장래계획인구'!$A$1:$P$498</definedName>
    <definedName name="_xlnm.Print_Area">#REF!</definedName>
    <definedName name="PRINT_AREA_MI" localSheetId="0">#REF!</definedName>
    <definedName name="PRINT_AREA_MI" localSheetId="2">#REF!</definedName>
    <definedName name="PRINT_AREA_MI" localSheetId="4">#REF!</definedName>
    <definedName name="PRINT_AREA_MI" localSheetId="10">#REF!</definedName>
    <definedName name="PRINT_AREA_MI">#REF!</definedName>
    <definedName name="_xlnm.Print_Titles" localSheetId="2">'1.계획인구(행정)'!$1:$5</definedName>
    <definedName name="_xlnm.Print_Titles" localSheetId="1">'1.계획인구(행정집계)'!$1:$4</definedName>
    <definedName name="_xlnm.Print_Titles" localSheetId="6">'2.사회적인구-개발계획'!$1:$3</definedName>
    <definedName name="_xlnm.Print_Titles" localSheetId="7">'2.사회적인구-산업단지'!$1:$4</definedName>
    <definedName name="_xlnm.Print_Titles" localSheetId="12">'3.계획산단용수산정'!$A$1:$IQ$3</definedName>
    <definedName name="_xlnm.Print_Titles" localSheetId="9">'3.내부이동'!$1:$5</definedName>
    <definedName name="_xlnm.Print_Titles" localSheetId="10">'3.내부이동--'!$1:$4</definedName>
    <definedName name="_xlnm.Print_Titles" localSheetId="13">공중위생업소조회!$3:$3</definedName>
    <definedName name="_xlnm.Print_Titles" localSheetId="8">'행정구역별 장래계획인구'!$A$1:$A$65536,'행정구역별 장래계획인구'!$A$2:$IV$3</definedName>
  </definedNames>
  <calcPr calcId="125725"/>
</workbook>
</file>

<file path=xl/calcChain.xml><?xml version="1.0" encoding="utf-8"?>
<calcChain xmlns="http://schemas.openxmlformats.org/spreadsheetml/2006/main">
  <c r="D15" i="85"/>
  <c r="E21" i="86" l="1"/>
  <c r="E20" s="1"/>
  <c r="E13"/>
  <c r="C18"/>
  <c r="C17"/>
  <c r="C16"/>
  <c r="C15"/>
  <c r="C14"/>
  <c r="C13"/>
  <c r="C12"/>
  <c r="E17" i="85" l="1"/>
  <c r="J9" i="141" l="1"/>
  <c r="J8"/>
  <c r="J7"/>
  <c r="K477" i="145"/>
  <c r="K440"/>
  <c r="K414"/>
  <c r="K385"/>
  <c r="K356"/>
  <c r="K313"/>
  <c r="K289"/>
  <c r="K248"/>
  <c r="K214"/>
  <c r="K187"/>
  <c r="K160"/>
  <c r="K126"/>
  <c r="K94"/>
  <c r="K35"/>
  <c r="J200" i="141" s="1"/>
  <c r="K6" i="145"/>
  <c r="Q477" i="144"/>
  <c r="Q440"/>
  <c r="Q414"/>
  <c r="Q385"/>
  <c r="Q356"/>
  <c r="Q313"/>
  <c r="Q289"/>
  <c r="Q248"/>
  <c r="Q214"/>
  <c r="Q187"/>
  <c r="Q160"/>
  <c r="Q126"/>
  <c r="Q94"/>
  <c r="Q35"/>
  <c r="Q6"/>
  <c r="J13" i="141" l="1"/>
  <c r="J17"/>
  <c r="J22"/>
  <c r="J26"/>
  <c r="J30"/>
  <c r="J35"/>
  <c r="J39"/>
  <c r="J43"/>
  <c r="J48"/>
  <c r="J52"/>
  <c r="J56"/>
  <c r="J61"/>
  <c r="J65"/>
  <c r="J69"/>
  <c r="J73"/>
  <c r="J78"/>
  <c r="J82"/>
  <c r="J86"/>
  <c r="J91"/>
  <c r="J95"/>
  <c r="J99"/>
  <c r="J104"/>
  <c r="J108"/>
  <c r="J112"/>
  <c r="J116"/>
  <c r="J120"/>
  <c r="J125"/>
  <c r="J129"/>
  <c r="J133"/>
  <c r="J137"/>
  <c r="J142"/>
  <c r="J146"/>
  <c r="J150"/>
  <c r="J154"/>
  <c r="J159"/>
  <c r="J163"/>
  <c r="J167"/>
  <c r="J172"/>
  <c r="J176"/>
  <c r="J180"/>
  <c r="J185"/>
  <c r="J189"/>
  <c r="J194"/>
  <c r="J198"/>
  <c r="J203"/>
  <c r="J12"/>
  <c r="J16"/>
  <c r="J21"/>
  <c r="J25"/>
  <c r="J29"/>
  <c r="J33"/>
  <c r="J38"/>
  <c r="J42"/>
  <c r="J47"/>
  <c r="J51"/>
  <c r="J55"/>
  <c r="J59"/>
  <c r="J64"/>
  <c r="J68"/>
  <c r="J72"/>
  <c r="J77"/>
  <c r="J81"/>
  <c r="J85"/>
  <c r="J90"/>
  <c r="J94"/>
  <c r="J98"/>
  <c r="J103"/>
  <c r="J107"/>
  <c r="J111"/>
  <c r="J115"/>
  <c r="J119"/>
  <c r="J124"/>
  <c r="J128"/>
  <c r="J132"/>
  <c r="J136"/>
  <c r="J141"/>
  <c r="J145"/>
  <c r="J149"/>
  <c r="J153"/>
  <c r="J158"/>
  <c r="J162"/>
  <c r="J166"/>
  <c r="J170"/>
  <c r="J175"/>
  <c r="J179"/>
  <c r="J184"/>
  <c r="J188"/>
  <c r="J193"/>
  <c r="J197"/>
  <c r="J202"/>
  <c r="J11"/>
  <c r="J15"/>
  <c r="J19"/>
  <c r="J24"/>
  <c r="J28"/>
  <c r="J32"/>
  <c r="J37"/>
  <c r="J41"/>
  <c r="J45"/>
  <c r="J50"/>
  <c r="J54"/>
  <c r="J58"/>
  <c r="J63"/>
  <c r="J67"/>
  <c r="J71"/>
  <c r="J76"/>
  <c r="J80"/>
  <c r="J84"/>
  <c r="J88"/>
  <c r="J93"/>
  <c r="J97"/>
  <c r="J101"/>
  <c r="J106"/>
  <c r="J110"/>
  <c r="J114"/>
  <c r="J118"/>
  <c r="J122"/>
  <c r="J127"/>
  <c r="J131"/>
  <c r="J135"/>
  <c r="J140"/>
  <c r="J144"/>
  <c r="J148"/>
  <c r="J152"/>
  <c r="J157"/>
  <c r="J161"/>
  <c r="J165"/>
  <c r="J169"/>
  <c r="J174"/>
  <c r="J178"/>
  <c r="J183"/>
  <c r="J187"/>
  <c r="J192"/>
  <c r="J196"/>
  <c r="J201"/>
  <c r="J199" s="1"/>
  <c r="J20" i="143" s="1"/>
  <c r="J10" i="141"/>
  <c r="J6" s="1"/>
  <c r="J14"/>
  <c r="J18"/>
  <c r="J23"/>
  <c r="J27"/>
  <c r="J31"/>
  <c r="J36"/>
  <c r="J40"/>
  <c r="J44"/>
  <c r="J49"/>
  <c r="J53"/>
  <c r="J57"/>
  <c r="J62"/>
  <c r="J66"/>
  <c r="J70"/>
  <c r="J74"/>
  <c r="J79"/>
  <c r="J83"/>
  <c r="J87"/>
  <c r="J92"/>
  <c r="J96"/>
  <c r="J100"/>
  <c r="J105"/>
  <c r="J109"/>
  <c r="J113"/>
  <c r="J117"/>
  <c r="J121"/>
  <c r="J126"/>
  <c r="J130"/>
  <c r="J134"/>
  <c r="J139"/>
  <c r="J143"/>
  <c r="J147"/>
  <c r="J151"/>
  <c r="J155"/>
  <c r="J160"/>
  <c r="J164"/>
  <c r="J168"/>
  <c r="J173"/>
  <c r="J177"/>
  <c r="J181"/>
  <c r="J171" s="1"/>
  <c r="J17" i="143" s="1"/>
  <c r="J186" i="141"/>
  <c r="J190"/>
  <c r="J195"/>
  <c r="J34"/>
  <c r="J8" i="143" s="1"/>
  <c r="J102" i="141"/>
  <c r="J13" i="143" s="1"/>
  <c r="J20" i="141"/>
  <c r="J7" i="143" s="1"/>
  <c r="J156" i="141"/>
  <c r="J16" i="143" s="1"/>
  <c r="J75" i="141"/>
  <c r="J11" i="143" s="1"/>
  <c r="K5" i="145"/>
  <c r="Q5" i="144"/>
  <c r="J6" i="143" l="1"/>
  <c r="J191" i="141"/>
  <c r="J19" i="143" s="1"/>
  <c r="J46" i="141"/>
  <c r="J9" i="143" s="1"/>
  <c r="J182" i="141"/>
  <c r="J18" i="143" s="1"/>
  <c r="J138" i="141"/>
  <c r="J15" i="143" s="1"/>
  <c r="J123" i="141"/>
  <c r="J14" i="143" s="1"/>
  <c r="J89" i="141"/>
  <c r="J12" i="143" s="1"/>
  <c r="J60" i="141"/>
  <c r="J10" i="143" s="1"/>
  <c r="J5" s="1"/>
  <c r="K498" i="144"/>
  <c r="K494"/>
  <c r="K490"/>
  <c r="K486"/>
  <c r="K482"/>
  <c r="K478"/>
  <c r="K473"/>
  <c r="K469"/>
  <c r="K465"/>
  <c r="K461"/>
  <c r="K457"/>
  <c r="K453"/>
  <c r="K449"/>
  <c r="K445"/>
  <c r="K441"/>
  <c r="K437"/>
  <c r="K433"/>
  <c r="K429"/>
  <c r="K425"/>
  <c r="K421"/>
  <c r="K417"/>
  <c r="K412"/>
  <c r="K408"/>
  <c r="K404"/>
  <c r="K400"/>
  <c r="K396"/>
  <c r="K392"/>
  <c r="K388"/>
  <c r="K383"/>
  <c r="K379"/>
  <c r="K375"/>
  <c r="K371"/>
  <c r="K367"/>
  <c r="K363"/>
  <c r="K359"/>
  <c r="K355"/>
  <c r="K351"/>
  <c r="K347"/>
  <c r="K343"/>
  <c r="K339"/>
  <c r="K335"/>
  <c r="K331"/>
  <c r="K327"/>
  <c r="K323"/>
  <c r="K319"/>
  <c r="K315"/>
  <c r="K310"/>
  <c r="K306"/>
  <c r="K302"/>
  <c r="K298"/>
  <c r="K294"/>
  <c r="K290"/>
  <c r="K285"/>
  <c r="K281"/>
  <c r="K277"/>
  <c r="K273"/>
  <c r="K269"/>
  <c r="K265"/>
  <c r="K261"/>
  <c r="K257"/>
  <c r="K253"/>
  <c r="K249"/>
  <c r="K245"/>
  <c r="K241"/>
  <c r="K237"/>
  <c r="K233"/>
  <c r="K229"/>
  <c r="K225"/>
  <c r="K221"/>
  <c r="K217"/>
  <c r="K212"/>
  <c r="K208"/>
  <c r="K204"/>
  <c r="K200"/>
  <c r="K196"/>
  <c r="K192"/>
  <c r="K188"/>
  <c r="K183"/>
  <c r="K179"/>
  <c r="K175"/>
  <c r="K171"/>
  <c r="K167"/>
  <c r="K163"/>
  <c r="K159"/>
  <c r="K155"/>
  <c r="K151"/>
  <c r="K147"/>
  <c r="K143"/>
  <c r="K139"/>
  <c r="K135"/>
  <c r="K131"/>
  <c r="K127"/>
  <c r="K122"/>
  <c r="K118"/>
  <c r="K114"/>
  <c r="K110"/>
  <c r="K106"/>
  <c r="K102"/>
  <c r="K98"/>
  <c r="K93"/>
  <c r="K89"/>
  <c r="K85"/>
  <c r="K81"/>
  <c r="K77"/>
  <c r="K73"/>
  <c r="K69"/>
  <c r="K65"/>
  <c r="K61"/>
  <c r="K57"/>
  <c r="K53"/>
  <c r="K49"/>
  <c r="K45"/>
  <c r="K41"/>
  <c r="K37"/>
  <c r="K32"/>
  <c r="K28"/>
  <c r="K24"/>
  <c r="K20"/>
  <c r="K16"/>
  <c r="K12"/>
  <c r="K8"/>
  <c r="K501"/>
  <c r="K497"/>
  <c r="K493"/>
  <c r="K481"/>
  <c r="K472"/>
  <c r="K464"/>
  <c r="K456"/>
  <c r="K448"/>
  <c r="K436"/>
  <c r="K428"/>
  <c r="K420"/>
  <c r="K407"/>
  <c r="K403"/>
  <c r="K391"/>
  <c r="K382"/>
  <c r="K370"/>
  <c r="K354"/>
  <c r="K342"/>
  <c r="K330"/>
  <c r="K318"/>
  <c r="K301"/>
  <c r="K288"/>
  <c r="K276"/>
  <c r="K264"/>
  <c r="K252"/>
  <c r="K240"/>
  <c r="K232"/>
  <c r="K220"/>
  <c r="K211"/>
  <c r="K199"/>
  <c r="K191"/>
  <c r="K174"/>
  <c r="K162"/>
  <c r="K150"/>
  <c r="K134"/>
  <c r="K121"/>
  <c r="K105"/>
  <c r="K92"/>
  <c r="K80"/>
  <c r="K64"/>
  <c r="K52"/>
  <c r="K36"/>
  <c r="K19"/>
  <c r="K499"/>
  <c r="K495"/>
  <c r="K491"/>
  <c r="K487"/>
  <c r="K483"/>
  <c r="K479"/>
  <c r="K474"/>
  <c r="K470"/>
  <c r="K466"/>
  <c r="K462"/>
  <c r="K458"/>
  <c r="K454"/>
  <c r="K450"/>
  <c r="K446"/>
  <c r="K442"/>
  <c r="K438"/>
  <c r="K434"/>
  <c r="K430"/>
  <c r="K426"/>
  <c r="K422"/>
  <c r="K418"/>
  <c r="K413"/>
  <c r="K409"/>
  <c r="K405"/>
  <c r="K401"/>
  <c r="K397"/>
  <c r="K393"/>
  <c r="K389"/>
  <c r="K384"/>
  <c r="K380"/>
  <c r="K376"/>
  <c r="K372"/>
  <c r="K368"/>
  <c r="K364"/>
  <c r="K360"/>
  <c r="K352"/>
  <c r="K348"/>
  <c r="K344"/>
  <c r="K340"/>
  <c r="K336"/>
  <c r="K332"/>
  <c r="K328"/>
  <c r="K324"/>
  <c r="K320"/>
  <c r="K316"/>
  <c r="K311"/>
  <c r="K307"/>
  <c r="K303"/>
  <c r="K299"/>
  <c r="K295"/>
  <c r="K291"/>
  <c r="K286"/>
  <c r="K282"/>
  <c r="K278"/>
  <c r="K274"/>
  <c r="K270"/>
  <c r="K266"/>
  <c r="K262"/>
  <c r="K258"/>
  <c r="K254"/>
  <c r="K250"/>
  <c r="K246"/>
  <c r="K242"/>
  <c r="K238"/>
  <c r="K234"/>
  <c r="K230"/>
  <c r="K226"/>
  <c r="K222"/>
  <c r="K218"/>
  <c r="K213"/>
  <c r="K209"/>
  <c r="K205"/>
  <c r="K201"/>
  <c r="K197"/>
  <c r="K193"/>
  <c r="K189"/>
  <c r="K184"/>
  <c r="K180"/>
  <c r="K176"/>
  <c r="K172"/>
  <c r="K168"/>
  <c r="K164"/>
  <c r="K156"/>
  <c r="K152"/>
  <c r="K148"/>
  <c r="K144"/>
  <c r="K140"/>
  <c r="K136"/>
  <c r="K132"/>
  <c r="K128"/>
  <c r="K123"/>
  <c r="K119"/>
  <c r="K115"/>
  <c r="K111"/>
  <c r="K107"/>
  <c r="K103"/>
  <c r="K99"/>
  <c r="K95"/>
  <c r="K90"/>
  <c r="K86"/>
  <c r="K82"/>
  <c r="K78"/>
  <c r="K74"/>
  <c r="K70"/>
  <c r="K66"/>
  <c r="K62"/>
  <c r="K58"/>
  <c r="K54"/>
  <c r="K50"/>
  <c r="K46"/>
  <c r="K42"/>
  <c r="K38"/>
  <c r="K33"/>
  <c r="K29"/>
  <c r="K25"/>
  <c r="K21"/>
  <c r="K17"/>
  <c r="K13"/>
  <c r="K9"/>
  <c r="K485"/>
  <c r="K460"/>
  <c r="K444"/>
  <c r="K432"/>
  <c r="K424"/>
  <c r="K411"/>
  <c r="K399"/>
  <c r="K387"/>
  <c r="K374"/>
  <c r="K366"/>
  <c r="K350"/>
  <c r="K338"/>
  <c r="K326"/>
  <c r="K314"/>
  <c r="K305"/>
  <c r="K293"/>
  <c r="K280"/>
  <c r="K268"/>
  <c r="K228"/>
  <c r="K216"/>
  <c r="K203"/>
  <c r="K186"/>
  <c r="K170"/>
  <c r="K158"/>
  <c r="K146"/>
  <c r="K138"/>
  <c r="K130"/>
  <c r="K113"/>
  <c r="K101"/>
  <c r="K88"/>
  <c r="K76"/>
  <c r="K60"/>
  <c r="K44"/>
  <c r="K27"/>
  <c r="K15"/>
  <c r="K500"/>
  <c r="K496"/>
  <c r="K492"/>
  <c r="K488"/>
  <c r="K484"/>
  <c r="K480"/>
  <c r="K475"/>
  <c r="K471"/>
  <c r="K467"/>
  <c r="K463"/>
  <c r="K459"/>
  <c r="K455"/>
  <c r="K451"/>
  <c r="K447"/>
  <c r="K443"/>
  <c r="K439"/>
  <c r="K435"/>
  <c r="K431"/>
  <c r="K427"/>
  <c r="K423"/>
  <c r="K419"/>
  <c r="K415"/>
  <c r="K410"/>
  <c r="K406"/>
  <c r="K402"/>
  <c r="K398"/>
  <c r="K394"/>
  <c r="K390"/>
  <c r="K386"/>
  <c r="K381"/>
  <c r="K377"/>
  <c r="K373"/>
  <c r="K369"/>
  <c r="K365"/>
  <c r="K361"/>
  <c r="K357"/>
  <c r="K353"/>
  <c r="K349"/>
  <c r="K345"/>
  <c r="K341"/>
  <c r="K337"/>
  <c r="K333"/>
  <c r="K329"/>
  <c r="K325"/>
  <c r="K321"/>
  <c r="K317"/>
  <c r="K312"/>
  <c r="K308"/>
  <c r="K304"/>
  <c r="K300"/>
  <c r="K296"/>
  <c r="K292"/>
  <c r="K287"/>
  <c r="K283"/>
  <c r="K279"/>
  <c r="K275"/>
  <c r="K271"/>
  <c r="K267"/>
  <c r="K263"/>
  <c r="K259"/>
  <c r="K255"/>
  <c r="K251"/>
  <c r="K247"/>
  <c r="K243"/>
  <c r="K239"/>
  <c r="K235"/>
  <c r="K231"/>
  <c r="K227"/>
  <c r="K223"/>
  <c r="K219"/>
  <c r="K215"/>
  <c r="K210"/>
  <c r="K206"/>
  <c r="K202"/>
  <c r="K198"/>
  <c r="K194"/>
  <c r="K190"/>
  <c r="K185"/>
  <c r="K181"/>
  <c r="K177"/>
  <c r="K173"/>
  <c r="K169"/>
  <c r="K165"/>
  <c r="K161"/>
  <c r="K157"/>
  <c r="K153"/>
  <c r="K149"/>
  <c r="K145"/>
  <c r="K141"/>
  <c r="K137"/>
  <c r="K133"/>
  <c r="K129"/>
  <c r="K124"/>
  <c r="K120"/>
  <c r="K116"/>
  <c r="K112"/>
  <c r="K108"/>
  <c r="K104"/>
  <c r="K100"/>
  <c r="K96"/>
  <c r="K91"/>
  <c r="K87"/>
  <c r="K83"/>
  <c r="K79"/>
  <c r="K75"/>
  <c r="K71"/>
  <c r="K67"/>
  <c r="K63"/>
  <c r="K59"/>
  <c r="K55"/>
  <c r="K51"/>
  <c r="K47"/>
  <c r="K43"/>
  <c r="K39"/>
  <c r="K34"/>
  <c r="K30"/>
  <c r="K26"/>
  <c r="K22"/>
  <c r="K18"/>
  <c r="K14"/>
  <c r="K10"/>
  <c r="K489"/>
  <c r="K468"/>
  <c r="K452"/>
  <c r="K416"/>
  <c r="K395"/>
  <c r="K378"/>
  <c r="K362"/>
  <c r="K346"/>
  <c r="K334"/>
  <c r="K322"/>
  <c r="K309"/>
  <c r="K297"/>
  <c r="K284"/>
  <c r="K272"/>
  <c r="K260"/>
  <c r="K244"/>
  <c r="K236"/>
  <c r="K224"/>
  <c r="K207"/>
  <c r="K195"/>
  <c r="K182"/>
  <c r="K166"/>
  <c r="K154"/>
  <c r="K142"/>
  <c r="K125"/>
  <c r="K109"/>
  <c r="K97"/>
  <c r="K84"/>
  <c r="K68"/>
  <c r="K56"/>
  <c r="K40"/>
  <c r="K23"/>
  <c r="K476"/>
  <c r="K358"/>
  <c r="K256"/>
  <c r="K178"/>
  <c r="K117"/>
  <c r="K72"/>
  <c r="K48"/>
  <c r="K31"/>
  <c r="K11"/>
  <c r="J5" i="141" l="1"/>
  <c r="K414" i="144"/>
  <c r="K126"/>
  <c r="K289"/>
  <c r="K214"/>
  <c r="K313"/>
  <c r="K187"/>
  <c r="K94"/>
  <c r="K160"/>
  <c r="K356"/>
  <c r="K248"/>
  <c r="K477"/>
  <c r="K385"/>
  <c r="K35"/>
  <c r="K440"/>
  <c r="K6" l="1"/>
  <c r="K7" s="1"/>
  <c r="K5" l="1"/>
  <c r="O501" i="145" l="1"/>
  <c r="N501"/>
  <c r="M501"/>
  <c r="L501"/>
  <c r="J501"/>
  <c r="O500"/>
  <c r="N500"/>
  <c r="M500"/>
  <c r="L500"/>
  <c r="J500"/>
  <c r="O499"/>
  <c r="N499"/>
  <c r="M499"/>
  <c r="L499"/>
  <c r="J499"/>
  <c r="O498"/>
  <c r="N498"/>
  <c r="M498"/>
  <c r="L498"/>
  <c r="J498"/>
  <c r="O497"/>
  <c r="N497"/>
  <c r="M497"/>
  <c r="L497"/>
  <c r="J497"/>
  <c r="O496"/>
  <c r="N496"/>
  <c r="M496"/>
  <c r="L496"/>
  <c r="J496"/>
  <c r="O495"/>
  <c r="N495"/>
  <c r="M495"/>
  <c r="L495"/>
  <c r="J495"/>
  <c r="O494"/>
  <c r="N494"/>
  <c r="M494"/>
  <c r="L494"/>
  <c r="J494"/>
  <c r="O493"/>
  <c r="N493"/>
  <c r="M493"/>
  <c r="L493"/>
  <c r="J493"/>
  <c r="O492"/>
  <c r="N492"/>
  <c r="M492"/>
  <c r="L492"/>
  <c r="J492"/>
  <c r="O491"/>
  <c r="N491"/>
  <c r="M491"/>
  <c r="L491"/>
  <c r="J491"/>
  <c r="O490"/>
  <c r="N490"/>
  <c r="M490"/>
  <c r="L490"/>
  <c r="J490"/>
  <c r="O489"/>
  <c r="N489"/>
  <c r="M489"/>
  <c r="L489"/>
  <c r="J489"/>
  <c r="O488"/>
  <c r="N488"/>
  <c r="M488"/>
  <c r="L488"/>
  <c r="J488"/>
  <c r="O487"/>
  <c r="N487"/>
  <c r="M487"/>
  <c r="L487"/>
  <c r="J487"/>
  <c r="O486"/>
  <c r="N486"/>
  <c r="M486"/>
  <c r="L486"/>
  <c r="J486"/>
  <c r="O485"/>
  <c r="N485"/>
  <c r="M485"/>
  <c r="L485"/>
  <c r="J485"/>
  <c r="O484"/>
  <c r="N484"/>
  <c r="M484"/>
  <c r="L484"/>
  <c r="J484"/>
  <c r="O476"/>
  <c r="N476"/>
  <c r="M476"/>
  <c r="L476"/>
  <c r="J476"/>
  <c r="O475"/>
  <c r="N475"/>
  <c r="M475"/>
  <c r="L475"/>
  <c r="J475"/>
  <c r="O465"/>
  <c r="N465"/>
  <c r="M465"/>
  <c r="L465"/>
  <c r="J465"/>
  <c r="O464"/>
  <c r="N464"/>
  <c r="M464"/>
  <c r="L464"/>
  <c r="J464"/>
  <c r="O463"/>
  <c r="N463"/>
  <c r="M463"/>
  <c r="L463"/>
  <c r="J463"/>
  <c r="O462"/>
  <c r="N462"/>
  <c r="M462"/>
  <c r="L462"/>
  <c r="J462"/>
  <c r="O461"/>
  <c r="N461"/>
  <c r="M461"/>
  <c r="L461"/>
  <c r="J461"/>
  <c r="O448"/>
  <c r="N448"/>
  <c r="M448"/>
  <c r="L448"/>
  <c r="J448"/>
  <c r="O447"/>
  <c r="N447"/>
  <c r="M447"/>
  <c r="L447"/>
  <c r="J447"/>
  <c r="O446"/>
  <c r="N446"/>
  <c r="M446"/>
  <c r="L446"/>
  <c r="J446"/>
  <c r="O445"/>
  <c r="N445"/>
  <c r="M445"/>
  <c r="L445"/>
  <c r="J445"/>
  <c r="O444"/>
  <c r="N444"/>
  <c r="M444"/>
  <c r="L444"/>
  <c r="J444"/>
  <c r="O443"/>
  <c r="N443"/>
  <c r="M443"/>
  <c r="L443"/>
  <c r="J443"/>
  <c r="O442"/>
  <c r="N442"/>
  <c r="M442"/>
  <c r="L442"/>
  <c r="J442"/>
  <c r="O441"/>
  <c r="N441"/>
  <c r="M441"/>
  <c r="L441"/>
  <c r="J441"/>
  <c r="O439"/>
  <c r="N439"/>
  <c r="M439"/>
  <c r="L439"/>
  <c r="J439"/>
  <c r="O438"/>
  <c r="N438"/>
  <c r="M438"/>
  <c r="L438"/>
  <c r="J438"/>
  <c r="O437"/>
  <c r="N437"/>
  <c r="M437"/>
  <c r="L437"/>
  <c r="J437"/>
  <c r="O436"/>
  <c r="N436"/>
  <c r="M436"/>
  <c r="L436"/>
  <c r="J436"/>
  <c r="O435"/>
  <c r="N435"/>
  <c r="M435"/>
  <c r="L435"/>
  <c r="J435"/>
  <c r="O434"/>
  <c r="N434"/>
  <c r="M434"/>
  <c r="L434"/>
  <c r="J434"/>
  <c r="O433"/>
  <c r="N433"/>
  <c r="M433"/>
  <c r="L433"/>
  <c r="J433"/>
  <c r="O432"/>
  <c r="N432"/>
  <c r="M432"/>
  <c r="L432"/>
  <c r="J432"/>
  <c r="O431"/>
  <c r="N431"/>
  <c r="M431"/>
  <c r="L431"/>
  <c r="J431"/>
  <c r="O430"/>
  <c r="N430"/>
  <c r="M430"/>
  <c r="L430"/>
  <c r="J430"/>
  <c r="O429"/>
  <c r="N429"/>
  <c r="M429"/>
  <c r="L429"/>
  <c r="J429"/>
  <c r="O428"/>
  <c r="N428"/>
  <c r="M428"/>
  <c r="L428"/>
  <c r="J428"/>
  <c r="O427"/>
  <c r="N427"/>
  <c r="M427"/>
  <c r="L427"/>
  <c r="J427"/>
  <c r="O426"/>
  <c r="N426"/>
  <c r="M426"/>
  <c r="L426"/>
  <c r="J426"/>
  <c r="O425"/>
  <c r="N425"/>
  <c r="M425"/>
  <c r="L425"/>
  <c r="J425"/>
  <c r="O424"/>
  <c r="N424"/>
  <c r="M424"/>
  <c r="L424"/>
  <c r="J424"/>
  <c r="O423"/>
  <c r="N423"/>
  <c r="M423"/>
  <c r="L423"/>
  <c r="J423"/>
  <c r="O422"/>
  <c r="N422"/>
  <c r="M422"/>
  <c r="L422"/>
  <c r="J422"/>
  <c r="O421"/>
  <c r="N421"/>
  <c r="M421"/>
  <c r="L421"/>
  <c r="J421"/>
  <c r="O420"/>
  <c r="N420"/>
  <c r="M420"/>
  <c r="L420"/>
  <c r="J420"/>
  <c r="O419"/>
  <c r="N419"/>
  <c r="M419"/>
  <c r="L419"/>
  <c r="J419"/>
  <c r="O418"/>
  <c r="N418"/>
  <c r="M418"/>
  <c r="L418"/>
  <c r="J418"/>
  <c r="O417"/>
  <c r="N417"/>
  <c r="M417"/>
  <c r="L417"/>
  <c r="J417"/>
  <c r="O416"/>
  <c r="N416"/>
  <c r="M416"/>
  <c r="L416"/>
  <c r="J416"/>
  <c r="O415"/>
  <c r="N415"/>
  <c r="M415"/>
  <c r="L415"/>
  <c r="J415"/>
  <c r="O413"/>
  <c r="N413"/>
  <c r="M413"/>
  <c r="L413"/>
  <c r="J413"/>
  <c r="O412"/>
  <c r="N412"/>
  <c r="M412"/>
  <c r="L412"/>
  <c r="J412"/>
  <c r="O411"/>
  <c r="N411"/>
  <c r="M411"/>
  <c r="L411"/>
  <c r="J411"/>
  <c r="O410"/>
  <c r="N410"/>
  <c r="M410"/>
  <c r="L410"/>
  <c r="J410"/>
  <c r="O409"/>
  <c r="N409"/>
  <c r="M409"/>
  <c r="L409"/>
  <c r="J409"/>
  <c r="O408"/>
  <c r="N408"/>
  <c r="M408"/>
  <c r="L408"/>
  <c r="J408"/>
  <c r="O407"/>
  <c r="N407"/>
  <c r="M407"/>
  <c r="L407"/>
  <c r="J407"/>
  <c r="O406"/>
  <c r="N406"/>
  <c r="M406"/>
  <c r="L406"/>
  <c r="J406"/>
  <c r="O405"/>
  <c r="N405"/>
  <c r="M405"/>
  <c r="L405"/>
  <c r="J405"/>
  <c r="O404"/>
  <c r="N404"/>
  <c r="M404"/>
  <c r="L404"/>
  <c r="J404"/>
  <c r="O403"/>
  <c r="N403"/>
  <c r="M403"/>
  <c r="L403"/>
  <c r="J403"/>
  <c r="O402"/>
  <c r="N402"/>
  <c r="M402"/>
  <c r="L402"/>
  <c r="J402"/>
  <c r="O401"/>
  <c r="N401"/>
  <c r="M401"/>
  <c r="L401"/>
  <c r="J401"/>
  <c r="O400"/>
  <c r="N400"/>
  <c r="M400"/>
  <c r="L400"/>
  <c r="J400"/>
  <c r="O399"/>
  <c r="N399"/>
  <c r="M399"/>
  <c r="L399"/>
  <c r="J399"/>
  <c r="O398"/>
  <c r="N398"/>
  <c r="M398"/>
  <c r="L398"/>
  <c r="J398"/>
  <c r="O397"/>
  <c r="N397"/>
  <c r="M397"/>
  <c r="L397"/>
  <c r="J397"/>
  <c r="O396"/>
  <c r="N396"/>
  <c r="M396"/>
  <c r="L396"/>
  <c r="J396"/>
  <c r="O395"/>
  <c r="N395"/>
  <c r="M395"/>
  <c r="L395"/>
  <c r="J395"/>
  <c r="O394"/>
  <c r="N394"/>
  <c r="M394"/>
  <c r="L394"/>
  <c r="J394"/>
  <c r="O393"/>
  <c r="N393"/>
  <c r="M393"/>
  <c r="L393"/>
  <c r="J393"/>
  <c r="O392"/>
  <c r="N392"/>
  <c r="M392"/>
  <c r="L392"/>
  <c r="J392"/>
  <c r="O391"/>
  <c r="N391"/>
  <c r="M391"/>
  <c r="L391"/>
  <c r="J391"/>
  <c r="O390"/>
  <c r="N390"/>
  <c r="M390"/>
  <c r="L390"/>
  <c r="J390"/>
  <c r="O389"/>
  <c r="N389"/>
  <c r="M389"/>
  <c r="L389"/>
  <c r="J389"/>
  <c r="O388"/>
  <c r="N388"/>
  <c r="M388"/>
  <c r="L388"/>
  <c r="J388"/>
  <c r="O387"/>
  <c r="N387"/>
  <c r="M387"/>
  <c r="L387"/>
  <c r="J387"/>
  <c r="O386"/>
  <c r="N386"/>
  <c r="M386"/>
  <c r="L386"/>
  <c r="J386"/>
  <c r="O384"/>
  <c r="N384"/>
  <c r="M384"/>
  <c r="L384"/>
  <c r="J384"/>
  <c r="O383"/>
  <c r="N383"/>
  <c r="M383"/>
  <c r="L383"/>
  <c r="J383"/>
  <c r="O382"/>
  <c r="N382"/>
  <c r="M382"/>
  <c r="L382"/>
  <c r="J382"/>
  <c r="O381"/>
  <c r="N381"/>
  <c r="M381"/>
  <c r="L381"/>
  <c r="J381"/>
  <c r="O380"/>
  <c r="N380"/>
  <c r="M380"/>
  <c r="L380"/>
  <c r="J380"/>
  <c r="J379"/>
  <c r="J378"/>
  <c r="J377"/>
  <c r="O376"/>
  <c r="N376"/>
  <c r="M376"/>
  <c r="L376"/>
  <c r="J376"/>
  <c r="O375"/>
  <c r="N375"/>
  <c r="M375"/>
  <c r="L375"/>
  <c r="J375"/>
  <c r="O374"/>
  <c r="N374"/>
  <c r="M374"/>
  <c r="L374"/>
  <c r="J374"/>
  <c r="O373"/>
  <c r="N373"/>
  <c r="M373"/>
  <c r="L373"/>
  <c r="J373"/>
  <c r="O372"/>
  <c r="N372"/>
  <c r="M372"/>
  <c r="L372"/>
  <c r="J372"/>
  <c r="O371"/>
  <c r="N371"/>
  <c r="M371"/>
  <c r="L371"/>
  <c r="J371"/>
  <c r="O370"/>
  <c r="N370"/>
  <c r="M370"/>
  <c r="L370"/>
  <c r="J370"/>
  <c r="O369"/>
  <c r="N369"/>
  <c r="M369"/>
  <c r="L369"/>
  <c r="J369"/>
  <c r="O368"/>
  <c r="N368"/>
  <c r="M368"/>
  <c r="L368"/>
  <c r="J368"/>
  <c r="O367"/>
  <c r="N367"/>
  <c r="M367"/>
  <c r="L367"/>
  <c r="J367"/>
  <c r="O366"/>
  <c r="N366"/>
  <c r="M366"/>
  <c r="L366"/>
  <c r="J366"/>
  <c r="O365"/>
  <c r="N365"/>
  <c r="M365"/>
  <c r="L365"/>
  <c r="J365"/>
  <c r="O364"/>
  <c r="N364"/>
  <c r="M364"/>
  <c r="L364"/>
  <c r="J364"/>
  <c r="O363"/>
  <c r="N363"/>
  <c r="M363"/>
  <c r="L363"/>
  <c r="J363"/>
  <c r="O362"/>
  <c r="N362"/>
  <c r="M362"/>
  <c r="L362"/>
  <c r="J362"/>
  <c r="O361"/>
  <c r="N361"/>
  <c r="M361"/>
  <c r="L361"/>
  <c r="J361"/>
  <c r="O360"/>
  <c r="N360"/>
  <c r="M360"/>
  <c r="L360"/>
  <c r="J360"/>
  <c r="O359"/>
  <c r="N359"/>
  <c r="M359"/>
  <c r="L359"/>
  <c r="J359"/>
  <c r="O358"/>
  <c r="N358"/>
  <c r="M358"/>
  <c r="L358"/>
  <c r="J358"/>
  <c r="O357"/>
  <c r="N357"/>
  <c r="M357"/>
  <c r="L357"/>
  <c r="J357"/>
  <c r="O355"/>
  <c r="N355"/>
  <c r="M355"/>
  <c r="L355"/>
  <c r="J355"/>
  <c r="O354"/>
  <c r="N354"/>
  <c r="M354"/>
  <c r="L354"/>
  <c r="J354"/>
  <c r="O353"/>
  <c r="N353"/>
  <c r="M353"/>
  <c r="L353"/>
  <c r="J353"/>
  <c r="O352"/>
  <c r="N352"/>
  <c r="M352"/>
  <c r="L352"/>
  <c r="J352"/>
  <c r="O351"/>
  <c r="N351"/>
  <c r="M351"/>
  <c r="L351"/>
  <c r="J351"/>
  <c r="O350"/>
  <c r="N350"/>
  <c r="M350"/>
  <c r="L350"/>
  <c r="J350"/>
  <c r="O349"/>
  <c r="N349"/>
  <c r="M349"/>
  <c r="L349"/>
  <c r="J349"/>
  <c r="O348"/>
  <c r="N348"/>
  <c r="M348"/>
  <c r="L348"/>
  <c r="J348"/>
  <c r="O347"/>
  <c r="N347"/>
  <c r="M347"/>
  <c r="L347"/>
  <c r="J347"/>
  <c r="J346"/>
  <c r="J345"/>
  <c r="J344"/>
  <c r="O343"/>
  <c r="N343"/>
  <c r="M343"/>
  <c r="L343"/>
  <c r="J343"/>
  <c r="O342"/>
  <c r="N342"/>
  <c r="M342"/>
  <c r="L342"/>
  <c r="J342"/>
  <c r="O341"/>
  <c r="N341"/>
  <c r="M341"/>
  <c r="L341"/>
  <c r="J341"/>
  <c r="O340"/>
  <c r="N340"/>
  <c r="M340"/>
  <c r="L340"/>
  <c r="J340"/>
  <c r="O339"/>
  <c r="N339"/>
  <c r="M339"/>
  <c r="L339"/>
  <c r="J339"/>
  <c r="O338"/>
  <c r="N338"/>
  <c r="M338"/>
  <c r="L338"/>
  <c r="J338"/>
  <c r="O337"/>
  <c r="N337"/>
  <c r="M337"/>
  <c r="L337"/>
  <c r="J337"/>
  <c r="O336"/>
  <c r="N336"/>
  <c r="M336"/>
  <c r="L336"/>
  <c r="J336"/>
  <c r="O335"/>
  <c r="N335"/>
  <c r="M335"/>
  <c r="L335"/>
  <c r="J335"/>
  <c r="O334"/>
  <c r="N334"/>
  <c r="M334"/>
  <c r="L334"/>
  <c r="J334"/>
  <c r="O333"/>
  <c r="N333"/>
  <c r="M333"/>
  <c r="L333"/>
  <c r="J333"/>
  <c r="O332"/>
  <c r="N332"/>
  <c r="M332"/>
  <c r="L332"/>
  <c r="J332"/>
  <c r="O331"/>
  <c r="N331"/>
  <c r="M331"/>
  <c r="L331"/>
  <c r="J331"/>
  <c r="O330"/>
  <c r="N330"/>
  <c r="M330"/>
  <c r="L330"/>
  <c r="J330"/>
  <c r="O329"/>
  <c r="N329"/>
  <c r="M329"/>
  <c r="L329"/>
  <c r="J329"/>
  <c r="O328"/>
  <c r="N328"/>
  <c r="M328"/>
  <c r="L328"/>
  <c r="J328"/>
  <c r="O327"/>
  <c r="N327"/>
  <c r="M327"/>
  <c r="L327"/>
  <c r="J327"/>
  <c r="O326"/>
  <c r="N326"/>
  <c r="M326"/>
  <c r="L326"/>
  <c r="J326"/>
  <c r="O325"/>
  <c r="N325"/>
  <c r="M325"/>
  <c r="L325"/>
  <c r="J325"/>
  <c r="O324"/>
  <c r="N324"/>
  <c r="M324"/>
  <c r="L324"/>
  <c r="J324"/>
  <c r="O323"/>
  <c r="N323"/>
  <c r="M323"/>
  <c r="L323"/>
  <c r="J323"/>
  <c r="O322"/>
  <c r="N322"/>
  <c r="M322"/>
  <c r="L322"/>
  <c r="J322"/>
  <c r="O321"/>
  <c r="N321"/>
  <c r="M321"/>
  <c r="L321"/>
  <c r="J321"/>
  <c r="O320"/>
  <c r="N320"/>
  <c r="M320"/>
  <c r="L320"/>
  <c r="J320"/>
  <c r="O319"/>
  <c r="N319"/>
  <c r="M319"/>
  <c r="L319"/>
  <c r="J319"/>
  <c r="O318"/>
  <c r="N318"/>
  <c r="M318"/>
  <c r="L318"/>
  <c r="J318"/>
  <c r="O317"/>
  <c r="N317"/>
  <c r="M317"/>
  <c r="L317"/>
  <c r="J317"/>
  <c r="O316"/>
  <c r="N316"/>
  <c r="M316"/>
  <c r="L316"/>
  <c r="J316"/>
  <c r="O315"/>
  <c r="N315"/>
  <c r="M315"/>
  <c r="L315"/>
  <c r="J315"/>
  <c r="O314"/>
  <c r="N314"/>
  <c r="M314"/>
  <c r="L314"/>
  <c r="J314"/>
  <c r="O312"/>
  <c r="N312"/>
  <c r="M312"/>
  <c r="L312"/>
  <c r="J312"/>
  <c r="O311"/>
  <c r="N311"/>
  <c r="M311"/>
  <c r="L311"/>
  <c r="J311"/>
  <c r="O310"/>
  <c r="N310"/>
  <c r="M310"/>
  <c r="L310"/>
  <c r="J310"/>
  <c r="O309"/>
  <c r="N309"/>
  <c r="M309"/>
  <c r="L309"/>
  <c r="J309"/>
  <c r="O308"/>
  <c r="N308"/>
  <c r="M308"/>
  <c r="L308"/>
  <c r="J308"/>
  <c r="O307"/>
  <c r="N307"/>
  <c r="M307"/>
  <c r="L307"/>
  <c r="J307"/>
  <c r="O306"/>
  <c r="N306"/>
  <c r="M306"/>
  <c r="L306"/>
  <c r="J306"/>
  <c r="O305"/>
  <c r="N305"/>
  <c r="M305"/>
  <c r="L305"/>
  <c r="J305"/>
  <c r="O304"/>
  <c r="N304"/>
  <c r="M304"/>
  <c r="L304"/>
  <c r="J304"/>
  <c r="O303"/>
  <c r="N303"/>
  <c r="M303"/>
  <c r="L303"/>
  <c r="J303"/>
  <c r="O302"/>
  <c r="N302"/>
  <c r="M302"/>
  <c r="L302"/>
  <c r="J302"/>
  <c r="O301"/>
  <c r="N301"/>
  <c r="M301"/>
  <c r="L301"/>
  <c r="J301"/>
  <c r="O300"/>
  <c r="N300"/>
  <c r="M300"/>
  <c r="L300"/>
  <c r="J300"/>
  <c r="O299"/>
  <c r="N299"/>
  <c r="M299"/>
  <c r="L299"/>
  <c r="J299"/>
  <c r="O298"/>
  <c r="N298"/>
  <c r="M298"/>
  <c r="L298"/>
  <c r="J298"/>
  <c r="O297"/>
  <c r="N297"/>
  <c r="M297"/>
  <c r="L297"/>
  <c r="J297"/>
  <c r="O296"/>
  <c r="N296"/>
  <c r="M296"/>
  <c r="L296"/>
  <c r="J296"/>
  <c r="O295"/>
  <c r="N295"/>
  <c r="M295"/>
  <c r="L295"/>
  <c r="J295"/>
  <c r="O294"/>
  <c r="N294"/>
  <c r="M294"/>
  <c r="L294"/>
  <c r="J294"/>
  <c r="O293"/>
  <c r="N293"/>
  <c r="M293"/>
  <c r="L293"/>
  <c r="J293"/>
  <c r="O292"/>
  <c r="N292"/>
  <c r="M292"/>
  <c r="L292"/>
  <c r="J292"/>
  <c r="O291"/>
  <c r="N291"/>
  <c r="M291"/>
  <c r="L291"/>
  <c r="J291"/>
  <c r="O290"/>
  <c r="N290"/>
  <c r="M290"/>
  <c r="L290"/>
  <c r="J290"/>
  <c r="O288"/>
  <c r="N288"/>
  <c r="M288"/>
  <c r="L288"/>
  <c r="J288"/>
  <c r="O287"/>
  <c r="N287"/>
  <c r="M287"/>
  <c r="L287"/>
  <c r="J287"/>
  <c r="O286"/>
  <c r="N286"/>
  <c r="M286"/>
  <c r="L286"/>
  <c r="J286"/>
  <c r="O285"/>
  <c r="N285"/>
  <c r="M285"/>
  <c r="L285"/>
  <c r="J285"/>
  <c r="O284"/>
  <c r="N284"/>
  <c r="M284"/>
  <c r="L284"/>
  <c r="J284"/>
  <c r="O283"/>
  <c r="N283"/>
  <c r="M283"/>
  <c r="L283"/>
  <c r="J283"/>
  <c r="O282"/>
  <c r="N282"/>
  <c r="M282"/>
  <c r="L282"/>
  <c r="J282"/>
  <c r="O281"/>
  <c r="N281"/>
  <c r="M281"/>
  <c r="L281"/>
  <c r="J281"/>
  <c r="O280"/>
  <c r="N280"/>
  <c r="M280"/>
  <c r="L280"/>
  <c r="J280"/>
  <c r="O279"/>
  <c r="N279"/>
  <c r="M279"/>
  <c r="L279"/>
  <c r="J279"/>
  <c r="O278"/>
  <c r="N278"/>
  <c r="M278"/>
  <c r="L278"/>
  <c r="J278"/>
  <c r="O277"/>
  <c r="N277"/>
  <c r="M277"/>
  <c r="L277"/>
  <c r="J277"/>
  <c r="O276"/>
  <c r="N276"/>
  <c r="M276"/>
  <c r="L276"/>
  <c r="J276"/>
  <c r="O275"/>
  <c r="N275"/>
  <c r="M275"/>
  <c r="L275"/>
  <c r="J275"/>
  <c r="O274"/>
  <c r="N274"/>
  <c r="M274"/>
  <c r="L274"/>
  <c r="J274"/>
  <c r="O273"/>
  <c r="N273"/>
  <c r="M273"/>
  <c r="L273"/>
  <c r="J273"/>
  <c r="O272"/>
  <c r="N272"/>
  <c r="M272"/>
  <c r="L272"/>
  <c r="J272"/>
  <c r="O271"/>
  <c r="N271"/>
  <c r="M271"/>
  <c r="L271"/>
  <c r="J271"/>
  <c r="O270"/>
  <c r="N270"/>
  <c r="M270"/>
  <c r="L270"/>
  <c r="J270"/>
  <c r="O269"/>
  <c r="N269"/>
  <c r="M269"/>
  <c r="L269"/>
  <c r="J269"/>
  <c r="O268"/>
  <c r="N268"/>
  <c r="M268"/>
  <c r="L268"/>
  <c r="J268"/>
  <c r="O267"/>
  <c r="N267"/>
  <c r="M267"/>
  <c r="L267"/>
  <c r="J267"/>
  <c r="O266"/>
  <c r="N266"/>
  <c r="M266"/>
  <c r="L266"/>
  <c r="J266"/>
  <c r="O265"/>
  <c r="N265"/>
  <c r="M265"/>
  <c r="L265"/>
  <c r="J265"/>
  <c r="O264"/>
  <c r="N264"/>
  <c r="M264"/>
  <c r="L264"/>
  <c r="J264"/>
  <c r="O263"/>
  <c r="N263"/>
  <c r="M263"/>
  <c r="L263"/>
  <c r="J263"/>
  <c r="O262"/>
  <c r="N262"/>
  <c r="M262"/>
  <c r="L262"/>
  <c r="J262"/>
  <c r="O261"/>
  <c r="N261"/>
  <c r="M261"/>
  <c r="L261"/>
  <c r="J261"/>
  <c r="O260"/>
  <c r="N260"/>
  <c r="M260"/>
  <c r="L260"/>
  <c r="J260"/>
  <c r="O259"/>
  <c r="N259"/>
  <c r="M259"/>
  <c r="L259"/>
  <c r="J259"/>
  <c r="O258"/>
  <c r="N258"/>
  <c r="M258"/>
  <c r="L258"/>
  <c r="J258"/>
  <c r="O257"/>
  <c r="N257"/>
  <c r="M257"/>
  <c r="L257"/>
  <c r="J257"/>
  <c r="O256"/>
  <c r="N256"/>
  <c r="M256"/>
  <c r="L256"/>
  <c r="J256"/>
  <c r="O255"/>
  <c r="N255"/>
  <c r="M255"/>
  <c r="L255"/>
  <c r="J255"/>
  <c r="O254"/>
  <c r="N254"/>
  <c r="M254"/>
  <c r="L254"/>
  <c r="J254"/>
  <c r="O253"/>
  <c r="N253"/>
  <c r="M253"/>
  <c r="L253"/>
  <c r="J253"/>
  <c r="O252"/>
  <c r="N252"/>
  <c r="M252"/>
  <c r="L252"/>
  <c r="J252"/>
  <c r="O251"/>
  <c r="N251"/>
  <c r="M251"/>
  <c r="L251"/>
  <c r="J251"/>
  <c r="O250"/>
  <c r="N250"/>
  <c r="M250"/>
  <c r="L250"/>
  <c r="J250"/>
  <c r="O249"/>
  <c r="N249"/>
  <c r="M249"/>
  <c r="L249"/>
  <c r="J249"/>
  <c r="O247"/>
  <c r="N247"/>
  <c r="M247"/>
  <c r="L247"/>
  <c r="J247"/>
  <c r="O246"/>
  <c r="N246"/>
  <c r="M246"/>
  <c r="L246"/>
  <c r="J246"/>
  <c r="O245"/>
  <c r="N245"/>
  <c r="M245"/>
  <c r="L245"/>
  <c r="J245"/>
  <c r="O244"/>
  <c r="N244"/>
  <c r="M244"/>
  <c r="L244"/>
  <c r="J244"/>
  <c r="O243"/>
  <c r="N243"/>
  <c r="M243"/>
  <c r="L243"/>
  <c r="J243"/>
  <c r="O242"/>
  <c r="N242"/>
  <c r="M242"/>
  <c r="L242"/>
  <c r="J242"/>
  <c r="O241"/>
  <c r="N241"/>
  <c r="M241"/>
  <c r="L241"/>
  <c r="J241"/>
  <c r="O240"/>
  <c r="N240"/>
  <c r="M240"/>
  <c r="L240"/>
  <c r="J240"/>
  <c r="O239"/>
  <c r="N239"/>
  <c r="M239"/>
  <c r="L239"/>
  <c r="J239"/>
  <c r="O238"/>
  <c r="N238"/>
  <c r="M238"/>
  <c r="L238"/>
  <c r="J238"/>
  <c r="O237"/>
  <c r="N237"/>
  <c r="M237"/>
  <c r="L237"/>
  <c r="J237"/>
  <c r="O236"/>
  <c r="N236"/>
  <c r="M236"/>
  <c r="L236"/>
  <c r="J236"/>
  <c r="O235"/>
  <c r="N235"/>
  <c r="M235"/>
  <c r="L235"/>
  <c r="J235"/>
  <c r="O234"/>
  <c r="N234"/>
  <c r="M234"/>
  <c r="L234"/>
  <c r="J234"/>
  <c r="O233"/>
  <c r="N233"/>
  <c r="M233"/>
  <c r="L233"/>
  <c r="J233"/>
  <c r="O232"/>
  <c r="N232"/>
  <c r="M232"/>
  <c r="L232"/>
  <c r="J232"/>
  <c r="O231"/>
  <c r="N231"/>
  <c r="M231"/>
  <c r="L231"/>
  <c r="J231"/>
  <c r="O230"/>
  <c r="N230"/>
  <c r="M230"/>
  <c r="L230"/>
  <c r="J230"/>
  <c r="O229"/>
  <c r="N229"/>
  <c r="M229"/>
  <c r="L229"/>
  <c r="J229"/>
  <c r="O228"/>
  <c r="N228"/>
  <c r="M228"/>
  <c r="L228"/>
  <c r="J228"/>
  <c r="O227"/>
  <c r="N227"/>
  <c r="M227"/>
  <c r="L227"/>
  <c r="J227"/>
  <c r="O226"/>
  <c r="N226"/>
  <c r="M226"/>
  <c r="L226"/>
  <c r="J226"/>
  <c r="O225"/>
  <c r="N225"/>
  <c r="M225"/>
  <c r="L225"/>
  <c r="J225"/>
  <c r="O224"/>
  <c r="N224"/>
  <c r="M224"/>
  <c r="L224"/>
  <c r="J224"/>
  <c r="O223"/>
  <c r="N223"/>
  <c r="M223"/>
  <c r="L223"/>
  <c r="J223"/>
  <c r="O222"/>
  <c r="N222"/>
  <c r="M222"/>
  <c r="L222"/>
  <c r="J222"/>
  <c r="O221"/>
  <c r="N221"/>
  <c r="M221"/>
  <c r="L221"/>
  <c r="J221"/>
  <c r="O220"/>
  <c r="N220"/>
  <c r="M220"/>
  <c r="L220"/>
  <c r="J220"/>
  <c r="O219"/>
  <c r="N219"/>
  <c r="M219"/>
  <c r="L219"/>
  <c r="J219"/>
  <c r="O218"/>
  <c r="N218"/>
  <c r="M218"/>
  <c r="L218"/>
  <c r="J218"/>
  <c r="O217"/>
  <c r="N217"/>
  <c r="M217"/>
  <c r="L217"/>
  <c r="J217"/>
  <c r="O216"/>
  <c r="N216"/>
  <c r="M216"/>
  <c r="L216"/>
  <c r="J216"/>
  <c r="O215"/>
  <c r="N215"/>
  <c r="M215"/>
  <c r="L215"/>
  <c r="J215"/>
  <c r="O213"/>
  <c r="N213"/>
  <c r="M213"/>
  <c r="L213"/>
  <c r="J213"/>
  <c r="O212"/>
  <c r="N212"/>
  <c r="M212"/>
  <c r="L212"/>
  <c r="J212"/>
  <c r="O211"/>
  <c r="N211"/>
  <c r="M211"/>
  <c r="L211"/>
  <c r="J211"/>
  <c r="O210"/>
  <c r="N210"/>
  <c r="M210"/>
  <c r="L210"/>
  <c r="J210"/>
  <c r="O209"/>
  <c r="N209"/>
  <c r="M209"/>
  <c r="L209"/>
  <c r="J209"/>
  <c r="O208"/>
  <c r="N208"/>
  <c r="M208"/>
  <c r="L208"/>
  <c r="J208"/>
  <c r="O207"/>
  <c r="N207"/>
  <c r="M207"/>
  <c r="L207"/>
  <c r="J207"/>
  <c r="O206"/>
  <c r="N206"/>
  <c r="M206"/>
  <c r="L206"/>
  <c r="J206"/>
  <c r="O205"/>
  <c r="N205"/>
  <c r="M205"/>
  <c r="L205"/>
  <c r="J205"/>
  <c r="O204"/>
  <c r="N204"/>
  <c r="M204"/>
  <c r="L204"/>
  <c r="J204"/>
  <c r="O203"/>
  <c r="N203"/>
  <c r="M203"/>
  <c r="L203"/>
  <c r="J203"/>
  <c r="O202"/>
  <c r="N202"/>
  <c r="M202"/>
  <c r="L202"/>
  <c r="J202"/>
  <c r="O201"/>
  <c r="N201"/>
  <c r="M201"/>
  <c r="L201"/>
  <c r="J201"/>
  <c r="O200"/>
  <c r="N200"/>
  <c r="M200"/>
  <c r="L200"/>
  <c r="J200"/>
  <c r="O199"/>
  <c r="N199"/>
  <c r="M199"/>
  <c r="L199"/>
  <c r="J199"/>
  <c r="O198"/>
  <c r="N198"/>
  <c r="M198"/>
  <c r="L198"/>
  <c r="J198"/>
  <c r="O197"/>
  <c r="N197"/>
  <c r="M197"/>
  <c r="L197"/>
  <c r="J197"/>
  <c r="O196"/>
  <c r="N196"/>
  <c r="M196"/>
  <c r="L196"/>
  <c r="J196"/>
  <c r="O195"/>
  <c r="N195"/>
  <c r="M195"/>
  <c r="L195"/>
  <c r="J195"/>
  <c r="O194"/>
  <c r="N194"/>
  <c r="M194"/>
  <c r="L194"/>
  <c r="J194"/>
  <c r="O193"/>
  <c r="N193"/>
  <c r="M193"/>
  <c r="L193"/>
  <c r="J193"/>
  <c r="O192"/>
  <c r="N192"/>
  <c r="M192"/>
  <c r="L192"/>
  <c r="J192"/>
  <c r="O191"/>
  <c r="N191"/>
  <c r="M191"/>
  <c r="L191"/>
  <c r="J191"/>
  <c r="O190"/>
  <c r="N190"/>
  <c r="M190"/>
  <c r="L190"/>
  <c r="J190"/>
  <c r="O189"/>
  <c r="N189"/>
  <c r="M189"/>
  <c r="L189"/>
  <c r="J189"/>
  <c r="O188"/>
  <c r="N188"/>
  <c r="M188"/>
  <c r="L188"/>
  <c r="J188"/>
  <c r="O186"/>
  <c r="N186"/>
  <c r="M186"/>
  <c r="L186"/>
  <c r="J186"/>
  <c r="O185"/>
  <c r="N185"/>
  <c r="M185"/>
  <c r="L185"/>
  <c r="J185"/>
  <c r="O184"/>
  <c r="N184"/>
  <c r="M184"/>
  <c r="L184"/>
  <c r="J184"/>
  <c r="O183"/>
  <c r="N183"/>
  <c r="M183"/>
  <c r="L183"/>
  <c r="J183"/>
  <c r="O182"/>
  <c r="N182"/>
  <c r="M182"/>
  <c r="L182"/>
  <c r="J182"/>
  <c r="O181"/>
  <c r="N181"/>
  <c r="M181"/>
  <c r="L181"/>
  <c r="J181"/>
  <c r="O180"/>
  <c r="N180"/>
  <c r="M180"/>
  <c r="L180"/>
  <c r="J180"/>
  <c r="O179"/>
  <c r="N179"/>
  <c r="M179"/>
  <c r="L179"/>
  <c r="J179"/>
  <c r="O178"/>
  <c r="N178"/>
  <c r="M178"/>
  <c r="L178"/>
  <c r="J178"/>
  <c r="O177"/>
  <c r="N177"/>
  <c r="M177"/>
  <c r="L177"/>
  <c r="J177"/>
  <c r="O176"/>
  <c r="N176"/>
  <c r="M176"/>
  <c r="L176"/>
  <c r="J176"/>
  <c r="O175"/>
  <c r="N175"/>
  <c r="M175"/>
  <c r="L175"/>
  <c r="J175"/>
  <c r="O174"/>
  <c r="N174"/>
  <c r="M174"/>
  <c r="L174"/>
  <c r="J174"/>
  <c r="O173"/>
  <c r="N173"/>
  <c r="M173"/>
  <c r="L173"/>
  <c r="J173"/>
  <c r="O172"/>
  <c r="N172"/>
  <c r="M172"/>
  <c r="L172"/>
  <c r="J172"/>
  <c r="O171"/>
  <c r="N171"/>
  <c r="M171"/>
  <c r="L171"/>
  <c r="J171"/>
  <c r="O170"/>
  <c r="N170"/>
  <c r="M170"/>
  <c r="L170"/>
  <c r="J170"/>
  <c r="O169"/>
  <c r="N169"/>
  <c r="M169"/>
  <c r="L169"/>
  <c r="J169"/>
  <c r="O168"/>
  <c r="N168"/>
  <c r="M168"/>
  <c r="L168"/>
  <c r="J168"/>
  <c r="O167"/>
  <c r="N167"/>
  <c r="M167"/>
  <c r="L167"/>
  <c r="J167"/>
  <c r="O166"/>
  <c r="N166"/>
  <c r="M166"/>
  <c r="L166"/>
  <c r="J166"/>
  <c r="O165"/>
  <c r="N165"/>
  <c r="M165"/>
  <c r="L165"/>
  <c r="J165"/>
  <c r="O164"/>
  <c r="N164"/>
  <c r="M164"/>
  <c r="L164"/>
  <c r="J164"/>
  <c r="J163"/>
  <c r="J162"/>
  <c r="J161"/>
  <c r="O159"/>
  <c r="N159"/>
  <c r="M159"/>
  <c r="L159"/>
  <c r="J159"/>
  <c r="O158"/>
  <c r="N158"/>
  <c r="M158"/>
  <c r="L158"/>
  <c r="J158"/>
  <c r="O157"/>
  <c r="N157"/>
  <c r="M157"/>
  <c r="L157"/>
  <c r="J157"/>
  <c r="O156"/>
  <c r="N156"/>
  <c r="M156"/>
  <c r="L156"/>
  <c r="J156"/>
  <c r="O155"/>
  <c r="N155"/>
  <c r="M155"/>
  <c r="L155"/>
  <c r="J155"/>
  <c r="O154"/>
  <c r="N154"/>
  <c r="M154"/>
  <c r="L154"/>
  <c r="J154"/>
  <c r="O153"/>
  <c r="N153"/>
  <c r="M153"/>
  <c r="L153"/>
  <c r="J153"/>
  <c r="O152"/>
  <c r="N152"/>
  <c r="M152"/>
  <c r="L152"/>
  <c r="J152"/>
  <c r="O151"/>
  <c r="N151"/>
  <c r="M151"/>
  <c r="L151"/>
  <c r="J151"/>
  <c r="O150"/>
  <c r="N150"/>
  <c r="M150"/>
  <c r="L150"/>
  <c r="J150"/>
  <c r="O149"/>
  <c r="N149"/>
  <c r="M149"/>
  <c r="L149"/>
  <c r="J149"/>
  <c r="O148"/>
  <c r="N148"/>
  <c r="M148"/>
  <c r="L148"/>
  <c r="J148"/>
  <c r="O147"/>
  <c r="N147"/>
  <c r="M147"/>
  <c r="L147"/>
  <c r="J147"/>
  <c r="O146"/>
  <c r="N146"/>
  <c r="M146"/>
  <c r="L146"/>
  <c r="J146"/>
  <c r="O145"/>
  <c r="N145"/>
  <c r="M145"/>
  <c r="L145"/>
  <c r="J145"/>
  <c r="O144"/>
  <c r="N144"/>
  <c r="M144"/>
  <c r="L144"/>
  <c r="J144"/>
  <c r="O143"/>
  <c r="N143"/>
  <c r="M143"/>
  <c r="L143"/>
  <c r="J143"/>
  <c r="O142"/>
  <c r="N142"/>
  <c r="M142"/>
  <c r="L142"/>
  <c r="J142"/>
  <c r="O141"/>
  <c r="N141"/>
  <c r="M141"/>
  <c r="L141"/>
  <c r="J141"/>
  <c r="O140"/>
  <c r="N140"/>
  <c r="M140"/>
  <c r="L140"/>
  <c r="J140"/>
  <c r="O139"/>
  <c r="N139"/>
  <c r="M139"/>
  <c r="L139"/>
  <c r="J139"/>
  <c r="O138"/>
  <c r="N138"/>
  <c r="M138"/>
  <c r="L138"/>
  <c r="J138"/>
  <c r="O137"/>
  <c r="N137"/>
  <c r="M137"/>
  <c r="L137"/>
  <c r="J137"/>
  <c r="O136"/>
  <c r="N136"/>
  <c r="M136"/>
  <c r="L136"/>
  <c r="J136"/>
  <c r="O135"/>
  <c r="N135"/>
  <c r="M135"/>
  <c r="L135"/>
  <c r="J135"/>
  <c r="O134"/>
  <c r="N134"/>
  <c r="M134"/>
  <c r="L134"/>
  <c r="J134"/>
  <c r="O133"/>
  <c r="N133"/>
  <c r="M133"/>
  <c r="L133"/>
  <c r="J133"/>
  <c r="O132"/>
  <c r="N132"/>
  <c r="M132"/>
  <c r="L132"/>
  <c r="J132"/>
  <c r="O131"/>
  <c r="N131"/>
  <c r="M131"/>
  <c r="L131"/>
  <c r="J131"/>
  <c r="O130"/>
  <c r="N130"/>
  <c r="M130"/>
  <c r="L130"/>
  <c r="J130"/>
  <c r="O129"/>
  <c r="N129"/>
  <c r="M129"/>
  <c r="L129"/>
  <c r="J129"/>
  <c r="O128"/>
  <c r="N128"/>
  <c r="M128"/>
  <c r="L128"/>
  <c r="J128"/>
  <c r="O127"/>
  <c r="N127"/>
  <c r="M127"/>
  <c r="L127"/>
  <c r="J127"/>
  <c r="O125"/>
  <c r="N125"/>
  <c r="M125"/>
  <c r="L125"/>
  <c r="J125"/>
  <c r="O124"/>
  <c r="N124"/>
  <c r="M124"/>
  <c r="L124"/>
  <c r="J124"/>
  <c r="O123"/>
  <c r="N123"/>
  <c r="M123"/>
  <c r="L123"/>
  <c r="J123"/>
  <c r="O122"/>
  <c r="N122"/>
  <c r="M122"/>
  <c r="L122"/>
  <c r="J122"/>
  <c r="O121"/>
  <c r="N121"/>
  <c r="M121"/>
  <c r="L121"/>
  <c r="J121"/>
  <c r="O120"/>
  <c r="N120"/>
  <c r="M120"/>
  <c r="L120"/>
  <c r="J120"/>
  <c r="O119"/>
  <c r="N119"/>
  <c r="M119"/>
  <c r="L119"/>
  <c r="J119"/>
  <c r="O118"/>
  <c r="N118"/>
  <c r="M118"/>
  <c r="L118"/>
  <c r="J118"/>
  <c r="O117"/>
  <c r="N117"/>
  <c r="M117"/>
  <c r="L117"/>
  <c r="J117"/>
  <c r="O116"/>
  <c r="N116"/>
  <c r="M116"/>
  <c r="L116"/>
  <c r="J116"/>
  <c r="O115"/>
  <c r="N115"/>
  <c r="M115"/>
  <c r="L115"/>
  <c r="J115"/>
  <c r="O114"/>
  <c r="N114"/>
  <c r="M114"/>
  <c r="L114"/>
  <c r="J114"/>
  <c r="O113"/>
  <c r="N113"/>
  <c r="M113"/>
  <c r="L113"/>
  <c r="J113"/>
  <c r="O112"/>
  <c r="N112"/>
  <c r="M112"/>
  <c r="L112"/>
  <c r="J112"/>
  <c r="O111"/>
  <c r="N111"/>
  <c r="M111"/>
  <c r="L111"/>
  <c r="J111"/>
  <c r="O110"/>
  <c r="N110"/>
  <c r="M110"/>
  <c r="L110"/>
  <c r="J110"/>
  <c r="O109"/>
  <c r="N109"/>
  <c r="M109"/>
  <c r="L109"/>
  <c r="J109"/>
  <c r="O108"/>
  <c r="N108"/>
  <c r="M108"/>
  <c r="L108"/>
  <c r="J108"/>
  <c r="O107"/>
  <c r="N107"/>
  <c r="M107"/>
  <c r="L107"/>
  <c r="J107"/>
  <c r="O106"/>
  <c r="N106"/>
  <c r="M106"/>
  <c r="L106"/>
  <c r="J106"/>
  <c r="O105"/>
  <c r="N105"/>
  <c r="M105"/>
  <c r="L105"/>
  <c r="J105"/>
  <c r="O104"/>
  <c r="N104"/>
  <c r="M104"/>
  <c r="L104"/>
  <c r="J104"/>
  <c r="O103"/>
  <c r="N103"/>
  <c r="M103"/>
  <c r="L103"/>
  <c r="J103"/>
  <c r="O102"/>
  <c r="N102"/>
  <c r="M102"/>
  <c r="L102"/>
  <c r="J102"/>
  <c r="O101"/>
  <c r="N101"/>
  <c r="M101"/>
  <c r="L101"/>
  <c r="J101"/>
  <c r="O100"/>
  <c r="N100"/>
  <c r="M100"/>
  <c r="L100"/>
  <c r="J100"/>
  <c r="O99"/>
  <c r="N99"/>
  <c r="M99"/>
  <c r="L99"/>
  <c r="J99"/>
  <c r="O98"/>
  <c r="N98"/>
  <c r="M98"/>
  <c r="L98"/>
  <c r="J98"/>
  <c r="O97"/>
  <c r="N97"/>
  <c r="M97"/>
  <c r="L97"/>
  <c r="J97"/>
  <c r="O96"/>
  <c r="N96"/>
  <c r="M96"/>
  <c r="L96"/>
  <c r="J96"/>
  <c r="O95"/>
  <c r="N95"/>
  <c r="M95"/>
  <c r="L95"/>
  <c r="J95"/>
  <c r="O93"/>
  <c r="N93"/>
  <c r="M93"/>
  <c r="L93"/>
  <c r="J93"/>
  <c r="O92"/>
  <c r="N92"/>
  <c r="M92"/>
  <c r="L92"/>
  <c r="J92"/>
  <c r="O91"/>
  <c r="N91"/>
  <c r="M91"/>
  <c r="L91"/>
  <c r="J91"/>
  <c r="O90"/>
  <c r="N90"/>
  <c r="M90"/>
  <c r="L90"/>
  <c r="J90"/>
  <c r="O89"/>
  <c r="N89"/>
  <c r="M89"/>
  <c r="L89"/>
  <c r="J89"/>
  <c r="O88"/>
  <c r="N88"/>
  <c r="M88"/>
  <c r="L88"/>
  <c r="J88"/>
  <c r="O87"/>
  <c r="N87"/>
  <c r="M87"/>
  <c r="L87"/>
  <c r="J87"/>
  <c r="O86"/>
  <c r="N86"/>
  <c r="M86"/>
  <c r="L86"/>
  <c r="J86"/>
  <c r="O85"/>
  <c r="N85"/>
  <c r="M85"/>
  <c r="L85"/>
  <c r="J85"/>
  <c r="J84"/>
  <c r="J83"/>
  <c r="J82"/>
  <c r="J81"/>
  <c r="J80"/>
  <c r="J79"/>
  <c r="J78"/>
  <c r="J77"/>
  <c r="J76"/>
  <c r="O75"/>
  <c r="N75"/>
  <c r="M75"/>
  <c r="L75"/>
  <c r="J75"/>
  <c r="O74"/>
  <c r="N74"/>
  <c r="M74"/>
  <c r="L74"/>
  <c r="J74"/>
  <c r="O73"/>
  <c r="N73"/>
  <c r="M73"/>
  <c r="L73"/>
  <c r="J73"/>
  <c r="O72"/>
  <c r="N72"/>
  <c r="M72"/>
  <c r="L72"/>
  <c r="J72"/>
  <c r="O71"/>
  <c r="N71"/>
  <c r="M71"/>
  <c r="L71"/>
  <c r="J71"/>
  <c r="O70"/>
  <c r="N70"/>
  <c r="M70"/>
  <c r="L70"/>
  <c r="J70"/>
  <c r="O69"/>
  <c r="N69"/>
  <c r="M69"/>
  <c r="L69"/>
  <c r="J69"/>
  <c r="O68"/>
  <c r="N68"/>
  <c r="M68"/>
  <c r="L68"/>
  <c r="J68"/>
  <c r="O67"/>
  <c r="N67"/>
  <c r="M67"/>
  <c r="L67"/>
  <c r="J67"/>
  <c r="O66"/>
  <c r="N66"/>
  <c r="M66"/>
  <c r="L66"/>
  <c r="J66"/>
  <c r="O65"/>
  <c r="N65"/>
  <c r="M65"/>
  <c r="L65"/>
  <c r="J65"/>
  <c r="O64"/>
  <c r="N64"/>
  <c r="M64"/>
  <c r="L64"/>
  <c r="J64"/>
  <c r="O63"/>
  <c r="N63"/>
  <c r="M63"/>
  <c r="L63"/>
  <c r="J63"/>
  <c r="O62"/>
  <c r="N62"/>
  <c r="M62"/>
  <c r="L62"/>
  <c r="J62"/>
  <c r="O61"/>
  <c r="N61"/>
  <c r="M61"/>
  <c r="L61"/>
  <c r="J61"/>
  <c r="O60"/>
  <c r="N60"/>
  <c r="M60"/>
  <c r="L60"/>
  <c r="J60"/>
  <c r="J59"/>
  <c r="J58"/>
  <c r="O57"/>
  <c r="N57"/>
  <c r="M57"/>
  <c r="L57"/>
  <c r="J57"/>
  <c r="O56"/>
  <c r="N56"/>
  <c r="M56"/>
  <c r="L56"/>
  <c r="J56"/>
  <c r="O55"/>
  <c r="N55"/>
  <c r="M55"/>
  <c r="L55"/>
  <c r="J55"/>
  <c r="J54"/>
  <c r="J53"/>
  <c r="J52"/>
  <c r="J51"/>
  <c r="J50"/>
  <c r="J49"/>
  <c r="J48"/>
  <c r="J47"/>
  <c r="J46"/>
  <c r="O45"/>
  <c r="N45"/>
  <c r="M45"/>
  <c r="L45"/>
  <c r="J45"/>
  <c r="O44"/>
  <c r="N44"/>
  <c r="M44"/>
  <c r="L44"/>
  <c r="J44"/>
  <c r="O43"/>
  <c r="N43"/>
  <c r="M43"/>
  <c r="L43"/>
  <c r="J43"/>
  <c r="O42"/>
  <c r="N42"/>
  <c r="M42"/>
  <c r="L42"/>
  <c r="J42"/>
  <c r="O41"/>
  <c r="N41"/>
  <c r="M41"/>
  <c r="L41"/>
  <c r="J41"/>
  <c r="O40"/>
  <c r="N40"/>
  <c r="M40"/>
  <c r="L40"/>
  <c r="J40"/>
  <c r="O39"/>
  <c r="N39"/>
  <c r="M39"/>
  <c r="L39"/>
  <c r="J39"/>
  <c r="O38"/>
  <c r="N38"/>
  <c r="M38"/>
  <c r="L38"/>
  <c r="J38"/>
  <c r="O37"/>
  <c r="N37"/>
  <c r="M37"/>
  <c r="L37"/>
  <c r="J37"/>
  <c r="O36"/>
  <c r="N36"/>
  <c r="M36"/>
  <c r="L36"/>
  <c r="J36"/>
  <c r="J34"/>
  <c r="J33"/>
  <c r="O32"/>
  <c r="N32"/>
  <c r="M32"/>
  <c r="L32"/>
  <c r="J32"/>
  <c r="O31"/>
  <c r="N31"/>
  <c r="M31"/>
  <c r="L31"/>
  <c r="J31"/>
  <c r="O30"/>
  <c r="N30"/>
  <c r="M30"/>
  <c r="L30"/>
  <c r="J30"/>
  <c r="O29"/>
  <c r="N29"/>
  <c r="M29"/>
  <c r="L29"/>
  <c r="J29"/>
  <c r="O28"/>
  <c r="N28"/>
  <c r="M28"/>
  <c r="L28"/>
  <c r="J28"/>
  <c r="O27"/>
  <c r="N27"/>
  <c r="M27"/>
  <c r="L27"/>
  <c r="J27"/>
  <c r="O26"/>
  <c r="N26"/>
  <c r="M26"/>
  <c r="L26"/>
  <c r="J26"/>
  <c r="O25"/>
  <c r="N25"/>
  <c r="M25"/>
  <c r="L25"/>
  <c r="J25"/>
  <c r="O24"/>
  <c r="N24"/>
  <c r="M24"/>
  <c r="L24"/>
  <c r="J24"/>
  <c r="O23"/>
  <c r="N23"/>
  <c r="M23"/>
  <c r="L23"/>
  <c r="J23"/>
  <c r="O22"/>
  <c r="N22"/>
  <c r="M22"/>
  <c r="L22"/>
  <c r="J22"/>
  <c r="O21"/>
  <c r="N21"/>
  <c r="M21"/>
  <c r="L21"/>
  <c r="J21"/>
  <c r="O20"/>
  <c r="N20"/>
  <c r="M20"/>
  <c r="L20"/>
  <c r="J20"/>
  <c r="O19"/>
  <c r="N19"/>
  <c r="M19"/>
  <c r="L19"/>
  <c r="J19"/>
  <c r="O18"/>
  <c r="N18"/>
  <c r="M18"/>
  <c r="L18"/>
  <c r="J18"/>
  <c r="O17"/>
  <c r="N17"/>
  <c r="M17"/>
  <c r="L17"/>
  <c r="J17"/>
  <c r="O16"/>
  <c r="N16"/>
  <c r="M16"/>
  <c r="L16"/>
  <c r="J16"/>
  <c r="O15"/>
  <c r="N15"/>
  <c r="M15"/>
  <c r="L15"/>
  <c r="J15"/>
  <c r="O14"/>
  <c r="N14"/>
  <c r="M14"/>
  <c r="L14"/>
  <c r="J14"/>
  <c r="O13"/>
  <c r="N13"/>
  <c r="M13"/>
  <c r="L13"/>
  <c r="J13"/>
  <c r="O12"/>
  <c r="N12"/>
  <c r="M12"/>
  <c r="L12"/>
  <c r="J12"/>
  <c r="O11"/>
  <c r="N11"/>
  <c r="M11"/>
  <c r="L11"/>
  <c r="J11"/>
  <c r="O10"/>
  <c r="N10"/>
  <c r="M10"/>
  <c r="L10"/>
  <c r="J10"/>
  <c r="O9"/>
  <c r="N9"/>
  <c r="M9"/>
  <c r="L9"/>
  <c r="J9"/>
  <c r="O8"/>
  <c r="N8"/>
  <c r="M8"/>
  <c r="L8"/>
  <c r="J8"/>
  <c r="O7"/>
  <c r="N7"/>
  <c r="M7"/>
  <c r="L7"/>
  <c r="J7"/>
  <c r="U501" i="144"/>
  <c r="T501"/>
  <c r="S501"/>
  <c r="R501"/>
  <c r="U500"/>
  <c r="T500"/>
  <c r="S500"/>
  <c r="R500"/>
  <c r="U499"/>
  <c r="T499"/>
  <c r="S499"/>
  <c r="R499"/>
  <c r="U498"/>
  <c r="T498"/>
  <c r="S498"/>
  <c r="R498"/>
  <c r="U497"/>
  <c r="T497"/>
  <c r="S497"/>
  <c r="R497"/>
  <c r="U496"/>
  <c r="T496"/>
  <c r="S496"/>
  <c r="R496"/>
  <c r="U495"/>
  <c r="T495"/>
  <c r="S495"/>
  <c r="R495"/>
  <c r="U494"/>
  <c r="T494"/>
  <c r="S494"/>
  <c r="R494"/>
  <c r="U493"/>
  <c r="T493"/>
  <c r="S493"/>
  <c r="R493"/>
  <c r="U492"/>
  <c r="T492"/>
  <c r="S492"/>
  <c r="R492"/>
  <c r="U491"/>
  <c r="T491"/>
  <c r="S491"/>
  <c r="R491"/>
  <c r="U490"/>
  <c r="T490"/>
  <c r="S490"/>
  <c r="R490"/>
  <c r="U489"/>
  <c r="T489"/>
  <c r="S489"/>
  <c r="R489"/>
  <c r="U488"/>
  <c r="T488"/>
  <c r="S488"/>
  <c r="R488"/>
  <c r="U487"/>
  <c r="T487"/>
  <c r="S487"/>
  <c r="R487"/>
  <c r="U486"/>
  <c r="T486"/>
  <c r="S486"/>
  <c r="R486"/>
  <c r="U485"/>
  <c r="T485"/>
  <c r="S485"/>
  <c r="R485"/>
  <c r="U484"/>
  <c r="T484"/>
  <c r="S484"/>
  <c r="R484"/>
  <c r="U476"/>
  <c r="T476"/>
  <c r="S476"/>
  <c r="R476"/>
  <c r="U475"/>
  <c r="T475"/>
  <c r="S475"/>
  <c r="R475"/>
  <c r="U465"/>
  <c r="T465"/>
  <c r="S465"/>
  <c r="R465"/>
  <c r="U464"/>
  <c r="T464"/>
  <c r="S464"/>
  <c r="R464"/>
  <c r="U463"/>
  <c r="T463"/>
  <c r="S463"/>
  <c r="R463"/>
  <c r="U462"/>
  <c r="T462"/>
  <c r="S462"/>
  <c r="R462"/>
  <c r="U461"/>
  <c r="T461"/>
  <c r="S461"/>
  <c r="R461"/>
  <c r="U448"/>
  <c r="T448"/>
  <c r="S448"/>
  <c r="R448"/>
  <c r="U447"/>
  <c r="T447"/>
  <c r="S447"/>
  <c r="R447"/>
  <c r="U446"/>
  <c r="T446"/>
  <c r="S446"/>
  <c r="R446"/>
  <c r="U445"/>
  <c r="T445"/>
  <c r="S445"/>
  <c r="R445"/>
  <c r="U444"/>
  <c r="T444"/>
  <c r="S444"/>
  <c r="R444"/>
  <c r="U443"/>
  <c r="T443"/>
  <c r="S443"/>
  <c r="R443"/>
  <c r="U442"/>
  <c r="T442"/>
  <c r="S442"/>
  <c r="R442"/>
  <c r="U441"/>
  <c r="T441"/>
  <c r="S441"/>
  <c r="R441"/>
  <c r="U439"/>
  <c r="T439"/>
  <c r="S439"/>
  <c r="R439"/>
  <c r="U438"/>
  <c r="T438"/>
  <c r="S438"/>
  <c r="R438"/>
  <c r="U437"/>
  <c r="T437"/>
  <c r="S437"/>
  <c r="R437"/>
  <c r="U436"/>
  <c r="T436"/>
  <c r="S436"/>
  <c r="R436"/>
  <c r="U435"/>
  <c r="T435"/>
  <c r="S435"/>
  <c r="R435"/>
  <c r="U434"/>
  <c r="T434"/>
  <c r="S434"/>
  <c r="R434"/>
  <c r="U433"/>
  <c r="T433"/>
  <c r="S433"/>
  <c r="R433"/>
  <c r="U432"/>
  <c r="T432"/>
  <c r="S432"/>
  <c r="R432"/>
  <c r="U431"/>
  <c r="T431"/>
  <c r="S431"/>
  <c r="R431"/>
  <c r="U430"/>
  <c r="T430"/>
  <c r="S430"/>
  <c r="R430"/>
  <c r="U429"/>
  <c r="T429"/>
  <c r="S429"/>
  <c r="R429"/>
  <c r="U428"/>
  <c r="T428"/>
  <c r="S428"/>
  <c r="R428"/>
  <c r="U427"/>
  <c r="T427"/>
  <c r="S427"/>
  <c r="R427"/>
  <c r="U426"/>
  <c r="T426"/>
  <c r="S426"/>
  <c r="R426"/>
  <c r="U425"/>
  <c r="T425"/>
  <c r="S425"/>
  <c r="R425"/>
  <c r="U424"/>
  <c r="T424"/>
  <c r="S424"/>
  <c r="R424"/>
  <c r="U423"/>
  <c r="T423"/>
  <c r="S423"/>
  <c r="R423"/>
  <c r="U422"/>
  <c r="T422"/>
  <c r="S422"/>
  <c r="R422"/>
  <c r="U421"/>
  <c r="T421"/>
  <c r="S421"/>
  <c r="R421"/>
  <c r="U420"/>
  <c r="T420"/>
  <c r="S420"/>
  <c r="R420"/>
  <c r="U419"/>
  <c r="T419"/>
  <c r="S419"/>
  <c r="R419"/>
  <c r="U418"/>
  <c r="T418"/>
  <c r="S418"/>
  <c r="R418"/>
  <c r="U417"/>
  <c r="T417"/>
  <c r="S417"/>
  <c r="R417"/>
  <c r="U416"/>
  <c r="T416"/>
  <c r="S416"/>
  <c r="R416"/>
  <c r="U415"/>
  <c r="U414" s="1"/>
  <c r="T415"/>
  <c r="T414" s="1"/>
  <c r="S415"/>
  <c r="R415"/>
  <c r="R414" s="1"/>
  <c r="U413"/>
  <c r="T413"/>
  <c r="S413"/>
  <c r="R413"/>
  <c r="U412"/>
  <c r="T412"/>
  <c r="S412"/>
  <c r="R412"/>
  <c r="U411"/>
  <c r="T411"/>
  <c r="S411"/>
  <c r="R411"/>
  <c r="U410"/>
  <c r="T410"/>
  <c r="S410"/>
  <c r="R410"/>
  <c r="U409"/>
  <c r="T409"/>
  <c r="S409"/>
  <c r="R409"/>
  <c r="U408"/>
  <c r="T408"/>
  <c r="S408"/>
  <c r="R408"/>
  <c r="U407"/>
  <c r="T407"/>
  <c r="S407"/>
  <c r="R407"/>
  <c r="U406"/>
  <c r="T406"/>
  <c r="S406"/>
  <c r="R406"/>
  <c r="U405"/>
  <c r="T405"/>
  <c r="S405"/>
  <c r="R405"/>
  <c r="U404"/>
  <c r="T404"/>
  <c r="S404"/>
  <c r="R404"/>
  <c r="U403"/>
  <c r="T403"/>
  <c r="S403"/>
  <c r="R403"/>
  <c r="U402"/>
  <c r="T402"/>
  <c r="S402"/>
  <c r="R402"/>
  <c r="U401"/>
  <c r="T401"/>
  <c r="S401"/>
  <c r="R401"/>
  <c r="U400"/>
  <c r="T400"/>
  <c r="S400"/>
  <c r="R400"/>
  <c r="U399"/>
  <c r="T399"/>
  <c r="S399"/>
  <c r="R399"/>
  <c r="U398"/>
  <c r="T398"/>
  <c r="S398"/>
  <c r="R398"/>
  <c r="U397"/>
  <c r="T397"/>
  <c r="S397"/>
  <c r="R397"/>
  <c r="U396"/>
  <c r="T396"/>
  <c r="S396"/>
  <c r="R396"/>
  <c r="U395"/>
  <c r="T395"/>
  <c r="S395"/>
  <c r="R395"/>
  <c r="U394"/>
  <c r="T394"/>
  <c r="S394"/>
  <c r="R394"/>
  <c r="U393"/>
  <c r="T393"/>
  <c r="S393"/>
  <c r="R393"/>
  <c r="U392"/>
  <c r="T392"/>
  <c r="S392"/>
  <c r="R392"/>
  <c r="U391"/>
  <c r="T391"/>
  <c r="S391"/>
  <c r="R391"/>
  <c r="U390"/>
  <c r="T390"/>
  <c r="S390"/>
  <c r="R390"/>
  <c r="U389"/>
  <c r="T389"/>
  <c r="S389"/>
  <c r="R389"/>
  <c r="U388"/>
  <c r="T388"/>
  <c r="S388"/>
  <c r="R388"/>
  <c r="U387"/>
  <c r="T387"/>
  <c r="S387"/>
  <c r="R387"/>
  <c r="U386"/>
  <c r="U385" s="1"/>
  <c r="T386"/>
  <c r="T385" s="1"/>
  <c r="S386"/>
  <c r="S385" s="1"/>
  <c r="R386"/>
  <c r="R385" s="1"/>
  <c r="U384"/>
  <c r="T384"/>
  <c r="S384"/>
  <c r="R384"/>
  <c r="U383"/>
  <c r="T383"/>
  <c r="S383"/>
  <c r="R383"/>
  <c r="U382"/>
  <c r="T382"/>
  <c r="S382"/>
  <c r="R382"/>
  <c r="U381"/>
  <c r="T381"/>
  <c r="S381"/>
  <c r="R381"/>
  <c r="U380"/>
  <c r="T380"/>
  <c r="S380"/>
  <c r="R380"/>
  <c r="U376"/>
  <c r="T376"/>
  <c r="S376"/>
  <c r="R376"/>
  <c r="U375"/>
  <c r="T375"/>
  <c r="S375"/>
  <c r="R375"/>
  <c r="U374"/>
  <c r="T374"/>
  <c r="S374"/>
  <c r="R374"/>
  <c r="U373"/>
  <c r="T373"/>
  <c r="S373"/>
  <c r="R373"/>
  <c r="U372"/>
  <c r="T372"/>
  <c r="S372"/>
  <c r="R372"/>
  <c r="U371"/>
  <c r="T371"/>
  <c r="S371"/>
  <c r="R371"/>
  <c r="U370"/>
  <c r="T370"/>
  <c r="S370"/>
  <c r="R370"/>
  <c r="U369"/>
  <c r="T369"/>
  <c r="S369"/>
  <c r="R369"/>
  <c r="U368"/>
  <c r="T368"/>
  <c r="S368"/>
  <c r="R368"/>
  <c r="U367"/>
  <c r="T367"/>
  <c r="S367"/>
  <c r="R367"/>
  <c r="U366"/>
  <c r="T366"/>
  <c r="S366"/>
  <c r="R366"/>
  <c r="U365"/>
  <c r="T365"/>
  <c r="S365"/>
  <c r="R365"/>
  <c r="U364"/>
  <c r="T364"/>
  <c r="S364"/>
  <c r="R364"/>
  <c r="U363"/>
  <c r="T363"/>
  <c r="S363"/>
  <c r="R363"/>
  <c r="U362"/>
  <c r="T362"/>
  <c r="S362"/>
  <c r="R362"/>
  <c r="U361"/>
  <c r="T361"/>
  <c r="S361"/>
  <c r="R361"/>
  <c r="U360"/>
  <c r="T360"/>
  <c r="S360"/>
  <c r="R360"/>
  <c r="U359"/>
  <c r="T359"/>
  <c r="S359"/>
  <c r="R359"/>
  <c r="U358"/>
  <c r="T358"/>
  <c r="S358"/>
  <c r="R358"/>
  <c r="U357"/>
  <c r="T357"/>
  <c r="S357"/>
  <c r="R357"/>
  <c r="U355"/>
  <c r="T355"/>
  <c r="S355"/>
  <c r="R355"/>
  <c r="U354"/>
  <c r="T354"/>
  <c r="S354"/>
  <c r="R354"/>
  <c r="U353"/>
  <c r="T353"/>
  <c r="S353"/>
  <c r="R353"/>
  <c r="U352"/>
  <c r="T352"/>
  <c r="S352"/>
  <c r="R352"/>
  <c r="U351"/>
  <c r="T351"/>
  <c r="S351"/>
  <c r="R351"/>
  <c r="U350"/>
  <c r="T350"/>
  <c r="S350"/>
  <c r="R350"/>
  <c r="U349"/>
  <c r="T349"/>
  <c r="S349"/>
  <c r="R349"/>
  <c r="U348"/>
  <c r="T348"/>
  <c r="S348"/>
  <c r="R348"/>
  <c r="U347"/>
  <c r="T347"/>
  <c r="S347"/>
  <c r="R347"/>
  <c r="U343"/>
  <c r="T343"/>
  <c r="S343"/>
  <c r="R343"/>
  <c r="U342"/>
  <c r="T342"/>
  <c r="S342"/>
  <c r="R342"/>
  <c r="U341"/>
  <c r="T341"/>
  <c r="S341"/>
  <c r="R341"/>
  <c r="U340"/>
  <c r="T340"/>
  <c r="S340"/>
  <c r="R340"/>
  <c r="U339"/>
  <c r="T339"/>
  <c r="S339"/>
  <c r="R339"/>
  <c r="U338"/>
  <c r="T338"/>
  <c r="S338"/>
  <c r="R338"/>
  <c r="U337"/>
  <c r="T337"/>
  <c r="S337"/>
  <c r="R337"/>
  <c r="U336"/>
  <c r="T336"/>
  <c r="S336"/>
  <c r="R336"/>
  <c r="U335"/>
  <c r="T335"/>
  <c r="S335"/>
  <c r="R335"/>
  <c r="U334"/>
  <c r="T334"/>
  <c r="S334"/>
  <c r="R334"/>
  <c r="U333"/>
  <c r="T333"/>
  <c r="S333"/>
  <c r="R333"/>
  <c r="U332"/>
  <c r="T332"/>
  <c r="S332"/>
  <c r="R332"/>
  <c r="U331"/>
  <c r="T331"/>
  <c r="S331"/>
  <c r="R331"/>
  <c r="U330"/>
  <c r="T330"/>
  <c r="S330"/>
  <c r="R330"/>
  <c r="U329"/>
  <c r="T329"/>
  <c r="S329"/>
  <c r="R329"/>
  <c r="U328"/>
  <c r="T328"/>
  <c r="S328"/>
  <c r="R328"/>
  <c r="U327"/>
  <c r="T327"/>
  <c r="S327"/>
  <c r="R327"/>
  <c r="U326"/>
  <c r="T326"/>
  <c r="S326"/>
  <c r="R326"/>
  <c r="U325"/>
  <c r="T325"/>
  <c r="S325"/>
  <c r="R325"/>
  <c r="U324"/>
  <c r="T324"/>
  <c r="S324"/>
  <c r="R324"/>
  <c r="U323"/>
  <c r="T323"/>
  <c r="S323"/>
  <c r="R323"/>
  <c r="U322"/>
  <c r="T322"/>
  <c r="S322"/>
  <c r="R322"/>
  <c r="U321"/>
  <c r="T321"/>
  <c r="S321"/>
  <c r="R321"/>
  <c r="U320"/>
  <c r="T320"/>
  <c r="S320"/>
  <c r="R320"/>
  <c r="U319"/>
  <c r="T319"/>
  <c r="S319"/>
  <c r="R319"/>
  <c r="U318"/>
  <c r="T318"/>
  <c r="S318"/>
  <c r="R318"/>
  <c r="U317"/>
  <c r="T317"/>
  <c r="S317"/>
  <c r="R317"/>
  <c r="U316"/>
  <c r="T316"/>
  <c r="S316"/>
  <c r="R316"/>
  <c r="U315"/>
  <c r="T315"/>
  <c r="S315"/>
  <c r="R315"/>
  <c r="U314"/>
  <c r="T314"/>
  <c r="S314"/>
  <c r="R314"/>
  <c r="U312"/>
  <c r="T312"/>
  <c r="S312"/>
  <c r="R312"/>
  <c r="U311"/>
  <c r="T311"/>
  <c r="S311"/>
  <c r="R311"/>
  <c r="U310"/>
  <c r="T310"/>
  <c r="S310"/>
  <c r="R310"/>
  <c r="U309"/>
  <c r="T309"/>
  <c r="S309"/>
  <c r="R309"/>
  <c r="U308"/>
  <c r="T308"/>
  <c r="S308"/>
  <c r="R308"/>
  <c r="U307"/>
  <c r="T307"/>
  <c r="S307"/>
  <c r="R307"/>
  <c r="U306"/>
  <c r="T306"/>
  <c r="S306"/>
  <c r="R306"/>
  <c r="U305"/>
  <c r="T305"/>
  <c r="S305"/>
  <c r="R305"/>
  <c r="U304"/>
  <c r="T304"/>
  <c r="S304"/>
  <c r="R304"/>
  <c r="U303"/>
  <c r="T303"/>
  <c r="S303"/>
  <c r="R303"/>
  <c r="U302"/>
  <c r="T302"/>
  <c r="S302"/>
  <c r="R302"/>
  <c r="U301"/>
  <c r="T301"/>
  <c r="S301"/>
  <c r="R301"/>
  <c r="U300"/>
  <c r="T300"/>
  <c r="S300"/>
  <c r="R300"/>
  <c r="U299"/>
  <c r="T299"/>
  <c r="S299"/>
  <c r="R299"/>
  <c r="U298"/>
  <c r="T298"/>
  <c r="S298"/>
  <c r="R298"/>
  <c r="U297"/>
  <c r="T297"/>
  <c r="S297"/>
  <c r="R297"/>
  <c r="U296"/>
  <c r="T296"/>
  <c r="S296"/>
  <c r="R296"/>
  <c r="U295"/>
  <c r="T295"/>
  <c r="S295"/>
  <c r="R295"/>
  <c r="U294"/>
  <c r="T294"/>
  <c r="S294"/>
  <c r="R294"/>
  <c r="U293"/>
  <c r="T293"/>
  <c r="S293"/>
  <c r="R293"/>
  <c r="U292"/>
  <c r="T292"/>
  <c r="S292"/>
  <c r="R292"/>
  <c r="U291"/>
  <c r="T291"/>
  <c r="S291"/>
  <c r="R291"/>
  <c r="U290"/>
  <c r="U289" s="1"/>
  <c r="T290"/>
  <c r="T289" s="1"/>
  <c r="S290"/>
  <c r="R290"/>
  <c r="U288"/>
  <c r="T288"/>
  <c r="S288"/>
  <c r="R288"/>
  <c r="U287"/>
  <c r="T287"/>
  <c r="S287"/>
  <c r="R287"/>
  <c r="U286"/>
  <c r="T286"/>
  <c r="S286"/>
  <c r="R286"/>
  <c r="U285"/>
  <c r="T285"/>
  <c r="S285"/>
  <c r="R285"/>
  <c r="U284"/>
  <c r="T284"/>
  <c r="S284"/>
  <c r="R284"/>
  <c r="U283"/>
  <c r="T283"/>
  <c r="S283"/>
  <c r="R283"/>
  <c r="U282"/>
  <c r="T282"/>
  <c r="S282"/>
  <c r="R282"/>
  <c r="U281"/>
  <c r="T281"/>
  <c r="S281"/>
  <c r="R281"/>
  <c r="U280"/>
  <c r="T280"/>
  <c r="S280"/>
  <c r="R280"/>
  <c r="U279"/>
  <c r="T279"/>
  <c r="S279"/>
  <c r="R279"/>
  <c r="U278"/>
  <c r="T278"/>
  <c r="S278"/>
  <c r="R278"/>
  <c r="U277"/>
  <c r="T277"/>
  <c r="S277"/>
  <c r="R277"/>
  <c r="U276"/>
  <c r="T276"/>
  <c r="S276"/>
  <c r="R276"/>
  <c r="U275"/>
  <c r="T275"/>
  <c r="S275"/>
  <c r="R275"/>
  <c r="U274"/>
  <c r="T274"/>
  <c r="S274"/>
  <c r="R274"/>
  <c r="U273"/>
  <c r="T273"/>
  <c r="S273"/>
  <c r="R273"/>
  <c r="U272"/>
  <c r="T272"/>
  <c r="S272"/>
  <c r="R272"/>
  <c r="U271"/>
  <c r="T271"/>
  <c r="S271"/>
  <c r="R271"/>
  <c r="U270"/>
  <c r="T270"/>
  <c r="S270"/>
  <c r="R270"/>
  <c r="U269"/>
  <c r="T269"/>
  <c r="S269"/>
  <c r="R269"/>
  <c r="U268"/>
  <c r="T268"/>
  <c r="S268"/>
  <c r="R268"/>
  <c r="U267"/>
  <c r="T267"/>
  <c r="S267"/>
  <c r="R267"/>
  <c r="U266"/>
  <c r="T266"/>
  <c r="S266"/>
  <c r="R266"/>
  <c r="U265"/>
  <c r="T265"/>
  <c r="S265"/>
  <c r="R265"/>
  <c r="U264"/>
  <c r="T264"/>
  <c r="S264"/>
  <c r="R264"/>
  <c r="U263"/>
  <c r="T263"/>
  <c r="S263"/>
  <c r="R263"/>
  <c r="U262"/>
  <c r="T262"/>
  <c r="S262"/>
  <c r="R262"/>
  <c r="U261"/>
  <c r="T261"/>
  <c r="S261"/>
  <c r="R261"/>
  <c r="U260"/>
  <c r="T260"/>
  <c r="S260"/>
  <c r="R260"/>
  <c r="U259"/>
  <c r="T259"/>
  <c r="S259"/>
  <c r="R259"/>
  <c r="U258"/>
  <c r="T258"/>
  <c r="S258"/>
  <c r="R258"/>
  <c r="U257"/>
  <c r="T257"/>
  <c r="S257"/>
  <c r="R257"/>
  <c r="U256"/>
  <c r="T256"/>
  <c r="S256"/>
  <c r="R256"/>
  <c r="U255"/>
  <c r="T255"/>
  <c r="S255"/>
  <c r="R255"/>
  <c r="U254"/>
  <c r="T254"/>
  <c r="S254"/>
  <c r="R254"/>
  <c r="U253"/>
  <c r="T253"/>
  <c r="S253"/>
  <c r="R253"/>
  <c r="U252"/>
  <c r="T252"/>
  <c r="S252"/>
  <c r="R252"/>
  <c r="U251"/>
  <c r="T251"/>
  <c r="S251"/>
  <c r="R251"/>
  <c r="U250"/>
  <c r="T250"/>
  <c r="S250"/>
  <c r="R250"/>
  <c r="U249"/>
  <c r="U248" s="1"/>
  <c r="T249"/>
  <c r="S249"/>
  <c r="S248" s="1"/>
  <c r="R249"/>
  <c r="R248" s="1"/>
  <c r="U247"/>
  <c r="T247"/>
  <c r="S247"/>
  <c r="R247"/>
  <c r="U246"/>
  <c r="T246"/>
  <c r="S246"/>
  <c r="R246"/>
  <c r="U245"/>
  <c r="T245"/>
  <c r="S245"/>
  <c r="R245"/>
  <c r="U244"/>
  <c r="T244"/>
  <c r="S244"/>
  <c r="R244"/>
  <c r="U243"/>
  <c r="T243"/>
  <c r="S243"/>
  <c r="R243"/>
  <c r="U242"/>
  <c r="T242"/>
  <c r="S242"/>
  <c r="R242"/>
  <c r="U241"/>
  <c r="T241"/>
  <c r="S241"/>
  <c r="R241"/>
  <c r="U240"/>
  <c r="T240"/>
  <c r="S240"/>
  <c r="R240"/>
  <c r="U239"/>
  <c r="T239"/>
  <c r="S239"/>
  <c r="R239"/>
  <c r="U238"/>
  <c r="T238"/>
  <c r="S238"/>
  <c r="R238"/>
  <c r="U237"/>
  <c r="T237"/>
  <c r="S237"/>
  <c r="R237"/>
  <c r="U236"/>
  <c r="T236"/>
  <c r="S236"/>
  <c r="R236"/>
  <c r="U235"/>
  <c r="T235"/>
  <c r="S235"/>
  <c r="R235"/>
  <c r="U234"/>
  <c r="T234"/>
  <c r="S234"/>
  <c r="R234"/>
  <c r="U233"/>
  <c r="T233"/>
  <c r="S233"/>
  <c r="R233"/>
  <c r="U232"/>
  <c r="T232"/>
  <c r="S232"/>
  <c r="R232"/>
  <c r="U231"/>
  <c r="T231"/>
  <c r="S231"/>
  <c r="R231"/>
  <c r="U230"/>
  <c r="T230"/>
  <c r="S230"/>
  <c r="R230"/>
  <c r="U229"/>
  <c r="T229"/>
  <c r="S229"/>
  <c r="R229"/>
  <c r="U228"/>
  <c r="T228"/>
  <c r="S228"/>
  <c r="R228"/>
  <c r="U227"/>
  <c r="T227"/>
  <c r="S227"/>
  <c r="R227"/>
  <c r="U226"/>
  <c r="T226"/>
  <c r="S226"/>
  <c r="R226"/>
  <c r="U225"/>
  <c r="T225"/>
  <c r="S225"/>
  <c r="R225"/>
  <c r="U224"/>
  <c r="T224"/>
  <c r="S224"/>
  <c r="R224"/>
  <c r="U223"/>
  <c r="T223"/>
  <c r="S223"/>
  <c r="R223"/>
  <c r="U222"/>
  <c r="T222"/>
  <c r="S222"/>
  <c r="R222"/>
  <c r="U221"/>
  <c r="T221"/>
  <c r="S221"/>
  <c r="R221"/>
  <c r="U220"/>
  <c r="T220"/>
  <c r="S220"/>
  <c r="R220"/>
  <c r="U219"/>
  <c r="T219"/>
  <c r="S219"/>
  <c r="R219"/>
  <c r="U218"/>
  <c r="T218"/>
  <c r="S218"/>
  <c r="R218"/>
  <c r="U217"/>
  <c r="T217"/>
  <c r="S217"/>
  <c r="R217"/>
  <c r="U216"/>
  <c r="T216"/>
  <c r="S216"/>
  <c r="R216"/>
  <c r="U215"/>
  <c r="U214" s="1"/>
  <c r="T215"/>
  <c r="T214" s="1"/>
  <c r="S215"/>
  <c r="S214" s="1"/>
  <c r="R215"/>
  <c r="U213"/>
  <c r="T213"/>
  <c r="S213"/>
  <c r="R213"/>
  <c r="U212"/>
  <c r="T212"/>
  <c r="S212"/>
  <c r="R212"/>
  <c r="U211"/>
  <c r="T211"/>
  <c r="S211"/>
  <c r="R211"/>
  <c r="U210"/>
  <c r="T210"/>
  <c r="S210"/>
  <c r="R210"/>
  <c r="U209"/>
  <c r="T209"/>
  <c r="S209"/>
  <c r="R209"/>
  <c r="U208"/>
  <c r="T208"/>
  <c r="S208"/>
  <c r="R208"/>
  <c r="U207"/>
  <c r="T207"/>
  <c r="S207"/>
  <c r="R207"/>
  <c r="U206"/>
  <c r="T206"/>
  <c r="S206"/>
  <c r="R206"/>
  <c r="U205"/>
  <c r="T205"/>
  <c r="S205"/>
  <c r="R205"/>
  <c r="U204"/>
  <c r="T204"/>
  <c r="S204"/>
  <c r="R204"/>
  <c r="U203"/>
  <c r="T203"/>
  <c r="S203"/>
  <c r="R203"/>
  <c r="U202"/>
  <c r="T202"/>
  <c r="S202"/>
  <c r="R202"/>
  <c r="U201"/>
  <c r="T201"/>
  <c r="S201"/>
  <c r="R201"/>
  <c r="U200"/>
  <c r="T200"/>
  <c r="S200"/>
  <c r="R200"/>
  <c r="U199"/>
  <c r="T199"/>
  <c r="S199"/>
  <c r="R199"/>
  <c r="U198"/>
  <c r="T198"/>
  <c r="S198"/>
  <c r="R198"/>
  <c r="U197"/>
  <c r="T197"/>
  <c r="S197"/>
  <c r="R197"/>
  <c r="U196"/>
  <c r="T196"/>
  <c r="S196"/>
  <c r="R196"/>
  <c r="U195"/>
  <c r="T195"/>
  <c r="S195"/>
  <c r="R195"/>
  <c r="U194"/>
  <c r="T194"/>
  <c r="S194"/>
  <c r="R194"/>
  <c r="U193"/>
  <c r="T193"/>
  <c r="S193"/>
  <c r="R193"/>
  <c r="U192"/>
  <c r="T192"/>
  <c r="S192"/>
  <c r="R192"/>
  <c r="U191"/>
  <c r="T191"/>
  <c r="S191"/>
  <c r="R191"/>
  <c r="U190"/>
  <c r="T190"/>
  <c r="S190"/>
  <c r="R190"/>
  <c r="U189"/>
  <c r="T189"/>
  <c r="S189"/>
  <c r="R189"/>
  <c r="U188"/>
  <c r="T188"/>
  <c r="T187" s="1"/>
  <c r="S188"/>
  <c r="S187" s="1"/>
  <c r="R188"/>
  <c r="R187" s="1"/>
  <c r="U186"/>
  <c r="T186"/>
  <c r="S186"/>
  <c r="R186"/>
  <c r="U185"/>
  <c r="T185"/>
  <c r="S185"/>
  <c r="R185"/>
  <c r="U184"/>
  <c r="T184"/>
  <c r="S184"/>
  <c r="R184"/>
  <c r="U183"/>
  <c r="T183"/>
  <c r="S183"/>
  <c r="R183"/>
  <c r="U182"/>
  <c r="T182"/>
  <c r="S182"/>
  <c r="R182"/>
  <c r="U181"/>
  <c r="T181"/>
  <c r="S181"/>
  <c r="R181"/>
  <c r="U180"/>
  <c r="T180"/>
  <c r="S180"/>
  <c r="R180"/>
  <c r="U179"/>
  <c r="T179"/>
  <c r="S179"/>
  <c r="R179"/>
  <c r="U178"/>
  <c r="T178"/>
  <c r="S178"/>
  <c r="R178"/>
  <c r="U177"/>
  <c r="T177"/>
  <c r="S177"/>
  <c r="R177"/>
  <c r="U176"/>
  <c r="T176"/>
  <c r="S176"/>
  <c r="R176"/>
  <c r="U175"/>
  <c r="T175"/>
  <c r="S175"/>
  <c r="R175"/>
  <c r="U174"/>
  <c r="T174"/>
  <c r="S174"/>
  <c r="R174"/>
  <c r="U173"/>
  <c r="T173"/>
  <c r="S173"/>
  <c r="R173"/>
  <c r="U172"/>
  <c r="T172"/>
  <c r="S172"/>
  <c r="R172"/>
  <c r="U171"/>
  <c r="T171"/>
  <c r="S171"/>
  <c r="R171"/>
  <c r="U170"/>
  <c r="T170"/>
  <c r="S170"/>
  <c r="R170"/>
  <c r="U169"/>
  <c r="T169"/>
  <c r="S169"/>
  <c r="R169"/>
  <c r="U168"/>
  <c r="T168"/>
  <c r="S168"/>
  <c r="R168"/>
  <c r="U167"/>
  <c r="T167"/>
  <c r="S167"/>
  <c r="R167"/>
  <c r="U166"/>
  <c r="T166"/>
  <c r="S166"/>
  <c r="R166"/>
  <c r="U165"/>
  <c r="T165"/>
  <c r="S165"/>
  <c r="R165"/>
  <c r="U164"/>
  <c r="T164"/>
  <c r="S164"/>
  <c r="R164"/>
  <c r="U159"/>
  <c r="T159"/>
  <c r="S159"/>
  <c r="R159"/>
  <c r="U158"/>
  <c r="T158"/>
  <c r="S158"/>
  <c r="R158"/>
  <c r="U157"/>
  <c r="T157"/>
  <c r="S157"/>
  <c r="R157"/>
  <c r="U156"/>
  <c r="T156"/>
  <c r="S156"/>
  <c r="R156"/>
  <c r="U155"/>
  <c r="T155"/>
  <c r="S155"/>
  <c r="R155"/>
  <c r="U154"/>
  <c r="T154"/>
  <c r="S154"/>
  <c r="R154"/>
  <c r="U153"/>
  <c r="T153"/>
  <c r="S153"/>
  <c r="R153"/>
  <c r="U152"/>
  <c r="T152"/>
  <c r="S152"/>
  <c r="R152"/>
  <c r="U151"/>
  <c r="T151"/>
  <c r="S151"/>
  <c r="R151"/>
  <c r="U150"/>
  <c r="T150"/>
  <c r="S150"/>
  <c r="R150"/>
  <c r="U149"/>
  <c r="T149"/>
  <c r="S149"/>
  <c r="R149"/>
  <c r="U148"/>
  <c r="T148"/>
  <c r="S148"/>
  <c r="R148"/>
  <c r="U147"/>
  <c r="T147"/>
  <c r="S147"/>
  <c r="R147"/>
  <c r="U146"/>
  <c r="T146"/>
  <c r="S146"/>
  <c r="R146"/>
  <c r="U145"/>
  <c r="T145"/>
  <c r="S145"/>
  <c r="R145"/>
  <c r="U144"/>
  <c r="T144"/>
  <c r="S144"/>
  <c r="R144"/>
  <c r="U143"/>
  <c r="T143"/>
  <c r="S143"/>
  <c r="R143"/>
  <c r="U142"/>
  <c r="T142"/>
  <c r="S142"/>
  <c r="R142"/>
  <c r="U141"/>
  <c r="T141"/>
  <c r="S141"/>
  <c r="R141"/>
  <c r="U140"/>
  <c r="T140"/>
  <c r="S140"/>
  <c r="R140"/>
  <c r="U139"/>
  <c r="T139"/>
  <c r="S139"/>
  <c r="R139"/>
  <c r="U138"/>
  <c r="T138"/>
  <c r="S138"/>
  <c r="R138"/>
  <c r="U137"/>
  <c r="T137"/>
  <c r="S137"/>
  <c r="R137"/>
  <c r="U136"/>
  <c r="T136"/>
  <c r="S136"/>
  <c r="R136"/>
  <c r="U135"/>
  <c r="T135"/>
  <c r="S135"/>
  <c r="R135"/>
  <c r="U134"/>
  <c r="T134"/>
  <c r="S134"/>
  <c r="R134"/>
  <c r="U133"/>
  <c r="T133"/>
  <c r="S133"/>
  <c r="R133"/>
  <c r="U132"/>
  <c r="T132"/>
  <c r="S132"/>
  <c r="R132"/>
  <c r="U131"/>
  <c r="T131"/>
  <c r="S131"/>
  <c r="R131"/>
  <c r="U130"/>
  <c r="T130"/>
  <c r="S130"/>
  <c r="R130"/>
  <c r="U129"/>
  <c r="T129"/>
  <c r="S129"/>
  <c r="R129"/>
  <c r="U128"/>
  <c r="T128"/>
  <c r="S128"/>
  <c r="R128"/>
  <c r="U127"/>
  <c r="T127"/>
  <c r="T126" s="1"/>
  <c r="S127"/>
  <c r="R127"/>
  <c r="R126" s="1"/>
  <c r="U125"/>
  <c r="T125"/>
  <c r="S125"/>
  <c r="R125"/>
  <c r="U124"/>
  <c r="T124"/>
  <c r="S124"/>
  <c r="R124"/>
  <c r="U123"/>
  <c r="T123"/>
  <c r="S123"/>
  <c r="R123"/>
  <c r="U122"/>
  <c r="T122"/>
  <c r="S122"/>
  <c r="R122"/>
  <c r="U121"/>
  <c r="T121"/>
  <c r="S121"/>
  <c r="R121"/>
  <c r="U120"/>
  <c r="T120"/>
  <c r="S120"/>
  <c r="R120"/>
  <c r="U119"/>
  <c r="T119"/>
  <c r="S119"/>
  <c r="R119"/>
  <c r="U118"/>
  <c r="T118"/>
  <c r="S118"/>
  <c r="R118"/>
  <c r="U117"/>
  <c r="T117"/>
  <c r="S117"/>
  <c r="R117"/>
  <c r="U116"/>
  <c r="T116"/>
  <c r="S116"/>
  <c r="R116"/>
  <c r="U115"/>
  <c r="T115"/>
  <c r="S115"/>
  <c r="R115"/>
  <c r="U114"/>
  <c r="T114"/>
  <c r="S114"/>
  <c r="R114"/>
  <c r="U113"/>
  <c r="T113"/>
  <c r="S113"/>
  <c r="R113"/>
  <c r="U112"/>
  <c r="T112"/>
  <c r="S112"/>
  <c r="R112"/>
  <c r="U111"/>
  <c r="T111"/>
  <c r="S111"/>
  <c r="R111"/>
  <c r="U110"/>
  <c r="T110"/>
  <c r="S110"/>
  <c r="R110"/>
  <c r="U109"/>
  <c r="T109"/>
  <c r="S109"/>
  <c r="R109"/>
  <c r="U108"/>
  <c r="T108"/>
  <c r="S108"/>
  <c r="R108"/>
  <c r="U107"/>
  <c r="T107"/>
  <c r="S107"/>
  <c r="R107"/>
  <c r="U106"/>
  <c r="T106"/>
  <c r="S106"/>
  <c r="R106"/>
  <c r="U105"/>
  <c r="T105"/>
  <c r="S105"/>
  <c r="R105"/>
  <c r="U104"/>
  <c r="T104"/>
  <c r="S104"/>
  <c r="R104"/>
  <c r="U103"/>
  <c r="T103"/>
  <c r="S103"/>
  <c r="R103"/>
  <c r="U102"/>
  <c r="T102"/>
  <c r="S102"/>
  <c r="R102"/>
  <c r="U101"/>
  <c r="T101"/>
  <c r="S101"/>
  <c r="R101"/>
  <c r="U100"/>
  <c r="T100"/>
  <c r="S100"/>
  <c r="R100"/>
  <c r="U99"/>
  <c r="T99"/>
  <c r="S99"/>
  <c r="R99"/>
  <c r="U98"/>
  <c r="T98"/>
  <c r="S98"/>
  <c r="R98"/>
  <c r="U97"/>
  <c r="T97"/>
  <c r="S97"/>
  <c r="R97"/>
  <c r="U96"/>
  <c r="T96"/>
  <c r="S96"/>
  <c r="R96"/>
  <c r="U95"/>
  <c r="U94" s="1"/>
  <c r="T95"/>
  <c r="T94" s="1"/>
  <c r="S95"/>
  <c r="S94" s="1"/>
  <c r="R95"/>
  <c r="R94" s="1"/>
  <c r="U93"/>
  <c r="T93"/>
  <c r="S93"/>
  <c r="R93"/>
  <c r="U92"/>
  <c r="T92"/>
  <c r="S92"/>
  <c r="R92"/>
  <c r="U91"/>
  <c r="T91"/>
  <c r="S91"/>
  <c r="R91"/>
  <c r="U90"/>
  <c r="T90"/>
  <c r="S90"/>
  <c r="R90"/>
  <c r="U89"/>
  <c r="T89"/>
  <c r="S89"/>
  <c r="R89"/>
  <c r="U88"/>
  <c r="T88"/>
  <c r="S88"/>
  <c r="R88"/>
  <c r="U87"/>
  <c r="T87"/>
  <c r="S87"/>
  <c r="R87"/>
  <c r="U86"/>
  <c r="T86"/>
  <c r="S86"/>
  <c r="R86"/>
  <c r="U85"/>
  <c r="T85"/>
  <c r="S85"/>
  <c r="R85"/>
  <c r="U75"/>
  <c r="T75"/>
  <c r="S75"/>
  <c r="R75"/>
  <c r="U74"/>
  <c r="T74"/>
  <c r="S74"/>
  <c r="R74"/>
  <c r="U73"/>
  <c r="T73"/>
  <c r="S73"/>
  <c r="R73"/>
  <c r="U72"/>
  <c r="T72"/>
  <c r="S72"/>
  <c r="R72"/>
  <c r="U71"/>
  <c r="T71"/>
  <c r="S71"/>
  <c r="R71"/>
  <c r="U70"/>
  <c r="T70"/>
  <c r="S70"/>
  <c r="R70"/>
  <c r="U69"/>
  <c r="T69"/>
  <c r="S69"/>
  <c r="R69"/>
  <c r="U68"/>
  <c r="T68"/>
  <c r="S68"/>
  <c r="R68"/>
  <c r="U67"/>
  <c r="T67"/>
  <c r="S67"/>
  <c r="R67"/>
  <c r="U66"/>
  <c r="T66"/>
  <c r="S66"/>
  <c r="R66"/>
  <c r="U65"/>
  <c r="T65"/>
  <c r="S65"/>
  <c r="R65"/>
  <c r="U64"/>
  <c r="T64"/>
  <c r="S64"/>
  <c r="R64"/>
  <c r="U63"/>
  <c r="T63"/>
  <c r="S63"/>
  <c r="R63"/>
  <c r="U62"/>
  <c r="T62"/>
  <c r="S62"/>
  <c r="R62"/>
  <c r="U61"/>
  <c r="T61"/>
  <c r="S61"/>
  <c r="R61"/>
  <c r="U60"/>
  <c r="T60"/>
  <c r="S60"/>
  <c r="R60"/>
  <c r="U57"/>
  <c r="T57"/>
  <c r="S57"/>
  <c r="R57"/>
  <c r="U56"/>
  <c r="T56"/>
  <c r="S56"/>
  <c r="R56"/>
  <c r="U55"/>
  <c r="T55"/>
  <c r="S55"/>
  <c r="R55"/>
  <c r="U45"/>
  <c r="T45"/>
  <c r="S45"/>
  <c r="R45"/>
  <c r="U44"/>
  <c r="T44"/>
  <c r="S44"/>
  <c r="R44"/>
  <c r="U43"/>
  <c r="T43"/>
  <c r="S43"/>
  <c r="R43"/>
  <c r="U42"/>
  <c r="T42"/>
  <c r="S42"/>
  <c r="R42"/>
  <c r="U41"/>
  <c r="T41"/>
  <c r="S41"/>
  <c r="R41"/>
  <c r="U40"/>
  <c r="T40"/>
  <c r="S40"/>
  <c r="R40"/>
  <c r="U39"/>
  <c r="T39"/>
  <c r="S39"/>
  <c r="R39"/>
  <c r="U38"/>
  <c r="T38"/>
  <c r="S38"/>
  <c r="R38"/>
  <c r="U37"/>
  <c r="T37"/>
  <c r="S37"/>
  <c r="R37"/>
  <c r="U36"/>
  <c r="T36"/>
  <c r="S36"/>
  <c r="R36"/>
  <c r="U32"/>
  <c r="T32"/>
  <c r="S32"/>
  <c r="R32"/>
  <c r="U31"/>
  <c r="T31"/>
  <c r="S31"/>
  <c r="R31"/>
  <c r="U30"/>
  <c r="T30"/>
  <c r="S30"/>
  <c r="R30"/>
  <c r="U29"/>
  <c r="T29"/>
  <c r="S29"/>
  <c r="R29"/>
  <c r="U28"/>
  <c r="T28"/>
  <c r="S28"/>
  <c r="R28"/>
  <c r="U27"/>
  <c r="T27"/>
  <c r="S27"/>
  <c r="R27"/>
  <c r="U26"/>
  <c r="T26"/>
  <c r="S26"/>
  <c r="R26"/>
  <c r="U25"/>
  <c r="T25"/>
  <c r="S25"/>
  <c r="R25"/>
  <c r="U24"/>
  <c r="T24"/>
  <c r="S24"/>
  <c r="R24"/>
  <c r="U23"/>
  <c r="T23"/>
  <c r="S23"/>
  <c r="R23"/>
  <c r="U22"/>
  <c r="T22"/>
  <c r="S22"/>
  <c r="R22"/>
  <c r="U21"/>
  <c r="T21"/>
  <c r="S21"/>
  <c r="R21"/>
  <c r="U20"/>
  <c r="T20"/>
  <c r="S20"/>
  <c r="R20"/>
  <c r="U19"/>
  <c r="T19"/>
  <c r="S19"/>
  <c r="R19"/>
  <c r="U18"/>
  <c r="T18"/>
  <c r="S18"/>
  <c r="R18"/>
  <c r="U17"/>
  <c r="T17"/>
  <c r="S17"/>
  <c r="R17"/>
  <c r="U16"/>
  <c r="T16"/>
  <c r="S16"/>
  <c r="R16"/>
  <c r="U15"/>
  <c r="T15"/>
  <c r="S15"/>
  <c r="R15"/>
  <c r="U14"/>
  <c r="T14"/>
  <c r="S14"/>
  <c r="R14"/>
  <c r="U13"/>
  <c r="T13"/>
  <c r="S13"/>
  <c r="R13"/>
  <c r="U12"/>
  <c r="T12"/>
  <c r="S12"/>
  <c r="R12"/>
  <c r="U11"/>
  <c r="T11"/>
  <c r="S11"/>
  <c r="R11"/>
  <c r="U10"/>
  <c r="T10"/>
  <c r="S10"/>
  <c r="R10"/>
  <c r="U9"/>
  <c r="T9"/>
  <c r="S9"/>
  <c r="R9"/>
  <c r="U8"/>
  <c r="T8"/>
  <c r="S8"/>
  <c r="R8"/>
  <c r="U7"/>
  <c r="T7"/>
  <c r="S7"/>
  <c r="R7"/>
  <c r="P35"/>
  <c r="P6"/>
  <c r="P477"/>
  <c r="P440"/>
  <c r="P414"/>
  <c r="P385"/>
  <c r="P356"/>
  <c r="P313"/>
  <c r="P289"/>
  <c r="T248"/>
  <c r="P248"/>
  <c r="P214"/>
  <c r="U187"/>
  <c r="P187"/>
  <c r="P160"/>
  <c r="P126"/>
  <c r="P94"/>
  <c r="U126" l="1"/>
  <c r="S289"/>
  <c r="S126"/>
  <c r="S414"/>
  <c r="R214"/>
  <c r="R289"/>
  <c r="J6" i="145"/>
  <c r="J313"/>
  <c r="M94"/>
  <c r="P5" i="144"/>
  <c r="M187" i="145" l="1"/>
  <c r="M214"/>
  <c r="M248"/>
  <c r="M385"/>
  <c r="J248"/>
  <c r="J385"/>
  <c r="J94"/>
  <c r="J160"/>
  <c r="J214"/>
  <c r="O214"/>
  <c r="O385"/>
  <c r="M126"/>
  <c r="J187"/>
  <c r="O126"/>
  <c r="M414"/>
  <c r="J35"/>
  <c r="O187"/>
  <c r="J356"/>
  <c r="O94"/>
  <c r="M289"/>
  <c r="J126"/>
  <c r="J289"/>
  <c r="J414"/>
  <c r="O248"/>
  <c r="O289"/>
  <c r="O414"/>
  <c r="L126" l="1"/>
  <c r="L385"/>
  <c r="N289"/>
  <c r="N385"/>
  <c r="L248"/>
  <c r="N94"/>
  <c r="N414"/>
  <c r="L187"/>
  <c r="L214"/>
  <c r="N214"/>
  <c r="N187"/>
  <c r="L414"/>
  <c r="L94"/>
  <c r="L289"/>
  <c r="N126"/>
  <c r="N248"/>
  <c r="E493" i="140" l="1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25" i="85" l="1"/>
  <c r="E24"/>
  <c r="E23"/>
  <c r="E26"/>
  <c r="E22"/>
  <c r="E14"/>
  <c r="E13"/>
  <c r="E12"/>
  <c r="E11"/>
  <c r="E10"/>
  <c r="E9"/>
  <c r="E8"/>
  <c r="S493" i="140" l="1"/>
  <c r="R493"/>
  <c r="Q493"/>
  <c r="P493"/>
  <c r="O493"/>
  <c r="S492"/>
  <c r="R492"/>
  <c r="Q492"/>
  <c r="P492"/>
  <c r="O492"/>
  <c r="S491"/>
  <c r="R491"/>
  <c r="Q491"/>
  <c r="P491"/>
  <c r="O491"/>
  <c r="S490"/>
  <c r="R490"/>
  <c r="Q490"/>
  <c r="P490"/>
  <c r="O490"/>
  <c r="S489"/>
  <c r="R489"/>
  <c r="Q489"/>
  <c r="P489"/>
  <c r="O489"/>
  <c r="S488"/>
  <c r="R488"/>
  <c r="Q488"/>
  <c r="P488"/>
  <c r="O488"/>
  <c r="S487"/>
  <c r="R487"/>
  <c r="Q487"/>
  <c r="P487"/>
  <c r="O487"/>
  <c r="S486"/>
  <c r="R486"/>
  <c r="Q486"/>
  <c r="P486"/>
  <c r="O486"/>
  <c r="S485"/>
  <c r="R485"/>
  <c r="Q485"/>
  <c r="P485"/>
  <c r="O485"/>
  <c r="S484"/>
  <c r="R484"/>
  <c r="Q484"/>
  <c r="P484"/>
  <c r="O484"/>
  <c r="S483"/>
  <c r="R483"/>
  <c r="Q483"/>
  <c r="P483"/>
  <c r="O483"/>
  <c r="S482"/>
  <c r="R482"/>
  <c r="Q482"/>
  <c r="P482"/>
  <c r="O482"/>
  <c r="S481"/>
  <c r="R481"/>
  <c r="Q481"/>
  <c r="P481"/>
  <c r="O481"/>
  <c r="S480"/>
  <c r="R480"/>
  <c r="Q480"/>
  <c r="P480"/>
  <c r="O480"/>
  <c r="S479"/>
  <c r="R479"/>
  <c r="Q479"/>
  <c r="P479"/>
  <c r="O479"/>
  <c r="S478"/>
  <c r="R478"/>
  <c r="Q478"/>
  <c r="P478"/>
  <c r="O478"/>
  <c r="S477"/>
  <c r="R477"/>
  <c r="Q477"/>
  <c r="P477"/>
  <c r="O477"/>
  <c r="S476"/>
  <c r="R476"/>
  <c r="Q476"/>
  <c r="P476"/>
  <c r="O476"/>
  <c r="S475"/>
  <c r="R475"/>
  <c r="Q475"/>
  <c r="P475"/>
  <c r="O475"/>
  <c r="S474"/>
  <c r="R474"/>
  <c r="Q474"/>
  <c r="P474"/>
  <c r="O474"/>
  <c r="S473"/>
  <c r="R473"/>
  <c r="Q473"/>
  <c r="P473"/>
  <c r="O473"/>
  <c r="S472"/>
  <c r="R472"/>
  <c r="Q472"/>
  <c r="P472"/>
  <c r="O472"/>
  <c r="S471"/>
  <c r="R471"/>
  <c r="Q471"/>
  <c r="P471"/>
  <c r="O471"/>
  <c r="S470"/>
  <c r="R470"/>
  <c r="Q470"/>
  <c r="P470"/>
  <c r="O470"/>
  <c r="S469"/>
  <c r="R469"/>
  <c r="Q469"/>
  <c r="P469"/>
  <c r="O469"/>
  <c r="S468"/>
  <c r="R468"/>
  <c r="Q468"/>
  <c r="P468"/>
  <c r="O468"/>
  <c r="S467"/>
  <c r="R467"/>
  <c r="Q467"/>
  <c r="P467"/>
  <c r="O467"/>
  <c r="S466"/>
  <c r="R466"/>
  <c r="Q466"/>
  <c r="P466"/>
  <c r="O466"/>
  <c r="S465"/>
  <c r="R465"/>
  <c r="Q465"/>
  <c r="P465"/>
  <c r="O465"/>
  <c r="S464"/>
  <c r="R464"/>
  <c r="Q464"/>
  <c r="P464"/>
  <c r="O464"/>
  <c r="S463"/>
  <c r="R463"/>
  <c r="Q463"/>
  <c r="P463"/>
  <c r="O463"/>
  <c r="S462"/>
  <c r="R462"/>
  <c r="Q462"/>
  <c r="P462"/>
  <c r="O462"/>
  <c r="S461"/>
  <c r="R461"/>
  <c r="Q461"/>
  <c r="P461"/>
  <c r="O461"/>
  <c r="S460"/>
  <c r="R460"/>
  <c r="Q460"/>
  <c r="P460"/>
  <c r="O460"/>
  <c r="S459"/>
  <c r="R459"/>
  <c r="Q459"/>
  <c r="P459"/>
  <c r="O459"/>
  <c r="S458"/>
  <c r="R458"/>
  <c r="Q458"/>
  <c r="P458"/>
  <c r="O458"/>
  <c r="S457"/>
  <c r="R457"/>
  <c r="Q457"/>
  <c r="P457"/>
  <c r="O457"/>
  <c r="S456"/>
  <c r="R456"/>
  <c r="Q456"/>
  <c r="P456"/>
  <c r="O456"/>
  <c r="S455"/>
  <c r="R455"/>
  <c r="Q455"/>
  <c r="P455"/>
  <c r="O455"/>
  <c r="S454"/>
  <c r="R454"/>
  <c r="Q454"/>
  <c r="P454"/>
  <c r="O454"/>
  <c r="S453"/>
  <c r="R453"/>
  <c r="Q453"/>
  <c r="P453"/>
  <c r="O453"/>
  <c r="S452"/>
  <c r="R452"/>
  <c r="Q452"/>
  <c r="P452"/>
  <c r="O452"/>
  <c r="S451"/>
  <c r="R451"/>
  <c r="Q451"/>
  <c r="P451"/>
  <c r="O451"/>
  <c r="S450"/>
  <c r="R450"/>
  <c r="Q450"/>
  <c r="P450"/>
  <c r="O450"/>
  <c r="S449"/>
  <c r="R449"/>
  <c r="Q449"/>
  <c r="P449"/>
  <c r="O449"/>
  <c r="S448"/>
  <c r="R448"/>
  <c r="Q448"/>
  <c r="P448"/>
  <c r="O448"/>
  <c r="S447"/>
  <c r="R447"/>
  <c r="Q447"/>
  <c r="P447"/>
  <c r="O447"/>
  <c r="S446"/>
  <c r="R446"/>
  <c r="Q446"/>
  <c r="P446"/>
  <c r="O446"/>
  <c r="S445"/>
  <c r="R445"/>
  <c r="Q445"/>
  <c r="P445"/>
  <c r="O445"/>
  <c r="S444"/>
  <c r="R444"/>
  <c r="Q444"/>
  <c r="P444"/>
  <c r="O444"/>
  <c r="S443"/>
  <c r="R443"/>
  <c r="Q443"/>
  <c r="P443"/>
  <c r="O443"/>
  <c r="S442"/>
  <c r="R442"/>
  <c r="Q442"/>
  <c r="P442"/>
  <c r="O442"/>
  <c r="S441"/>
  <c r="R441"/>
  <c r="Q441"/>
  <c r="P441"/>
  <c r="O441"/>
  <c r="S440"/>
  <c r="R440"/>
  <c r="Q440"/>
  <c r="P440"/>
  <c r="O440"/>
  <c r="S439"/>
  <c r="R439"/>
  <c r="Q439"/>
  <c r="P439"/>
  <c r="O439"/>
  <c r="S438"/>
  <c r="R438"/>
  <c r="Q438"/>
  <c r="P438"/>
  <c r="O438"/>
  <c r="S437"/>
  <c r="R437"/>
  <c r="Q437"/>
  <c r="P437"/>
  <c r="O437"/>
  <c r="S436"/>
  <c r="R436"/>
  <c r="Q436"/>
  <c r="P436"/>
  <c r="O436"/>
  <c r="S435"/>
  <c r="R435"/>
  <c r="Q435"/>
  <c r="P435"/>
  <c r="O435"/>
  <c r="S434"/>
  <c r="R434"/>
  <c r="Q434"/>
  <c r="P434"/>
  <c r="O434"/>
  <c r="S433"/>
  <c r="R433"/>
  <c r="Q433"/>
  <c r="P433"/>
  <c r="O433"/>
  <c r="S432"/>
  <c r="R432"/>
  <c r="Q432"/>
  <c r="P432"/>
  <c r="O432"/>
  <c r="S431"/>
  <c r="R431"/>
  <c r="Q431"/>
  <c r="P431"/>
  <c r="O431"/>
  <c r="S429"/>
  <c r="R429"/>
  <c r="Q429"/>
  <c r="P429"/>
  <c r="O429"/>
  <c r="S428"/>
  <c r="R428"/>
  <c r="Q428"/>
  <c r="P428"/>
  <c r="O428"/>
  <c r="S427"/>
  <c r="R427"/>
  <c r="Q427"/>
  <c r="P427"/>
  <c r="O427"/>
  <c r="S426"/>
  <c r="R426"/>
  <c r="Q426"/>
  <c r="P426"/>
  <c r="O426"/>
  <c r="S425"/>
  <c r="R425"/>
  <c r="Q425"/>
  <c r="P425"/>
  <c r="O425"/>
  <c r="S424"/>
  <c r="R424"/>
  <c r="Q424"/>
  <c r="P424"/>
  <c r="O424"/>
  <c r="S423"/>
  <c r="R423"/>
  <c r="Q423"/>
  <c r="P423"/>
  <c r="O423"/>
  <c r="S422"/>
  <c r="R422"/>
  <c r="Q422"/>
  <c r="P422"/>
  <c r="O422"/>
  <c r="S421"/>
  <c r="R421"/>
  <c r="Q421"/>
  <c r="P421"/>
  <c r="O421"/>
  <c r="S420"/>
  <c r="R420"/>
  <c r="Q420"/>
  <c r="P420"/>
  <c r="O420"/>
  <c r="S419"/>
  <c r="R419"/>
  <c r="Q419"/>
  <c r="P419"/>
  <c r="O419"/>
  <c r="S418"/>
  <c r="R418"/>
  <c r="Q418"/>
  <c r="P418"/>
  <c r="O418"/>
  <c r="S417"/>
  <c r="R417"/>
  <c r="Q417"/>
  <c r="P417"/>
  <c r="O417"/>
  <c r="S416"/>
  <c r="R416"/>
  <c r="Q416"/>
  <c r="P416"/>
  <c r="O416"/>
  <c r="S415"/>
  <c r="R415"/>
  <c r="Q415"/>
  <c r="P415"/>
  <c r="O415"/>
  <c r="S414"/>
  <c r="R414"/>
  <c r="Q414"/>
  <c r="P414"/>
  <c r="O414"/>
  <c r="S413"/>
  <c r="R413"/>
  <c r="Q413"/>
  <c r="P413"/>
  <c r="O413"/>
  <c r="S412"/>
  <c r="R412"/>
  <c r="Q412"/>
  <c r="P412"/>
  <c r="O412"/>
  <c r="S411"/>
  <c r="R411"/>
  <c r="Q411"/>
  <c r="P411"/>
  <c r="O411"/>
  <c r="S410"/>
  <c r="R410"/>
  <c r="Q410"/>
  <c r="P410"/>
  <c r="O410"/>
  <c r="S409"/>
  <c r="R409"/>
  <c r="Q409"/>
  <c r="P409"/>
  <c r="O409"/>
  <c r="S408"/>
  <c r="R408"/>
  <c r="Q408"/>
  <c r="P408"/>
  <c r="O408"/>
  <c r="S407"/>
  <c r="R407"/>
  <c r="Q407"/>
  <c r="P407"/>
  <c r="O407"/>
  <c r="S406"/>
  <c r="R406"/>
  <c r="Q406"/>
  <c r="P406"/>
  <c r="O406"/>
  <c r="S405"/>
  <c r="R405"/>
  <c r="Q405"/>
  <c r="P405"/>
  <c r="O405"/>
  <c r="S404"/>
  <c r="R404"/>
  <c r="Q404"/>
  <c r="P404"/>
  <c r="O404"/>
  <c r="S403"/>
  <c r="R403"/>
  <c r="Q403"/>
  <c r="P403"/>
  <c r="O403"/>
  <c r="S402"/>
  <c r="R402"/>
  <c r="Q402"/>
  <c r="P402"/>
  <c r="O402"/>
  <c r="S401"/>
  <c r="R401"/>
  <c r="Q401"/>
  <c r="P401"/>
  <c r="O401"/>
  <c r="S400"/>
  <c r="R400"/>
  <c r="Q400"/>
  <c r="P400"/>
  <c r="O400"/>
  <c r="S399"/>
  <c r="R399"/>
  <c r="Q399"/>
  <c r="P399"/>
  <c r="O399"/>
  <c r="S398"/>
  <c r="R398"/>
  <c r="Q398"/>
  <c r="P398"/>
  <c r="O398"/>
  <c r="S397"/>
  <c r="R397"/>
  <c r="Q397"/>
  <c r="P397"/>
  <c r="O397"/>
  <c r="S396"/>
  <c r="R396"/>
  <c r="Q396"/>
  <c r="P396"/>
  <c r="O396"/>
  <c r="S395"/>
  <c r="R395"/>
  <c r="Q395"/>
  <c r="P395"/>
  <c r="O395"/>
  <c r="S394"/>
  <c r="R394"/>
  <c r="Q394"/>
  <c r="P394"/>
  <c r="O394"/>
  <c r="S393"/>
  <c r="R393"/>
  <c r="Q393"/>
  <c r="P393"/>
  <c r="O393"/>
  <c r="S392"/>
  <c r="R392"/>
  <c r="Q392"/>
  <c r="P392"/>
  <c r="O392"/>
  <c r="S391"/>
  <c r="R391"/>
  <c r="Q391"/>
  <c r="P391"/>
  <c r="O391"/>
  <c r="S390"/>
  <c r="R390"/>
  <c r="Q390"/>
  <c r="P390"/>
  <c r="O390"/>
  <c r="S389"/>
  <c r="R389"/>
  <c r="Q389"/>
  <c r="P389"/>
  <c r="O389"/>
  <c r="S388"/>
  <c r="R388"/>
  <c r="Q388"/>
  <c r="P388"/>
  <c r="O388"/>
  <c r="S387"/>
  <c r="R387"/>
  <c r="Q387"/>
  <c r="P387"/>
  <c r="O387"/>
  <c r="S386"/>
  <c r="R386"/>
  <c r="Q386"/>
  <c r="P386"/>
  <c r="O386"/>
  <c r="S385"/>
  <c r="R385"/>
  <c r="Q385"/>
  <c r="P385"/>
  <c r="O385"/>
  <c r="S384"/>
  <c r="R384"/>
  <c r="Q384"/>
  <c r="P384"/>
  <c r="O384"/>
  <c r="S383"/>
  <c r="R383"/>
  <c r="Q383"/>
  <c r="P383"/>
  <c r="O383"/>
  <c r="S382"/>
  <c r="R382"/>
  <c r="Q382"/>
  <c r="P382"/>
  <c r="O382"/>
  <c r="S381"/>
  <c r="R381"/>
  <c r="Q381"/>
  <c r="P381"/>
  <c r="O381"/>
  <c r="S376"/>
  <c r="R376"/>
  <c r="Q376"/>
  <c r="P376"/>
  <c r="O376"/>
  <c r="S375"/>
  <c r="R375"/>
  <c r="Q375"/>
  <c r="P375"/>
  <c r="O375"/>
  <c r="S374"/>
  <c r="R374"/>
  <c r="Q374"/>
  <c r="P374"/>
  <c r="O374"/>
  <c r="S373"/>
  <c r="R373"/>
  <c r="Q373"/>
  <c r="P373"/>
  <c r="O373"/>
  <c r="S372"/>
  <c r="R372"/>
  <c r="Q372"/>
  <c r="P372"/>
  <c r="O372"/>
  <c r="S371"/>
  <c r="R371"/>
  <c r="Q371"/>
  <c r="P371"/>
  <c r="O371"/>
  <c r="S370"/>
  <c r="R370"/>
  <c r="Q370"/>
  <c r="P370"/>
  <c r="O370"/>
  <c r="S369"/>
  <c r="R369"/>
  <c r="Q369"/>
  <c r="P369"/>
  <c r="O369"/>
  <c r="S368"/>
  <c r="R368"/>
  <c r="Q368"/>
  <c r="P368"/>
  <c r="O368"/>
  <c r="S367"/>
  <c r="R367"/>
  <c r="Q367"/>
  <c r="P367"/>
  <c r="O367"/>
  <c r="S366"/>
  <c r="R366"/>
  <c r="Q366"/>
  <c r="P366"/>
  <c r="O366"/>
  <c r="S365"/>
  <c r="R365"/>
  <c r="Q365"/>
  <c r="P365"/>
  <c r="O365"/>
  <c r="S364"/>
  <c r="R364"/>
  <c r="Q364"/>
  <c r="P364"/>
  <c r="O364"/>
  <c r="S363"/>
  <c r="R363"/>
  <c r="Q363"/>
  <c r="P363"/>
  <c r="O363"/>
  <c r="S362"/>
  <c r="R362"/>
  <c r="Q362"/>
  <c r="P362"/>
  <c r="O362"/>
  <c r="S361"/>
  <c r="R361"/>
  <c r="Q361"/>
  <c r="P361"/>
  <c r="O361"/>
  <c r="S360"/>
  <c r="R360"/>
  <c r="Q360"/>
  <c r="P360"/>
  <c r="O360"/>
  <c r="S359"/>
  <c r="R359"/>
  <c r="Q359"/>
  <c r="P359"/>
  <c r="O359"/>
  <c r="S358"/>
  <c r="R358"/>
  <c r="Q358"/>
  <c r="P358"/>
  <c r="O358"/>
  <c r="S357"/>
  <c r="R357"/>
  <c r="Q357"/>
  <c r="P357"/>
  <c r="O357"/>
  <c r="S356"/>
  <c r="R356"/>
  <c r="Q356"/>
  <c r="P356"/>
  <c r="O356"/>
  <c r="S355"/>
  <c r="R355"/>
  <c r="Q355"/>
  <c r="P355"/>
  <c r="O355"/>
  <c r="S354"/>
  <c r="R354"/>
  <c r="Q354"/>
  <c r="P354"/>
  <c r="O354"/>
  <c r="S353"/>
  <c r="R353"/>
  <c r="Q353"/>
  <c r="P353"/>
  <c r="O353"/>
  <c r="S352"/>
  <c r="R352"/>
  <c r="Q352"/>
  <c r="P352"/>
  <c r="O352"/>
  <c r="S351"/>
  <c r="R351"/>
  <c r="Q351"/>
  <c r="P351"/>
  <c r="O351"/>
  <c r="S350"/>
  <c r="R350"/>
  <c r="Q350"/>
  <c r="P350"/>
  <c r="O350"/>
  <c r="S349"/>
  <c r="R349"/>
  <c r="Q349"/>
  <c r="P349"/>
  <c r="O349"/>
  <c r="S348"/>
  <c r="R348"/>
  <c r="Q348"/>
  <c r="P348"/>
  <c r="O348"/>
  <c r="S347"/>
  <c r="R347"/>
  <c r="Q347"/>
  <c r="P347"/>
  <c r="O347"/>
  <c r="S346"/>
  <c r="R346"/>
  <c r="Q346"/>
  <c r="P346"/>
  <c r="O346"/>
  <c r="S345"/>
  <c r="R345"/>
  <c r="Q345"/>
  <c r="P345"/>
  <c r="O345"/>
  <c r="S344"/>
  <c r="R344"/>
  <c r="Q344"/>
  <c r="P344"/>
  <c r="O344"/>
  <c r="S343"/>
  <c r="R343"/>
  <c r="Q343"/>
  <c r="P343"/>
  <c r="O343"/>
  <c r="S342"/>
  <c r="R342"/>
  <c r="Q342"/>
  <c r="P342"/>
  <c r="O342"/>
  <c r="S341"/>
  <c r="R341"/>
  <c r="Q341"/>
  <c r="P341"/>
  <c r="O341"/>
  <c r="S340"/>
  <c r="R340"/>
  <c r="Q340"/>
  <c r="P340"/>
  <c r="O340"/>
  <c r="S339"/>
  <c r="R339"/>
  <c r="Q339"/>
  <c r="P339"/>
  <c r="O339"/>
  <c r="S338"/>
  <c r="R338"/>
  <c r="Q338"/>
  <c r="P338"/>
  <c r="O338"/>
  <c r="S337"/>
  <c r="R337"/>
  <c r="Q337"/>
  <c r="P337"/>
  <c r="O337"/>
  <c r="S336"/>
  <c r="R336"/>
  <c r="Q336"/>
  <c r="P336"/>
  <c r="O336"/>
  <c r="S335"/>
  <c r="R335"/>
  <c r="Q335"/>
  <c r="P335"/>
  <c r="O335"/>
  <c r="S334"/>
  <c r="R334"/>
  <c r="Q334"/>
  <c r="P334"/>
  <c r="O334"/>
  <c r="S333"/>
  <c r="R333"/>
  <c r="Q333"/>
  <c r="P333"/>
  <c r="O333"/>
  <c r="S332"/>
  <c r="R332"/>
  <c r="Q332"/>
  <c r="P332"/>
  <c r="O332"/>
  <c r="S331"/>
  <c r="R331"/>
  <c r="Q331"/>
  <c r="P331"/>
  <c r="O331"/>
  <c r="S330"/>
  <c r="R330"/>
  <c r="Q330"/>
  <c r="P330"/>
  <c r="O330"/>
  <c r="S329"/>
  <c r="R329"/>
  <c r="Q329"/>
  <c r="P329"/>
  <c r="O329"/>
  <c r="S328"/>
  <c r="R328"/>
  <c r="Q328"/>
  <c r="P328"/>
  <c r="O328"/>
  <c r="S327"/>
  <c r="R327"/>
  <c r="Q327"/>
  <c r="P327"/>
  <c r="O327"/>
  <c r="S326"/>
  <c r="R326"/>
  <c r="Q326"/>
  <c r="P326"/>
  <c r="O326"/>
  <c r="S325"/>
  <c r="R325"/>
  <c r="Q325"/>
  <c r="P325"/>
  <c r="O325"/>
  <c r="S324"/>
  <c r="R324"/>
  <c r="Q324"/>
  <c r="P324"/>
  <c r="O324"/>
  <c r="S323"/>
  <c r="R323"/>
  <c r="Q323"/>
  <c r="P323"/>
  <c r="O323"/>
  <c r="S322"/>
  <c r="R322"/>
  <c r="Q322"/>
  <c r="P322"/>
  <c r="O322"/>
  <c r="S321"/>
  <c r="R321"/>
  <c r="Q321"/>
  <c r="P321"/>
  <c r="O321"/>
  <c r="S320"/>
  <c r="R320"/>
  <c r="Q320"/>
  <c r="P320"/>
  <c r="O320"/>
  <c r="S319"/>
  <c r="R319"/>
  <c r="Q319"/>
  <c r="P319"/>
  <c r="O319"/>
  <c r="S318"/>
  <c r="R318"/>
  <c r="Q318"/>
  <c r="P318"/>
  <c r="O318"/>
  <c r="S317"/>
  <c r="R317"/>
  <c r="Q317"/>
  <c r="P317"/>
  <c r="O317"/>
  <c r="S316"/>
  <c r="R316"/>
  <c r="Q316"/>
  <c r="P316"/>
  <c r="O316"/>
  <c r="S315"/>
  <c r="R315"/>
  <c r="Q315"/>
  <c r="P315"/>
  <c r="O315"/>
  <c r="S314"/>
  <c r="R314"/>
  <c r="Q314"/>
  <c r="P314"/>
  <c r="O314"/>
  <c r="S313"/>
  <c r="R313"/>
  <c r="Q313"/>
  <c r="P313"/>
  <c r="O313"/>
  <c r="S312"/>
  <c r="R312"/>
  <c r="Q312"/>
  <c r="P312"/>
  <c r="O312"/>
  <c r="S308"/>
  <c r="R308"/>
  <c r="Q308"/>
  <c r="P308"/>
  <c r="O308"/>
  <c r="S307"/>
  <c r="R307"/>
  <c r="Q307"/>
  <c r="P307"/>
  <c r="O307"/>
  <c r="S306"/>
  <c r="R306"/>
  <c r="Q306"/>
  <c r="P306"/>
  <c r="O306"/>
  <c r="S305"/>
  <c r="R305"/>
  <c r="Q305"/>
  <c r="P305"/>
  <c r="O305"/>
  <c r="S304"/>
  <c r="R304"/>
  <c r="Q304"/>
  <c r="P304"/>
  <c r="O304"/>
  <c r="S303"/>
  <c r="R303"/>
  <c r="Q303"/>
  <c r="P303"/>
  <c r="O303"/>
  <c r="S302"/>
  <c r="R302"/>
  <c r="Q302"/>
  <c r="P302"/>
  <c r="O302"/>
  <c r="S301"/>
  <c r="R301"/>
  <c r="Q301"/>
  <c r="P301"/>
  <c r="O301"/>
  <c r="S300"/>
  <c r="R300"/>
  <c r="Q300"/>
  <c r="P300"/>
  <c r="O300"/>
  <c r="S299"/>
  <c r="R299"/>
  <c r="Q299"/>
  <c r="P299"/>
  <c r="O299"/>
  <c r="S298"/>
  <c r="R298"/>
  <c r="Q298"/>
  <c r="P298"/>
  <c r="O298"/>
  <c r="S297"/>
  <c r="R297"/>
  <c r="Q297"/>
  <c r="P297"/>
  <c r="O297"/>
  <c r="S296"/>
  <c r="R296"/>
  <c r="Q296"/>
  <c r="P296"/>
  <c r="O296"/>
  <c r="S295"/>
  <c r="R295"/>
  <c r="Q295"/>
  <c r="P295"/>
  <c r="O295"/>
  <c r="S294"/>
  <c r="R294"/>
  <c r="Q294"/>
  <c r="P294"/>
  <c r="O294"/>
  <c r="S293"/>
  <c r="R293"/>
  <c r="Q293"/>
  <c r="P293"/>
  <c r="O293"/>
  <c r="S292"/>
  <c r="R292"/>
  <c r="Q292"/>
  <c r="P292"/>
  <c r="O292"/>
  <c r="S291"/>
  <c r="R291"/>
  <c r="Q291"/>
  <c r="P291"/>
  <c r="O291"/>
  <c r="S290"/>
  <c r="R290"/>
  <c r="Q290"/>
  <c r="P290"/>
  <c r="O290"/>
  <c r="S289"/>
  <c r="R289"/>
  <c r="Q289"/>
  <c r="P289"/>
  <c r="O289"/>
  <c r="S288"/>
  <c r="R288"/>
  <c r="Q288"/>
  <c r="P288"/>
  <c r="O288"/>
  <c r="S287"/>
  <c r="R287"/>
  <c r="Q287"/>
  <c r="P287"/>
  <c r="O287"/>
  <c r="S286"/>
  <c r="R286"/>
  <c r="Q286"/>
  <c r="P286"/>
  <c r="O286"/>
  <c r="S285"/>
  <c r="R285"/>
  <c r="Q285"/>
  <c r="P285"/>
  <c r="O285"/>
  <c r="S284"/>
  <c r="R284"/>
  <c r="Q284"/>
  <c r="P284"/>
  <c r="O284"/>
  <c r="S283"/>
  <c r="R283"/>
  <c r="Q283"/>
  <c r="P283"/>
  <c r="O283"/>
  <c r="S282"/>
  <c r="R282"/>
  <c r="Q282"/>
  <c r="P282"/>
  <c r="O282"/>
  <c r="S281"/>
  <c r="R281"/>
  <c r="Q281"/>
  <c r="P281"/>
  <c r="O281"/>
  <c r="S280"/>
  <c r="R280"/>
  <c r="Q280"/>
  <c r="P280"/>
  <c r="O280"/>
  <c r="S279"/>
  <c r="R279"/>
  <c r="Q279"/>
  <c r="P279"/>
  <c r="O279"/>
  <c r="S278"/>
  <c r="R278"/>
  <c r="Q278"/>
  <c r="P278"/>
  <c r="O278"/>
  <c r="S277"/>
  <c r="R277"/>
  <c r="Q277"/>
  <c r="P277"/>
  <c r="O277"/>
  <c r="S276"/>
  <c r="R276"/>
  <c r="Q276"/>
  <c r="P276"/>
  <c r="O276"/>
  <c r="S275"/>
  <c r="R275"/>
  <c r="Q275"/>
  <c r="P275"/>
  <c r="O275"/>
  <c r="S274"/>
  <c r="R274"/>
  <c r="Q274"/>
  <c r="P274"/>
  <c r="O274"/>
  <c r="S273"/>
  <c r="R273"/>
  <c r="Q273"/>
  <c r="P273"/>
  <c r="O273"/>
  <c r="S272"/>
  <c r="R272"/>
  <c r="Q272"/>
  <c r="P272"/>
  <c r="O272"/>
  <c r="S271"/>
  <c r="R271"/>
  <c r="Q271"/>
  <c r="P271"/>
  <c r="O271"/>
  <c r="S270"/>
  <c r="R270"/>
  <c r="Q270"/>
  <c r="P270"/>
  <c r="O270"/>
  <c r="S269"/>
  <c r="R269"/>
  <c r="Q269"/>
  <c r="P269"/>
  <c r="O269"/>
  <c r="S268"/>
  <c r="R268"/>
  <c r="Q268"/>
  <c r="P268"/>
  <c r="O268"/>
  <c r="S267"/>
  <c r="R267"/>
  <c r="Q267"/>
  <c r="P267"/>
  <c r="O267"/>
  <c r="S266"/>
  <c r="R266"/>
  <c r="Q266"/>
  <c r="P266"/>
  <c r="O266"/>
  <c r="S265"/>
  <c r="R265"/>
  <c r="Q265"/>
  <c r="P265"/>
  <c r="O265"/>
  <c r="S264"/>
  <c r="R264"/>
  <c r="Q264"/>
  <c r="P264"/>
  <c r="O264"/>
  <c r="S263"/>
  <c r="R263"/>
  <c r="Q263"/>
  <c r="P263"/>
  <c r="O263"/>
  <c r="S262"/>
  <c r="R262"/>
  <c r="Q262"/>
  <c r="P262"/>
  <c r="O262"/>
  <c r="S261"/>
  <c r="R261"/>
  <c r="Q261"/>
  <c r="P261"/>
  <c r="O261"/>
  <c r="S260"/>
  <c r="R260"/>
  <c r="Q260"/>
  <c r="P260"/>
  <c r="O260"/>
  <c r="S259"/>
  <c r="R259"/>
  <c r="Q259"/>
  <c r="P259"/>
  <c r="O259"/>
  <c r="S258"/>
  <c r="R258"/>
  <c r="Q258"/>
  <c r="P258"/>
  <c r="O258"/>
  <c r="S257"/>
  <c r="R257"/>
  <c r="Q257"/>
  <c r="P257"/>
  <c r="O257"/>
  <c r="S256"/>
  <c r="R256"/>
  <c r="Q256"/>
  <c r="P256"/>
  <c r="O256"/>
  <c r="S255"/>
  <c r="R255"/>
  <c r="Q255"/>
  <c r="P255"/>
  <c r="O255"/>
  <c r="S254"/>
  <c r="R254"/>
  <c r="Q254"/>
  <c r="P254"/>
  <c r="O254"/>
  <c r="S253"/>
  <c r="R253"/>
  <c r="Q253"/>
  <c r="P253"/>
  <c r="O253"/>
  <c r="S252"/>
  <c r="R252"/>
  <c r="Q252"/>
  <c r="P252"/>
  <c r="O252"/>
  <c r="S251"/>
  <c r="R251"/>
  <c r="Q251"/>
  <c r="P251"/>
  <c r="O251"/>
  <c r="S250"/>
  <c r="R250"/>
  <c r="Q250"/>
  <c r="P250"/>
  <c r="O250"/>
  <c r="S249"/>
  <c r="R249"/>
  <c r="Q249"/>
  <c r="P249"/>
  <c r="O249"/>
  <c r="S248"/>
  <c r="R248"/>
  <c r="Q248"/>
  <c r="P248"/>
  <c r="O248"/>
  <c r="S247"/>
  <c r="R247"/>
  <c r="Q247"/>
  <c r="P247"/>
  <c r="O247"/>
  <c r="S246"/>
  <c r="R246"/>
  <c r="Q246"/>
  <c r="P246"/>
  <c r="O246"/>
  <c r="S245"/>
  <c r="R245"/>
  <c r="Q245"/>
  <c r="P245"/>
  <c r="O245"/>
  <c r="S244"/>
  <c r="R244"/>
  <c r="Q244"/>
  <c r="P244"/>
  <c r="O244"/>
  <c r="S243"/>
  <c r="R243"/>
  <c r="Q243"/>
  <c r="P243"/>
  <c r="O243"/>
  <c r="S242"/>
  <c r="R242"/>
  <c r="Q242"/>
  <c r="P242"/>
  <c r="O242"/>
  <c r="S241"/>
  <c r="R241"/>
  <c r="Q241"/>
  <c r="P241"/>
  <c r="O241"/>
  <c r="S240"/>
  <c r="R240"/>
  <c r="Q240"/>
  <c r="P240"/>
  <c r="O240"/>
  <c r="S239"/>
  <c r="R239"/>
  <c r="Q239"/>
  <c r="P239"/>
  <c r="O239"/>
  <c r="S237"/>
  <c r="R237"/>
  <c r="Q237"/>
  <c r="P237"/>
  <c r="O237"/>
  <c r="S236"/>
  <c r="R236"/>
  <c r="Q236"/>
  <c r="P236"/>
  <c r="O236"/>
  <c r="S235"/>
  <c r="R235"/>
  <c r="Q235"/>
  <c r="P235"/>
  <c r="O235"/>
  <c r="S234"/>
  <c r="R234"/>
  <c r="Q234"/>
  <c r="P234"/>
  <c r="O234"/>
  <c r="S233"/>
  <c r="R233"/>
  <c r="Q233"/>
  <c r="P233"/>
  <c r="O233"/>
  <c r="S229"/>
  <c r="R229"/>
  <c r="Q229"/>
  <c r="P229"/>
  <c r="O229"/>
  <c r="S228"/>
  <c r="R228"/>
  <c r="Q228"/>
  <c r="P228"/>
  <c r="O228"/>
  <c r="S227"/>
  <c r="R227"/>
  <c r="Q227"/>
  <c r="P227"/>
  <c r="O227"/>
  <c r="S226"/>
  <c r="R226"/>
  <c r="Q226"/>
  <c r="P226"/>
  <c r="O226"/>
  <c r="S225"/>
  <c r="R225"/>
  <c r="Q225"/>
  <c r="P225"/>
  <c r="O225"/>
  <c r="S224"/>
  <c r="R224"/>
  <c r="Q224"/>
  <c r="P224"/>
  <c r="O224"/>
  <c r="S223"/>
  <c r="R223"/>
  <c r="Q223"/>
  <c r="P223"/>
  <c r="O223"/>
  <c r="S222"/>
  <c r="R222"/>
  <c r="Q222"/>
  <c r="P222"/>
  <c r="O222"/>
  <c r="S221"/>
  <c r="R221"/>
  <c r="Q221"/>
  <c r="P221"/>
  <c r="O221"/>
  <c r="S220"/>
  <c r="R220"/>
  <c r="Q220"/>
  <c r="P220"/>
  <c r="O220"/>
  <c r="S219"/>
  <c r="R219"/>
  <c r="Q219"/>
  <c r="P219"/>
  <c r="O219"/>
  <c r="S218"/>
  <c r="R218"/>
  <c r="Q218"/>
  <c r="P218"/>
  <c r="O218"/>
  <c r="S217"/>
  <c r="R217"/>
  <c r="Q217"/>
  <c r="P217"/>
  <c r="O217"/>
  <c r="S216"/>
  <c r="R216"/>
  <c r="Q216"/>
  <c r="P216"/>
  <c r="O216"/>
  <c r="S215"/>
  <c r="R215"/>
  <c r="Q215"/>
  <c r="P215"/>
  <c r="O215"/>
  <c r="S214"/>
  <c r="R214"/>
  <c r="Q214"/>
  <c r="P214"/>
  <c r="O214"/>
  <c r="S213"/>
  <c r="R213"/>
  <c r="Q213"/>
  <c r="P213"/>
  <c r="O213"/>
  <c r="S212"/>
  <c r="R212"/>
  <c r="Q212"/>
  <c r="P212"/>
  <c r="O212"/>
  <c r="S211"/>
  <c r="R211"/>
  <c r="Q211"/>
  <c r="P211"/>
  <c r="O211"/>
  <c r="S210"/>
  <c r="R210"/>
  <c r="Q210"/>
  <c r="P210"/>
  <c r="O210"/>
  <c r="S209"/>
  <c r="R209"/>
  <c r="Q209"/>
  <c r="P209"/>
  <c r="O209"/>
  <c r="S208"/>
  <c r="R208"/>
  <c r="Q208"/>
  <c r="P208"/>
  <c r="O208"/>
  <c r="S207"/>
  <c r="R207"/>
  <c r="Q207"/>
  <c r="P207"/>
  <c r="O207"/>
  <c r="S206"/>
  <c r="R206"/>
  <c r="Q206"/>
  <c r="P206"/>
  <c r="O206"/>
  <c r="S205"/>
  <c r="R205"/>
  <c r="Q205"/>
  <c r="P205"/>
  <c r="O205"/>
  <c r="S204"/>
  <c r="R204"/>
  <c r="Q204"/>
  <c r="P204"/>
  <c r="O204"/>
  <c r="S203"/>
  <c r="R203"/>
  <c r="Q203"/>
  <c r="P203"/>
  <c r="O203"/>
  <c r="S202"/>
  <c r="R202"/>
  <c r="Q202"/>
  <c r="P202"/>
  <c r="O202"/>
  <c r="S201"/>
  <c r="R201"/>
  <c r="Q201"/>
  <c r="P201"/>
  <c r="O201"/>
  <c r="S200"/>
  <c r="R200"/>
  <c r="Q200"/>
  <c r="P200"/>
  <c r="O200"/>
  <c r="S199"/>
  <c r="R199"/>
  <c r="Q199"/>
  <c r="P199"/>
  <c r="O199"/>
  <c r="S198"/>
  <c r="R198"/>
  <c r="Q198"/>
  <c r="P198"/>
  <c r="O198"/>
  <c r="S197"/>
  <c r="R197"/>
  <c r="Q197"/>
  <c r="P197"/>
  <c r="O197"/>
  <c r="S196"/>
  <c r="R196"/>
  <c r="Q196"/>
  <c r="P196"/>
  <c r="O196"/>
  <c r="S195"/>
  <c r="R195"/>
  <c r="Q195"/>
  <c r="P195"/>
  <c r="O195"/>
  <c r="S194"/>
  <c r="R194"/>
  <c r="Q194"/>
  <c r="P194"/>
  <c r="O194"/>
  <c r="S193"/>
  <c r="R193"/>
  <c r="Q193"/>
  <c r="P193"/>
  <c r="O193"/>
  <c r="S192"/>
  <c r="R192"/>
  <c r="Q192"/>
  <c r="P192"/>
  <c r="O192"/>
  <c r="S191"/>
  <c r="R191"/>
  <c r="Q191"/>
  <c r="P191"/>
  <c r="O191"/>
  <c r="S190"/>
  <c r="R190"/>
  <c r="Q190"/>
  <c r="P190"/>
  <c r="O190"/>
  <c r="S189"/>
  <c r="R189"/>
  <c r="Q189"/>
  <c r="P189"/>
  <c r="O189"/>
  <c r="S188"/>
  <c r="R188"/>
  <c r="Q188"/>
  <c r="P188"/>
  <c r="O188"/>
  <c r="S187"/>
  <c r="R187"/>
  <c r="Q187"/>
  <c r="P187"/>
  <c r="O187"/>
  <c r="S186"/>
  <c r="R186"/>
  <c r="Q186"/>
  <c r="P186"/>
  <c r="O186"/>
  <c r="S185"/>
  <c r="R185"/>
  <c r="Q185"/>
  <c r="P185"/>
  <c r="O185"/>
  <c r="S184"/>
  <c r="R184"/>
  <c r="Q184"/>
  <c r="P184"/>
  <c r="O184"/>
  <c r="S183"/>
  <c r="R183"/>
  <c r="Q183"/>
  <c r="P183"/>
  <c r="O183"/>
  <c r="S173"/>
  <c r="R173"/>
  <c r="Q173"/>
  <c r="P173"/>
  <c r="O173"/>
  <c r="S172"/>
  <c r="R172"/>
  <c r="Q172"/>
  <c r="P172"/>
  <c r="O172"/>
  <c r="S171"/>
  <c r="R171"/>
  <c r="Q171"/>
  <c r="P171"/>
  <c r="O171"/>
  <c r="S170"/>
  <c r="R170"/>
  <c r="Q170"/>
  <c r="P170"/>
  <c r="O170"/>
  <c r="S169"/>
  <c r="R169"/>
  <c r="Q169"/>
  <c r="P169"/>
  <c r="O169"/>
  <c r="S168"/>
  <c r="R168"/>
  <c r="Q168"/>
  <c r="P168"/>
  <c r="O168"/>
  <c r="S167"/>
  <c r="R167"/>
  <c r="Q167"/>
  <c r="P167"/>
  <c r="O167"/>
  <c r="S166"/>
  <c r="R166"/>
  <c r="Q166"/>
  <c r="P166"/>
  <c r="O166"/>
  <c r="S165"/>
  <c r="R165"/>
  <c r="Q165"/>
  <c r="P165"/>
  <c r="O165"/>
  <c r="S164"/>
  <c r="R164"/>
  <c r="Q164"/>
  <c r="P164"/>
  <c r="O164"/>
  <c r="S163"/>
  <c r="R163"/>
  <c r="Q163"/>
  <c r="P163"/>
  <c r="O163"/>
  <c r="S162"/>
  <c r="R162"/>
  <c r="Q162"/>
  <c r="P162"/>
  <c r="O162"/>
  <c r="S161"/>
  <c r="R161"/>
  <c r="Q161"/>
  <c r="P161"/>
  <c r="O161"/>
  <c r="S160"/>
  <c r="R160"/>
  <c r="Q160"/>
  <c r="P160"/>
  <c r="O160"/>
  <c r="S159"/>
  <c r="R159"/>
  <c r="Q159"/>
  <c r="P159"/>
  <c r="O159"/>
  <c r="S158"/>
  <c r="R158"/>
  <c r="Q158"/>
  <c r="P158"/>
  <c r="O158"/>
  <c r="S155"/>
  <c r="R155"/>
  <c r="Q155"/>
  <c r="P155"/>
  <c r="O155"/>
  <c r="S154"/>
  <c r="R154"/>
  <c r="Q154"/>
  <c r="P154"/>
  <c r="O154"/>
  <c r="S153"/>
  <c r="R153"/>
  <c r="Q153"/>
  <c r="P153"/>
  <c r="O153"/>
  <c r="S143"/>
  <c r="R143"/>
  <c r="Q143"/>
  <c r="P143"/>
  <c r="O143"/>
  <c r="S142"/>
  <c r="R142"/>
  <c r="Q142"/>
  <c r="P142"/>
  <c r="O142"/>
  <c r="S141"/>
  <c r="R141"/>
  <c r="Q141"/>
  <c r="P141"/>
  <c r="O141"/>
  <c r="S140"/>
  <c r="R140"/>
  <c r="Q140"/>
  <c r="P140"/>
  <c r="O140"/>
  <c r="S139"/>
  <c r="R139"/>
  <c r="Q139"/>
  <c r="P139"/>
  <c r="O139"/>
  <c r="S138"/>
  <c r="R138"/>
  <c r="Q138"/>
  <c r="P138"/>
  <c r="O138"/>
  <c r="S137"/>
  <c r="R137"/>
  <c r="Q137"/>
  <c r="P137"/>
  <c r="O137"/>
  <c r="S136"/>
  <c r="R136"/>
  <c r="Q136"/>
  <c r="P136"/>
  <c r="O136"/>
  <c r="S135"/>
  <c r="R135"/>
  <c r="Q135"/>
  <c r="P135"/>
  <c r="O135"/>
  <c r="S134"/>
  <c r="R134"/>
  <c r="Q134"/>
  <c r="P134"/>
  <c r="O134"/>
  <c r="S132"/>
  <c r="R132"/>
  <c r="Q132"/>
  <c r="P132"/>
  <c r="O132"/>
  <c r="S131"/>
  <c r="R131"/>
  <c r="Q131"/>
  <c r="P131"/>
  <c r="O131"/>
  <c r="S130"/>
  <c r="R130"/>
  <c r="Q130"/>
  <c r="P130"/>
  <c r="O130"/>
  <c r="S129"/>
  <c r="R129"/>
  <c r="Q129"/>
  <c r="P129"/>
  <c r="O129"/>
  <c r="S128"/>
  <c r="R128"/>
  <c r="Q128"/>
  <c r="P128"/>
  <c r="O128"/>
  <c r="S127"/>
  <c r="R127"/>
  <c r="Q127"/>
  <c r="P127"/>
  <c r="O127"/>
  <c r="S126"/>
  <c r="R126"/>
  <c r="Q126"/>
  <c r="P126"/>
  <c r="O126"/>
  <c r="S125"/>
  <c r="R125"/>
  <c r="Q125"/>
  <c r="P125"/>
  <c r="O125"/>
  <c r="S124"/>
  <c r="R124"/>
  <c r="Q124"/>
  <c r="P124"/>
  <c r="O124"/>
  <c r="S123"/>
  <c r="R123"/>
  <c r="Q123"/>
  <c r="P123"/>
  <c r="O123"/>
  <c r="S120"/>
  <c r="R120"/>
  <c r="Q120"/>
  <c r="P120"/>
  <c r="O120"/>
  <c r="S119"/>
  <c r="R119"/>
  <c r="Q119"/>
  <c r="P119"/>
  <c r="O119"/>
  <c r="S118"/>
  <c r="R118"/>
  <c r="Q118"/>
  <c r="P118"/>
  <c r="O118"/>
  <c r="S117"/>
  <c r="R117"/>
  <c r="Q117"/>
  <c r="P117"/>
  <c r="O117"/>
  <c r="S116"/>
  <c r="R116"/>
  <c r="Q116"/>
  <c r="P116"/>
  <c r="O116"/>
  <c r="S115"/>
  <c r="R115"/>
  <c r="Q115"/>
  <c r="P115"/>
  <c r="O115"/>
  <c r="S114"/>
  <c r="R114"/>
  <c r="Q114"/>
  <c r="P114"/>
  <c r="O114"/>
  <c r="S113"/>
  <c r="R113"/>
  <c r="Q113"/>
  <c r="P113"/>
  <c r="O113"/>
  <c r="S112"/>
  <c r="R112"/>
  <c r="Q112"/>
  <c r="P112"/>
  <c r="O112"/>
  <c r="S111"/>
  <c r="R111"/>
  <c r="Q111"/>
  <c r="P111"/>
  <c r="O111"/>
  <c r="S110"/>
  <c r="R110"/>
  <c r="Q110"/>
  <c r="P110"/>
  <c r="O110"/>
  <c r="S109"/>
  <c r="R109"/>
  <c r="Q109"/>
  <c r="P109"/>
  <c r="O109"/>
  <c r="S108"/>
  <c r="R108"/>
  <c r="Q108"/>
  <c r="P108"/>
  <c r="O108"/>
  <c r="S107"/>
  <c r="R107"/>
  <c r="Q107"/>
  <c r="P107"/>
  <c r="O107"/>
  <c r="S106"/>
  <c r="R106"/>
  <c r="Q106"/>
  <c r="P106"/>
  <c r="O106"/>
  <c r="S105"/>
  <c r="R105"/>
  <c r="Q105"/>
  <c r="P105"/>
  <c r="O105"/>
  <c r="S104"/>
  <c r="R104"/>
  <c r="Q104"/>
  <c r="P104"/>
  <c r="O104"/>
  <c r="S103"/>
  <c r="R103"/>
  <c r="Q103"/>
  <c r="P103"/>
  <c r="O103"/>
  <c r="S102"/>
  <c r="R102"/>
  <c r="Q102"/>
  <c r="P102"/>
  <c r="O102"/>
  <c r="S101"/>
  <c r="R101"/>
  <c r="Q101"/>
  <c r="P101"/>
  <c r="O101"/>
  <c r="S100"/>
  <c r="R100"/>
  <c r="Q100"/>
  <c r="P100"/>
  <c r="O100"/>
  <c r="S99"/>
  <c r="R99"/>
  <c r="Q99"/>
  <c r="P99"/>
  <c r="O99"/>
  <c r="S98"/>
  <c r="R98"/>
  <c r="Q98"/>
  <c r="P98"/>
  <c r="O98"/>
  <c r="S97"/>
  <c r="R97"/>
  <c r="Q97"/>
  <c r="P97"/>
  <c r="O97"/>
  <c r="S96"/>
  <c r="R96"/>
  <c r="Q96"/>
  <c r="P96"/>
  <c r="O96"/>
  <c r="S95"/>
  <c r="R95"/>
  <c r="Q95"/>
  <c r="P95"/>
  <c r="O95"/>
  <c r="S93"/>
  <c r="R93"/>
  <c r="Q93"/>
  <c r="P93"/>
  <c r="O93"/>
  <c r="S92"/>
  <c r="R92"/>
  <c r="Q92"/>
  <c r="P92"/>
  <c r="O92"/>
  <c r="S91"/>
  <c r="R91"/>
  <c r="Q91"/>
  <c r="P91"/>
  <c r="O91"/>
  <c r="S90"/>
  <c r="R90"/>
  <c r="Q90"/>
  <c r="P90"/>
  <c r="O90"/>
  <c r="S89"/>
  <c r="R89"/>
  <c r="Q89"/>
  <c r="P89"/>
  <c r="O89"/>
  <c r="S88"/>
  <c r="R88"/>
  <c r="Q88"/>
  <c r="P88"/>
  <c r="O88"/>
  <c r="S87"/>
  <c r="R87"/>
  <c r="Q87"/>
  <c r="P87"/>
  <c r="O87"/>
  <c r="S86"/>
  <c r="R86"/>
  <c r="Q86"/>
  <c r="P86"/>
  <c r="O86"/>
  <c r="S85"/>
  <c r="R85"/>
  <c r="Q85"/>
  <c r="P85"/>
  <c r="O85"/>
  <c r="S84"/>
  <c r="R84"/>
  <c r="Q84"/>
  <c r="P84"/>
  <c r="O84"/>
  <c r="S83"/>
  <c r="R83"/>
  <c r="Q83"/>
  <c r="P83"/>
  <c r="O83"/>
  <c r="S82"/>
  <c r="R82"/>
  <c r="Q82"/>
  <c r="P82"/>
  <c r="O82"/>
  <c r="S81"/>
  <c r="R81"/>
  <c r="Q81"/>
  <c r="P81"/>
  <c r="O81"/>
  <c r="S80"/>
  <c r="R80"/>
  <c r="Q80"/>
  <c r="P80"/>
  <c r="O80"/>
  <c r="S79"/>
  <c r="R79"/>
  <c r="Q79"/>
  <c r="P79"/>
  <c r="O79"/>
  <c r="S78"/>
  <c r="R78"/>
  <c r="Q78"/>
  <c r="P78"/>
  <c r="O78"/>
  <c r="S77"/>
  <c r="R77"/>
  <c r="Q77"/>
  <c r="P77"/>
  <c r="O77"/>
  <c r="S76"/>
  <c r="R76"/>
  <c r="Q76"/>
  <c r="P76"/>
  <c r="O76"/>
  <c r="S75"/>
  <c r="R75"/>
  <c r="Q75"/>
  <c r="P75"/>
  <c r="O75"/>
  <c r="S74"/>
  <c r="R74"/>
  <c r="Q74"/>
  <c r="P74"/>
  <c r="O74"/>
  <c r="S73"/>
  <c r="R73"/>
  <c r="Q73"/>
  <c r="P73"/>
  <c r="O73"/>
  <c r="S72"/>
  <c r="R72"/>
  <c r="Q72"/>
  <c r="P72"/>
  <c r="O72"/>
  <c r="S71"/>
  <c r="R71"/>
  <c r="Q71"/>
  <c r="P71"/>
  <c r="O71"/>
  <c r="S70"/>
  <c r="R70"/>
  <c r="Q70"/>
  <c r="P70"/>
  <c r="O70"/>
  <c r="S69"/>
  <c r="R69"/>
  <c r="Q69"/>
  <c r="P69"/>
  <c r="O69"/>
  <c r="S68"/>
  <c r="R68"/>
  <c r="Q68"/>
  <c r="P68"/>
  <c r="O68"/>
  <c r="S66"/>
  <c r="R66"/>
  <c r="Q66"/>
  <c r="P66"/>
  <c r="O66"/>
  <c r="S65"/>
  <c r="R65"/>
  <c r="Q65"/>
  <c r="P65"/>
  <c r="O65"/>
  <c r="S64"/>
  <c r="R64"/>
  <c r="Q64"/>
  <c r="P64"/>
  <c r="O64"/>
  <c r="S63"/>
  <c r="R63"/>
  <c r="Q63"/>
  <c r="P63"/>
  <c r="O63"/>
  <c r="S62"/>
  <c r="R62"/>
  <c r="Q62"/>
  <c r="P62"/>
  <c r="O62"/>
  <c r="S61"/>
  <c r="R61"/>
  <c r="Q61"/>
  <c r="P61"/>
  <c r="O61"/>
  <c r="S60"/>
  <c r="R60"/>
  <c r="Q60"/>
  <c r="P60"/>
  <c r="O60"/>
  <c r="S59"/>
  <c r="R59"/>
  <c r="Q59"/>
  <c r="P59"/>
  <c r="O59"/>
  <c r="S58"/>
  <c r="R58"/>
  <c r="Q58"/>
  <c r="P58"/>
  <c r="O58"/>
  <c r="S57"/>
  <c r="R57"/>
  <c r="Q57"/>
  <c r="P57"/>
  <c r="O57"/>
  <c r="S56"/>
  <c r="R56"/>
  <c r="Q56"/>
  <c r="P56"/>
  <c r="O56"/>
  <c r="S55"/>
  <c r="R55"/>
  <c r="Q55"/>
  <c r="P55"/>
  <c r="O55"/>
  <c r="S54"/>
  <c r="R54"/>
  <c r="Q54"/>
  <c r="P54"/>
  <c r="O54"/>
  <c r="S53"/>
  <c r="R53"/>
  <c r="Q53"/>
  <c r="P53"/>
  <c r="O53"/>
  <c r="S52"/>
  <c r="R52"/>
  <c r="Q52"/>
  <c r="P52"/>
  <c r="O52"/>
  <c r="S51"/>
  <c r="R51"/>
  <c r="Q51"/>
  <c r="P51"/>
  <c r="O51"/>
  <c r="S50"/>
  <c r="R50"/>
  <c r="Q50"/>
  <c r="P50"/>
  <c r="O50"/>
  <c r="S49"/>
  <c r="R49"/>
  <c r="Q49"/>
  <c r="P49"/>
  <c r="O49"/>
  <c r="S42"/>
  <c r="R42"/>
  <c r="Q42"/>
  <c r="P42"/>
  <c r="O42"/>
  <c r="S41"/>
  <c r="R41"/>
  <c r="Q41"/>
  <c r="P41"/>
  <c r="O41"/>
  <c r="S31"/>
  <c r="R31"/>
  <c r="Q31"/>
  <c r="P31"/>
  <c r="O31"/>
  <c r="S30"/>
  <c r="R30"/>
  <c r="Q30"/>
  <c r="P30"/>
  <c r="O30"/>
  <c r="S29"/>
  <c r="R29"/>
  <c r="Q29"/>
  <c r="P29"/>
  <c r="O29"/>
  <c r="S28"/>
  <c r="R28"/>
  <c r="Q28"/>
  <c r="P28"/>
  <c r="O28"/>
  <c r="S27"/>
  <c r="R27"/>
  <c r="Q27"/>
  <c r="P27"/>
  <c r="O27"/>
  <c r="S14"/>
  <c r="R14"/>
  <c r="Q14"/>
  <c r="P14"/>
  <c r="O14"/>
  <c r="S13"/>
  <c r="R13"/>
  <c r="Q13"/>
  <c r="P13"/>
  <c r="O13"/>
  <c r="S12"/>
  <c r="R12"/>
  <c r="Q12"/>
  <c r="P12"/>
  <c r="O12"/>
  <c r="S11"/>
  <c r="R11"/>
  <c r="Q11"/>
  <c r="P11"/>
  <c r="O11"/>
  <c r="S10"/>
  <c r="R10"/>
  <c r="Q10"/>
  <c r="P10"/>
  <c r="O10"/>
  <c r="S9"/>
  <c r="R9"/>
  <c r="Q9"/>
  <c r="P9"/>
  <c r="O9"/>
  <c r="S8"/>
  <c r="R8"/>
  <c r="Q8"/>
  <c r="P8"/>
  <c r="O8"/>
  <c r="S7"/>
  <c r="R7"/>
  <c r="Q7"/>
  <c r="P7"/>
  <c r="O7"/>
  <c r="I34" i="137"/>
  <c r="I33"/>
  <c r="I32"/>
  <c r="I31"/>
  <c r="I30"/>
  <c r="I27"/>
  <c r="I26"/>
  <c r="I25"/>
  <c r="I24"/>
  <c r="I23"/>
  <c r="I22"/>
  <c r="I21"/>
  <c r="I20"/>
  <c r="I19"/>
  <c r="I18"/>
  <c r="I17"/>
  <c r="I14"/>
  <c r="I13"/>
  <c r="I12"/>
  <c r="I11"/>
  <c r="I10"/>
  <c r="I9"/>
  <c r="I8"/>
  <c r="I7"/>
  <c r="I5"/>
  <c r="L28" i="136"/>
  <c r="L27" s="1"/>
  <c r="L26"/>
  <c r="L25"/>
  <c r="L24"/>
  <c r="L23"/>
  <c r="L22"/>
  <c r="L15"/>
  <c r="L14"/>
  <c r="L13"/>
  <c r="L12"/>
  <c r="L11"/>
  <c r="L10"/>
  <c r="L9"/>
  <c r="L7"/>
  <c r="L6" s="1"/>
  <c r="L20"/>
  <c r="L19"/>
  <c r="L18"/>
  <c r="L17"/>
  <c r="E15" i="85"/>
  <c r="J20"/>
  <c r="J19"/>
  <c r="G25" i="136" s="1"/>
  <c r="M25" s="1"/>
  <c r="J18" i="85"/>
  <c r="J17"/>
  <c r="G23" i="136" s="1"/>
  <c r="J16" i="85"/>
  <c r="G22" i="136" s="1"/>
  <c r="G26"/>
  <c r="G24"/>
  <c r="E33" i="86"/>
  <c r="D33"/>
  <c r="C35"/>
  <c r="C34"/>
  <c r="A33"/>
  <c r="G20" i="85"/>
  <c r="H20" s="1"/>
  <c r="F26" i="136" s="1"/>
  <c r="E25" i="86"/>
  <c r="C32"/>
  <c r="C31"/>
  <c r="C30"/>
  <c r="C29"/>
  <c r="C28"/>
  <c r="C27"/>
  <c r="C26"/>
  <c r="C24"/>
  <c r="C22"/>
  <c r="C21"/>
  <c r="C20"/>
  <c r="C19"/>
  <c r="C11"/>
  <c r="C10"/>
  <c r="C9"/>
  <c r="C7"/>
  <c r="A25"/>
  <c r="D25"/>
  <c r="D23"/>
  <c r="D8"/>
  <c r="D6"/>
  <c r="P23" i="136" l="1"/>
  <c r="P31" s="1"/>
  <c r="R430" i="140"/>
  <c r="J26" i="136"/>
  <c r="L16"/>
  <c r="P25"/>
  <c r="O23"/>
  <c r="O31" s="1"/>
  <c r="N22"/>
  <c r="N24"/>
  <c r="P26"/>
  <c r="L8"/>
  <c r="L21"/>
  <c r="M22"/>
  <c r="N23"/>
  <c r="N31" s="1"/>
  <c r="O24"/>
  <c r="O25"/>
  <c r="O26"/>
  <c r="M24"/>
  <c r="P24"/>
  <c r="P22"/>
  <c r="N25"/>
  <c r="N26"/>
  <c r="M23"/>
  <c r="M31" s="1"/>
  <c r="O22"/>
  <c r="M26"/>
  <c r="O231" i="140"/>
  <c r="O122"/>
  <c r="O379"/>
  <c r="O157"/>
  <c r="O378"/>
  <c r="O230"/>
  <c r="O121"/>
  <c r="O156"/>
  <c r="O67"/>
  <c r="S67"/>
  <c r="Q430"/>
  <c r="R67"/>
  <c r="Q67"/>
  <c r="P430"/>
  <c r="S430"/>
  <c r="P67"/>
  <c r="O430"/>
  <c r="I35" i="137"/>
  <c r="I28"/>
  <c r="I15"/>
  <c r="O232" i="140"/>
  <c r="E377"/>
  <c r="E430"/>
  <c r="E238"/>
  <c r="E6"/>
  <c r="E67"/>
  <c r="E94"/>
  <c r="E133"/>
  <c r="H25" i="136"/>
  <c r="I26"/>
  <c r="H26"/>
  <c r="K26"/>
  <c r="K104" i="88"/>
  <c r="J104"/>
  <c r="I104"/>
  <c r="H104"/>
  <c r="G104"/>
  <c r="F104"/>
  <c r="K103"/>
  <c r="J103"/>
  <c r="I103"/>
  <c r="H103"/>
  <c r="G103"/>
  <c r="F103"/>
  <c r="K102"/>
  <c r="J102"/>
  <c r="I102"/>
  <c r="H102"/>
  <c r="G102"/>
  <c r="F102"/>
  <c r="K101"/>
  <c r="J101"/>
  <c r="I101"/>
  <c r="H101"/>
  <c r="G101"/>
  <c r="F101"/>
  <c r="K100"/>
  <c r="J100"/>
  <c r="I100"/>
  <c r="H100"/>
  <c r="G100"/>
  <c r="F100"/>
  <c r="K99"/>
  <c r="J99"/>
  <c r="I99"/>
  <c r="H99"/>
  <c r="G99"/>
  <c r="F99"/>
  <c r="K98"/>
  <c r="J98"/>
  <c r="I98"/>
  <c r="H98"/>
  <c r="G98"/>
  <c r="F98"/>
  <c r="K97"/>
  <c r="J97"/>
  <c r="I97"/>
  <c r="H97"/>
  <c r="G97"/>
  <c r="F97"/>
  <c r="K96"/>
  <c r="J96"/>
  <c r="I96"/>
  <c r="H96"/>
  <c r="G96"/>
  <c r="F96"/>
  <c r="K95"/>
  <c r="J95"/>
  <c r="I95"/>
  <c r="H95"/>
  <c r="G95"/>
  <c r="F95"/>
  <c r="K94"/>
  <c r="J94"/>
  <c r="I94"/>
  <c r="H94"/>
  <c r="G94"/>
  <c r="F94"/>
  <c r="K93"/>
  <c r="J93"/>
  <c r="I93"/>
  <c r="H93"/>
  <c r="G93"/>
  <c r="F93"/>
  <c r="K92"/>
  <c r="J92"/>
  <c r="I92"/>
  <c r="H92"/>
  <c r="G92"/>
  <c r="F92"/>
  <c r="K91"/>
  <c r="J91"/>
  <c r="I91"/>
  <c r="H91"/>
  <c r="G91"/>
  <c r="F91"/>
  <c r="K90"/>
  <c r="J90"/>
  <c r="I90"/>
  <c r="H90"/>
  <c r="G90"/>
  <c r="F90"/>
  <c r="K89"/>
  <c r="J89"/>
  <c r="I89"/>
  <c r="H89"/>
  <c r="G89"/>
  <c r="F89"/>
  <c r="K88"/>
  <c r="J88"/>
  <c r="I88"/>
  <c r="H88"/>
  <c r="G88"/>
  <c r="F88"/>
  <c r="K87"/>
  <c r="J87"/>
  <c r="I87"/>
  <c r="H87"/>
  <c r="G87"/>
  <c r="F87"/>
  <c r="K86"/>
  <c r="J86"/>
  <c r="I86"/>
  <c r="H86"/>
  <c r="G86"/>
  <c r="F86"/>
  <c r="K85"/>
  <c r="J85"/>
  <c r="I85"/>
  <c r="H85"/>
  <c r="G85"/>
  <c r="F85"/>
  <c r="K84"/>
  <c r="J84"/>
  <c r="I84"/>
  <c r="H84"/>
  <c r="G84"/>
  <c r="F84"/>
  <c r="K83"/>
  <c r="J83"/>
  <c r="I83"/>
  <c r="H83"/>
  <c r="G83"/>
  <c r="F83"/>
  <c r="K82"/>
  <c r="J82"/>
  <c r="I82"/>
  <c r="H82"/>
  <c r="G82"/>
  <c r="F82"/>
  <c r="K81"/>
  <c r="J81"/>
  <c r="I81"/>
  <c r="H81"/>
  <c r="G81"/>
  <c r="F81"/>
  <c r="M21" i="136" l="1"/>
  <c r="L5"/>
  <c r="O94" i="140"/>
  <c r="N21" i="136"/>
  <c r="O21"/>
  <c r="P21"/>
  <c r="O380" i="140"/>
  <c r="O377" s="1"/>
  <c r="E5"/>
  <c r="K66" i="88"/>
  <c r="J66"/>
  <c r="I66"/>
  <c r="H66"/>
  <c r="G66"/>
  <c r="F66"/>
  <c r="K56"/>
  <c r="J56"/>
  <c r="I56"/>
  <c r="H56"/>
  <c r="G56"/>
  <c r="F56"/>
  <c r="K78"/>
  <c r="J78"/>
  <c r="I78"/>
  <c r="H78"/>
  <c r="G78"/>
  <c r="F78"/>
  <c r="K77"/>
  <c r="J77"/>
  <c r="I77"/>
  <c r="H77"/>
  <c r="G77"/>
  <c r="F77"/>
  <c r="K76"/>
  <c r="J76"/>
  <c r="I76"/>
  <c r="H76"/>
  <c r="G76"/>
  <c r="F76"/>
  <c r="K75"/>
  <c r="J75"/>
  <c r="I75"/>
  <c r="H75"/>
  <c r="G75"/>
  <c r="F75"/>
  <c r="K74"/>
  <c r="J74"/>
  <c r="I74"/>
  <c r="H74"/>
  <c r="G74"/>
  <c r="F74"/>
  <c r="K73"/>
  <c r="J73"/>
  <c r="I73"/>
  <c r="H73"/>
  <c r="G73"/>
  <c r="F73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68"/>
  <c r="J68"/>
  <c r="I68"/>
  <c r="H68"/>
  <c r="G68"/>
  <c r="F68"/>
  <c r="K67"/>
  <c r="J67"/>
  <c r="I67"/>
  <c r="H67"/>
  <c r="G67"/>
  <c r="F67"/>
  <c r="K65"/>
  <c r="J65"/>
  <c r="I65"/>
  <c r="H65"/>
  <c r="G65"/>
  <c r="F65"/>
  <c r="K64"/>
  <c r="J64"/>
  <c r="I64"/>
  <c r="H64"/>
  <c r="G64"/>
  <c r="F64"/>
  <c r="K63"/>
  <c r="J63"/>
  <c r="I63"/>
  <c r="H63"/>
  <c r="G63"/>
  <c r="F63"/>
  <c r="K62"/>
  <c r="J62"/>
  <c r="I62"/>
  <c r="H62"/>
  <c r="G62"/>
  <c r="F62"/>
  <c r="K61"/>
  <c r="J61"/>
  <c r="I61"/>
  <c r="H61"/>
  <c r="G61"/>
  <c r="F61"/>
  <c r="K60"/>
  <c r="J60"/>
  <c r="I60"/>
  <c r="H60"/>
  <c r="G60"/>
  <c r="F60"/>
  <c r="K59"/>
  <c r="J59"/>
  <c r="I59"/>
  <c r="H59"/>
  <c r="G59"/>
  <c r="F59"/>
  <c r="K58"/>
  <c r="J58"/>
  <c r="I58"/>
  <c r="H58"/>
  <c r="G58"/>
  <c r="F58"/>
  <c r="K57"/>
  <c r="J57"/>
  <c r="I57"/>
  <c r="H57"/>
  <c r="G57"/>
  <c r="F57"/>
  <c r="K55"/>
  <c r="J55"/>
  <c r="I55"/>
  <c r="H55"/>
  <c r="G55"/>
  <c r="F55"/>
  <c r="F29"/>
  <c r="G29"/>
  <c r="H29"/>
  <c r="I29"/>
  <c r="J29"/>
  <c r="K29"/>
  <c r="F31"/>
  <c r="G31"/>
  <c r="H31"/>
  <c r="I31"/>
  <c r="J31"/>
  <c r="K31"/>
  <c r="F32"/>
  <c r="G32"/>
  <c r="H32"/>
  <c r="I32"/>
  <c r="J32"/>
  <c r="K32"/>
  <c r="F33"/>
  <c r="G33"/>
  <c r="H33"/>
  <c r="I33"/>
  <c r="J33"/>
  <c r="K33"/>
  <c r="F34"/>
  <c r="G34"/>
  <c r="H34"/>
  <c r="I34"/>
  <c r="J34"/>
  <c r="K34"/>
  <c r="F35"/>
  <c r="G35"/>
  <c r="H35"/>
  <c r="I35"/>
  <c r="J35"/>
  <c r="K35"/>
  <c r="F36"/>
  <c r="G36"/>
  <c r="H36"/>
  <c r="I36"/>
  <c r="J36"/>
  <c r="K36"/>
  <c r="F37"/>
  <c r="G37"/>
  <c r="H37"/>
  <c r="I37"/>
  <c r="J37"/>
  <c r="K37"/>
  <c r="F38"/>
  <c r="G38"/>
  <c r="H38"/>
  <c r="I38"/>
  <c r="J38"/>
  <c r="K38"/>
  <c r="F39"/>
  <c r="G39"/>
  <c r="H39"/>
  <c r="I39"/>
  <c r="J39"/>
  <c r="K39"/>
  <c r="F41"/>
  <c r="G41"/>
  <c r="H41"/>
  <c r="I41"/>
  <c r="J41"/>
  <c r="K41"/>
  <c r="F42"/>
  <c r="G42"/>
  <c r="H42"/>
  <c r="I42"/>
  <c r="J42"/>
  <c r="K42"/>
  <c r="F43"/>
  <c r="G43"/>
  <c r="H43"/>
  <c r="I43"/>
  <c r="J43"/>
  <c r="K43"/>
  <c r="F44"/>
  <c r="G44"/>
  <c r="H44"/>
  <c r="I44"/>
  <c r="J44"/>
  <c r="K44"/>
  <c r="F45"/>
  <c r="G45"/>
  <c r="H45"/>
  <c r="I45"/>
  <c r="J45"/>
  <c r="K45"/>
  <c r="F46"/>
  <c r="G46"/>
  <c r="H46"/>
  <c r="I46"/>
  <c r="J46"/>
  <c r="K46"/>
  <c r="F47"/>
  <c r="G47"/>
  <c r="H47"/>
  <c r="I47"/>
  <c r="J47"/>
  <c r="K47"/>
  <c r="F48"/>
  <c r="G48"/>
  <c r="H48"/>
  <c r="I48"/>
  <c r="J48"/>
  <c r="K48"/>
  <c r="F49"/>
  <c r="G49"/>
  <c r="H49"/>
  <c r="I49"/>
  <c r="J49"/>
  <c r="K49"/>
  <c r="F50"/>
  <c r="G50"/>
  <c r="H50"/>
  <c r="I50"/>
  <c r="J50"/>
  <c r="K50"/>
  <c r="F51"/>
  <c r="G51"/>
  <c r="H51"/>
  <c r="I51"/>
  <c r="J51"/>
  <c r="K51"/>
  <c r="K52"/>
  <c r="J52"/>
  <c r="I52"/>
  <c r="H52"/>
  <c r="G52"/>
  <c r="F52"/>
  <c r="K26"/>
  <c r="J26"/>
  <c r="I26"/>
  <c r="H26"/>
  <c r="G26"/>
  <c r="F26"/>
  <c r="K25"/>
  <c r="J25"/>
  <c r="I25"/>
  <c r="H25"/>
  <c r="G25"/>
  <c r="F25"/>
  <c r="K24"/>
  <c r="F32" i="86" s="1"/>
  <c r="G32" s="1"/>
  <c r="J32" s="1"/>
  <c r="L32" s="1"/>
  <c r="J24" i="88"/>
  <c r="I24"/>
  <c r="H24"/>
  <c r="G24"/>
  <c r="F24"/>
  <c r="K23"/>
  <c r="J23"/>
  <c r="I23"/>
  <c r="H23"/>
  <c r="G23"/>
  <c r="F23"/>
  <c r="K21"/>
  <c r="F19" i="86" s="1"/>
  <c r="G19" s="1"/>
  <c r="J19" s="1"/>
  <c r="K19" s="1"/>
  <c r="J21" i="88"/>
  <c r="I21"/>
  <c r="H21"/>
  <c r="G21"/>
  <c r="F21"/>
  <c r="K20"/>
  <c r="J20"/>
  <c r="I20"/>
  <c r="H20"/>
  <c r="G20"/>
  <c r="F20"/>
  <c r="K19"/>
  <c r="J19"/>
  <c r="I19"/>
  <c r="H19"/>
  <c r="G19"/>
  <c r="F19"/>
  <c r="D14" i="137"/>
  <c r="J473" i="145" s="1"/>
  <c r="D13" i="137"/>
  <c r="J472" i="145" s="1"/>
  <c r="D12" i="137"/>
  <c r="J471" i="145" s="1"/>
  <c r="D11" i="137"/>
  <c r="J470" i="145" s="1"/>
  <c r="D10" i="137"/>
  <c r="J469" i="145" s="1"/>
  <c r="D9" i="137"/>
  <c r="J468" i="145" s="1"/>
  <c r="D8" i="137"/>
  <c r="J467" i="145" s="1"/>
  <c r="D7" i="137"/>
  <c r="J466" i="145" s="1"/>
  <c r="D27" i="137"/>
  <c r="J459" i="145" s="1"/>
  <c r="D26" i="137"/>
  <c r="J458" i="145" s="1"/>
  <c r="D25" i="137"/>
  <c r="J457" i="145" s="1"/>
  <c r="D24" i="137"/>
  <c r="J456" i="145" s="1"/>
  <c r="D23" i="137"/>
  <c r="J455" i="145" s="1"/>
  <c r="D22" i="137"/>
  <c r="J454" i="145" s="1"/>
  <c r="D21" i="137"/>
  <c r="J453" i="145" s="1"/>
  <c r="D20" i="137"/>
  <c r="J452" i="145" s="1"/>
  <c r="D19" i="137"/>
  <c r="J451" i="145" s="1"/>
  <c r="D18" i="137"/>
  <c r="J450" i="145" s="1"/>
  <c r="D17" i="137"/>
  <c r="J449" i="145" s="1"/>
  <c r="D34" i="137"/>
  <c r="J482" i="145" s="1"/>
  <c r="D33" i="137"/>
  <c r="J481" i="145" s="1"/>
  <c r="D32" i="137"/>
  <c r="J480" i="145" s="1"/>
  <c r="D31" i="137"/>
  <c r="J479" i="145" s="1"/>
  <c r="D30" i="137"/>
  <c r="J478" i="145" s="1"/>
  <c r="J28" i="85"/>
  <c r="J27"/>
  <c r="J25"/>
  <c r="J24"/>
  <c r="J23"/>
  <c r="J22"/>
  <c r="J14"/>
  <c r="J13"/>
  <c r="J12"/>
  <c r="J11"/>
  <c r="J10"/>
  <c r="J9"/>
  <c r="J8"/>
  <c r="J6"/>
  <c r="G7" i="136" s="1"/>
  <c r="F17" i="86" l="1"/>
  <c r="G17" s="1"/>
  <c r="F30"/>
  <c r="G30" s="1"/>
  <c r="J30" s="1"/>
  <c r="F28"/>
  <c r="G28" s="1"/>
  <c r="F18"/>
  <c r="G18" s="1"/>
  <c r="F31"/>
  <c r="G31" s="1"/>
  <c r="F22"/>
  <c r="G22" s="1"/>
  <c r="K32"/>
  <c r="M32" s="1"/>
  <c r="L19"/>
  <c r="M19" s="1"/>
  <c r="O7" i="136"/>
  <c r="M7"/>
  <c r="N7"/>
  <c r="P7"/>
  <c r="O309" i="140"/>
  <c r="O310"/>
  <c r="O145"/>
  <c r="O149"/>
  <c r="O144"/>
  <c r="O148"/>
  <c r="O147"/>
  <c r="O151"/>
  <c r="O146"/>
  <c r="O150"/>
  <c r="O46"/>
  <c r="O44"/>
  <c r="O43"/>
  <c r="O47"/>
  <c r="O45"/>
  <c r="O17"/>
  <c r="O25"/>
  <c r="O16"/>
  <c r="O20"/>
  <c r="O24"/>
  <c r="O15"/>
  <c r="O19"/>
  <c r="O23"/>
  <c r="O21"/>
  <c r="O18"/>
  <c r="O22"/>
  <c r="O36"/>
  <c r="O35"/>
  <c r="O39"/>
  <c r="O32"/>
  <c r="O34"/>
  <c r="O38"/>
  <c r="O33"/>
  <c r="O37"/>
  <c r="D35" i="137"/>
  <c r="J483" i="145" s="1"/>
  <c r="D15" i="137"/>
  <c r="J474" i="145" s="1"/>
  <c r="D28" i="137"/>
  <c r="J460" i="145" s="1"/>
  <c r="G28" i="136"/>
  <c r="G15"/>
  <c r="G14"/>
  <c r="G13"/>
  <c r="G12"/>
  <c r="G11"/>
  <c r="G10"/>
  <c r="G9"/>
  <c r="G20"/>
  <c r="G19"/>
  <c r="G18"/>
  <c r="G17"/>
  <c r="J31" i="86" l="1"/>
  <c r="K31" s="1"/>
  <c r="J17"/>
  <c r="L17"/>
  <c r="L22"/>
  <c r="M22" s="1"/>
  <c r="J22"/>
  <c r="K22" s="1"/>
  <c r="L30"/>
  <c r="K30"/>
  <c r="M30" s="1"/>
  <c r="J18"/>
  <c r="K18" s="1"/>
  <c r="J28"/>
  <c r="K28" s="1"/>
  <c r="L28"/>
  <c r="J477" i="145"/>
  <c r="J440"/>
  <c r="M18" i="136"/>
  <c r="O18"/>
  <c r="N18"/>
  <c r="P18"/>
  <c r="M20"/>
  <c r="P20"/>
  <c r="N20"/>
  <c r="O20"/>
  <c r="M19"/>
  <c r="N19"/>
  <c r="P19"/>
  <c r="O19"/>
  <c r="M17"/>
  <c r="M16" s="1"/>
  <c r="O17"/>
  <c r="P17"/>
  <c r="P16" s="1"/>
  <c r="N17"/>
  <c r="O10"/>
  <c r="N10"/>
  <c r="M10"/>
  <c r="P10"/>
  <c r="M28"/>
  <c r="M27" s="1"/>
  <c r="N28"/>
  <c r="N27" s="1"/>
  <c r="P28"/>
  <c r="P27" s="1"/>
  <c r="O28"/>
  <c r="O27" s="1"/>
  <c r="M14"/>
  <c r="N14"/>
  <c r="O14"/>
  <c r="P14"/>
  <c r="M12"/>
  <c r="O12"/>
  <c r="N12"/>
  <c r="P12"/>
  <c r="P11"/>
  <c r="M11"/>
  <c r="N11"/>
  <c r="O11"/>
  <c r="O15"/>
  <c r="N15"/>
  <c r="P15"/>
  <c r="M15"/>
  <c r="P6"/>
  <c r="O6"/>
  <c r="M6"/>
  <c r="N9"/>
  <c r="M9"/>
  <c r="O9"/>
  <c r="P9"/>
  <c r="M13"/>
  <c r="N13"/>
  <c r="O13"/>
  <c r="P13"/>
  <c r="N6"/>
  <c r="I229" i="142"/>
  <c r="H229"/>
  <c r="J229"/>
  <c r="K234"/>
  <c r="L229"/>
  <c r="H230"/>
  <c r="H233"/>
  <c r="K229"/>
  <c r="L234"/>
  <c r="H234"/>
  <c r="I234"/>
  <c r="J234"/>
  <c r="O311" i="140"/>
  <c r="O238" s="1"/>
  <c r="O152"/>
  <c r="O48"/>
  <c r="O26"/>
  <c r="O40"/>
  <c r="H17" i="136"/>
  <c r="H20"/>
  <c r="H19"/>
  <c r="H15"/>
  <c r="H10"/>
  <c r="H9"/>
  <c r="H28"/>
  <c r="F15" i="133"/>
  <c r="F13"/>
  <c r="F12"/>
  <c r="F11"/>
  <c r="F10"/>
  <c r="F9"/>
  <c r="F8"/>
  <c r="F7"/>
  <c r="F5"/>
  <c r="C13"/>
  <c r="C12"/>
  <c r="C9"/>
  <c r="C8"/>
  <c r="C7"/>
  <c r="C5"/>
  <c r="K2"/>
  <c r="E7" s="1"/>
  <c r="L18" i="86" l="1"/>
  <c r="M18" s="1"/>
  <c r="L31"/>
  <c r="M31" s="1"/>
  <c r="K17"/>
  <c r="M17" s="1"/>
  <c r="M28"/>
  <c r="D12" i="133"/>
  <c r="H12" s="1"/>
  <c r="D7"/>
  <c r="C4"/>
  <c r="I64" i="141"/>
  <c r="I132"/>
  <c r="I202"/>
  <c r="I63"/>
  <c r="I131"/>
  <c r="I201"/>
  <c r="I62"/>
  <c r="I130"/>
  <c r="I200"/>
  <c r="I65"/>
  <c r="I133"/>
  <c r="I25"/>
  <c r="I94"/>
  <c r="I162"/>
  <c r="I24"/>
  <c r="I93"/>
  <c r="I161"/>
  <c r="I40"/>
  <c r="I109"/>
  <c r="I177"/>
  <c r="I43"/>
  <c r="I112"/>
  <c r="I180"/>
  <c r="I21"/>
  <c r="I90"/>
  <c r="I158"/>
  <c r="I37"/>
  <c r="I106"/>
  <c r="I174"/>
  <c r="I53"/>
  <c r="I121"/>
  <c r="I190"/>
  <c r="I73"/>
  <c r="I142"/>
  <c r="I16"/>
  <c r="I85"/>
  <c r="I153"/>
  <c r="I32"/>
  <c r="I101"/>
  <c r="I169"/>
  <c r="I49"/>
  <c r="I117"/>
  <c r="I186"/>
  <c r="I69"/>
  <c r="I137"/>
  <c r="I47"/>
  <c r="I115"/>
  <c r="I184"/>
  <c r="I45"/>
  <c r="I114"/>
  <c r="I183"/>
  <c r="I44"/>
  <c r="I113"/>
  <c r="I181"/>
  <c r="I48"/>
  <c r="I116"/>
  <c r="I8"/>
  <c r="I77"/>
  <c r="I145"/>
  <c r="I7"/>
  <c r="I76"/>
  <c r="I144"/>
  <c r="I23"/>
  <c r="I92"/>
  <c r="I160"/>
  <c r="I26"/>
  <c r="I95"/>
  <c r="I163"/>
  <c r="I185"/>
  <c r="I72"/>
  <c r="I141"/>
  <c r="I19"/>
  <c r="I88"/>
  <c r="I157"/>
  <c r="I36"/>
  <c r="I105"/>
  <c r="I173"/>
  <c r="I56"/>
  <c r="I125"/>
  <c r="I203"/>
  <c r="I68"/>
  <c r="I136"/>
  <c r="I15"/>
  <c r="I84"/>
  <c r="I152"/>
  <c r="I31"/>
  <c r="I100"/>
  <c r="I168"/>
  <c r="I52"/>
  <c r="I120"/>
  <c r="I189"/>
  <c r="I29"/>
  <c r="I98"/>
  <c r="I166"/>
  <c r="I28"/>
  <c r="I97"/>
  <c r="I165"/>
  <c r="I27"/>
  <c r="I96"/>
  <c r="I164"/>
  <c r="I30"/>
  <c r="I99"/>
  <c r="I167"/>
  <c r="I59"/>
  <c r="I128"/>
  <c r="I197"/>
  <c r="I58"/>
  <c r="I127"/>
  <c r="I196"/>
  <c r="I74"/>
  <c r="I143"/>
  <c r="I9"/>
  <c r="I78"/>
  <c r="I146"/>
  <c r="I194"/>
  <c r="I55"/>
  <c r="I124"/>
  <c r="I193"/>
  <c r="I71"/>
  <c r="I140"/>
  <c r="I18"/>
  <c r="I87"/>
  <c r="I155"/>
  <c r="I39"/>
  <c r="I108"/>
  <c r="I176"/>
  <c r="I51"/>
  <c r="I119"/>
  <c r="I188"/>
  <c r="I67"/>
  <c r="I135"/>
  <c r="I14"/>
  <c r="I83"/>
  <c r="I151"/>
  <c r="I35"/>
  <c r="I104"/>
  <c r="I172"/>
  <c r="I12"/>
  <c r="I81"/>
  <c r="I149"/>
  <c r="I11"/>
  <c r="I80"/>
  <c r="I148"/>
  <c r="I10"/>
  <c r="I79"/>
  <c r="I147"/>
  <c r="I13"/>
  <c r="I82"/>
  <c r="I150"/>
  <c r="I42"/>
  <c r="I111"/>
  <c r="I179"/>
  <c r="I41"/>
  <c r="I110"/>
  <c r="I178"/>
  <c r="I57"/>
  <c r="I126"/>
  <c r="I195"/>
  <c r="I61"/>
  <c r="I129"/>
  <c r="I198"/>
  <c r="I38"/>
  <c r="I107"/>
  <c r="I175"/>
  <c r="I54"/>
  <c r="I122"/>
  <c r="I192"/>
  <c r="I70"/>
  <c r="I139"/>
  <c r="I22"/>
  <c r="I91"/>
  <c r="I159"/>
  <c r="I33"/>
  <c r="I103"/>
  <c r="I170"/>
  <c r="I50"/>
  <c r="I118"/>
  <c r="I187"/>
  <c r="I66"/>
  <c r="I134"/>
  <c r="I17"/>
  <c r="I86"/>
  <c r="I154"/>
  <c r="J5" i="145"/>
  <c r="O16" i="136"/>
  <c r="N16"/>
  <c r="N8"/>
  <c r="P8"/>
  <c r="M8"/>
  <c r="O8"/>
  <c r="H232" i="142"/>
  <c r="O6" i="140"/>
  <c r="H27" i="136"/>
  <c r="D13" i="133"/>
  <c r="D8"/>
  <c r="D9"/>
  <c r="E10"/>
  <c r="E9"/>
  <c r="H7"/>
  <c r="E11"/>
  <c r="E13"/>
  <c r="E15"/>
  <c r="H8" l="1"/>
  <c r="H13"/>
  <c r="J39" i="137"/>
  <c r="J42"/>
  <c r="J40"/>
  <c r="J41"/>
  <c r="J45"/>
  <c r="J37"/>
  <c r="J44"/>
  <c r="J38"/>
  <c r="J43"/>
  <c r="L38"/>
  <c r="L43"/>
  <c r="L39"/>
  <c r="L42"/>
  <c r="L40"/>
  <c r="L41"/>
  <c r="L45"/>
  <c r="L37"/>
  <c r="L44"/>
  <c r="K29"/>
  <c r="K30" s="1"/>
  <c r="K40"/>
  <c r="K41"/>
  <c r="K45"/>
  <c r="K37"/>
  <c r="K44"/>
  <c r="K38"/>
  <c r="K43"/>
  <c r="K39"/>
  <c r="K42"/>
  <c r="M37"/>
  <c r="M44"/>
  <c r="M38"/>
  <c r="M43"/>
  <c r="M39"/>
  <c r="M42"/>
  <c r="M40"/>
  <c r="M41"/>
  <c r="M45"/>
  <c r="M5" i="136"/>
  <c r="J71" i="137"/>
  <c r="J65"/>
  <c r="J60"/>
  <c r="J54"/>
  <c r="J49"/>
  <c r="J72"/>
  <c r="J67"/>
  <c r="J61"/>
  <c r="J55"/>
  <c r="J48"/>
  <c r="J52"/>
  <c r="J73"/>
  <c r="J68"/>
  <c r="J63"/>
  <c r="J57"/>
  <c r="J47"/>
  <c r="J51"/>
  <c r="J69"/>
  <c r="J64"/>
  <c r="J58"/>
  <c r="J53"/>
  <c r="J50"/>
  <c r="O5" i="136"/>
  <c r="L73" i="137"/>
  <c r="L68"/>
  <c r="L63"/>
  <c r="L57"/>
  <c r="L47"/>
  <c r="L51"/>
  <c r="L69"/>
  <c r="L64"/>
  <c r="L58"/>
  <c r="L53"/>
  <c r="L50"/>
  <c r="L71"/>
  <c r="L65"/>
  <c r="L60"/>
  <c r="L54"/>
  <c r="L49"/>
  <c r="L72"/>
  <c r="L67"/>
  <c r="L61"/>
  <c r="L55"/>
  <c r="L48"/>
  <c r="L52"/>
  <c r="K73"/>
  <c r="K68"/>
  <c r="K63"/>
  <c r="K57"/>
  <c r="K47"/>
  <c r="K51"/>
  <c r="K69"/>
  <c r="K64"/>
  <c r="K58"/>
  <c r="K53"/>
  <c r="K50"/>
  <c r="K71"/>
  <c r="K65"/>
  <c r="K60"/>
  <c r="K54"/>
  <c r="K49"/>
  <c r="K72"/>
  <c r="K67"/>
  <c r="K61"/>
  <c r="K55"/>
  <c r="K48"/>
  <c r="K52"/>
  <c r="M71"/>
  <c r="M65"/>
  <c r="M60"/>
  <c r="M54"/>
  <c r="M49"/>
  <c r="M72"/>
  <c r="M67"/>
  <c r="M61"/>
  <c r="M55"/>
  <c r="M48"/>
  <c r="M52"/>
  <c r="M73"/>
  <c r="M68"/>
  <c r="M63"/>
  <c r="M57"/>
  <c r="M47"/>
  <c r="M51"/>
  <c r="M69"/>
  <c r="M64"/>
  <c r="M58"/>
  <c r="M53"/>
  <c r="M50"/>
  <c r="N5" i="136"/>
  <c r="K56" i="137"/>
  <c r="K36"/>
  <c r="K66"/>
  <c r="K62"/>
  <c r="K59"/>
  <c r="K70"/>
  <c r="K6"/>
  <c r="K16"/>
  <c r="K46"/>
  <c r="J70"/>
  <c r="J56"/>
  <c r="J16"/>
  <c r="J59"/>
  <c r="J29"/>
  <c r="J62"/>
  <c r="J36"/>
  <c r="J66"/>
  <c r="J46"/>
  <c r="J6"/>
  <c r="P5" i="136"/>
  <c r="M62" i="137"/>
  <c r="M36"/>
  <c r="M66"/>
  <c r="M46"/>
  <c r="M6"/>
  <c r="M70"/>
  <c r="M56"/>
  <c r="M16"/>
  <c r="M59"/>
  <c r="M29"/>
  <c r="L70"/>
  <c r="L56"/>
  <c r="L16"/>
  <c r="L59"/>
  <c r="L29"/>
  <c r="L62"/>
  <c r="L36"/>
  <c r="L66"/>
  <c r="L46"/>
  <c r="L6"/>
  <c r="H9" i="133"/>
  <c r="G7"/>
  <c r="G13"/>
  <c r="G9"/>
  <c r="E8"/>
  <c r="E5"/>
  <c r="E12"/>
  <c r="E5" i="130"/>
  <c r="M498"/>
  <c r="J498"/>
  <c r="G498"/>
  <c r="D498"/>
  <c r="M497"/>
  <c r="J497"/>
  <c r="G497"/>
  <c r="D497"/>
  <c r="M496"/>
  <c r="J496"/>
  <c r="G496"/>
  <c r="D496"/>
  <c r="M495"/>
  <c r="J495"/>
  <c r="G495"/>
  <c r="D495"/>
  <c r="M494"/>
  <c r="J494"/>
  <c r="G494"/>
  <c r="D494"/>
  <c r="M493"/>
  <c r="J493"/>
  <c r="G493"/>
  <c r="D493"/>
  <c r="M492"/>
  <c r="J492"/>
  <c r="G492"/>
  <c r="D492"/>
  <c r="M491"/>
  <c r="J491"/>
  <c r="G491"/>
  <c r="D491"/>
  <c r="M490"/>
  <c r="J490"/>
  <c r="G490"/>
  <c r="D490"/>
  <c r="M489"/>
  <c r="J489"/>
  <c r="G489"/>
  <c r="D489"/>
  <c r="M488"/>
  <c r="J488"/>
  <c r="G488"/>
  <c r="D488"/>
  <c r="M487"/>
  <c r="J487"/>
  <c r="G487"/>
  <c r="D487"/>
  <c r="M486"/>
  <c r="J486"/>
  <c r="G486"/>
  <c r="D486"/>
  <c r="M485"/>
  <c r="J485"/>
  <c r="G485"/>
  <c r="D485"/>
  <c r="M484"/>
  <c r="J484"/>
  <c r="G484"/>
  <c r="D484"/>
  <c r="M483"/>
  <c r="J483"/>
  <c r="G483"/>
  <c r="D483"/>
  <c r="M482"/>
  <c r="J482"/>
  <c r="G482"/>
  <c r="D482"/>
  <c r="M481"/>
  <c r="J481"/>
  <c r="G481"/>
  <c r="D481"/>
  <c r="M480"/>
  <c r="J480"/>
  <c r="G480"/>
  <c r="D480"/>
  <c r="M479"/>
  <c r="J479"/>
  <c r="G479"/>
  <c r="D479"/>
  <c r="M478"/>
  <c r="J478"/>
  <c r="G478"/>
  <c r="D478"/>
  <c r="M477"/>
  <c r="J477"/>
  <c r="G477"/>
  <c r="D477"/>
  <c r="D476"/>
  <c r="M475"/>
  <c r="N500"/>
  <c r="L500"/>
  <c r="J475"/>
  <c r="I500"/>
  <c r="H500"/>
  <c r="F500"/>
  <c r="M474"/>
  <c r="J474"/>
  <c r="G474"/>
  <c r="D474"/>
  <c r="M473"/>
  <c r="J473"/>
  <c r="G473"/>
  <c r="D473"/>
  <c r="M472"/>
  <c r="J472"/>
  <c r="G472"/>
  <c r="D472"/>
  <c r="M471"/>
  <c r="J471"/>
  <c r="G471"/>
  <c r="D471"/>
  <c r="M470"/>
  <c r="J470"/>
  <c r="G470"/>
  <c r="D470"/>
  <c r="M469"/>
  <c r="J469"/>
  <c r="G469"/>
  <c r="D469"/>
  <c r="M468"/>
  <c r="J468"/>
  <c r="G468"/>
  <c r="D468"/>
  <c r="M467"/>
  <c r="J467"/>
  <c r="G467"/>
  <c r="D467"/>
  <c r="M466"/>
  <c r="J466"/>
  <c r="G466"/>
  <c r="D466"/>
  <c r="M465"/>
  <c r="J465"/>
  <c r="G465"/>
  <c r="D465"/>
  <c r="M463"/>
  <c r="J463"/>
  <c r="G463"/>
  <c r="D463"/>
  <c r="M462"/>
  <c r="J462"/>
  <c r="G462"/>
  <c r="D462"/>
  <c r="M461"/>
  <c r="J461"/>
  <c r="G461"/>
  <c r="D461"/>
  <c r="M460"/>
  <c r="J460"/>
  <c r="G460"/>
  <c r="D460"/>
  <c r="M459"/>
  <c r="J459"/>
  <c r="G459"/>
  <c r="D459"/>
  <c r="M458"/>
  <c r="J458"/>
  <c r="G458"/>
  <c r="D458"/>
  <c r="M457"/>
  <c r="J457"/>
  <c r="G457"/>
  <c r="D457"/>
  <c r="M456"/>
  <c r="J456"/>
  <c r="G456"/>
  <c r="D456"/>
  <c r="M455"/>
  <c r="J455"/>
  <c r="G455"/>
  <c r="D455"/>
  <c r="M454"/>
  <c r="J454"/>
  <c r="G454"/>
  <c r="D454"/>
  <c r="M453"/>
  <c r="J453"/>
  <c r="G453"/>
  <c r="D453"/>
  <c r="M452"/>
  <c r="J452"/>
  <c r="G452"/>
  <c r="D452"/>
  <c r="M451"/>
  <c r="J451"/>
  <c r="G451"/>
  <c r="D451"/>
  <c r="M450"/>
  <c r="J450"/>
  <c r="G450"/>
  <c r="D450"/>
  <c r="M449"/>
  <c r="J449"/>
  <c r="G449"/>
  <c r="D449"/>
  <c r="M448"/>
  <c r="J448"/>
  <c r="G448"/>
  <c r="D448"/>
  <c r="M447"/>
  <c r="J447"/>
  <c r="G447"/>
  <c r="D447"/>
  <c r="M446"/>
  <c r="J446"/>
  <c r="G446"/>
  <c r="D446"/>
  <c r="M445"/>
  <c r="J445"/>
  <c r="G445"/>
  <c r="D445"/>
  <c r="M444"/>
  <c r="J444"/>
  <c r="G444"/>
  <c r="D444"/>
  <c r="M443"/>
  <c r="J443"/>
  <c r="G443"/>
  <c r="D443"/>
  <c r="M442"/>
  <c r="J442"/>
  <c r="G442"/>
  <c r="D442"/>
  <c r="M441"/>
  <c r="J441"/>
  <c r="G441"/>
  <c r="D441"/>
  <c r="M440"/>
  <c r="J440"/>
  <c r="G440"/>
  <c r="D440"/>
  <c r="M439"/>
  <c r="J439"/>
  <c r="G439"/>
  <c r="D439"/>
  <c r="C500"/>
  <c r="M438"/>
  <c r="J438"/>
  <c r="G438"/>
  <c r="D438"/>
  <c r="M437"/>
  <c r="J437"/>
  <c r="G437"/>
  <c r="D437"/>
  <c r="M436"/>
  <c r="J436"/>
  <c r="G436"/>
  <c r="D436"/>
  <c r="M435"/>
  <c r="J435"/>
  <c r="G435"/>
  <c r="D435"/>
  <c r="M434"/>
  <c r="J434"/>
  <c r="G434"/>
  <c r="D434"/>
  <c r="M433"/>
  <c r="J433"/>
  <c r="G433"/>
  <c r="D433"/>
  <c r="M432"/>
  <c r="J432"/>
  <c r="G432"/>
  <c r="D432"/>
  <c r="M431"/>
  <c r="J431"/>
  <c r="G431"/>
  <c r="D431"/>
  <c r="M430"/>
  <c r="J430"/>
  <c r="G430"/>
  <c r="D430"/>
  <c r="M429"/>
  <c r="J429"/>
  <c r="G429"/>
  <c r="D429"/>
  <c r="M428"/>
  <c r="J428"/>
  <c r="G428"/>
  <c r="D428"/>
  <c r="M427"/>
  <c r="J427"/>
  <c r="G427"/>
  <c r="D427"/>
  <c r="M426"/>
  <c r="J426"/>
  <c r="G426"/>
  <c r="D426"/>
  <c r="M425"/>
  <c r="J425"/>
  <c r="G425"/>
  <c r="D425"/>
  <c r="M424"/>
  <c r="J424"/>
  <c r="G424"/>
  <c r="D424"/>
  <c r="M423"/>
  <c r="J423"/>
  <c r="G423"/>
  <c r="D423"/>
  <c r="M422"/>
  <c r="J422"/>
  <c r="G422"/>
  <c r="D422"/>
  <c r="M421"/>
  <c r="J421"/>
  <c r="G421"/>
  <c r="D421"/>
  <c r="M420"/>
  <c r="J420"/>
  <c r="G420"/>
  <c r="D420"/>
  <c r="M419"/>
  <c r="J419"/>
  <c r="G419"/>
  <c r="D419"/>
  <c r="M418"/>
  <c r="J418"/>
  <c r="G418"/>
  <c r="D418"/>
  <c r="M417"/>
  <c r="J417"/>
  <c r="G417"/>
  <c r="D417"/>
  <c r="M416"/>
  <c r="J416"/>
  <c r="G416"/>
  <c r="D416"/>
  <c r="M415"/>
  <c r="J415"/>
  <c r="G415"/>
  <c r="D415"/>
  <c r="M414"/>
  <c r="J414"/>
  <c r="G414"/>
  <c r="D414"/>
  <c r="M413"/>
  <c r="J413"/>
  <c r="G413"/>
  <c r="D413"/>
  <c r="M412"/>
  <c r="J412"/>
  <c r="G412"/>
  <c r="D412"/>
  <c r="M411"/>
  <c r="J411"/>
  <c r="G411"/>
  <c r="D411"/>
  <c r="M410"/>
  <c r="J410"/>
  <c r="G410"/>
  <c r="D410"/>
  <c r="M409"/>
  <c r="J409"/>
  <c r="G409"/>
  <c r="D409"/>
  <c r="M408"/>
  <c r="J408"/>
  <c r="G408"/>
  <c r="D408"/>
  <c r="M407"/>
  <c r="J407"/>
  <c r="G407"/>
  <c r="D407"/>
  <c r="M406"/>
  <c r="J406"/>
  <c r="G406"/>
  <c r="D406"/>
  <c r="M405"/>
  <c r="J405"/>
  <c r="G405"/>
  <c r="D405"/>
  <c r="M404"/>
  <c r="J404"/>
  <c r="G404"/>
  <c r="D404"/>
  <c r="M403"/>
  <c r="J403"/>
  <c r="G403"/>
  <c r="D403"/>
  <c r="M402"/>
  <c r="J402"/>
  <c r="G402"/>
  <c r="D402"/>
  <c r="M401"/>
  <c r="J401"/>
  <c r="G401"/>
  <c r="D401"/>
  <c r="M400"/>
  <c r="J400"/>
  <c r="G400"/>
  <c r="D400"/>
  <c r="M399"/>
  <c r="J399"/>
  <c r="G399"/>
  <c r="D399"/>
  <c r="M398"/>
  <c r="J398"/>
  <c r="G398"/>
  <c r="D398"/>
  <c r="M397"/>
  <c r="J397"/>
  <c r="G397"/>
  <c r="D397"/>
  <c r="M396"/>
  <c r="J396"/>
  <c r="G396"/>
  <c r="D396"/>
  <c r="M395"/>
  <c r="J395"/>
  <c r="G395"/>
  <c r="D395"/>
  <c r="M394"/>
  <c r="J394"/>
  <c r="G394"/>
  <c r="D394"/>
  <c r="M393"/>
  <c r="J393"/>
  <c r="G393"/>
  <c r="D393"/>
  <c r="M392"/>
  <c r="J392"/>
  <c r="G392"/>
  <c r="D392"/>
  <c r="M391"/>
  <c r="J391"/>
  <c r="G391"/>
  <c r="D391"/>
  <c r="M390"/>
  <c r="J390"/>
  <c r="G390"/>
  <c r="D390"/>
  <c r="M389"/>
  <c r="J389"/>
  <c r="G389"/>
  <c r="D389"/>
  <c r="M388"/>
  <c r="J388"/>
  <c r="G388"/>
  <c r="D388"/>
  <c r="M387"/>
  <c r="J387"/>
  <c r="G387"/>
  <c r="D387"/>
  <c r="M386"/>
  <c r="J386"/>
  <c r="G386"/>
  <c r="D386"/>
  <c r="M385"/>
  <c r="J385"/>
  <c r="G385"/>
  <c r="D385"/>
  <c r="M384"/>
  <c r="J384"/>
  <c r="G384"/>
  <c r="D384"/>
  <c r="M383"/>
  <c r="J383"/>
  <c r="G383"/>
  <c r="D383"/>
  <c r="M382"/>
  <c r="J382"/>
  <c r="G382"/>
  <c r="D382"/>
  <c r="M381"/>
  <c r="J381"/>
  <c r="G381"/>
  <c r="D381"/>
  <c r="M380"/>
  <c r="J380"/>
  <c r="G380"/>
  <c r="D380"/>
  <c r="M379"/>
  <c r="J379"/>
  <c r="G379"/>
  <c r="D379"/>
  <c r="M378"/>
  <c r="J378"/>
  <c r="G378"/>
  <c r="D378"/>
  <c r="M377"/>
  <c r="J377"/>
  <c r="G377"/>
  <c r="D377"/>
  <c r="M376"/>
  <c r="J376"/>
  <c r="G376"/>
  <c r="D376"/>
  <c r="M375"/>
  <c r="J375"/>
  <c r="G375"/>
  <c r="D375"/>
  <c r="M374"/>
  <c r="J374"/>
  <c r="G374"/>
  <c r="D374"/>
  <c r="M373"/>
  <c r="J373"/>
  <c r="G373"/>
  <c r="D373"/>
  <c r="M372"/>
  <c r="J372"/>
  <c r="G372"/>
  <c r="D372"/>
  <c r="M371"/>
  <c r="J371"/>
  <c r="G371"/>
  <c r="D371"/>
  <c r="M370"/>
  <c r="J370"/>
  <c r="G370"/>
  <c r="D370"/>
  <c r="M369"/>
  <c r="J369"/>
  <c r="G369"/>
  <c r="D369"/>
  <c r="M368"/>
  <c r="J368"/>
  <c r="G368"/>
  <c r="D368"/>
  <c r="M367"/>
  <c r="J367"/>
  <c r="G367"/>
  <c r="D367"/>
  <c r="M366"/>
  <c r="J366"/>
  <c r="G366"/>
  <c r="D366"/>
  <c r="M365"/>
  <c r="J365"/>
  <c r="G365"/>
  <c r="D365"/>
  <c r="M364"/>
  <c r="J364"/>
  <c r="G364"/>
  <c r="D364"/>
  <c r="M363"/>
  <c r="J363"/>
  <c r="G363"/>
  <c r="D363"/>
  <c r="M362"/>
  <c r="J362"/>
  <c r="G362"/>
  <c r="D362"/>
  <c r="M361"/>
  <c r="J361"/>
  <c r="G361"/>
  <c r="D361"/>
  <c r="M360"/>
  <c r="J360"/>
  <c r="G360"/>
  <c r="D360"/>
  <c r="M359"/>
  <c r="J359"/>
  <c r="G359"/>
  <c r="D359"/>
  <c r="M358"/>
  <c r="J358"/>
  <c r="G358"/>
  <c r="D358"/>
  <c r="M357"/>
  <c r="J357"/>
  <c r="G357"/>
  <c r="D357"/>
  <c r="M356"/>
  <c r="J356"/>
  <c r="G356"/>
  <c r="D356"/>
  <c r="M355"/>
  <c r="J355"/>
  <c r="G355"/>
  <c r="D355"/>
  <c r="M354"/>
  <c r="J354"/>
  <c r="G354"/>
  <c r="D354"/>
  <c r="M353"/>
  <c r="J353"/>
  <c r="G353"/>
  <c r="D353"/>
  <c r="M352"/>
  <c r="J352"/>
  <c r="G352"/>
  <c r="D352"/>
  <c r="M351"/>
  <c r="J351"/>
  <c r="G351"/>
  <c r="D351"/>
  <c r="M350"/>
  <c r="J350"/>
  <c r="G350"/>
  <c r="D350"/>
  <c r="M349"/>
  <c r="J349"/>
  <c r="G349"/>
  <c r="D349"/>
  <c r="M348"/>
  <c r="J348"/>
  <c r="G348"/>
  <c r="D348"/>
  <c r="M347"/>
  <c r="J347"/>
  <c r="G347"/>
  <c r="D347"/>
  <c r="M346"/>
  <c r="J346"/>
  <c r="G346"/>
  <c r="D346"/>
  <c r="M345"/>
  <c r="J345"/>
  <c r="G345"/>
  <c r="D345"/>
  <c r="M344"/>
  <c r="J344"/>
  <c r="G344"/>
  <c r="D344"/>
  <c r="M343"/>
  <c r="J343"/>
  <c r="G343"/>
  <c r="D343"/>
  <c r="M342"/>
  <c r="J342"/>
  <c r="G342"/>
  <c r="D342"/>
  <c r="M341"/>
  <c r="J341"/>
  <c r="G341"/>
  <c r="D341"/>
  <c r="M340"/>
  <c r="J340"/>
  <c r="G340"/>
  <c r="D340"/>
  <c r="M339"/>
  <c r="J339"/>
  <c r="G339"/>
  <c r="D339"/>
  <c r="M338"/>
  <c r="J338"/>
  <c r="G338"/>
  <c r="D338"/>
  <c r="M337"/>
  <c r="J337"/>
  <c r="G337"/>
  <c r="D337"/>
  <c r="M336"/>
  <c r="J336"/>
  <c r="G336"/>
  <c r="D336"/>
  <c r="M335"/>
  <c r="J335"/>
  <c r="G335"/>
  <c r="D335"/>
  <c r="M334"/>
  <c r="J334"/>
  <c r="G334"/>
  <c r="D334"/>
  <c r="M333"/>
  <c r="J333"/>
  <c r="G333"/>
  <c r="D333"/>
  <c r="M332"/>
  <c r="J332"/>
  <c r="G332"/>
  <c r="D332"/>
  <c r="M331"/>
  <c r="J331"/>
  <c r="G331"/>
  <c r="D331"/>
  <c r="M330"/>
  <c r="J330"/>
  <c r="G330"/>
  <c r="D330"/>
  <c r="M329"/>
  <c r="J329"/>
  <c r="G329"/>
  <c r="D329"/>
  <c r="M328"/>
  <c r="J328"/>
  <c r="G328"/>
  <c r="D328"/>
  <c r="M327"/>
  <c r="J327"/>
  <c r="G327"/>
  <c r="D327"/>
  <c r="M326"/>
  <c r="J326"/>
  <c r="G326"/>
  <c r="D326"/>
  <c r="M325"/>
  <c r="J325"/>
  <c r="G325"/>
  <c r="D325"/>
  <c r="M324"/>
  <c r="J324"/>
  <c r="G324"/>
  <c r="D324"/>
  <c r="M323"/>
  <c r="J323"/>
  <c r="G323"/>
  <c r="D323"/>
  <c r="M322"/>
  <c r="J322"/>
  <c r="G322"/>
  <c r="D322"/>
  <c r="M321"/>
  <c r="J321"/>
  <c r="G321"/>
  <c r="D321"/>
  <c r="M320"/>
  <c r="J320"/>
  <c r="G320"/>
  <c r="D320"/>
  <c r="M319"/>
  <c r="J319"/>
  <c r="G319"/>
  <c r="D319"/>
  <c r="M318"/>
  <c r="J318"/>
  <c r="G318"/>
  <c r="D318"/>
  <c r="M317"/>
  <c r="J317"/>
  <c r="G317"/>
  <c r="D317"/>
  <c r="M316"/>
  <c r="J316"/>
  <c r="G316"/>
  <c r="D316"/>
  <c r="M315"/>
  <c r="J315"/>
  <c r="G315"/>
  <c r="D315"/>
  <c r="M314"/>
  <c r="J314"/>
  <c r="G314"/>
  <c r="D314"/>
  <c r="M313"/>
  <c r="J313"/>
  <c r="G313"/>
  <c r="D313"/>
  <c r="M312"/>
  <c r="J312"/>
  <c r="G312"/>
  <c r="D312"/>
  <c r="M311"/>
  <c r="J311"/>
  <c r="G311"/>
  <c r="D311"/>
  <c r="M310"/>
  <c r="J310"/>
  <c r="G310"/>
  <c r="D310"/>
  <c r="M309"/>
  <c r="J309"/>
  <c r="G309"/>
  <c r="D309"/>
  <c r="M308"/>
  <c r="J308"/>
  <c r="G308"/>
  <c r="D308"/>
  <c r="M307"/>
  <c r="J307"/>
  <c r="G307"/>
  <c r="D307"/>
  <c r="M306"/>
  <c r="J306"/>
  <c r="G306"/>
  <c r="D306"/>
  <c r="M305"/>
  <c r="J305"/>
  <c r="G305"/>
  <c r="D305"/>
  <c r="M304"/>
  <c r="J304"/>
  <c r="G304"/>
  <c r="D304"/>
  <c r="M303"/>
  <c r="J303"/>
  <c r="G303"/>
  <c r="D303"/>
  <c r="M302"/>
  <c r="J302"/>
  <c r="G302"/>
  <c r="D302"/>
  <c r="M301"/>
  <c r="J301"/>
  <c r="G301"/>
  <c r="D301"/>
  <c r="M300"/>
  <c r="J300"/>
  <c r="G300"/>
  <c r="D300"/>
  <c r="M299"/>
  <c r="J299"/>
  <c r="G299"/>
  <c r="D299"/>
  <c r="M298"/>
  <c r="J298"/>
  <c r="G298"/>
  <c r="D298"/>
  <c r="M297"/>
  <c r="J297"/>
  <c r="G297"/>
  <c r="D297"/>
  <c r="M296"/>
  <c r="J296"/>
  <c r="G296"/>
  <c r="D296"/>
  <c r="M295"/>
  <c r="J295"/>
  <c r="G295"/>
  <c r="D295"/>
  <c r="M294"/>
  <c r="J294"/>
  <c r="G294"/>
  <c r="D294"/>
  <c r="M293"/>
  <c r="J293"/>
  <c r="G293"/>
  <c r="D293"/>
  <c r="M292"/>
  <c r="J292"/>
  <c r="G292"/>
  <c r="D292"/>
  <c r="M291"/>
  <c r="J291"/>
  <c r="G291"/>
  <c r="D291"/>
  <c r="M290"/>
  <c r="J290"/>
  <c r="G290"/>
  <c r="D290"/>
  <c r="M289"/>
  <c r="J289"/>
  <c r="G289"/>
  <c r="D289"/>
  <c r="M288"/>
  <c r="J288"/>
  <c r="G288"/>
  <c r="D288"/>
  <c r="M287"/>
  <c r="J287"/>
  <c r="G287"/>
  <c r="D287"/>
  <c r="M286"/>
  <c r="J286"/>
  <c r="G286"/>
  <c r="D286"/>
  <c r="M285"/>
  <c r="J285"/>
  <c r="G285"/>
  <c r="D285"/>
  <c r="M284"/>
  <c r="J284"/>
  <c r="G284"/>
  <c r="D284"/>
  <c r="M283"/>
  <c r="J283"/>
  <c r="G283"/>
  <c r="D283"/>
  <c r="M282"/>
  <c r="J282"/>
  <c r="G282"/>
  <c r="D282"/>
  <c r="M281"/>
  <c r="J281"/>
  <c r="G281"/>
  <c r="D281"/>
  <c r="M280"/>
  <c r="J280"/>
  <c r="G280"/>
  <c r="D280"/>
  <c r="M279"/>
  <c r="J279"/>
  <c r="G279"/>
  <c r="D279"/>
  <c r="M278"/>
  <c r="J278"/>
  <c r="G278"/>
  <c r="D278"/>
  <c r="M277"/>
  <c r="J277"/>
  <c r="G277"/>
  <c r="D277"/>
  <c r="M276"/>
  <c r="J276"/>
  <c r="G276"/>
  <c r="D276"/>
  <c r="M275"/>
  <c r="J275"/>
  <c r="G275"/>
  <c r="D275"/>
  <c r="M274"/>
  <c r="J274"/>
  <c r="G274"/>
  <c r="D274"/>
  <c r="M273"/>
  <c r="J273"/>
  <c r="G273"/>
  <c r="D273"/>
  <c r="M272"/>
  <c r="J272"/>
  <c r="G272"/>
  <c r="D272"/>
  <c r="M271"/>
  <c r="J271"/>
  <c r="G271"/>
  <c r="D271"/>
  <c r="M270"/>
  <c r="J270"/>
  <c r="G270"/>
  <c r="D270"/>
  <c r="M269"/>
  <c r="J269"/>
  <c r="G269"/>
  <c r="D269"/>
  <c r="M268"/>
  <c r="J268"/>
  <c r="G268"/>
  <c r="D268"/>
  <c r="M267"/>
  <c r="J267"/>
  <c r="G267"/>
  <c r="D267"/>
  <c r="M266"/>
  <c r="J266"/>
  <c r="G266"/>
  <c r="D266"/>
  <c r="M265"/>
  <c r="J265"/>
  <c r="G265"/>
  <c r="D265"/>
  <c r="M264"/>
  <c r="J264"/>
  <c r="G264"/>
  <c r="D264"/>
  <c r="M263"/>
  <c r="J263"/>
  <c r="G263"/>
  <c r="D263"/>
  <c r="M262"/>
  <c r="J262"/>
  <c r="G262"/>
  <c r="D262"/>
  <c r="M261"/>
  <c r="J261"/>
  <c r="G261"/>
  <c r="D261"/>
  <c r="M260"/>
  <c r="J260"/>
  <c r="G260"/>
  <c r="D260"/>
  <c r="M259"/>
  <c r="J259"/>
  <c r="G259"/>
  <c r="D259"/>
  <c r="M258"/>
  <c r="J258"/>
  <c r="G258"/>
  <c r="D258"/>
  <c r="M257"/>
  <c r="J257"/>
  <c r="G257"/>
  <c r="D257"/>
  <c r="M256"/>
  <c r="J256"/>
  <c r="G256"/>
  <c r="D256"/>
  <c r="M255"/>
  <c r="J255"/>
  <c r="G255"/>
  <c r="D255"/>
  <c r="M254"/>
  <c r="J254"/>
  <c r="G254"/>
  <c r="D254"/>
  <c r="M253"/>
  <c r="J253"/>
  <c r="G253"/>
  <c r="D253"/>
  <c r="M252"/>
  <c r="J252"/>
  <c r="G252"/>
  <c r="D252"/>
  <c r="M251"/>
  <c r="J251"/>
  <c r="G251"/>
  <c r="D251"/>
  <c r="M250"/>
  <c r="J250"/>
  <c r="G250"/>
  <c r="D250"/>
  <c r="M249"/>
  <c r="J249"/>
  <c r="G249"/>
  <c r="D249"/>
  <c r="M248"/>
  <c r="J248"/>
  <c r="G248"/>
  <c r="D248"/>
  <c r="M247"/>
  <c r="J247"/>
  <c r="G247"/>
  <c r="D247"/>
  <c r="M246"/>
  <c r="J246"/>
  <c r="G246"/>
  <c r="D246"/>
  <c r="M245"/>
  <c r="J245"/>
  <c r="G245"/>
  <c r="D245"/>
  <c r="M244"/>
  <c r="J244"/>
  <c r="G244"/>
  <c r="D244"/>
  <c r="M243"/>
  <c r="J243"/>
  <c r="G243"/>
  <c r="D243"/>
  <c r="M242"/>
  <c r="J242"/>
  <c r="G242"/>
  <c r="D242"/>
  <c r="M241"/>
  <c r="J241"/>
  <c r="G241"/>
  <c r="D241"/>
  <c r="M240"/>
  <c r="J240"/>
  <c r="G240"/>
  <c r="D240"/>
  <c r="M239"/>
  <c r="J239"/>
  <c r="G239"/>
  <c r="D239"/>
  <c r="M238"/>
  <c r="J238"/>
  <c r="G238"/>
  <c r="D238"/>
  <c r="M237"/>
  <c r="J237"/>
  <c r="G237"/>
  <c r="D237"/>
  <c r="M236"/>
  <c r="J236"/>
  <c r="G236"/>
  <c r="D236"/>
  <c r="M235"/>
  <c r="J235"/>
  <c r="G235"/>
  <c r="D235"/>
  <c r="M234"/>
  <c r="J234"/>
  <c r="G234"/>
  <c r="D234"/>
  <c r="M233"/>
  <c r="J233"/>
  <c r="G233"/>
  <c r="D233"/>
  <c r="M232"/>
  <c r="J232"/>
  <c r="D232"/>
  <c r="M231"/>
  <c r="J231"/>
  <c r="G231"/>
  <c r="D231"/>
  <c r="J230"/>
  <c r="G230"/>
  <c r="D230"/>
  <c r="M229"/>
  <c r="J229"/>
  <c r="G229"/>
  <c r="D229"/>
  <c r="M228"/>
  <c r="J228"/>
  <c r="D228"/>
  <c r="M227"/>
  <c r="J227"/>
  <c r="G227"/>
  <c r="D227"/>
  <c r="M226"/>
  <c r="J226"/>
  <c r="G226"/>
  <c r="D226"/>
  <c r="M225"/>
  <c r="J225"/>
  <c r="G225"/>
  <c r="D225"/>
  <c r="M224"/>
  <c r="J224"/>
  <c r="G224"/>
  <c r="D224"/>
  <c r="M223"/>
  <c r="J223"/>
  <c r="G223"/>
  <c r="D223"/>
  <c r="M222"/>
  <c r="J222"/>
  <c r="G222"/>
  <c r="D222"/>
  <c r="M221"/>
  <c r="J221"/>
  <c r="G221"/>
  <c r="D221"/>
  <c r="M220"/>
  <c r="J220"/>
  <c r="G220"/>
  <c r="D220"/>
  <c r="M219"/>
  <c r="J219"/>
  <c r="G219"/>
  <c r="D219"/>
  <c r="M218"/>
  <c r="J218"/>
  <c r="G218"/>
  <c r="D218"/>
  <c r="M217"/>
  <c r="J217"/>
  <c r="G217"/>
  <c r="D217"/>
  <c r="M216"/>
  <c r="J216"/>
  <c r="G216"/>
  <c r="D216"/>
  <c r="M215"/>
  <c r="J215"/>
  <c r="G215"/>
  <c r="D215"/>
  <c r="M214"/>
  <c r="J214"/>
  <c r="G214"/>
  <c r="D214"/>
  <c r="M213"/>
  <c r="J213"/>
  <c r="G213"/>
  <c r="D213"/>
  <c r="M212"/>
  <c r="J212"/>
  <c r="G212"/>
  <c r="D212"/>
  <c r="M211"/>
  <c r="J211"/>
  <c r="G211"/>
  <c r="D211"/>
  <c r="M210"/>
  <c r="J210"/>
  <c r="G210"/>
  <c r="D210"/>
  <c r="M209"/>
  <c r="J209"/>
  <c r="G209"/>
  <c r="D209"/>
  <c r="M208"/>
  <c r="J208"/>
  <c r="G208"/>
  <c r="D208"/>
  <c r="M207"/>
  <c r="J207"/>
  <c r="G207"/>
  <c r="D207"/>
  <c r="M206"/>
  <c r="J206"/>
  <c r="G206"/>
  <c r="D206"/>
  <c r="M205"/>
  <c r="J205"/>
  <c r="G205"/>
  <c r="D205"/>
  <c r="M204"/>
  <c r="J204"/>
  <c r="G204"/>
  <c r="D204"/>
  <c r="M203"/>
  <c r="J203"/>
  <c r="G203"/>
  <c r="D203"/>
  <c r="M202"/>
  <c r="J202"/>
  <c r="G202"/>
  <c r="D202"/>
  <c r="M201"/>
  <c r="J201"/>
  <c r="G201"/>
  <c r="D201"/>
  <c r="M200"/>
  <c r="J200"/>
  <c r="G200"/>
  <c r="D200"/>
  <c r="M199"/>
  <c r="J199"/>
  <c r="G199"/>
  <c r="D199"/>
  <c r="M198"/>
  <c r="J198"/>
  <c r="G198"/>
  <c r="D198"/>
  <c r="M197"/>
  <c r="J197"/>
  <c r="G197"/>
  <c r="D197"/>
  <c r="M196"/>
  <c r="J196"/>
  <c r="G196"/>
  <c r="D196"/>
  <c r="M195"/>
  <c r="J195"/>
  <c r="G195"/>
  <c r="D195"/>
  <c r="M194"/>
  <c r="J194"/>
  <c r="G194"/>
  <c r="D194"/>
  <c r="M193"/>
  <c r="J193"/>
  <c r="G193"/>
  <c r="D193"/>
  <c r="M192"/>
  <c r="J192"/>
  <c r="G192"/>
  <c r="D192"/>
  <c r="M191"/>
  <c r="J191"/>
  <c r="G191"/>
  <c r="D191"/>
  <c r="M190"/>
  <c r="J190"/>
  <c r="G190"/>
  <c r="D190"/>
  <c r="M189"/>
  <c r="J189"/>
  <c r="G189"/>
  <c r="D189"/>
  <c r="M188"/>
  <c r="J188"/>
  <c r="G188"/>
  <c r="D188"/>
  <c r="M187"/>
  <c r="J187"/>
  <c r="G187"/>
  <c r="D187"/>
  <c r="M186"/>
  <c r="J186"/>
  <c r="G186"/>
  <c r="D186"/>
  <c r="M185"/>
  <c r="J185"/>
  <c r="G185"/>
  <c r="D185"/>
  <c r="M184"/>
  <c r="J184"/>
  <c r="G184"/>
  <c r="D184"/>
  <c r="M183"/>
  <c r="J183"/>
  <c r="G183"/>
  <c r="D183"/>
  <c r="M182"/>
  <c r="J182"/>
  <c r="G182"/>
  <c r="D182"/>
  <c r="M181"/>
  <c r="J181"/>
  <c r="G181"/>
  <c r="D181"/>
  <c r="M180"/>
  <c r="J180"/>
  <c r="G180"/>
  <c r="D180"/>
  <c r="M179"/>
  <c r="J179"/>
  <c r="G179"/>
  <c r="D179"/>
  <c r="M178"/>
  <c r="J178"/>
  <c r="G178"/>
  <c r="D178"/>
  <c r="M177"/>
  <c r="J177"/>
  <c r="G177"/>
  <c r="D177"/>
  <c r="M176"/>
  <c r="J176"/>
  <c r="G176"/>
  <c r="D176"/>
  <c r="M175"/>
  <c r="J175"/>
  <c r="G175"/>
  <c r="D175"/>
  <c r="M174"/>
  <c r="J174"/>
  <c r="G174"/>
  <c r="D174"/>
  <c r="M173"/>
  <c r="J173"/>
  <c r="G173"/>
  <c r="D173"/>
  <c r="M172"/>
  <c r="J172"/>
  <c r="G172"/>
  <c r="D172"/>
  <c r="M171"/>
  <c r="J171"/>
  <c r="G171"/>
  <c r="D171"/>
  <c r="M170"/>
  <c r="J170"/>
  <c r="G170"/>
  <c r="D170"/>
  <c r="M169"/>
  <c r="J169"/>
  <c r="G169"/>
  <c r="D169"/>
  <c r="M168"/>
  <c r="J168"/>
  <c r="G168"/>
  <c r="D168"/>
  <c r="M167"/>
  <c r="J167"/>
  <c r="G167"/>
  <c r="D167"/>
  <c r="M166"/>
  <c r="J166"/>
  <c r="G166"/>
  <c r="D166"/>
  <c r="M165"/>
  <c r="J165"/>
  <c r="G165"/>
  <c r="D165"/>
  <c r="M164"/>
  <c r="J164"/>
  <c r="G164"/>
  <c r="D164"/>
  <c r="M163"/>
  <c r="J163"/>
  <c r="G163"/>
  <c r="D163"/>
  <c r="M162"/>
  <c r="J162"/>
  <c r="G162"/>
  <c r="D162"/>
  <c r="M161"/>
  <c r="J161"/>
  <c r="G161"/>
  <c r="D161"/>
  <c r="M160"/>
  <c r="J160"/>
  <c r="G160"/>
  <c r="D160"/>
  <c r="M159"/>
  <c r="J159"/>
  <c r="G159"/>
  <c r="D159"/>
  <c r="M158"/>
  <c r="J158"/>
  <c r="G158"/>
  <c r="D158"/>
  <c r="M157"/>
  <c r="J157"/>
  <c r="G157"/>
  <c r="D157"/>
  <c r="M156"/>
  <c r="J156"/>
  <c r="G156"/>
  <c r="D156"/>
  <c r="M155"/>
  <c r="J155"/>
  <c r="G155"/>
  <c r="D155"/>
  <c r="M154"/>
  <c r="J154"/>
  <c r="G154"/>
  <c r="D154"/>
  <c r="M153"/>
  <c r="J153"/>
  <c r="G153"/>
  <c r="D153"/>
  <c r="M152"/>
  <c r="J152"/>
  <c r="G152"/>
  <c r="D152"/>
  <c r="M151"/>
  <c r="J151"/>
  <c r="G151"/>
  <c r="D151"/>
  <c r="M150"/>
  <c r="J150"/>
  <c r="G150"/>
  <c r="D150"/>
  <c r="M149"/>
  <c r="J149"/>
  <c r="G149"/>
  <c r="D149"/>
  <c r="M148"/>
  <c r="J148"/>
  <c r="G148"/>
  <c r="D148"/>
  <c r="M147"/>
  <c r="J147"/>
  <c r="G147"/>
  <c r="D147"/>
  <c r="M146"/>
  <c r="J146"/>
  <c r="G146"/>
  <c r="D146"/>
  <c r="M145"/>
  <c r="J145"/>
  <c r="G145"/>
  <c r="D145"/>
  <c r="M144"/>
  <c r="J144"/>
  <c r="G144"/>
  <c r="D144"/>
  <c r="M143"/>
  <c r="J143"/>
  <c r="G143"/>
  <c r="D143"/>
  <c r="M142"/>
  <c r="J142"/>
  <c r="G142"/>
  <c r="D142"/>
  <c r="M141"/>
  <c r="J141"/>
  <c r="G141"/>
  <c r="D141"/>
  <c r="M140"/>
  <c r="J140"/>
  <c r="G140"/>
  <c r="D140"/>
  <c r="M139"/>
  <c r="J139"/>
  <c r="G139"/>
  <c r="D139"/>
  <c r="M138"/>
  <c r="J138"/>
  <c r="G138"/>
  <c r="D138"/>
  <c r="M137"/>
  <c r="J137"/>
  <c r="G137"/>
  <c r="D137"/>
  <c r="M136"/>
  <c r="J136"/>
  <c r="G136"/>
  <c r="D136"/>
  <c r="M135"/>
  <c r="J135"/>
  <c r="G135"/>
  <c r="D135"/>
  <c r="M134"/>
  <c r="J134"/>
  <c r="G134"/>
  <c r="D134"/>
  <c r="M133"/>
  <c r="J133"/>
  <c r="G133"/>
  <c r="D133"/>
  <c r="M132"/>
  <c r="J132"/>
  <c r="G132"/>
  <c r="D132"/>
  <c r="M131"/>
  <c r="J131"/>
  <c r="G131"/>
  <c r="D131"/>
  <c r="M130"/>
  <c r="J130"/>
  <c r="G130"/>
  <c r="D130"/>
  <c r="M129"/>
  <c r="J129"/>
  <c r="G129"/>
  <c r="D129"/>
  <c r="M128"/>
  <c r="J128"/>
  <c r="G128"/>
  <c r="D128"/>
  <c r="M127"/>
  <c r="J127"/>
  <c r="G127"/>
  <c r="D127"/>
  <c r="M126"/>
  <c r="J126"/>
  <c r="G126"/>
  <c r="D126"/>
  <c r="M125"/>
  <c r="J125"/>
  <c r="G125"/>
  <c r="D125"/>
  <c r="M124"/>
  <c r="J124"/>
  <c r="G124"/>
  <c r="D124"/>
  <c r="M123"/>
  <c r="J123"/>
  <c r="G123"/>
  <c r="D123"/>
  <c r="M122"/>
  <c r="J122"/>
  <c r="G122"/>
  <c r="D122"/>
  <c r="M121"/>
  <c r="J121"/>
  <c r="G121"/>
  <c r="D121"/>
  <c r="M120"/>
  <c r="J120"/>
  <c r="G120"/>
  <c r="D120"/>
  <c r="M119"/>
  <c r="J119"/>
  <c r="G119"/>
  <c r="D119"/>
  <c r="M118"/>
  <c r="J118"/>
  <c r="G118"/>
  <c r="D118"/>
  <c r="M117"/>
  <c r="J117"/>
  <c r="G117"/>
  <c r="D117"/>
  <c r="M116"/>
  <c r="J116"/>
  <c r="G116"/>
  <c r="D116"/>
  <c r="M115"/>
  <c r="J115"/>
  <c r="G115"/>
  <c r="D115"/>
  <c r="M114"/>
  <c r="J114"/>
  <c r="G114"/>
  <c r="D114"/>
  <c r="M113"/>
  <c r="J113"/>
  <c r="G113"/>
  <c r="D113"/>
  <c r="M112"/>
  <c r="J112"/>
  <c r="G112"/>
  <c r="D112"/>
  <c r="M111"/>
  <c r="J111"/>
  <c r="G111"/>
  <c r="D111"/>
  <c r="M110"/>
  <c r="J110"/>
  <c r="G110"/>
  <c r="D110"/>
  <c r="M109"/>
  <c r="J109"/>
  <c r="G109"/>
  <c r="D109"/>
  <c r="M108"/>
  <c r="J108"/>
  <c r="G108"/>
  <c r="D108"/>
  <c r="M107"/>
  <c r="J107"/>
  <c r="G107"/>
  <c r="D107"/>
  <c r="M106"/>
  <c r="J106"/>
  <c r="G106"/>
  <c r="D106"/>
  <c r="M105"/>
  <c r="J105"/>
  <c r="G105"/>
  <c r="D105"/>
  <c r="M104"/>
  <c r="J104"/>
  <c r="G104"/>
  <c r="D104"/>
  <c r="M103"/>
  <c r="J103"/>
  <c r="G103"/>
  <c r="D103"/>
  <c r="M102"/>
  <c r="J102"/>
  <c r="G102"/>
  <c r="D102"/>
  <c r="M101"/>
  <c r="J101"/>
  <c r="G101"/>
  <c r="D101"/>
  <c r="M100"/>
  <c r="J100"/>
  <c r="G100"/>
  <c r="D100"/>
  <c r="M99"/>
  <c r="J99"/>
  <c r="G99"/>
  <c r="D99"/>
  <c r="M98"/>
  <c r="J98"/>
  <c r="G98"/>
  <c r="D98"/>
  <c r="M97"/>
  <c r="J97"/>
  <c r="G97"/>
  <c r="D97"/>
  <c r="M96"/>
  <c r="J96"/>
  <c r="G96"/>
  <c r="D96"/>
  <c r="M95"/>
  <c r="J95"/>
  <c r="G95"/>
  <c r="D95"/>
  <c r="M94"/>
  <c r="J94"/>
  <c r="G94"/>
  <c r="D94"/>
  <c r="M93"/>
  <c r="J93"/>
  <c r="G93"/>
  <c r="D93"/>
  <c r="M92"/>
  <c r="J92"/>
  <c r="G92"/>
  <c r="D92"/>
  <c r="M91"/>
  <c r="J91"/>
  <c r="G91"/>
  <c r="D91"/>
  <c r="M90"/>
  <c r="J90"/>
  <c r="G90"/>
  <c r="D90"/>
  <c r="M89"/>
  <c r="J89"/>
  <c r="G89"/>
  <c r="D89"/>
  <c r="M88"/>
  <c r="J88"/>
  <c r="G88"/>
  <c r="D88"/>
  <c r="M87"/>
  <c r="J87"/>
  <c r="G87"/>
  <c r="D87"/>
  <c r="M86"/>
  <c r="J86"/>
  <c r="G86"/>
  <c r="D86"/>
  <c r="M85"/>
  <c r="J85"/>
  <c r="G85"/>
  <c r="D85"/>
  <c r="M84"/>
  <c r="J84"/>
  <c r="G84"/>
  <c r="D84"/>
  <c r="M83"/>
  <c r="J83"/>
  <c r="G83"/>
  <c r="D83"/>
  <c r="M82"/>
  <c r="J82"/>
  <c r="G82"/>
  <c r="D82"/>
  <c r="M81"/>
  <c r="J81"/>
  <c r="G81"/>
  <c r="D81"/>
  <c r="M80"/>
  <c r="J80"/>
  <c r="G80"/>
  <c r="D80"/>
  <c r="M79"/>
  <c r="J79"/>
  <c r="G79"/>
  <c r="D79"/>
  <c r="M78"/>
  <c r="J78"/>
  <c r="G78"/>
  <c r="D78"/>
  <c r="M77"/>
  <c r="J77"/>
  <c r="G77"/>
  <c r="D77"/>
  <c r="M76"/>
  <c r="J76"/>
  <c r="G76"/>
  <c r="D76"/>
  <c r="M75"/>
  <c r="J75"/>
  <c r="G75"/>
  <c r="D75"/>
  <c r="M74"/>
  <c r="J74"/>
  <c r="G74"/>
  <c r="D74"/>
  <c r="M73"/>
  <c r="J73"/>
  <c r="G73"/>
  <c r="D73"/>
  <c r="M72"/>
  <c r="J72"/>
  <c r="G72"/>
  <c r="D72"/>
  <c r="M71"/>
  <c r="J71"/>
  <c r="G71"/>
  <c r="D71"/>
  <c r="M70"/>
  <c r="J70"/>
  <c r="G70"/>
  <c r="D70"/>
  <c r="M69"/>
  <c r="J69"/>
  <c r="G69"/>
  <c r="D69"/>
  <c r="M68"/>
  <c r="J68"/>
  <c r="G68"/>
  <c r="D68"/>
  <c r="M67"/>
  <c r="J67"/>
  <c r="G67"/>
  <c r="D67"/>
  <c r="M66"/>
  <c r="J66"/>
  <c r="G66"/>
  <c r="D66"/>
  <c r="M65"/>
  <c r="J65"/>
  <c r="G65"/>
  <c r="D65"/>
  <c r="M64"/>
  <c r="J64"/>
  <c r="G64"/>
  <c r="D64"/>
  <c r="M63"/>
  <c r="J63"/>
  <c r="G63"/>
  <c r="D63"/>
  <c r="M62"/>
  <c r="J62"/>
  <c r="G62"/>
  <c r="D62"/>
  <c r="M61"/>
  <c r="J61"/>
  <c r="G61"/>
  <c r="D61"/>
  <c r="M60"/>
  <c r="J60"/>
  <c r="G60"/>
  <c r="D60"/>
  <c r="M59"/>
  <c r="J59"/>
  <c r="G59"/>
  <c r="D59"/>
  <c r="M58"/>
  <c r="J58"/>
  <c r="G58"/>
  <c r="D58"/>
  <c r="M57"/>
  <c r="J57"/>
  <c r="G57"/>
  <c r="D57"/>
  <c r="M56"/>
  <c r="J56"/>
  <c r="G56"/>
  <c r="D56"/>
  <c r="M55"/>
  <c r="J55"/>
  <c r="G55"/>
  <c r="D55"/>
  <c r="M54"/>
  <c r="J54"/>
  <c r="G54"/>
  <c r="D54"/>
  <c r="M53"/>
  <c r="J53"/>
  <c r="G53"/>
  <c r="D53"/>
  <c r="M52"/>
  <c r="J52"/>
  <c r="G52"/>
  <c r="D52"/>
  <c r="M51"/>
  <c r="J51"/>
  <c r="G51"/>
  <c r="D51"/>
  <c r="M50"/>
  <c r="J50"/>
  <c r="G50"/>
  <c r="D50"/>
  <c r="M49"/>
  <c r="J49"/>
  <c r="G49"/>
  <c r="D49"/>
  <c r="M48"/>
  <c r="J48"/>
  <c r="G48"/>
  <c r="D48"/>
  <c r="M47"/>
  <c r="J47"/>
  <c r="G47"/>
  <c r="D47"/>
  <c r="M46"/>
  <c r="J46"/>
  <c r="G46"/>
  <c r="D46"/>
  <c r="M45"/>
  <c r="J45"/>
  <c r="G45"/>
  <c r="D45"/>
  <c r="M44"/>
  <c r="J44"/>
  <c r="G44"/>
  <c r="D44"/>
  <c r="M43"/>
  <c r="J43"/>
  <c r="G43"/>
  <c r="D43"/>
  <c r="M42"/>
  <c r="J42"/>
  <c r="G42"/>
  <c r="D42"/>
  <c r="M41"/>
  <c r="J41"/>
  <c r="G41"/>
  <c r="D41"/>
  <c r="M40"/>
  <c r="J40"/>
  <c r="G40"/>
  <c r="D40"/>
  <c r="M39"/>
  <c r="J39"/>
  <c r="G39"/>
  <c r="D39"/>
  <c r="M38"/>
  <c r="J38"/>
  <c r="G38"/>
  <c r="D38"/>
  <c r="M37"/>
  <c r="J37"/>
  <c r="G37"/>
  <c r="D37"/>
  <c r="M36"/>
  <c r="J36"/>
  <c r="G36"/>
  <c r="D36"/>
  <c r="M35"/>
  <c r="J35"/>
  <c r="G35"/>
  <c r="D35"/>
  <c r="M34"/>
  <c r="J34"/>
  <c r="G34"/>
  <c r="D34"/>
  <c r="M33"/>
  <c r="J33"/>
  <c r="G33"/>
  <c r="F5"/>
  <c r="D5" s="1"/>
  <c r="D4" s="1"/>
  <c r="M32"/>
  <c r="J32"/>
  <c r="G32"/>
  <c r="D32"/>
  <c r="M31"/>
  <c r="J31"/>
  <c r="G31"/>
  <c r="D31"/>
  <c r="M30"/>
  <c r="J30"/>
  <c r="G30"/>
  <c r="D30"/>
  <c r="M29"/>
  <c r="J29"/>
  <c r="G29"/>
  <c r="D29"/>
  <c r="M28"/>
  <c r="J28"/>
  <c r="G28"/>
  <c r="D28"/>
  <c r="M27"/>
  <c r="J27"/>
  <c r="G27"/>
  <c r="D27"/>
  <c r="M26"/>
  <c r="J26"/>
  <c r="G26"/>
  <c r="D26"/>
  <c r="M25"/>
  <c r="J25"/>
  <c r="G25"/>
  <c r="D25"/>
  <c r="M24"/>
  <c r="J24"/>
  <c r="G24"/>
  <c r="D24"/>
  <c r="M23"/>
  <c r="J23"/>
  <c r="G23"/>
  <c r="D23"/>
  <c r="M22"/>
  <c r="J22"/>
  <c r="G22"/>
  <c r="D22"/>
  <c r="M21"/>
  <c r="J21"/>
  <c r="G21"/>
  <c r="D21"/>
  <c r="M20"/>
  <c r="J20"/>
  <c r="G20"/>
  <c r="D20"/>
  <c r="M19"/>
  <c r="J19"/>
  <c r="G19"/>
  <c r="D19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M10"/>
  <c r="J10"/>
  <c r="G10"/>
  <c r="D10"/>
  <c r="M9"/>
  <c r="J9"/>
  <c r="G9"/>
  <c r="D9"/>
  <c r="M8"/>
  <c r="J8"/>
  <c r="G8"/>
  <c r="D8"/>
  <c r="M7"/>
  <c r="J7"/>
  <c r="G7"/>
  <c r="D7"/>
  <c r="M6"/>
  <c r="J6"/>
  <c r="G6"/>
  <c r="D6"/>
  <c r="C5"/>
  <c r="C4" s="1"/>
  <c r="O5"/>
  <c r="O4" s="1"/>
  <c r="N5"/>
  <c r="L5"/>
  <c r="L4" s="1"/>
  <c r="K5"/>
  <c r="K4" s="1"/>
  <c r="I5"/>
  <c r="I4" s="1"/>
  <c r="H5"/>
  <c r="G28" i="85"/>
  <c r="H28" s="1"/>
  <c r="D7"/>
  <c r="C11" i="133"/>
  <c r="C10"/>
  <c r="D21" i="85"/>
  <c r="D26"/>
  <c r="G27"/>
  <c r="H27" s="1"/>
  <c r="F28" i="136" s="1"/>
  <c r="G25" i="85"/>
  <c r="H25" s="1"/>
  <c r="F20" i="136" s="1"/>
  <c r="G24" i="85"/>
  <c r="H24" s="1"/>
  <c r="F19" i="136" s="1"/>
  <c r="G23" i="85"/>
  <c r="H23" s="1"/>
  <c r="F18" i="136" s="1"/>
  <c r="G14" i="85"/>
  <c r="H14" s="1"/>
  <c r="F15" i="136" s="1"/>
  <c r="G13" i="85"/>
  <c r="H13" s="1"/>
  <c r="F14" i="136" s="1"/>
  <c r="G12" i="85"/>
  <c r="H12" s="1"/>
  <c r="F13" i="136" s="1"/>
  <c r="G11" i="85"/>
  <c r="H11" s="1"/>
  <c r="F12" i="136" s="1"/>
  <c r="G10" i="85"/>
  <c r="H10" s="1"/>
  <c r="F11" i="136" s="1"/>
  <c r="G9" i="85"/>
  <c r="H9" s="1"/>
  <c r="F10" i="136" s="1"/>
  <c r="K31" i="137" l="1"/>
  <c r="K33"/>
  <c r="K32"/>
  <c r="K34"/>
  <c r="K5"/>
  <c r="K8"/>
  <c r="K14"/>
  <c r="K12"/>
  <c r="K10"/>
  <c r="K13"/>
  <c r="K9"/>
  <c r="K7"/>
  <c r="K11"/>
  <c r="K19"/>
  <c r="K18"/>
  <c r="K23"/>
  <c r="K21"/>
  <c r="K24"/>
  <c r="K17"/>
  <c r="K25"/>
  <c r="K20"/>
  <c r="K26"/>
  <c r="K27"/>
  <c r="K22"/>
  <c r="L9"/>
  <c r="L7"/>
  <c r="L11"/>
  <c r="L5"/>
  <c r="L10"/>
  <c r="L14"/>
  <c r="L8"/>
  <c r="L12"/>
  <c r="L13"/>
  <c r="M27"/>
  <c r="M17"/>
  <c r="M21"/>
  <c r="M25"/>
  <c r="M19"/>
  <c r="M18"/>
  <c r="M22"/>
  <c r="M26"/>
  <c r="M20"/>
  <c r="M24"/>
  <c r="M23"/>
  <c r="J30"/>
  <c r="J34"/>
  <c r="J32"/>
  <c r="J31"/>
  <c r="J33"/>
  <c r="L19"/>
  <c r="L23"/>
  <c r="L27"/>
  <c r="L17"/>
  <c r="L21"/>
  <c r="L25"/>
  <c r="L20"/>
  <c r="L24"/>
  <c r="L18"/>
  <c r="L22"/>
  <c r="L26"/>
  <c r="M14"/>
  <c r="M9"/>
  <c r="M13"/>
  <c r="M7"/>
  <c r="M11"/>
  <c r="M5"/>
  <c r="M8"/>
  <c r="M12"/>
  <c r="M10"/>
  <c r="J13"/>
  <c r="J7"/>
  <c r="J11"/>
  <c r="J8"/>
  <c r="J12"/>
  <c r="J5"/>
  <c r="J10"/>
  <c r="J14"/>
  <c r="J9"/>
  <c r="M32"/>
  <c r="M33"/>
  <c r="M30"/>
  <c r="M34"/>
  <c r="M31"/>
  <c r="J26"/>
  <c r="J17"/>
  <c r="J25"/>
  <c r="J23"/>
  <c r="J20"/>
  <c r="J24"/>
  <c r="J18"/>
  <c r="J22"/>
  <c r="J21"/>
  <c r="J19"/>
  <c r="J27"/>
  <c r="L33"/>
  <c r="L31"/>
  <c r="L32"/>
  <c r="L30"/>
  <c r="L34"/>
  <c r="F27" i="136"/>
  <c r="G12" i="133"/>
  <c r="G5"/>
  <c r="G4" s="1"/>
  <c r="G8"/>
  <c r="D11"/>
  <c r="D10"/>
  <c r="C6"/>
  <c r="G10"/>
  <c r="G11"/>
  <c r="J14" i="136"/>
  <c r="H14"/>
  <c r="K14"/>
  <c r="I14"/>
  <c r="K20"/>
  <c r="I20"/>
  <c r="J20"/>
  <c r="H13"/>
  <c r="K13"/>
  <c r="J13"/>
  <c r="I13"/>
  <c r="K19"/>
  <c r="J19"/>
  <c r="I19"/>
  <c r="I12"/>
  <c r="K12"/>
  <c r="H12"/>
  <c r="J12"/>
  <c r="H18"/>
  <c r="H16" s="1"/>
  <c r="K18"/>
  <c r="J18"/>
  <c r="I18"/>
  <c r="J10"/>
  <c r="K10"/>
  <c r="I10"/>
  <c r="I11"/>
  <c r="J11"/>
  <c r="H11"/>
  <c r="K11"/>
  <c r="K28"/>
  <c r="K27" s="1"/>
  <c r="J28"/>
  <c r="I28"/>
  <c r="J15"/>
  <c r="I15"/>
  <c r="K15"/>
  <c r="E7" i="85"/>
  <c r="G5" i="130"/>
  <c r="G4" s="1"/>
  <c r="F4"/>
  <c r="J5"/>
  <c r="J4" s="1"/>
  <c r="M5"/>
  <c r="M4" s="1"/>
  <c r="D33"/>
  <c r="J500"/>
  <c r="D475"/>
  <c r="D500" s="1"/>
  <c r="M500"/>
  <c r="G475"/>
  <c r="G500" s="1"/>
  <c r="H26" i="85"/>
  <c r="G26"/>
  <c r="G228" i="130"/>
  <c r="G232"/>
  <c r="N4"/>
  <c r="E4"/>
  <c r="M230"/>
  <c r="H4"/>
  <c r="K500"/>
  <c r="O500"/>
  <c r="E500"/>
  <c r="E21" i="85"/>
  <c r="K35" i="137" l="1"/>
  <c r="L35"/>
  <c r="L15"/>
  <c r="K28"/>
  <c r="K15"/>
  <c r="J15"/>
  <c r="M15"/>
  <c r="L28"/>
  <c r="J35"/>
  <c r="M35"/>
  <c r="M28"/>
  <c r="J28"/>
  <c r="I27" i="136"/>
  <c r="J27"/>
  <c r="H8"/>
  <c r="G6" i="133"/>
  <c r="H11"/>
  <c r="H10"/>
  <c r="H6" s="1"/>
  <c r="D6"/>
  <c r="D5" i="85"/>
  <c r="D4" s="1"/>
  <c r="E5"/>
  <c r="D23" i="98"/>
  <c r="A8" i="86"/>
  <c r="A23"/>
  <c r="A6"/>
  <c r="K22" i="88"/>
  <c r="J22"/>
  <c r="I22"/>
  <c r="H22"/>
  <c r="G22"/>
  <c r="F22"/>
  <c r="K18"/>
  <c r="J18"/>
  <c r="I18"/>
  <c r="H18"/>
  <c r="G18"/>
  <c r="F18"/>
  <c r="F7" i="86" s="1"/>
  <c r="K17" i="88"/>
  <c r="J17"/>
  <c r="I17"/>
  <c r="H17"/>
  <c r="G17"/>
  <c r="F17"/>
  <c r="K16"/>
  <c r="J16"/>
  <c r="I16"/>
  <c r="H16"/>
  <c r="G16"/>
  <c r="F16"/>
  <c r="K15"/>
  <c r="J15"/>
  <c r="I15"/>
  <c r="H15"/>
  <c r="G15"/>
  <c r="F15"/>
  <c r="K13"/>
  <c r="F10" i="86" s="1"/>
  <c r="J13" i="88"/>
  <c r="I13"/>
  <c r="H13"/>
  <c r="G13"/>
  <c r="F13"/>
  <c r="K12"/>
  <c r="J12"/>
  <c r="I12"/>
  <c r="H12"/>
  <c r="G12"/>
  <c r="F12"/>
  <c r="K11"/>
  <c r="J11"/>
  <c r="I11"/>
  <c r="H11"/>
  <c r="G11"/>
  <c r="F11"/>
  <c r="K10"/>
  <c r="F11" i="86" s="1"/>
  <c r="J10" i="88"/>
  <c r="I10"/>
  <c r="H10"/>
  <c r="G10"/>
  <c r="F10"/>
  <c r="K9"/>
  <c r="J9"/>
  <c r="I9"/>
  <c r="H9"/>
  <c r="G9"/>
  <c r="F9"/>
  <c r="K8"/>
  <c r="J8"/>
  <c r="I8"/>
  <c r="H8"/>
  <c r="G8"/>
  <c r="F8"/>
  <c r="K7"/>
  <c r="J7"/>
  <c r="I7"/>
  <c r="H7"/>
  <c r="G7"/>
  <c r="F7"/>
  <c r="K6"/>
  <c r="J6"/>
  <c r="I6"/>
  <c r="H6"/>
  <c r="G6"/>
  <c r="F6"/>
  <c r="K5"/>
  <c r="J5"/>
  <c r="I5"/>
  <c r="H5"/>
  <c r="G5"/>
  <c r="F5"/>
  <c r="K3"/>
  <c r="J3"/>
  <c r="I3"/>
  <c r="H3"/>
  <c r="G3"/>
  <c r="F3"/>
  <c r="G6" i="85"/>
  <c r="G8"/>
  <c r="G22"/>
  <c r="E6" i="86"/>
  <c r="E23"/>
  <c r="C15" i="133" s="1"/>
  <c r="E8" i="86"/>
  <c r="E5" s="1"/>
  <c r="F29" l="1"/>
  <c r="G29" s="1"/>
  <c r="J29" s="1"/>
  <c r="F35"/>
  <c r="G35" s="1"/>
  <c r="J35" s="1"/>
  <c r="F12"/>
  <c r="G12" s="1"/>
  <c r="F15"/>
  <c r="G15" s="1"/>
  <c r="F26"/>
  <c r="G26" s="1"/>
  <c r="F20"/>
  <c r="G20" s="1"/>
  <c r="F21"/>
  <c r="G21" s="1"/>
  <c r="F34"/>
  <c r="G34" s="1"/>
  <c r="F9"/>
  <c r="G9" s="1"/>
  <c r="F24"/>
  <c r="F13"/>
  <c r="G13" s="1"/>
  <c r="F14"/>
  <c r="G14" s="1"/>
  <c r="F27"/>
  <c r="G27" s="1"/>
  <c r="J27" s="1"/>
  <c r="F16"/>
  <c r="G16" s="1"/>
  <c r="G11"/>
  <c r="D15" i="133"/>
  <c r="C14"/>
  <c r="G15"/>
  <c r="G14" s="1"/>
  <c r="G7" i="85"/>
  <c r="H6"/>
  <c r="H22"/>
  <c r="G21"/>
  <c r="G7" i="86"/>
  <c r="J7" s="1"/>
  <c r="G5" i="85"/>
  <c r="H8"/>
  <c r="G24" i="86"/>
  <c r="G10"/>
  <c r="L29" l="1"/>
  <c r="K29"/>
  <c r="J16"/>
  <c r="K16" s="1"/>
  <c r="L20"/>
  <c r="M20" s="1"/>
  <c r="J20"/>
  <c r="K20" s="1"/>
  <c r="L35"/>
  <c r="M35" s="1"/>
  <c r="K35"/>
  <c r="G25"/>
  <c r="J26"/>
  <c r="J13"/>
  <c r="K13" s="1"/>
  <c r="M13" s="1"/>
  <c r="L13"/>
  <c r="J21"/>
  <c r="K21" s="1"/>
  <c r="L21"/>
  <c r="J12"/>
  <c r="K12" s="1"/>
  <c r="L27"/>
  <c r="K27"/>
  <c r="M27" s="1"/>
  <c r="L14"/>
  <c r="M14" s="1"/>
  <c r="J14"/>
  <c r="K14" s="1"/>
  <c r="J34"/>
  <c r="G33"/>
  <c r="L34"/>
  <c r="J15"/>
  <c r="K15" s="1"/>
  <c r="F7" i="136"/>
  <c r="J24" i="86"/>
  <c r="L7"/>
  <c r="L6" s="1"/>
  <c r="K7"/>
  <c r="J11"/>
  <c r="K11" s="1"/>
  <c r="J10"/>
  <c r="K10" s="1"/>
  <c r="J9"/>
  <c r="K9" s="1"/>
  <c r="D14" i="133"/>
  <c r="H15"/>
  <c r="H14" s="1"/>
  <c r="H7" i="85"/>
  <c r="F9" i="136"/>
  <c r="F8" s="1"/>
  <c r="H21" i="85"/>
  <c r="F17" i="136"/>
  <c r="F16" s="1"/>
  <c r="I476" i="130"/>
  <c r="G476" s="1"/>
  <c r="F464"/>
  <c r="D464" s="1"/>
  <c r="G6" i="86"/>
  <c r="G23"/>
  <c r="H5" i="85"/>
  <c r="G8" i="86"/>
  <c r="K34" l="1"/>
  <c r="K33" s="1"/>
  <c r="J33"/>
  <c r="M34"/>
  <c r="M33" s="1"/>
  <c r="L12"/>
  <c r="M12" s="1"/>
  <c r="L15"/>
  <c r="M15" s="1"/>
  <c r="M21"/>
  <c r="M29"/>
  <c r="L26"/>
  <c r="L25" s="1"/>
  <c r="K26"/>
  <c r="K25" s="1"/>
  <c r="J25"/>
  <c r="M26"/>
  <c r="M25" s="1"/>
  <c r="L33"/>
  <c r="L16"/>
  <c r="M16" s="1"/>
  <c r="D5" i="133"/>
  <c r="G5" i="86"/>
  <c r="J7" i="136"/>
  <c r="J6" s="1"/>
  <c r="K7"/>
  <c r="K6" s="1"/>
  <c r="I7"/>
  <c r="I6" s="1"/>
  <c r="F6"/>
  <c r="H7"/>
  <c r="H6" s="1"/>
  <c r="M7" i="86"/>
  <c r="M6" s="1"/>
  <c r="K24"/>
  <c r="L10"/>
  <c r="M10" s="1"/>
  <c r="L24"/>
  <c r="L23" s="1"/>
  <c r="L11"/>
  <c r="M11" s="1"/>
  <c r="L9"/>
  <c r="M9" s="1"/>
  <c r="I17" i="136"/>
  <c r="I16" s="1"/>
  <c r="K17"/>
  <c r="K16" s="1"/>
  <c r="J17"/>
  <c r="J16" s="1"/>
  <c r="I9"/>
  <c r="K9"/>
  <c r="J9"/>
  <c r="L464" i="130"/>
  <c r="J464" s="1"/>
  <c r="O464"/>
  <c r="M464" s="1"/>
  <c r="I464"/>
  <c r="G464" s="1"/>
  <c r="L476"/>
  <c r="J476" s="1"/>
  <c r="O476"/>
  <c r="M476" s="1"/>
  <c r="H5" i="133"/>
  <c r="H4" s="1"/>
  <c r="J8" i="86"/>
  <c r="J6"/>
  <c r="K6"/>
  <c r="D4" i="133" l="1"/>
  <c r="I8" i="136"/>
  <c r="K8"/>
  <c r="J8"/>
  <c r="L8" i="86"/>
  <c r="L5" s="1"/>
  <c r="M8"/>
  <c r="M24"/>
  <c r="M23" s="1"/>
  <c r="K23"/>
  <c r="J23"/>
  <c r="J5" s="1"/>
  <c r="K8"/>
  <c r="K5" l="1"/>
  <c r="M5"/>
  <c r="G19" i="85"/>
  <c r="G18"/>
  <c r="G17"/>
  <c r="G16"/>
  <c r="G15" l="1"/>
  <c r="G4" s="1"/>
  <c r="H19"/>
  <c r="F25" i="136" s="1"/>
  <c r="H18" i="85"/>
  <c r="F24" i="136" s="1"/>
  <c r="H17" i="85"/>
  <c r="F23" i="136" s="1"/>
  <c r="H16" i="85"/>
  <c r="E4"/>
  <c r="K25" i="136" l="1"/>
  <c r="J25"/>
  <c r="I25"/>
  <c r="I24"/>
  <c r="K24"/>
  <c r="J24"/>
  <c r="H24"/>
  <c r="J23"/>
  <c r="I23"/>
  <c r="H23"/>
  <c r="K23"/>
  <c r="H15" i="85"/>
  <c r="H4" s="1"/>
  <c r="F22" i="136"/>
  <c r="J22" l="1"/>
  <c r="J21" s="1"/>
  <c r="I22"/>
  <c r="I21" s="1"/>
  <c r="H22"/>
  <c r="H21" s="1"/>
  <c r="F21"/>
  <c r="F5" s="1"/>
  <c r="K22"/>
  <c r="K21" s="1"/>
  <c r="H16" i="137" l="1"/>
  <c r="H6"/>
  <c r="H29"/>
  <c r="K5" i="136"/>
  <c r="G6" i="137"/>
  <c r="G16"/>
  <c r="J5" i="136"/>
  <c r="G29" i="137"/>
  <c r="F64"/>
  <c r="F44"/>
  <c r="M83" i="145" s="1"/>
  <c r="G63" i="137"/>
  <c r="G43"/>
  <c r="N82" i="145" s="1"/>
  <c r="H61" i="137"/>
  <c r="H42"/>
  <c r="O81" i="145" s="1"/>
  <c r="F60" i="137"/>
  <c r="F41"/>
  <c r="M80" i="145" s="1"/>
  <c r="G58" i="137"/>
  <c r="G40"/>
  <c r="N79" i="145" s="1"/>
  <c r="H57" i="137"/>
  <c r="H39"/>
  <c r="O78" i="145" s="1"/>
  <c r="F55" i="137"/>
  <c r="F38"/>
  <c r="M77" i="145" s="1"/>
  <c r="G54" i="137"/>
  <c r="G37"/>
  <c r="H53"/>
  <c r="F73"/>
  <c r="F52"/>
  <c r="G72"/>
  <c r="G51"/>
  <c r="H71"/>
  <c r="H50"/>
  <c r="F69"/>
  <c r="F49"/>
  <c r="G68"/>
  <c r="G48"/>
  <c r="H67"/>
  <c r="H47"/>
  <c r="F65"/>
  <c r="F45"/>
  <c r="M84" i="145" s="1"/>
  <c r="G64" i="137"/>
  <c r="G44"/>
  <c r="N83" i="145" s="1"/>
  <c r="H63" i="137"/>
  <c r="H43"/>
  <c r="O82" i="145" s="1"/>
  <c r="F61" i="137"/>
  <c r="F42"/>
  <c r="M81" i="145" s="1"/>
  <c r="G60" i="137"/>
  <c r="G41"/>
  <c r="N80" i="145" s="1"/>
  <c r="H58" i="137"/>
  <c r="H40"/>
  <c r="O79" i="145" s="1"/>
  <c r="F57" i="137"/>
  <c r="F39"/>
  <c r="M78" i="145" s="1"/>
  <c r="G55" i="137"/>
  <c r="G38"/>
  <c r="N77" i="145" s="1"/>
  <c r="H54" i="137"/>
  <c r="H37"/>
  <c r="F16"/>
  <c r="F29"/>
  <c r="F53"/>
  <c r="G73"/>
  <c r="G52"/>
  <c r="H72"/>
  <c r="H51"/>
  <c r="F71"/>
  <c r="F50"/>
  <c r="G69"/>
  <c r="G49"/>
  <c r="H68"/>
  <c r="H48"/>
  <c r="F67"/>
  <c r="F47"/>
  <c r="G65"/>
  <c r="G45"/>
  <c r="N84" i="145" s="1"/>
  <c r="H64" i="137"/>
  <c r="H44"/>
  <c r="O83" i="145" s="1"/>
  <c r="F63" i="137"/>
  <c r="F43"/>
  <c r="M82" i="145" s="1"/>
  <c r="G61" i="137"/>
  <c r="G42"/>
  <c r="N81" i="145" s="1"/>
  <c r="H60" i="137"/>
  <c r="H41"/>
  <c r="O80" i="145" s="1"/>
  <c r="I5" i="136"/>
  <c r="F6" i="137"/>
  <c r="F58"/>
  <c r="F40"/>
  <c r="M79" i="145" s="1"/>
  <c r="G57" i="137"/>
  <c r="G39"/>
  <c r="N78" i="145" s="1"/>
  <c r="H55" i="137"/>
  <c r="H38"/>
  <c r="O77" i="145" s="1"/>
  <c r="F54" i="137"/>
  <c r="F37"/>
  <c r="G53"/>
  <c r="H73"/>
  <c r="H52"/>
  <c r="F72"/>
  <c r="F51"/>
  <c r="G71"/>
  <c r="G50"/>
  <c r="H69"/>
  <c r="H49"/>
  <c r="F68"/>
  <c r="F48"/>
  <c r="G67"/>
  <c r="G47"/>
  <c r="H65"/>
  <c r="H45"/>
  <c r="O84" i="145" s="1"/>
  <c r="E69" i="137"/>
  <c r="E64"/>
  <c r="E58"/>
  <c r="E53"/>
  <c r="E49"/>
  <c r="E44"/>
  <c r="L83" i="145" s="1"/>
  <c r="E40" i="137"/>
  <c r="L79" i="145" s="1"/>
  <c r="E29" i="137"/>
  <c r="E71"/>
  <c r="E65"/>
  <c r="E60"/>
  <c r="E54"/>
  <c r="E50"/>
  <c r="E45"/>
  <c r="L84" i="145" s="1"/>
  <c r="E41" i="137"/>
  <c r="L80" i="145" s="1"/>
  <c r="E37" i="137"/>
  <c r="E72"/>
  <c r="E67"/>
  <c r="E61"/>
  <c r="E55"/>
  <c r="E51"/>
  <c r="E47"/>
  <c r="E42"/>
  <c r="L81" i="145" s="1"/>
  <c r="E38" i="137"/>
  <c r="L77" i="145" s="1"/>
  <c r="E73" i="137"/>
  <c r="E68"/>
  <c r="E63"/>
  <c r="E57"/>
  <c r="E52"/>
  <c r="E48"/>
  <c r="E43"/>
  <c r="L82" i="145" s="1"/>
  <c r="E39" i="137"/>
  <c r="L78" i="145" s="1"/>
  <c r="E6" i="137"/>
  <c r="E16"/>
  <c r="H5" i="136"/>
  <c r="R58" i="144" l="1"/>
  <c r="L58" i="145"/>
  <c r="R54" i="144"/>
  <c r="L54" i="145"/>
  <c r="R76" i="144"/>
  <c r="L76" i="145"/>
  <c r="R53" i="144"/>
  <c r="L53" i="145"/>
  <c r="R52" i="144"/>
  <c r="L52" i="145"/>
  <c r="S47" i="144"/>
  <c r="M47" i="145"/>
  <c r="T49" i="144"/>
  <c r="N49" i="145"/>
  <c r="U51" i="144"/>
  <c r="O51" i="145"/>
  <c r="S53" i="144"/>
  <c r="M53" i="145"/>
  <c r="T58" i="144"/>
  <c r="N58" i="145"/>
  <c r="T34" i="144"/>
  <c r="N34" i="145"/>
  <c r="U378" i="144"/>
  <c r="O378" i="145"/>
  <c r="S161" i="144"/>
  <c r="M161" i="145"/>
  <c r="T163" i="144"/>
  <c r="N163" i="145"/>
  <c r="U345" i="144"/>
  <c r="O345" i="145"/>
  <c r="U46" i="144"/>
  <c r="O46" i="145"/>
  <c r="S48" i="144"/>
  <c r="M48" i="145"/>
  <c r="T50" i="144"/>
  <c r="N50" i="145"/>
  <c r="U52" i="144"/>
  <c r="O52" i="145"/>
  <c r="S54" i="144"/>
  <c r="M54" i="145"/>
  <c r="T59" i="144"/>
  <c r="N59" i="145"/>
  <c r="U34" i="144"/>
  <c r="O34" i="145"/>
  <c r="S378" i="144"/>
  <c r="M378" i="145"/>
  <c r="R377" i="144"/>
  <c r="L377" i="145"/>
  <c r="R51" i="144"/>
  <c r="L51" i="145"/>
  <c r="R346" i="144"/>
  <c r="L346" i="145"/>
  <c r="R50" i="144"/>
  <c r="L50" i="145"/>
  <c r="R345" i="144"/>
  <c r="L345" i="145"/>
  <c r="R49" i="144"/>
  <c r="L49" i="145"/>
  <c r="R344" i="144"/>
  <c r="R313" s="1"/>
  <c r="L344" i="145"/>
  <c r="L313" s="1"/>
  <c r="R48" i="144"/>
  <c r="L48" i="145"/>
  <c r="R163" i="144"/>
  <c r="L163" i="145"/>
  <c r="T161" i="144"/>
  <c r="N161" i="145"/>
  <c r="U163" i="144"/>
  <c r="O163" i="145"/>
  <c r="S345" i="144"/>
  <c r="M345" i="145"/>
  <c r="S76" i="144"/>
  <c r="M76" i="145"/>
  <c r="S46" i="144"/>
  <c r="M46" i="145"/>
  <c r="T48" i="144"/>
  <c r="N48" i="145"/>
  <c r="U50" i="144"/>
  <c r="O50" i="145"/>
  <c r="S52" i="144"/>
  <c r="M52" i="145"/>
  <c r="U53" i="144"/>
  <c r="O53" i="145"/>
  <c r="S58" i="144"/>
  <c r="M58" i="145"/>
  <c r="T33" i="144"/>
  <c r="T6" s="1"/>
  <c r="N33" i="145"/>
  <c r="N6" s="1"/>
  <c r="U377" i="144"/>
  <c r="O377" i="145"/>
  <c r="S379" i="144"/>
  <c r="M379" i="145"/>
  <c r="T162" i="144"/>
  <c r="N162" i="145"/>
  <c r="U344" i="144"/>
  <c r="O344" i="145"/>
  <c r="S346" i="144"/>
  <c r="M346" i="145"/>
  <c r="R47" i="144"/>
  <c r="L47" i="145"/>
  <c r="R162" i="144"/>
  <c r="L162" i="145"/>
  <c r="R46" i="144"/>
  <c r="L46" i="145"/>
  <c r="R161" i="144"/>
  <c r="R160" s="1"/>
  <c r="L161" i="145"/>
  <c r="L160" s="1"/>
  <c r="R379" i="144"/>
  <c r="L379" i="145"/>
  <c r="R378" i="144"/>
  <c r="L378" i="145"/>
  <c r="T46" i="144"/>
  <c r="N46" i="145"/>
  <c r="U48" i="144"/>
  <c r="O48" i="145"/>
  <c r="S50" i="144"/>
  <c r="M50" i="145"/>
  <c r="T52" i="144"/>
  <c r="N52" i="145"/>
  <c r="U54" i="144"/>
  <c r="O54" i="145"/>
  <c r="S59" i="144"/>
  <c r="M59" i="145"/>
  <c r="U33" i="144"/>
  <c r="O33" i="145"/>
  <c r="S377" i="144"/>
  <c r="M377" i="145"/>
  <c r="T379" i="144"/>
  <c r="N379" i="145"/>
  <c r="U162" i="144"/>
  <c r="O162" i="145"/>
  <c r="S344" i="144"/>
  <c r="M344" i="145"/>
  <c r="T346" i="144"/>
  <c r="N346" i="145"/>
  <c r="U76" i="144"/>
  <c r="O76" i="145"/>
  <c r="T47" i="144"/>
  <c r="N47" i="145"/>
  <c r="U49" i="144"/>
  <c r="O49" i="145"/>
  <c r="S51" i="144"/>
  <c r="M51" i="145"/>
  <c r="T53" i="144"/>
  <c r="N53" i="145"/>
  <c r="U58" i="144"/>
  <c r="O58" i="145"/>
  <c r="S33" i="144"/>
  <c r="M33" i="145"/>
  <c r="T377" i="144"/>
  <c r="N377" i="145"/>
  <c r="R34" i="144"/>
  <c r="L34" i="145"/>
  <c r="R33" i="144"/>
  <c r="L33" i="145"/>
  <c r="R59" i="144"/>
  <c r="L59" i="145"/>
  <c r="U379" i="144"/>
  <c r="U356" s="1"/>
  <c r="O379" i="145"/>
  <c r="S162" i="144"/>
  <c r="M162" i="145"/>
  <c r="T344" i="144"/>
  <c r="N344" i="145"/>
  <c r="U346" i="144"/>
  <c r="O346" i="145"/>
  <c r="U47" i="144"/>
  <c r="O47" i="145"/>
  <c r="S49" i="144"/>
  <c r="M49" i="145"/>
  <c r="T51" i="144"/>
  <c r="N51" i="145"/>
  <c r="T54" i="144"/>
  <c r="N54" i="145"/>
  <c r="U59" i="144"/>
  <c r="O59" i="145"/>
  <c r="S34" i="144"/>
  <c r="M34" i="145"/>
  <c r="T378" i="144"/>
  <c r="N378" i="145"/>
  <c r="U161" i="144"/>
  <c r="O161" i="145"/>
  <c r="S163" i="144"/>
  <c r="M163" i="145"/>
  <c r="T345" i="144"/>
  <c r="N345" i="145"/>
  <c r="T76" i="144"/>
  <c r="N76" i="145"/>
  <c r="R78" i="144"/>
  <c r="R77"/>
  <c r="U84"/>
  <c r="T77"/>
  <c r="U79"/>
  <c r="S81"/>
  <c r="T83"/>
  <c r="T78"/>
  <c r="T81"/>
  <c r="U83"/>
  <c r="S77"/>
  <c r="T79"/>
  <c r="U81"/>
  <c r="S83"/>
  <c r="R83"/>
  <c r="S78"/>
  <c r="T80"/>
  <c r="U82"/>
  <c r="S84"/>
  <c r="R84"/>
  <c r="R82"/>
  <c r="R81"/>
  <c r="R80"/>
  <c r="R79"/>
  <c r="U77"/>
  <c r="S79"/>
  <c r="U80"/>
  <c r="S82"/>
  <c r="T84"/>
  <c r="U78"/>
  <c r="S80"/>
  <c r="T82"/>
  <c r="E56" i="137"/>
  <c r="P156" i="140"/>
  <c r="P152"/>
  <c r="E36" i="137"/>
  <c r="P151" i="140"/>
  <c r="E33" i="137"/>
  <c r="E32"/>
  <c r="E34"/>
  <c r="E30"/>
  <c r="E31"/>
  <c r="P150" i="140"/>
  <c r="Q145"/>
  <c r="R147"/>
  <c r="S149"/>
  <c r="Q151"/>
  <c r="G56" i="137"/>
  <c r="R156" i="140"/>
  <c r="R122"/>
  <c r="S231"/>
  <c r="F66" i="137"/>
  <c r="Q378" i="140"/>
  <c r="R380"/>
  <c r="S310"/>
  <c r="F30" i="137"/>
  <c r="F31"/>
  <c r="F34"/>
  <c r="F33"/>
  <c r="F32"/>
  <c r="H46"/>
  <c r="S144" i="140"/>
  <c r="Q146"/>
  <c r="R148"/>
  <c r="S150"/>
  <c r="Q152"/>
  <c r="R157"/>
  <c r="S122"/>
  <c r="Q231"/>
  <c r="G7" i="137"/>
  <c r="G10"/>
  <c r="G11"/>
  <c r="G8"/>
  <c r="G9"/>
  <c r="G14"/>
  <c r="G12"/>
  <c r="G13"/>
  <c r="H26"/>
  <c r="H19"/>
  <c r="H24"/>
  <c r="H17"/>
  <c r="H25"/>
  <c r="H18"/>
  <c r="H23"/>
  <c r="H22"/>
  <c r="H21"/>
  <c r="H20"/>
  <c r="H27"/>
  <c r="E14"/>
  <c r="E9"/>
  <c r="E8"/>
  <c r="E7"/>
  <c r="E10"/>
  <c r="E12"/>
  <c r="E13"/>
  <c r="E11"/>
  <c r="P149" i="140"/>
  <c r="P311"/>
  <c r="P148"/>
  <c r="P310"/>
  <c r="P147"/>
  <c r="E70" i="137"/>
  <c r="P309" i="140"/>
  <c r="P146"/>
  <c r="P380"/>
  <c r="G66" i="137"/>
  <c r="R378" i="140"/>
  <c r="S380"/>
  <c r="Q310"/>
  <c r="F36" i="137"/>
  <c r="F10"/>
  <c r="F14"/>
  <c r="F8"/>
  <c r="F12"/>
  <c r="F13"/>
  <c r="F9"/>
  <c r="F11"/>
  <c r="F7"/>
  <c r="F46"/>
  <c r="Q144" i="140"/>
  <c r="R146"/>
  <c r="S148"/>
  <c r="Q150"/>
  <c r="S151"/>
  <c r="F56" i="137"/>
  <c r="Q156" i="140"/>
  <c r="G59" i="137"/>
  <c r="R121" i="140"/>
  <c r="H62" i="137"/>
  <c r="S230" i="140"/>
  <c r="Q232"/>
  <c r="R379"/>
  <c r="H70" i="137"/>
  <c r="S309" i="140"/>
  <c r="Q311"/>
  <c r="G26" i="137"/>
  <c r="G22"/>
  <c r="G25"/>
  <c r="G17"/>
  <c r="G19"/>
  <c r="G24"/>
  <c r="G27"/>
  <c r="G21"/>
  <c r="G23"/>
  <c r="G18"/>
  <c r="G20"/>
  <c r="H8"/>
  <c r="H11"/>
  <c r="H14"/>
  <c r="H7"/>
  <c r="H13"/>
  <c r="H10"/>
  <c r="H12"/>
  <c r="H9"/>
  <c r="E19"/>
  <c r="E26"/>
  <c r="E22"/>
  <c r="E23"/>
  <c r="E20"/>
  <c r="E21"/>
  <c r="E27"/>
  <c r="E24"/>
  <c r="E25"/>
  <c r="E17"/>
  <c r="E18"/>
  <c r="P145" i="140"/>
  <c r="P379"/>
  <c r="E46" i="137"/>
  <c r="P144" i="140"/>
  <c r="E66" i="137"/>
  <c r="P378" i="140"/>
  <c r="P232"/>
  <c r="P231"/>
  <c r="G46" i="137"/>
  <c r="R144" i="140"/>
  <c r="S146"/>
  <c r="Q148"/>
  <c r="R150"/>
  <c r="S152"/>
  <c r="Q157"/>
  <c r="H59" i="137"/>
  <c r="S121" i="140"/>
  <c r="F62" i="137"/>
  <c r="Q230" i="140"/>
  <c r="R232"/>
  <c r="S379"/>
  <c r="F70" i="137"/>
  <c r="Q309" i="140"/>
  <c r="R311"/>
  <c r="H36" i="137"/>
  <c r="R145" i="140"/>
  <c r="S147"/>
  <c r="Q149"/>
  <c r="R151"/>
  <c r="H56" i="137"/>
  <c r="S156" i="140"/>
  <c r="F59" i="137"/>
  <c r="Q121" i="140"/>
  <c r="G62" i="137"/>
  <c r="R230" i="140"/>
  <c r="H31" i="137"/>
  <c r="H30"/>
  <c r="H34"/>
  <c r="H33"/>
  <c r="H32"/>
  <c r="E62"/>
  <c r="P230" i="140"/>
  <c r="P122"/>
  <c r="E59" i="137"/>
  <c r="P121" i="140"/>
  <c r="P157"/>
  <c r="S232"/>
  <c r="Q379"/>
  <c r="G70" i="137"/>
  <c r="R309" i="140"/>
  <c r="S311"/>
  <c r="S145"/>
  <c r="Q147"/>
  <c r="R149"/>
  <c r="F19" i="137"/>
  <c r="F27"/>
  <c r="F21"/>
  <c r="F20"/>
  <c r="F22"/>
  <c r="F18"/>
  <c r="F24"/>
  <c r="F26"/>
  <c r="F17"/>
  <c r="F23"/>
  <c r="F25"/>
  <c r="R152" i="140"/>
  <c r="S157"/>
  <c r="Q122"/>
  <c r="R231"/>
  <c r="H66" i="137"/>
  <c r="S378" i="140"/>
  <c r="Q380"/>
  <c r="R310"/>
  <c r="G36" i="137"/>
  <c r="G33"/>
  <c r="G31"/>
  <c r="G32"/>
  <c r="G30"/>
  <c r="G34"/>
  <c r="T160" i="144" l="1"/>
  <c r="U160"/>
  <c r="U6"/>
  <c r="R6"/>
  <c r="R356"/>
  <c r="S313"/>
  <c r="O160" i="145"/>
  <c r="M313"/>
  <c r="O6"/>
  <c r="S6" i="144"/>
  <c r="T356"/>
  <c r="U313"/>
  <c r="S356"/>
  <c r="S160"/>
  <c r="L6" i="145"/>
  <c r="M356"/>
  <c r="M6"/>
  <c r="N35"/>
  <c r="L35"/>
  <c r="O313"/>
  <c r="M35"/>
  <c r="N160"/>
  <c r="M160"/>
  <c r="S238" i="140"/>
  <c r="T313" i="144"/>
  <c r="N313" i="145"/>
  <c r="N356"/>
  <c r="O356"/>
  <c r="L356"/>
  <c r="O35"/>
  <c r="T479" i="144"/>
  <c r="N479" i="145"/>
  <c r="T480" i="144"/>
  <c r="N480" i="145"/>
  <c r="U478" i="144"/>
  <c r="O478" i="145"/>
  <c r="S482" i="144"/>
  <c r="M482" i="145"/>
  <c r="R479" i="144"/>
  <c r="L479" i="145"/>
  <c r="R481" i="144"/>
  <c r="L481" i="145"/>
  <c r="T478" i="144"/>
  <c r="N478" i="145"/>
  <c r="U482" i="144"/>
  <c r="O482" i="145"/>
  <c r="S481" i="144"/>
  <c r="M481" i="145"/>
  <c r="R480" i="144"/>
  <c r="L480" i="145"/>
  <c r="U481" i="144"/>
  <c r="O481" i="145"/>
  <c r="S480" i="144"/>
  <c r="M480" i="145"/>
  <c r="S478" i="144"/>
  <c r="M478" i="145"/>
  <c r="R482" i="144"/>
  <c r="L482" i="145"/>
  <c r="T482" i="144"/>
  <c r="N482" i="145"/>
  <c r="T481" i="144"/>
  <c r="N481" i="145"/>
  <c r="U480" i="144"/>
  <c r="O480" i="145"/>
  <c r="U479" i="144"/>
  <c r="O479" i="145"/>
  <c r="S479" i="144"/>
  <c r="M479" i="145"/>
  <c r="R478" i="144"/>
  <c r="L478" i="145"/>
  <c r="S457" i="144"/>
  <c r="M457" i="145"/>
  <c r="S456" i="144"/>
  <c r="M456" i="145"/>
  <c r="S453" i="144"/>
  <c r="M453" i="145"/>
  <c r="R456" i="144"/>
  <c r="L456" i="145"/>
  <c r="R455" i="144"/>
  <c r="L455" i="145"/>
  <c r="T452" i="144"/>
  <c r="N452" i="145"/>
  <c r="T459" i="144"/>
  <c r="N459" i="145"/>
  <c r="T457" i="144"/>
  <c r="N457" i="145"/>
  <c r="U453" i="144"/>
  <c r="O453" i="145"/>
  <c r="U457" i="144"/>
  <c r="O457" i="145"/>
  <c r="U458" i="144"/>
  <c r="O458" i="145"/>
  <c r="R457" i="144"/>
  <c r="L457" i="145"/>
  <c r="R452" i="144"/>
  <c r="L452" i="145"/>
  <c r="R451" i="144"/>
  <c r="L451" i="145"/>
  <c r="T453" i="144"/>
  <c r="N453" i="145"/>
  <c r="T449" i="144"/>
  <c r="N449" i="145"/>
  <c r="U452" i="144"/>
  <c r="O452" i="145"/>
  <c r="U450" i="144"/>
  <c r="O450" i="145"/>
  <c r="U451" i="144"/>
  <c r="O451" i="145"/>
  <c r="S449" i="144"/>
  <c r="M449" i="145"/>
  <c r="S454" i="144"/>
  <c r="M454" i="145"/>
  <c r="S451" i="144"/>
  <c r="M451" i="145"/>
  <c r="R449" i="144"/>
  <c r="L449" i="145"/>
  <c r="R453" i="144"/>
  <c r="L453" i="145"/>
  <c r="R458" i="144"/>
  <c r="L458" i="145"/>
  <c r="T455" i="144"/>
  <c r="N455" i="145"/>
  <c r="T451" i="144"/>
  <c r="N451" i="145"/>
  <c r="T458" i="144"/>
  <c r="N458" i="145"/>
  <c r="U459" i="144"/>
  <c r="O459" i="145"/>
  <c r="U455" i="144"/>
  <c r="O455" i="145"/>
  <c r="U456" i="144"/>
  <c r="O456" i="145"/>
  <c r="S458" i="144"/>
  <c r="M458" i="145"/>
  <c r="S452" i="144"/>
  <c r="M452" i="145"/>
  <c r="S455" i="144"/>
  <c r="M455" i="145"/>
  <c r="S450" i="144"/>
  <c r="M450" i="145"/>
  <c r="S459" i="144"/>
  <c r="M459" i="145"/>
  <c r="R450" i="144"/>
  <c r="L450" i="145"/>
  <c r="R459" i="144"/>
  <c r="L459" i="145"/>
  <c r="R454" i="144"/>
  <c r="L454" i="145"/>
  <c r="T450" i="144"/>
  <c r="N450" i="145"/>
  <c r="T456" i="144"/>
  <c r="N456" i="145"/>
  <c r="T454" i="144"/>
  <c r="N454" i="145"/>
  <c r="U454" i="144"/>
  <c r="O454" i="145"/>
  <c r="U449" i="144"/>
  <c r="O449" i="145"/>
  <c r="R35" i="144"/>
  <c r="U468"/>
  <c r="O468" i="145"/>
  <c r="U466" i="144"/>
  <c r="O466" i="145"/>
  <c r="S466" i="144"/>
  <c r="M466" i="145"/>
  <c r="S471" i="144"/>
  <c r="M471" i="145"/>
  <c r="R471" i="144"/>
  <c r="L471" i="145"/>
  <c r="R468" i="144"/>
  <c r="L468" i="145"/>
  <c r="T468" i="144"/>
  <c r="N468" i="145"/>
  <c r="T466" i="144"/>
  <c r="N466" i="145"/>
  <c r="U472" i="144"/>
  <c r="O472" i="145"/>
  <c r="U467" i="144"/>
  <c r="O467" i="145"/>
  <c r="S472" i="144"/>
  <c r="M472" i="145"/>
  <c r="S469" i="144"/>
  <c r="M469" i="145"/>
  <c r="R472" i="144"/>
  <c r="L472" i="145"/>
  <c r="R467" i="144"/>
  <c r="L467" i="145"/>
  <c r="T473" i="144"/>
  <c r="N473" i="145"/>
  <c r="T469" i="144"/>
  <c r="N469" i="145"/>
  <c r="U469" i="144"/>
  <c r="O469" i="145"/>
  <c r="U470" i="144"/>
  <c r="O470" i="145"/>
  <c r="S468" i="144"/>
  <c r="M468" i="145"/>
  <c r="S473" i="144"/>
  <c r="M473" i="145"/>
  <c r="R470" i="144"/>
  <c r="L470" i="145"/>
  <c r="R466" i="144"/>
  <c r="L466" i="145"/>
  <c r="T471" i="144"/>
  <c r="N471" i="145"/>
  <c r="T470" i="144"/>
  <c r="N470" i="145"/>
  <c r="U471" i="144"/>
  <c r="O471" i="145"/>
  <c r="U473" i="144"/>
  <c r="O473" i="145"/>
  <c r="S470" i="144"/>
  <c r="M470" i="145"/>
  <c r="S467" i="144"/>
  <c r="M467" i="145"/>
  <c r="R469" i="144"/>
  <c r="L469" i="145"/>
  <c r="R473" i="144"/>
  <c r="L473" i="145"/>
  <c r="T472" i="144"/>
  <c r="N472" i="145"/>
  <c r="T467" i="144"/>
  <c r="N467" i="145"/>
  <c r="Q94" i="140"/>
  <c r="S35" i="144"/>
  <c r="T35"/>
  <c r="U35"/>
  <c r="G5" i="137"/>
  <c r="Q377" i="140"/>
  <c r="F5" i="137"/>
  <c r="H15"/>
  <c r="O474" i="145" s="1"/>
  <c r="G35" i="137"/>
  <c r="N483" i="145" s="1"/>
  <c r="F28" i="137"/>
  <c r="Q26" i="140" s="1"/>
  <c r="E28" i="137"/>
  <c r="P26" i="140" s="1"/>
  <c r="P94"/>
  <c r="H5" i="137"/>
  <c r="F15"/>
  <c r="M474" i="145" s="1"/>
  <c r="G15" i="137"/>
  <c r="N474" i="145" s="1"/>
  <c r="I231" i="142"/>
  <c r="E5" i="137"/>
  <c r="E15"/>
  <c r="L474" i="145" s="1"/>
  <c r="F35" i="137"/>
  <c r="Q48" i="140" s="1"/>
  <c r="R44"/>
  <c r="Q23"/>
  <c r="Q22"/>
  <c r="Q19"/>
  <c r="S47"/>
  <c r="P22"/>
  <c r="P21"/>
  <c r="S38"/>
  <c r="S36"/>
  <c r="R16"/>
  <c r="R22"/>
  <c r="R20"/>
  <c r="Q38"/>
  <c r="Q35"/>
  <c r="P36"/>
  <c r="P35"/>
  <c r="P39"/>
  <c r="S19"/>
  <c r="S23"/>
  <c r="S24"/>
  <c r="R36"/>
  <c r="Q44"/>
  <c r="P43"/>
  <c r="P238"/>
  <c r="R377"/>
  <c r="R94"/>
  <c r="R45"/>
  <c r="Q24"/>
  <c r="Q18"/>
  <c r="S46"/>
  <c r="P23"/>
  <c r="P18"/>
  <c r="P17"/>
  <c r="S35"/>
  <c r="S39"/>
  <c r="R18"/>
  <c r="R25"/>
  <c r="R23"/>
  <c r="Q34"/>
  <c r="Q39"/>
  <c r="P37"/>
  <c r="P34"/>
  <c r="S18"/>
  <c r="S16"/>
  <c r="S17"/>
  <c r="R39"/>
  <c r="Q47"/>
  <c r="P44"/>
  <c r="P46"/>
  <c r="R238"/>
  <c r="Q238"/>
  <c r="P377"/>
  <c r="Q15"/>
  <c r="Q20"/>
  <c r="Q17"/>
  <c r="S45"/>
  <c r="S44"/>
  <c r="P15"/>
  <c r="P19"/>
  <c r="P24"/>
  <c r="S37"/>
  <c r="S32"/>
  <c r="R19"/>
  <c r="R15"/>
  <c r="K230" i="142"/>
  <c r="Q36" i="140"/>
  <c r="Q33"/>
  <c r="P38"/>
  <c r="P33"/>
  <c r="S25"/>
  <c r="S21"/>
  <c r="S22"/>
  <c r="R37"/>
  <c r="R33"/>
  <c r="R32"/>
  <c r="Q46"/>
  <c r="P45"/>
  <c r="G28" i="137"/>
  <c r="E35"/>
  <c r="R43" i="140"/>
  <c r="J233" i="142"/>
  <c r="R47" i="140"/>
  <c r="R46"/>
  <c r="J230" i="142"/>
  <c r="Q21" i="140"/>
  <c r="Q16"/>
  <c r="Q25"/>
  <c r="L232" i="142"/>
  <c r="S43" i="140"/>
  <c r="P16"/>
  <c r="P25"/>
  <c r="P20"/>
  <c r="S34"/>
  <c r="S33"/>
  <c r="R21"/>
  <c r="R17"/>
  <c r="R24"/>
  <c r="Q32"/>
  <c r="Q37"/>
  <c r="P32"/>
  <c r="S20"/>
  <c r="S15"/>
  <c r="R38"/>
  <c r="R34"/>
  <c r="R35"/>
  <c r="Q45"/>
  <c r="Q43"/>
  <c r="P47"/>
  <c r="H35" i="137"/>
  <c r="S377" i="140"/>
  <c r="H28" i="137"/>
  <c r="S94" i="140"/>
  <c r="R48" l="1"/>
  <c r="N477" i="145"/>
  <c r="U483" i="144"/>
  <c r="U477" s="1"/>
  <c r="O483" i="145"/>
  <c r="O477" s="1"/>
  <c r="R483" i="144"/>
  <c r="R477" s="1"/>
  <c r="L483" i="145"/>
  <c r="L477" s="1"/>
  <c r="S483" i="144"/>
  <c r="S477" s="1"/>
  <c r="M483" i="145"/>
  <c r="M477" s="1"/>
  <c r="T460" i="144"/>
  <c r="N460" i="145"/>
  <c r="N440" s="1"/>
  <c r="S460" i="144"/>
  <c r="M460" i="145"/>
  <c r="M440" s="1"/>
  <c r="U460" i="144"/>
  <c r="O460" i="145"/>
  <c r="O440" s="1"/>
  <c r="R460" i="144"/>
  <c r="L460" i="145"/>
  <c r="L440" s="1"/>
  <c r="R40" i="140"/>
  <c r="T474" i="144"/>
  <c r="S40" i="140"/>
  <c r="U474" i="144"/>
  <c r="T483"/>
  <c r="T477" s="1"/>
  <c r="R474"/>
  <c r="S474"/>
  <c r="Q40" i="140"/>
  <c r="Q6" s="1"/>
  <c r="P40"/>
  <c r="K233" i="142"/>
  <c r="L233"/>
  <c r="S26" i="140"/>
  <c r="I233" i="142"/>
  <c r="K232"/>
  <c r="S48" i="140"/>
  <c r="L230" i="142"/>
  <c r="R26" i="140"/>
  <c r="R6" s="1"/>
  <c r="I232" i="142"/>
  <c r="I230"/>
  <c r="L231"/>
  <c r="J231"/>
  <c r="P48" i="140"/>
  <c r="J232" i="142"/>
  <c r="K231"/>
  <c r="P6" i="140" l="1"/>
  <c r="T440" i="144"/>
  <c r="T5" s="1"/>
  <c r="N5" i="145"/>
  <c r="M73" i="141"/>
  <c r="K73" i="142" s="1"/>
  <c r="M142" i="141"/>
  <c r="K142" i="142" s="1"/>
  <c r="M21" i="141"/>
  <c r="M90"/>
  <c r="M158"/>
  <c r="K158" i="142" s="1"/>
  <c r="M37" i="141"/>
  <c r="K37" i="142" s="1"/>
  <c r="M106" i="141"/>
  <c r="K106" i="142" s="1"/>
  <c r="M174" i="141"/>
  <c r="K174" i="142" s="1"/>
  <c r="M57" i="141"/>
  <c r="K57" i="142" s="1"/>
  <c r="M126" i="141"/>
  <c r="M200"/>
  <c r="M69"/>
  <c r="K69" i="142" s="1"/>
  <c r="M137" i="141"/>
  <c r="K137" i="142" s="1"/>
  <c r="M16" i="141"/>
  <c r="K16" i="142" s="1"/>
  <c r="M85" i="141"/>
  <c r="K85" i="142" s="1"/>
  <c r="M153" i="141"/>
  <c r="K153" i="142" s="1"/>
  <c r="M32" i="141"/>
  <c r="K32" i="142" s="1"/>
  <c r="M101" i="141"/>
  <c r="M169"/>
  <c r="K169" i="142" s="1"/>
  <c r="M53" i="141"/>
  <c r="M121"/>
  <c r="K121" i="142" s="1"/>
  <c r="M190" i="141"/>
  <c r="K190" i="142" s="1"/>
  <c r="M48" i="141"/>
  <c r="K48" i="142" s="1"/>
  <c r="M116" i="141"/>
  <c r="K116" i="142" s="1"/>
  <c r="M185" i="141"/>
  <c r="K185" i="142" s="1"/>
  <c r="M47" i="141"/>
  <c r="M115"/>
  <c r="K115" i="142" s="1"/>
  <c r="M184" i="141"/>
  <c r="K184" i="142" s="1"/>
  <c r="M45" i="141"/>
  <c r="K45" i="142" s="1"/>
  <c r="M114" i="141"/>
  <c r="K114" i="142" s="1"/>
  <c r="M183" i="141"/>
  <c r="M49"/>
  <c r="M117"/>
  <c r="M9"/>
  <c r="K9" i="142" s="1"/>
  <c r="M78" i="141"/>
  <c r="K78" i="142" s="1"/>
  <c r="M146" i="141"/>
  <c r="K146" i="142" s="1"/>
  <c r="M8" i="141"/>
  <c r="K8" i="142" s="1"/>
  <c r="M77" i="141"/>
  <c r="K77" i="142" s="1"/>
  <c r="M145" i="141"/>
  <c r="M7"/>
  <c r="M76"/>
  <c r="M144"/>
  <c r="K144" i="142" s="1"/>
  <c r="M10" i="141"/>
  <c r="K10" i="142" s="1"/>
  <c r="M79" i="141"/>
  <c r="K79" i="142" s="1"/>
  <c r="M147" i="141"/>
  <c r="K147" i="142" s="1"/>
  <c r="M56" i="141"/>
  <c r="M125"/>
  <c r="M194"/>
  <c r="M72"/>
  <c r="M141"/>
  <c r="K141" i="142" s="1"/>
  <c r="M19" i="141"/>
  <c r="K19" i="142" s="1"/>
  <c r="M88" i="141"/>
  <c r="K88" i="142" s="1"/>
  <c r="M157" i="141"/>
  <c r="M40"/>
  <c r="K40" i="142" s="1"/>
  <c r="M109" i="141"/>
  <c r="K109" i="142" s="1"/>
  <c r="M195" i="141"/>
  <c r="M52"/>
  <c r="K52" i="142" s="1"/>
  <c r="M120" i="141"/>
  <c r="K120" i="142" s="1"/>
  <c r="M189" i="141"/>
  <c r="K189" i="142" s="1"/>
  <c r="M68" i="141"/>
  <c r="K68" i="142" s="1"/>
  <c r="M136" i="141"/>
  <c r="K136" i="142" s="1"/>
  <c r="M15" i="141"/>
  <c r="K15" i="142" s="1"/>
  <c r="M84" i="141"/>
  <c r="K84" i="142" s="1"/>
  <c r="M152" i="141"/>
  <c r="K152" i="142" s="1"/>
  <c r="M36" i="141"/>
  <c r="K36" i="142" s="1"/>
  <c r="M105" i="141"/>
  <c r="K105" i="142" s="1"/>
  <c r="M173" i="141"/>
  <c r="K173" i="142" s="1"/>
  <c r="M30" i="141"/>
  <c r="K30" i="142" s="1"/>
  <c r="M99" i="141"/>
  <c r="K99" i="142" s="1"/>
  <c r="M167" i="141"/>
  <c r="K167" i="142" s="1"/>
  <c r="M29" i="141"/>
  <c r="K29" i="142" s="1"/>
  <c r="M98" i="141"/>
  <c r="K98" i="142" s="1"/>
  <c r="M166" i="141"/>
  <c r="K166" i="142" s="1"/>
  <c r="M28" i="141"/>
  <c r="M97"/>
  <c r="K97" i="142" s="1"/>
  <c r="M165" i="141"/>
  <c r="K165" i="142" s="1"/>
  <c r="M31" i="141"/>
  <c r="K31" i="142" s="1"/>
  <c r="M100" i="141"/>
  <c r="K100" i="142" s="1"/>
  <c r="M168" i="141"/>
  <c r="K168" i="142" s="1"/>
  <c r="M61" i="141"/>
  <c r="M129"/>
  <c r="K129" i="142" s="1"/>
  <c r="M198" i="141"/>
  <c r="M59"/>
  <c r="K59" i="142" s="1"/>
  <c r="M128" i="141"/>
  <c r="K128" i="142" s="1"/>
  <c r="M197" i="141"/>
  <c r="K197" i="142" s="1"/>
  <c r="M58" i="141"/>
  <c r="K58" i="142" s="1"/>
  <c r="M127" i="141"/>
  <c r="K127" i="142" s="1"/>
  <c r="M196" i="141"/>
  <c r="K196" i="142" s="1"/>
  <c r="M62" i="141"/>
  <c r="K62" i="142" s="1"/>
  <c r="M130" i="141"/>
  <c r="K130" i="142" s="1"/>
  <c r="M177" i="141"/>
  <c r="K177" i="142" s="1"/>
  <c r="M39" i="141"/>
  <c r="K39" i="142" s="1"/>
  <c r="M108" i="141"/>
  <c r="K108" i="142" s="1"/>
  <c r="M176" i="141"/>
  <c r="K176" i="142" s="1"/>
  <c r="M55" i="141"/>
  <c r="K55" i="142" s="1"/>
  <c r="M124" i="141"/>
  <c r="M193"/>
  <c r="K193" i="142" s="1"/>
  <c r="M71" i="141"/>
  <c r="M140"/>
  <c r="K140" i="142" s="1"/>
  <c r="M23" i="141"/>
  <c r="K23" i="142" s="1"/>
  <c r="M92" i="141"/>
  <c r="K92" i="142" s="1"/>
  <c r="M160" i="141"/>
  <c r="K160" i="142" s="1"/>
  <c r="M35" i="141"/>
  <c r="M104"/>
  <c r="K104" i="142" s="1"/>
  <c r="M172" i="141"/>
  <c r="M51"/>
  <c r="K51" i="142" s="1"/>
  <c r="M119" i="141"/>
  <c r="K119" i="142" s="1"/>
  <c r="M188" i="141"/>
  <c r="K188" i="142" s="1"/>
  <c r="M67" i="141"/>
  <c r="K67" i="142" s="1"/>
  <c r="M135" i="141"/>
  <c r="K135" i="142" s="1"/>
  <c r="M18" i="141"/>
  <c r="K18" i="142" s="1"/>
  <c r="M87" i="141"/>
  <c r="M155"/>
  <c r="K155" i="142" s="1"/>
  <c r="M13" i="141"/>
  <c r="K13" i="142" s="1"/>
  <c r="M82" i="141"/>
  <c r="K82" i="142" s="1"/>
  <c r="M150" i="141"/>
  <c r="K150" i="142" s="1"/>
  <c r="M12" i="141"/>
  <c r="K12" i="142" s="1"/>
  <c r="M81" i="141"/>
  <c r="K81" i="142" s="1"/>
  <c r="M149" i="141"/>
  <c r="K149" i="142" s="1"/>
  <c r="M11" i="141"/>
  <c r="K11" i="142" s="1"/>
  <c r="M80" i="141"/>
  <c r="M148"/>
  <c r="K148" i="142" s="1"/>
  <c r="M14" i="141"/>
  <c r="K14" i="142" s="1"/>
  <c r="M83" i="141"/>
  <c r="K83" i="142" s="1"/>
  <c r="M151" i="141"/>
  <c r="K151" i="142" s="1"/>
  <c r="M43" i="141"/>
  <c r="K43" i="142" s="1"/>
  <c r="M112" i="141"/>
  <c r="K112" i="142" s="1"/>
  <c r="M180" i="141"/>
  <c r="K180" i="142" s="1"/>
  <c r="M42" i="141"/>
  <c r="K42" i="142" s="1"/>
  <c r="M111" i="141"/>
  <c r="M179"/>
  <c r="K179" i="142" s="1"/>
  <c r="M41" i="141"/>
  <c r="K41" i="142" s="1"/>
  <c r="M110" i="141"/>
  <c r="K110" i="142" s="1"/>
  <c r="M178" i="141"/>
  <c r="K178" i="142" s="1"/>
  <c r="M44" i="141"/>
  <c r="K44" i="142" s="1"/>
  <c r="M113" i="141"/>
  <c r="K113" i="142" s="1"/>
  <c r="M181" i="141"/>
  <c r="K181" i="142" s="1"/>
  <c r="M22" i="141"/>
  <c r="M91"/>
  <c r="K91" i="142" s="1"/>
  <c r="M159" i="141"/>
  <c r="M38"/>
  <c r="K38" i="142" s="1"/>
  <c r="M107" i="141"/>
  <c r="K107" i="142" s="1"/>
  <c r="M175" i="141"/>
  <c r="K175" i="142" s="1"/>
  <c r="M54" i="141"/>
  <c r="K54" i="142" s="1"/>
  <c r="M122" i="141"/>
  <c r="K122" i="142" s="1"/>
  <c r="M192" i="141"/>
  <c r="M74"/>
  <c r="K74" i="142" s="1"/>
  <c r="M143" i="141"/>
  <c r="K143" i="142" s="1"/>
  <c r="M17" i="141"/>
  <c r="K17" i="142" s="1"/>
  <c r="M86" i="141"/>
  <c r="K86" i="142" s="1"/>
  <c r="M154" i="141"/>
  <c r="K154" i="142" s="1"/>
  <c r="M33" i="141"/>
  <c r="K33" i="142" s="1"/>
  <c r="M103" i="141"/>
  <c r="M170"/>
  <c r="K170" i="142" s="1"/>
  <c r="M50" i="141"/>
  <c r="K50" i="142" s="1"/>
  <c r="M118" i="141"/>
  <c r="K118" i="142" s="1"/>
  <c r="M187" i="141"/>
  <c r="M70"/>
  <c r="K70" i="142" s="1"/>
  <c r="M139" i="141"/>
  <c r="M138" s="1"/>
  <c r="M15" i="143" s="1"/>
  <c r="M186" i="141"/>
  <c r="M65"/>
  <c r="K65" i="142" s="1"/>
  <c r="M133" i="141"/>
  <c r="K133" i="142" s="1"/>
  <c r="M203" i="141"/>
  <c r="M64"/>
  <c r="M132"/>
  <c r="K132" i="142" s="1"/>
  <c r="M202" i="141"/>
  <c r="K202" i="142" s="1"/>
  <c r="M63" i="141"/>
  <c r="K63" i="142" s="1"/>
  <c r="M131" i="141"/>
  <c r="K131" i="142" s="1"/>
  <c r="M201" i="141"/>
  <c r="K201" i="142" s="1"/>
  <c r="M66" i="141"/>
  <c r="K66" i="142" s="1"/>
  <c r="M134" i="141"/>
  <c r="K134" i="142" s="1"/>
  <c r="M26" i="141"/>
  <c r="K26" i="142" s="1"/>
  <c r="M95" i="141"/>
  <c r="K95" i="142" s="1"/>
  <c r="M163" i="141"/>
  <c r="K163" i="142" s="1"/>
  <c r="M25" i="141"/>
  <c r="K25" i="142" s="1"/>
  <c r="M94" i="141"/>
  <c r="K94" i="142" s="1"/>
  <c r="M162" i="141"/>
  <c r="K162" i="142" s="1"/>
  <c r="M24" i="141"/>
  <c r="K24" i="142" s="1"/>
  <c r="M93" i="141"/>
  <c r="K93" i="142" s="1"/>
  <c r="M161" i="141"/>
  <c r="K161" i="142" s="1"/>
  <c r="M27" i="141"/>
  <c r="K27" i="142" s="1"/>
  <c r="M96" i="141"/>
  <c r="K96" i="142" s="1"/>
  <c r="M164" i="141"/>
  <c r="N25"/>
  <c r="N94"/>
  <c r="N162"/>
  <c r="N24"/>
  <c r="N93"/>
  <c r="N161"/>
  <c r="N40"/>
  <c r="N109"/>
  <c r="N177"/>
  <c r="N43"/>
  <c r="N112"/>
  <c r="N180"/>
  <c r="L180" i="142" s="1"/>
  <c r="N72" i="141"/>
  <c r="N141"/>
  <c r="N19"/>
  <c r="N88"/>
  <c r="L88" i="142" s="1"/>
  <c r="N157" i="141"/>
  <c r="N36"/>
  <c r="N105"/>
  <c r="N173"/>
  <c r="N56"/>
  <c r="N125"/>
  <c r="N194"/>
  <c r="N33"/>
  <c r="L33" i="142" s="1"/>
  <c r="N103" i="141"/>
  <c r="N170"/>
  <c r="N50"/>
  <c r="N118"/>
  <c r="L118" i="142" s="1"/>
  <c r="N187" i="141"/>
  <c r="N66"/>
  <c r="N134"/>
  <c r="N17"/>
  <c r="L17" i="142" s="1"/>
  <c r="N86" i="141"/>
  <c r="N154"/>
  <c r="N29"/>
  <c r="N98"/>
  <c r="N166"/>
  <c r="N28"/>
  <c r="N97"/>
  <c r="N165"/>
  <c r="L165" i="142" s="1"/>
  <c r="N27" i="141"/>
  <c r="N96"/>
  <c r="N164"/>
  <c r="N30"/>
  <c r="N99"/>
  <c r="N167"/>
  <c r="N192"/>
  <c r="N91"/>
  <c r="L91" i="142" s="1"/>
  <c r="N136" i="141"/>
  <c r="N31"/>
  <c r="N120"/>
  <c r="N202"/>
  <c r="L202" i="142" s="1"/>
  <c r="N62" i="141"/>
  <c r="N133"/>
  <c r="N8"/>
  <c r="N77"/>
  <c r="L77" i="142" s="1"/>
  <c r="N145" i="141"/>
  <c r="N7"/>
  <c r="N76"/>
  <c r="N144"/>
  <c r="N23"/>
  <c r="N92"/>
  <c r="N160"/>
  <c r="N26"/>
  <c r="L26" i="142" s="1"/>
  <c r="N95" i="141"/>
  <c r="N163"/>
  <c r="N55"/>
  <c r="N124"/>
  <c r="N193"/>
  <c r="N71"/>
  <c r="N140"/>
  <c r="N18"/>
  <c r="L18" i="142" s="1"/>
  <c r="N87" i="141"/>
  <c r="N155"/>
  <c r="N39"/>
  <c r="N108"/>
  <c r="L108" i="142" s="1"/>
  <c r="N176" i="141"/>
  <c r="N16"/>
  <c r="N85"/>
  <c r="N153"/>
  <c r="L153" i="142" s="1"/>
  <c r="N32" i="141"/>
  <c r="N101"/>
  <c r="N169"/>
  <c r="N49"/>
  <c r="L49" i="142" s="1"/>
  <c r="N117" i="141"/>
  <c r="N186"/>
  <c r="N69"/>
  <c r="N137"/>
  <c r="L137" i="142" s="1"/>
  <c r="N12" i="141"/>
  <c r="N81"/>
  <c r="N149"/>
  <c r="N11"/>
  <c r="L11" i="142" s="1"/>
  <c r="N80" i="141"/>
  <c r="N148"/>
  <c r="N10"/>
  <c r="N79"/>
  <c r="L79" i="142" s="1"/>
  <c r="N147" i="141"/>
  <c r="N13"/>
  <c r="N82"/>
  <c r="N150"/>
  <c r="L150" i="142" s="1"/>
  <c r="N38" i="141"/>
  <c r="N175"/>
  <c r="N70"/>
  <c r="N159"/>
  <c r="L159" i="142" s="1"/>
  <c r="N15" i="141"/>
  <c r="N100"/>
  <c r="N189"/>
  <c r="N63"/>
  <c r="L63" i="142" s="1"/>
  <c r="N130" i="141"/>
  <c r="N59"/>
  <c r="N128"/>
  <c r="N197"/>
  <c r="N58"/>
  <c r="N127"/>
  <c r="N196"/>
  <c r="N74"/>
  <c r="N143"/>
  <c r="N9"/>
  <c r="N78"/>
  <c r="N146"/>
  <c r="L146" i="142" s="1"/>
  <c r="N107" i="141"/>
  <c r="N122"/>
  <c r="N22"/>
  <c r="N68"/>
  <c r="L68" i="142" s="1"/>
  <c r="N152" i="141"/>
  <c r="N52"/>
  <c r="N132"/>
  <c r="N201"/>
  <c r="L201" i="142" s="1"/>
  <c r="N65" i="141"/>
  <c r="N42"/>
  <c r="N111"/>
  <c r="N179"/>
  <c r="L179" i="142" s="1"/>
  <c r="N41" i="141"/>
  <c r="N110"/>
  <c r="N178"/>
  <c r="N57"/>
  <c r="L57" i="142" s="1"/>
  <c r="N126" i="141"/>
  <c r="N195"/>
  <c r="N61"/>
  <c r="N129"/>
  <c r="N21"/>
  <c r="N90"/>
  <c r="N158"/>
  <c r="N37"/>
  <c r="L37" i="142" s="1"/>
  <c r="N106" i="141"/>
  <c r="N174"/>
  <c r="N53"/>
  <c r="N121"/>
  <c r="L121" i="142" s="1"/>
  <c r="N190" i="141"/>
  <c r="N73"/>
  <c r="N142"/>
  <c r="L142" i="142" s="1"/>
  <c r="N198" i="141"/>
  <c r="N51"/>
  <c r="N119"/>
  <c r="N188"/>
  <c r="L188" i="142" s="1"/>
  <c r="N67" i="141"/>
  <c r="L67" i="142" s="1"/>
  <c r="N135" i="141"/>
  <c r="N14"/>
  <c r="N83"/>
  <c r="N151"/>
  <c r="L151" i="142" s="1"/>
  <c r="N35" i="141"/>
  <c r="N104"/>
  <c r="N172"/>
  <c r="N47"/>
  <c r="N115"/>
  <c r="N184"/>
  <c r="N45"/>
  <c r="N114"/>
  <c r="L114" i="142" s="1"/>
  <c r="N183" i="141"/>
  <c r="N44"/>
  <c r="N113"/>
  <c r="N181"/>
  <c r="L181" i="142" s="1"/>
  <c r="N48" i="141"/>
  <c r="N116"/>
  <c r="N185"/>
  <c r="L185" i="142" s="1"/>
  <c r="N54" i="141"/>
  <c r="L54" i="142" s="1"/>
  <c r="N139" i="141"/>
  <c r="N203"/>
  <c r="N84"/>
  <c r="N168"/>
  <c r="L168" i="142" s="1"/>
  <c r="N64" i="141"/>
  <c r="N131"/>
  <c r="N200"/>
  <c r="K15"/>
  <c r="I15" i="142" s="1"/>
  <c r="K84" i="141"/>
  <c r="K152"/>
  <c r="K31"/>
  <c r="I31" i="142" s="1"/>
  <c r="K100" i="141"/>
  <c r="I100" i="142" s="1"/>
  <c r="K168" i="141"/>
  <c r="K48"/>
  <c r="K116"/>
  <c r="I116" i="142" s="1"/>
  <c r="K185" i="141"/>
  <c r="I185" i="142" s="1"/>
  <c r="K51" i="141"/>
  <c r="K119"/>
  <c r="K28"/>
  <c r="K97"/>
  <c r="I97" i="142" s="1"/>
  <c r="K165" i="141"/>
  <c r="K27"/>
  <c r="K96"/>
  <c r="K164"/>
  <c r="I164" i="142" s="1"/>
  <c r="K26" i="141"/>
  <c r="K95"/>
  <c r="K163"/>
  <c r="I163" i="142" s="1"/>
  <c r="K29" i="141"/>
  <c r="I29" i="142" s="1"/>
  <c r="K98" i="141"/>
  <c r="K166"/>
  <c r="K41"/>
  <c r="I41" i="142" s="1"/>
  <c r="K110" i="141"/>
  <c r="I110" i="142" s="1"/>
  <c r="K178" i="141"/>
  <c r="K57"/>
  <c r="K126"/>
  <c r="I126" i="142" s="1"/>
  <c r="K195" i="141"/>
  <c r="I195" i="142" s="1"/>
  <c r="K73" i="141"/>
  <c r="I73" i="142" s="1"/>
  <c r="K142" i="141"/>
  <c r="K8"/>
  <c r="K77"/>
  <c r="I77" i="142" s="1"/>
  <c r="K145" i="141"/>
  <c r="K188"/>
  <c r="K54"/>
  <c r="K122"/>
  <c r="I122" i="142" s="1"/>
  <c r="K192" i="141"/>
  <c r="K70"/>
  <c r="K139"/>
  <c r="K17"/>
  <c r="I17" i="142" s="1"/>
  <c r="K86" i="141"/>
  <c r="K154"/>
  <c r="K38"/>
  <c r="I38" i="142" s="1"/>
  <c r="K107" i="141"/>
  <c r="I107" i="142" s="1"/>
  <c r="K175" i="141"/>
  <c r="I175" i="142" s="1"/>
  <c r="K141" i="141"/>
  <c r="K67"/>
  <c r="I67" i="142" s="1"/>
  <c r="K135" i="141"/>
  <c r="I135" i="142" s="1"/>
  <c r="K14" i="141"/>
  <c r="K83"/>
  <c r="K151"/>
  <c r="I151" i="142" s="1"/>
  <c r="K30" i="141"/>
  <c r="I30" i="142" s="1"/>
  <c r="K99" i="141"/>
  <c r="I99" i="142" s="1"/>
  <c r="K167" i="141"/>
  <c r="K33"/>
  <c r="I33" i="142" s="1"/>
  <c r="K103" i="141"/>
  <c r="K11"/>
  <c r="I11" i="142" s="1"/>
  <c r="K80" i="141"/>
  <c r="K148"/>
  <c r="K10"/>
  <c r="I10" i="142" s="1"/>
  <c r="K79" i="141"/>
  <c r="K147"/>
  <c r="K9"/>
  <c r="I9" i="142" s="1"/>
  <c r="K78" i="141"/>
  <c r="I78" i="142" s="1"/>
  <c r="K146" i="141"/>
  <c r="K12"/>
  <c r="K81"/>
  <c r="I81" i="142" s="1"/>
  <c r="K149" i="141"/>
  <c r="I149" i="142" s="1"/>
  <c r="K24" i="141"/>
  <c r="I24" i="142" s="1"/>
  <c r="K93" i="141"/>
  <c r="K161"/>
  <c r="I161" i="142" s="1"/>
  <c r="K40" i="141"/>
  <c r="I40" i="142" s="1"/>
  <c r="K109" i="141"/>
  <c r="I109" i="142" s="1"/>
  <c r="K177" i="141"/>
  <c r="K56"/>
  <c r="I56" i="142" s="1"/>
  <c r="K125" i="141"/>
  <c r="I125" i="142" s="1"/>
  <c r="K194" i="141"/>
  <c r="K59"/>
  <c r="K128"/>
  <c r="I128" i="142" s="1"/>
  <c r="K197" i="141"/>
  <c r="I197" i="142" s="1"/>
  <c r="K37" i="141"/>
  <c r="K106"/>
  <c r="K174"/>
  <c r="I174" i="142" s="1"/>
  <c r="K53" i="141"/>
  <c r="I53" i="142" s="1"/>
  <c r="K121" i="141"/>
  <c r="I121" i="142" s="1"/>
  <c r="K190" i="141"/>
  <c r="K69"/>
  <c r="I69" i="142" s="1"/>
  <c r="K137" i="141"/>
  <c r="I137" i="142" s="1"/>
  <c r="K21" i="141"/>
  <c r="K90"/>
  <c r="K158"/>
  <c r="I158" i="142" s="1"/>
  <c r="K72" i="141"/>
  <c r="I72" i="142" s="1"/>
  <c r="K50" i="141"/>
  <c r="I50" i="142" s="1"/>
  <c r="K118" i="141"/>
  <c r="K187"/>
  <c r="I187" i="142" s="1"/>
  <c r="K66" i="141"/>
  <c r="I66" i="142" s="1"/>
  <c r="K134" i="141"/>
  <c r="I134" i="142" s="1"/>
  <c r="K13" i="141"/>
  <c r="K82"/>
  <c r="I82" i="142" s="1"/>
  <c r="K150" i="141"/>
  <c r="I150" i="142" s="1"/>
  <c r="K16" i="141"/>
  <c r="I16" i="142" s="1"/>
  <c r="K85" i="141"/>
  <c r="K153"/>
  <c r="I153" i="142" s="1"/>
  <c r="K63" i="141"/>
  <c r="I63" i="142" s="1"/>
  <c r="K131" i="141"/>
  <c r="I131" i="142" s="1"/>
  <c r="K201" i="141"/>
  <c r="K62"/>
  <c r="K130"/>
  <c r="I130" i="142" s="1"/>
  <c r="K200" i="141"/>
  <c r="K61"/>
  <c r="K129"/>
  <c r="I129" i="142" s="1"/>
  <c r="K198" i="141"/>
  <c r="I198" i="142" s="1"/>
  <c r="K64" i="141"/>
  <c r="I64" i="142" s="1"/>
  <c r="K132" i="141"/>
  <c r="K7"/>
  <c r="K76"/>
  <c r="K144"/>
  <c r="I144" i="142" s="1"/>
  <c r="K23" i="141"/>
  <c r="K92"/>
  <c r="I92" i="142" s="1"/>
  <c r="K160" i="141"/>
  <c r="I160" i="142" s="1"/>
  <c r="K39" i="141"/>
  <c r="K108"/>
  <c r="K176"/>
  <c r="I176" i="142" s="1"/>
  <c r="K42" i="141"/>
  <c r="I42" i="142" s="1"/>
  <c r="K111" i="141"/>
  <c r="I111" i="142" s="1"/>
  <c r="K179" i="141"/>
  <c r="K19"/>
  <c r="I19" i="142" s="1"/>
  <c r="K88" i="141"/>
  <c r="I88" i="142" s="1"/>
  <c r="K157" i="141"/>
  <c r="K36"/>
  <c r="K105"/>
  <c r="I105" i="142" s="1"/>
  <c r="K173" i="141"/>
  <c r="I173" i="142" s="1"/>
  <c r="K52" i="141"/>
  <c r="I52" i="142" s="1"/>
  <c r="K120" i="141"/>
  <c r="K189"/>
  <c r="I189" i="142" s="1"/>
  <c r="K170" i="141"/>
  <c r="I170" i="142" s="1"/>
  <c r="K32" i="141"/>
  <c r="I32" i="142" s="1"/>
  <c r="K101" i="141"/>
  <c r="K169"/>
  <c r="I169" i="142" s="1"/>
  <c r="K49" i="141"/>
  <c r="I49" i="142" s="1"/>
  <c r="K117" i="141"/>
  <c r="I117" i="142" s="1"/>
  <c r="K186" i="141"/>
  <c r="K65"/>
  <c r="I65" i="142" s="1"/>
  <c r="K133" i="141"/>
  <c r="I133" i="142" s="1"/>
  <c r="K203" i="141"/>
  <c r="I203" i="142" s="1"/>
  <c r="K68" i="141"/>
  <c r="K136"/>
  <c r="I136" i="142" s="1"/>
  <c r="K45" i="141"/>
  <c r="I45" i="142" s="1"/>
  <c r="K114" i="141"/>
  <c r="K183"/>
  <c r="K44"/>
  <c r="I44" i="142" s="1"/>
  <c r="K113" i="141"/>
  <c r="I113" i="142" s="1"/>
  <c r="K181" i="141"/>
  <c r="I181" i="142" s="1"/>
  <c r="K43" i="141"/>
  <c r="K112"/>
  <c r="I112" i="142" s="1"/>
  <c r="K180" i="141"/>
  <c r="I180" i="142" s="1"/>
  <c r="K47" i="141"/>
  <c r="K115"/>
  <c r="K184"/>
  <c r="K58"/>
  <c r="I58" i="142" s="1"/>
  <c r="K127" i="141"/>
  <c r="I127" i="142" s="1"/>
  <c r="K196" i="141"/>
  <c r="K74"/>
  <c r="I74" i="142" s="1"/>
  <c r="K143" i="141"/>
  <c r="I143" i="142" s="1"/>
  <c r="K22" i="141"/>
  <c r="I22" i="142" s="1"/>
  <c r="K91" i="141"/>
  <c r="K159"/>
  <c r="I159" i="142" s="1"/>
  <c r="K25" i="141"/>
  <c r="I25" i="142" s="1"/>
  <c r="K94" i="141"/>
  <c r="K162"/>
  <c r="K202"/>
  <c r="I202" i="142" s="1"/>
  <c r="K71" i="141"/>
  <c r="I71" i="142" s="1"/>
  <c r="K140" i="141"/>
  <c r="I140" i="142" s="1"/>
  <c r="K18" i="141"/>
  <c r="K87"/>
  <c r="I87" i="142" s="1"/>
  <c r="K155" i="141"/>
  <c r="I155" i="142" s="1"/>
  <c r="K35" i="141"/>
  <c r="K104"/>
  <c r="K172"/>
  <c r="K55"/>
  <c r="I55" i="142" s="1"/>
  <c r="K124" i="141"/>
  <c r="K193"/>
  <c r="L201"/>
  <c r="J201" i="142" s="1"/>
  <c r="L70" i="141"/>
  <c r="J70" i="142" s="1"/>
  <c r="L139" i="141"/>
  <c r="L17"/>
  <c r="J17" i="142" s="1"/>
  <c r="L86" i="141"/>
  <c r="J86" i="142" s="1"/>
  <c r="L154" i="141"/>
  <c r="J154" i="142" s="1"/>
  <c r="L33" i="141"/>
  <c r="J33" i="142" s="1"/>
  <c r="L103" i="141"/>
  <c r="J103" i="142" s="1"/>
  <c r="L170" i="141"/>
  <c r="J170" i="142" s="1"/>
  <c r="L54" i="141"/>
  <c r="J54" i="142" s="1"/>
  <c r="L122" i="141"/>
  <c r="J122" i="142" s="1"/>
  <c r="L14" i="141"/>
  <c r="J14" i="142" s="1"/>
  <c r="L83" i="141"/>
  <c r="J83" i="142" s="1"/>
  <c r="L151" i="141"/>
  <c r="J151" i="142" s="1"/>
  <c r="L30" i="141"/>
  <c r="J30" i="142" s="1"/>
  <c r="L99" i="141"/>
  <c r="J99" i="142" s="1"/>
  <c r="L167" i="141"/>
  <c r="J167" i="142" s="1"/>
  <c r="L29" i="141"/>
  <c r="J29" i="142" s="1"/>
  <c r="L98" i="141"/>
  <c r="J98" i="142" s="1"/>
  <c r="L166" i="141"/>
  <c r="J166" i="142" s="1"/>
  <c r="L32" i="141"/>
  <c r="J32" i="142" s="1"/>
  <c r="L101" i="141"/>
  <c r="J101" i="142" s="1"/>
  <c r="L169" i="141"/>
  <c r="J169" i="142" s="1"/>
  <c r="L44" i="141"/>
  <c r="J44" i="142" s="1"/>
  <c r="L113" i="141"/>
  <c r="J113" i="142" s="1"/>
  <c r="L181" i="141"/>
  <c r="J181" i="142" s="1"/>
  <c r="L43" i="141"/>
  <c r="J43" i="142" s="1"/>
  <c r="L112" i="141"/>
  <c r="J112" i="142" s="1"/>
  <c r="L180" i="141"/>
  <c r="J180" i="142" s="1"/>
  <c r="L42" i="141"/>
  <c r="J42" i="142" s="1"/>
  <c r="L111" i="141"/>
  <c r="J111" i="142" s="1"/>
  <c r="L179" i="141"/>
  <c r="J179" i="142" s="1"/>
  <c r="L45" i="141"/>
  <c r="J45" i="142" s="1"/>
  <c r="L114" i="141"/>
  <c r="J114" i="142" s="1"/>
  <c r="L183" i="141"/>
  <c r="L74"/>
  <c r="J74" i="142" s="1"/>
  <c r="L143" i="141"/>
  <c r="J143" i="142" s="1"/>
  <c r="L22" i="141"/>
  <c r="J22" i="142" s="1"/>
  <c r="L91" i="141"/>
  <c r="J91" i="142" s="1"/>
  <c r="L159" i="141"/>
  <c r="J159" i="142" s="1"/>
  <c r="L38" i="141"/>
  <c r="J38" i="142" s="1"/>
  <c r="L107" i="141"/>
  <c r="J107" i="142" s="1"/>
  <c r="L175" i="141"/>
  <c r="J175" i="142" s="1"/>
  <c r="L41" i="141"/>
  <c r="J41" i="142" s="1"/>
  <c r="L110" i="141"/>
  <c r="J110" i="142" s="1"/>
  <c r="L178" i="141"/>
  <c r="J178" i="142" s="1"/>
  <c r="L53" i="141"/>
  <c r="J53" i="142" s="1"/>
  <c r="L121" i="141"/>
  <c r="J121" i="142" s="1"/>
  <c r="L190" i="141"/>
  <c r="J190" i="142" s="1"/>
  <c r="L69" i="141"/>
  <c r="J69" i="142" s="1"/>
  <c r="L137" i="141"/>
  <c r="J137" i="142" s="1"/>
  <c r="L16" i="141"/>
  <c r="J16" i="142" s="1"/>
  <c r="L85" i="141"/>
  <c r="J85" i="142" s="1"/>
  <c r="L153" i="141"/>
  <c r="J153" i="142" s="1"/>
  <c r="L37" i="141"/>
  <c r="J37" i="142" s="1"/>
  <c r="L106" i="141"/>
  <c r="J106" i="142" s="1"/>
  <c r="L174" i="141"/>
  <c r="J174" i="142" s="1"/>
  <c r="L66" i="141"/>
  <c r="J66" i="142" s="1"/>
  <c r="L134" i="141"/>
  <c r="J134" i="142" s="1"/>
  <c r="L13" i="141"/>
  <c r="J13" i="142" s="1"/>
  <c r="L82" i="141"/>
  <c r="J82" i="142" s="1"/>
  <c r="L150" i="141"/>
  <c r="J150" i="142" s="1"/>
  <c r="L12" i="141"/>
  <c r="J12" i="142" s="1"/>
  <c r="L81" i="141"/>
  <c r="J81" i="142" s="1"/>
  <c r="L149" i="141"/>
  <c r="J149" i="142" s="1"/>
  <c r="L15" i="141"/>
  <c r="J15" i="142" s="1"/>
  <c r="L84" i="141"/>
  <c r="J84" i="142" s="1"/>
  <c r="L152" i="141"/>
  <c r="J152" i="142" s="1"/>
  <c r="L27" i="141"/>
  <c r="J27" i="142" s="1"/>
  <c r="L96" i="141"/>
  <c r="J96" i="142" s="1"/>
  <c r="L164" i="141"/>
  <c r="J164" i="142" s="1"/>
  <c r="L26" i="141"/>
  <c r="J26" i="142" s="1"/>
  <c r="L95" i="141"/>
  <c r="J95" i="142" s="1"/>
  <c r="L163" i="141"/>
  <c r="J163" i="142" s="1"/>
  <c r="L25" i="141"/>
  <c r="J25" i="142" s="1"/>
  <c r="L94" i="141"/>
  <c r="J94" i="142" s="1"/>
  <c r="L162" i="141"/>
  <c r="J162" i="142" s="1"/>
  <c r="L28" i="141"/>
  <c r="J28" i="142" s="1"/>
  <c r="L97" i="141"/>
  <c r="J97" i="142" s="1"/>
  <c r="L165" i="141"/>
  <c r="J165" i="142" s="1"/>
  <c r="L57" i="141"/>
  <c r="J57" i="142" s="1"/>
  <c r="L126" i="141"/>
  <c r="J126" i="142" s="1"/>
  <c r="L195" i="141"/>
  <c r="J195" i="142" s="1"/>
  <c r="L73" i="141"/>
  <c r="J73" i="142" s="1"/>
  <c r="L142" i="141"/>
  <c r="J142" i="142" s="1"/>
  <c r="L21" i="141"/>
  <c r="L90"/>
  <c r="J90" i="142" s="1"/>
  <c r="L158" i="141"/>
  <c r="J158" i="142" s="1"/>
  <c r="L24" i="141"/>
  <c r="J24" i="142" s="1"/>
  <c r="L93" i="141"/>
  <c r="J93" i="142" s="1"/>
  <c r="L161" i="141"/>
  <c r="J161" i="142" s="1"/>
  <c r="L36" i="141"/>
  <c r="J36" i="142" s="1"/>
  <c r="L105" i="141"/>
  <c r="J105" i="142" s="1"/>
  <c r="L173" i="141"/>
  <c r="J173" i="142" s="1"/>
  <c r="L52" i="141"/>
  <c r="J52" i="142" s="1"/>
  <c r="L120" i="141"/>
  <c r="J120" i="142" s="1"/>
  <c r="L189" i="141"/>
  <c r="J189" i="142" s="1"/>
  <c r="L68" i="141"/>
  <c r="J68" i="142" s="1"/>
  <c r="L136" i="141"/>
  <c r="J136" i="142" s="1"/>
  <c r="L19" i="141"/>
  <c r="J19" i="142" s="1"/>
  <c r="L88" i="141"/>
  <c r="J88" i="142" s="1"/>
  <c r="L157" i="141"/>
  <c r="J157" i="142" s="1"/>
  <c r="L49" i="141"/>
  <c r="J49" i="142" s="1"/>
  <c r="L117" i="141"/>
  <c r="J117" i="142" s="1"/>
  <c r="L186" i="141"/>
  <c r="J186" i="142" s="1"/>
  <c r="L65" i="141"/>
  <c r="J65" i="142" s="1"/>
  <c r="L133" i="141"/>
  <c r="J133" i="142" s="1"/>
  <c r="L203" i="141"/>
  <c r="J203" i="142" s="1"/>
  <c r="L64" i="141"/>
  <c r="J64" i="142" s="1"/>
  <c r="L132" i="141"/>
  <c r="J132" i="142" s="1"/>
  <c r="L202" i="141"/>
  <c r="J202" i="142" s="1"/>
  <c r="L67" i="141"/>
  <c r="J67" i="142" s="1"/>
  <c r="L135" i="141"/>
  <c r="J135" i="142" s="1"/>
  <c r="L10" i="141"/>
  <c r="J10" i="142" s="1"/>
  <c r="L79" i="141"/>
  <c r="J79" i="142" s="1"/>
  <c r="L147" i="141"/>
  <c r="J147" i="142" s="1"/>
  <c r="L9" i="141"/>
  <c r="J9" i="142" s="1"/>
  <c r="L78" i="141"/>
  <c r="J78" i="142" s="1"/>
  <c r="L146" i="141"/>
  <c r="J146" i="142" s="1"/>
  <c r="L8" i="141"/>
  <c r="J8" i="142" s="1"/>
  <c r="L77" i="141"/>
  <c r="J77" i="142" s="1"/>
  <c r="L145" i="141"/>
  <c r="J145" i="142" s="1"/>
  <c r="L11" i="141"/>
  <c r="J11" i="142" s="1"/>
  <c r="L80" i="141"/>
  <c r="J80" i="142" s="1"/>
  <c r="L148" i="141"/>
  <c r="J148" i="142" s="1"/>
  <c r="L40" i="141"/>
  <c r="J40" i="142" s="1"/>
  <c r="L109" i="141"/>
  <c r="J109" i="142" s="1"/>
  <c r="L177" i="141"/>
  <c r="J177" i="142" s="1"/>
  <c r="L56" i="141"/>
  <c r="J56" i="142" s="1"/>
  <c r="L125" i="141"/>
  <c r="J125" i="142" s="1"/>
  <c r="L194" i="141"/>
  <c r="J194" i="142" s="1"/>
  <c r="L72" i="141"/>
  <c r="J72" i="142" s="1"/>
  <c r="L141" i="141"/>
  <c r="J141" i="142" s="1"/>
  <c r="L7" i="141"/>
  <c r="J7" i="142" s="1"/>
  <c r="L76" i="141"/>
  <c r="J76" i="142" s="1"/>
  <c r="L144" i="141"/>
  <c r="J144" i="142" s="1"/>
  <c r="L192" i="141"/>
  <c r="L18"/>
  <c r="J18" i="142" s="1"/>
  <c r="L87" i="141"/>
  <c r="J87" i="142" s="1"/>
  <c r="L155" i="141"/>
  <c r="J155" i="142" s="1"/>
  <c r="L35" i="141"/>
  <c r="L104"/>
  <c r="J104" i="142" s="1"/>
  <c r="L172" i="141"/>
  <c r="J172" i="142" s="1"/>
  <c r="L51" i="141"/>
  <c r="J51" i="142" s="1"/>
  <c r="L119" i="141"/>
  <c r="J119" i="142" s="1"/>
  <c r="L188" i="141"/>
  <c r="J188" i="142" s="1"/>
  <c r="L71" i="141"/>
  <c r="J71" i="142" s="1"/>
  <c r="L140" i="141"/>
  <c r="J140" i="142" s="1"/>
  <c r="L31" i="141"/>
  <c r="J31" i="142" s="1"/>
  <c r="L100" i="141"/>
  <c r="J100" i="142" s="1"/>
  <c r="L168" i="141"/>
  <c r="J168" i="142" s="1"/>
  <c r="L48" i="141"/>
  <c r="J48" i="142" s="1"/>
  <c r="L116" i="141"/>
  <c r="J116" i="142" s="1"/>
  <c r="L185" i="141"/>
  <c r="J185" i="142" s="1"/>
  <c r="L47" i="141"/>
  <c r="J47" i="142" s="1"/>
  <c r="L115" i="141"/>
  <c r="J115" i="142" s="1"/>
  <c r="L184" i="141"/>
  <c r="J184" i="142" s="1"/>
  <c r="L50" i="141"/>
  <c r="J50" i="142" s="1"/>
  <c r="L118" i="141"/>
  <c r="J118" i="142" s="1"/>
  <c r="L187" i="141"/>
  <c r="J187" i="142" s="1"/>
  <c r="L62" i="141"/>
  <c r="J62" i="142" s="1"/>
  <c r="L130" i="141"/>
  <c r="J130" i="142" s="1"/>
  <c r="L200" i="141"/>
  <c r="J200" i="142" s="1"/>
  <c r="L61" i="141"/>
  <c r="J61" i="142" s="1"/>
  <c r="L129" i="141"/>
  <c r="J129" i="142" s="1"/>
  <c r="L198" i="141"/>
  <c r="J198" i="142" s="1"/>
  <c r="L59" i="141"/>
  <c r="J59" i="142" s="1"/>
  <c r="L128" i="141"/>
  <c r="J128" i="142" s="1"/>
  <c r="L197" i="141"/>
  <c r="J197" i="142" s="1"/>
  <c r="L63" i="141"/>
  <c r="J63" i="142" s="1"/>
  <c r="L131" i="141"/>
  <c r="J131" i="142" s="1"/>
  <c r="L23" i="141"/>
  <c r="J23" i="142" s="1"/>
  <c r="L92" i="141"/>
  <c r="J92" i="142" s="1"/>
  <c r="L160" i="141"/>
  <c r="J160" i="142" s="1"/>
  <c r="L39" i="141"/>
  <c r="J39" i="142" s="1"/>
  <c r="L108" i="141"/>
  <c r="J108" i="142" s="1"/>
  <c r="L176" i="141"/>
  <c r="J176" i="142" s="1"/>
  <c r="L55" i="141"/>
  <c r="J55" i="142" s="1"/>
  <c r="L124" i="141"/>
  <c r="J124" i="142" s="1"/>
  <c r="L193" i="141"/>
  <c r="J193" i="142" s="1"/>
  <c r="L58" i="141"/>
  <c r="J58" i="142" s="1"/>
  <c r="L127" i="141"/>
  <c r="J127" i="142" s="1"/>
  <c r="L196" i="141"/>
  <c r="J196" i="142" s="1"/>
  <c r="U440" i="144"/>
  <c r="U5" s="1"/>
  <c r="R440"/>
  <c r="R5" s="1"/>
  <c r="L5" i="145"/>
  <c r="S440" i="144"/>
  <c r="S5" s="1"/>
  <c r="M5" i="145"/>
  <c r="O5"/>
  <c r="K164" i="142"/>
  <c r="K28"/>
  <c r="L42"/>
  <c r="K101"/>
  <c r="K56"/>
  <c r="K117"/>
  <c r="K159"/>
  <c r="K71"/>
  <c r="K126"/>
  <c r="K186"/>
  <c r="K72"/>
  <c r="K187"/>
  <c r="L94"/>
  <c r="K80"/>
  <c r="L10"/>
  <c r="K125"/>
  <c r="K172"/>
  <c r="K22"/>
  <c r="K87"/>
  <c r="K111"/>
  <c r="K53"/>
  <c r="K64"/>
  <c r="K49"/>
  <c r="S6" i="140"/>
  <c r="N25" i="143"/>
  <c r="M25"/>
  <c r="K47" i="142"/>
  <c r="K124"/>
  <c r="K200"/>
  <c r="L25" i="143"/>
  <c r="I12" i="142"/>
  <c r="I43"/>
  <c r="I142"/>
  <c r="I68"/>
  <c r="I165"/>
  <c r="I57"/>
  <c r="I13"/>
  <c r="I146"/>
  <c r="I26"/>
  <c r="I62"/>
  <c r="I98"/>
  <c r="I132"/>
  <c r="I83"/>
  <c r="I104"/>
  <c r="I167"/>
  <c r="I85"/>
  <c r="I166"/>
  <c r="I201"/>
  <c r="I147"/>
  <c r="I168"/>
  <c r="I84"/>
  <c r="K145"/>
  <c r="L64"/>
  <c r="L178"/>
  <c r="L120"/>
  <c r="L71"/>
  <c r="L84"/>
  <c r="L100"/>
  <c r="L107"/>
  <c r="L73"/>
  <c r="L85"/>
  <c r="L176"/>
  <c r="L27"/>
  <c r="L80"/>
  <c r="L53"/>
  <c r="L125"/>
  <c r="L50"/>
  <c r="L174"/>
  <c r="L135"/>
  <c r="L196"/>
  <c r="L162"/>
  <c r="L133"/>
  <c r="L41"/>
  <c r="L144"/>
  <c r="L82"/>
  <c r="L184"/>
  <c r="L170"/>
  <c r="L194"/>
  <c r="L31"/>
  <c r="L143"/>
  <c r="L197"/>
  <c r="L106"/>
  <c r="L99"/>
  <c r="K21"/>
  <c r="K90"/>
  <c r="K139"/>
  <c r="I39"/>
  <c r="I27"/>
  <c r="I59"/>
  <c r="I118"/>
  <c r="I108"/>
  <c r="I70"/>
  <c r="I190"/>
  <c r="I79"/>
  <c r="I178"/>
  <c r="I148"/>
  <c r="I23"/>
  <c r="I94"/>
  <c r="I18"/>
  <c r="I51"/>
  <c r="I179"/>
  <c r="I95"/>
  <c r="I119"/>
  <c r="L145"/>
  <c r="L29"/>
  <c r="L28"/>
  <c r="L93"/>
  <c r="L149"/>
  <c r="L19"/>
  <c r="L62"/>
  <c r="L155"/>
  <c r="L177"/>
  <c r="L101"/>
  <c r="L58"/>
  <c r="L104"/>
  <c r="L193"/>
  <c r="L122"/>
  <c r="L163"/>
  <c r="L66"/>
  <c r="L173"/>
  <c r="L189"/>
  <c r="L152"/>
  <c r="L128"/>
  <c r="L69"/>
  <c r="L95"/>
  <c r="L32"/>
  <c r="L203"/>
  <c r="L195"/>
  <c r="L23"/>
  <c r="L98"/>
  <c r="L59"/>
  <c r="L8"/>
  <c r="L109"/>
  <c r="L190"/>
  <c r="L13"/>
  <c r="L164"/>
  <c r="K7"/>
  <c r="K6" s="1"/>
  <c r="K183"/>
  <c r="M182" i="141"/>
  <c r="M18" i="143" s="1"/>
  <c r="K103" i="142"/>
  <c r="J183"/>
  <c r="I101"/>
  <c r="I154"/>
  <c r="I93"/>
  <c r="I37"/>
  <c r="I145"/>
  <c r="I152"/>
  <c r="I96"/>
  <c r="I91"/>
  <c r="I194"/>
  <c r="I14"/>
  <c r="I196"/>
  <c r="I86"/>
  <c r="L38"/>
  <c r="L111"/>
  <c r="L39"/>
  <c r="L127"/>
  <c r="L119"/>
  <c r="L83"/>
  <c r="L40"/>
  <c r="L96"/>
  <c r="L116"/>
  <c r="L74"/>
  <c r="L15"/>
  <c r="L92"/>
  <c r="L112"/>
  <c r="L12"/>
  <c r="L56"/>
  <c r="L65"/>
  <c r="L9"/>
  <c r="L78"/>
  <c r="L167"/>
  <c r="L126"/>
  <c r="L141"/>
  <c r="L87"/>
  <c r="L72"/>
  <c r="L70"/>
  <c r="L154"/>
  <c r="L130"/>
  <c r="L117"/>
  <c r="L44"/>
  <c r="L131"/>
  <c r="L110"/>
  <c r="K192"/>
  <c r="M191" i="141"/>
  <c r="M19" i="143" s="1"/>
  <c r="K61" i="142"/>
  <c r="K157"/>
  <c r="M156" i="141"/>
  <c r="M16" i="143" s="1"/>
  <c r="K76" i="142"/>
  <c r="J139"/>
  <c r="I114"/>
  <c r="I186"/>
  <c r="I120"/>
  <c r="I184"/>
  <c r="I188"/>
  <c r="I141"/>
  <c r="I48"/>
  <c r="I8"/>
  <c r="I193"/>
  <c r="I36"/>
  <c r="I115"/>
  <c r="I80"/>
  <c r="I54"/>
  <c r="I28"/>
  <c r="I177"/>
  <c r="I162"/>
  <c r="I106"/>
  <c r="L175"/>
  <c r="L186"/>
  <c r="L148"/>
  <c r="L52"/>
  <c r="L51"/>
  <c r="L105"/>
  <c r="L160"/>
  <c r="L129"/>
  <c r="L25"/>
  <c r="L169"/>
  <c r="L55"/>
  <c r="L198"/>
  <c r="L113"/>
  <c r="L161"/>
  <c r="L22"/>
  <c r="L136"/>
  <c r="L115"/>
  <c r="L132"/>
  <c r="L16"/>
  <c r="L24"/>
  <c r="L147"/>
  <c r="L36"/>
  <c r="L43"/>
  <c r="L30"/>
  <c r="L158"/>
  <c r="L134"/>
  <c r="L14"/>
  <c r="L81"/>
  <c r="L48"/>
  <c r="L187"/>
  <c r="L45"/>
  <c r="L86"/>
  <c r="L166"/>
  <c r="L140"/>
  <c r="L97"/>
  <c r="K138" l="1"/>
  <c r="K218" s="1"/>
  <c r="M199" i="141"/>
  <c r="M20" i="143" s="1"/>
  <c r="Y20" s="1"/>
  <c r="M34" i="141"/>
  <c r="M8" i="143" s="1"/>
  <c r="M102" i="141"/>
  <c r="M13" i="143" s="1"/>
  <c r="M6" i="141"/>
  <c r="M20"/>
  <c r="M7" i="143" s="1"/>
  <c r="K203" i="142"/>
  <c r="K199" s="1"/>
  <c r="K223" s="1"/>
  <c r="M75" i="141"/>
  <c r="M11" i="143" s="1"/>
  <c r="M60" i="141"/>
  <c r="M10" i="143" s="1"/>
  <c r="K35" i="142"/>
  <c r="K34" s="1"/>
  <c r="K211" s="1"/>
  <c r="M89" i="141"/>
  <c r="M12" i="143" s="1"/>
  <c r="L182" i="141"/>
  <c r="L18" i="143" s="1"/>
  <c r="J60" i="142"/>
  <c r="J213" s="1"/>
  <c r="K102"/>
  <c r="K216" s="1"/>
  <c r="K156"/>
  <c r="K219" s="1"/>
  <c r="AC4" i="144"/>
  <c r="K20" i="142"/>
  <c r="K210" s="1"/>
  <c r="K182"/>
  <c r="K221" s="1"/>
  <c r="L34" i="141"/>
  <c r="L8" i="143" s="1"/>
  <c r="L191" i="141"/>
  <c r="L19" i="143" s="1"/>
  <c r="J156" i="142"/>
  <c r="J219" s="1"/>
  <c r="J192"/>
  <c r="J191" s="1"/>
  <c r="J222" s="1"/>
  <c r="J35"/>
  <c r="J34" s="1"/>
  <c r="J211" s="1"/>
  <c r="L75" i="141"/>
  <c r="L11" i="143" s="1"/>
  <c r="L6" i="141"/>
  <c r="L6" i="143" s="1"/>
  <c r="L20" i="141"/>
  <c r="L7" i="143" s="1"/>
  <c r="K195" i="142"/>
  <c r="K194"/>
  <c r="L171" i="141"/>
  <c r="L17" i="143" s="1"/>
  <c r="L60" i="141"/>
  <c r="L10" i="143" s="1"/>
  <c r="J6" i="142"/>
  <c r="J209" s="1"/>
  <c r="L156" i="141"/>
  <c r="L16" i="143" s="1"/>
  <c r="L89" i="141"/>
  <c r="L12" i="143" s="1"/>
  <c r="J138" i="142"/>
  <c r="J218" s="1"/>
  <c r="J199"/>
  <c r="J223" s="1"/>
  <c r="J46"/>
  <c r="J212" s="1"/>
  <c r="J123"/>
  <c r="J217" s="1"/>
  <c r="J102"/>
  <c r="J216" s="1"/>
  <c r="J21"/>
  <c r="J20" s="1"/>
  <c r="J210" s="1"/>
  <c r="J171"/>
  <c r="J220" s="1"/>
  <c r="J89"/>
  <c r="J215" s="1"/>
  <c r="L138" i="141"/>
  <c r="L15" i="143" s="1"/>
  <c r="L199" i="141"/>
  <c r="L20" i="143" s="1"/>
  <c r="J182" i="142"/>
  <c r="J221" s="1"/>
  <c r="J75"/>
  <c r="J214" s="1"/>
  <c r="L46" i="141"/>
  <c r="L9" i="143" s="1"/>
  <c r="L123" i="141"/>
  <c r="L14" i="143" s="1"/>
  <c r="L102" i="141"/>
  <c r="L13" i="143" s="1"/>
  <c r="K198" i="142"/>
  <c r="K75"/>
  <c r="K214" s="1"/>
  <c r="K60"/>
  <c r="K213" s="1"/>
  <c r="K89"/>
  <c r="K215" s="1"/>
  <c r="K171"/>
  <c r="K220" s="1"/>
  <c r="K123"/>
  <c r="K217" s="1"/>
  <c r="M171" i="141"/>
  <c r="M17" i="143" s="1"/>
  <c r="M123" i="141"/>
  <c r="M14" i="143" s="1"/>
  <c r="L124" i="142"/>
  <c r="L123" s="1"/>
  <c r="L217" s="1"/>
  <c r="N123" i="141"/>
  <c r="N14" i="143" s="1"/>
  <c r="K209" i="142"/>
  <c r="I21"/>
  <c r="I20" s="1"/>
  <c r="I210" s="1"/>
  <c r="K20" i="141"/>
  <c r="K7" i="143" s="1"/>
  <c r="L157" i="142"/>
  <c r="L156" s="1"/>
  <c r="L219" s="1"/>
  <c r="N156" i="141"/>
  <c r="N16" i="143" s="1"/>
  <c r="I76" i="142"/>
  <c r="I75" s="1"/>
  <c r="I214" s="1"/>
  <c r="K75" i="141"/>
  <c r="K11" i="143" s="1"/>
  <c r="K46" i="142"/>
  <c r="K212" s="1"/>
  <c r="L35"/>
  <c r="L34" s="1"/>
  <c r="L211" s="1"/>
  <c r="N34" i="141"/>
  <c r="N8" i="143" s="1"/>
  <c r="L192" i="142"/>
  <c r="L191" s="1"/>
  <c r="L222" s="1"/>
  <c r="N191" i="141"/>
  <c r="N19" i="143" s="1"/>
  <c r="L76" i="142"/>
  <c r="L75" s="1"/>
  <c r="L214" s="1"/>
  <c r="N75" i="141"/>
  <c r="N11" i="143" s="1"/>
  <c r="I90" i="142"/>
  <c r="I89" s="1"/>
  <c r="I215" s="1"/>
  <c r="K89" i="141"/>
  <c r="K12" i="143" s="1"/>
  <c r="M6"/>
  <c r="L90" i="142"/>
  <c r="L89" s="1"/>
  <c r="L215" s="1"/>
  <c r="N89" i="141"/>
  <c r="N12" i="143" s="1"/>
  <c r="L183" i="142"/>
  <c r="L182" s="1"/>
  <c r="L221" s="1"/>
  <c r="N182" i="141"/>
  <c r="N18" i="143" s="1"/>
  <c r="M46" i="141"/>
  <c r="M9" i="143" s="1"/>
  <c r="I103" i="142"/>
  <c r="I102" s="1"/>
  <c r="I216" s="1"/>
  <c r="K102" i="141"/>
  <c r="K13" i="143" s="1"/>
  <c r="L139" i="142"/>
  <c r="L138" s="1"/>
  <c r="L218" s="1"/>
  <c r="N138" i="141"/>
  <c r="N15" i="143" s="1"/>
  <c r="I61" i="142"/>
  <c r="I60" s="1"/>
  <c r="I213" s="1"/>
  <c r="K60" i="141"/>
  <c r="K10" i="143" s="1"/>
  <c r="I183" i="142"/>
  <c r="I182" s="1"/>
  <c r="I221" s="1"/>
  <c r="K182" i="141"/>
  <c r="K18" i="143" s="1"/>
  <c r="L7" i="142"/>
  <c r="L6" s="1"/>
  <c r="N6" i="141"/>
  <c r="L21" i="142"/>
  <c r="L20" s="1"/>
  <c r="L210" s="1"/>
  <c r="N20" i="141"/>
  <c r="N7" i="143" s="1"/>
  <c r="I192" i="142"/>
  <c r="I191" s="1"/>
  <c r="I222" s="1"/>
  <c r="K191" i="141"/>
  <c r="K19" i="143" s="1"/>
  <c r="L200" i="142"/>
  <c r="L199" s="1"/>
  <c r="L223" s="1"/>
  <c r="N199" i="141"/>
  <c r="N20" i="143" s="1"/>
  <c r="L103" i="142"/>
  <c r="L102" s="1"/>
  <c r="L216" s="1"/>
  <c r="N102" i="141"/>
  <c r="N13" i="143" s="1"/>
  <c r="I47" i="142"/>
  <c r="I46" s="1"/>
  <c r="I212" s="1"/>
  <c r="K46" i="141"/>
  <c r="K9" i="143" s="1"/>
  <c r="K25"/>
  <c r="I35" i="142"/>
  <c r="I34" s="1"/>
  <c r="I211" s="1"/>
  <c r="K34" i="141"/>
  <c r="K8" i="143" s="1"/>
  <c r="L61" i="142"/>
  <c r="L60" s="1"/>
  <c r="L213" s="1"/>
  <c r="N60" i="141"/>
  <c r="N10" i="143" s="1"/>
  <c r="I7" i="142"/>
  <c r="I6" s="1"/>
  <c r="K6" i="141"/>
  <c r="L47" i="142"/>
  <c r="L46" s="1"/>
  <c r="L212" s="1"/>
  <c r="N46" i="141"/>
  <c r="N9" i="143" s="1"/>
  <c r="I139" i="142"/>
  <c r="I138" s="1"/>
  <c r="I218" s="1"/>
  <c r="K138" i="141"/>
  <c r="K15" i="143" s="1"/>
  <c r="I200" i="142"/>
  <c r="I199" s="1"/>
  <c r="I223" s="1"/>
  <c r="K199" i="141"/>
  <c r="K20" i="143" s="1"/>
  <c r="I124" i="142"/>
  <c r="I123" s="1"/>
  <c r="I217" s="1"/>
  <c r="K123" i="141"/>
  <c r="K14" i="143" s="1"/>
  <c r="L172" i="142"/>
  <c r="L171" s="1"/>
  <c r="L220" s="1"/>
  <c r="N171" i="141"/>
  <c r="N17" i="143" s="1"/>
  <c r="I172" i="142"/>
  <c r="I171" s="1"/>
  <c r="I220" s="1"/>
  <c r="K171" i="141"/>
  <c r="K17" i="143" s="1"/>
  <c r="I157" i="142"/>
  <c r="I156" s="1"/>
  <c r="I219" s="1"/>
  <c r="K156" i="141"/>
  <c r="K16" i="143" s="1"/>
  <c r="L5" l="1"/>
  <c r="X20"/>
  <c r="U223" i="142"/>
  <c r="J5"/>
  <c r="L5" i="141"/>
  <c r="J208" i="142"/>
  <c r="K191"/>
  <c r="K222" s="1"/>
  <c r="V223" s="1"/>
  <c r="W223"/>
  <c r="T223"/>
  <c r="I5"/>
  <c r="I209"/>
  <c r="I208" s="1"/>
  <c r="M5" i="141"/>
  <c r="K6" i="143"/>
  <c r="K5" s="1"/>
  <c r="K5" i="141"/>
  <c r="L209" i="142"/>
  <c r="L208" s="1"/>
  <c r="L5"/>
  <c r="N6" i="143"/>
  <c r="N5" s="1"/>
  <c r="N5" i="141"/>
  <c r="W20" i="143"/>
  <c r="Z20"/>
  <c r="M5"/>
  <c r="K5" i="142" l="1"/>
  <c r="K208"/>
  <c r="J227"/>
  <c r="J228" s="1"/>
  <c r="L227"/>
  <c r="L228" s="1"/>
  <c r="I227"/>
  <c r="I228" s="1"/>
  <c r="K227" l="1"/>
  <c r="K228" s="1"/>
  <c r="R175" i="140"/>
  <c r="P175"/>
  <c r="S175"/>
  <c r="O175"/>
  <c r="Q175"/>
  <c r="Q178"/>
  <c r="O178"/>
  <c r="S178"/>
  <c r="P178"/>
  <c r="R178"/>
  <c r="S181"/>
  <c r="R181"/>
  <c r="Q181"/>
  <c r="O181"/>
  <c r="P181"/>
  <c r="S176"/>
  <c r="P176"/>
  <c r="O176"/>
  <c r="R176"/>
  <c r="Q176"/>
  <c r="P180"/>
  <c r="O180"/>
  <c r="R180"/>
  <c r="Q180"/>
  <c r="S180"/>
  <c r="S179"/>
  <c r="P179"/>
  <c r="Q179"/>
  <c r="O179"/>
  <c r="R179"/>
  <c r="R177"/>
  <c r="O177"/>
  <c r="Q177"/>
  <c r="S177"/>
  <c r="P177"/>
  <c r="Q182"/>
  <c r="O182"/>
  <c r="R182"/>
  <c r="S182"/>
  <c r="P182"/>
  <c r="P174"/>
  <c r="Q174"/>
  <c r="R174"/>
  <c r="O174"/>
  <c r="D5" i="137"/>
  <c r="S174" i="140"/>
  <c r="R133" l="1"/>
  <c r="R5" s="1"/>
  <c r="S133"/>
  <c r="S5" s="1"/>
  <c r="Q133"/>
  <c r="Q5" s="1"/>
  <c r="O133"/>
  <c r="O5" s="1"/>
  <c r="P133"/>
  <c r="P5" s="1"/>
  <c r="Z4" l="1"/>
  <c r="K493"/>
  <c r="K491"/>
  <c r="K489"/>
  <c r="K487"/>
  <c r="K485"/>
  <c r="K483"/>
  <c r="K481"/>
  <c r="K479"/>
  <c r="K477"/>
  <c r="K475"/>
  <c r="K473"/>
  <c r="K471"/>
  <c r="K469"/>
  <c r="K467"/>
  <c r="K465"/>
  <c r="K463"/>
  <c r="K461"/>
  <c r="K459"/>
  <c r="K457"/>
  <c r="K455"/>
  <c r="K453"/>
  <c r="K451"/>
  <c r="K449"/>
  <c r="K447"/>
  <c r="K445"/>
  <c r="K443"/>
  <c r="K441"/>
  <c r="K439"/>
  <c r="K437"/>
  <c r="K435"/>
  <c r="K433"/>
  <c r="K431"/>
  <c r="K428"/>
  <c r="K426"/>
  <c r="K424"/>
  <c r="K422"/>
  <c r="K420"/>
  <c r="K418"/>
  <c r="K416"/>
  <c r="K414"/>
  <c r="K412"/>
  <c r="K410"/>
  <c r="K408"/>
  <c r="K406"/>
  <c r="K404"/>
  <c r="K402"/>
  <c r="K400"/>
  <c r="K398"/>
  <c r="K396"/>
  <c r="K394"/>
  <c r="K392"/>
  <c r="K390"/>
  <c r="K388"/>
  <c r="K386"/>
  <c r="K384"/>
  <c r="K382"/>
  <c r="K380"/>
  <c r="K492"/>
  <c r="K490"/>
  <c r="K488"/>
  <c r="K486"/>
  <c r="K484"/>
  <c r="K482"/>
  <c r="K480"/>
  <c r="K478"/>
  <c r="K476"/>
  <c r="K474"/>
  <c r="K472"/>
  <c r="K470"/>
  <c r="K468"/>
  <c r="K466"/>
  <c r="K464"/>
  <c r="K462"/>
  <c r="K460"/>
  <c r="K458"/>
  <c r="K456"/>
  <c r="K454"/>
  <c r="K452"/>
  <c r="K450"/>
  <c r="K448"/>
  <c r="K446"/>
  <c r="K444"/>
  <c r="K442"/>
  <c r="K440"/>
  <c r="K438"/>
  <c r="K436"/>
  <c r="K434"/>
  <c r="K432"/>
  <c r="K429"/>
  <c r="K427"/>
  <c r="K425"/>
  <c r="K423"/>
  <c r="K421"/>
  <c r="K419"/>
  <c r="K417"/>
  <c r="K415"/>
  <c r="K413"/>
  <c r="K411"/>
  <c r="K409"/>
  <c r="K407"/>
  <c r="K405"/>
  <c r="K403"/>
  <c r="K401"/>
  <c r="K399"/>
  <c r="K397"/>
  <c r="K395"/>
  <c r="K393"/>
  <c r="K391"/>
  <c r="K389"/>
  <c r="K387"/>
  <c r="K385"/>
  <c r="K383"/>
  <c r="K381"/>
  <c r="K376"/>
  <c r="K372"/>
  <c r="K368"/>
  <c r="K364"/>
  <c r="K360"/>
  <c r="K356"/>
  <c r="K352"/>
  <c r="K348"/>
  <c r="K344"/>
  <c r="K340"/>
  <c r="K336"/>
  <c r="K332"/>
  <c r="K328"/>
  <c r="K324"/>
  <c r="K323"/>
  <c r="K375"/>
  <c r="K371"/>
  <c r="K367"/>
  <c r="K363"/>
  <c r="K359"/>
  <c r="K355"/>
  <c r="K351"/>
  <c r="K347"/>
  <c r="K343"/>
  <c r="K339"/>
  <c r="K335"/>
  <c r="K331"/>
  <c r="K327"/>
  <c r="K326"/>
  <c r="K325"/>
  <c r="K320"/>
  <c r="K318"/>
  <c r="K316"/>
  <c r="K314"/>
  <c r="K312"/>
  <c r="K310"/>
  <c r="K308"/>
  <c r="K306"/>
  <c r="K304"/>
  <c r="K302"/>
  <c r="K300"/>
  <c r="K298"/>
  <c r="K296"/>
  <c r="K294"/>
  <c r="K292"/>
  <c r="K290"/>
  <c r="K288"/>
  <c r="K286"/>
  <c r="K284"/>
  <c r="K282"/>
  <c r="K280"/>
  <c r="K278"/>
  <c r="K276"/>
  <c r="K274"/>
  <c r="K272"/>
  <c r="K270"/>
  <c r="K268"/>
  <c r="K266"/>
  <c r="K264"/>
  <c r="K262"/>
  <c r="K260"/>
  <c r="K258"/>
  <c r="K256"/>
  <c r="K254"/>
  <c r="K252"/>
  <c r="K250"/>
  <c r="K248"/>
  <c r="K246"/>
  <c r="K244"/>
  <c r="K242"/>
  <c r="K240"/>
  <c r="K237"/>
  <c r="K235"/>
  <c r="K233"/>
  <c r="K231"/>
  <c r="K379"/>
  <c r="K374"/>
  <c r="K370"/>
  <c r="K366"/>
  <c r="K362"/>
  <c r="K358"/>
  <c r="K354"/>
  <c r="K350"/>
  <c r="K346"/>
  <c r="K342"/>
  <c r="K338"/>
  <c r="K334"/>
  <c r="K330"/>
  <c r="K378"/>
  <c r="K373"/>
  <c r="K369"/>
  <c r="K365"/>
  <c r="K361"/>
  <c r="K357"/>
  <c r="K353"/>
  <c r="K349"/>
  <c r="K345"/>
  <c r="K341"/>
  <c r="K337"/>
  <c r="K333"/>
  <c r="K329"/>
  <c r="K322"/>
  <c r="K321"/>
  <c r="K319"/>
  <c r="K317"/>
  <c r="K315"/>
  <c r="K313"/>
  <c r="K311"/>
  <c r="K309"/>
  <c r="K307"/>
  <c r="K305"/>
  <c r="K303"/>
  <c r="K301"/>
  <c r="K299"/>
  <c r="K297"/>
  <c r="K295"/>
  <c r="K293"/>
  <c r="K291"/>
  <c r="K289"/>
  <c r="K287"/>
  <c r="K285"/>
  <c r="K283"/>
  <c r="K281"/>
  <c r="K279"/>
  <c r="K277"/>
  <c r="K275"/>
  <c r="K273"/>
  <c r="K271"/>
  <c r="K269"/>
  <c r="K267"/>
  <c r="K265"/>
  <c r="K263"/>
  <c r="K261"/>
  <c r="K259"/>
  <c r="K257"/>
  <c r="K255"/>
  <c r="K227"/>
  <c r="K223"/>
  <c r="K219"/>
  <c r="K215"/>
  <c r="K211"/>
  <c r="K207"/>
  <c r="K203"/>
  <c r="K199"/>
  <c r="K195"/>
  <c r="K191"/>
  <c r="K190"/>
  <c r="K189"/>
  <c r="K182"/>
  <c r="K181"/>
  <c r="K174"/>
  <c r="K173"/>
  <c r="K253"/>
  <c r="K251"/>
  <c r="K249"/>
  <c r="K247"/>
  <c r="K245"/>
  <c r="K243"/>
  <c r="K241"/>
  <c r="K239"/>
  <c r="K236"/>
  <c r="K234"/>
  <c r="K232"/>
  <c r="K230"/>
  <c r="K226"/>
  <c r="K222"/>
  <c r="K218"/>
  <c r="K214"/>
  <c r="K210"/>
  <c r="K206"/>
  <c r="K202"/>
  <c r="K198"/>
  <c r="K194"/>
  <c r="K184"/>
  <c r="K183"/>
  <c r="K176"/>
  <c r="K175"/>
  <c r="K169"/>
  <c r="K167"/>
  <c r="K165"/>
  <c r="K163"/>
  <c r="K161"/>
  <c r="K159"/>
  <c r="K157"/>
  <c r="K155"/>
  <c r="K153"/>
  <c r="K151"/>
  <c r="K149"/>
  <c r="K147"/>
  <c r="K145"/>
  <c r="K143"/>
  <c r="K141"/>
  <c r="K139"/>
  <c r="K137"/>
  <c r="K135"/>
  <c r="K132"/>
  <c r="K130"/>
  <c r="K128"/>
  <c r="K126"/>
  <c r="K124"/>
  <c r="K122"/>
  <c r="K120"/>
  <c r="K118"/>
  <c r="K116"/>
  <c r="K114"/>
  <c r="K112"/>
  <c r="K110"/>
  <c r="K108"/>
  <c r="K106"/>
  <c r="K104"/>
  <c r="K229"/>
  <c r="K225"/>
  <c r="K221"/>
  <c r="K217"/>
  <c r="K213"/>
  <c r="K209"/>
  <c r="K205"/>
  <c r="K201"/>
  <c r="K197"/>
  <c r="K193"/>
  <c r="K186"/>
  <c r="K185"/>
  <c r="K228"/>
  <c r="K224"/>
  <c r="K220"/>
  <c r="K216"/>
  <c r="K212"/>
  <c r="K208"/>
  <c r="K204"/>
  <c r="K200"/>
  <c r="K196"/>
  <c r="K192"/>
  <c r="K188"/>
  <c r="K187"/>
  <c r="K180"/>
  <c r="K179"/>
  <c r="K172"/>
  <c r="K171"/>
  <c r="K168"/>
  <c r="K166"/>
  <c r="K164"/>
  <c r="K162"/>
  <c r="K160"/>
  <c r="K158"/>
  <c r="K156"/>
  <c r="K154"/>
  <c r="K152"/>
  <c r="K150"/>
  <c r="K148"/>
  <c r="K146"/>
  <c r="K144"/>
  <c r="K142"/>
  <c r="K140"/>
  <c r="K138"/>
  <c r="K136"/>
  <c r="K134"/>
  <c r="K131"/>
  <c r="K129"/>
  <c r="K127"/>
  <c r="K125"/>
  <c r="K123"/>
  <c r="K121"/>
  <c r="K119"/>
  <c r="K117"/>
  <c r="K115"/>
  <c r="K113"/>
  <c r="K111"/>
  <c r="K109"/>
  <c r="K107"/>
  <c r="K105"/>
  <c r="K103"/>
  <c r="K96"/>
  <c r="K95"/>
  <c r="K87"/>
  <c r="K86"/>
  <c r="K79"/>
  <c r="K78"/>
  <c r="K71"/>
  <c r="K70"/>
  <c r="K62"/>
  <c r="K61"/>
  <c r="K54"/>
  <c r="K53"/>
  <c r="K46"/>
  <c r="K45"/>
  <c r="K38"/>
  <c r="K37"/>
  <c r="K20"/>
  <c r="K18"/>
  <c r="K16"/>
  <c r="K14"/>
  <c r="K11"/>
  <c r="K178"/>
  <c r="K98"/>
  <c r="K97"/>
  <c r="K89"/>
  <c r="K88"/>
  <c r="K81"/>
  <c r="K80"/>
  <c r="K73"/>
  <c r="K72"/>
  <c r="K64"/>
  <c r="K63"/>
  <c r="K56"/>
  <c r="K55"/>
  <c r="K48"/>
  <c r="K47"/>
  <c r="K40"/>
  <c r="K39"/>
  <c r="K32"/>
  <c r="K31"/>
  <c r="K24"/>
  <c r="K23"/>
  <c r="K9"/>
  <c r="K170"/>
  <c r="K100"/>
  <c r="K99"/>
  <c r="K91"/>
  <c r="K90"/>
  <c r="K83"/>
  <c r="K82"/>
  <c r="K75"/>
  <c r="K74"/>
  <c r="K66"/>
  <c r="K65"/>
  <c r="K58"/>
  <c r="K57"/>
  <c r="K50"/>
  <c r="K49"/>
  <c r="K42"/>
  <c r="K41"/>
  <c r="K34"/>
  <c r="K33"/>
  <c r="K26"/>
  <c r="K25"/>
  <c r="K21"/>
  <c r="K19"/>
  <c r="K17"/>
  <c r="K13"/>
  <c r="K177"/>
  <c r="K102"/>
  <c r="K101"/>
  <c r="K93"/>
  <c r="K92"/>
  <c r="K85"/>
  <c r="K84"/>
  <c r="K77"/>
  <c r="K76"/>
  <c r="K69"/>
  <c r="K68"/>
  <c r="K60"/>
  <c r="K59"/>
  <c r="K52"/>
  <c r="K51"/>
  <c r="K44"/>
  <c r="K43"/>
  <c r="K36"/>
  <c r="K35"/>
  <c r="K28"/>
  <c r="K27"/>
  <c r="K30"/>
  <c r="K29"/>
  <c r="K22"/>
  <c r="K12"/>
  <c r="K10"/>
  <c r="K8"/>
  <c r="K15"/>
  <c r="M492"/>
  <c r="M490"/>
  <c r="M488"/>
  <c r="M486"/>
  <c r="M484"/>
  <c r="M482"/>
  <c r="M480"/>
  <c r="M478"/>
  <c r="M476"/>
  <c r="M474"/>
  <c r="M472"/>
  <c r="M470"/>
  <c r="M468"/>
  <c r="M466"/>
  <c r="M464"/>
  <c r="M462"/>
  <c r="M460"/>
  <c r="M458"/>
  <c r="M456"/>
  <c r="M454"/>
  <c r="M452"/>
  <c r="M450"/>
  <c r="M448"/>
  <c r="M446"/>
  <c r="M444"/>
  <c r="M442"/>
  <c r="M440"/>
  <c r="M438"/>
  <c r="M436"/>
  <c r="M434"/>
  <c r="M432"/>
  <c r="M429"/>
  <c r="M427"/>
  <c r="M425"/>
  <c r="M423"/>
  <c r="M421"/>
  <c r="M419"/>
  <c r="M417"/>
  <c r="M415"/>
  <c r="M413"/>
  <c r="M411"/>
  <c r="M409"/>
  <c r="M407"/>
  <c r="M405"/>
  <c r="M403"/>
  <c r="M401"/>
  <c r="M399"/>
  <c r="M397"/>
  <c r="M395"/>
  <c r="M393"/>
  <c r="M391"/>
  <c r="M389"/>
  <c r="M387"/>
  <c r="M385"/>
  <c r="M383"/>
  <c r="M381"/>
  <c r="M379"/>
  <c r="M493"/>
  <c r="M491"/>
  <c r="M489"/>
  <c r="M487"/>
  <c r="M485"/>
  <c r="M483"/>
  <c r="M481"/>
  <c r="M479"/>
  <c r="M477"/>
  <c r="M475"/>
  <c r="M473"/>
  <c r="M471"/>
  <c r="M469"/>
  <c r="M467"/>
  <c r="M465"/>
  <c r="M463"/>
  <c r="M461"/>
  <c r="M459"/>
  <c r="M457"/>
  <c r="M455"/>
  <c r="M453"/>
  <c r="M451"/>
  <c r="M449"/>
  <c r="M447"/>
  <c r="M445"/>
  <c r="M443"/>
  <c r="M441"/>
  <c r="M439"/>
  <c r="M437"/>
  <c r="M435"/>
  <c r="M433"/>
  <c r="M431"/>
  <c r="M428"/>
  <c r="M426"/>
  <c r="M424"/>
  <c r="M422"/>
  <c r="M420"/>
  <c r="M418"/>
  <c r="M416"/>
  <c r="M414"/>
  <c r="M412"/>
  <c r="M410"/>
  <c r="M408"/>
  <c r="M406"/>
  <c r="M404"/>
  <c r="M402"/>
  <c r="M400"/>
  <c r="M398"/>
  <c r="M396"/>
  <c r="M394"/>
  <c r="M392"/>
  <c r="M390"/>
  <c r="M388"/>
  <c r="M386"/>
  <c r="M384"/>
  <c r="M382"/>
  <c r="M380"/>
  <c r="M378"/>
  <c r="M373"/>
  <c r="M369"/>
  <c r="M365"/>
  <c r="M361"/>
  <c r="M357"/>
  <c r="M353"/>
  <c r="M349"/>
  <c r="M345"/>
  <c r="M341"/>
  <c r="M337"/>
  <c r="M333"/>
  <c r="M329"/>
  <c r="M321"/>
  <c r="M376"/>
  <c r="M372"/>
  <c r="M368"/>
  <c r="M364"/>
  <c r="M360"/>
  <c r="M356"/>
  <c r="M352"/>
  <c r="M348"/>
  <c r="M344"/>
  <c r="M340"/>
  <c r="M336"/>
  <c r="M332"/>
  <c r="M328"/>
  <c r="M323"/>
  <c r="M322"/>
  <c r="M319"/>
  <c r="M317"/>
  <c r="M315"/>
  <c r="M313"/>
  <c r="M311"/>
  <c r="M309"/>
  <c r="M307"/>
  <c r="M305"/>
  <c r="M303"/>
  <c r="M301"/>
  <c r="M299"/>
  <c r="M297"/>
  <c r="M295"/>
  <c r="M293"/>
  <c r="M291"/>
  <c r="M289"/>
  <c r="M287"/>
  <c r="M285"/>
  <c r="M283"/>
  <c r="M281"/>
  <c r="M279"/>
  <c r="M277"/>
  <c r="M275"/>
  <c r="M273"/>
  <c r="M271"/>
  <c r="M269"/>
  <c r="M267"/>
  <c r="M265"/>
  <c r="M263"/>
  <c r="M261"/>
  <c r="M259"/>
  <c r="M257"/>
  <c r="M255"/>
  <c r="M253"/>
  <c r="M251"/>
  <c r="M249"/>
  <c r="M247"/>
  <c r="M245"/>
  <c r="M243"/>
  <c r="M241"/>
  <c r="M239"/>
  <c r="M236"/>
  <c r="M234"/>
  <c r="M232"/>
  <c r="M230"/>
  <c r="M375"/>
  <c r="M371"/>
  <c r="M367"/>
  <c r="M363"/>
  <c r="M359"/>
  <c r="M355"/>
  <c r="M351"/>
  <c r="M347"/>
  <c r="M343"/>
  <c r="M339"/>
  <c r="M335"/>
  <c r="M331"/>
  <c r="M327"/>
  <c r="M325"/>
  <c r="M324"/>
  <c r="M374"/>
  <c r="M370"/>
  <c r="M366"/>
  <c r="M362"/>
  <c r="M358"/>
  <c r="M354"/>
  <c r="M350"/>
  <c r="M346"/>
  <c r="M342"/>
  <c r="M338"/>
  <c r="M334"/>
  <c r="M330"/>
  <c r="M326"/>
  <c r="M320"/>
  <c r="M318"/>
  <c r="M316"/>
  <c r="M314"/>
  <c r="M312"/>
  <c r="M310"/>
  <c r="M308"/>
  <c r="M306"/>
  <c r="M304"/>
  <c r="M302"/>
  <c r="M300"/>
  <c r="M298"/>
  <c r="M296"/>
  <c r="M294"/>
  <c r="M292"/>
  <c r="M290"/>
  <c r="M288"/>
  <c r="M286"/>
  <c r="M284"/>
  <c r="M282"/>
  <c r="M280"/>
  <c r="M278"/>
  <c r="M276"/>
  <c r="M274"/>
  <c r="M272"/>
  <c r="M270"/>
  <c r="M268"/>
  <c r="M266"/>
  <c r="M264"/>
  <c r="M262"/>
  <c r="M260"/>
  <c r="M258"/>
  <c r="M256"/>
  <c r="M254"/>
  <c r="M228"/>
  <c r="M224"/>
  <c r="M220"/>
  <c r="M216"/>
  <c r="M212"/>
  <c r="M208"/>
  <c r="M204"/>
  <c r="M200"/>
  <c r="M196"/>
  <c r="M192"/>
  <c r="M187"/>
  <c r="M186"/>
  <c r="M179"/>
  <c r="M178"/>
  <c r="M171"/>
  <c r="M170"/>
  <c r="M227"/>
  <c r="M223"/>
  <c r="M219"/>
  <c r="M215"/>
  <c r="M211"/>
  <c r="M207"/>
  <c r="M203"/>
  <c r="M199"/>
  <c r="M195"/>
  <c r="M191"/>
  <c r="M189"/>
  <c r="M188"/>
  <c r="M181"/>
  <c r="M180"/>
  <c r="M173"/>
  <c r="M172"/>
  <c r="M168"/>
  <c r="M166"/>
  <c r="M164"/>
  <c r="M162"/>
  <c r="M160"/>
  <c r="M158"/>
  <c r="M156"/>
  <c r="M154"/>
  <c r="M152"/>
  <c r="M150"/>
  <c r="M148"/>
  <c r="M146"/>
  <c r="M144"/>
  <c r="M142"/>
  <c r="M140"/>
  <c r="M138"/>
  <c r="M136"/>
  <c r="M134"/>
  <c r="M131"/>
  <c r="M129"/>
  <c r="M127"/>
  <c r="M125"/>
  <c r="M123"/>
  <c r="M121"/>
  <c r="M119"/>
  <c r="M117"/>
  <c r="M115"/>
  <c r="M113"/>
  <c r="M111"/>
  <c r="M109"/>
  <c r="M107"/>
  <c r="M105"/>
  <c r="M226"/>
  <c r="M222"/>
  <c r="M218"/>
  <c r="M214"/>
  <c r="M210"/>
  <c r="M206"/>
  <c r="M202"/>
  <c r="M198"/>
  <c r="M194"/>
  <c r="M190"/>
  <c r="M183"/>
  <c r="M182"/>
  <c r="M252"/>
  <c r="M250"/>
  <c r="M248"/>
  <c r="M246"/>
  <c r="M244"/>
  <c r="M242"/>
  <c r="M240"/>
  <c r="M237"/>
  <c r="M235"/>
  <c r="M233"/>
  <c r="M231"/>
  <c r="M229"/>
  <c r="M225"/>
  <c r="M221"/>
  <c r="M217"/>
  <c r="M213"/>
  <c r="M209"/>
  <c r="M205"/>
  <c r="M201"/>
  <c r="M197"/>
  <c r="M193"/>
  <c r="M185"/>
  <c r="M184"/>
  <c r="M177"/>
  <c r="M176"/>
  <c r="M169"/>
  <c r="M167"/>
  <c r="M165"/>
  <c r="M163"/>
  <c r="M161"/>
  <c r="M159"/>
  <c r="M157"/>
  <c r="M155"/>
  <c r="M153"/>
  <c r="M151"/>
  <c r="M149"/>
  <c r="M147"/>
  <c r="M145"/>
  <c r="M143"/>
  <c r="M141"/>
  <c r="M139"/>
  <c r="M137"/>
  <c r="M135"/>
  <c r="M132"/>
  <c r="M130"/>
  <c r="M128"/>
  <c r="M126"/>
  <c r="M124"/>
  <c r="M122"/>
  <c r="M120"/>
  <c r="M118"/>
  <c r="M116"/>
  <c r="M114"/>
  <c r="M112"/>
  <c r="M110"/>
  <c r="M108"/>
  <c r="M106"/>
  <c r="M104"/>
  <c r="M101"/>
  <c r="M100"/>
  <c r="M92"/>
  <c r="M91"/>
  <c r="M84"/>
  <c r="M83"/>
  <c r="M76"/>
  <c r="M75"/>
  <c r="M68"/>
  <c r="M66"/>
  <c r="M59"/>
  <c r="M58"/>
  <c r="M51"/>
  <c r="M50"/>
  <c r="M43"/>
  <c r="M42"/>
  <c r="M35"/>
  <c r="M34"/>
  <c r="M21"/>
  <c r="M19"/>
  <c r="M15"/>
  <c r="M9"/>
  <c r="M14"/>
  <c r="M10"/>
  <c r="M8"/>
  <c r="M174"/>
  <c r="M103"/>
  <c r="M102"/>
  <c r="M95"/>
  <c r="M93"/>
  <c r="M86"/>
  <c r="M85"/>
  <c r="M78"/>
  <c r="M77"/>
  <c r="M70"/>
  <c r="M69"/>
  <c r="M61"/>
  <c r="M60"/>
  <c r="M53"/>
  <c r="M52"/>
  <c r="M45"/>
  <c r="M44"/>
  <c r="M37"/>
  <c r="M36"/>
  <c r="M29"/>
  <c r="M28"/>
  <c r="M12"/>
  <c r="M97"/>
  <c r="M96"/>
  <c r="M88"/>
  <c r="M87"/>
  <c r="M80"/>
  <c r="M79"/>
  <c r="M72"/>
  <c r="M71"/>
  <c r="M63"/>
  <c r="M62"/>
  <c r="M55"/>
  <c r="M54"/>
  <c r="M47"/>
  <c r="M46"/>
  <c r="M39"/>
  <c r="M38"/>
  <c r="M31"/>
  <c r="M30"/>
  <c r="M23"/>
  <c r="M22"/>
  <c r="M20"/>
  <c r="M18"/>
  <c r="M16"/>
  <c r="M175"/>
  <c r="M99"/>
  <c r="M98"/>
  <c r="M90"/>
  <c r="M89"/>
  <c r="M82"/>
  <c r="M81"/>
  <c r="M74"/>
  <c r="M73"/>
  <c r="M65"/>
  <c r="M64"/>
  <c r="M57"/>
  <c r="M56"/>
  <c r="M49"/>
  <c r="M48"/>
  <c r="M41"/>
  <c r="M40"/>
  <c r="M33"/>
  <c r="M32"/>
  <c r="M25"/>
  <c r="M24"/>
  <c r="M27"/>
  <c r="M26"/>
  <c r="M17"/>
  <c r="M13"/>
  <c r="M11"/>
  <c r="N492"/>
  <c r="N490"/>
  <c r="N488"/>
  <c r="N486"/>
  <c r="N484"/>
  <c r="N482"/>
  <c r="N480"/>
  <c r="N478"/>
  <c r="N476"/>
  <c r="N474"/>
  <c r="N472"/>
  <c r="N470"/>
  <c r="N468"/>
  <c r="N466"/>
  <c r="N464"/>
  <c r="N462"/>
  <c r="N460"/>
  <c r="N458"/>
  <c r="N456"/>
  <c r="N454"/>
  <c r="N452"/>
  <c r="N450"/>
  <c r="N448"/>
  <c r="N446"/>
  <c r="N444"/>
  <c r="N442"/>
  <c r="N440"/>
  <c r="N438"/>
  <c r="N436"/>
  <c r="N434"/>
  <c r="N432"/>
  <c r="N429"/>
  <c r="N427"/>
  <c r="N425"/>
  <c r="N423"/>
  <c r="N421"/>
  <c r="N419"/>
  <c r="N417"/>
  <c r="N415"/>
  <c r="N413"/>
  <c r="N411"/>
  <c r="N409"/>
  <c r="N407"/>
  <c r="N405"/>
  <c r="N403"/>
  <c r="N401"/>
  <c r="N399"/>
  <c r="N397"/>
  <c r="N395"/>
  <c r="N393"/>
  <c r="N391"/>
  <c r="N389"/>
  <c r="N387"/>
  <c r="N385"/>
  <c r="N383"/>
  <c r="N381"/>
  <c r="N379"/>
  <c r="N376"/>
  <c r="N374"/>
  <c r="N372"/>
  <c r="N370"/>
  <c r="N368"/>
  <c r="N366"/>
  <c r="N364"/>
  <c r="N362"/>
  <c r="N360"/>
  <c r="N358"/>
  <c r="N356"/>
  <c r="N354"/>
  <c r="N352"/>
  <c r="N350"/>
  <c r="N348"/>
  <c r="N346"/>
  <c r="N344"/>
  <c r="N342"/>
  <c r="N340"/>
  <c r="N338"/>
  <c r="N336"/>
  <c r="N334"/>
  <c r="N332"/>
  <c r="N330"/>
  <c r="N328"/>
  <c r="N326"/>
  <c r="N324"/>
  <c r="N322"/>
  <c r="N493"/>
  <c r="N491"/>
  <c r="N489"/>
  <c r="N487"/>
  <c r="N485"/>
  <c r="N483"/>
  <c r="N481"/>
  <c r="N479"/>
  <c r="N477"/>
  <c r="N475"/>
  <c r="N473"/>
  <c r="N471"/>
  <c r="N469"/>
  <c r="N467"/>
  <c r="N465"/>
  <c r="N463"/>
  <c r="N461"/>
  <c r="N459"/>
  <c r="N457"/>
  <c r="N455"/>
  <c r="N453"/>
  <c r="N451"/>
  <c r="N449"/>
  <c r="N447"/>
  <c r="N445"/>
  <c r="N443"/>
  <c r="N441"/>
  <c r="N439"/>
  <c r="N437"/>
  <c r="N435"/>
  <c r="N433"/>
  <c r="N431"/>
  <c r="N428"/>
  <c r="N426"/>
  <c r="N424"/>
  <c r="N422"/>
  <c r="N420"/>
  <c r="N418"/>
  <c r="N416"/>
  <c r="N414"/>
  <c r="N412"/>
  <c r="N410"/>
  <c r="N408"/>
  <c r="N406"/>
  <c r="N404"/>
  <c r="N402"/>
  <c r="N400"/>
  <c r="N398"/>
  <c r="N396"/>
  <c r="N394"/>
  <c r="N392"/>
  <c r="N390"/>
  <c r="N388"/>
  <c r="N386"/>
  <c r="N384"/>
  <c r="N382"/>
  <c r="N380"/>
  <c r="N378"/>
  <c r="N375"/>
  <c r="N373"/>
  <c r="N371"/>
  <c r="N369"/>
  <c r="N367"/>
  <c r="N365"/>
  <c r="N363"/>
  <c r="N361"/>
  <c r="N359"/>
  <c r="N357"/>
  <c r="N355"/>
  <c r="N353"/>
  <c r="N351"/>
  <c r="N349"/>
  <c r="N347"/>
  <c r="N345"/>
  <c r="N343"/>
  <c r="N341"/>
  <c r="N339"/>
  <c r="N337"/>
  <c r="N335"/>
  <c r="N333"/>
  <c r="N331"/>
  <c r="N329"/>
  <c r="N327"/>
  <c r="N320"/>
  <c r="N318"/>
  <c r="N316"/>
  <c r="N314"/>
  <c r="N312"/>
  <c r="N310"/>
  <c r="N308"/>
  <c r="N306"/>
  <c r="N304"/>
  <c r="N302"/>
  <c r="N300"/>
  <c r="N298"/>
  <c r="N296"/>
  <c r="N294"/>
  <c r="N292"/>
  <c r="N290"/>
  <c r="N288"/>
  <c r="N286"/>
  <c r="N284"/>
  <c r="N282"/>
  <c r="N280"/>
  <c r="N278"/>
  <c r="N276"/>
  <c r="N274"/>
  <c r="N272"/>
  <c r="N270"/>
  <c r="N268"/>
  <c r="N266"/>
  <c r="N264"/>
  <c r="N262"/>
  <c r="N260"/>
  <c r="N258"/>
  <c r="N256"/>
  <c r="N254"/>
  <c r="N252"/>
  <c r="N250"/>
  <c r="N248"/>
  <c r="N246"/>
  <c r="N244"/>
  <c r="N242"/>
  <c r="N240"/>
  <c r="N237"/>
  <c r="N235"/>
  <c r="N233"/>
  <c r="N231"/>
  <c r="N229"/>
  <c r="N227"/>
  <c r="N225"/>
  <c r="N223"/>
  <c r="N221"/>
  <c r="N219"/>
  <c r="N217"/>
  <c r="N215"/>
  <c r="N213"/>
  <c r="N211"/>
  <c r="N209"/>
  <c r="N207"/>
  <c r="N205"/>
  <c r="N203"/>
  <c r="N201"/>
  <c r="N199"/>
  <c r="N197"/>
  <c r="N195"/>
  <c r="N193"/>
  <c r="N191"/>
  <c r="N321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6"/>
  <c r="N234"/>
  <c r="N232"/>
  <c r="N230"/>
  <c r="N228"/>
  <c r="N226"/>
  <c r="N224"/>
  <c r="N222"/>
  <c r="N220"/>
  <c r="N218"/>
  <c r="N216"/>
  <c r="N214"/>
  <c r="N212"/>
  <c r="N210"/>
  <c r="N208"/>
  <c r="N206"/>
  <c r="N204"/>
  <c r="N202"/>
  <c r="N200"/>
  <c r="N198"/>
  <c r="N196"/>
  <c r="N194"/>
  <c r="N192"/>
  <c r="N190"/>
  <c r="N188"/>
  <c r="N186"/>
  <c r="N184"/>
  <c r="N182"/>
  <c r="N180"/>
  <c r="N178"/>
  <c r="N176"/>
  <c r="N174"/>
  <c r="N172"/>
  <c r="N170"/>
  <c r="N325"/>
  <c r="N185"/>
  <c r="N177"/>
  <c r="N169"/>
  <c r="N167"/>
  <c r="N165"/>
  <c r="N163"/>
  <c r="N161"/>
  <c r="N159"/>
  <c r="N157"/>
  <c r="N155"/>
  <c r="N153"/>
  <c r="N151"/>
  <c r="N149"/>
  <c r="N147"/>
  <c r="N145"/>
  <c r="N143"/>
  <c r="N141"/>
  <c r="N139"/>
  <c r="N137"/>
  <c r="N135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3"/>
  <c r="N91"/>
  <c r="N89"/>
  <c r="N87"/>
  <c r="N85"/>
  <c r="N83"/>
  <c r="N81"/>
  <c r="N79"/>
  <c r="N77"/>
  <c r="N75"/>
  <c r="N73"/>
  <c r="N71"/>
  <c r="N69"/>
  <c r="N66"/>
  <c r="N64"/>
  <c r="N62"/>
  <c r="N60"/>
  <c r="N58"/>
  <c r="N56"/>
  <c r="N54"/>
  <c r="N52"/>
  <c r="N50"/>
  <c r="N48"/>
  <c r="N46"/>
  <c r="N44"/>
  <c r="N42"/>
  <c r="N40"/>
  <c r="N38"/>
  <c r="N36"/>
  <c r="N34"/>
  <c r="N32"/>
  <c r="N30"/>
  <c r="N28"/>
  <c r="N26"/>
  <c r="N24"/>
  <c r="N22"/>
  <c r="N187"/>
  <c r="N179"/>
  <c r="N171"/>
  <c r="N189"/>
  <c r="N183"/>
  <c r="N175"/>
  <c r="N164"/>
  <c r="N156"/>
  <c r="N148"/>
  <c r="N140"/>
  <c r="N131"/>
  <c r="N123"/>
  <c r="N115"/>
  <c r="N107"/>
  <c r="N99"/>
  <c r="N90"/>
  <c r="N82"/>
  <c r="N74"/>
  <c r="N65"/>
  <c r="N57"/>
  <c r="N49"/>
  <c r="N41"/>
  <c r="N33"/>
  <c r="N25"/>
  <c r="N9"/>
  <c r="N166"/>
  <c r="N158"/>
  <c r="N150"/>
  <c r="N142"/>
  <c r="N134"/>
  <c r="N125"/>
  <c r="N117"/>
  <c r="N109"/>
  <c r="N101"/>
  <c r="N92"/>
  <c r="N84"/>
  <c r="N76"/>
  <c r="N68"/>
  <c r="N59"/>
  <c r="N51"/>
  <c r="N43"/>
  <c r="N35"/>
  <c r="N27"/>
  <c r="N21"/>
  <c r="N19"/>
  <c r="N17"/>
  <c r="N15"/>
  <c r="N11"/>
  <c r="N181"/>
  <c r="N168"/>
  <c r="N160"/>
  <c r="N152"/>
  <c r="N144"/>
  <c r="N136"/>
  <c r="N127"/>
  <c r="N119"/>
  <c r="N111"/>
  <c r="N103"/>
  <c r="N95"/>
  <c r="N86"/>
  <c r="N78"/>
  <c r="N70"/>
  <c r="N61"/>
  <c r="N53"/>
  <c r="N45"/>
  <c r="N37"/>
  <c r="N29"/>
  <c r="N173"/>
  <c r="N162"/>
  <c r="N154"/>
  <c r="N146"/>
  <c r="N138"/>
  <c r="N129"/>
  <c r="N121"/>
  <c r="N113"/>
  <c r="N105"/>
  <c r="N97"/>
  <c r="N88"/>
  <c r="N80"/>
  <c r="N72"/>
  <c r="N63"/>
  <c r="N55"/>
  <c r="N47"/>
  <c r="N39"/>
  <c r="N31"/>
  <c r="N23"/>
  <c r="N20"/>
  <c r="N18"/>
  <c r="N16"/>
  <c r="N14"/>
  <c r="N12"/>
  <c r="N10"/>
  <c r="N8"/>
  <c r="N13"/>
  <c r="L493"/>
  <c r="L491"/>
  <c r="L489"/>
  <c r="L487"/>
  <c r="L485"/>
  <c r="L483"/>
  <c r="L481"/>
  <c r="L479"/>
  <c r="L477"/>
  <c r="L475"/>
  <c r="L473"/>
  <c r="L471"/>
  <c r="L469"/>
  <c r="L467"/>
  <c r="L465"/>
  <c r="L463"/>
  <c r="L461"/>
  <c r="L459"/>
  <c r="L457"/>
  <c r="L455"/>
  <c r="L453"/>
  <c r="L451"/>
  <c r="L449"/>
  <c r="L447"/>
  <c r="L445"/>
  <c r="L443"/>
  <c r="L441"/>
  <c r="L439"/>
  <c r="L437"/>
  <c r="L435"/>
  <c r="L433"/>
  <c r="L431"/>
  <c r="L428"/>
  <c r="L426"/>
  <c r="L424"/>
  <c r="L422"/>
  <c r="L420"/>
  <c r="L418"/>
  <c r="L416"/>
  <c r="L414"/>
  <c r="L412"/>
  <c r="L410"/>
  <c r="L408"/>
  <c r="L406"/>
  <c r="L404"/>
  <c r="L402"/>
  <c r="L400"/>
  <c r="L398"/>
  <c r="L396"/>
  <c r="L394"/>
  <c r="L392"/>
  <c r="L390"/>
  <c r="L388"/>
  <c r="L386"/>
  <c r="L384"/>
  <c r="L382"/>
  <c r="L380"/>
  <c r="L378"/>
  <c r="L375"/>
  <c r="L373"/>
  <c r="L371"/>
  <c r="L369"/>
  <c r="L367"/>
  <c r="L365"/>
  <c r="L363"/>
  <c r="L361"/>
  <c r="L359"/>
  <c r="L357"/>
  <c r="L355"/>
  <c r="L353"/>
  <c r="L351"/>
  <c r="L349"/>
  <c r="L347"/>
  <c r="L345"/>
  <c r="L343"/>
  <c r="L341"/>
  <c r="L339"/>
  <c r="L337"/>
  <c r="L335"/>
  <c r="L333"/>
  <c r="L331"/>
  <c r="L329"/>
  <c r="L327"/>
  <c r="L325"/>
  <c r="L323"/>
  <c r="L321"/>
  <c r="L492"/>
  <c r="L490"/>
  <c r="L488"/>
  <c r="L486"/>
  <c r="L484"/>
  <c r="L482"/>
  <c r="L480"/>
  <c r="L478"/>
  <c r="L476"/>
  <c r="L474"/>
  <c r="L472"/>
  <c r="L470"/>
  <c r="L468"/>
  <c r="L466"/>
  <c r="L464"/>
  <c r="L462"/>
  <c r="L460"/>
  <c r="L458"/>
  <c r="L456"/>
  <c r="L454"/>
  <c r="L452"/>
  <c r="L450"/>
  <c r="L448"/>
  <c r="L446"/>
  <c r="L444"/>
  <c r="L442"/>
  <c r="L440"/>
  <c r="L438"/>
  <c r="L436"/>
  <c r="L434"/>
  <c r="L432"/>
  <c r="L429"/>
  <c r="L427"/>
  <c r="L425"/>
  <c r="L423"/>
  <c r="L421"/>
  <c r="L419"/>
  <c r="L417"/>
  <c r="L415"/>
  <c r="L413"/>
  <c r="L411"/>
  <c r="L409"/>
  <c r="L407"/>
  <c r="L405"/>
  <c r="L403"/>
  <c r="L401"/>
  <c r="L399"/>
  <c r="L397"/>
  <c r="L395"/>
  <c r="L393"/>
  <c r="L391"/>
  <c r="L389"/>
  <c r="L387"/>
  <c r="L385"/>
  <c r="L383"/>
  <c r="L381"/>
  <c r="L379"/>
  <c r="L376"/>
  <c r="L374"/>
  <c r="L372"/>
  <c r="L370"/>
  <c r="L368"/>
  <c r="L366"/>
  <c r="L364"/>
  <c r="L362"/>
  <c r="L360"/>
  <c r="L358"/>
  <c r="L356"/>
  <c r="L354"/>
  <c r="L352"/>
  <c r="L350"/>
  <c r="L348"/>
  <c r="L346"/>
  <c r="L344"/>
  <c r="L342"/>
  <c r="L340"/>
  <c r="L338"/>
  <c r="L336"/>
  <c r="L334"/>
  <c r="L332"/>
  <c r="L330"/>
  <c r="L328"/>
  <c r="L322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324"/>
  <c r="L326"/>
  <c r="L320"/>
  <c r="L318"/>
  <c r="L316"/>
  <c r="L314"/>
  <c r="L312"/>
  <c r="L310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7"/>
  <c r="L235"/>
  <c r="L233"/>
  <c r="L231"/>
  <c r="L229"/>
  <c r="L227"/>
  <c r="L225"/>
  <c r="L223"/>
  <c r="L221"/>
  <c r="L219"/>
  <c r="L217"/>
  <c r="L215"/>
  <c r="L213"/>
  <c r="L211"/>
  <c r="L209"/>
  <c r="L207"/>
  <c r="L205"/>
  <c r="L203"/>
  <c r="L201"/>
  <c r="L199"/>
  <c r="L197"/>
  <c r="L195"/>
  <c r="L193"/>
  <c r="L191"/>
  <c r="L189"/>
  <c r="L187"/>
  <c r="L185"/>
  <c r="L183"/>
  <c r="L181"/>
  <c r="L179"/>
  <c r="L177"/>
  <c r="L175"/>
  <c r="L173"/>
  <c r="L171"/>
  <c r="L188"/>
  <c r="L180"/>
  <c r="L172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2"/>
  <c r="L90"/>
  <c r="L88"/>
  <c r="L86"/>
  <c r="L84"/>
  <c r="L82"/>
  <c r="L80"/>
  <c r="L78"/>
  <c r="L76"/>
  <c r="L74"/>
  <c r="L72"/>
  <c r="L70"/>
  <c r="L68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190"/>
  <c r="L182"/>
  <c r="L174"/>
  <c r="L184"/>
  <c r="L186"/>
  <c r="L178"/>
  <c r="L170"/>
  <c r="L169"/>
  <c r="L161"/>
  <c r="L153"/>
  <c r="L145"/>
  <c r="L137"/>
  <c r="L128"/>
  <c r="L120"/>
  <c r="L112"/>
  <c r="L104"/>
  <c r="L102"/>
  <c r="L93"/>
  <c r="L85"/>
  <c r="L77"/>
  <c r="L69"/>
  <c r="L60"/>
  <c r="L52"/>
  <c r="L44"/>
  <c r="L36"/>
  <c r="L28"/>
  <c r="L16"/>
  <c r="L176"/>
  <c r="L163"/>
  <c r="L155"/>
  <c r="L147"/>
  <c r="L139"/>
  <c r="L130"/>
  <c r="L122"/>
  <c r="L114"/>
  <c r="L106"/>
  <c r="L96"/>
  <c r="L87"/>
  <c r="L79"/>
  <c r="L71"/>
  <c r="L62"/>
  <c r="L54"/>
  <c r="L46"/>
  <c r="L38"/>
  <c r="L30"/>
  <c r="L22"/>
  <c r="L20"/>
  <c r="L18"/>
  <c r="L12"/>
  <c r="L165"/>
  <c r="L157"/>
  <c r="L149"/>
  <c r="L141"/>
  <c r="L132"/>
  <c r="L124"/>
  <c r="L116"/>
  <c r="L108"/>
  <c r="L98"/>
  <c r="L89"/>
  <c r="L81"/>
  <c r="L73"/>
  <c r="L64"/>
  <c r="L56"/>
  <c r="L48"/>
  <c r="L40"/>
  <c r="L32"/>
  <c r="L24"/>
  <c r="L167"/>
  <c r="L159"/>
  <c r="L151"/>
  <c r="L143"/>
  <c r="L135"/>
  <c r="L126"/>
  <c r="L118"/>
  <c r="L110"/>
  <c r="L100"/>
  <c r="L91"/>
  <c r="L83"/>
  <c r="L75"/>
  <c r="L66"/>
  <c r="L58"/>
  <c r="L50"/>
  <c r="L42"/>
  <c r="L34"/>
  <c r="L26"/>
  <c r="L21"/>
  <c r="L19"/>
  <c r="L17"/>
  <c r="L15"/>
  <c r="L13"/>
  <c r="L11"/>
  <c r="L9"/>
  <c r="L14"/>
  <c r="L10"/>
  <c r="L8"/>
  <c r="J492"/>
  <c r="T492" s="1"/>
  <c r="J490"/>
  <c r="T490" s="1"/>
  <c r="J488"/>
  <c r="T488" s="1"/>
  <c r="J486"/>
  <c r="T486" s="1"/>
  <c r="J484"/>
  <c r="T484" s="1"/>
  <c r="J482"/>
  <c r="T482" s="1"/>
  <c r="J480"/>
  <c r="T480" s="1"/>
  <c r="J478"/>
  <c r="T478" s="1"/>
  <c r="J476"/>
  <c r="T476" s="1"/>
  <c r="J474"/>
  <c r="T474" s="1"/>
  <c r="J472"/>
  <c r="T472" s="1"/>
  <c r="J470"/>
  <c r="T470" s="1"/>
  <c r="J468"/>
  <c r="T468" s="1"/>
  <c r="J466"/>
  <c r="T466" s="1"/>
  <c r="J464"/>
  <c r="T464" s="1"/>
  <c r="J462"/>
  <c r="T462" s="1"/>
  <c r="J460"/>
  <c r="T460" s="1"/>
  <c r="J458"/>
  <c r="T458" s="1"/>
  <c r="J456"/>
  <c r="T456" s="1"/>
  <c r="J454"/>
  <c r="T454" s="1"/>
  <c r="J452"/>
  <c r="T452" s="1"/>
  <c r="J450"/>
  <c r="T450" s="1"/>
  <c r="J448"/>
  <c r="T448" s="1"/>
  <c r="J446"/>
  <c r="T446" s="1"/>
  <c r="J444"/>
  <c r="T444" s="1"/>
  <c r="J442"/>
  <c r="T442" s="1"/>
  <c r="J440"/>
  <c r="T440" s="1"/>
  <c r="J438"/>
  <c r="T438" s="1"/>
  <c r="J436"/>
  <c r="T436" s="1"/>
  <c r="J434"/>
  <c r="T434" s="1"/>
  <c r="J432"/>
  <c r="T432" s="1"/>
  <c r="J429"/>
  <c r="T429" s="1"/>
  <c r="J427"/>
  <c r="T427" s="1"/>
  <c r="J425"/>
  <c r="T425" s="1"/>
  <c r="J423"/>
  <c r="T423" s="1"/>
  <c r="J421"/>
  <c r="T421" s="1"/>
  <c r="J419"/>
  <c r="T419" s="1"/>
  <c r="J417"/>
  <c r="T417" s="1"/>
  <c r="J415"/>
  <c r="T415" s="1"/>
  <c r="J413"/>
  <c r="T413" s="1"/>
  <c r="J411"/>
  <c r="T411" s="1"/>
  <c r="J409"/>
  <c r="T409" s="1"/>
  <c r="J407"/>
  <c r="T407" s="1"/>
  <c r="J405"/>
  <c r="T405" s="1"/>
  <c r="J403"/>
  <c r="T403" s="1"/>
  <c r="J401"/>
  <c r="T401" s="1"/>
  <c r="J399"/>
  <c r="T399" s="1"/>
  <c r="J397"/>
  <c r="T397" s="1"/>
  <c r="J395"/>
  <c r="T395" s="1"/>
  <c r="J393"/>
  <c r="T393" s="1"/>
  <c r="J391"/>
  <c r="T391" s="1"/>
  <c r="J389"/>
  <c r="T389" s="1"/>
  <c r="J387"/>
  <c r="T387" s="1"/>
  <c r="J385"/>
  <c r="T385" s="1"/>
  <c r="J383"/>
  <c r="T383" s="1"/>
  <c r="J381"/>
  <c r="J379"/>
  <c r="T379" s="1"/>
  <c r="J376"/>
  <c r="T376" s="1"/>
  <c r="J374"/>
  <c r="T374" s="1"/>
  <c r="J372"/>
  <c r="T372" s="1"/>
  <c r="J370"/>
  <c r="T370" s="1"/>
  <c r="J368"/>
  <c r="T368" s="1"/>
  <c r="J366"/>
  <c r="T366" s="1"/>
  <c r="J364"/>
  <c r="T364" s="1"/>
  <c r="J362"/>
  <c r="T362" s="1"/>
  <c r="J360"/>
  <c r="T360" s="1"/>
  <c r="J358"/>
  <c r="T358" s="1"/>
  <c r="J356"/>
  <c r="T356" s="1"/>
  <c r="J354"/>
  <c r="J352"/>
  <c r="T352" s="1"/>
  <c r="J350"/>
  <c r="T350" s="1"/>
  <c r="J348"/>
  <c r="T348" s="1"/>
  <c r="J346"/>
  <c r="T346" s="1"/>
  <c r="J344"/>
  <c r="T344" s="1"/>
  <c r="J342"/>
  <c r="T342" s="1"/>
  <c r="J340"/>
  <c r="T340" s="1"/>
  <c r="J338"/>
  <c r="T338" s="1"/>
  <c r="J336"/>
  <c r="T336" s="1"/>
  <c r="J334"/>
  <c r="T334" s="1"/>
  <c r="J332"/>
  <c r="T332" s="1"/>
  <c r="J330"/>
  <c r="T330" s="1"/>
  <c r="J328"/>
  <c r="T328" s="1"/>
  <c r="J326"/>
  <c r="T326" s="1"/>
  <c r="J324"/>
  <c r="T324" s="1"/>
  <c r="J322"/>
  <c r="T322" s="1"/>
  <c r="J493"/>
  <c r="T493" s="1"/>
  <c r="J491"/>
  <c r="T491" s="1"/>
  <c r="J489"/>
  <c r="T489" s="1"/>
  <c r="J487"/>
  <c r="T487" s="1"/>
  <c r="J485"/>
  <c r="T485" s="1"/>
  <c r="J483"/>
  <c r="T483" s="1"/>
  <c r="J481"/>
  <c r="T481" s="1"/>
  <c r="J479"/>
  <c r="T479" s="1"/>
  <c r="J477"/>
  <c r="T477" s="1"/>
  <c r="J475"/>
  <c r="T475" s="1"/>
  <c r="J473"/>
  <c r="T473" s="1"/>
  <c r="J471"/>
  <c r="T471" s="1"/>
  <c r="J469"/>
  <c r="T469" s="1"/>
  <c r="J467"/>
  <c r="T467" s="1"/>
  <c r="J465"/>
  <c r="T465" s="1"/>
  <c r="J463"/>
  <c r="T463" s="1"/>
  <c r="J461"/>
  <c r="T461" s="1"/>
  <c r="J459"/>
  <c r="T459" s="1"/>
  <c r="J457"/>
  <c r="T457" s="1"/>
  <c r="J455"/>
  <c r="T455" s="1"/>
  <c r="J453"/>
  <c r="T453" s="1"/>
  <c r="J451"/>
  <c r="T451" s="1"/>
  <c r="J449"/>
  <c r="T449" s="1"/>
  <c r="J447"/>
  <c r="T447" s="1"/>
  <c r="J445"/>
  <c r="T445" s="1"/>
  <c r="J443"/>
  <c r="T443" s="1"/>
  <c r="J441"/>
  <c r="T441" s="1"/>
  <c r="J439"/>
  <c r="T439" s="1"/>
  <c r="J437"/>
  <c r="T437" s="1"/>
  <c r="J435"/>
  <c r="T435" s="1"/>
  <c r="J433"/>
  <c r="T433" s="1"/>
  <c r="J431"/>
  <c r="T431" s="1"/>
  <c r="J428"/>
  <c r="T428" s="1"/>
  <c r="J426"/>
  <c r="T426" s="1"/>
  <c r="J424"/>
  <c r="T424" s="1"/>
  <c r="J422"/>
  <c r="T422" s="1"/>
  <c r="J420"/>
  <c r="T420" s="1"/>
  <c r="J418"/>
  <c r="T418" s="1"/>
  <c r="J416"/>
  <c r="T416" s="1"/>
  <c r="J414"/>
  <c r="T414" s="1"/>
  <c r="J412"/>
  <c r="T412" s="1"/>
  <c r="J410"/>
  <c r="T410" s="1"/>
  <c r="J408"/>
  <c r="T408" s="1"/>
  <c r="J406"/>
  <c r="T406" s="1"/>
  <c r="J404"/>
  <c r="T404" s="1"/>
  <c r="J402"/>
  <c r="T402" s="1"/>
  <c r="J400"/>
  <c r="T400" s="1"/>
  <c r="J398"/>
  <c r="T398" s="1"/>
  <c r="J396"/>
  <c r="T396" s="1"/>
  <c r="J394"/>
  <c r="T394" s="1"/>
  <c r="J392"/>
  <c r="T392" s="1"/>
  <c r="J390"/>
  <c r="T390" s="1"/>
  <c r="J388"/>
  <c r="T388" s="1"/>
  <c r="J386"/>
  <c r="T386" s="1"/>
  <c r="J384"/>
  <c r="T384" s="1"/>
  <c r="J382"/>
  <c r="T382" s="1"/>
  <c r="J380"/>
  <c r="T380" s="1"/>
  <c r="J378"/>
  <c r="T378" s="1"/>
  <c r="J375"/>
  <c r="T375" s="1"/>
  <c r="J373"/>
  <c r="T373" s="1"/>
  <c r="J371"/>
  <c r="T371" s="1"/>
  <c r="J369"/>
  <c r="T369" s="1"/>
  <c r="J367"/>
  <c r="T367" s="1"/>
  <c r="J365"/>
  <c r="T365" s="1"/>
  <c r="J363"/>
  <c r="T363" s="1"/>
  <c r="J361"/>
  <c r="T361" s="1"/>
  <c r="J359"/>
  <c r="T359" s="1"/>
  <c r="J357"/>
  <c r="T357" s="1"/>
  <c r="J355"/>
  <c r="T355" s="1"/>
  <c r="J353"/>
  <c r="T353" s="1"/>
  <c r="J351"/>
  <c r="T351" s="1"/>
  <c r="J349"/>
  <c r="T349" s="1"/>
  <c r="J347"/>
  <c r="T347" s="1"/>
  <c r="J345"/>
  <c r="T345" s="1"/>
  <c r="J343"/>
  <c r="T343" s="1"/>
  <c r="J341"/>
  <c r="T341" s="1"/>
  <c r="J339"/>
  <c r="T339" s="1"/>
  <c r="J337"/>
  <c r="T337" s="1"/>
  <c r="J335"/>
  <c r="T335" s="1"/>
  <c r="J333"/>
  <c r="T333" s="1"/>
  <c r="J331"/>
  <c r="T331" s="1"/>
  <c r="J329"/>
  <c r="T329" s="1"/>
  <c r="J327"/>
  <c r="T327" s="1"/>
  <c r="J325"/>
  <c r="T325" s="1"/>
  <c r="J320"/>
  <c r="T320" s="1"/>
  <c r="J318"/>
  <c r="T318" s="1"/>
  <c r="J316"/>
  <c r="T316" s="1"/>
  <c r="J314"/>
  <c r="T314" s="1"/>
  <c r="J312"/>
  <c r="T312" s="1"/>
  <c r="J310"/>
  <c r="T310" s="1"/>
  <c r="J308"/>
  <c r="T308" s="1"/>
  <c r="J306"/>
  <c r="T306" s="1"/>
  <c r="J304"/>
  <c r="T304" s="1"/>
  <c r="J302"/>
  <c r="T302" s="1"/>
  <c r="J300"/>
  <c r="T300" s="1"/>
  <c r="J298"/>
  <c r="T298" s="1"/>
  <c r="J296"/>
  <c r="T296" s="1"/>
  <c r="J294"/>
  <c r="T294" s="1"/>
  <c r="J292"/>
  <c r="T292" s="1"/>
  <c r="J290"/>
  <c r="T290" s="1"/>
  <c r="J288"/>
  <c r="T288" s="1"/>
  <c r="J286"/>
  <c r="T286" s="1"/>
  <c r="J284"/>
  <c r="T284" s="1"/>
  <c r="J282"/>
  <c r="T282" s="1"/>
  <c r="J280"/>
  <c r="T280" s="1"/>
  <c r="J278"/>
  <c r="T278" s="1"/>
  <c r="J276"/>
  <c r="T276" s="1"/>
  <c r="J274"/>
  <c r="T274" s="1"/>
  <c r="J272"/>
  <c r="T272" s="1"/>
  <c r="J270"/>
  <c r="T270" s="1"/>
  <c r="J268"/>
  <c r="T268" s="1"/>
  <c r="J266"/>
  <c r="T266" s="1"/>
  <c r="J264"/>
  <c r="T264" s="1"/>
  <c r="J262"/>
  <c r="T262" s="1"/>
  <c r="J260"/>
  <c r="T260" s="1"/>
  <c r="J258"/>
  <c r="T258" s="1"/>
  <c r="J256"/>
  <c r="T256" s="1"/>
  <c r="J254"/>
  <c r="T254" s="1"/>
  <c r="J252"/>
  <c r="T252" s="1"/>
  <c r="J250"/>
  <c r="T250" s="1"/>
  <c r="J248"/>
  <c r="T248" s="1"/>
  <c r="J246"/>
  <c r="T246" s="1"/>
  <c r="J244"/>
  <c r="T244" s="1"/>
  <c r="J242"/>
  <c r="T242" s="1"/>
  <c r="J240"/>
  <c r="T240" s="1"/>
  <c r="J237"/>
  <c r="T237" s="1"/>
  <c r="J235"/>
  <c r="T235" s="1"/>
  <c r="J233"/>
  <c r="T233" s="1"/>
  <c r="J231"/>
  <c r="T231" s="1"/>
  <c r="J229"/>
  <c r="T229" s="1"/>
  <c r="J227"/>
  <c r="T227" s="1"/>
  <c r="J225"/>
  <c r="T225" s="1"/>
  <c r="J223"/>
  <c r="T223" s="1"/>
  <c r="J221"/>
  <c r="T221" s="1"/>
  <c r="J219"/>
  <c r="T219" s="1"/>
  <c r="J217"/>
  <c r="T217" s="1"/>
  <c r="J215"/>
  <c r="T215" s="1"/>
  <c r="J213"/>
  <c r="T213" s="1"/>
  <c r="J211"/>
  <c r="T211" s="1"/>
  <c r="J209"/>
  <c r="T209" s="1"/>
  <c r="J207"/>
  <c r="T207" s="1"/>
  <c r="J205"/>
  <c r="T205" s="1"/>
  <c r="J203"/>
  <c r="T203" s="1"/>
  <c r="J201"/>
  <c r="T201" s="1"/>
  <c r="J199"/>
  <c r="T199" s="1"/>
  <c r="J197"/>
  <c r="T197" s="1"/>
  <c r="J195"/>
  <c r="T195" s="1"/>
  <c r="J193"/>
  <c r="T193" s="1"/>
  <c r="J191"/>
  <c r="T191" s="1"/>
  <c r="J321"/>
  <c r="T321" s="1"/>
  <c r="J319"/>
  <c r="T319" s="1"/>
  <c r="J317"/>
  <c r="T317" s="1"/>
  <c r="J315"/>
  <c r="T315" s="1"/>
  <c r="J313"/>
  <c r="T313" s="1"/>
  <c r="J311"/>
  <c r="T311" s="1"/>
  <c r="J309"/>
  <c r="T309" s="1"/>
  <c r="J307"/>
  <c r="T307" s="1"/>
  <c r="J305"/>
  <c r="T305" s="1"/>
  <c r="J303"/>
  <c r="T303" s="1"/>
  <c r="J301"/>
  <c r="T301" s="1"/>
  <c r="J299"/>
  <c r="T299" s="1"/>
  <c r="J297"/>
  <c r="T297" s="1"/>
  <c r="J295"/>
  <c r="T295" s="1"/>
  <c r="J293"/>
  <c r="T293" s="1"/>
  <c r="J291"/>
  <c r="T291" s="1"/>
  <c r="J289"/>
  <c r="T289" s="1"/>
  <c r="J287"/>
  <c r="T287" s="1"/>
  <c r="J285"/>
  <c r="T285" s="1"/>
  <c r="J283"/>
  <c r="T283" s="1"/>
  <c r="J281"/>
  <c r="T281" s="1"/>
  <c r="J279"/>
  <c r="T279" s="1"/>
  <c r="J277"/>
  <c r="T277" s="1"/>
  <c r="J275"/>
  <c r="T275" s="1"/>
  <c r="J273"/>
  <c r="T273" s="1"/>
  <c r="J271"/>
  <c r="T271" s="1"/>
  <c r="J269"/>
  <c r="T269" s="1"/>
  <c r="J267"/>
  <c r="T267" s="1"/>
  <c r="J265"/>
  <c r="T265" s="1"/>
  <c r="J263"/>
  <c r="T263" s="1"/>
  <c r="J261"/>
  <c r="T261" s="1"/>
  <c r="J259"/>
  <c r="T259" s="1"/>
  <c r="J257"/>
  <c r="T257" s="1"/>
  <c r="J255"/>
  <c r="T255" s="1"/>
  <c r="J253"/>
  <c r="T253" s="1"/>
  <c r="J251"/>
  <c r="T251" s="1"/>
  <c r="J249"/>
  <c r="T249" s="1"/>
  <c r="J247"/>
  <c r="T247" s="1"/>
  <c r="J245"/>
  <c r="T245" s="1"/>
  <c r="J243"/>
  <c r="T243" s="1"/>
  <c r="J241"/>
  <c r="T241" s="1"/>
  <c r="J239"/>
  <c r="T239" s="1"/>
  <c r="J236"/>
  <c r="T236" s="1"/>
  <c r="J234"/>
  <c r="T234" s="1"/>
  <c r="J232"/>
  <c r="T232" s="1"/>
  <c r="J230"/>
  <c r="T230" s="1"/>
  <c r="J228"/>
  <c r="T228" s="1"/>
  <c r="J226"/>
  <c r="T226" s="1"/>
  <c r="J224"/>
  <c r="T224" s="1"/>
  <c r="J222"/>
  <c r="T222" s="1"/>
  <c r="J220"/>
  <c r="T220" s="1"/>
  <c r="J218"/>
  <c r="T218" s="1"/>
  <c r="J216"/>
  <c r="T216" s="1"/>
  <c r="J214"/>
  <c r="T214" s="1"/>
  <c r="J212"/>
  <c r="T212" s="1"/>
  <c r="J210"/>
  <c r="T210" s="1"/>
  <c r="J208"/>
  <c r="T208" s="1"/>
  <c r="J206"/>
  <c r="T206" s="1"/>
  <c r="J204"/>
  <c r="T204" s="1"/>
  <c r="J202"/>
  <c r="T202" s="1"/>
  <c r="J200"/>
  <c r="T200" s="1"/>
  <c r="J198"/>
  <c r="T198" s="1"/>
  <c r="J196"/>
  <c r="T196" s="1"/>
  <c r="J194"/>
  <c r="T194" s="1"/>
  <c r="J192"/>
  <c r="T192" s="1"/>
  <c r="J190"/>
  <c r="T190" s="1"/>
  <c r="J188"/>
  <c r="T188" s="1"/>
  <c r="J186"/>
  <c r="T186" s="1"/>
  <c r="J184"/>
  <c r="T184" s="1"/>
  <c r="J182"/>
  <c r="T182" s="1"/>
  <c r="J180"/>
  <c r="T180" s="1"/>
  <c r="J178"/>
  <c r="T178" s="1"/>
  <c r="J176"/>
  <c r="T176" s="1"/>
  <c r="J174"/>
  <c r="T174" s="1"/>
  <c r="J172"/>
  <c r="T172" s="1"/>
  <c r="J170"/>
  <c r="T170" s="1"/>
  <c r="J323"/>
  <c r="T323" s="1"/>
  <c r="J183"/>
  <c r="T183" s="1"/>
  <c r="J175"/>
  <c r="T175" s="1"/>
  <c r="J169"/>
  <c r="T169" s="1"/>
  <c r="J167"/>
  <c r="T167" s="1"/>
  <c r="J165"/>
  <c r="T165" s="1"/>
  <c r="J163"/>
  <c r="T163" s="1"/>
  <c r="J161"/>
  <c r="T161" s="1"/>
  <c r="J159"/>
  <c r="T159" s="1"/>
  <c r="J157"/>
  <c r="T157" s="1"/>
  <c r="J155"/>
  <c r="T155" s="1"/>
  <c r="J153"/>
  <c r="T153" s="1"/>
  <c r="J151"/>
  <c r="T151" s="1"/>
  <c r="J149"/>
  <c r="T149" s="1"/>
  <c r="J147"/>
  <c r="T147" s="1"/>
  <c r="J145"/>
  <c r="T145" s="1"/>
  <c r="J143"/>
  <c r="T143" s="1"/>
  <c r="J141"/>
  <c r="T141" s="1"/>
  <c r="J139"/>
  <c r="T139" s="1"/>
  <c r="J137"/>
  <c r="T137" s="1"/>
  <c r="J135"/>
  <c r="T135" s="1"/>
  <c r="J132"/>
  <c r="T132" s="1"/>
  <c r="J130"/>
  <c r="T130" s="1"/>
  <c r="J128"/>
  <c r="T128" s="1"/>
  <c r="J126"/>
  <c r="T126" s="1"/>
  <c r="J124"/>
  <c r="T124" s="1"/>
  <c r="J122"/>
  <c r="T122" s="1"/>
  <c r="J120"/>
  <c r="T120" s="1"/>
  <c r="J118"/>
  <c r="T118" s="1"/>
  <c r="J116"/>
  <c r="T116" s="1"/>
  <c r="J114"/>
  <c r="T114" s="1"/>
  <c r="J112"/>
  <c r="T112" s="1"/>
  <c r="J110"/>
  <c r="T110" s="1"/>
  <c r="J108"/>
  <c r="T108" s="1"/>
  <c r="J106"/>
  <c r="T106" s="1"/>
  <c r="J104"/>
  <c r="T104" s="1"/>
  <c r="J102"/>
  <c r="T102" s="1"/>
  <c r="J100"/>
  <c r="T100" s="1"/>
  <c r="J98"/>
  <c r="T98" s="1"/>
  <c r="J96"/>
  <c r="T96" s="1"/>
  <c r="J93"/>
  <c r="T93" s="1"/>
  <c r="J91"/>
  <c r="T91" s="1"/>
  <c r="J89"/>
  <c r="T89" s="1"/>
  <c r="J87"/>
  <c r="T87" s="1"/>
  <c r="J85"/>
  <c r="T85" s="1"/>
  <c r="J83"/>
  <c r="T83" s="1"/>
  <c r="J81"/>
  <c r="T81" s="1"/>
  <c r="J79"/>
  <c r="T79" s="1"/>
  <c r="J77"/>
  <c r="T77" s="1"/>
  <c r="J75"/>
  <c r="T75" s="1"/>
  <c r="J73"/>
  <c r="T73" s="1"/>
  <c r="J71"/>
  <c r="T71" s="1"/>
  <c r="J69"/>
  <c r="T69" s="1"/>
  <c r="J66"/>
  <c r="T66" s="1"/>
  <c r="J64"/>
  <c r="T64" s="1"/>
  <c r="J62"/>
  <c r="T62" s="1"/>
  <c r="J60"/>
  <c r="T60" s="1"/>
  <c r="J58"/>
  <c r="T58" s="1"/>
  <c r="J56"/>
  <c r="T56" s="1"/>
  <c r="J54"/>
  <c r="T54" s="1"/>
  <c r="J52"/>
  <c r="T52" s="1"/>
  <c r="J50"/>
  <c r="T50" s="1"/>
  <c r="J48"/>
  <c r="T48" s="1"/>
  <c r="J46"/>
  <c r="T46" s="1"/>
  <c r="J44"/>
  <c r="T44" s="1"/>
  <c r="J42"/>
  <c r="T42" s="1"/>
  <c r="J40"/>
  <c r="T40" s="1"/>
  <c r="J38"/>
  <c r="T38" s="1"/>
  <c r="J36"/>
  <c r="T36" s="1"/>
  <c r="J34"/>
  <c r="T34" s="1"/>
  <c r="J32"/>
  <c r="T32" s="1"/>
  <c r="J30"/>
  <c r="T30" s="1"/>
  <c r="J28"/>
  <c r="T28" s="1"/>
  <c r="J26"/>
  <c r="T26" s="1"/>
  <c r="J24"/>
  <c r="T24" s="1"/>
  <c r="J185"/>
  <c r="T185" s="1"/>
  <c r="J177"/>
  <c r="T177" s="1"/>
  <c r="J187"/>
  <c r="T187" s="1"/>
  <c r="J189"/>
  <c r="T189" s="1"/>
  <c r="J181"/>
  <c r="T181" s="1"/>
  <c r="J173"/>
  <c r="T173" s="1"/>
  <c r="J171"/>
  <c r="T171" s="1"/>
  <c r="J166"/>
  <c r="T166" s="1"/>
  <c r="J158"/>
  <c r="T158" s="1"/>
  <c r="J150"/>
  <c r="T150" s="1"/>
  <c r="J142"/>
  <c r="T142" s="1"/>
  <c r="J134"/>
  <c r="T134" s="1"/>
  <c r="J125"/>
  <c r="T125" s="1"/>
  <c r="J117"/>
  <c r="T117" s="1"/>
  <c r="J109"/>
  <c r="T109" s="1"/>
  <c r="J97"/>
  <c r="T97" s="1"/>
  <c r="J88"/>
  <c r="T88" s="1"/>
  <c r="J80"/>
  <c r="T80" s="1"/>
  <c r="J72"/>
  <c r="T72" s="1"/>
  <c r="J63"/>
  <c r="T63" s="1"/>
  <c r="J55"/>
  <c r="T55" s="1"/>
  <c r="J47"/>
  <c r="T47" s="1"/>
  <c r="J39"/>
  <c r="T39" s="1"/>
  <c r="J31"/>
  <c r="T31" s="1"/>
  <c r="J23"/>
  <c r="T23" s="1"/>
  <c r="J17"/>
  <c r="T17" s="1"/>
  <c r="J168"/>
  <c r="T168" s="1"/>
  <c r="J160"/>
  <c r="T160" s="1"/>
  <c r="J152"/>
  <c r="T152" s="1"/>
  <c r="J144"/>
  <c r="T144" s="1"/>
  <c r="J136"/>
  <c r="T136" s="1"/>
  <c r="J127"/>
  <c r="T127" s="1"/>
  <c r="J119"/>
  <c r="T119" s="1"/>
  <c r="J111"/>
  <c r="T111" s="1"/>
  <c r="J99"/>
  <c r="T99" s="1"/>
  <c r="J90"/>
  <c r="T90" s="1"/>
  <c r="J82"/>
  <c r="T82" s="1"/>
  <c r="J74"/>
  <c r="T74" s="1"/>
  <c r="J65"/>
  <c r="T65" s="1"/>
  <c r="J57"/>
  <c r="T57" s="1"/>
  <c r="J49"/>
  <c r="T49" s="1"/>
  <c r="J41"/>
  <c r="T41" s="1"/>
  <c r="J33"/>
  <c r="T33" s="1"/>
  <c r="J25"/>
  <c r="T25" s="1"/>
  <c r="J21"/>
  <c r="T21" s="1"/>
  <c r="J19"/>
  <c r="T19" s="1"/>
  <c r="J15"/>
  <c r="T15" s="1"/>
  <c r="J9"/>
  <c r="T9" s="1"/>
  <c r="J162"/>
  <c r="T162" s="1"/>
  <c r="J154"/>
  <c r="T154" s="1"/>
  <c r="J146"/>
  <c r="T146" s="1"/>
  <c r="J138"/>
  <c r="T138" s="1"/>
  <c r="J129"/>
  <c r="T129" s="1"/>
  <c r="J121"/>
  <c r="T121" s="1"/>
  <c r="J113"/>
  <c r="T113" s="1"/>
  <c r="J105"/>
  <c r="T105" s="1"/>
  <c r="J101"/>
  <c r="T101" s="1"/>
  <c r="J92"/>
  <c r="T92" s="1"/>
  <c r="J84"/>
  <c r="T84" s="1"/>
  <c r="J76"/>
  <c r="T76" s="1"/>
  <c r="J68"/>
  <c r="T68" s="1"/>
  <c r="J59"/>
  <c r="T59" s="1"/>
  <c r="J51"/>
  <c r="T51" s="1"/>
  <c r="J43"/>
  <c r="T43" s="1"/>
  <c r="J35"/>
  <c r="T35" s="1"/>
  <c r="J27"/>
  <c r="T27" s="1"/>
  <c r="J179"/>
  <c r="T179" s="1"/>
  <c r="J164"/>
  <c r="T164" s="1"/>
  <c r="J156"/>
  <c r="T156" s="1"/>
  <c r="J148"/>
  <c r="T148" s="1"/>
  <c r="J140"/>
  <c r="T140" s="1"/>
  <c r="J131"/>
  <c r="T131" s="1"/>
  <c r="J123"/>
  <c r="T123" s="1"/>
  <c r="J115"/>
  <c r="T115" s="1"/>
  <c r="J107"/>
  <c r="T107" s="1"/>
  <c r="J103"/>
  <c r="T103" s="1"/>
  <c r="J95"/>
  <c r="T95" s="1"/>
  <c r="J86"/>
  <c r="T86" s="1"/>
  <c r="J78"/>
  <c r="T78" s="1"/>
  <c r="J70"/>
  <c r="T70" s="1"/>
  <c r="J61"/>
  <c r="T61" s="1"/>
  <c r="J53"/>
  <c r="T53" s="1"/>
  <c r="J45"/>
  <c r="T45" s="1"/>
  <c r="J37"/>
  <c r="T37" s="1"/>
  <c r="J29"/>
  <c r="T29" s="1"/>
  <c r="J22"/>
  <c r="T22" s="1"/>
  <c r="J20"/>
  <c r="T20" s="1"/>
  <c r="J18"/>
  <c r="T18" s="1"/>
  <c r="J16"/>
  <c r="T16" s="1"/>
  <c r="J14"/>
  <c r="T14" s="1"/>
  <c r="J12"/>
  <c r="T12" s="1"/>
  <c r="J10"/>
  <c r="T10" s="1"/>
  <c r="J8"/>
  <c r="T8" s="1"/>
  <c r="J13"/>
  <c r="T13" s="1"/>
  <c r="J11"/>
  <c r="T11" s="1"/>
  <c r="T354"/>
  <c r="H45" i="142"/>
  <c r="H151"/>
  <c r="H131"/>
  <c r="H82"/>
  <c r="H11"/>
  <c r="H78"/>
  <c r="H127"/>
  <c r="H178"/>
  <c r="H95"/>
  <c r="H91"/>
  <c r="H81"/>
  <c r="H70"/>
  <c r="H100"/>
  <c r="H132"/>
  <c r="H66"/>
  <c r="H176"/>
  <c r="H29"/>
  <c r="H133"/>
  <c r="H43"/>
  <c r="H125"/>
  <c r="H155"/>
  <c r="H49"/>
  <c r="H120"/>
  <c r="H68"/>
  <c r="H16"/>
  <c r="H197"/>
  <c r="H150"/>
  <c r="H72"/>
  <c r="H25"/>
  <c r="H136"/>
  <c r="H148"/>
  <c r="H137"/>
  <c r="H193"/>
  <c r="H158"/>
  <c r="H28"/>
  <c r="H187"/>
  <c r="H65"/>
  <c r="I25" i="143"/>
  <c r="W24" s="1"/>
  <c r="H79" i="142"/>
  <c r="H12"/>
  <c r="H50"/>
  <c r="H108"/>
  <c r="H55"/>
  <c r="H59"/>
  <c r="H111"/>
  <c r="H44"/>
  <c r="H201"/>
  <c r="H52"/>
  <c r="H9"/>
  <c r="H19"/>
  <c r="H10"/>
  <c r="H94"/>
  <c r="H142"/>
  <c r="H188"/>
  <c r="H74"/>
  <c r="H152"/>
  <c r="H56"/>
  <c r="H97"/>
  <c r="H17"/>
  <c r="H86"/>
  <c r="H14"/>
  <c r="H96"/>
  <c r="H186"/>
  <c r="H107"/>
  <c r="H154"/>
  <c r="H80"/>
  <c r="H167"/>
  <c r="H93"/>
  <c r="H195"/>
  <c r="H15"/>
  <c r="H126"/>
  <c r="H58"/>
  <c r="H63"/>
  <c r="H119"/>
  <c r="H174"/>
  <c r="H177"/>
  <c r="H185"/>
  <c r="H77"/>
  <c r="H164"/>
  <c r="H231"/>
  <c r="H48"/>
  <c r="H113"/>
  <c r="H184"/>
  <c r="H116"/>
  <c r="H162"/>
  <c r="H62"/>
  <c r="H169"/>
  <c r="H13"/>
  <c r="H163"/>
  <c r="H40"/>
  <c r="H32"/>
  <c r="H168"/>
  <c r="H141"/>
  <c r="H26"/>
  <c r="H83"/>
  <c r="H149"/>
  <c r="H37"/>
  <c r="H23"/>
  <c r="H104"/>
  <c r="H134"/>
  <c r="H161"/>
  <c r="H53"/>
  <c r="H160"/>
  <c r="H99"/>
  <c r="H153"/>
  <c r="H87"/>
  <c r="H189"/>
  <c r="H144"/>
  <c r="H57"/>
  <c r="H194"/>
  <c r="H128"/>
  <c r="H203"/>
  <c r="H41"/>
  <c r="H159"/>
  <c r="H129"/>
  <c r="H51"/>
  <c r="H190"/>
  <c r="H114"/>
  <c r="H67"/>
  <c r="H64"/>
  <c r="H173"/>
  <c r="H106"/>
  <c r="H166"/>
  <c r="H198"/>
  <c r="H122"/>
  <c r="H121"/>
  <c r="H88"/>
  <c r="H165"/>
  <c r="H110"/>
  <c r="H179"/>
  <c r="H170"/>
  <c r="H202"/>
  <c r="H98"/>
  <c r="H118"/>
  <c r="H101"/>
  <c r="H73"/>
  <c r="H175"/>
  <c r="H130"/>
  <c r="H109"/>
  <c r="H30"/>
  <c r="H36"/>
  <c r="H39"/>
  <c r="H24"/>
  <c r="H22"/>
  <c r="H117"/>
  <c r="H105"/>
  <c r="H42"/>
  <c r="H54"/>
  <c r="H196"/>
  <c r="H181"/>
  <c r="H115"/>
  <c r="H146"/>
  <c r="H71"/>
  <c r="H8"/>
  <c r="H135"/>
  <c r="H84"/>
  <c r="H85"/>
  <c r="H33"/>
  <c r="H147"/>
  <c r="H92"/>
  <c r="H18"/>
  <c r="H180"/>
  <c r="H27"/>
  <c r="H31"/>
  <c r="H143"/>
  <c r="H145"/>
  <c r="H140"/>
  <c r="H38"/>
  <c r="H112"/>
  <c r="H69"/>
  <c r="K94" i="140" l="1"/>
  <c r="J377"/>
  <c r="J133"/>
  <c r="L430"/>
  <c r="N94"/>
  <c r="N430"/>
  <c r="K133"/>
  <c r="L377"/>
  <c r="N67"/>
  <c r="N133"/>
  <c r="T381"/>
  <c r="T377" s="1"/>
  <c r="L238"/>
  <c r="K377"/>
  <c r="L133"/>
  <c r="L94"/>
  <c r="K238"/>
  <c r="K430"/>
  <c r="N377"/>
  <c r="N238"/>
  <c r="K67"/>
  <c r="J94"/>
  <c r="J67"/>
  <c r="J238"/>
  <c r="J430"/>
  <c r="L67"/>
  <c r="M67"/>
  <c r="M377"/>
  <c r="M133"/>
  <c r="M430"/>
  <c r="M94"/>
  <c r="M238"/>
  <c r="T238"/>
  <c r="T94"/>
  <c r="T67"/>
  <c r="T430"/>
  <c r="H139" i="142"/>
  <c r="H138" s="1"/>
  <c r="H218" s="1"/>
  <c r="I138" i="141"/>
  <c r="I15" i="143" s="1"/>
  <c r="H183" i="142"/>
  <c r="H182" s="1"/>
  <c r="H221" s="1"/>
  <c r="I182" i="141"/>
  <c r="I18" i="143" s="1"/>
  <c r="I46" i="141"/>
  <c r="I9" i="143" s="1"/>
  <c r="H47" i="142"/>
  <c r="H46" s="1"/>
  <c r="H212" s="1"/>
  <c r="H76"/>
  <c r="H75" s="1"/>
  <c r="H214" s="1"/>
  <c r="I75" i="141"/>
  <c r="I11" i="143" s="1"/>
  <c r="H21" i="142"/>
  <c r="H20" s="1"/>
  <c r="H210" s="1"/>
  <c r="I20" i="141"/>
  <c r="I7" i="143" s="1"/>
  <c r="I123" i="141"/>
  <c r="I14" i="143" s="1"/>
  <c r="H124" i="142"/>
  <c r="H123" s="1"/>
  <c r="H217" s="1"/>
  <c r="H61"/>
  <c r="H60" s="1"/>
  <c r="H213" s="1"/>
  <c r="I60" i="141"/>
  <c r="I10" i="143" s="1"/>
  <c r="T133" i="140"/>
  <c r="I171" i="141"/>
  <c r="I17" i="143" s="1"/>
  <c r="H172" i="142"/>
  <c r="H171" s="1"/>
  <c r="H220" s="1"/>
  <c r="H157"/>
  <c r="H156" s="1"/>
  <c r="H219" s="1"/>
  <c r="I156" i="141"/>
  <c r="I16" i="143" s="1"/>
  <c r="I199" i="141"/>
  <c r="I20" i="143" s="1"/>
  <c r="H200" i="142"/>
  <c r="H199" s="1"/>
  <c r="H223" s="1"/>
  <c r="H7"/>
  <c r="H6" s="1"/>
  <c r="I6" i="141"/>
  <c r="H192" i="142"/>
  <c r="H191" s="1"/>
  <c r="H222" s="1"/>
  <c r="I191" i="141"/>
  <c r="I19" i="143" s="1"/>
  <c r="H35" i="142"/>
  <c r="H34" s="1"/>
  <c r="H211" s="1"/>
  <c r="I34" i="141"/>
  <c r="I8" i="143" s="1"/>
  <c r="H90" i="142"/>
  <c r="H89" s="1"/>
  <c r="H215" s="1"/>
  <c r="I89" i="141"/>
  <c r="I12" i="143" s="1"/>
  <c r="H103" i="142"/>
  <c r="H102" s="1"/>
  <c r="H216" s="1"/>
  <c r="I102" i="141"/>
  <c r="I13" i="143" s="1"/>
  <c r="N6" i="140" l="1"/>
  <c r="N5" s="1"/>
  <c r="K6"/>
  <c r="K7" s="1"/>
  <c r="L6"/>
  <c r="L5" s="1"/>
  <c r="S223" i="142"/>
  <c r="J6" i="140"/>
  <c r="J7" s="1"/>
  <c r="T7" s="1"/>
  <c r="V20" i="143"/>
  <c r="M6" i="140"/>
  <c r="M5" s="1"/>
  <c r="H209" i="142"/>
  <c r="H208" s="1"/>
  <c r="H227" s="1"/>
  <c r="H228" s="1"/>
  <c r="H5"/>
  <c r="I6" i="143"/>
  <c r="I5" s="1"/>
  <c r="W4" s="1"/>
  <c r="I5" i="141"/>
  <c r="W4" s="1"/>
  <c r="N7" i="140" l="1"/>
  <c r="K5"/>
  <c r="L7"/>
  <c r="J5"/>
  <c r="M7"/>
  <c r="C233" i="142"/>
  <c r="M233" s="1"/>
  <c r="E229"/>
  <c r="O229" s="1"/>
  <c r="D229"/>
  <c r="N229" s="1"/>
  <c r="C232"/>
  <c r="M232" s="1"/>
  <c r="F229"/>
  <c r="P229" s="1"/>
  <c r="G230"/>
  <c r="Q230" s="1"/>
  <c r="D232"/>
  <c r="N232" s="1"/>
  <c r="E232"/>
  <c r="O232" s="1"/>
  <c r="G229"/>
  <c r="Q229" s="1"/>
  <c r="D231"/>
  <c r="N231" s="1"/>
  <c r="F232"/>
  <c r="P232" s="1"/>
  <c r="F234"/>
  <c r="P234" s="1"/>
  <c r="E231"/>
  <c r="O231" s="1"/>
  <c r="D233"/>
  <c r="N233" s="1"/>
  <c r="E234"/>
  <c r="O234" s="1"/>
  <c r="C230"/>
  <c r="M230" s="1"/>
  <c r="T6" i="140"/>
  <c r="T5" s="1"/>
  <c r="C229" i="142"/>
  <c r="M229" s="1"/>
  <c r="D234"/>
  <c r="N234" s="1"/>
  <c r="F233"/>
  <c r="P233" s="1"/>
  <c r="G231"/>
  <c r="Q231" s="1"/>
  <c r="E233"/>
  <c r="O233" s="1"/>
  <c r="C234"/>
  <c r="M234" s="1"/>
  <c r="G232"/>
  <c r="Q232" s="1"/>
  <c r="G234"/>
  <c r="Q234" s="1"/>
  <c r="E230"/>
  <c r="O230" s="1"/>
  <c r="C231"/>
  <c r="M231" s="1"/>
  <c r="F230"/>
  <c r="P230" s="1"/>
  <c r="F231"/>
  <c r="P231" s="1"/>
  <c r="G233"/>
  <c r="Q233" s="1"/>
  <c r="D230"/>
  <c r="N230" s="1"/>
  <c r="G25" i="143" l="1"/>
  <c r="F25"/>
  <c r="S25"/>
  <c r="T25"/>
  <c r="Q25"/>
  <c r="H25"/>
  <c r="C25"/>
  <c r="E25"/>
  <c r="R25"/>
  <c r="O25"/>
  <c r="D501" i="144" l="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35" l="1"/>
  <c r="D187"/>
  <c r="D356"/>
  <c r="D385"/>
  <c r="D414"/>
  <c r="D160"/>
  <c r="D214"/>
  <c r="D248"/>
  <c r="D289"/>
  <c r="D6"/>
  <c r="D94"/>
  <c r="D313"/>
  <c r="D126"/>
  <c r="D440"/>
  <c r="D477"/>
  <c r="D5" l="1"/>
  <c r="J82" l="1"/>
  <c r="V82" s="1"/>
  <c r="M82"/>
  <c r="O82"/>
  <c r="L82"/>
  <c r="N82"/>
  <c r="J43"/>
  <c r="V43" s="1"/>
  <c r="M43"/>
  <c r="O43"/>
  <c r="L43"/>
  <c r="N43"/>
  <c r="J446"/>
  <c r="V446" s="1"/>
  <c r="O446"/>
  <c r="L446"/>
  <c r="M446"/>
  <c r="N446"/>
  <c r="J375"/>
  <c r="V375" s="1"/>
  <c r="O375"/>
  <c r="L375"/>
  <c r="M375"/>
  <c r="N375"/>
  <c r="J206"/>
  <c r="V206" s="1"/>
  <c r="O206"/>
  <c r="M206"/>
  <c r="L206"/>
  <c r="N206"/>
  <c r="J63"/>
  <c r="V63" s="1"/>
  <c r="L63"/>
  <c r="M63"/>
  <c r="O63"/>
  <c r="N63"/>
  <c r="J451"/>
  <c r="V451" s="1"/>
  <c r="O451"/>
  <c r="M451"/>
  <c r="L451"/>
  <c r="N451"/>
  <c r="J384"/>
  <c r="V384" s="1"/>
  <c r="M384"/>
  <c r="O384"/>
  <c r="L384"/>
  <c r="N384"/>
  <c r="J319"/>
  <c r="V319" s="1"/>
  <c r="M319"/>
  <c r="O319"/>
  <c r="L319"/>
  <c r="N319"/>
  <c r="J253"/>
  <c r="V253" s="1"/>
  <c r="M253"/>
  <c r="O253"/>
  <c r="L253"/>
  <c r="N253"/>
  <c r="J178"/>
  <c r="V178" s="1"/>
  <c r="O178"/>
  <c r="L178"/>
  <c r="M178"/>
  <c r="N178"/>
  <c r="J468"/>
  <c r="V468" s="1"/>
  <c r="M468"/>
  <c r="O468"/>
  <c r="L468"/>
  <c r="N468"/>
  <c r="J402"/>
  <c r="V402" s="1"/>
  <c r="M402"/>
  <c r="L402"/>
  <c r="O402"/>
  <c r="N402"/>
  <c r="J336"/>
  <c r="V336" s="1"/>
  <c r="M336"/>
  <c r="L336"/>
  <c r="O336"/>
  <c r="N336"/>
  <c r="J270"/>
  <c r="V270" s="1"/>
  <c r="M270"/>
  <c r="L270"/>
  <c r="O270"/>
  <c r="N270"/>
  <c r="J204"/>
  <c r="V204" s="1"/>
  <c r="L204"/>
  <c r="O204"/>
  <c r="M204"/>
  <c r="N204"/>
  <c r="J138"/>
  <c r="V138" s="1"/>
  <c r="L138"/>
  <c r="O138"/>
  <c r="M138"/>
  <c r="N138"/>
  <c r="J72"/>
  <c r="V72" s="1"/>
  <c r="O72"/>
  <c r="M72"/>
  <c r="L72"/>
  <c r="N72"/>
  <c r="J436"/>
  <c r="V436" s="1"/>
  <c r="L436"/>
  <c r="O436"/>
  <c r="M436"/>
  <c r="N436"/>
  <c r="J370"/>
  <c r="V370" s="1"/>
  <c r="L370"/>
  <c r="O370"/>
  <c r="M370"/>
  <c r="N370"/>
  <c r="J304"/>
  <c r="V304" s="1"/>
  <c r="L304"/>
  <c r="O304"/>
  <c r="M304"/>
  <c r="N304"/>
  <c r="J238"/>
  <c r="V238" s="1"/>
  <c r="L238"/>
  <c r="O238"/>
  <c r="M238"/>
  <c r="N238"/>
  <c r="J168"/>
  <c r="V168" s="1"/>
  <c r="L168"/>
  <c r="O168"/>
  <c r="M168"/>
  <c r="N168"/>
  <c r="J102"/>
  <c r="V102" s="1"/>
  <c r="L102"/>
  <c r="O102"/>
  <c r="M102"/>
  <c r="N102"/>
  <c r="J37"/>
  <c r="V37" s="1"/>
  <c r="L37"/>
  <c r="O37"/>
  <c r="M37"/>
  <c r="N37"/>
  <c r="J305"/>
  <c r="V305" s="1"/>
  <c r="O305"/>
  <c r="L305"/>
  <c r="M305"/>
  <c r="N305"/>
  <c r="J202"/>
  <c r="V202" s="1"/>
  <c r="O202"/>
  <c r="M202"/>
  <c r="L202"/>
  <c r="N202"/>
  <c r="J58"/>
  <c r="V58" s="1"/>
  <c r="L58"/>
  <c r="M58"/>
  <c r="O58"/>
  <c r="N58"/>
  <c r="J59"/>
  <c r="V59" s="1"/>
  <c r="M59"/>
  <c r="O59"/>
  <c r="L59"/>
  <c r="N59"/>
  <c r="J95"/>
  <c r="O95"/>
  <c r="L95"/>
  <c r="M95"/>
  <c r="N95"/>
  <c r="J55"/>
  <c r="V55" s="1"/>
  <c r="M55"/>
  <c r="O55"/>
  <c r="L55"/>
  <c r="N55"/>
  <c r="J450"/>
  <c r="V450" s="1"/>
  <c r="M450"/>
  <c r="O450"/>
  <c r="L450"/>
  <c r="N450"/>
  <c r="J379"/>
  <c r="V379" s="1"/>
  <c r="O379"/>
  <c r="L379"/>
  <c r="M379"/>
  <c r="N379"/>
  <c r="J219"/>
  <c r="V219" s="1"/>
  <c r="O219"/>
  <c r="M219"/>
  <c r="L219"/>
  <c r="N219"/>
  <c r="J79"/>
  <c r="V79" s="1"/>
  <c r="L79"/>
  <c r="M79"/>
  <c r="O79"/>
  <c r="N79"/>
  <c r="J455"/>
  <c r="V455" s="1"/>
  <c r="L455"/>
  <c r="M455"/>
  <c r="O455"/>
  <c r="N455"/>
  <c r="J389"/>
  <c r="V389" s="1"/>
  <c r="L389"/>
  <c r="O389"/>
  <c r="M389"/>
  <c r="N389"/>
  <c r="J323"/>
  <c r="V323" s="1"/>
  <c r="L323"/>
  <c r="O323"/>
  <c r="M323"/>
  <c r="N323"/>
  <c r="J257"/>
  <c r="V257" s="1"/>
  <c r="L257"/>
  <c r="O257"/>
  <c r="M257"/>
  <c r="N257"/>
  <c r="J191"/>
  <c r="V191" s="1"/>
  <c r="L191"/>
  <c r="O191"/>
  <c r="M191"/>
  <c r="N191"/>
  <c r="J472"/>
  <c r="V472" s="1"/>
  <c r="O472"/>
  <c r="M472"/>
  <c r="L472"/>
  <c r="N472"/>
  <c r="J406"/>
  <c r="V406" s="1"/>
  <c r="M406"/>
  <c r="O406"/>
  <c r="L406"/>
  <c r="N406"/>
  <c r="J340"/>
  <c r="V340" s="1"/>
  <c r="M340"/>
  <c r="O340"/>
  <c r="L340"/>
  <c r="N340"/>
  <c r="J274"/>
  <c r="V274" s="1"/>
  <c r="M274"/>
  <c r="O274"/>
  <c r="L274"/>
  <c r="N274"/>
  <c r="J208"/>
  <c r="V208" s="1"/>
  <c r="L208"/>
  <c r="O208"/>
  <c r="M208"/>
  <c r="N208"/>
  <c r="J142"/>
  <c r="V142" s="1"/>
  <c r="L142"/>
  <c r="O142"/>
  <c r="M142"/>
  <c r="N142"/>
  <c r="J76"/>
  <c r="V76" s="1"/>
  <c r="O76"/>
  <c r="M76"/>
  <c r="L76"/>
  <c r="N76"/>
  <c r="J11"/>
  <c r="V11" s="1"/>
  <c r="O11"/>
  <c r="M11"/>
  <c r="L11"/>
  <c r="N11"/>
  <c r="J441"/>
  <c r="L441"/>
  <c r="O441"/>
  <c r="M441"/>
  <c r="N441"/>
  <c r="J374"/>
  <c r="V374" s="1"/>
  <c r="L374"/>
  <c r="O374"/>
  <c r="M374"/>
  <c r="N374"/>
  <c r="J308"/>
  <c r="V308" s="1"/>
  <c r="L308"/>
  <c r="O308"/>
  <c r="M308"/>
  <c r="N308"/>
  <c r="J242"/>
  <c r="V242" s="1"/>
  <c r="L242"/>
  <c r="O242"/>
  <c r="M242"/>
  <c r="N242"/>
  <c r="J172"/>
  <c r="V172" s="1"/>
  <c r="L172"/>
  <c r="O172"/>
  <c r="M172"/>
  <c r="N172"/>
  <c r="J106"/>
  <c r="V106" s="1"/>
  <c r="L106"/>
  <c r="O106"/>
  <c r="M106"/>
  <c r="N106"/>
  <c r="J41"/>
  <c r="V41" s="1"/>
  <c r="L41"/>
  <c r="O41"/>
  <c r="M41"/>
  <c r="N41"/>
  <c r="J314"/>
  <c r="O314"/>
  <c r="L314"/>
  <c r="M314"/>
  <c r="N314"/>
  <c r="J210"/>
  <c r="V210" s="1"/>
  <c r="O210"/>
  <c r="M210"/>
  <c r="L210"/>
  <c r="N210"/>
  <c r="J66"/>
  <c r="V66" s="1"/>
  <c r="M66"/>
  <c r="O66"/>
  <c r="L66"/>
  <c r="N66"/>
  <c r="J71"/>
  <c r="V71" s="1"/>
  <c r="M71"/>
  <c r="O71"/>
  <c r="L71"/>
  <c r="N71"/>
  <c r="J107"/>
  <c r="V107" s="1"/>
  <c r="O107"/>
  <c r="L107"/>
  <c r="M107"/>
  <c r="N107"/>
  <c r="J75"/>
  <c r="V75" s="1"/>
  <c r="M75"/>
  <c r="O75"/>
  <c r="L75"/>
  <c r="N75"/>
  <c r="J454"/>
  <c r="V454" s="1"/>
  <c r="L454"/>
  <c r="M454"/>
  <c r="O454"/>
  <c r="N454"/>
  <c r="J383"/>
  <c r="V383" s="1"/>
  <c r="O383"/>
  <c r="M383"/>
  <c r="L383"/>
  <c r="N383"/>
  <c r="J231"/>
  <c r="V231" s="1"/>
  <c r="O231"/>
  <c r="M231"/>
  <c r="L231"/>
  <c r="N231"/>
  <c r="J91"/>
  <c r="V91" s="1"/>
  <c r="M91"/>
  <c r="O91"/>
  <c r="L91"/>
  <c r="N91"/>
  <c r="J459"/>
  <c r="V459" s="1"/>
  <c r="L459"/>
  <c r="O459"/>
  <c r="M459"/>
  <c r="N459"/>
  <c r="J393"/>
  <c r="V393" s="1"/>
  <c r="O393"/>
  <c r="L393"/>
  <c r="M393"/>
  <c r="N393"/>
  <c r="J327"/>
  <c r="V327" s="1"/>
  <c r="O327"/>
  <c r="L327"/>
  <c r="M327"/>
  <c r="N327"/>
  <c r="J261"/>
  <c r="V261" s="1"/>
  <c r="O261"/>
  <c r="L261"/>
  <c r="M261"/>
  <c r="N261"/>
  <c r="J195"/>
  <c r="V195" s="1"/>
  <c r="L195"/>
  <c r="O195"/>
  <c r="M195"/>
  <c r="N195"/>
  <c r="J476"/>
  <c r="V476" s="1"/>
  <c r="M476"/>
  <c r="O476"/>
  <c r="L476"/>
  <c r="N476"/>
  <c r="J410"/>
  <c r="V410" s="1"/>
  <c r="O410"/>
  <c r="M410"/>
  <c r="L410"/>
  <c r="N410"/>
  <c r="J344"/>
  <c r="V344" s="1"/>
  <c r="O344"/>
  <c r="M344"/>
  <c r="L344"/>
  <c r="N344"/>
  <c r="J278"/>
  <c r="V278" s="1"/>
  <c r="O278"/>
  <c r="M278"/>
  <c r="L278"/>
  <c r="N278"/>
  <c r="J212"/>
  <c r="V212" s="1"/>
  <c r="L212"/>
  <c r="O212"/>
  <c r="M212"/>
  <c r="N212"/>
  <c r="J146"/>
  <c r="V146" s="1"/>
  <c r="O146"/>
  <c r="L146"/>
  <c r="M146"/>
  <c r="N146"/>
  <c r="J80"/>
  <c r="V80" s="1"/>
  <c r="O80"/>
  <c r="M80"/>
  <c r="L80"/>
  <c r="N80"/>
  <c r="J15"/>
  <c r="V15" s="1"/>
  <c r="O15"/>
  <c r="M15"/>
  <c r="L15"/>
  <c r="N15"/>
  <c r="J445"/>
  <c r="V445" s="1"/>
  <c r="O445"/>
  <c r="L445"/>
  <c r="M445"/>
  <c r="N445"/>
  <c r="J378"/>
  <c r="V378" s="1"/>
  <c r="O378"/>
  <c r="L378"/>
  <c r="M378"/>
  <c r="N378"/>
  <c r="J312"/>
  <c r="V312" s="1"/>
  <c r="O312"/>
  <c r="L312"/>
  <c r="M312"/>
  <c r="N312"/>
  <c r="J246"/>
  <c r="V246" s="1"/>
  <c r="O246"/>
  <c r="L246"/>
  <c r="M246"/>
  <c r="N246"/>
  <c r="J176"/>
  <c r="V176" s="1"/>
  <c r="L176"/>
  <c r="O176"/>
  <c r="M176"/>
  <c r="N176"/>
  <c r="J110"/>
  <c r="V110" s="1"/>
  <c r="L110"/>
  <c r="O110"/>
  <c r="M110"/>
  <c r="N110"/>
  <c r="J45"/>
  <c r="V45" s="1"/>
  <c r="O45"/>
  <c r="M45"/>
  <c r="L45"/>
  <c r="N45"/>
  <c r="J318"/>
  <c r="V318" s="1"/>
  <c r="O318"/>
  <c r="M318"/>
  <c r="L318"/>
  <c r="N318"/>
  <c r="J215"/>
  <c r="O215"/>
  <c r="M215"/>
  <c r="L215"/>
  <c r="N215"/>
  <c r="J78"/>
  <c r="V78" s="1"/>
  <c r="O78"/>
  <c r="L78"/>
  <c r="M78"/>
  <c r="N78"/>
  <c r="J83"/>
  <c r="V83" s="1"/>
  <c r="O83"/>
  <c r="L83"/>
  <c r="M83"/>
  <c r="N83"/>
  <c r="J119"/>
  <c r="V119" s="1"/>
  <c r="O119"/>
  <c r="L119"/>
  <c r="M119"/>
  <c r="N119"/>
  <c r="J87"/>
  <c r="V87" s="1"/>
  <c r="M87"/>
  <c r="O87"/>
  <c r="L87"/>
  <c r="N87"/>
  <c r="J458"/>
  <c r="V458" s="1"/>
  <c r="O458"/>
  <c r="L458"/>
  <c r="M458"/>
  <c r="N458"/>
  <c r="J388"/>
  <c r="V388" s="1"/>
  <c r="O388"/>
  <c r="L388"/>
  <c r="M388"/>
  <c r="N388"/>
  <c r="J247"/>
  <c r="V247" s="1"/>
  <c r="O247"/>
  <c r="L247"/>
  <c r="M247"/>
  <c r="N247"/>
  <c r="J108"/>
  <c r="V108" s="1"/>
  <c r="L108"/>
  <c r="O108"/>
  <c r="M108"/>
  <c r="N108"/>
  <c r="J463"/>
  <c r="V463" s="1"/>
  <c r="O463"/>
  <c r="L463"/>
  <c r="M463"/>
  <c r="N463"/>
  <c r="J397"/>
  <c r="V397" s="1"/>
  <c r="O397"/>
  <c r="L397"/>
  <c r="M397"/>
  <c r="N397"/>
  <c r="J331"/>
  <c r="V331" s="1"/>
  <c r="O331"/>
  <c r="L331"/>
  <c r="M331"/>
  <c r="N331"/>
  <c r="J265"/>
  <c r="V265" s="1"/>
  <c r="O265"/>
  <c r="L265"/>
  <c r="M265"/>
  <c r="N265"/>
  <c r="J199"/>
  <c r="V199" s="1"/>
  <c r="L199"/>
  <c r="O199"/>
  <c r="M199"/>
  <c r="N199"/>
  <c r="J481"/>
  <c r="V481" s="1"/>
  <c r="L481"/>
  <c r="O481"/>
  <c r="M481"/>
  <c r="N481"/>
  <c r="J415"/>
  <c r="L415"/>
  <c r="O415"/>
  <c r="M415"/>
  <c r="N415"/>
  <c r="J348"/>
  <c r="V348" s="1"/>
  <c r="L348"/>
  <c r="O348"/>
  <c r="M348"/>
  <c r="N348"/>
  <c r="J282"/>
  <c r="V282" s="1"/>
  <c r="L282"/>
  <c r="O282"/>
  <c r="M282"/>
  <c r="N282"/>
  <c r="J217"/>
  <c r="V217" s="1"/>
  <c r="L217"/>
  <c r="O217"/>
  <c r="M217"/>
  <c r="N217"/>
  <c r="J150"/>
  <c r="V150" s="1"/>
  <c r="O150"/>
  <c r="L150"/>
  <c r="M150"/>
  <c r="N150"/>
  <c r="J84"/>
  <c r="V84" s="1"/>
  <c r="L84"/>
  <c r="O84"/>
  <c r="M84"/>
  <c r="N84"/>
  <c r="J19"/>
  <c r="V19" s="1"/>
  <c r="L19"/>
  <c r="O19"/>
  <c r="M19"/>
  <c r="N19"/>
  <c r="J449"/>
  <c r="V449" s="1"/>
  <c r="L449"/>
  <c r="M449"/>
  <c r="N449"/>
  <c r="O449"/>
  <c r="J382"/>
  <c r="V382" s="1"/>
  <c r="L382"/>
  <c r="O382"/>
  <c r="M382"/>
  <c r="N382"/>
  <c r="J317"/>
  <c r="V317" s="1"/>
  <c r="L317"/>
  <c r="O317"/>
  <c r="M317"/>
  <c r="N317"/>
  <c r="J251"/>
  <c r="V251" s="1"/>
  <c r="L251"/>
  <c r="O251"/>
  <c r="M251"/>
  <c r="N251"/>
  <c r="J180"/>
  <c r="V180" s="1"/>
  <c r="O180"/>
  <c r="L180"/>
  <c r="M180"/>
  <c r="N180"/>
  <c r="J114"/>
  <c r="V114" s="1"/>
  <c r="O114"/>
  <c r="L114"/>
  <c r="M114"/>
  <c r="N114"/>
  <c r="J49"/>
  <c r="V49" s="1"/>
  <c r="O49"/>
  <c r="M49"/>
  <c r="L49"/>
  <c r="N49"/>
  <c r="J326"/>
  <c r="V326" s="1"/>
  <c r="O326"/>
  <c r="L326"/>
  <c r="M326"/>
  <c r="N326"/>
  <c r="J223"/>
  <c r="V223" s="1"/>
  <c r="O223"/>
  <c r="M223"/>
  <c r="L223"/>
  <c r="N223"/>
  <c r="J86"/>
  <c r="V86" s="1"/>
  <c r="M86"/>
  <c r="O86"/>
  <c r="L86"/>
  <c r="N86"/>
  <c r="J96"/>
  <c r="V96" s="1"/>
  <c r="O96"/>
  <c r="L96"/>
  <c r="M96"/>
  <c r="N96"/>
  <c r="J132"/>
  <c r="V132" s="1"/>
  <c r="O132"/>
  <c r="L132"/>
  <c r="M132"/>
  <c r="N132"/>
  <c r="J104"/>
  <c r="V104" s="1"/>
  <c r="O104"/>
  <c r="L104"/>
  <c r="M104"/>
  <c r="N104"/>
  <c r="J462"/>
  <c r="V462" s="1"/>
  <c r="O462"/>
  <c r="L462"/>
  <c r="M462"/>
  <c r="N462"/>
  <c r="J396"/>
  <c r="V396" s="1"/>
  <c r="O396"/>
  <c r="L396"/>
  <c r="M396"/>
  <c r="N396"/>
  <c r="J260"/>
  <c r="V260" s="1"/>
  <c r="O260"/>
  <c r="L260"/>
  <c r="M260"/>
  <c r="N260"/>
  <c r="J120"/>
  <c r="V120" s="1"/>
  <c r="O120"/>
  <c r="L120"/>
  <c r="M120"/>
  <c r="N120"/>
  <c r="J467"/>
  <c r="V467" s="1"/>
  <c r="O467"/>
  <c r="M467"/>
  <c r="L467"/>
  <c r="N467"/>
  <c r="J401"/>
  <c r="V401" s="1"/>
  <c r="M401"/>
  <c r="O401"/>
  <c r="L401"/>
  <c r="N401"/>
  <c r="J335"/>
  <c r="V335" s="1"/>
  <c r="M335"/>
  <c r="O335"/>
  <c r="L335"/>
  <c r="N335"/>
  <c r="J269"/>
  <c r="V269" s="1"/>
  <c r="M269"/>
  <c r="O269"/>
  <c r="L269"/>
  <c r="N269"/>
  <c r="J203"/>
  <c r="V203" s="1"/>
  <c r="L203"/>
  <c r="O203"/>
  <c r="M203"/>
  <c r="N203"/>
  <c r="J485"/>
  <c r="V485" s="1"/>
  <c r="M485"/>
  <c r="O485"/>
  <c r="L485"/>
  <c r="N485"/>
  <c r="J419"/>
  <c r="V419" s="1"/>
  <c r="M419"/>
  <c r="L419"/>
  <c r="O419"/>
  <c r="N419"/>
  <c r="J352"/>
  <c r="V352" s="1"/>
  <c r="M352"/>
  <c r="L352"/>
  <c r="O352"/>
  <c r="N352"/>
  <c r="J286"/>
  <c r="V286" s="1"/>
  <c r="M286"/>
  <c r="L286"/>
  <c r="O286"/>
  <c r="N286"/>
  <c r="J221"/>
  <c r="V221" s="1"/>
  <c r="L221"/>
  <c r="O221"/>
  <c r="M221"/>
  <c r="N221"/>
  <c r="J154"/>
  <c r="V154" s="1"/>
  <c r="L154"/>
  <c r="O154"/>
  <c r="M154"/>
  <c r="N154"/>
  <c r="J88"/>
  <c r="V88" s="1"/>
  <c r="O88"/>
  <c r="M88"/>
  <c r="L88"/>
  <c r="N88"/>
  <c r="J23"/>
  <c r="V23" s="1"/>
  <c r="O23"/>
  <c r="M23"/>
  <c r="L23"/>
  <c r="N23"/>
  <c r="J453"/>
  <c r="V453" s="1"/>
  <c r="L453"/>
  <c r="M453"/>
  <c r="N453"/>
  <c r="O453"/>
  <c r="J387"/>
  <c r="V387" s="1"/>
  <c r="L387"/>
  <c r="O387"/>
  <c r="M387"/>
  <c r="N387"/>
  <c r="J321"/>
  <c r="V321" s="1"/>
  <c r="L321"/>
  <c r="O321"/>
  <c r="M321"/>
  <c r="N321"/>
  <c r="J255"/>
  <c r="V255" s="1"/>
  <c r="L255"/>
  <c r="O255"/>
  <c r="M255"/>
  <c r="N255"/>
  <c r="J184"/>
  <c r="V184" s="1"/>
  <c r="L184"/>
  <c r="O184"/>
  <c r="M184"/>
  <c r="N184"/>
  <c r="J118"/>
  <c r="V118" s="1"/>
  <c r="L118"/>
  <c r="O118"/>
  <c r="M118"/>
  <c r="N118"/>
  <c r="J53"/>
  <c r="V53" s="1"/>
  <c r="L53"/>
  <c r="O53"/>
  <c r="M53"/>
  <c r="N53"/>
  <c r="J330"/>
  <c r="V330" s="1"/>
  <c r="O330"/>
  <c r="L330"/>
  <c r="M330"/>
  <c r="N330"/>
  <c r="J227"/>
  <c r="V227" s="1"/>
  <c r="O227"/>
  <c r="M227"/>
  <c r="L227"/>
  <c r="N227"/>
  <c r="J99"/>
  <c r="V99" s="1"/>
  <c r="O99"/>
  <c r="L99"/>
  <c r="M99"/>
  <c r="N99"/>
  <c r="J112"/>
  <c r="V112" s="1"/>
  <c r="O112"/>
  <c r="L112"/>
  <c r="M112"/>
  <c r="N112"/>
  <c r="J144"/>
  <c r="V144" s="1"/>
  <c r="O144"/>
  <c r="L144"/>
  <c r="M144"/>
  <c r="N144"/>
  <c r="J116"/>
  <c r="V116" s="1"/>
  <c r="O116"/>
  <c r="L116"/>
  <c r="M116"/>
  <c r="N116"/>
  <c r="J466"/>
  <c r="V466" s="1"/>
  <c r="M466"/>
  <c r="O466"/>
  <c r="L466"/>
  <c r="N466"/>
  <c r="J400"/>
  <c r="V400" s="1"/>
  <c r="O400"/>
  <c r="M400"/>
  <c r="L400"/>
  <c r="N400"/>
  <c r="J272"/>
  <c r="V272" s="1"/>
  <c r="O272"/>
  <c r="L272"/>
  <c r="M272"/>
  <c r="N272"/>
  <c r="J137"/>
  <c r="V137" s="1"/>
  <c r="O137"/>
  <c r="L137"/>
  <c r="M137"/>
  <c r="N137"/>
  <c r="J471"/>
  <c r="V471" s="1"/>
  <c r="L471"/>
  <c r="M471"/>
  <c r="O471"/>
  <c r="N471"/>
  <c r="J405"/>
  <c r="V405" s="1"/>
  <c r="L405"/>
  <c r="O405"/>
  <c r="M405"/>
  <c r="N405"/>
  <c r="J339"/>
  <c r="V339" s="1"/>
  <c r="L339"/>
  <c r="O339"/>
  <c r="M339"/>
  <c r="N339"/>
  <c r="J273"/>
  <c r="V273" s="1"/>
  <c r="L273"/>
  <c r="O273"/>
  <c r="M273"/>
  <c r="N273"/>
  <c r="J207"/>
  <c r="V207" s="1"/>
  <c r="L207"/>
  <c r="O207"/>
  <c r="M207"/>
  <c r="N207"/>
  <c r="J489"/>
  <c r="V489" s="1"/>
  <c r="O489"/>
  <c r="M489"/>
  <c r="L489"/>
  <c r="N489"/>
  <c r="J423"/>
  <c r="V423" s="1"/>
  <c r="M423"/>
  <c r="O423"/>
  <c r="L423"/>
  <c r="N423"/>
  <c r="J357"/>
  <c r="M357"/>
  <c r="O357"/>
  <c r="L357"/>
  <c r="N357"/>
  <c r="J291"/>
  <c r="V291" s="1"/>
  <c r="M291"/>
  <c r="O291"/>
  <c r="L291"/>
  <c r="N291"/>
  <c r="J225"/>
  <c r="V225" s="1"/>
  <c r="L225"/>
  <c r="O225"/>
  <c r="M225"/>
  <c r="N225"/>
  <c r="J158"/>
  <c r="V158" s="1"/>
  <c r="L158"/>
  <c r="O158"/>
  <c r="M158"/>
  <c r="N158"/>
  <c r="J92"/>
  <c r="V92" s="1"/>
  <c r="O92"/>
  <c r="M92"/>
  <c r="L92"/>
  <c r="N92"/>
  <c r="J27"/>
  <c r="V27" s="1"/>
  <c r="O27"/>
  <c r="M27"/>
  <c r="L27"/>
  <c r="N27"/>
  <c r="J457"/>
  <c r="V457" s="1"/>
  <c r="L457"/>
  <c r="M457"/>
  <c r="N457"/>
  <c r="O457"/>
  <c r="J391"/>
  <c r="V391" s="1"/>
  <c r="L391"/>
  <c r="O391"/>
  <c r="M391"/>
  <c r="N391"/>
  <c r="J325"/>
  <c r="V325" s="1"/>
  <c r="L325"/>
  <c r="O325"/>
  <c r="M325"/>
  <c r="N325"/>
  <c r="J259"/>
  <c r="V259" s="1"/>
  <c r="L259"/>
  <c r="O259"/>
  <c r="M259"/>
  <c r="N259"/>
  <c r="J189"/>
  <c r="V189" s="1"/>
  <c r="L189"/>
  <c r="O189"/>
  <c r="M189"/>
  <c r="N189"/>
  <c r="J122"/>
  <c r="V122" s="1"/>
  <c r="L122"/>
  <c r="O122"/>
  <c r="M122"/>
  <c r="N122"/>
  <c r="J57"/>
  <c r="V57" s="1"/>
  <c r="L57"/>
  <c r="O57"/>
  <c r="M57"/>
  <c r="N57"/>
  <c r="J334"/>
  <c r="V334" s="1"/>
  <c r="O334"/>
  <c r="M334"/>
  <c r="L334"/>
  <c r="N334"/>
  <c r="J239"/>
  <c r="V239" s="1"/>
  <c r="O239"/>
  <c r="M239"/>
  <c r="L239"/>
  <c r="N239"/>
  <c r="J103"/>
  <c r="V103" s="1"/>
  <c r="O103"/>
  <c r="L103"/>
  <c r="M103"/>
  <c r="N103"/>
  <c r="J124"/>
  <c r="V124" s="1"/>
  <c r="L124"/>
  <c r="O124"/>
  <c r="M124"/>
  <c r="N124"/>
  <c r="J156"/>
  <c r="V156" s="1"/>
  <c r="O156"/>
  <c r="L156"/>
  <c r="M156"/>
  <c r="N156"/>
  <c r="J129"/>
  <c r="V129" s="1"/>
  <c r="O129"/>
  <c r="L129"/>
  <c r="M129"/>
  <c r="N129"/>
  <c r="J470"/>
  <c r="V470" s="1"/>
  <c r="L470"/>
  <c r="M470"/>
  <c r="O470"/>
  <c r="N470"/>
  <c r="J404"/>
  <c r="V404" s="1"/>
  <c r="O404"/>
  <c r="L404"/>
  <c r="M404"/>
  <c r="N404"/>
  <c r="J284"/>
  <c r="V284" s="1"/>
  <c r="O284"/>
  <c r="M284"/>
  <c r="L284"/>
  <c r="N284"/>
  <c r="J174"/>
  <c r="V174" s="1"/>
  <c r="L174"/>
  <c r="O174"/>
  <c r="M174"/>
  <c r="N174"/>
  <c r="J475"/>
  <c r="V475" s="1"/>
  <c r="L475"/>
  <c r="O475"/>
  <c r="M475"/>
  <c r="N475"/>
  <c r="J409"/>
  <c r="V409" s="1"/>
  <c r="O409"/>
  <c r="L409"/>
  <c r="M409"/>
  <c r="N409"/>
  <c r="J343"/>
  <c r="V343" s="1"/>
  <c r="O343"/>
  <c r="L343"/>
  <c r="M343"/>
  <c r="N343"/>
  <c r="J277"/>
  <c r="V277" s="1"/>
  <c r="O277"/>
  <c r="L277"/>
  <c r="M277"/>
  <c r="N277"/>
  <c r="J211"/>
  <c r="V211" s="1"/>
  <c r="L211"/>
  <c r="O211"/>
  <c r="M211"/>
  <c r="N211"/>
  <c r="J493"/>
  <c r="V493" s="1"/>
  <c r="M493"/>
  <c r="O493"/>
  <c r="L493"/>
  <c r="N493"/>
  <c r="J427"/>
  <c r="V427" s="1"/>
  <c r="O427"/>
  <c r="M427"/>
  <c r="L427"/>
  <c r="N427"/>
  <c r="J361"/>
  <c r="V361" s="1"/>
  <c r="O361"/>
  <c r="M361"/>
  <c r="L361"/>
  <c r="N361"/>
  <c r="J295"/>
  <c r="V295" s="1"/>
  <c r="O295"/>
  <c r="M295"/>
  <c r="L295"/>
  <c r="N295"/>
  <c r="J229"/>
  <c r="V229" s="1"/>
  <c r="L229"/>
  <c r="O229"/>
  <c r="M229"/>
  <c r="N229"/>
  <c r="J163"/>
  <c r="V163" s="1"/>
  <c r="O163"/>
  <c r="L163"/>
  <c r="M163"/>
  <c r="N163"/>
  <c r="J97"/>
  <c r="V97" s="1"/>
  <c r="O97"/>
  <c r="L97"/>
  <c r="M97"/>
  <c r="N97"/>
  <c r="J31"/>
  <c r="V31" s="1"/>
  <c r="O31"/>
  <c r="M31"/>
  <c r="L31"/>
  <c r="N31"/>
  <c r="J461"/>
  <c r="V461" s="1"/>
  <c r="L461"/>
  <c r="M461"/>
  <c r="O461"/>
  <c r="N461"/>
  <c r="J395"/>
  <c r="V395" s="1"/>
  <c r="O395"/>
  <c r="L395"/>
  <c r="M395"/>
  <c r="N395"/>
  <c r="J329"/>
  <c r="V329" s="1"/>
  <c r="O329"/>
  <c r="L329"/>
  <c r="M329"/>
  <c r="N329"/>
  <c r="J263"/>
  <c r="V263" s="1"/>
  <c r="O263"/>
  <c r="L263"/>
  <c r="M263"/>
  <c r="N263"/>
  <c r="J193"/>
  <c r="V193" s="1"/>
  <c r="L193"/>
  <c r="O193"/>
  <c r="M193"/>
  <c r="N193"/>
  <c r="J127"/>
  <c r="L127"/>
  <c r="O127"/>
  <c r="M127"/>
  <c r="N127"/>
  <c r="J61"/>
  <c r="V61" s="1"/>
  <c r="O61"/>
  <c r="M61"/>
  <c r="L61"/>
  <c r="N61"/>
  <c r="J342"/>
  <c r="V342" s="1"/>
  <c r="O342"/>
  <c r="L342"/>
  <c r="M342"/>
  <c r="N342"/>
  <c r="J243"/>
  <c r="V243" s="1"/>
  <c r="O243"/>
  <c r="L243"/>
  <c r="M243"/>
  <c r="N243"/>
  <c r="J111"/>
  <c r="V111" s="1"/>
  <c r="O111"/>
  <c r="L111"/>
  <c r="M111"/>
  <c r="N111"/>
  <c r="J141"/>
  <c r="V141" s="1"/>
  <c r="L141"/>
  <c r="O141"/>
  <c r="M141"/>
  <c r="N141"/>
  <c r="J165"/>
  <c r="V165" s="1"/>
  <c r="O165"/>
  <c r="L165"/>
  <c r="M165"/>
  <c r="N165"/>
  <c r="J145"/>
  <c r="V145" s="1"/>
  <c r="O145"/>
  <c r="L145"/>
  <c r="M145"/>
  <c r="N145"/>
  <c r="J474"/>
  <c r="V474" s="1"/>
  <c r="O474"/>
  <c r="L474"/>
  <c r="M474"/>
  <c r="N474"/>
  <c r="J408"/>
  <c r="V408" s="1"/>
  <c r="O408"/>
  <c r="L408"/>
  <c r="M408"/>
  <c r="N408"/>
  <c r="J297"/>
  <c r="V297" s="1"/>
  <c r="O297"/>
  <c r="L297"/>
  <c r="M297"/>
  <c r="N297"/>
  <c r="J29"/>
  <c r="V29" s="1"/>
  <c r="O29"/>
  <c r="L29"/>
  <c r="M29"/>
  <c r="N29"/>
  <c r="J480"/>
  <c r="V480" s="1"/>
  <c r="O480"/>
  <c r="L480"/>
  <c r="M480"/>
  <c r="N480"/>
  <c r="J413"/>
  <c r="V413" s="1"/>
  <c r="O413"/>
  <c r="L413"/>
  <c r="M413"/>
  <c r="N413"/>
  <c r="J347"/>
  <c r="V347" s="1"/>
  <c r="O347"/>
  <c r="L347"/>
  <c r="M347"/>
  <c r="N347"/>
  <c r="J281"/>
  <c r="V281" s="1"/>
  <c r="O281"/>
  <c r="L281"/>
  <c r="M281"/>
  <c r="N281"/>
  <c r="J216"/>
  <c r="V216" s="1"/>
  <c r="L216"/>
  <c r="O216"/>
  <c r="M216"/>
  <c r="N216"/>
  <c r="J497"/>
  <c r="V497" s="1"/>
  <c r="L497"/>
  <c r="O497"/>
  <c r="M497"/>
  <c r="N497"/>
  <c r="J431"/>
  <c r="V431" s="1"/>
  <c r="L431"/>
  <c r="O431"/>
  <c r="M431"/>
  <c r="N431"/>
  <c r="J365"/>
  <c r="V365" s="1"/>
  <c r="L365"/>
  <c r="O365"/>
  <c r="M365"/>
  <c r="N365"/>
  <c r="J299"/>
  <c r="V299" s="1"/>
  <c r="L299"/>
  <c r="O299"/>
  <c r="M299"/>
  <c r="N299"/>
  <c r="J233"/>
  <c r="V233" s="1"/>
  <c r="L233"/>
  <c r="O233"/>
  <c r="M233"/>
  <c r="N233"/>
  <c r="J167"/>
  <c r="V167" s="1"/>
  <c r="O167"/>
  <c r="L167"/>
  <c r="M167"/>
  <c r="N167"/>
  <c r="J101"/>
  <c r="V101" s="1"/>
  <c r="O101"/>
  <c r="L101"/>
  <c r="M101"/>
  <c r="N101"/>
  <c r="J36"/>
  <c r="L36"/>
  <c r="O36"/>
  <c r="M36"/>
  <c r="N36"/>
  <c r="J465"/>
  <c r="V465" s="1"/>
  <c r="L465"/>
  <c r="M465"/>
  <c r="O465"/>
  <c r="N465"/>
  <c r="J399"/>
  <c r="V399" s="1"/>
  <c r="L399"/>
  <c r="O399"/>
  <c r="M399"/>
  <c r="N399"/>
  <c r="J333"/>
  <c r="V333" s="1"/>
  <c r="L333"/>
  <c r="O333"/>
  <c r="M333"/>
  <c r="N333"/>
  <c r="J267"/>
  <c r="V267" s="1"/>
  <c r="L267"/>
  <c r="O267"/>
  <c r="M267"/>
  <c r="N267"/>
  <c r="J197"/>
  <c r="V197" s="1"/>
  <c r="L197"/>
  <c r="O197"/>
  <c r="M197"/>
  <c r="N197"/>
  <c r="J131"/>
  <c r="V131" s="1"/>
  <c r="O131"/>
  <c r="L131"/>
  <c r="M131"/>
  <c r="N131"/>
  <c r="J65"/>
  <c r="V65" s="1"/>
  <c r="O65"/>
  <c r="M65"/>
  <c r="L65"/>
  <c r="N65"/>
  <c r="J346"/>
  <c r="V346" s="1"/>
  <c r="O346"/>
  <c r="L346"/>
  <c r="M346"/>
  <c r="N346"/>
  <c r="J252"/>
  <c r="V252" s="1"/>
  <c r="O252"/>
  <c r="M252"/>
  <c r="L252"/>
  <c r="N252"/>
  <c r="J123"/>
  <c r="V123" s="1"/>
  <c r="O123"/>
  <c r="L123"/>
  <c r="M123"/>
  <c r="N123"/>
  <c r="J149"/>
  <c r="V149" s="1"/>
  <c r="O149"/>
  <c r="L149"/>
  <c r="M149"/>
  <c r="N149"/>
  <c r="J181"/>
  <c r="V181" s="1"/>
  <c r="O181"/>
  <c r="L181"/>
  <c r="M181"/>
  <c r="N181"/>
  <c r="J157"/>
  <c r="V157" s="1"/>
  <c r="L157"/>
  <c r="O157"/>
  <c r="M157"/>
  <c r="N157"/>
  <c r="J479"/>
  <c r="V479" s="1"/>
  <c r="O479"/>
  <c r="L479"/>
  <c r="M479"/>
  <c r="N479"/>
  <c r="J412"/>
  <c r="V412" s="1"/>
  <c r="O412"/>
  <c r="L412"/>
  <c r="M412"/>
  <c r="N412"/>
  <c r="J309"/>
  <c r="V309" s="1"/>
  <c r="O309"/>
  <c r="L309"/>
  <c r="M309"/>
  <c r="N309"/>
  <c r="J54"/>
  <c r="V54" s="1"/>
  <c r="M54"/>
  <c r="O54"/>
  <c r="L54"/>
  <c r="N54"/>
  <c r="J484"/>
  <c r="V484" s="1"/>
  <c r="O484"/>
  <c r="M484"/>
  <c r="L484"/>
  <c r="N484"/>
  <c r="J418"/>
  <c r="V418" s="1"/>
  <c r="M418"/>
  <c r="O418"/>
  <c r="L418"/>
  <c r="N418"/>
  <c r="J351"/>
  <c r="V351" s="1"/>
  <c r="M351"/>
  <c r="O351"/>
  <c r="L351"/>
  <c r="N351"/>
  <c r="J285"/>
  <c r="V285" s="1"/>
  <c r="M285"/>
  <c r="O285"/>
  <c r="L285"/>
  <c r="N285"/>
  <c r="J220"/>
  <c r="V220" s="1"/>
  <c r="L220"/>
  <c r="O220"/>
  <c r="M220"/>
  <c r="N220"/>
  <c r="J501"/>
  <c r="V501" s="1"/>
  <c r="M501"/>
  <c r="O501"/>
  <c r="L501"/>
  <c r="N501"/>
  <c r="J435"/>
  <c r="V435" s="1"/>
  <c r="M435"/>
  <c r="L435"/>
  <c r="O435"/>
  <c r="N435"/>
  <c r="J369"/>
  <c r="V369" s="1"/>
  <c r="M369"/>
  <c r="L369"/>
  <c r="O369"/>
  <c r="N369"/>
  <c r="J303"/>
  <c r="V303" s="1"/>
  <c r="M303"/>
  <c r="L303"/>
  <c r="O303"/>
  <c r="N303"/>
  <c r="J237"/>
  <c r="V237" s="1"/>
  <c r="L237"/>
  <c r="O237"/>
  <c r="M237"/>
  <c r="N237"/>
  <c r="J171"/>
  <c r="V171" s="1"/>
  <c r="L171"/>
  <c r="O171"/>
  <c r="M171"/>
  <c r="N171"/>
  <c r="J105"/>
  <c r="V105" s="1"/>
  <c r="L105"/>
  <c r="O105"/>
  <c r="M105"/>
  <c r="N105"/>
  <c r="J40"/>
  <c r="V40" s="1"/>
  <c r="O40"/>
  <c r="M40"/>
  <c r="L40"/>
  <c r="N40"/>
  <c r="J469"/>
  <c r="V469" s="1"/>
  <c r="L469"/>
  <c r="M469"/>
  <c r="N469"/>
  <c r="O469"/>
  <c r="J403"/>
  <c r="V403" s="1"/>
  <c r="L403"/>
  <c r="O403"/>
  <c r="M403"/>
  <c r="N403"/>
  <c r="J337"/>
  <c r="V337" s="1"/>
  <c r="L337"/>
  <c r="O337"/>
  <c r="M337"/>
  <c r="N337"/>
  <c r="J271"/>
  <c r="V271" s="1"/>
  <c r="L271"/>
  <c r="O271"/>
  <c r="M271"/>
  <c r="N271"/>
  <c r="J201"/>
  <c r="V201" s="1"/>
  <c r="L201"/>
  <c r="O201"/>
  <c r="M201"/>
  <c r="N201"/>
  <c r="J135"/>
  <c r="V135" s="1"/>
  <c r="L135"/>
  <c r="O135"/>
  <c r="M135"/>
  <c r="N135"/>
  <c r="J69"/>
  <c r="V69" s="1"/>
  <c r="L69"/>
  <c r="O69"/>
  <c r="M69"/>
  <c r="N69"/>
  <c r="J354"/>
  <c r="V354" s="1"/>
  <c r="O354"/>
  <c r="L354"/>
  <c r="M354"/>
  <c r="N354"/>
  <c r="J256"/>
  <c r="V256" s="1"/>
  <c r="O256"/>
  <c r="L256"/>
  <c r="M256"/>
  <c r="N256"/>
  <c r="J128"/>
  <c r="V128" s="1"/>
  <c r="O128"/>
  <c r="L128"/>
  <c r="M128"/>
  <c r="N128"/>
  <c r="J162"/>
  <c r="V162" s="1"/>
  <c r="O162"/>
  <c r="L162"/>
  <c r="M162"/>
  <c r="N162"/>
  <c r="J194"/>
  <c r="V194" s="1"/>
  <c r="O194"/>
  <c r="M194"/>
  <c r="L194"/>
  <c r="N194"/>
  <c r="J186"/>
  <c r="V186" s="1"/>
  <c r="L186"/>
  <c r="O186"/>
  <c r="M186"/>
  <c r="N186"/>
  <c r="J483"/>
  <c r="V483" s="1"/>
  <c r="M483"/>
  <c r="O483"/>
  <c r="L483"/>
  <c r="N483"/>
  <c r="J417"/>
  <c r="V417" s="1"/>
  <c r="O417"/>
  <c r="M417"/>
  <c r="L417"/>
  <c r="N417"/>
  <c r="J322"/>
  <c r="V322" s="1"/>
  <c r="O322"/>
  <c r="L322"/>
  <c r="M322"/>
  <c r="N322"/>
  <c r="J70"/>
  <c r="V70" s="1"/>
  <c r="M70"/>
  <c r="O70"/>
  <c r="L70"/>
  <c r="N70"/>
  <c r="J488"/>
  <c r="V488" s="1"/>
  <c r="L488"/>
  <c r="M488"/>
  <c r="O488"/>
  <c r="N488"/>
  <c r="J422"/>
  <c r="V422" s="1"/>
  <c r="L422"/>
  <c r="O422"/>
  <c r="M422"/>
  <c r="N422"/>
  <c r="J355"/>
  <c r="V355" s="1"/>
  <c r="L355"/>
  <c r="O355"/>
  <c r="M355"/>
  <c r="N355"/>
  <c r="J290"/>
  <c r="L290"/>
  <c r="O290"/>
  <c r="M290"/>
  <c r="N290"/>
  <c r="J224"/>
  <c r="V224" s="1"/>
  <c r="L224"/>
  <c r="O224"/>
  <c r="M224"/>
  <c r="N224"/>
  <c r="J22"/>
  <c r="V22" s="1"/>
  <c r="M22"/>
  <c r="O22"/>
  <c r="L22"/>
  <c r="N22"/>
  <c r="J439"/>
  <c r="V439" s="1"/>
  <c r="M439"/>
  <c r="O439"/>
  <c r="L439"/>
  <c r="N439"/>
  <c r="J373"/>
  <c r="V373" s="1"/>
  <c r="M373"/>
  <c r="O373"/>
  <c r="L373"/>
  <c r="N373"/>
  <c r="J307"/>
  <c r="V307" s="1"/>
  <c r="M307"/>
  <c r="O307"/>
  <c r="L307"/>
  <c r="N307"/>
  <c r="J241"/>
  <c r="V241" s="1"/>
  <c r="M241"/>
  <c r="O241"/>
  <c r="L241"/>
  <c r="N241"/>
  <c r="J175"/>
  <c r="V175" s="1"/>
  <c r="L175"/>
  <c r="O175"/>
  <c r="M175"/>
  <c r="N175"/>
  <c r="J109"/>
  <c r="V109" s="1"/>
  <c r="L109"/>
  <c r="O109"/>
  <c r="M109"/>
  <c r="N109"/>
  <c r="J44"/>
  <c r="V44" s="1"/>
  <c r="O44"/>
  <c r="M44"/>
  <c r="L44"/>
  <c r="N44"/>
  <c r="J473"/>
  <c r="V473" s="1"/>
  <c r="L473"/>
  <c r="M473"/>
  <c r="N473"/>
  <c r="O473"/>
  <c r="J407"/>
  <c r="V407" s="1"/>
  <c r="L407"/>
  <c r="O407"/>
  <c r="M407"/>
  <c r="N407"/>
  <c r="J341"/>
  <c r="V341" s="1"/>
  <c r="L341"/>
  <c r="O341"/>
  <c r="M341"/>
  <c r="N341"/>
  <c r="J275"/>
  <c r="V275" s="1"/>
  <c r="L275"/>
  <c r="O275"/>
  <c r="M275"/>
  <c r="N275"/>
  <c r="J205"/>
  <c r="V205" s="1"/>
  <c r="L205"/>
  <c r="O205"/>
  <c r="M205"/>
  <c r="N205"/>
  <c r="J139"/>
  <c r="V139" s="1"/>
  <c r="L139"/>
  <c r="O139"/>
  <c r="M139"/>
  <c r="N139"/>
  <c r="J73"/>
  <c r="V73" s="1"/>
  <c r="L73"/>
  <c r="O73"/>
  <c r="M73"/>
  <c r="N73"/>
  <c r="J392"/>
  <c r="V392" s="1"/>
  <c r="O392"/>
  <c r="L392"/>
  <c r="M392"/>
  <c r="N392"/>
  <c r="J264"/>
  <c r="V264" s="1"/>
  <c r="O264"/>
  <c r="L264"/>
  <c r="M264"/>
  <c r="N264"/>
  <c r="J140"/>
  <c r="V140" s="1"/>
  <c r="O140"/>
  <c r="L140"/>
  <c r="M140"/>
  <c r="N140"/>
  <c r="J182"/>
  <c r="V182" s="1"/>
  <c r="L182"/>
  <c r="O182"/>
  <c r="M182"/>
  <c r="N182"/>
  <c r="J235"/>
  <c r="V235" s="1"/>
  <c r="O235"/>
  <c r="M235"/>
  <c r="L235"/>
  <c r="N235"/>
  <c r="J13"/>
  <c r="V13" s="1"/>
  <c r="O13"/>
  <c r="L13"/>
  <c r="M13"/>
  <c r="N13"/>
  <c r="J487"/>
  <c r="V487" s="1"/>
  <c r="L487"/>
  <c r="M487"/>
  <c r="O487"/>
  <c r="N487"/>
  <c r="J421"/>
  <c r="V421" s="1"/>
  <c r="O421"/>
  <c r="L421"/>
  <c r="M421"/>
  <c r="N421"/>
  <c r="J338"/>
  <c r="V338" s="1"/>
  <c r="O338"/>
  <c r="L338"/>
  <c r="M338"/>
  <c r="N338"/>
  <c r="J90"/>
  <c r="V90" s="1"/>
  <c r="L90"/>
  <c r="M90"/>
  <c r="O90"/>
  <c r="N90"/>
  <c r="J492"/>
  <c r="V492" s="1"/>
  <c r="L492"/>
  <c r="O492"/>
  <c r="M492"/>
  <c r="N492"/>
  <c r="J426"/>
  <c r="V426" s="1"/>
  <c r="O426"/>
  <c r="L426"/>
  <c r="M426"/>
  <c r="N426"/>
  <c r="J360"/>
  <c r="V360" s="1"/>
  <c r="O360"/>
  <c r="L360"/>
  <c r="M360"/>
  <c r="N360"/>
  <c r="J294"/>
  <c r="V294" s="1"/>
  <c r="O294"/>
  <c r="L294"/>
  <c r="M294"/>
  <c r="N294"/>
  <c r="J228"/>
  <c r="V228" s="1"/>
  <c r="L228"/>
  <c r="O228"/>
  <c r="M228"/>
  <c r="N228"/>
  <c r="J67"/>
  <c r="V67" s="1"/>
  <c r="O67"/>
  <c r="L67"/>
  <c r="M67"/>
  <c r="N67"/>
  <c r="J444"/>
  <c r="V444" s="1"/>
  <c r="O444"/>
  <c r="M444"/>
  <c r="L444"/>
  <c r="N444"/>
  <c r="J377"/>
  <c r="V377" s="1"/>
  <c r="O377"/>
  <c r="M377"/>
  <c r="L377"/>
  <c r="N377"/>
  <c r="J311"/>
  <c r="V311" s="1"/>
  <c r="O311"/>
  <c r="M311"/>
  <c r="L311"/>
  <c r="N311"/>
  <c r="J245"/>
  <c r="V245" s="1"/>
  <c r="O245"/>
  <c r="M245"/>
  <c r="L245"/>
  <c r="N245"/>
  <c r="J179"/>
  <c r="V179" s="1"/>
  <c r="O179"/>
  <c r="L179"/>
  <c r="M179"/>
  <c r="N179"/>
  <c r="J113"/>
  <c r="V113" s="1"/>
  <c r="O113"/>
  <c r="L113"/>
  <c r="M113"/>
  <c r="N113"/>
  <c r="J48"/>
  <c r="V48" s="1"/>
  <c r="O48"/>
  <c r="M48"/>
  <c r="L48"/>
  <c r="N48"/>
  <c r="J478"/>
  <c r="L478"/>
  <c r="M478"/>
  <c r="O478"/>
  <c r="N478"/>
  <c r="J411"/>
  <c r="V411" s="1"/>
  <c r="O411"/>
  <c r="L411"/>
  <c r="M411"/>
  <c r="N411"/>
  <c r="J345"/>
  <c r="V345" s="1"/>
  <c r="O345"/>
  <c r="L345"/>
  <c r="M345"/>
  <c r="N345"/>
  <c r="J279"/>
  <c r="V279" s="1"/>
  <c r="O279"/>
  <c r="L279"/>
  <c r="M279"/>
  <c r="N279"/>
  <c r="J209"/>
  <c r="V209" s="1"/>
  <c r="L209"/>
  <c r="O209"/>
  <c r="M209"/>
  <c r="N209"/>
  <c r="J143"/>
  <c r="V143" s="1"/>
  <c r="L143"/>
  <c r="O143"/>
  <c r="M143"/>
  <c r="N143"/>
  <c r="J77"/>
  <c r="V77" s="1"/>
  <c r="O77"/>
  <c r="M77"/>
  <c r="L77"/>
  <c r="N77"/>
  <c r="J8"/>
  <c r="V8" s="1"/>
  <c r="L8"/>
  <c r="O8"/>
  <c r="M8"/>
  <c r="N8"/>
  <c r="J268"/>
  <c r="V268" s="1"/>
  <c r="O268"/>
  <c r="M268"/>
  <c r="L268"/>
  <c r="N268"/>
  <c r="J148"/>
  <c r="V148" s="1"/>
  <c r="O148"/>
  <c r="L148"/>
  <c r="M148"/>
  <c r="N148"/>
  <c r="J9"/>
  <c r="V9" s="1"/>
  <c r="L9"/>
  <c r="M9"/>
  <c r="O9"/>
  <c r="N9"/>
  <c r="J12"/>
  <c r="V12" s="1"/>
  <c r="O12"/>
  <c r="M12"/>
  <c r="L12"/>
  <c r="N12"/>
  <c r="J25"/>
  <c r="V25" s="1"/>
  <c r="L25"/>
  <c r="M25"/>
  <c r="O25"/>
  <c r="N25"/>
  <c r="J491"/>
  <c r="V491" s="1"/>
  <c r="O491"/>
  <c r="L491"/>
  <c r="M491"/>
  <c r="N491"/>
  <c r="J425"/>
  <c r="V425" s="1"/>
  <c r="O425"/>
  <c r="L425"/>
  <c r="M425"/>
  <c r="N425"/>
  <c r="J350"/>
  <c r="V350" s="1"/>
  <c r="O350"/>
  <c r="M350"/>
  <c r="L350"/>
  <c r="N350"/>
  <c r="J115"/>
  <c r="V115" s="1"/>
  <c r="O115"/>
  <c r="L115"/>
  <c r="M115"/>
  <c r="N115"/>
  <c r="J496"/>
  <c r="V496" s="1"/>
  <c r="O496"/>
  <c r="L496"/>
  <c r="M496"/>
  <c r="N496"/>
  <c r="J430"/>
  <c r="V430" s="1"/>
  <c r="O430"/>
  <c r="L430"/>
  <c r="M430"/>
  <c r="N430"/>
  <c r="J364"/>
  <c r="V364" s="1"/>
  <c r="O364"/>
  <c r="L364"/>
  <c r="M364"/>
  <c r="N364"/>
  <c r="J298"/>
  <c r="V298" s="1"/>
  <c r="O298"/>
  <c r="L298"/>
  <c r="M298"/>
  <c r="N298"/>
  <c r="J232"/>
  <c r="V232" s="1"/>
  <c r="L232"/>
  <c r="O232"/>
  <c r="M232"/>
  <c r="N232"/>
  <c r="J100"/>
  <c r="V100" s="1"/>
  <c r="O100"/>
  <c r="L100"/>
  <c r="M100"/>
  <c r="N100"/>
  <c r="J448"/>
  <c r="V448" s="1"/>
  <c r="L448"/>
  <c r="O448"/>
  <c r="M448"/>
  <c r="N448"/>
  <c r="J381"/>
  <c r="V381" s="1"/>
  <c r="L381"/>
  <c r="O381"/>
  <c r="M381"/>
  <c r="N381"/>
  <c r="J316"/>
  <c r="V316" s="1"/>
  <c r="L316"/>
  <c r="O316"/>
  <c r="M316"/>
  <c r="N316"/>
  <c r="J250"/>
  <c r="V250" s="1"/>
  <c r="L250"/>
  <c r="O250"/>
  <c r="M250"/>
  <c r="N250"/>
  <c r="J183"/>
  <c r="V183" s="1"/>
  <c r="L183"/>
  <c r="O183"/>
  <c r="M183"/>
  <c r="N183"/>
  <c r="J117"/>
  <c r="V117" s="1"/>
  <c r="O117"/>
  <c r="L117"/>
  <c r="M117"/>
  <c r="N117"/>
  <c r="J52"/>
  <c r="V52" s="1"/>
  <c r="L52"/>
  <c r="O52"/>
  <c r="M52"/>
  <c r="N52"/>
  <c r="J482"/>
  <c r="V482" s="1"/>
  <c r="L482"/>
  <c r="M482"/>
  <c r="O482"/>
  <c r="N482"/>
  <c r="J416"/>
  <c r="V416" s="1"/>
  <c r="L416"/>
  <c r="O416"/>
  <c r="M416"/>
  <c r="N416"/>
  <c r="J349"/>
  <c r="V349" s="1"/>
  <c r="L349"/>
  <c r="O349"/>
  <c r="M349"/>
  <c r="N349"/>
  <c r="J283"/>
  <c r="V283" s="1"/>
  <c r="L283"/>
  <c r="O283"/>
  <c r="M283"/>
  <c r="N283"/>
  <c r="J213"/>
  <c r="V213" s="1"/>
  <c r="L213"/>
  <c r="O213"/>
  <c r="M213"/>
  <c r="N213"/>
  <c r="J147"/>
  <c r="V147" s="1"/>
  <c r="O147"/>
  <c r="L147"/>
  <c r="M147"/>
  <c r="N147"/>
  <c r="J81"/>
  <c r="V81" s="1"/>
  <c r="O81"/>
  <c r="M81"/>
  <c r="L81"/>
  <c r="N81"/>
  <c r="J16"/>
  <c r="V16" s="1"/>
  <c r="O16"/>
  <c r="M16"/>
  <c r="L16"/>
  <c r="N16"/>
  <c r="J276"/>
  <c r="V276" s="1"/>
  <c r="O276"/>
  <c r="L276"/>
  <c r="M276"/>
  <c r="N276"/>
  <c r="J161"/>
  <c r="O161"/>
  <c r="L161"/>
  <c r="M161"/>
  <c r="N161"/>
  <c r="J17"/>
  <c r="V17" s="1"/>
  <c r="M17"/>
  <c r="O17"/>
  <c r="L17"/>
  <c r="N17"/>
  <c r="J226"/>
  <c r="V226" s="1"/>
  <c r="L226"/>
  <c r="O226"/>
  <c r="M226"/>
  <c r="N226"/>
  <c r="J38"/>
  <c r="V38" s="1"/>
  <c r="M38"/>
  <c r="O38"/>
  <c r="L38"/>
  <c r="N38"/>
  <c r="J495"/>
  <c r="V495" s="1"/>
  <c r="O495"/>
  <c r="L495"/>
  <c r="M495"/>
  <c r="N495"/>
  <c r="J429"/>
  <c r="V429" s="1"/>
  <c r="O429"/>
  <c r="L429"/>
  <c r="M429"/>
  <c r="N429"/>
  <c r="J359"/>
  <c r="V359" s="1"/>
  <c r="O359"/>
  <c r="L359"/>
  <c r="M359"/>
  <c r="N359"/>
  <c r="J136"/>
  <c r="V136" s="1"/>
  <c r="O136"/>
  <c r="L136"/>
  <c r="M136"/>
  <c r="N136"/>
  <c r="J500"/>
  <c r="V500" s="1"/>
  <c r="O500"/>
  <c r="M500"/>
  <c r="L500"/>
  <c r="N500"/>
  <c r="J434"/>
  <c r="V434" s="1"/>
  <c r="M434"/>
  <c r="O434"/>
  <c r="L434"/>
  <c r="N434"/>
  <c r="J368"/>
  <c r="V368" s="1"/>
  <c r="M368"/>
  <c r="O368"/>
  <c r="L368"/>
  <c r="N368"/>
  <c r="J302"/>
  <c r="V302" s="1"/>
  <c r="M302"/>
  <c r="O302"/>
  <c r="L302"/>
  <c r="N302"/>
  <c r="J236"/>
  <c r="V236" s="1"/>
  <c r="L236"/>
  <c r="O236"/>
  <c r="M236"/>
  <c r="N236"/>
  <c r="J133"/>
  <c r="V133" s="1"/>
  <c r="O133"/>
  <c r="L133"/>
  <c r="M133"/>
  <c r="N133"/>
  <c r="J452"/>
  <c r="V452" s="1"/>
  <c r="M452"/>
  <c r="O452"/>
  <c r="L452"/>
  <c r="N452"/>
  <c r="J386"/>
  <c r="M386"/>
  <c r="L386"/>
  <c r="O386"/>
  <c r="N386"/>
  <c r="J320"/>
  <c r="V320" s="1"/>
  <c r="M320"/>
  <c r="L320"/>
  <c r="O320"/>
  <c r="N320"/>
  <c r="J254"/>
  <c r="V254" s="1"/>
  <c r="M254"/>
  <c r="L254"/>
  <c r="O254"/>
  <c r="N254"/>
  <c r="J188"/>
  <c r="L188"/>
  <c r="O188"/>
  <c r="M188"/>
  <c r="N188"/>
  <c r="J121"/>
  <c r="V121" s="1"/>
  <c r="L121"/>
  <c r="O121"/>
  <c r="M121"/>
  <c r="N121"/>
  <c r="J56"/>
  <c r="V56" s="1"/>
  <c r="O56"/>
  <c r="M56"/>
  <c r="L56"/>
  <c r="N56"/>
  <c r="J486"/>
  <c r="V486" s="1"/>
  <c r="L486"/>
  <c r="M486"/>
  <c r="N486"/>
  <c r="O486"/>
  <c r="J420"/>
  <c r="V420" s="1"/>
  <c r="L420"/>
  <c r="O420"/>
  <c r="M420"/>
  <c r="N420"/>
  <c r="J353"/>
  <c r="V353" s="1"/>
  <c r="L353"/>
  <c r="O353"/>
  <c r="M353"/>
  <c r="N353"/>
  <c r="J287"/>
  <c r="V287" s="1"/>
  <c r="L287"/>
  <c r="O287"/>
  <c r="M287"/>
  <c r="N287"/>
  <c r="J218"/>
  <c r="V218" s="1"/>
  <c r="L218"/>
  <c r="O218"/>
  <c r="M218"/>
  <c r="N218"/>
  <c r="J151"/>
  <c r="V151" s="1"/>
  <c r="L151"/>
  <c r="O151"/>
  <c r="M151"/>
  <c r="N151"/>
  <c r="J85"/>
  <c r="V85" s="1"/>
  <c r="L85"/>
  <c r="O85"/>
  <c r="M85"/>
  <c r="N85"/>
  <c r="J20"/>
  <c r="V20" s="1"/>
  <c r="L20"/>
  <c r="O20"/>
  <c r="M20"/>
  <c r="N20"/>
  <c r="J280"/>
  <c r="V280" s="1"/>
  <c r="O280"/>
  <c r="L280"/>
  <c r="M280"/>
  <c r="N280"/>
  <c r="J169"/>
  <c r="V169" s="1"/>
  <c r="O169"/>
  <c r="L169"/>
  <c r="M169"/>
  <c r="N169"/>
  <c r="J21"/>
  <c r="V21" s="1"/>
  <c r="M21"/>
  <c r="O21"/>
  <c r="L21"/>
  <c r="N21"/>
  <c r="J10"/>
  <c r="V10" s="1"/>
  <c r="M10"/>
  <c r="O10"/>
  <c r="L10"/>
  <c r="N10"/>
  <c r="J50"/>
  <c r="V50" s="1"/>
  <c r="M50"/>
  <c r="O50"/>
  <c r="L50"/>
  <c r="N50"/>
  <c r="J499"/>
  <c r="V499" s="1"/>
  <c r="M499"/>
  <c r="O499"/>
  <c r="L499"/>
  <c r="N499"/>
  <c r="J433"/>
  <c r="V433" s="1"/>
  <c r="O433"/>
  <c r="M433"/>
  <c r="L433"/>
  <c r="N433"/>
  <c r="J363"/>
  <c r="V363" s="1"/>
  <c r="O363"/>
  <c r="L363"/>
  <c r="M363"/>
  <c r="N363"/>
  <c r="J152"/>
  <c r="V152" s="1"/>
  <c r="O152"/>
  <c r="L152"/>
  <c r="M152"/>
  <c r="N152"/>
  <c r="J18"/>
  <c r="V18" s="1"/>
  <c r="O18"/>
  <c r="L18"/>
  <c r="M18"/>
  <c r="N18"/>
  <c r="J438"/>
  <c r="V438" s="1"/>
  <c r="L438"/>
  <c r="O438"/>
  <c r="M438"/>
  <c r="N438"/>
  <c r="J372"/>
  <c r="V372" s="1"/>
  <c r="L372"/>
  <c r="O372"/>
  <c r="M372"/>
  <c r="N372"/>
  <c r="J306"/>
  <c r="V306" s="1"/>
  <c r="L306"/>
  <c r="O306"/>
  <c r="M306"/>
  <c r="N306"/>
  <c r="J240"/>
  <c r="V240" s="1"/>
  <c r="L240"/>
  <c r="O240"/>
  <c r="M240"/>
  <c r="N240"/>
  <c r="J153"/>
  <c r="V153" s="1"/>
  <c r="O153"/>
  <c r="L153"/>
  <c r="M153"/>
  <c r="N153"/>
  <c r="J456"/>
  <c r="V456" s="1"/>
  <c r="O456"/>
  <c r="M456"/>
  <c r="L456"/>
  <c r="N456"/>
  <c r="J390"/>
  <c r="V390" s="1"/>
  <c r="M390"/>
  <c r="O390"/>
  <c r="L390"/>
  <c r="N390"/>
  <c r="J324"/>
  <c r="V324" s="1"/>
  <c r="M324"/>
  <c r="O324"/>
  <c r="L324"/>
  <c r="N324"/>
  <c r="J258"/>
  <c r="V258" s="1"/>
  <c r="M258"/>
  <c r="O258"/>
  <c r="L258"/>
  <c r="N258"/>
  <c r="J192"/>
  <c r="V192" s="1"/>
  <c r="L192"/>
  <c r="O192"/>
  <c r="M192"/>
  <c r="N192"/>
  <c r="J125"/>
  <c r="V125" s="1"/>
  <c r="L125"/>
  <c r="O125"/>
  <c r="M125"/>
  <c r="N125"/>
  <c r="J60"/>
  <c r="V60" s="1"/>
  <c r="O60"/>
  <c r="M60"/>
  <c r="L60"/>
  <c r="N60"/>
  <c r="J490"/>
  <c r="V490" s="1"/>
  <c r="L490"/>
  <c r="M490"/>
  <c r="N490"/>
  <c r="O490"/>
  <c r="J424"/>
  <c r="V424" s="1"/>
  <c r="L424"/>
  <c r="O424"/>
  <c r="M424"/>
  <c r="N424"/>
  <c r="J358"/>
  <c r="V358" s="1"/>
  <c r="L358"/>
  <c r="O358"/>
  <c r="M358"/>
  <c r="N358"/>
  <c r="J292"/>
  <c r="V292" s="1"/>
  <c r="L292"/>
  <c r="O292"/>
  <c r="M292"/>
  <c r="N292"/>
  <c r="J222"/>
  <c r="V222" s="1"/>
  <c r="L222"/>
  <c r="O222"/>
  <c r="M222"/>
  <c r="N222"/>
  <c r="J155"/>
  <c r="V155" s="1"/>
  <c r="L155"/>
  <c r="O155"/>
  <c r="M155"/>
  <c r="N155"/>
  <c r="J89"/>
  <c r="V89" s="1"/>
  <c r="L89"/>
  <c r="O89"/>
  <c r="M89"/>
  <c r="N89"/>
  <c r="J24"/>
  <c r="V24" s="1"/>
  <c r="L24"/>
  <c r="O24"/>
  <c r="M24"/>
  <c r="N24"/>
  <c r="J288"/>
  <c r="V288" s="1"/>
  <c r="O288"/>
  <c r="L288"/>
  <c r="M288"/>
  <c r="N288"/>
  <c r="J177"/>
  <c r="V177" s="1"/>
  <c r="O177"/>
  <c r="L177"/>
  <c r="M177"/>
  <c r="N177"/>
  <c r="J33"/>
  <c r="V33" s="1"/>
  <c r="M33"/>
  <c r="O33"/>
  <c r="L33"/>
  <c r="N33"/>
  <c r="J26"/>
  <c r="V26" s="1"/>
  <c r="M26"/>
  <c r="O26"/>
  <c r="L26"/>
  <c r="N26"/>
  <c r="J62"/>
  <c r="V62" s="1"/>
  <c r="O62"/>
  <c r="L62"/>
  <c r="M62"/>
  <c r="N62"/>
  <c r="J14"/>
  <c r="V14" s="1"/>
  <c r="L14"/>
  <c r="M14"/>
  <c r="O14"/>
  <c r="N14"/>
  <c r="J437"/>
  <c r="V437" s="1"/>
  <c r="O437"/>
  <c r="L437"/>
  <c r="M437"/>
  <c r="N437"/>
  <c r="J367"/>
  <c r="V367" s="1"/>
  <c r="O367"/>
  <c r="M367"/>
  <c r="L367"/>
  <c r="N367"/>
  <c r="J173"/>
  <c r="V173" s="1"/>
  <c r="O173"/>
  <c r="L173"/>
  <c r="M173"/>
  <c r="N173"/>
  <c r="J39"/>
  <c r="V39" s="1"/>
  <c r="M39"/>
  <c r="O39"/>
  <c r="L39"/>
  <c r="N39"/>
  <c r="J443"/>
  <c r="V443" s="1"/>
  <c r="O443"/>
  <c r="L443"/>
  <c r="M443"/>
  <c r="N443"/>
  <c r="J376"/>
  <c r="V376" s="1"/>
  <c r="O376"/>
  <c r="L376"/>
  <c r="M376"/>
  <c r="N376"/>
  <c r="J310"/>
  <c r="V310" s="1"/>
  <c r="O310"/>
  <c r="L310"/>
  <c r="M310"/>
  <c r="N310"/>
  <c r="J244"/>
  <c r="V244" s="1"/>
  <c r="O244"/>
  <c r="L244"/>
  <c r="M244"/>
  <c r="N244"/>
  <c r="J166"/>
  <c r="V166" s="1"/>
  <c r="O166"/>
  <c r="L166"/>
  <c r="M166"/>
  <c r="N166"/>
  <c r="J460"/>
  <c r="V460" s="1"/>
  <c r="M460"/>
  <c r="O460"/>
  <c r="L460"/>
  <c r="N460"/>
  <c r="J394"/>
  <c r="V394" s="1"/>
  <c r="O394"/>
  <c r="M394"/>
  <c r="L394"/>
  <c r="N394"/>
  <c r="J328"/>
  <c r="V328" s="1"/>
  <c r="O328"/>
  <c r="M328"/>
  <c r="L328"/>
  <c r="N328"/>
  <c r="J262"/>
  <c r="V262" s="1"/>
  <c r="O262"/>
  <c r="M262"/>
  <c r="L262"/>
  <c r="N262"/>
  <c r="J196"/>
  <c r="V196" s="1"/>
  <c r="L196"/>
  <c r="O196"/>
  <c r="M196"/>
  <c r="N196"/>
  <c r="J130"/>
  <c r="V130" s="1"/>
  <c r="O130"/>
  <c r="L130"/>
  <c r="M130"/>
  <c r="N130"/>
  <c r="J64"/>
  <c r="V64" s="1"/>
  <c r="O64"/>
  <c r="M64"/>
  <c r="L64"/>
  <c r="N64"/>
  <c r="J494"/>
  <c r="V494" s="1"/>
  <c r="L494"/>
  <c r="M494"/>
  <c r="O494"/>
  <c r="N494"/>
  <c r="J428"/>
  <c r="V428" s="1"/>
  <c r="O428"/>
  <c r="L428"/>
  <c r="M428"/>
  <c r="N428"/>
  <c r="J362"/>
  <c r="V362" s="1"/>
  <c r="O362"/>
  <c r="L362"/>
  <c r="M362"/>
  <c r="N362"/>
  <c r="J296"/>
  <c r="V296" s="1"/>
  <c r="O296"/>
  <c r="L296"/>
  <c r="M296"/>
  <c r="N296"/>
  <c r="J230"/>
  <c r="V230" s="1"/>
  <c r="L230"/>
  <c r="O230"/>
  <c r="M230"/>
  <c r="N230"/>
  <c r="J159"/>
  <c r="V159" s="1"/>
  <c r="L159"/>
  <c r="O159"/>
  <c r="M159"/>
  <c r="N159"/>
  <c r="J93"/>
  <c r="V93" s="1"/>
  <c r="O93"/>
  <c r="M93"/>
  <c r="L93"/>
  <c r="N93"/>
  <c r="J28"/>
  <c r="V28" s="1"/>
  <c r="O28"/>
  <c r="M28"/>
  <c r="L28"/>
  <c r="N28"/>
  <c r="J293"/>
  <c r="V293" s="1"/>
  <c r="O293"/>
  <c r="L293"/>
  <c r="M293"/>
  <c r="N293"/>
  <c r="J185"/>
  <c r="V185" s="1"/>
  <c r="O185"/>
  <c r="M185"/>
  <c r="L185"/>
  <c r="N185"/>
  <c r="J42"/>
  <c r="V42" s="1"/>
  <c r="L42"/>
  <c r="M42"/>
  <c r="O42"/>
  <c r="N42"/>
  <c r="J34"/>
  <c r="V34" s="1"/>
  <c r="O34"/>
  <c r="L34"/>
  <c r="M34"/>
  <c r="N34"/>
  <c r="J74"/>
  <c r="V74" s="1"/>
  <c r="L74"/>
  <c r="M74"/>
  <c r="O74"/>
  <c r="N74"/>
  <c r="J30"/>
  <c r="V30" s="1"/>
  <c r="L30"/>
  <c r="M30"/>
  <c r="O30"/>
  <c r="N30"/>
  <c r="J442"/>
  <c r="V442" s="1"/>
  <c r="O442"/>
  <c r="L442"/>
  <c r="M442"/>
  <c r="N442"/>
  <c r="J371"/>
  <c r="V371" s="1"/>
  <c r="O371"/>
  <c r="L371"/>
  <c r="M371"/>
  <c r="N371"/>
  <c r="J190"/>
  <c r="V190" s="1"/>
  <c r="O190"/>
  <c r="M190"/>
  <c r="L190"/>
  <c r="N190"/>
  <c r="J51"/>
  <c r="V51" s="1"/>
  <c r="O51"/>
  <c r="L51"/>
  <c r="M51"/>
  <c r="N51"/>
  <c r="J447"/>
  <c r="V447" s="1"/>
  <c r="O447"/>
  <c r="L447"/>
  <c r="M447"/>
  <c r="N447"/>
  <c r="J380"/>
  <c r="V380" s="1"/>
  <c r="O380"/>
  <c r="L380"/>
  <c r="M380"/>
  <c r="N380"/>
  <c r="J315"/>
  <c r="V315" s="1"/>
  <c r="O315"/>
  <c r="L315"/>
  <c r="M315"/>
  <c r="N315"/>
  <c r="J249"/>
  <c r="O249"/>
  <c r="L249"/>
  <c r="M249"/>
  <c r="N249"/>
  <c r="J170"/>
  <c r="V170" s="1"/>
  <c r="O170"/>
  <c r="L170"/>
  <c r="M170"/>
  <c r="N170"/>
  <c r="J464"/>
  <c r="V464" s="1"/>
  <c r="L464"/>
  <c r="O464"/>
  <c r="M464"/>
  <c r="N464"/>
  <c r="J398"/>
  <c r="V398" s="1"/>
  <c r="L398"/>
  <c r="O398"/>
  <c r="M398"/>
  <c r="N398"/>
  <c r="J332"/>
  <c r="V332" s="1"/>
  <c r="L332"/>
  <c r="O332"/>
  <c r="M332"/>
  <c r="N332"/>
  <c r="J266"/>
  <c r="V266" s="1"/>
  <c r="L266"/>
  <c r="O266"/>
  <c r="M266"/>
  <c r="N266"/>
  <c r="J200"/>
  <c r="V200" s="1"/>
  <c r="L200"/>
  <c r="O200"/>
  <c r="M200"/>
  <c r="N200"/>
  <c r="J134"/>
  <c r="V134" s="1"/>
  <c r="O134"/>
  <c r="L134"/>
  <c r="M134"/>
  <c r="N134"/>
  <c r="J68"/>
  <c r="V68" s="1"/>
  <c r="L68"/>
  <c r="O68"/>
  <c r="M68"/>
  <c r="N68"/>
  <c r="J498"/>
  <c r="V498" s="1"/>
  <c r="L498"/>
  <c r="M498"/>
  <c r="O498"/>
  <c r="N498"/>
  <c r="J432"/>
  <c r="V432" s="1"/>
  <c r="L432"/>
  <c r="O432"/>
  <c r="M432"/>
  <c r="N432"/>
  <c r="J366"/>
  <c r="V366" s="1"/>
  <c r="L366"/>
  <c r="O366"/>
  <c r="M366"/>
  <c r="N366"/>
  <c r="J300"/>
  <c r="V300" s="1"/>
  <c r="L300"/>
  <c r="O300"/>
  <c r="M300"/>
  <c r="N300"/>
  <c r="J234"/>
  <c r="V234" s="1"/>
  <c r="L234"/>
  <c r="O234"/>
  <c r="M234"/>
  <c r="N234"/>
  <c r="J164"/>
  <c r="V164" s="1"/>
  <c r="O164"/>
  <c r="L164"/>
  <c r="M164"/>
  <c r="N164"/>
  <c r="J98"/>
  <c r="V98" s="1"/>
  <c r="O98"/>
  <c r="L98"/>
  <c r="M98"/>
  <c r="N98"/>
  <c r="J32"/>
  <c r="V32" s="1"/>
  <c r="O32"/>
  <c r="M32"/>
  <c r="L32"/>
  <c r="N32"/>
  <c r="J301"/>
  <c r="V301" s="1"/>
  <c r="O301"/>
  <c r="M301"/>
  <c r="L301"/>
  <c r="N301"/>
  <c r="J198"/>
  <c r="V198" s="1"/>
  <c r="O198"/>
  <c r="M198"/>
  <c r="L198"/>
  <c r="N198"/>
  <c r="J46"/>
  <c r="V46" s="1"/>
  <c r="O46"/>
  <c r="L46"/>
  <c r="M46"/>
  <c r="N46"/>
  <c r="J47"/>
  <c r="V47" s="1"/>
  <c r="L47"/>
  <c r="M47"/>
  <c r="O47"/>
  <c r="N47"/>
  <c r="D301" i="145" l="1"/>
  <c r="P301" s="1"/>
  <c r="D234"/>
  <c r="P234" s="1"/>
  <c r="D498"/>
  <c r="P498" s="1"/>
  <c r="D266"/>
  <c r="P266" s="1"/>
  <c r="D170"/>
  <c r="P170" s="1"/>
  <c r="D447"/>
  <c r="P447" s="1"/>
  <c r="D442"/>
  <c r="P442" s="1"/>
  <c r="D42"/>
  <c r="P42" s="1"/>
  <c r="D93"/>
  <c r="P93" s="1"/>
  <c r="D362"/>
  <c r="P362" s="1"/>
  <c r="D130"/>
  <c r="P130" s="1"/>
  <c r="D394"/>
  <c r="P394" s="1"/>
  <c r="D310"/>
  <c r="P310" s="1"/>
  <c r="D173"/>
  <c r="P173" s="1"/>
  <c r="D62"/>
  <c r="P62" s="1"/>
  <c r="D288"/>
  <c r="P288" s="1"/>
  <c r="D222"/>
  <c r="P222" s="1"/>
  <c r="D490"/>
  <c r="P490" s="1"/>
  <c r="D258"/>
  <c r="P258" s="1"/>
  <c r="D153"/>
  <c r="P153" s="1"/>
  <c r="D438"/>
  <c r="P438" s="1"/>
  <c r="D433"/>
  <c r="P433" s="1"/>
  <c r="D21"/>
  <c r="P21" s="1"/>
  <c r="D85"/>
  <c r="P85" s="1"/>
  <c r="D353"/>
  <c r="P353" s="1"/>
  <c r="D121"/>
  <c r="P121" s="1"/>
  <c r="D302"/>
  <c r="P302" s="1"/>
  <c r="D136"/>
  <c r="P136" s="1"/>
  <c r="D38"/>
  <c r="P38" s="1"/>
  <c r="D276"/>
  <c r="P276" s="1"/>
  <c r="D213"/>
  <c r="P213" s="1"/>
  <c r="D482"/>
  <c r="P482" s="1"/>
  <c r="D250"/>
  <c r="P250" s="1"/>
  <c r="D100"/>
  <c r="P100" s="1"/>
  <c r="D430"/>
  <c r="P430" s="1"/>
  <c r="D425"/>
  <c r="P425" s="1"/>
  <c r="D9"/>
  <c r="P9" s="1"/>
  <c r="D77"/>
  <c r="P77" s="1"/>
  <c r="D345"/>
  <c r="P345" s="1"/>
  <c r="D113"/>
  <c r="P113" s="1"/>
  <c r="D377"/>
  <c r="P377" s="1"/>
  <c r="D294"/>
  <c r="P294" s="1"/>
  <c r="D90"/>
  <c r="P90" s="1"/>
  <c r="D13"/>
  <c r="P13" s="1"/>
  <c r="D264"/>
  <c r="P264" s="1"/>
  <c r="D205"/>
  <c r="P205" s="1"/>
  <c r="D473"/>
  <c r="P473" s="1"/>
  <c r="D241"/>
  <c r="P241" s="1"/>
  <c r="D22"/>
  <c r="P22" s="1"/>
  <c r="D422"/>
  <c r="P422" s="1"/>
  <c r="D417"/>
  <c r="P417" s="1"/>
  <c r="D162"/>
  <c r="P162" s="1"/>
  <c r="D69"/>
  <c r="P69" s="1"/>
  <c r="D337"/>
  <c r="P337" s="1"/>
  <c r="D105"/>
  <c r="P105" s="1"/>
  <c r="D369"/>
  <c r="P369" s="1"/>
  <c r="D285"/>
  <c r="P285" s="1"/>
  <c r="D54"/>
  <c r="P54" s="1"/>
  <c r="D157"/>
  <c r="P157" s="1"/>
  <c r="D252"/>
  <c r="P252" s="1"/>
  <c r="D197"/>
  <c r="P197" s="1"/>
  <c r="D465"/>
  <c r="P465" s="1"/>
  <c r="D233"/>
  <c r="P233" s="1"/>
  <c r="D497"/>
  <c r="P497" s="1"/>
  <c r="D413"/>
  <c r="P413" s="1"/>
  <c r="D408"/>
  <c r="P408" s="1"/>
  <c r="D141"/>
  <c r="P141" s="1"/>
  <c r="D61"/>
  <c r="P61" s="1"/>
  <c r="D329"/>
  <c r="P329" s="1"/>
  <c r="D97"/>
  <c r="P97" s="1"/>
  <c r="D361"/>
  <c r="P361" s="1"/>
  <c r="D277"/>
  <c r="P277" s="1"/>
  <c r="D174"/>
  <c r="P174" s="1"/>
  <c r="D129"/>
  <c r="P129" s="1"/>
  <c r="D239"/>
  <c r="P239" s="1"/>
  <c r="D189"/>
  <c r="P189" s="1"/>
  <c r="D457"/>
  <c r="P457" s="1"/>
  <c r="D225"/>
  <c r="P225" s="1"/>
  <c r="D489"/>
  <c r="P489" s="1"/>
  <c r="D405"/>
  <c r="P405" s="1"/>
  <c r="D400"/>
  <c r="P400" s="1"/>
  <c r="D112"/>
  <c r="P112" s="1"/>
  <c r="D53"/>
  <c r="P53" s="1"/>
  <c r="D321"/>
  <c r="P321" s="1"/>
  <c r="D88"/>
  <c r="P88" s="1"/>
  <c r="D352"/>
  <c r="P352" s="1"/>
  <c r="D269"/>
  <c r="P269" s="1"/>
  <c r="D120"/>
  <c r="P120" s="1"/>
  <c r="D104"/>
  <c r="P104" s="1"/>
  <c r="D223"/>
  <c r="P223" s="1"/>
  <c r="D180"/>
  <c r="P180" s="1"/>
  <c r="D449"/>
  <c r="P449" s="1"/>
  <c r="D217"/>
  <c r="P217" s="1"/>
  <c r="D481"/>
  <c r="P481" s="1"/>
  <c r="D397"/>
  <c r="P397" s="1"/>
  <c r="D388"/>
  <c r="P388" s="1"/>
  <c r="D83"/>
  <c r="P83" s="1"/>
  <c r="D45"/>
  <c r="P45" s="1"/>
  <c r="D312"/>
  <c r="P312" s="1"/>
  <c r="D80"/>
  <c r="P80" s="1"/>
  <c r="D344"/>
  <c r="P344" s="1"/>
  <c r="D261"/>
  <c r="P261" s="1"/>
  <c r="D91"/>
  <c r="P91" s="1"/>
  <c r="D75"/>
  <c r="P75" s="1"/>
  <c r="D210"/>
  <c r="P210" s="1"/>
  <c r="D172"/>
  <c r="P172" s="1"/>
  <c r="D208"/>
  <c r="P208" s="1"/>
  <c r="D472"/>
  <c r="P472" s="1"/>
  <c r="D389"/>
  <c r="P389" s="1"/>
  <c r="D379"/>
  <c r="P379" s="1"/>
  <c r="D59"/>
  <c r="P59" s="1"/>
  <c r="D37"/>
  <c r="P37" s="1"/>
  <c r="D304"/>
  <c r="P304" s="1"/>
  <c r="D138"/>
  <c r="P138" s="1"/>
  <c r="D402"/>
  <c r="P402" s="1"/>
  <c r="D319"/>
  <c r="P319" s="1"/>
  <c r="D206"/>
  <c r="P206" s="1"/>
  <c r="D82"/>
  <c r="P82" s="1"/>
  <c r="D198"/>
  <c r="P198" s="1"/>
  <c r="D164"/>
  <c r="P164" s="1"/>
  <c r="D432"/>
  <c r="P432" s="1"/>
  <c r="D200"/>
  <c r="P200" s="1"/>
  <c r="D464"/>
  <c r="P464" s="1"/>
  <c r="D380"/>
  <c r="P380" s="1"/>
  <c r="D371"/>
  <c r="P371" s="1"/>
  <c r="D34"/>
  <c r="P34" s="1"/>
  <c r="D28"/>
  <c r="P28" s="1"/>
  <c r="D296"/>
  <c r="P296" s="1"/>
  <c r="D64"/>
  <c r="P64" s="1"/>
  <c r="D328"/>
  <c r="P328" s="1"/>
  <c r="D244"/>
  <c r="P244" s="1"/>
  <c r="D39"/>
  <c r="P39" s="1"/>
  <c r="D14"/>
  <c r="P14" s="1"/>
  <c r="D177"/>
  <c r="P177" s="1"/>
  <c r="D155"/>
  <c r="P155" s="1"/>
  <c r="D424"/>
  <c r="P424" s="1"/>
  <c r="D192"/>
  <c r="P192" s="1"/>
  <c r="D456"/>
  <c r="P456" s="1"/>
  <c r="D372"/>
  <c r="P372" s="1"/>
  <c r="D363"/>
  <c r="P363" s="1"/>
  <c r="D10"/>
  <c r="P10" s="1"/>
  <c r="D20"/>
  <c r="P20" s="1"/>
  <c r="D287"/>
  <c r="P287" s="1"/>
  <c r="D56"/>
  <c r="P56" s="1"/>
  <c r="D320"/>
  <c r="P320" s="1"/>
  <c r="D236"/>
  <c r="P236" s="1"/>
  <c r="D500"/>
  <c r="P500" s="1"/>
  <c r="D495"/>
  <c r="P495" s="1"/>
  <c r="D147"/>
  <c r="P147" s="1"/>
  <c r="D416"/>
  <c r="P416" s="1"/>
  <c r="D183"/>
  <c r="P183" s="1"/>
  <c r="D448"/>
  <c r="P448" s="1"/>
  <c r="D364"/>
  <c r="P364" s="1"/>
  <c r="D350"/>
  <c r="P350" s="1"/>
  <c r="D12"/>
  <c r="P12" s="1"/>
  <c r="D8"/>
  <c r="P8" s="1"/>
  <c r="D279"/>
  <c r="P279" s="1"/>
  <c r="D48"/>
  <c r="P48" s="1"/>
  <c r="D311"/>
  <c r="P311" s="1"/>
  <c r="D228"/>
  <c r="P228" s="1"/>
  <c r="D492"/>
  <c r="P492" s="1"/>
  <c r="D487"/>
  <c r="P487" s="1"/>
  <c r="D140"/>
  <c r="P140" s="1"/>
  <c r="D139"/>
  <c r="P139" s="1"/>
  <c r="D407"/>
  <c r="P407" s="1"/>
  <c r="D175"/>
  <c r="P175" s="1"/>
  <c r="D439"/>
  <c r="P439" s="1"/>
  <c r="D355"/>
  <c r="P355" s="1"/>
  <c r="D322"/>
  <c r="P322" s="1"/>
  <c r="D194"/>
  <c r="P194" s="1"/>
  <c r="D354"/>
  <c r="P354" s="1"/>
  <c r="D271"/>
  <c r="P271" s="1"/>
  <c r="D40"/>
  <c r="P40" s="1"/>
  <c r="D303"/>
  <c r="P303" s="1"/>
  <c r="D220"/>
  <c r="P220" s="1"/>
  <c r="D484"/>
  <c r="P484" s="1"/>
  <c r="D479"/>
  <c r="P479" s="1"/>
  <c r="D123"/>
  <c r="P123" s="1"/>
  <c r="D131"/>
  <c r="P131" s="1"/>
  <c r="D399"/>
  <c r="P399" s="1"/>
  <c r="D167"/>
  <c r="P167" s="1"/>
  <c r="D431"/>
  <c r="P431" s="1"/>
  <c r="D347"/>
  <c r="P347" s="1"/>
  <c r="D297"/>
  <c r="P297" s="1"/>
  <c r="D165"/>
  <c r="P165" s="1"/>
  <c r="D342"/>
  <c r="P342" s="1"/>
  <c r="D263"/>
  <c r="P263" s="1"/>
  <c r="D31"/>
  <c r="P31" s="1"/>
  <c r="D295"/>
  <c r="P295" s="1"/>
  <c r="D211"/>
  <c r="P211" s="1"/>
  <c r="D475"/>
  <c r="P475" s="1"/>
  <c r="D470"/>
  <c r="P470" s="1"/>
  <c r="D103"/>
  <c r="P103" s="1"/>
  <c r="D122"/>
  <c r="P122" s="1"/>
  <c r="D391"/>
  <c r="P391" s="1"/>
  <c r="D158"/>
  <c r="P158" s="1"/>
  <c r="D423"/>
  <c r="P423" s="1"/>
  <c r="D339"/>
  <c r="P339" s="1"/>
  <c r="D272"/>
  <c r="P272" s="1"/>
  <c r="D144"/>
  <c r="P144" s="1"/>
  <c r="D330"/>
  <c r="P330" s="1"/>
  <c r="D255"/>
  <c r="P255" s="1"/>
  <c r="D23"/>
  <c r="P23" s="1"/>
  <c r="D286"/>
  <c r="P286" s="1"/>
  <c r="D203"/>
  <c r="P203" s="1"/>
  <c r="D467"/>
  <c r="P467" s="1"/>
  <c r="D462"/>
  <c r="P462" s="1"/>
  <c r="D86"/>
  <c r="P86" s="1"/>
  <c r="D114"/>
  <c r="P114" s="1"/>
  <c r="D382"/>
  <c r="P382" s="1"/>
  <c r="D150"/>
  <c r="P150" s="1"/>
  <c r="D331"/>
  <c r="P331" s="1"/>
  <c r="D247"/>
  <c r="P247" s="1"/>
  <c r="D119"/>
  <c r="P119" s="1"/>
  <c r="D318"/>
  <c r="P318" s="1"/>
  <c r="D246"/>
  <c r="P246" s="1"/>
  <c r="D15"/>
  <c r="P15" s="1"/>
  <c r="D278"/>
  <c r="P278" s="1"/>
  <c r="D195"/>
  <c r="P195" s="1"/>
  <c r="D459"/>
  <c r="P459" s="1"/>
  <c r="D454"/>
  <c r="P454" s="1"/>
  <c r="D66"/>
  <c r="P66" s="1"/>
  <c r="D106"/>
  <c r="P106" s="1"/>
  <c r="D374"/>
  <c r="P374" s="1"/>
  <c r="D142"/>
  <c r="P142" s="1"/>
  <c r="D406"/>
  <c r="P406" s="1"/>
  <c r="D323"/>
  <c r="P323" s="1"/>
  <c r="D219"/>
  <c r="P219" s="1"/>
  <c r="D305"/>
  <c r="P305" s="1"/>
  <c r="D238"/>
  <c r="P238" s="1"/>
  <c r="D72"/>
  <c r="P72" s="1"/>
  <c r="D336"/>
  <c r="P336" s="1"/>
  <c r="D253"/>
  <c r="P253" s="1"/>
  <c r="D63"/>
  <c r="P63" s="1"/>
  <c r="D43"/>
  <c r="P43" s="1"/>
  <c r="D46"/>
  <c r="P46" s="1"/>
  <c r="D98"/>
  <c r="P98" s="1"/>
  <c r="D366"/>
  <c r="P366" s="1"/>
  <c r="D134"/>
  <c r="P134" s="1"/>
  <c r="D398"/>
  <c r="P398" s="1"/>
  <c r="D315"/>
  <c r="P315" s="1"/>
  <c r="D190"/>
  <c r="P190" s="1"/>
  <c r="D74"/>
  <c r="P74" s="1"/>
  <c r="D293"/>
  <c r="P293" s="1"/>
  <c r="D230"/>
  <c r="P230" s="1"/>
  <c r="D494"/>
  <c r="P494" s="1"/>
  <c r="D262"/>
  <c r="P262" s="1"/>
  <c r="D166"/>
  <c r="P166" s="1"/>
  <c r="D443"/>
  <c r="P443" s="1"/>
  <c r="D437"/>
  <c r="P437" s="1"/>
  <c r="D33"/>
  <c r="P33" s="1"/>
  <c r="D89"/>
  <c r="P89" s="1"/>
  <c r="D358"/>
  <c r="P358" s="1"/>
  <c r="D125"/>
  <c r="P125" s="1"/>
  <c r="D390"/>
  <c r="P390" s="1"/>
  <c r="D306"/>
  <c r="P306" s="1"/>
  <c r="D152"/>
  <c r="P152" s="1"/>
  <c r="D50"/>
  <c r="P50" s="1"/>
  <c r="D280"/>
  <c r="P280" s="1"/>
  <c r="D218"/>
  <c r="P218" s="1"/>
  <c r="D486"/>
  <c r="P486" s="1"/>
  <c r="D254"/>
  <c r="P254" s="1"/>
  <c r="D133"/>
  <c r="P133" s="1"/>
  <c r="D434"/>
  <c r="P434" s="1"/>
  <c r="D429"/>
  <c r="P429" s="1"/>
  <c r="D17"/>
  <c r="P17" s="1"/>
  <c r="D81"/>
  <c r="P81" s="1"/>
  <c r="D349"/>
  <c r="P349" s="1"/>
  <c r="D117"/>
  <c r="P117" s="1"/>
  <c r="D381"/>
  <c r="P381" s="1"/>
  <c r="D298"/>
  <c r="P298" s="1"/>
  <c r="D115"/>
  <c r="P115" s="1"/>
  <c r="D25"/>
  <c r="P25" s="1"/>
  <c r="D268"/>
  <c r="P268" s="1"/>
  <c r="D209"/>
  <c r="P209" s="1"/>
  <c r="D245"/>
  <c r="P245" s="1"/>
  <c r="D67"/>
  <c r="P67" s="1"/>
  <c r="D426"/>
  <c r="P426" s="1"/>
  <c r="D421"/>
  <c r="P421" s="1"/>
  <c r="D182"/>
  <c r="P182" s="1"/>
  <c r="D73"/>
  <c r="P73" s="1"/>
  <c r="D341"/>
  <c r="P341" s="1"/>
  <c r="D109"/>
  <c r="P109" s="1"/>
  <c r="D373"/>
  <c r="P373" s="1"/>
  <c r="D70"/>
  <c r="P70" s="1"/>
  <c r="D186"/>
  <c r="P186" s="1"/>
  <c r="D256"/>
  <c r="P256" s="1"/>
  <c r="D201"/>
  <c r="P201" s="1"/>
  <c r="D469"/>
  <c r="P469" s="1"/>
  <c r="D237"/>
  <c r="P237" s="1"/>
  <c r="D501"/>
  <c r="P501" s="1"/>
  <c r="D418"/>
  <c r="P418" s="1"/>
  <c r="D412"/>
  <c r="P412" s="1"/>
  <c r="D149"/>
  <c r="P149" s="1"/>
  <c r="D65"/>
  <c r="P65" s="1"/>
  <c r="D333"/>
  <c r="P333" s="1"/>
  <c r="D101"/>
  <c r="P101" s="1"/>
  <c r="D365"/>
  <c r="P365" s="1"/>
  <c r="D281"/>
  <c r="P281" s="1"/>
  <c r="D29"/>
  <c r="P29" s="1"/>
  <c r="D145"/>
  <c r="P145" s="1"/>
  <c r="D243"/>
  <c r="P243" s="1"/>
  <c r="D193"/>
  <c r="P193" s="1"/>
  <c r="D461"/>
  <c r="P461" s="1"/>
  <c r="D229"/>
  <c r="P229" s="1"/>
  <c r="D493"/>
  <c r="P493" s="1"/>
  <c r="D409"/>
  <c r="P409" s="1"/>
  <c r="D404"/>
  <c r="P404" s="1"/>
  <c r="D124"/>
  <c r="P124" s="1"/>
  <c r="D57"/>
  <c r="P57" s="1"/>
  <c r="D325"/>
  <c r="P325" s="1"/>
  <c r="D92"/>
  <c r="P92" s="1"/>
  <c r="D273"/>
  <c r="P273" s="1"/>
  <c r="D137"/>
  <c r="P137" s="1"/>
  <c r="D116"/>
  <c r="P116" s="1"/>
  <c r="D227"/>
  <c r="P227" s="1"/>
  <c r="D184"/>
  <c r="P184" s="1"/>
  <c r="D453"/>
  <c r="P453" s="1"/>
  <c r="D221"/>
  <c r="P221" s="1"/>
  <c r="D485"/>
  <c r="P485" s="1"/>
  <c r="D401"/>
  <c r="P401" s="1"/>
  <c r="D396"/>
  <c r="P396" s="1"/>
  <c r="D96"/>
  <c r="P96" s="1"/>
  <c r="D49"/>
  <c r="P49" s="1"/>
  <c r="D317"/>
  <c r="P317" s="1"/>
  <c r="D84"/>
  <c r="P84" s="1"/>
  <c r="D348"/>
  <c r="P348" s="1"/>
  <c r="D265"/>
  <c r="P265" s="1"/>
  <c r="D108"/>
  <c r="P108" s="1"/>
  <c r="D87"/>
  <c r="P87" s="1"/>
  <c r="D176"/>
  <c r="P176" s="1"/>
  <c r="D445"/>
  <c r="P445" s="1"/>
  <c r="D212"/>
  <c r="P212" s="1"/>
  <c r="D476"/>
  <c r="P476" s="1"/>
  <c r="D393"/>
  <c r="P393" s="1"/>
  <c r="D383"/>
  <c r="P383" s="1"/>
  <c r="D71"/>
  <c r="P71" s="1"/>
  <c r="D41"/>
  <c r="P41" s="1"/>
  <c r="D308"/>
  <c r="P308" s="1"/>
  <c r="D76"/>
  <c r="P76" s="1"/>
  <c r="D340"/>
  <c r="P340" s="1"/>
  <c r="D257"/>
  <c r="P257" s="1"/>
  <c r="D79"/>
  <c r="P79" s="1"/>
  <c r="D55"/>
  <c r="P55" s="1"/>
  <c r="D202"/>
  <c r="P202" s="1"/>
  <c r="D168"/>
  <c r="P168" s="1"/>
  <c r="D436"/>
  <c r="P436" s="1"/>
  <c r="D270"/>
  <c r="P270" s="1"/>
  <c r="D178"/>
  <c r="P178" s="1"/>
  <c r="D451"/>
  <c r="P451" s="1"/>
  <c r="D446"/>
  <c r="P446" s="1"/>
  <c r="D47"/>
  <c r="P47" s="1"/>
  <c r="D32"/>
  <c r="P32" s="1"/>
  <c r="D300"/>
  <c r="P300" s="1"/>
  <c r="D68"/>
  <c r="P68" s="1"/>
  <c r="D332"/>
  <c r="P332" s="1"/>
  <c r="D51"/>
  <c r="P51" s="1"/>
  <c r="D30"/>
  <c r="P30" s="1"/>
  <c r="D185"/>
  <c r="P185" s="1"/>
  <c r="D159"/>
  <c r="P159" s="1"/>
  <c r="D428"/>
  <c r="P428" s="1"/>
  <c r="D196"/>
  <c r="P196" s="1"/>
  <c r="D460"/>
  <c r="P460" s="1"/>
  <c r="D376"/>
  <c r="P376" s="1"/>
  <c r="D367"/>
  <c r="P367" s="1"/>
  <c r="D26"/>
  <c r="P26" s="1"/>
  <c r="D24"/>
  <c r="P24" s="1"/>
  <c r="D292"/>
  <c r="P292" s="1"/>
  <c r="D60"/>
  <c r="P60" s="1"/>
  <c r="D324"/>
  <c r="P324" s="1"/>
  <c r="D240"/>
  <c r="P240" s="1"/>
  <c r="D18"/>
  <c r="P18" s="1"/>
  <c r="D499"/>
  <c r="P499" s="1"/>
  <c r="D169"/>
  <c r="P169" s="1"/>
  <c r="D151"/>
  <c r="P151" s="1"/>
  <c r="D420"/>
  <c r="P420" s="1"/>
  <c r="D452"/>
  <c r="P452" s="1"/>
  <c r="D368"/>
  <c r="P368" s="1"/>
  <c r="D359"/>
  <c r="P359" s="1"/>
  <c r="D226"/>
  <c r="P226" s="1"/>
  <c r="D16"/>
  <c r="P16" s="1"/>
  <c r="D283"/>
  <c r="P283" s="1"/>
  <c r="D52"/>
  <c r="P52" s="1"/>
  <c r="D316"/>
  <c r="P316" s="1"/>
  <c r="D232"/>
  <c r="P232" s="1"/>
  <c r="D496"/>
  <c r="P496" s="1"/>
  <c r="D491"/>
  <c r="P491" s="1"/>
  <c r="D148"/>
  <c r="P148" s="1"/>
  <c r="D143"/>
  <c r="P143" s="1"/>
  <c r="D411"/>
  <c r="P411" s="1"/>
  <c r="D179"/>
  <c r="P179" s="1"/>
  <c r="D444"/>
  <c r="P444" s="1"/>
  <c r="D360"/>
  <c r="P360" s="1"/>
  <c r="D338"/>
  <c r="P338" s="1"/>
  <c r="D235"/>
  <c r="P235" s="1"/>
  <c r="D392"/>
  <c r="P392" s="1"/>
  <c r="D275"/>
  <c r="P275" s="1"/>
  <c r="D44"/>
  <c r="P44" s="1"/>
  <c r="D307"/>
  <c r="P307" s="1"/>
  <c r="D224"/>
  <c r="P224" s="1"/>
  <c r="D488"/>
  <c r="P488" s="1"/>
  <c r="D483"/>
  <c r="P483" s="1"/>
  <c r="D128"/>
  <c r="P128" s="1"/>
  <c r="D135"/>
  <c r="P135" s="1"/>
  <c r="D403"/>
  <c r="P403" s="1"/>
  <c r="D171"/>
  <c r="P171" s="1"/>
  <c r="D435"/>
  <c r="P435" s="1"/>
  <c r="D351"/>
  <c r="P351" s="1"/>
  <c r="D309"/>
  <c r="P309" s="1"/>
  <c r="D181"/>
  <c r="P181" s="1"/>
  <c r="D346"/>
  <c r="P346" s="1"/>
  <c r="D267"/>
  <c r="P267" s="1"/>
  <c r="D299"/>
  <c r="P299" s="1"/>
  <c r="D216"/>
  <c r="P216" s="1"/>
  <c r="D480"/>
  <c r="P480" s="1"/>
  <c r="D474"/>
  <c r="P474" s="1"/>
  <c r="D111"/>
  <c r="P111" s="1"/>
  <c r="D395"/>
  <c r="P395" s="1"/>
  <c r="D163"/>
  <c r="P163" s="1"/>
  <c r="D427"/>
  <c r="P427" s="1"/>
  <c r="D343"/>
  <c r="P343" s="1"/>
  <c r="D284"/>
  <c r="P284" s="1"/>
  <c r="D156"/>
  <c r="P156" s="1"/>
  <c r="D334"/>
  <c r="P334" s="1"/>
  <c r="D259"/>
  <c r="P259" s="1"/>
  <c r="D27"/>
  <c r="P27" s="1"/>
  <c r="D291"/>
  <c r="P291" s="1"/>
  <c r="D207"/>
  <c r="P207" s="1"/>
  <c r="D471"/>
  <c r="P471" s="1"/>
  <c r="D466"/>
  <c r="P466" s="1"/>
  <c r="D99"/>
  <c r="P99" s="1"/>
  <c r="D118"/>
  <c r="P118" s="1"/>
  <c r="D387"/>
  <c r="P387" s="1"/>
  <c r="D154"/>
  <c r="P154" s="1"/>
  <c r="D419"/>
  <c r="P419" s="1"/>
  <c r="D335"/>
  <c r="P335" s="1"/>
  <c r="D260"/>
  <c r="P260" s="1"/>
  <c r="D132"/>
  <c r="P132" s="1"/>
  <c r="D326"/>
  <c r="P326" s="1"/>
  <c r="D251"/>
  <c r="P251" s="1"/>
  <c r="D19"/>
  <c r="P19" s="1"/>
  <c r="D282"/>
  <c r="P282" s="1"/>
  <c r="D199"/>
  <c r="P199" s="1"/>
  <c r="D463"/>
  <c r="P463" s="1"/>
  <c r="D458"/>
  <c r="P458" s="1"/>
  <c r="D78"/>
  <c r="P78" s="1"/>
  <c r="D110"/>
  <c r="P110" s="1"/>
  <c r="D378"/>
  <c r="P378" s="1"/>
  <c r="D146"/>
  <c r="P146" s="1"/>
  <c r="D410"/>
  <c r="P410" s="1"/>
  <c r="D327"/>
  <c r="P327" s="1"/>
  <c r="D231"/>
  <c r="P231" s="1"/>
  <c r="D107"/>
  <c r="P107" s="1"/>
  <c r="D242"/>
  <c r="P242" s="1"/>
  <c r="D11"/>
  <c r="P11" s="1"/>
  <c r="D274"/>
  <c r="P274" s="1"/>
  <c r="D191"/>
  <c r="P191" s="1"/>
  <c r="D455"/>
  <c r="P455" s="1"/>
  <c r="D450"/>
  <c r="P450" s="1"/>
  <c r="D58"/>
  <c r="P58" s="1"/>
  <c r="D102"/>
  <c r="P102" s="1"/>
  <c r="D370"/>
  <c r="P370" s="1"/>
  <c r="D204"/>
  <c r="P204" s="1"/>
  <c r="D468"/>
  <c r="P468" s="1"/>
  <c r="D384"/>
  <c r="P384" s="1"/>
  <c r="D375"/>
  <c r="P375" s="1"/>
  <c r="V386" i="144"/>
  <c r="D386" i="145" s="1"/>
  <c r="J385" i="144"/>
  <c r="V441"/>
  <c r="D441" i="145" s="1"/>
  <c r="J440" i="144"/>
  <c r="O248"/>
  <c r="L187"/>
  <c r="N385"/>
  <c r="M160"/>
  <c r="M477"/>
  <c r="O289"/>
  <c r="L35"/>
  <c r="L126"/>
  <c r="O356"/>
  <c r="M414"/>
  <c r="M214"/>
  <c r="O313"/>
  <c r="N440"/>
  <c r="M94"/>
  <c r="V161"/>
  <c r="D161" i="145" s="1"/>
  <c r="J160" i="144"/>
  <c r="V415"/>
  <c r="D415" i="145" s="1"/>
  <c r="J414" i="144"/>
  <c r="V95"/>
  <c r="D95" i="145" s="1"/>
  <c r="J94" i="144"/>
  <c r="L248"/>
  <c r="O187"/>
  <c r="M385"/>
  <c r="N160"/>
  <c r="O477"/>
  <c r="M289"/>
  <c r="O35"/>
  <c r="O126"/>
  <c r="L356"/>
  <c r="N414"/>
  <c r="L214"/>
  <c r="L313"/>
  <c r="L440"/>
  <c r="N94"/>
  <c r="V478"/>
  <c r="D478" i="145" s="1"/>
  <c r="J477" i="144"/>
  <c r="V290"/>
  <c r="D290" i="145" s="1"/>
  <c r="J289" i="144"/>
  <c r="V357"/>
  <c r="D357" i="145" s="1"/>
  <c r="J356" i="144"/>
  <c r="V215"/>
  <c r="D215" i="145" s="1"/>
  <c r="J214" i="144"/>
  <c r="M248"/>
  <c r="M187"/>
  <c r="L385"/>
  <c r="O160"/>
  <c r="N477"/>
  <c r="N289"/>
  <c r="M35"/>
  <c r="M126"/>
  <c r="N356"/>
  <c r="L414"/>
  <c r="N214"/>
  <c r="M313"/>
  <c r="O440"/>
  <c r="O94"/>
  <c r="V249"/>
  <c r="D249" i="145" s="1"/>
  <c r="J248" i="144"/>
  <c r="V188"/>
  <c r="D188" i="145" s="1"/>
  <c r="J187" i="144"/>
  <c r="V36"/>
  <c r="D36" i="145" s="1"/>
  <c r="J35" i="144"/>
  <c r="V127"/>
  <c r="D127" i="145" s="1"/>
  <c r="J126" i="144"/>
  <c r="V314"/>
  <c r="D314" i="145" s="1"/>
  <c r="J313" i="144"/>
  <c r="N248"/>
  <c r="N187"/>
  <c r="O385"/>
  <c r="L160"/>
  <c r="L477"/>
  <c r="L289"/>
  <c r="N35"/>
  <c r="N126"/>
  <c r="M356"/>
  <c r="O414"/>
  <c r="O214"/>
  <c r="N313"/>
  <c r="M440"/>
  <c r="L94"/>
  <c r="N6" l="1"/>
  <c r="N7" s="1"/>
  <c r="J6"/>
  <c r="J7" s="1"/>
  <c r="V7" s="1"/>
  <c r="D7" i="145" s="1"/>
  <c r="V126" i="144"/>
  <c r="V248"/>
  <c r="V289"/>
  <c r="V385"/>
  <c r="M6"/>
  <c r="V313"/>
  <c r="V356"/>
  <c r="V477"/>
  <c r="V414"/>
  <c r="V160"/>
  <c r="O6"/>
  <c r="V35"/>
  <c r="V187"/>
  <c r="V214"/>
  <c r="V94"/>
  <c r="V440"/>
  <c r="L6"/>
  <c r="N5" l="1"/>
  <c r="J5"/>
  <c r="L7"/>
  <c r="L5"/>
  <c r="P95" i="145"/>
  <c r="D94"/>
  <c r="D214"/>
  <c r="P215"/>
  <c r="O7" i="144"/>
  <c r="O5"/>
  <c r="P314" i="145"/>
  <c r="D313"/>
  <c r="D385"/>
  <c r="P386"/>
  <c r="D356"/>
  <c r="P357"/>
  <c r="M7" i="144"/>
  <c r="M5"/>
  <c r="D126" i="145"/>
  <c r="P127"/>
  <c r="D35"/>
  <c r="P36"/>
  <c r="D414"/>
  <c r="P415"/>
  <c r="D477"/>
  <c r="P478"/>
  <c r="P477" s="1"/>
  <c r="D440"/>
  <c r="P441"/>
  <c r="P440" s="1"/>
  <c r="D187"/>
  <c r="P188"/>
  <c r="V6" i="144"/>
  <c r="V5" s="1"/>
  <c r="D160" i="145"/>
  <c r="P161"/>
  <c r="D289"/>
  <c r="P290"/>
  <c r="D248"/>
  <c r="P249"/>
  <c r="P187" l="1"/>
  <c r="P414"/>
  <c r="P126"/>
  <c r="P356"/>
  <c r="P94"/>
  <c r="P160"/>
  <c r="C202" i="141"/>
  <c r="C193"/>
  <c r="C184"/>
  <c r="C175"/>
  <c r="C166"/>
  <c r="C158"/>
  <c r="C149"/>
  <c r="C141"/>
  <c r="C132"/>
  <c r="C124"/>
  <c r="C115"/>
  <c r="C107"/>
  <c r="C98"/>
  <c r="C90"/>
  <c r="C81"/>
  <c r="C72"/>
  <c r="C64"/>
  <c r="C55"/>
  <c r="C203"/>
  <c r="C194"/>
  <c r="C185"/>
  <c r="C176"/>
  <c r="C167"/>
  <c r="C159"/>
  <c r="C150"/>
  <c r="C142"/>
  <c r="C133"/>
  <c r="C125"/>
  <c r="C116"/>
  <c r="C108"/>
  <c r="C99"/>
  <c r="C91"/>
  <c r="C82"/>
  <c r="C73"/>
  <c r="C65"/>
  <c r="C56"/>
  <c r="C48"/>
  <c r="C42"/>
  <c r="C38"/>
  <c r="C33"/>
  <c r="C29"/>
  <c r="C25"/>
  <c r="C21"/>
  <c r="C16"/>
  <c r="C12"/>
  <c r="D6" i="145"/>
  <c r="D5" s="1"/>
  <c r="C195" i="141"/>
  <c r="C186"/>
  <c r="C177"/>
  <c r="C168"/>
  <c r="C160"/>
  <c r="C151"/>
  <c r="C143"/>
  <c r="C134"/>
  <c r="C126"/>
  <c r="C117"/>
  <c r="C109"/>
  <c r="C100"/>
  <c r="C92"/>
  <c r="C83"/>
  <c r="C74"/>
  <c r="C66"/>
  <c r="C57"/>
  <c r="C49"/>
  <c r="C196"/>
  <c r="C187"/>
  <c r="C178"/>
  <c r="C169"/>
  <c r="C161"/>
  <c r="C152"/>
  <c r="C144"/>
  <c r="C135"/>
  <c r="C127"/>
  <c r="C118"/>
  <c r="C110"/>
  <c r="C101"/>
  <c r="C93"/>
  <c r="C84"/>
  <c r="C76"/>
  <c r="C67"/>
  <c r="C58"/>
  <c r="C50"/>
  <c r="C43"/>
  <c r="C39"/>
  <c r="C35"/>
  <c r="C30"/>
  <c r="C26"/>
  <c r="C22"/>
  <c r="C17"/>
  <c r="C13"/>
  <c r="C9"/>
  <c r="P7" i="145"/>
  <c r="C47" i="141"/>
  <c r="C197"/>
  <c r="C188"/>
  <c r="C179"/>
  <c r="C170"/>
  <c r="C162"/>
  <c r="C153"/>
  <c r="C145"/>
  <c r="C136"/>
  <c r="C128"/>
  <c r="C119"/>
  <c r="C111"/>
  <c r="C103"/>
  <c r="C94"/>
  <c r="C85"/>
  <c r="C77"/>
  <c r="C68"/>
  <c r="C59"/>
  <c r="C51"/>
  <c r="C198"/>
  <c r="C189"/>
  <c r="C180"/>
  <c r="C172"/>
  <c r="C163"/>
  <c r="C154"/>
  <c r="C146"/>
  <c r="C137"/>
  <c r="C129"/>
  <c r="C120"/>
  <c r="C112"/>
  <c r="C104"/>
  <c r="C95"/>
  <c r="C86"/>
  <c r="C78"/>
  <c r="C69"/>
  <c r="C61"/>
  <c r="C52"/>
  <c r="C44"/>
  <c r="C40"/>
  <c r="C36"/>
  <c r="C31"/>
  <c r="C27"/>
  <c r="C23"/>
  <c r="C18"/>
  <c r="C14"/>
  <c r="C10"/>
  <c r="C8"/>
  <c r="C200"/>
  <c r="C190"/>
  <c r="C181"/>
  <c r="C173"/>
  <c r="C164"/>
  <c r="C155"/>
  <c r="C147"/>
  <c r="C139"/>
  <c r="C130"/>
  <c r="C121"/>
  <c r="C113"/>
  <c r="C105"/>
  <c r="C96"/>
  <c r="C87"/>
  <c r="C79"/>
  <c r="C70"/>
  <c r="C62"/>
  <c r="C53"/>
  <c r="C201"/>
  <c r="C192"/>
  <c r="C183"/>
  <c r="C174"/>
  <c r="C165"/>
  <c r="C157"/>
  <c r="C148"/>
  <c r="C140"/>
  <c r="C131"/>
  <c r="C122"/>
  <c r="O122" s="1"/>
  <c r="C114"/>
  <c r="C106"/>
  <c r="C97"/>
  <c r="C88"/>
  <c r="C80"/>
  <c r="C71"/>
  <c r="C63"/>
  <c r="C54"/>
  <c r="C45"/>
  <c r="C41"/>
  <c r="C37"/>
  <c r="C32"/>
  <c r="C28"/>
  <c r="C24"/>
  <c r="C19"/>
  <c r="O19" s="1"/>
  <c r="C15"/>
  <c r="C11"/>
  <c r="C7"/>
  <c r="P35" i="145"/>
  <c r="P313"/>
  <c r="P248"/>
  <c r="P289"/>
  <c r="P385"/>
  <c r="P214"/>
  <c r="O24" i="141" l="1"/>
  <c r="C24" i="142"/>
  <c r="M24" s="1"/>
  <c r="O41" i="141"/>
  <c r="C41" i="142"/>
  <c r="M41" s="1"/>
  <c r="O71" i="141"/>
  <c r="C71" i="142"/>
  <c r="M71" s="1"/>
  <c r="C106"/>
  <c r="M106" s="1"/>
  <c r="O106" i="141"/>
  <c r="O140"/>
  <c r="C140" i="142"/>
  <c r="M140" s="1"/>
  <c r="O174" i="141"/>
  <c r="C174" i="142"/>
  <c r="M174" s="1"/>
  <c r="O53" i="141"/>
  <c r="C53" i="142"/>
  <c r="M53" s="1"/>
  <c r="O87" i="141"/>
  <c r="C87" i="142"/>
  <c r="M87" s="1"/>
  <c r="O121" i="141"/>
  <c r="C121" i="142"/>
  <c r="M121" s="1"/>
  <c r="C155"/>
  <c r="M155" s="1"/>
  <c r="O155" i="141"/>
  <c r="O190"/>
  <c r="C190" i="142"/>
  <c r="M190" s="1"/>
  <c r="O14" i="141"/>
  <c r="C14" i="142"/>
  <c r="M14" s="1"/>
  <c r="C31"/>
  <c r="M31" s="1"/>
  <c r="O31" i="141"/>
  <c r="O52"/>
  <c r="C52" i="142"/>
  <c r="M52" s="1"/>
  <c r="C86"/>
  <c r="M86" s="1"/>
  <c r="O86" i="141"/>
  <c r="C120" i="142"/>
  <c r="M120" s="1"/>
  <c r="O120" i="141"/>
  <c r="C154" i="142"/>
  <c r="M154" s="1"/>
  <c r="O154" i="141"/>
  <c r="C189" i="142"/>
  <c r="M189" s="1"/>
  <c r="O189" i="141"/>
  <c r="C68" i="142"/>
  <c r="M68" s="1"/>
  <c r="O68" i="141"/>
  <c r="O103"/>
  <c r="C103" i="142"/>
  <c r="M103" s="1"/>
  <c r="C102" i="141"/>
  <c r="O136"/>
  <c r="C136" i="142"/>
  <c r="M136" s="1"/>
  <c r="O170" i="141"/>
  <c r="C170" i="142"/>
  <c r="M170" s="1"/>
  <c r="C46" i="141"/>
  <c r="O47"/>
  <c r="C17" i="142"/>
  <c r="M17" s="1"/>
  <c r="O17" i="141"/>
  <c r="O35"/>
  <c r="C34"/>
  <c r="C58" i="142"/>
  <c r="M58" s="1"/>
  <c r="O58" i="141"/>
  <c r="C93" i="142"/>
  <c r="M93" s="1"/>
  <c r="O93" i="141"/>
  <c r="O127"/>
  <c r="C127" i="142"/>
  <c r="M127" s="1"/>
  <c r="C161"/>
  <c r="M161" s="1"/>
  <c r="O161" i="141"/>
  <c r="C196" i="142"/>
  <c r="M196" s="1"/>
  <c r="O196" i="141"/>
  <c r="O74"/>
  <c r="C74" i="142"/>
  <c r="M74" s="1"/>
  <c r="O109" i="141"/>
  <c r="C109" i="142"/>
  <c r="M109" s="1"/>
  <c r="C143"/>
  <c r="M143" s="1"/>
  <c r="O143" i="141"/>
  <c r="O177"/>
  <c r="C177" i="142"/>
  <c r="M177" s="1"/>
  <c r="O12" i="141"/>
  <c r="C12" i="142"/>
  <c r="M12" s="1"/>
  <c r="C29"/>
  <c r="M29" s="1"/>
  <c r="O29" i="141"/>
  <c r="C48" i="142"/>
  <c r="M48" s="1"/>
  <c r="O48" i="141"/>
  <c r="C82" i="142"/>
  <c r="M82" s="1"/>
  <c r="O82" i="141"/>
  <c r="O116"/>
  <c r="C116" i="142"/>
  <c r="M116" s="1"/>
  <c r="O150" i="141"/>
  <c r="C150" i="142"/>
  <c r="M150" s="1"/>
  <c r="O185" i="141"/>
  <c r="C185" i="142"/>
  <c r="M185" s="1"/>
  <c r="C64"/>
  <c r="M64" s="1"/>
  <c r="O64" i="141"/>
  <c r="O98"/>
  <c r="C98" i="142"/>
  <c r="M98" s="1"/>
  <c r="O132" i="141"/>
  <c r="C132" i="142"/>
  <c r="M132" s="1"/>
  <c r="C166"/>
  <c r="M166" s="1"/>
  <c r="O166" i="141"/>
  <c r="O202"/>
  <c r="C202" i="142"/>
  <c r="M202" s="1"/>
  <c r="C6" i="141"/>
  <c r="O7"/>
  <c r="C7" i="142"/>
  <c r="M7" s="1"/>
  <c r="C37"/>
  <c r="M37" s="1"/>
  <c r="O37" i="141"/>
  <c r="C63" i="142"/>
  <c r="M63" s="1"/>
  <c r="O63" i="141"/>
  <c r="O97"/>
  <c r="C97" i="142"/>
  <c r="M97" s="1"/>
  <c r="C131"/>
  <c r="M131" s="1"/>
  <c r="O131" i="141"/>
  <c r="C165" i="142"/>
  <c r="M165" s="1"/>
  <c r="O165" i="141"/>
  <c r="C201" i="142"/>
  <c r="M201" s="1"/>
  <c r="O201" i="141"/>
  <c r="C79" i="142"/>
  <c r="M79" s="1"/>
  <c r="O79" i="141"/>
  <c r="O113"/>
  <c r="C113" i="142"/>
  <c r="M113" s="1"/>
  <c r="C147"/>
  <c r="M147" s="1"/>
  <c r="O147" i="141"/>
  <c r="C181" i="142"/>
  <c r="M181" s="1"/>
  <c r="O181" i="141"/>
  <c r="O10"/>
  <c r="C10" i="142"/>
  <c r="M10" s="1"/>
  <c r="C27"/>
  <c r="M27" s="1"/>
  <c r="O27" i="141"/>
  <c r="C44" i="142"/>
  <c r="M44" s="1"/>
  <c r="O44" i="141"/>
  <c r="O78"/>
  <c r="C78" i="142"/>
  <c r="M78" s="1"/>
  <c r="C112"/>
  <c r="M112" s="1"/>
  <c r="O112" i="141"/>
  <c r="C146" i="142"/>
  <c r="M146" s="1"/>
  <c r="O146" i="141"/>
  <c r="C180" i="142"/>
  <c r="M180" s="1"/>
  <c r="O180" i="141"/>
  <c r="O59"/>
  <c r="C59" i="142"/>
  <c r="M59" s="1"/>
  <c r="C94"/>
  <c r="M94" s="1"/>
  <c r="O94" i="141"/>
  <c r="C128" i="142"/>
  <c r="M128" s="1"/>
  <c r="O128" i="141"/>
  <c r="O162"/>
  <c r="C162" i="142"/>
  <c r="M162" s="1"/>
  <c r="O197" i="141"/>
  <c r="C197" i="142"/>
  <c r="M197" s="1"/>
  <c r="O13" i="141"/>
  <c r="C13" i="142"/>
  <c r="M13" s="1"/>
  <c r="O30" i="141"/>
  <c r="C30" i="142"/>
  <c r="M30" s="1"/>
  <c r="O50" i="141"/>
  <c r="C50" i="142"/>
  <c r="M50" s="1"/>
  <c r="C84"/>
  <c r="M84" s="1"/>
  <c r="O84" i="141"/>
  <c r="C118" i="142"/>
  <c r="M118" s="1"/>
  <c r="O118" i="141"/>
  <c r="C152" i="142"/>
  <c r="M152" s="1"/>
  <c r="O152" i="141"/>
  <c r="O187"/>
  <c r="C187" i="142"/>
  <c r="M187" s="1"/>
  <c r="C66"/>
  <c r="M66" s="1"/>
  <c r="O66" i="141"/>
  <c r="C100" i="142"/>
  <c r="M100" s="1"/>
  <c r="O100" i="141"/>
  <c r="C134" i="142"/>
  <c r="M134" s="1"/>
  <c r="O134" i="141"/>
  <c r="O168"/>
  <c r="C168" i="142"/>
  <c r="M168" s="1"/>
  <c r="O25" i="141"/>
  <c r="C25" i="142"/>
  <c r="M25" s="1"/>
  <c r="C42"/>
  <c r="M42" s="1"/>
  <c r="O42" i="141"/>
  <c r="O73"/>
  <c r="C73" i="142"/>
  <c r="M73" s="1"/>
  <c r="C108"/>
  <c r="M108" s="1"/>
  <c r="O108" i="141"/>
  <c r="O142"/>
  <c r="C142" i="142"/>
  <c r="M142" s="1"/>
  <c r="O176" i="141"/>
  <c r="C176" i="142"/>
  <c r="M176" s="1"/>
  <c r="C55"/>
  <c r="M55" s="1"/>
  <c r="O55" i="141"/>
  <c r="C89"/>
  <c r="O90"/>
  <c r="C123"/>
  <c r="O124"/>
  <c r="O158"/>
  <c r="C158" i="142"/>
  <c r="M158" s="1"/>
  <c r="O193" i="141"/>
  <c r="C193" i="142"/>
  <c r="M193" s="1"/>
  <c r="O15" i="141"/>
  <c r="C15" i="142"/>
  <c r="M15" s="1"/>
  <c r="C32"/>
  <c r="M32" s="1"/>
  <c r="O32" i="141"/>
  <c r="C54" i="142"/>
  <c r="M54" s="1"/>
  <c r="O54" i="141"/>
  <c r="O88"/>
  <c r="C88" i="142"/>
  <c r="M88" s="1"/>
  <c r="O157" i="141"/>
  <c r="C156"/>
  <c r="O192"/>
  <c r="C191"/>
  <c r="C70" i="142"/>
  <c r="M70" s="1"/>
  <c r="O70" i="141"/>
  <c r="C105" i="142"/>
  <c r="M105" s="1"/>
  <c r="O105" i="141"/>
  <c r="C138"/>
  <c r="O139"/>
  <c r="O173"/>
  <c r="C173" i="142"/>
  <c r="M173" s="1"/>
  <c r="C8"/>
  <c r="M8" s="1"/>
  <c r="O8" i="141"/>
  <c r="O23"/>
  <c r="C23" i="142"/>
  <c r="M23" s="1"/>
  <c r="C40"/>
  <c r="M40" s="1"/>
  <c r="O40" i="141"/>
  <c r="C69" i="142"/>
  <c r="M69" s="1"/>
  <c r="O69" i="141"/>
  <c r="O104"/>
  <c r="C104" i="142"/>
  <c r="M104" s="1"/>
  <c r="C137"/>
  <c r="M137" s="1"/>
  <c r="O137" i="141"/>
  <c r="C171"/>
  <c r="O172"/>
  <c r="C51" i="142"/>
  <c r="M51" s="1"/>
  <c r="O51" i="141"/>
  <c r="O85"/>
  <c r="C85" i="142"/>
  <c r="M85" s="1"/>
  <c r="C119"/>
  <c r="M119" s="1"/>
  <c r="O119" i="141"/>
  <c r="C153" i="142"/>
  <c r="M153" s="1"/>
  <c r="O153" i="141"/>
  <c r="O188"/>
  <c r="C188" i="142"/>
  <c r="M188" s="1"/>
  <c r="C9"/>
  <c r="M9" s="1"/>
  <c r="O9" i="141"/>
  <c r="C26" i="142"/>
  <c r="M26" s="1"/>
  <c r="O26" i="141"/>
  <c r="C43" i="142"/>
  <c r="M43" s="1"/>
  <c r="O43" i="141"/>
  <c r="C75"/>
  <c r="O76"/>
  <c r="O110"/>
  <c r="C110" i="142"/>
  <c r="M110" s="1"/>
  <c r="O144" i="141"/>
  <c r="C144" i="142"/>
  <c r="M144" s="1"/>
  <c r="C178"/>
  <c r="M178" s="1"/>
  <c r="O178" i="141"/>
  <c r="C57" i="142"/>
  <c r="M57" s="1"/>
  <c r="O57" i="141"/>
  <c r="C92" i="142"/>
  <c r="M92" s="1"/>
  <c r="O92" i="141"/>
  <c r="O126"/>
  <c r="C126" i="142"/>
  <c r="M126" s="1"/>
  <c r="C160"/>
  <c r="M160" s="1"/>
  <c r="O160" i="141"/>
  <c r="O195"/>
  <c r="C195" i="142"/>
  <c r="M195" s="1"/>
  <c r="C20" i="141"/>
  <c r="O21"/>
  <c r="C38" i="142"/>
  <c r="M38" s="1"/>
  <c r="O38" i="141"/>
  <c r="O65"/>
  <c r="C65" i="142"/>
  <c r="M65" s="1"/>
  <c r="C99"/>
  <c r="M99" s="1"/>
  <c r="O99" i="141"/>
  <c r="C133" i="142"/>
  <c r="M133" s="1"/>
  <c r="O133" i="141"/>
  <c r="C167" i="142"/>
  <c r="M167" s="1"/>
  <c r="O167" i="141"/>
  <c r="O203"/>
  <c r="C203" i="142"/>
  <c r="M203" s="1"/>
  <c r="C81"/>
  <c r="M81" s="1"/>
  <c r="O81" i="141"/>
  <c r="O115"/>
  <c r="C115" i="142"/>
  <c r="M115" s="1"/>
  <c r="C149"/>
  <c r="M149" s="1"/>
  <c r="O149" i="141"/>
  <c r="C184" i="142"/>
  <c r="M184" s="1"/>
  <c r="O184" i="141"/>
  <c r="C11" i="142"/>
  <c r="M11" s="1"/>
  <c r="O11" i="141"/>
  <c r="C28" i="142"/>
  <c r="M28" s="1"/>
  <c r="O28" i="141"/>
  <c r="C45" i="142"/>
  <c r="M45" s="1"/>
  <c r="O45" i="141"/>
  <c r="O80"/>
  <c r="C80" i="142"/>
  <c r="M80" s="1"/>
  <c r="C114"/>
  <c r="M114" s="1"/>
  <c r="O114" i="141"/>
  <c r="C148" i="142"/>
  <c r="M148" s="1"/>
  <c r="O148" i="141"/>
  <c r="C182"/>
  <c r="O183"/>
  <c r="O62"/>
  <c r="C62" i="142"/>
  <c r="M62" s="1"/>
  <c r="O96" i="141"/>
  <c r="C96" i="142"/>
  <c r="M96" s="1"/>
  <c r="O130" i="141"/>
  <c r="C130" i="142"/>
  <c r="M130" s="1"/>
  <c r="O164" i="141"/>
  <c r="C164" i="142"/>
  <c r="M164" s="1"/>
  <c r="C199" i="141"/>
  <c r="C20" i="143" s="1"/>
  <c r="O20" s="1"/>
  <c r="O200" i="141"/>
  <c r="C18" i="142"/>
  <c r="M18" s="1"/>
  <c r="O18" i="141"/>
  <c r="C36" i="142"/>
  <c r="M36" s="1"/>
  <c r="O36" i="141"/>
  <c r="C60"/>
  <c r="O61"/>
  <c r="O95"/>
  <c r="C95" i="142"/>
  <c r="M95" s="1"/>
  <c r="C129"/>
  <c r="M129" s="1"/>
  <c r="O129" i="141"/>
  <c r="C163" i="142"/>
  <c r="M163" s="1"/>
  <c r="O163" i="141"/>
  <c r="O198"/>
  <c r="C198" i="142"/>
  <c r="M198" s="1"/>
  <c r="C77"/>
  <c r="M77" s="1"/>
  <c r="O77" i="141"/>
  <c r="O111"/>
  <c r="C111" i="142"/>
  <c r="M111" s="1"/>
  <c r="O145" i="141"/>
  <c r="C145" i="142"/>
  <c r="M145" s="1"/>
  <c r="O179" i="141"/>
  <c r="C179" i="142"/>
  <c r="M179" s="1"/>
  <c r="P6" i="145"/>
  <c r="P5" s="1"/>
  <c r="C22" i="142"/>
  <c r="M22" s="1"/>
  <c r="O22" i="141"/>
  <c r="C39" i="142"/>
  <c r="M39" s="1"/>
  <c r="O39" i="141"/>
  <c r="C67" i="142"/>
  <c r="M67" s="1"/>
  <c r="O67" i="141"/>
  <c r="C101" i="142"/>
  <c r="M101" s="1"/>
  <c r="O101" i="141"/>
  <c r="C135" i="142"/>
  <c r="M135" s="1"/>
  <c r="O135" i="141"/>
  <c r="O169"/>
  <c r="C169" i="142"/>
  <c r="M169" s="1"/>
  <c r="C49"/>
  <c r="M49" s="1"/>
  <c r="O49" i="141"/>
  <c r="O83"/>
  <c r="C83" i="142"/>
  <c r="M83" s="1"/>
  <c r="C117"/>
  <c r="M117" s="1"/>
  <c r="O117" i="141"/>
  <c r="O151"/>
  <c r="C151" i="142"/>
  <c r="M151" s="1"/>
  <c r="O186" i="141"/>
  <c r="C186" i="142"/>
  <c r="M186" s="1"/>
  <c r="C16"/>
  <c r="M16" s="1"/>
  <c r="O16" i="141"/>
  <c r="O33"/>
  <c r="C33" i="142"/>
  <c r="M33" s="1"/>
  <c r="C56"/>
  <c r="M56" s="1"/>
  <c r="O56" i="141"/>
  <c r="C91" i="142"/>
  <c r="M91" s="1"/>
  <c r="O91" i="141"/>
  <c r="C125" i="142"/>
  <c r="M125" s="1"/>
  <c r="O125" i="141"/>
  <c r="O159"/>
  <c r="C159" i="142"/>
  <c r="M159" s="1"/>
  <c r="O194" i="141"/>
  <c r="C194" i="142"/>
  <c r="M194" s="1"/>
  <c r="O72" i="141"/>
  <c r="C72" i="142"/>
  <c r="M72" s="1"/>
  <c r="C107"/>
  <c r="M107" s="1"/>
  <c r="O107" i="141"/>
  <c r="C141" i="142"/>
  <c r="M141" s="1"/>
  <c r="O141" i="141"/>
  <c r="C175" i="142"/>
  <c r="M175" s="1"/>
  <c r="O175" i="141"/>
  <c r="C10" i="143" l="1"/>
  <c r="O10" s="1"/>
  <c r="C60" i="142"/>
  <c r="C18" i="143"/>
  <c r="O18" s="1"/>
  <c r="C182" i="142"/>
  <c r="C75"/>
  <c r="C11" i="143"/>
  <c r="O11" s="1"/>
  <c r="O191" i="141"/>
  <c r="C89" i="142"/>
  <c r="C12" i="143"/>
  <c r="O12" s="1"/>
  <c r="C6" i="142"/>
  <c r="C6" i="143"/>
  <c r="C5" i="141"/>
  <c r="C5" i="142" s="1"/>
  <c r="C13" i="143"/>
  <c r="O13" s="1"/>
  <c r="C102" i="142"/>
  <c r="O60" i="141"/>
  <c r="O182"/>
  <c r="C191" i="142"/>
  <c r="C19" i="143"/>
  <c r="C46" i="142"/>
  <c r="C9" i="143"/>
  <c r="O9" s="1"/>
  <c r="O75" i="141"/>
  <c r="O89"/>
  <c r="O6"/>
  <c r="O34"/>
  <c r="O199"/>
  <c r="C7" i="143"/>
  <c r="O7" s="1"/>
  <c r="C20" i="142"/>
  <c r="C171"/>
  <c r="C17" i="143"/>
  <c r="O17" s="1"/>
  <c r="C15"/>
  <c r="O15" s="1"/>
  <c r="C138" i="142"/>
  <c r="C123"/>
  <c r="C14" i="143"/>
  <c r="O14" s="1"/>
  <c r="C8"/>
  <c r="C34" i="142"/>
  <c r="O156" i="141"/>
  <c r="O46"/>
  <c r="O102"/>
  <c r="C16" i="143"/>
  <c r="O16" s="1"/>
  <c r="C156" i="142"/>
  <c r="O20" i="141"/>
  <c r="O171"/>
  <c r="O138"/>
  <c r="O123"/>
  <c r="C219" i="142" l="1"/>
  <c r="M219" s="1"/>
  <c r="C157"/>
  <c r="M157" s="1"/>
  <c r="M156" s="1"/>
  <c r="O8" i="143"/>
  <c r="C172" i="142"/>
  <c r="M172" s="1"/>
  <c r="M171" s="1"/>
  <c r="C220"/>
  <c r="M220" s="1"/>
  <c r="C76"/>
  <c r="M76" s="1"/>
  <c r="M75" s="1"/>
  <c r="C214"/>
  <c r="M214" s="1"/>
  <c r="O5" i="141"/>
  <c r="C35" i="142"/>
  <c r="M35" s="1"/>
  <c r="M34" s="1"/>
  <c r="C211"/>
  <c r="M211" s="1"/>
  <c r="C192"/>
  <c r="M192" s="1"/>
  <c r="M191" s="1"/>
  <c r="C222"/>
  <c r="C209"/>
  <c r="C19"/>
  <c r="M19" s="1"/>
  <c r="M6" s="1"/>
  <c r="C90"/>
  <c r="M90" s="1"/>
  <c r="M89" s="1"/>
  <c r="C215"/>
  <c r="M215" s="1"/>
  <c r="C61"/>
  <c r="M61" s="1"/>
  <c r="M60" s="1"/>
  <c r="C213"/>
  <c r="M213" s="1"/>
  <c r="C217"/>
  <c r="M217" s="1"/>
  <c r="C124"/>
  <c r="M124" s="1"/>
  <c r="M123" s="1"/>
  <c r="O19" i="143"/>
  <c r="V19"/>
  <c r="C122" i="142"/>
  <c r="M122" s="1"/>
  <c r="M102" s="1"/>
  <c r="C216"/>
  <c r="M216" s="1"/>
  <c r="O6" i="143"/>
  <c r="C5"/>
  <c r="C139" i="142"/>
  <c r="M139" s="1"/>
  <c r="M138" s="1"/>
  <c r="C218"/>
  <c r="M218" s="1"/>
  <c r="C210"/>
  <c r="M210" s="1"/>
  <c r="C21"/>
  <c r="M21" s="1"/>
  <c r="M20" s="1"/>
  <c r="C212"/>
  <c r="M212" s="1"/>
  <c r="C47"/>
  <c r="M47" s="1"/>
  <c r="M46" s="1"/>
  <c r="C221"/>
  <c r="M221" s="1"/>
  <c r="C183"/>
  <c r="M183" s="1"/>
  <c r="M182" s="1"/>
  <c r="C199"/>
  <c r="O5" i="143" l="1"/>
  <c r="M222" i="142"/>
  <c r="C200"/>
  <c r="M200" s="1"/>
  <c r="M199" s="1"/>
  <c r="M5" s="1"/>
  <c r="C223"/>
  <c r="M223" s="1"/>
  <c r="M209"/>
  <c r="C208" l="1"/>
  <c r="C227" s="1"/>
  <c r="C228" s="1"/>
  <c r="M228" s="1"/>
  <c r="M227" s="1"/>
  <c r="M208"/>
  <c r="S222"/>
  <c r="E499" i="144" l="1"/>
  <c r="W499" s="1"/>
  <c r="E499" i="145" s="1"/>
  <c r="Q499" s="1"/>
  <c r="E22" i="144"/>
  <c r="W22" s="1"/>
  <c r="E22" i="145" s="1"/>
  <c r="Q22" s="1"/>
  <c r="E82" i="144"/>
  <c r="W82" s="1"/>
  <c r="E82" i="145" s="1"/>
  <c r="Q82" s="1"/>
  <c r="E148" i="144"/>
  <c r="W148" s="1"/>
  <c r="E148" i="145" s="1"/>
  <c r="Q148" s="1"/>
  <c r="E213" i="144"/>
  <c r="W213" s="1"/>
  <c r="E213" i="145" s="1"/>
  <c r="Q213" s="1"/>
  <c r="E279" i="144"/>
  <c r="W279" s="1"/>
  <c r="E279" i="145" s="1"/>
  <c r="Q279" s="1"/>
  <c r="E345" i="144"/>
  <c r="W345" s="1"/>
  <c r="E345" i="145" s="1"/>
  <c r="Q345" s="1"/>
  <c r="E411" i="144"/>
  <c r="W411" s="1"/>
  <c r="E411" i="145" s="1"/>
  <c r="Q411" s="1"/>
  <c r="E29" i="144"/>
  <c r="W29" s="1"/>
  <c r="E29" i="145" s="1"/>
  <c r="Q29" s="1"/>
  <c r="E226" i="144"/>
  <c r="W226" s="1"/>
  <c r="E226" i="145" s="1"/>
  <c r="Q226" s="1"/>
  <c r="E292" i="144"/>
  <c r="W292" s="1"/>
  <c r="E292" i="145" s="1"/>
  <c r="Q292" s="1"/>
  <c r="E358" i="144"/>
  <c r="W358" s="1"/>
  <c r="E358" i="145" s="1"/>
  <c r="Q358" s="1"/>
  <c r="E424" i="144"/>
  <c r="W424" s="1"/>
  <c r="E424" i="145" s="1"/>
  <c r="Q424" s="1"/>
  <c r="E490" i="144"/>
  <c r="W490" s="1"/>
  <c r="E490" i="145" s="1"/>
  <c r="Q490" s="1"/>
  <c r="E42" i="144"/>
  <c r="W42" s="1"/>
  <c r="E42" i="145" s="1"/>
  <c r="Q42" s="1"/>
  <c r="E107" i="144"/>
  <c r="W107" s="1"/>
  <c r="E107" i="145" s="1"/>
  <c r="Q107" s="1"/>
  <c r="E173" i="144"/>
  <c r="W173" s="1"/>
  <c r="E173" i="145" s="1"/>
  <c r="Q173" s="1"/>
  <c r="E238" i="144"/>
  <c r="W238" s="1"/>
  <c r="E238" i="145" s="1"/>
  <c r="Q238" s="1"/>
  <c r="E304" i="144"/>
  <c r="W304" s="1"/>
  <c r="E304" i="145" s="1"/>
  <c r="Q304" s="1"/>
  <c r="E370" i="144"/>
  <c r="W370" s="1"/>
  <c r="E370" i="145" s="1"/>
  <c r="Q370" s="1"/>
  <c r="E436" i="144"/>
  <c r="W436" s="1"/>
  <c r="E436" i="145" s="1"/>
  <c r="Q436" s="1"/>
  <c r="E9" i="144"/>
  <c r="W9" s="1"/>
  <c r="E9" i="145" s="1"/>
  <c r="Q9" s="1"/>
  <c r="E54" i="144"/>
  <c r="W54" s="1"/>
  <c r="E54" i="145" s="1"/>
  <c r="Q54" s="1"/>
  <c r="E119" i="144"/>
  <c r="W119" s="1"/>
  <c r="E119" i="145" s="1"/>
  <c r="Q119" s="1"/>
  <c r="E185" i="144"/>
  <c r="W185" s="1"/>
  <c r="E185" i="145" s="1"/>
  <c r="Q185" s="1"/>
  <c r="E251" i="144"/>
  <c r="W251" s="1"/>
  <c r="E251" i="145" s="1"/>
  <c r="Q251" s="1"/>
  <c r="E317" i="144"/>
  <c r="W317" s="1"/>
  <c r="E317" i="145" s="1"/>
  <c r="Q317" s="1"/>
  <c r="E382" i="144"/>
  <c r="W382" s="1"/>
  <c r="E382" i="145" s="1"/>
  <c r="Q382" s="1"/>
  <c r="E449" i="144"/>
  <c r="W449" s="1"/>
  <c r="E449" i="145" s="1"/>
  <c r="Q449" s="1"/>
  <c r="E8" i="144"/>
  <c r="W8" s="1"/>
  <c r="E8" i="145" s="1"/>
  <c r="Q8" s="1"/>
  <c r="E24" i="144"/>
  <c r="W24" s="1"/>
  <c r="E24" i="145" s="1"/>
  <c r="Q24" s="1"/>
  <c r="E41" i="144"/>
  <c r="W41" s="1"/>
  <c r="E41" i="145" s="1"/>
  <c r="Q41" s="1"/>
  <c r="E57" i="144"/>
  <c r="W57" s="1"/>
  <c r="E57" i="145" s="1"/>
  <c r="Q57" s="1"/>
  <c r="E73" i="144"/>
  <c r="W73" s="1"/>
  <c r="E73" i="145" s="1"/>
  <c r="Q73" s="1"/>
  <c r="E89" i="144"/>
  <c r="W89" s="1"/>
  <c r="E89" i="145" s="1"/>
  <c r="Q89" s="1"/>
  <c r="E106" i="144"/>
  <c r="W106" s="1"/>
  <c r="E106" i="145" s="1"/>
  <c r="Q106" s="1"/>
  <c r="E122" i="144"/>
  <c r="W122" s="1"/>
  <c r="E122" i="145" s="1"/>
  <c r="Q122" s="1"/>
  <c r="E139" i="144"/>
  <c r="W139" s="1"/>
  <c r="E139" i="145" s="1"/>
  <c r="Q139" s="1"/>
  <c r="E155" i="144"/>
  <c r="W155" s="1"/>
  <c r="E155" i="145" s="1"/>
  <c r="Q155" s="1"/>
  <c r="E172" i="144"/>
  <c r="W172" s="1"/>
  <c r="E172" i="145" s="1"/>
  <c r="Q172" s="1"/>
  <c r="E204" i="144"/>
  <c r="W204" s="1"/>
  <c r="E204" i="145" s="1"/>
  <c r="Q204" s="1"/>
  <c r="E221" i="144"/>
  <c r="W221" s="1"/>
  <c r="E221" i="145" s="1"/>
  <c r="Q221" s="1"/>
  <c r="E237" i="144"/>
  <c r="W237" s="1"/>
  <c r="E237" i="145" s="1"/>
  <c r="Q237" s="1"/>
  <c r="E254" i="144"/>
  <c r="W254" s="1"/>
  <c r="E254" i="145" s="1"/>
  <c r="Q254" s="1"/>
  <c r="E270" i="144"/>
  <c r="W270" s="1"/>
  <c r="E270" i="145" s="1"/>
  <c r="Q270" s="1"/>
  <c r="E286" i="144"/>
  <c r="W286" s="1"/>
  <c r="E286" i="145" s="1"/>
  <c r="Q286" s="1"/>
  <c r="E303" i="144"/>
  <c r="W303" s="1"/>
  <c r="E303" i="145" s="1"/>
  <c r="Q303" s="1"/>
  <c r="E320" i="144"/>
  <c r="W320" s="1"/>
  <c r="E320" i="145" s="1"/>
  <c r="Q320" s="1"/>
  <c r="E336" i="144"/>
  <c r="W336" s="1"/>
  <c r="E336" i="145" s="1"/>
  <c r="Q336" s="1"/>
  <c r="E352" i="144"/>
  <c r="W352" s="1"/>
  <c r="E352" i="145" s="1"/>
  <c r="Q352" s="1"/>
  <c r="E369" i="144"/>
  <c r="W369" s="1"/>
  <c r="E369" i="145" s="1"/>
  <c r="Q369" s="1"/>
  <c r="E402" i="144"/>
  <c r="W402" s="1"/>
  <c r="E402" i="145" s="1"/>
  <c r="Q402" s="1"/>
  <c r="E419" i="144"/>
  <c r="W419" s="1"/>
  <c r="E419" i="145" s="1"/>
  <c r="Q419" s="1"/>
  <c r="E435" i="144"/>
  <c r="W435" s="1"/>
  <c r="E435" i="145" s="1"/>
  <c r="Q435" s="1"/>
  <c r="E452" i="144"/>
  <c r="W452" s="1"/>
  <c r="E452" i="145" s="1"/>
  <c r="Q452" s="1"/>
  <c r="E468" i="144"/>
  <c r="W468" s="1"/>
  <c r="E468" i="145" s="1"/>
  <c r="Q468" s="1"/>
  <c r="E485" i="144"/>
  <c r="W485" s="1"/>
  <c r="E485" i="145" s="1"/>
  <c r="Q485" s="1"/>
  <c r="E501" i="144"/>
  <c r="W501" s="1"/>
  <c r="E501" i="145" s="1"/>
  <c r="Q501" s="1"/>
  <c r="E23" i="144"/>
  <c r="W23" s="1"/>
  <c r="E23" i="145" s="1"/>
  <c r="Q23" s="1"/>
  <c r="E40" i="144"/>
  <c r="W40" s="1"/>
  <c r="E40" i="145" s="1"/>
  <c r="Q40" s="1"/>
  <c r="E56" i="144"/>
  <c r="W56" s="1"/>
  <c r="E56" i="145" s="1"/>
  <c r="Q56" s="1"/>
  <c r="E72" i="144"/>
  <c r="W72" s="1"/>
  <c r="E72" i="145" s="1"/>
  <c r="Q72" s="1"/>
  <c r="E88" i="144"/>
  <c r="W88" s="1"/>
  <c r="E88" i="145" s="1"/>
  <c r="Q88" s="1"/>
  <c r="E105" i="144"/>
  <c r="W105" s="1"/>
  <c r="E105" i="145" s="1"/>
  <c r="Q105" s="1"/>
  <c r="E121" i="144"/>
  <c r="W121" s="1"/>
  <c r="E121" i="145" s="1"/>
  <c r="Q121" s="1"/>
  <c r="E138" i="144"/>
  <c r="W138" s="1"/>
  <c r="E138" i="145" s="1"/>
  <c r="Q138" s="1"/>
  <c r="E154" i="144"/>
  <c r="W154" s="1"/>
  <c r="E154" i="145" s="1"/>
  <c r="Q154" s="1"/>
  <c r="E171" i="144"/>
  <c r="W171" s="1"/>
  <c r="E171" i="145" s="1"/>
  <c r="Q171" s="1"/>
  <c r="E191" i="144"/>
  <c r="W191" s="1"/>
  <c r="E191" i="145" s="1"/>
  <c r="Q191" s="1"/>
  <c r="E207" i="144"/>
  <c r="W207" s="1"/>
  <c r="E207" i="145" s="1"/>
  <c r="Q207" s="1"/>
  <c r="E224" i="144"/>
  <c r="W224" s="1"/>
  <c r="E224" i="145" s="1"/>
  <c r="Q224" s="1"/>
  <c r="E240" i="144"/>
  <c r="W240" s="1"/>
  <c r="E240" i="145" s="1"/>
  <c r="Q240" s="1"/>
  <c r="E257" i="144"/>
  <c r="W257" s="1"/>
  <c r="E257" i="145" s="1"/>
  <c r="Q257" s="1"/>
  <c r="E273" i="144"/>
  <c r="W273" s="1"/>
  <c r="E273" i="145" s="1"/>
  <c r="Q273" s="1"/>
  <c r="E306" i="144"/>
  <c r="W306" s="1"/>
  <c r="E306" i="145" s="1"/>
  <c r="Q306" s="1"/>
  <c r="E323" i="144"/>
  <c r="W323" s="1"/>
  <c r="E323" i="145" s="1"/>
  <c r="Q323" s="1"/>
  <c r="E339" i="144"/>
  <c r="W339" s="1"/>
  <c r="E339" i="145" s="1"/>
  <c r="Q339" s="1"/>
  <c r="E355" i="144"/>
  <c r="W355" s="1"/>
  <c r="E355" i="145" s="1"/>
  <c r="Q355" s="1"/>
  <c r="E372" i="144"/>
  <c r="W372" s="1"/>
  <c r="E372" i="145" s="1"/>
  <c r="Q372" s="1"/>
  <c r="E389" i="144"/>
  <c r="W389" s="1"/>
  <c r="E389" i="145" s="1"/>
  <c r="Q389" s="1"/>
  <c r="E405" i="144"/>
  <c r="W405" s="1"/>
  <c r="E405" i="145" s="1"/>
  <c r="Q405" s="1"/>
  <c r="E422" i="144"/>
  <c r="W422" s="1"/>
  <c r="E422" i="145" s="1"/>
  <c r="Q422" s="1"/>
  <c r="E438" i="144"/>
  <c r="W438" s="1"/>
  <c r="E438" i="145" s="1"/>
  <c r="Q438" s="1"/>
  <c r="E455" i="144"/>
  <c r="W455" s="1"/>
  <c r="E455" i="145" s="1"/>
  <c r="Q455" s="1"/>
  <c r="E471" i="144"/>
  <c r="W471" s="1"/>
  <c r="E471" i="145" s="1"/>
  <c r="Q471" s="1"/>
  <c r="E488" i="144"/>
  <c r="W488" s="1"/>
  <c r="E488" i="145" s="1"/>
  <c r="Q488" s="1"/>
  <c r="E30" i="144"/>
  <c r="W30" s="1"/>
  <c r="E30" i="145" s="1"/>
  <c r="Q30" s="1"/>
  <c r="E47" i="144"/>
  <c r="W47" s="1"/>
  <c r="E47" i="145" s="1"/>
  <c r="Q47" s="1"/>
  <c r="E63" i="144"/>
  <c r="W63" s="1"/>
  <c r="E63" i="145" s="1"/>
  <c r="Q63" s="1"/>
  <c r="E79" i="144"/>
  <c r="W79" s="1"/>
  <c r="E79" i="145" s="1"/>
  <c r="Q79" s="1"/>
  <c r="E96" i="144"/>
  <c r="W96" s="1"/>
  <c r="E96" i="145" s="1"/>
  <c r="Q96" s="1"/>
  <c r="E112" i="144"/>
  <c r="W112" s="1"/>
  <c r="E112" i="145" s="1"/>
  <c r="Q112" s="1"/>
  <c r="E129" i="144"/>
  <c r="W129" s="1"/>
  <c r="E129" i="145" s="1"/>
  <c r="Q129" s="1"/>
  <c r="E145" i="144"/>
  <c r="W145" s="1"/>
  <c r="E145" i="145" s="1"/>
  <c r="Q145" s="1"/>
  <c r="E162" i="144"/>
  <c r="W162" s="1"/>
  <c r="E162" i="145" s="1"/>
  <c r="Q162" s="1"/>
  <c r="E178" i="144"/>
  <c r="W178" s="1"/>
  <c r="E178" i="145" s="1"/>
  <c r="Q178" s="1"/>
  <c r="E194" i="144"/>
  <c r="W194" s="1"/>
  <c r="E194" i="145" s="1"/>
  <c r="Q194" s="1"/>
  <c r="E210" i="144"/>
  <c r="W210" s="1"/>
  <c r="E210" i="145" s="1"/>
  <c r="Q210" s="1"/>
  <c r="E227" i="144"/>
  <c r="W227" s="1"/>
  <c r="E227" i="145" s="1"/>
  <c r="Q227" s="1"/>
  <c r="E243" i="144"/>
  <c r="W243" s="1"/>
  <c r="E243" i="145" s="1"/>
  <c r="Q243" s="1"/>
  <c r="E260" i="144"/>
  <c r="W260" s="1"/>
  <c r="E260" i="145" s="1"/>
  <c r="Q260" s="1"/>
  <c r="E276" i="144"/>
  <c r="W276" s="1"/>
  <c r="E276" i="145" s="1"/>
  <c r="Q276" s="1"/>
  <c r="E293" i="144"/>
  <c r="W293" s="1"/>
  <c r="E293" i="145" s="1"/>
  <c r="Q293" s="1"/>
  <c r="E309" i="144"/>
  <c r="W309" s="1"/>
  <c r="E309" i="145" s="1"/>
  <c r="Q309" s="1"/>
  <c r="E326" i="144"/>
  <c r="W326" s="1"/>
  <c r="E326" i="145" s="1"/>
  <c r="Q326" s="1"/>
  <c r="E342" i="144"/>
  <c r="W342" s="1"/>
  <c r="E342" i="145" s="1"/>
  <c r="Q342" s="1"/>
  <c r="E359" i="144"/>
  <c r="W359" s="1"/>
  <c r="E359" i="145" s="1"/>
  <c r="Q359" s="1"/>
  <c r="E375" i="144"/>
  <c r="W375" s="1"/>
  <c r="E375" i="145" s="1"/>
  <c r="Q375" s="1"/>
  <c r="E392" i="144"/>
  <c r="W392" s="1"/>
  <c r="E392" i="145" s="1"/>
  <c r="Q392" s="1"/>
  <c r="E408" i="144"/>
  <c r="W408" s="1"/>
  <c r="E408" i="145" s="1"/>
  <c r="Q408" s="1"/>
  <c r="E425" i="144"/>
  <c r="W425" s="1"/>
  <c r="E425" i="145" s="1"/>
  <c r="Q425" s="1"/>
  <c r="E442" i="144"/>
  <c r="W442" s="1"/>
  <c r="E442" i="145" s="1"/>
  <c r="Q442" s="1"/>
  <c r="E458" i="144"/>
  <c r="W458" s="1"/>
  <c r="E458" i="145" s="1"/>
  <c r="Q458" s="1"/>
  <c r="E474" i="144"/>
  <c r="W474" s="1"/>
  <c r="E474" i="145" s="1"/>
  <c r="Q474" s="1"/>
  <c r="E491" i="144"/>
  <c r="W491" s="1"/>
  <c r="E491" i="145" s="1"/>
  <c r="Q491" s="1"/>
  <c r="E230" i="144"/>
  <c r="W230" s="1"/>
  <c r="E230" i="145" s="1"/>
  <c r="Q230" s="1"/>
  <c r="E428" i="144"/>
  <c r="W428" s="1"/>
  <c r="E428" i="145" s="1"/>
  <c r="Q428" s="1"/>
  <c r="E46" i="144"/>
  <c r="W46" s="1"/>
  <c r="E46" i="145" s="1"/>
  <c r="Q46" s="1"/>
  <c r="E242" i="144"/>
  <c r="W242" s="1"/>
  <c r="E242" i="145" s="1"/>
  <c r="Q242" s="1"/>
  <c r="E189" i="144"/>
  <c r="W189" s="1"/>
  <c r="E189" i="145" s="1"/>
  <c r="Q189" s="1"/>
  <c r="E321" i="144"/>
  <c r="W321" s="1"/>
  <c r="E321" i="145" s="1"/>
  <c r="Q321" s="1"/>
  <c r="E70" i="144"/>
  <c r="W70" s="1"/>
  <c r="E70" i="145" s="1"/>
  <c r="Q70" s="1"/>
  <c r="E201" i="144"/>
  <c r="W201" s="1"/>
  <c r="E201" i="145" s="1"/>
  <c r="Q201" s="1"/>
  <c r="E399" i="144"/>
  <c r="W399" s="1"/>
  <c r="E399" i="145" s="1"/>
  <c r="Q399" s="1"/>
  <c r="E28" i="144"/>
  <c r="W28" s="1"/>
  <c r="E28" i="145" s="1"/>
  <c r="Q28" s="1"/>
  <c r="E77" i="144"/>
  <c r="W77" s="1"/>
  <c r="E77" i="145" s="1"/>
  <c r="Q77" s="1"/>
  <c r="E110" i="144"/>
  <c r="W110" s="1"/>
  <c r="E110" i="145" s="1"/>
  <c r="Q110" s="1"/>
  <c r="E192" i="144"/>
  <c r="W192" s="1"/>
  <c r="E192" i="145" s="1"/>
  <c r="Q192" s="1"/>
  <c r="E225" i="144"/>
  <c r="W225" s="1"/>
  <c r="E225" i="145" s="1"/>
  <c r="Q225" s="1"/>
  <c r="E274" i="144"/>
  <c r="W274" s="1"/>
  <c r="E274" i="145" s="1"/>
  <c r="Q274" s="1"/>
  <c r="E307" i="144"/>
  <c r="W307" s="1"/>
  <c r="E307" i="145" s="1"/>
  <c r="Q307" s="1"/>
  <c r="E423" i="144"/>
  <c r="W423" s="1"/>
  <c r="E423" i="145" s="1"/>
  <c r="Q423" s="1"/>
  <c r="E472" i="144"/>
  <c r="W472" s="1"/>
  <c r="E472" i="145" s="1"/>
  <c r="Q472" s="1"/>
  <c r="E27" i="144"/>
  <c r="W27" s="1"/>
  <c r="E27" i="145" s="1"/>
  <c r="Q27" s="1"/>
  <c r="E60" i="144"/>
  <c r="W60" s="1"/>
  <c r="E60" i="145" s="1"/>
  <c r="Q60" s="1"/>
  <c r="E109" i="144"/>
  <c r="W109" s="1"/>
  <c r="E109" i="145" s="1"/>
  <c r="Q109" s="1"/>
  <c r="E158" i="144"/>
  <c r="W158" s="1"/>
  <c r="E158" i="145" s="1"/>
  <c r="Q158" s="1"/>
  <c r="E195" i="144"/>
  <c r="W195" s="1"/>
  <c r="E195" i="145" s="1"/>
  <c r="Q195" s="1"/>
  <c r="E261" i="144"/>
  <c r="W261" s="1"/>
  <c r="E261" i="145" s="1"/>
  <c r="Q261" s="1"/>
  <c r="E310" i="144"/>
  <c r="W310" s="1"/>
  <c r="E310" i="145" s="1"/>
  <c r="Q310" s="1"/>
  <c r="E360" i="144"/>
  <c r="W360" s="1"/>
  <c r="E360" i="145" s="1"/>
  <c r="Q360" s="1"/>
  <c r="E409" i="144"/>
  <c r="W409" s="1"/>
  <c r="E409" i="145" s="1"/>
  <c r="Q409" s="1"/>
  <c r="E475" i="144"/>
  <c r="W475" s="1"/>
  <c r="E475" i="145" s="1"/>
  <c r="Q475" s="1"/>
  <c r="E34" i="144"/>
  <c r="W34" s="1"/>
  <c r="E34" i="145" s="1"/>
  <c r="Q34" s="1"/>
  <c r="E83" i="144"/>
  <c r="W83" s="1"/>
  <c r="E83" i="145" s="1"/>
  <c r="Q83" s="1"/>
  <c r="E166" i="144"/>
  <c r="W166" s="1"/>
  <c r="E166" i="145" s="1"/>
  <c r="Q166" s="1"/>
  <c r="E280" i="144"/>
  <c r="W280" s="1"/>
  <c r="E280" i="145" s="1"/>
  <c r="Q280" s="1"/>
  <c r="E297" i="144"/>
  <c r="W297" s="1"/>
  <c r="E297" i="145" s="1"/>
  <c r="Q297" s="1"/>
  <c r="E363" i="144"/>
  <c r="W363" s="1"/>
  <c r="E363" i="145" s="1"/>
  <c r="Q363" s="1"/>
  <c r="E412" i="144"/>
  <c r="W412" s="1"/>
  <c r="E412" i="145" s="1"/>
  <c r="Q412" s="1"/>
  <c r="E479" i="144"/>
  <c r="W479" s="1"/>
  <c r="E479" i="145" s="1"/>
  <c r="Q479" s="1"/>
  <c r="E14" i="144"/>
  <c r="W14" s="1"/>
  <c r="E14" i="145" s="1"/>
  <c r="Q14" s="1"/>
  <c r="E66" i="144"/>
  <c r="W66" s="1"/>
  <c r="E66" i="145" s="1"/>
  <c r="Q66" s="1"/>
  <c r="E132" i="144"/>
  <c r="W132" s="1"/>
  <c r="E132" i="145" s="1"/>
  <c r="Q132" s="1"/>
  <c r="E197" i="144"/>
  <c r="W197" s="1"/>
  <c r="E197" i="145" s="1"/>
  <c r="Q197" s="1"/>
  <c r="E263" i="144"/>
  <c r="W263" s="1"/>
  <c r="E263" i="145" s="1"/>
  <c r="Q263" s="1"/>
  <c r="E329" i="144"/>
  <c r="W329" s="1"/>
  <c r="E329" i="145" s="1"/>
  <c r="Q329" s="1"/>
  <c r="E395" i="144"/>
  <c r="W395" s="1"/>
  <c r="E395" i="145" s="1"/>
  <c r="Q395" s="1"/>
  <c r="E461" i="144"/>
  <c r="W461" s="1"/>
  <c r="E461" i="145" s="1"/>
  <c r="Q461" s="1"/>
  <c r="E21" i="144"/>
  <c r="W21" s="1"/>
  <c r="E21" i="145" s="1"/>
  <c r="Q21" s="1"/>
  <c r="E78" i="144"/>
  <c r="W78" s="1"/>
  <c r="E78" i="145" s="1"/>
  <c r="Q78" s="1"/>
  <c r="E144" i="144"/>
  <c r="W144" s="1"/>
  <c r="E144" i="145" s="1"/>
  <c r="Q144" s="1"/>
  <c r="E209" i="144"/>
  <c r="W209" s="1"/>
  <c r="E209" i="145" s="1"/>
  <c r="Q209" s="1"/>
  <c r="E275" i="144"/>
  <c r="W275" s="1"/>
  <c r="E275" i="145" s="1"/>
  <c r="Q275" s="1"/>
  <c r="E341" i="144"/>
  <c r="W341" s="1"/>
  <c r="E341" i="145" s="1"/>
  <c r="Q341" s="1"/>
  <c r="E407" i="144"/>
  <c r="W407" s="1"/>
  <c r="E407" i="145" s="1"/>
  <c r="Q407" s="1"/>
  <c r="E473" i="144"/>
  <c r="W473" s="1"/>
  <c r="E473" i="145" s="1"/>
  <c r="Q473" s="1"/>
  <c r="E26" i="144"/>
  <c r="W26" s="1"/>
  <c r="E26" i="145" s="1"/>
  <c r="Q26" s="1"/>
  <c r="E90" i="144"/>
  <c r="W90" s="1"/>
  <c r="E90" i="145" s="1"/>
  <c r="Q90" s="1"/>
  <c r="E156" i="144"/>
  <c r="W156" s="1"/>
  <c r="E156" i="145" s="1"/>
  <c r="Q156" s="1"/>
  <c r="E222" i="144"/>
  <c r="W222" s="1"/>
  <c r="E222" i="145" s="1"/>
  <c r="Q222" s="1"/>
  <c r="E287" i="144"/>
  <c r="W287" s="1"/>
  <c r="E287" i="145" s="1"/>
  <c r="Q287" s="1"/>
  <c r="E353" i="144"/>
  <c r="W353" s="1"/>
  <c r="E353" i="145" s="1"/>
  <c r="Q353" s="1"/>
  <c r="E420" i="144"/>
  <c r="W420" s="1"/>
  <c r="E420" i="145" s="1"/>
  <c r="Q420" s="1"/>
  <c r="E486" i="144"/>
  <c r="W486" s="1"/>
  <c r="E486" i="145" s="1"/>
  <c r="Q486" s="1"/>
  <c r="E38" i="144"/>
  <c r="W38" s="1"/>
  <c r="E38" i="145" s="1"/>
  <c r="Q38" s="1"/>
  <c r="E103" i="144"/>
  <c r="W103" s="1"/>
  <c r="E103" i="145" s="1"/>
  <c r="Q103" s="1"/>
  <c r="E169" i="144"/>
  <c r="W169" s="1"/>
  <c r="E169" i="145" s="1"/>
  <c r="Q169" s="1"/>
  <c r="E234" i="144"/>
  <c r="W234" s="1"/>
  <c r="E234" i="145" s="1"/>
  <c r="Q234" s="1"/>
  <c r="E300" i="144"/>
  <c r="W300" s="1"/>
  <c r="E300" i="145" s="1"/>
  <c r="Q300" s="1"/>
  <c r="E366" i="144"/>
  <c r="W366" s="1"/>
  <c r="E366" i="145" s="1"/>
  <c r="Q366" s="1"/>
  <c r="E432" i="144"/>
  <c r="W432" s="1"/>
  <c r="E432" i="145" s="1"/>
  <c r="Q432" s="1"/>
  <c r="E498" i="144"/>
  <c r="W498" s="1"/>
  <c r="E498" i="145" s="1"/>
  <c r="Q498" s="1"/>
  <c r="E20" i="144"/>
  <c r="W20" s="1"/>
  <c r="E20" i="145" s="1"/>
  <c r="Q20" s="1"/>
  <c r="E37" i="144"/>
  <c r="W37" s="1"/>
  <c r="E37" i="145" s="1"/>
  <c r="Q37" s="1"/>
  <c r="E53" i="144"/>
  <c r="W53" s="1"/>
  <c r="E53" i="145" s="1"/>
  <c r="Q53" s="1"/>
  <c r="E69" i="144"/>
  <c r="W69" s="1"/>
  <c r="E69" i="145" s="1"/>
  <c r="Q69" s="1"/>
  <c r="E85" i="144"/>
  <c r="W85" s="1"/>
  <c r="E85" i="145" s="1"/>
  <c r="Q85" s="1"/>
  <c r="E102" i="144"/>
  <c r="W102" s="1"/>
  <c r="E102" i="145" s="1"/>
  <c r="Q102" s="1"/>
  <c r="E118" i="144"/>
  <c r="W118" s="1"/>
  <c r="E118" i="145" s="1"/>
  <c r="Q118" s="1"/>
  <c r="E135" i="144"/>
  <c r="W135" s="1"/>
  <c r="E135" i="145" s="1"/>
  <c r="Q135" s="1"/>
  <c r="E151" i="144"/>
  <c r="W151" s="1"/>
  <c r="E151" i="145" s="1"/>
  <c r="Q151" s="1"/>
  <c r="E168" i="144"/>
  <c r="W168" s="1"/>
  <c r="E168" i="145" s="1"/>
  <c r="Q168" s="1"/>
  <c r="E184" i="144"/>
  <c r="W184" s="1"/>
  <c r="E184" i="145" s="1"/>
  <c r="Q184" s="1"/>
  <c r="E200" i="144"/>
  <c r="W200" s="1"/>
  <c r="E200" i="145" s="1"/>
  <c r="Q200" s="1"/>
  <c r="E217" i="144"/>
  <c r="W217" s="1"/>
  <c r="E217" i="145" s="1"/>
  <c r="Q217" s="1"/>
  <c r="E233" i="144"/>
  <c r="W233" s="1"/>
  <c r="E233" i="145" s="1"/>
  <c r="Q233" s="1"/>
  <c r="E250" i="144"/>
  <c r="W250" s="1"/>
  <c r="E250" i="145" s="1"/>
  <c r="Q250" s="1"/>
  <c r="E266" i="144"/>
  <c r="W266" s="1"/>
  <c r="E266" i="145" s="1"/>
  <c r="Q266" s="1"/>
  <c r="E282" i="144"/>
  <c r="W282" s="1"/>
  <c r="E282" i="145" s="1"/>
  <c r="Q282" s="1"/>
  <c r="E299" i="144"/>
  <c r="W299" s="1"/>
  <c r="E299" i="145" s="1"/>
  <c r="Q299" s="1"/>
  <c r="E316" i="144"/>
  <c r="W316" s="1"/>
  <c r="E316" i="145" s="1"/>
  <c r="Q316" s="1"/>
  <c r="E332" i="144"/>
  <c r="W332" s="1"/>
  <c r="E332" i="145" s="1"/>
  <c r="Q332" s="1"/>
  <c r="E348" i="144"/>
  <c r="W348" s="1"/>
  <c r="E348" i="145" s="1"/>
  <c r="Q348" s="1"/>
  <c r="E365" i="144"/>
  <c r="W365" s="1"/>
  <c r="E365" i="145" s="1"/>
  <c r="Q365" s="1"/>
  <c r="E381" i="144"/>
  <c r="W381" s="1"/>
  <c r="E381" i="145" s="1"/>
  <c r="Q381" s="1"/>
  <c r="E398" i="144"/>
  <c r="W398" s="1"/>
  <c r="E398" i="145" s="1"/>
  <c r="Q398" s="1"/>
  <c r="E431" i="144"/>
  <c r="W431" s="1"/>
  <c r="E431" i="145" s="1"/>
  <c r="Q431" s="1"/>
  <c r="E448" i="144"/>
  <c r="W448" s="1"/>
  <c r="E448" i="145" s="1"/>
  <c r="Q448" s="1"/>
  <c r="E464" i="144"/>
  <c r="W464" s="1"/>
  <c r="E464" i="145" s="1"/>
  <c r="Q464" s="1"/>
  <c r="E481" i="144"/>
  <c r="W481" s="1"/>
  <c r="E481" i="145" s="1"/>
  <c r="Q481" s="1"/>
  <c r="E497" i="144"/>
  <c r="W497" s="1"/>
  <c r="E497" i="145" s="1"/>
  <c r="Q497" s="1"/>
  <c r="E19" i="144"/>
  <c r="W19" s="1"/>
  <c r="E19" i="145" s="1"/>
  <c r="Q19" s="1"/>
  <c r="E52" i="144"/>
  <c r="W52" s="1"/>
  <c r="E52" i="145" s="1"/>
  <c r="Q52" s="1"/>
  <c r="E68" i="144"/>
  <c r="W68" s="1"/>
  <c r="E68" i="145" s="1"/>
  <c r="Q68" s="1"/>
  <c r="E84" i="144"/>
  <c r="W84" s="1"/>
  <c r="E84" i="145" s="1"/>
  <c r="Q84" s="1"/>
  <c r="E101" i="144"/>
  <c r="W101" s="1"/>
  <c r="E101" i="145" s="1"/>
  <c r="Q101" s="1"/>
  <c r="E117" i="144"/>
  <c r="W117" s="1"/>
  <c r="E117" i="145" s="1"/>
  <c r="Q117" s="1"/>
  <c r="E134" i="144"/>
  <c r="W134" s="1"/>
  <c r="E134" i="145" s="1"/>
  <c r="Q134" s="1"/>
  <c r="E150" i="144"/>
  <c r="W150" s="1"/>
  <c r="E150" i="145" s="1"/>
  <c r="Q150" s="1"/>
  <c r="E167" i="144"/>
  <c r="W167" s="1"/>
  <c r="E167" i="145" s="1"/>
  <c r="Q167" s="1"/>
  <c r="E183" i="144"/>
  <c r="W183" s="1"/>
  <c r="E183" i="145" s="1"/>
  <c r="Q183" s="1"/>
  <c r="E203" i="144"/>
  <c r="W203" s="1"/>
  <c r="E203" i="145" s="1"/>
  <c r="Q203" s="1"/>
  <c r="E220" i="144"/>
  <c r="W220" s="1"/>
  <c r="E220" i="145" s="1"/>
  <c r="Q220" s="1"/>
  <c r="E236" i="144"/>
  <c r="W236" s="1"/>
  <c r="E236" i="145" s="1"/>
  <c r="Q236" s="1"/>
  <c r="E253" i="144"/>
  <c r="W253" s="1"/>
  <c r="E253" i="145" s="1"/>
  <c r="Q253" s="1"/>
  <c r="E269" i="144"/>
  <c r="W269" s="1"/>
  <c r="E269" i="145" s="1"/>
  <c r="Q269" s="1"/>
  <c r="E285" i="144"/>
  <c r="W285" s="1"/>
  <c r="E285" i="145" s="1"/>
  <c r="Q285" s="1"/>
  <c r="E302" i="144"/>
  <c r="W302" s="1"/>
  <c r="E302" i="145" s="1"/>
  <c r="Q302" s="1"/>
  <c r="E319" i="144"/>
  <c r="W319" s="1"/>
  <c r="E319" i="145" s="1"/>
  <c r="Q319" s="1"/>
  <c r="E335" i="144"/>
  <c r="W335" s="1"/>
  <c r="E335" i="145" s="1"/>
  <c r="Q335" s="1"/>
  <c r="E351" i="144"/>
  <c r="W351" s="1"/>
  <c r="E351" i="145" s="1"/>
  <c r="Q351" s="1"/>
  <c r="E368" i="144"/>
  <c r="W368" s="1"/>
  <c r="E368" i="145" s="1"/>
  <c r="Q368" s="1"/>
  <c r="E384" i="144"/>
  <c r="W384" s="1"/>
  <c r="E384" i="145" s="1"/>
  <c r="Q384" s="1"/>
  <c r="E401" i="144"/>
  <c r="W401" s="1"/>
  <c r="E401" i="145" s="1"/>
  <c r="Q401" s="1"/>
  <c r="E418" i="144"/>
  <c r="W418" s="1"/>
  <c r="E418" i="145" s="1"/>
  <c r="Q418" s="1"/>
  <c r="E434" i="144"/>
  <c r="W434" s="1"/>
  <c r="E434" i="145" s="1"/>
  <c r="Q434" s="1"/>
  <c r="E451" i="144"/>
  <c r="W451" s="1"/>
  <c r="E451" i="145" s="1"/>
  <c r="Q451" s="1"/>
  <c r="E467" i="144"/>
  <c r="W467" s="1"/>
  <c r="E467" i="145" s="1"/>
  <c r="Q467" s="1"/>
  <c r="E484" i="144"/>
  <c r="W484" s="1"/>
  <c r="E484" i="145" s="1"/>
  <c r="Q484" s="1"/>
  <c r="E500" i="144"/>
  <c r="W500" s="1"/>
  <c r="E500" i="145" s="1"/>
  <c r="Q500" s="1"/>
  <c r="E43" i="144"/>
  <c r="W43" s="1"/>
  <c r="E43" i="145" s="1"/>
  <c r="Q43" s="1"/>
  <c r="E59" i="144"/>
  <c r="W59" s="1"/>
  <c r="E59" i="145" s="1"/>
  <c r="Q59" s="1"/>
  <c r="E75" i="144"/>
  <c r="W75" s="1"/>
  <c r="E75" i="145" s="1"/>
  <c r="Q75" s="1"/>
  <c r="E91" i="144"/>
  <c r="W91" s="1"/>
  <c r="E91" i="145" s="1"/>
  <c r="Q91" s="1"/>
  <c r="E108" i="144"/>
  <c r="W108" s="1"/>
  <c r="E108" i="145" s="1"/>
  <c r="Q108" s="1"/>
  <c r="E124" i="144"/>
  <c r="W124" s="1"/>
  <c r="E124" i="145" s="1"/>
  <c r="Q124" s="1"/>
  <c r="E141" i="144"/>
  <c r="W141" s="1"/>
  <c r="E141" i="145" s="1"/>
  <c r="Q141" s="1"/>
  <c r="E157" i="144"/>
  <c r="W157" s="1"/>
  <c r="E157" i="145" s="1"/>
  <c r="Q157" s="1"/>
  <c r="E174" i="144"/>
  <c r="W174" s="1"/>
  <c r="E174" i="145" s="1"/>
  <c r="Q174" s="1"/>
  <c r="E190" i="144"/>
  <c r="W190" s="1"/>
  <c r="E190" i="145" s="1"/>
  <c r="Q190" s="1"/>
  <c r="E206" i="144"/>
  <c r="W206" s="1"/>
  <c r="E206" i="145" s="1"/>
  <c r="Q206" s="1"/>
  <c r="E223" i="144"/>
  <c r="W223" s="1"/>
  <c r="E223" i="145" s="1"/>
  <c r="Q223" s="1"/>
  <c r="E239" i="144"/>
  <c r="W239" s="1"/>
  <c r="E239" i="145" s="1"/>
  <c r="Q239" s="1"/>
  <c r="E256" i="144"/>
  <c r="W256" s="1"/>
  <c r="E256" i="145" s="1"/>
  <c r="Q256" s="1"/>
  <c r="E272" i="144"/>
  <c r="W272" s="1"/>
  <c r="E272" i="145" s="1"/>
  <c r="Q272" s="1"/>
  <c r="E288" i="144"/>
  <c r="W288" s="1"/>
  <c r="E288" i="145" s="1"/>
  <c r="Q288" s="1"/>
  <c r="E305" i="144"/>
  <c r="W305" s="1"/>
  <c r="E305" i="145" s="1"/>
  <c r="Q305" s="1"/>
  <c r="E322" i="144"/>
  <c r="W322" s="1"/>
  <c r="E322" i="145" s="1"/>
  <c r="Q322" s="1"/>
  <c r="E338" i="144"/>
  <c r="W338" s="1"/>
  <c r="E338" i="145" s="1"/>
  <c r="Q338" s="1"/>
  <c r="E354" i="144"/>
  <c r="W354" s="1"/>
  <c r="E354" i="145" s="1"/>
  <c r="Q354" s="1"/>
  <c r="E371" i="144"/>
  <c r="W371" s="1"/>
  <c r="E371" i="145" s="1"/>
  <c r="Q371" s="1"/>
  <c r="E388" i="144"/>
  <c r="W388" s="1"/>
  <c r="E388" i="145" s="1"/>
  <c r="Q388" s="1"/>
  <c r="E404" i="144"/>
  <c r="W404" s="1"/>
  <c r="E404" i="145" s="1"/>
  <c r="Q404" s="1"/>
  <c r="E421" i="144"/>
  <c r="W421" s="1"/>
  <c r="E421" i="145" s="1"/>
  <c r="Q421" s="1"/>
  <c r="E437" i="144"/>
  <c r="W437" s="1"/>
  <c r="E437" i="145" s="1"/>
  <c r="Q437" s="1"/>
  <c r="E454" i="144"/>
  <c r="W454" s="1"/>
  <c r="E454" i="145" s="1"/>
  <c r="Q454" s="1"/>
  <c r="E470" i="144"/>
  <c r="W470" s="1"/>
  <c r="E470" i="145" s="1"/>
  <c r="Q470" s="1"/>
  <c r="E487" i="144"/>
  <c r="W487" s="1"/>
  <c r="E487" i="145" s="1"/>
  <c r="Q487" s="1"/>
  <c r="E165" i="144"/>
  <c r="W165" s="1"/>
  <c r="E165" i="145" s="1"/>
  <c r="Q165" s="1"/>
  <c r="E494" i="144"/>
  <c r="W494" s="1"/>
  <c r="E494" i="145" s="1"/>
  <c r="Q494" s="1"/>
  <c r="E177" i="144"/>
  <c r="W177" s="1"/>
  <c r="E177" i="145" s="1"/>
  <c r="Q177" s="1"/>
  <c r="E374" i="144"/>
  <c r="W374" s="1"/>
  <c r="E374" i="145" s="1"/>
  <c r="Q374" s="1"/>
  <c r="E58" i="144"/>
  <c r="W58" s="1"/>
  <c r="E58" i="145" s="1"/>
  <c r="Q58" s="1"/>
  <c r="E387" i="144"/>
  <c r="W387" s="1"/>
  <c r="E387" i="145" s="1"/>
  <c r="Q387" s="1"/>
  <c r="E17" i="144"/>
  <c r="W17" s="1"/>
  <c r="E17" i="145" s="1"/>
  <c r="Q17" s="1"/>
  <c r="E267" i="144"/>
  <c r="W267" s="1"/>
  <c r="E267" i="145" s="1"/>
  <c r="Q267" s="1"/>
  <c r="E12" i="144"/>
  <c r="W12" s="1"/>
  <c r="E12" i="145" s="1"/>
  <c r="Q12" s="1"/>
  <c r="E45" i="144"/>
  <c r="W45" s="1"/>
  <c r="E45" i="145" s="1"/>
  <c r="Q45" s="1"/>
  <c r="E93" i="144"/>
  <c r="W93" s="1"/>
  <c r="E93" i="145" s="1"/>
  <c r="Q93" s="1"/>
  <c r="E159" i="144"/>
  <c r="W159" s="1"/>
  <c r="E159" i="145" s="1"/>
  <c r="Q159" s="1"/>
  <c r="E208" i="144"/>
  <c r="W208" s="1"/>
  <c r="E208" i="145" s="1"/>
  <c r="Q208" s="1"/>
  <c r="E258" i="144"/>
  <c r="W258" s="1"/>
  <c r="E258" i="145" s="1"/>
  <c r="Q258" s="1"/>
  <c r="E324" i="144"/>
  <c r="W324" s="1"/>
  <c r="E324" i="145" s="1"/>
  <c r="Q324" s="1"/>
  <c r="E373" i="144"/>
  <c r="W373" s="1"/>
  <c r="E373" i="145" s="1"/>
  <c r="Q373" s="1"/>
  <c r="E406" i="144"/>
  <c r="W406" s="1"/>
  <c r="E406" i="145" s="1"/>
  <c r="Q406" s="1"/>
  <c r="E456" i="144"/>
  <c r="W456" s="1"/>
  <c r="E456" i="145" s="1"/>
  <c r="Q456" s="1"/>
  <c r="E11" i="144"/>
  <c r="W11" s="1"/>
  <c r="E11" i="145" s="1"/>
  <c r="Q11" s="1"/>
  <c r="E76" i="144"/>
  <c r="W76" s="1"/>
  <c r="E76" i="145" s="1"/>
  <c r="Q76" s="1"/>
  <c r="E125" i="144"/>
  <c r="W125" s="1"/>
  <c r="E125" i="145" s="1"/>
  <c r="Q125" s="1"/>
  <c r="E175" i="144"/>
  <c r="W175" s="1"/>
  <c r="E175" i="145" s="1"/>
  <c r="Q175" s="1"/>
  <c r="E211" i="144"/>
  <c r="W211" s="1"/>
  <c r="E211" i="145" s="1"/>
  <c r="Q211" s="1"/>
  <c r="E277" i="144"/>
  <c r="W277" s="1"/>
  <c r="E277" i="145" s="1"/>
  <c r="Q277" s="1"/>
  <c r="E294" i="144"/>
  <c r="W294" s="1"/>
  <c r="E294" i="145" s="1"/>
  <c r="Q294" s="1"/>
  <c r="E343" i="144"/>
  <c r="W343" s="1"/>
  <c r="E343" i="145" s="1"/>
  <c r="Q343" s="1"/>
  <c r="E393" i="144"/>
  <c r="W393" s="1"/>
  <c r="E393" i="145" s="1"/>
  <c r="Q393" s="1"/>
  <c r="E443" i="144"/>
  <c r="W443" s="1"/>
  <c r="E443" i="145" s="1"/>
  <c r="Q443" s="1"/>
  <c r="E492" i="144"/>
  <c r="W492" s="1"/>
  <c r="E492" i="145" s="1"/>
  <c r="Q492" s="1"/>
  <c r="E51" i="144"/>
  <c r="W51" s="1"/>
  <c r="E51" i="145" s="1"/>
  <c r="Q51" s="1"/>
  <c r="E116" i="144"/>
  <c r="W116" s="1"/>
  <c r="E116" i="145" s="1"/>
  <c r="Q116" s="1"/>
  <c r="E149" i="144"/>
  <c r="W149" s="1"/>
  <c r="E149" i="145" s="1"/>
  <c r="Q149" s="1"/>
  <c r="E182" i="144"/>
  <c r="W182" s="1"/>
  <c r="E182" i="145" s="1"/>
  <c r="Q182" s="1"/>
  <c r="E231" i="144"/>
  <c r="W231" s="1"/>
  <c r="E231" i="145" s="1"/>
  <c r="Q231" s="1"/>
  <c r="E264" i="144"/>
  <c r="W264" s="1"/>
  <c r="E264" i="145" s="1"/>
  <c r="Q264" s="1"/>
  <c r="E346" i="144"/>
  <c r="W346" s="1"/>
  <c r="E346" i="145" s="1"/>
  <c r="Q346" s="1"/>
  <c r="E396" i="144"/>
  <c r="W396" s="1"/>
  <c r="E396" i="145" s="1"/>
  <c r="Q396" s="1"/>
  <c r="E446" i="144"/>
  <c r="W446" s="1"/>
  <c r="E446" i="145" s="1"/>
  <c r="Q446" s="1"/>
  <c r="E50" i="144"/>
  <c r="W50" s="1"/>
  <c r="E50" i="145" s="1"/>
  <c r="Q50" s="1"/>
  <c r="E115" i="144"/>
  <c r="W115" s="1"/>
  <c r="E115" i="145" s="1"/>
  <c r="Q115" s="1"/>
  <c r="E181" i="144"/>
  <c r="W181" s="1"/>
  <c r="E181" i="145" s="1"/>
  <c r="Q181" s="1"/>
  <c r="E246" i="144"/>
  <c r="W246" s="1"/>
  <c r="E246" i="145" s="1"/>
  <c r="Q246" s="1"/>
  <c r="E312" i="144"/>
  <c r="W312" s="1"/>
  <c r="E312" i="145" s="1"/>
  <c r="Q312" s="1"/>
  <c r="E378" i="144"/>
  <c r="W378" s="1"/>
  <c r="E378" i="145" s="1"/>
  <c r="Q378" s="1"/>
  <c r="E445" i="144"/>
  <c r="W445" s="1"/>
  <c r="E445" i="145" s="1"/>
  <c r="Q445" s="1"/>
  <c r="E13" i="144"/>
  <c r="W13" s="1"/>
  <c r="E13" i="145" s="1"/>
  <c r="Q13" s="1"/>
  <c r="E62" i="144"/>
  <c r="W62" s="1"/>
  <c r="E62" i="145" s="1"/>
  <c r="Q62" s="1"/>
  <c r="E128" i="144"/>
  <c r="W128" s="1"/>
  <c r="E128" i="145" s="1"/>
  <c r="Q128" s="1"/>
  <c r="E193" i="144"/>
  <c r="W193" s="1"/>
  <c r="E193" i="145" s="1"/>
  <c r="Q193" s="1"/>
  <c r="E259" i="144"/>
  <c r="W259" s="1"/>
  <c r="E259" i="145" s="1"/>
  <c r="Q259" s="1"/>
  <c r="E325" i="144"/>
  <c r="W325" s="1"/>
  <c r="E325" i="145" s="1"/>
  <c r="Q325" s="1"/>
  <c r="E391" i="144"/>
  <c r="W391" s="1"/>
  <c r="E391" i="145" s="1"/>
  <c r="Q391" s="1"/>
  <c r="E457" i="144"/>
  <c r="W457" s="1"/>
  <c r="E457" i="145" s="1"/>
  <c r="Q457" s="1"/>
  <c r="E18" i="144"/>
  <c r="W18" s="1"/>
  <c r="E18" i="145" s="1"/>
  <c r="Q18" s="1"/>
  <c r="E74" i="144"/>
  <c r="W74" s="1"/>
  <c r="E74" i="145" s="1"/>
  <c r="Q74" s="1"/>
  <c r="E140" i="144"/>
  <c r="W140" s="1"/>
  <c r="E140" i="145" s="1"/>
  <c r="Q140" s="1"/>
  <c r="E205" i="144"/>
  <c r="W205" s="1"/>
  <c r="E205" i="145" s="1"/>
  <c r="Q205" s="1"/>
  <c r="E271" i="144"/>
  <c r="W271" s="1"/>
  <c r="E271" i="145" s="1"/>
  <c r="Q271" s="1"/>
  <c r="E337" i="144"/>
  <c r="W337" s="1"/>
  <c r="E337" i="145" s="1"/>
  <c r="Q337" s="1"/>
  <c r="E403" i="144"/>
  <c r="W403" s="1"/>
  <c r="E403" i="145" s="1"/>
  <c r="Q403" s="1"/>
  <c r="E469" i="144"/>
  <c r="W469" s="1"/>
  <c r="E469" i="145" s="1"/>
  <c r="Q469" s="1"/>
  <c r="E25" i="144"/>
  <c r="W25" s="1"/>
  <c r="E25" i="145" s="1"/>
  <c r="Q25" s="1"/>
  <c r="E86" i="144"/>
  <c r="W86" s="1"/>
  <c r="E86" i="145" s="1"/>
  <c r="Q86" s="1"/>
  <c r="E152" i="144"/>
  <c r="W152" s="1"/>
  <c r="E152" i="145" s="1"/>
  <c r="Q152" s="1"/>
  <c r="E218" i="144"/>
  <c r="W218" s="1"/>
  <c r="E218" i="145" s="1"/>
  <c r="Q218" s="1"/>
  <c r="E283" i="144"/>
  <c r="W283" s="1"/>
  <c r="E283" i="145" s="1"/>
  <c r="Q283" s="1"/>
  <c r="E349" i="144"/>
  <c r="W349" s="1"/>
  <c r="E349" i="145" s="1"/>
  <c r="Q349" s="1"/>
  <c r="E416" i="144"/>
  <c r="W416" s="1"/>
  <c r="E416" i="145" s="1"/>
  <c r="Q416" s="1"/>
  <c r="E482" i="144"/>
  <c r="W482" s="1"/>
  <c r="E482" i="145" s="1"/>
  <c r="Q482" s="1"/>
  <c r="E16" i="144"/>
  <c r="W16" s="1"/>
  <c r="E16" i="145" s="1"/>
  <c r="Q16" s="1"/>
  <c r="E32" i="144"/>
  <c r="W32" s="1"/>
  <c r="E32" i="145" s="1"/>
  <c r="Q32" s="1"/>
  <c r="E49" i="144"/>
  <c r="W49" s="1"/>
  <c r="E49" i="145" s="1"/>
  <c r="Q49" s="1"/>
  <c r="E65" i="144"/>
  <c r="W65" s="1"/>
  <c r="E65" i="145" s="1"/>
  <c r="Q65" s="1"/>
  <c r="E81" i="144"/>
  <c r="W81" s="1"/>
  <c r="E81" i="145" s="1"/>
  <c r="Q81" s="1"/>
  <c r="E98" i="144"/>
  <c r="W98" s="1"/>
  <c r="E98" i="145" s="1"/>
  <c r="Q98" s="1"/>
  <c r="E114" i="144"/>
  <c r="W114" s="1"/>
  <c r="E114" i="145" s="1"/>
  <c r="Q114" s="1"/>
  <c r="E131" i="144"/>
  <c r="W131" s="1"/>
  <c r="E131" i="145" s="1"/>
  <c r="Q131" s="1"/>
  <c r="E147" i="144"/>
  <c r="W147" s="1"/>
  <c r="E147" i="145" s="1"/>
  <c r="Q147" s="1"/>
  <c r="E164" i="144"/>
  <c r="W164" s="1"/>
  <c r="E164" i="145" s="1"/>
  <c r="Q164" s="1"/>
  <c r="E180" i="144"/>
  <c r="W180" s="1"/>
  <c r="E180" i="145" s="1"/>
  <c r="Q180" s="1"/>
  <c r="E196" i="144"/>
  <c r="W196" s="1"/>
  <c r="E196" i="145" s="1"/>
  <c r="Q196" s="1"/>
  <c r="E212" i="144"/>
  <c r="W212" s="1"/>
  <c r="E212" i="145" s="1"/>
  <c r="Q212" s="1"/>
  <c r="E229" i="144"/>
  <c r="W229" s="1"/>
  <c r="E229" i="145" s="1"/>
  <c r="Q229" s="1"/>
  <c r="E245" i="144"/>
  <c r="W245" s="1"/>
  <c r="E245" i="145" s="1"/>
  <c r="Q245" s="1"/>
  <c r="E262" i="144"/>
  <c r="W262" s="1"/>
  <c r="E262" i="145" s="1"/>
  <c r="Q262" s="1"/>
  <c r="E278" i="144"/>
  <c r="W278" s="1"/>
  <c r="E278" i="145" s="1"/>
  <c r="Q278" s="1"/>
  <c r="E295" i="144"/>
  <c r="W295" s="1"/>
  <c r="E295" i="145" s="1"/>
  <c r="Q295" s="1"/>
  <c r="E311" i="144"/>
  <c r="W311" s="1"/>
  <c r="E311" i="145" s="1"/>
  <c r="Q311" s="1"/>
  <c r="E328" i="144"/>
  <c r="W328" s="1"/>
  <c r="E328" i="145" s="1"/>
  <c r="Q328" s="1"/>
  <c r="E344" i="144"/>
  <c r="W344" s="1"/>
  <c r="E344" i="145" s="1"/>
  <c r="Q344" s="1"/>
  <c r="E361" i="144"/>
  <c r="W361" s="1"/>
  <c r="E361" i="145" s="1"/>
  <c r="Q361" s="1"/>
  <c r="E377" i="144"/>
  <c r="W377" s="1"/>
  <c r="E377" i="145" s="1"/>
  <c r="Q377" s="1"/>
  <c r="E394" i="144"/>
  <c r="W394" s="1"/>
  <c r="E394" i="145" s="1"/>
  <c r="Q394" s="1"/>
  <c r="E410" i="144"/>
  <c r="W410" s="1"/>
  <c r="E410" i="145" s="1"/>
  <c r="Q410" s="1"/>
  <c r="E427" i="144"/>
  <c r="W427" s="1"/>
  <c r="E427" i="145" s="1"/>
  <c r="Q427" s="1"/>
  <c r="E444" i="144"/>
  <c r="W444" s="1"/>
  <c r="E444" i="145" s="1"/>
  <c r="Q444" s="1"/>
  <c r="E460" i="144"/>
  <c r="W460" s="1"/>
  <c r="E460" i="145" s="1"/>
  <c r="Q460" s="1"/>
  <c r="E476" i="144"/>
  <c r="W476" s="1"/>
  <c r="E476" i="145" s="1"/>
  <c r="Q476" s="1"/>
  <c r="E493" i="144"/>
  <c r="W493" s="1"/>
  <c r="E493" i="145" s="1"/>
  <c r="Q493" s="1"/>
  <c r="E15" i="144"/>
  <c r="W15" s="1"/>
  <c r="E15" i="145" s="1"/>
  <c r="Q15" s="1"/>
  <c r="E31" i="144"/>
  <c r="W31" s="1"/>
  <c r="E31" i="145" s="1"/>
  <c r="Q31" s="1"/>
  <c r="E48" i="144"/>
  <c r="W48" s="1"/>
  <c r="E48" i="145" s="1"/>
  <c r="Q48" s="1"/>
  <c r="E64" i="144"/>
  <c r="W64" s="1"/>
  <c r="E64" i="145" s="1"/>
  <c r="Q64" s="1"/>
  <c r="E80" i="144"/>
  <c r="W80" s="1"/>
  <c r="E80" i="145" s="1"/>
  <c r="Q80" s="1"/>
  <c r="E97" i="144"/>
  <c r="W97" s="1"/>
  <c r="E97" i="145" s="1"/>
  <c r="Q97" s="1"/>
  <c r="E113" i="144"/>
  <c r="W113" s="1"/>
  <c r="E113" i="145" s="1"/>
  <c r="Q113" s="1"/>
  <c r="E130" i="144"/>
  <c r="W130" s="1"/>
  <c r="E130" i="145" s="1"/>
  <c r="Q130" s="1"/>
  <c r="E146" i="144"/>
  <c r="W146" s="1"/>
  <c r="E146" i="145" s="1"/>
  <c r="Q146" s="1"/>
  <c r="E163" i="144"/>
  <c r="W163" s="1"/>
  <c r="E163" i="145" s="1"/>
  <c r="Q163" s="1"/>
  <c r="E179" i="144"/>
  <c r="W179" s="1"/>
  <c r="E179" i="145" s="1"/>
  <c r="Q179" s="1"/>
  <c r="E199" i="144"/>
  <c r="W199" s="1"/>
  <c r="E199" i="145" s="1"/>
  <c r="Q199" s="1"/>
  <c r="E216" i="144"/>
  <c r="W216" s="1"/>
  <c r="E216" i="145" s="1"/>
  <c r="Q216" s="1"/>
  <c r="E232" i="144"/>
  <c r="W232" s="1"/>
  <c r="E232" i="145" s="1"/>
  <c r="Q232" s="1"/>
  <c r="E265" i="144"/>
  <c r="W265" s="1"/>
  <c r="E265" i="145" s="1"/>
  <c r="Q265" s="1"/>
  <c r="E281" i="144"/>
  <c r="W281" s="1"/>
  <c r="E281" i="145" s="1"/>
  <c r="Q281" s="1"/>
  <c r="E298" i="144"/>
  <c r="W298" s="1"/>
  <c r="E298" i="145" s="1"/>
  <c r="Q298" s="1"/>
  <c r="E315" i="144"/>
  <c r="W315" s="1"/>
  <c r="E315" i="145" s="1"/>
  <c r="Q315" s="1"/>
  <c r="E331" i="144"/>
  <c r="W331" s="1"/>
  <c r="E331" i="145" s="1"/>
  <c r="Q331" s="1"/>
  <c r="E347" i="144"/>
  <c r="W347" s="1"/>
  <c r="E347" i="145" s="1"/>
  <c r="Q347" s="1"/>
  <c r="E364" i="144"/>
  <c r="W364" s="1"/>
  <c r="E364" i="145" s="1"/>
  <c r="Q364" s="1"/>
  <c r="E380" i="144"/>
  <c r="W380" s="1"/>
  <c r="E380" i="145" s="1"/>
  <c r="Q380" s="1"/>
  <c r="E397" i="144"/>
  <c r="W397" s="1"/>
  <c r="E397" i="145" s="1"/>
  <c r="Q397" s="1"/>
  <c r="E413" i="144"/>
  <c r="W413" s="1"/>
  <c r="E413" i="145" s="1"/>
  <c r="Q413" s="1"/>
  <c r="E430" i="144"/>
  <c r="W430" s="1"/>
  <c r="E430" i="145" s="1"/>
  <c r="Q430" s="1"/>
  <c r="E447" i="144"/>
  <c r="W447" s="1"/>
  <c r="E447" i="145" s="1"/>
  <c r="Q447" s="1"/>
  <c r="E463" i="144"/>
  <c r="W463" s="1"/>
  <c r="E463" i="145" s="1"/>
  <c r="Q463" s="1"/>
  <c r="E480" i="144"/>
  <c r="W480" s="1"/>
  <c r="E480" i="145" s="1"/>
  <c r="Q480" s="1"/>
  <c r="E496" i="144"/>
  <c r="W496" s="1"/>
  <c r="E496" i="145" s="1"/>
  <c r="Q496" s="1"/>
  <c r="E39" i="144"/>
  <c r="W39" s="1"/>
  <c r="E39" i="145" s="1"/>
  <c r="Q39" s="1"/>
  <c r="E55" i="144"/>
  <c r="W55" s="1"/>
  <c r="E55" i="145" s="1"/>
  <c r="Q55" s="1"/>
  <c r="E71" i="144"/>
  <c r="W71" s="1"/>
  <c r="E71" i="145" s="1"/>
  <c r="Q71" s="1"/>
  <c r="E87" i="144"/>
  <c r="W87" s="1"/>
  <c r="E87" i="145" s="1"/>
  <c r="Q87" s="1"/>
  <c r="E104" i="144"/>
  <c r="W104" s="1"/>
  <c r="E104" i="145" s="1"/>
  <c r="Q104" s="1"/>
  <c r="E120" i="144"/>
  <c r="W120" s="1"/>
  <c r="E120" i="145" s="1"/>
  <c r="Q120" s="1"/>
  <c r="E137" i="144"/>
  <c r="W137" s="1"/>
  <c r="E137" i="145" s="1"/>
  <c r="Q137" s="1"/>
  <c r="E153" i="144"/>
  <c r="W153" s="1"/>
  <c r="E153" i="145" s="1"/>
  <c r="Q153" s="1"/>
  <c r="E170" i="144"/>
  <c r="W170" s="1"/>
  <c r="E170" i="145" s="1"/>
  <c r="Q170" s="1"/>
  <c r="E186" i="144"/>
  <c r="W186" s="1"/>
  <c r="E186" i="145" s="1"/>
  <c r="Q186" s="1"/>
  <c r="E202" i="144"/>
  <c r="W202" s="1"/>
  <c r="E202" i="145" s="1"/>
  <c r="Q202" s="1"/>
  <c r="E219" i="144"/>
  <c r="W219" s="1"/>
  <c r="E219" i="145" s="1"/>
  <c r="Q219" s="1"/>
  <c r="E235" i="144"/>
  <c r="W235" s="1"/>
  <c r="E235" i="145" s="1"/>
  <c r="Q235" s="1"/>
  <c r="E252" i="144"/>
  <c r="W252" s="1"/>
  <c r="E252" i="145" s="1"/>
  <c r="Q252" s="1"/>
  <c r="E268" i="144"/>
  <c r="W268" s="1"/>
  <c r="E268" i="145" s="1"/>
  <c r="Q268" s="1"/>
  <c r="E284" i="144"/>
  <c r="W284" s="1"/>
  <c r="E284" i="145" s="1"/>
  <c r="Q284" s="1"/>
  <c r="E301" i="144"/>
  <c r="W301" s="1"/>
  <c r="E301" i="145" s="1"/>
  <c r="Q301" s="1"/>
  <c r="E318" i="144"/>
  <c r="W318" s="1"/>
  <c r="E318" i="145" s="1"/>
  <c r="Q318" s="1"/>
  <c r="E334" i="144"/>
  <c r="W334" s="1"/>
  <c r="E334" i="145" s="1"/>
  <c r="Q334" s="1"/>
  <c r="E350" i="144"/>
  <c r="W350" s="1"/>
  <c r="E350" i="145" s="1"/>
  <c r="Q350" s="1"/>
  <c r="E367" i="144"/>
  <c r="W367" s="1"/>
  <c r="E367" i="145" s="1"/>
  <c r="Q367" s="1"/>
  <c r="E383" i="144"/>
  <c r="W383" s="1"/>
  <c r="E383" i="145" s="1"/>
  <c r="Q383" s="1"/>
  <c r="E400" i="144"/>
  <c r="W400" s="1"/>
  <c r="E400" i="145" s="1"/>
  <c r="Q400" s="1"/>
  <c r="E417" i="144"/>
  <c r="W417" s="1"/>
  <c r="E417" i="145" s="1"/>
  <c r="Q417" s="1"/>
  <c r="E433" i="144"/>
  <c r="W433" s="1"/>
  <c r="E433" i="145" s="1"/>
  <c r="Q433" s="1"/>
  <c r="E450" i="144"/>
  <c r="W450" s="1"/>
  <c r="E450" i="145" s="1"/>
  <c r="Q450" s="1"/>
  <c r="E466" i="144"/>
  <c r="W466" s="1"/>
  <c r="E466" i="145" s="1"/>
  <c r="Q466" s="1"/>
  <c r="E483" i="144"/>
  <c r="W483" s="1"/>
  <c r="E483" i="145" s="1"/>
  <c r="Q483" s="1"/>
  <c r="E33" i="144"/>
  <c r="W33" s="1"/>
  <c r="E33" i="145" s="1"/>
  <c r="Q33" s="1"/>
  <c r="E99" i="144"/>
  <c r="W99" s="1"/>
  <c r="E99" i="145" s="1"/>
  <c r="Q99" s="1"/>
  <c r="E296" i="144"/>
  <c r="W296" s="1"/>
  <c r="E296" i="145" s="1"/>
  <c r="Q296" s="1"/>
  <c r="E362" i="144"/>
  <c r="W362" s="1"/>
  <c r="E362" i="145" s="1"/>
  <c r="Q362" s="1"/>
  <c r="E111" i="144"/>
  <c r="W111" s="1"/>
  <c r="E111" i="145" s="1"/>
  <c r="Q111" s="1"/>
  <c r="E308" i="144"/>
  <c r="W308" s="1"/>
  <c r="E308" i="145" s="1"/>
  <c r="Q308" s="1"/>
  <c r="E10" i="144"/>
  <c r="W10" s="1"/>
  <c r="E10" i="145" s="1"/>
  <c r="Q10" s="1"/>
  <c r="E123" i="144"/>
  <c r="W123" s="1"/>
  <c r="E123" i="145" s="1"/>
  <c r="Q123" s="1"/>
  <c r="E255" i="144"/>
  <c r="W255" s="1"/>
  <c r="E255" i="145" s="1"/>
  <c r="Q255" s="1"/>
  <c r="E453" i="144"/>
  <c r="W453" s="1"/>
  <c r="E453" i="145" s="1"/>
  <c r="Q453" s="1"/>
  <c r="E136" i="144"/>
  <c r="W136" s="1"/>
  <c r="E136" i="145" s="1"/>
  <c r="Q136" s="1"/>
  <c r="E333" i="144"/>
  <c r="W333" s="1"/>
  <c r="E333" i="145" s="1"/>
  <c r="Q333" s="1"/>
  <c r="E465" i="144"/>
  <c r="W465" s="1"/>
  <c r="E465" i="145" s="1"/>
  <c r="Q465" s="1"/>
  <c r="E61" i="144"/>
  <c r="W61" s="1"/>
  <c r="E61" i="145" s="1"/>
  <c r="Q61" s="1"/>
  <c r="E176" i="144"/>
  <c r="W176" s="1"/>
  <c r="E176" i="145" s="1"/>
  <c r="Q176" s="1"/>
  <c r="E241" i="144"/>
  <c r="W241" s="1"/>
  <c r="E241" i="145" s="1"/>
  <c r="Q241" s="1"/>
  <c r="E291" i="144"/>
  <c r="W291" s="1"/>
  <c r="E291" i="145" s="1"/>
  <c r="Q291" s="1"/>
  <c r="E340" i="144"/>
  <c r="W340" s="1"/>
  <c r="E340" i="145" s="1"/>
  <c r="Q340" s="1"/>
  <c r="E390" i="144"/>
  <c r="W390" s="1"/>
  <c r="E390" i="145" s="1"/>
  <c r="Q390" s="1"/>
  <c r="E439" i="144"/>
  <c r="W439" s="1"/>
  <c r="E439" i="145" s="1"/>
  <c r="Q439" s="1"/>
  <c r="E489" i="144"/>
  <c r="W489" s="1"/>
  <c r="E489" i="145" s="1"/>
  <c r="Q489" s="1"/>
  <c r="E44" i="144"/>
  <c r="W44" s="1"/>
  <c r="E44" i="145" s="1"/>
  <c r="Q44" s="1"/>
  <c r="E92" i="144"/>
  <c r="W92" s="1"/>
  <c r="E92" i="145" s="1"/>
  <c r="Q92" s="1"/>
  <c r="E142" i="144"/>
  <c r="W142" s="1"/>
  <c r="E142" i="145" s="1"/>
  <c r="Q142" s="1"/>
  <c r="E244" i="144"/>
  <c r="W244" s="1"/>
  <c r="E244" i="145" s="1"/>
  <c r="Q244" s="1"/>
  <c r="E327" i="144"/>
  <c r="W327" s="1"/>
  <c r="E327" i="145" s="1"/>
  <c r="Q327" s="1"/>
  <c r="E376" i="144"/>
  <c r="W376" s="1"/>
  <c r="E376" i="145" s="1"/>
  <c r="Q376" s="1"/>
  <c r="E426" i="144"/>
  <c r="W426" s="1"/>
  <c r="E426" i="145" s="1"/>
  <c r="Q426" s="1"/>
  <c r="E459" i="144"/>
  <c r="W459" s="1"/>
  <c r="E459" i="145" s="1"/>
  <c r="Q459" s="1"/>
  <c r="E67" i="144"/>
  <c r="W67" s="1"/>
  <c r="E67" i="145" s="1"/>
  <c r="Q67" s="1"/>
  <c r="E133" i="144"/>
  <c r="W133" s="1"/>
  <c r="E133" i="145" s="1"/>
  <c r="Q133" s="1"/>
  <c r="E198" i="144"/>
  <c r="W198" s="1"/>
  <c r="E198" i="145" s="1"/>
  <c r="Q198" s="1"/>
  <c r="E247" i="144"/>
  <c r="W247" s="1"/>
  <c r="E247" i="145" s="1"/>
  <c r="Q247" s="1"/>
  <c r="E379" i="144"/>
  <c r="W379" s="1"/>
  <c r="E379" i="145" s="1"/>
  <c r="Q379" s="1"/>
  <c r="E429" i="144"/>
  <c r="W429" s="1"/>
  <c r="E429" i="145" s="1"/>
  <c r="Q429" s="1"/>
  <c r="E495" i="144"/>
  <c r="W495" s="1"/>
  <c r="E495" i="145" s="1"/>
  <c r="Q495" s="1"/>
  <c r="E143" i="144"/>
  <c r="W143" s="1"/>
  <c r="E143" i="145" s="1"/>
  <c r="Q143" s="1"/>
  <c r="E228" i="144"/>
  <c r="W228" s="1"/>
  <c r="E228" i="145" s="1"/>
  <c r="Q228" s="1"/>
  <c r="E100" i="144"/>
  <c r="W100" s="1"/>
  <c r="E100" i="145" s="1"/>
  <c r="Q100" s="1"/>
  <c r="E330" i="144"/>
  <c r="W330" s="1"/>
  <c r="E330" i="145" s="1"/>
  <c r="Q330" s="1"/>
  <c r="E462" i="144"/>
  <c r="W462" s="1"/>
  <c r="E462" i="145" s="1"/>
  <c r="Q462" s="1"/>
  <c r="E249" i="144" l="1"/>
  <c r="E441"/>
  <c r="E215"/>
  <c r="E357"/>
  <c r="E95"/>
  <c r="E314"/>
  <c r="E127"/>
  <c r="E36"/>
  <c r="E290"/>
  <c r="E386"/>
  <c r="E188"/>
  <c r="E161"/>
  <c r="E415"/>
  <c r="E478"/>
  <c r="W415" l="1"/>
  <c r="E414"/>
  <c r="E187"/>
  <c r="W188"/>
  <c r="E126"/>
  <c r="W127"/>
  <c r="W357"/>
  <c r="E356"/>
  <c r="E440"/>
  <c r="W441"/>
  <c r="W478"/>
  <c r="E477"/>
  <c r="E385"/>
  <c r="W386"/>
  <c r="W290"/>
  <c r="E289"/>
  <c r="W36"/>
  <c r="E35"/>
  <c r="E94"/>
  <c r="W95"/>
  <c r="W161"/>
  <c r="E160"/>
  <c r="E313"/>
  <c r="W314"/>
  <c r="W215"/>
  <c r="E214"/>
  <c r="E248"/>
  <c r="W249"/>
  <c r="E161" i="145" l="1"/>
  <c r="W160" i="144"/>
  <c r="E7"/>
  <c r="E357" i="145"/>
  <c r="W356" i="144"/>
  <c r="W187"/>
  <c r="E188" i="145"/>
  <c r="W248" i="144"/>
  <c r="E249" i="145"/>
  <c r="E215"/>
  <c r="W214" i="144"/>
  <c r="E36" i="145"/>
  <c r="W35" i="144"/>
  <c r="W289"/>
  <c r="E290" i="145"/>
  <c r="E127"/>
  <c r="W126" i="144"/>
  <c r="E415" i="145"/>
  <c r="W414" i="144"/>
  <c r="W313"/>
  <c r="E314" i="145"/>
  <c r="E95"/>
  <c r="W94" i="144"/>
  <c r="W385"/>
  <c r="E386" i="145"/>
  <c r="E478"/>
  <c r="W477" i="144"/>
  <c r="E441" i="145"/>
  <c r="W440" i="144"/>
  <c r="Q478" i="145" l="1"/>
  <c r="Q477" s="1"/>
  <c r="E477"/>
  <c r="Q95"/>
  <c r="E94"/>
  <c r="E248"/>
  <c r="Q249"/>
  <c r="Q161"/>
  <c r="E160"/>
  <c r="E385"/>
  <c r="Q386"/>
  <c r="Q357"/>
  <c r="E356"/>
  <c r="Q441"/>
  <c r="Q440" s="1"/>
  <c r="E440"/>
  <c r="Q415"/>
  <c r="E414"/>
  <c r="E126"/>
  <c r="Q127"/>
  <c r="E289"/>
  <c r="Q290"/>
  <c r="Q188"/>
  <c r="E187"/>
  <c r="Q314"/>
  <c r="E313"/>
  <c r="Q36"/>
  <c r="E35"/>
  <c r="Q215"/>
  <c r="E214"/>
  <c r="W7" i="144"/>
  <c r="E6"/>
  <c r="E5" s="1"/>
  <c r="E7" i="145" l="1"/>
  <c r="W6" i="144"/>
  <c r="W5" s="1"/>
  <c r="Q126" i="145"/>
  <c r="Q248"/>
  <c r="Q214"/>
  <c r="Q35"/>
  <c r="Q313"/>
  <c r="Q414"/>
  <c r="Q289"/>
  <c r="Q356"/>
  <c r="Q385"/>
  <c r="Q94"/>
  <c r="Q187"/>
  <c r="Q160"/>
  <c r="D197" i="141" l="1"/>
  <c r="P197" s="1"/>
  <c r="D202"/>
  <c r="P202" s="1"/>
  <c r="D185"/>
  <c r="P185" s="1"/>
  <c r="D186"/>
  <c r="P186" s="1"/>
  <c r="D173"/>
  <c r="P173" s="1"/>
  <c r="D155"/>
  <c r="P155" s="1"/>
  <c r="D139"/>
  <c r="D121"/>
  <c r="P121" s="1"/>
  <c r="D105"/>
  <c r="P105" s="1"/>
  <c r="D87"/>
  <c r="P87" s="1"/>
  <c r="D70"/>
  <c r="P70" s="1"/>
  <c r="D54"/>
  <c r="P54" s="1"/>
  <c r="D37"/>
  <c r="P37" s="1"/>
  <c r="D19"/>
  <c r="P19" s="1"/>
  <c r="D196"/>
  <c r="P196" s="1"/>
  <c r="D165"/>
  <c r="P165" s="1"/>
  <c r="D148"/>
  <c r="P148" s="1"/>
  <c r="D131"/>
  <c r="P131" s="1"/>
  <c r="D114"/>
  <c r="P114" s="1"/>
  <c r="D97"/>
  <c r="P97" s="1"/>
  <c r="D80"/>
  <c r="P80" s="1"/>
  <c r="D63"/>
  <c r="P63" s="1"/>
  <c r="D47"/>
  <c r="D29"/>
  <c r="P29" s="1"/>
  <c r="D12"/>
  <c r="P12" s="1"/>
  <c r="D179"/>
  <c r="P179" s="1"/>
  <c r="D162"/>
  <c r="P162" s="1"/>
  <c r="D145"/>
  <c r="P145" s="1"/>
  <c r="D128"/>
  <c r="P128" s="1"/>
  <c r="D111"/>
  <c r="P111" s="1"/>
  <c r="D94"/>
  <c r="P94" s="1"/>
  <c r="D77"/>
  <c r="P77" s="1"/>
  <c r="D56"/>
  <c r="P56" s="1"/>
  <c r="D39"/>
  <c r="P39" s="1"/>
  <c r="D22"/>
  <c r="P22" s="1"/>
  <c r="Q7" i="145"/>
  <c r="D172" i="141"/>
  <c r="D154"/>
  <c r="P154" s="1"/>
  <c r="D137"/>
  <c r="P137" s="1"/>
  <c r="D120"/>
  <c r="P120" s="1"/>
  <c r="D104"/>
  <c r="P104" s="1"/>
  <c r="D86"/>
  <c r="P86" s="1"/>
  <c r="D69"/>
  <c r="P69" s="1"/>
  <c r="D53"/>
  <c r="P53" s="1"/>
  <c r="D36"/>
  <c r="P36" s="1"/>
  <c r="D18"/>
  <c r="P18" s="1"/>
  <c r="D201"/>
  <c r="P201" s="1"/>
  <c r="D184"/>
  <c r="P184" s="1"/>
  <c r="D189"/>
  <c r="P189" s="1"/>
  <c r="D190"/>
  <c r="P190" s="1"/>
  <c r="D177"/>
  <c r="P177" s="1"/>
  <c r="D160"/>
  <c r="P160" s="1"/>
  <c r="D143"/>
  <c r="P143" s="1"/>
  <c r="D126"/>
  <c r="P126" s="1"/>
  <c r="D109"/>
  <c r="P109" s="1"/>
  <c r="D92"/>
  <c r="P92" s="1"/>
  <c r="D74"/>
  <c r="P74" s="1"/>
  <c r="D58"/>
  <c r="P58" s="1"/>
  <c r="D41"/>
  <c r="P41" s="1"/>
  <c r="D24"/>
  <c r="P24" s="1"/>
  <c r="D7"/>
  <c r="D169"/>
  <c r="P169" s="1"/>
  <c r="D152"/>
  <c r="P152" s="1"/>
  <c r="D135"/>
  <c r="P135" s="1"/>
  <c r="D118"/>
  <c r="P118" s="1"/>
  <c r="D101"/>
  <c r="P101" s="1"/>
  <c r="D84"/>
  <c r="P84" s="1"/>
  <c r="D67"/>
  <c r="P67" s="1"/>
  <c r="D51"/>
  <c r="P51" s="1"/>
  <c r="D33"/>
  <c r="P33" s="1"/>
  <c r="D16"/>
  <c r="P16" s="1"/>
  <c r="D183"/>
  <c r="D166"/>
  <c r="P166" s="1"/>
  <c r="D149"/>
  <c r="P149" s="1"/>
  <c r="D132"/>
  <c r="P132" s="1"/>
  <c r="D115"/>
  <c r="P115" s="1"/>
  <c r="D98"/>
  <c r="P98" s="1"/>
  <c r="D81"/>
  <c r="P81" s="1"/>
  <c r="D64"/>
  <c r="P64" s="1"/>
  <c r="D43"/>
  <c r="P43" s="1"/>
  <c r="D26"/>
  <c r="P26" s="1"/>
  <c r="D9"/>
  <c r="P9" s="1"/>
  <c r="D176"/>
  <c r="P176" s="1"/>
  <c r="D159"/>
  <c r="P159" s="1"/>
  <c r="D142"/>
  <c r="P142" s="1"/>
  <c r="D125"/>
  <c r="P125" s="1"/>
  <c r="D108"/>
  <c r="P108" s="1"/>
  <c r="D91"/>
  <c r="P91" s="1"/>
  <c r="D73"/>
  <c r="P73" s="1"/>
  <c r="D57"/>
  <c r="P57" s="1"/>
  <c r="D40"/>
  <c r="P40" s="1"/>
  <c r="D23"/>
  <c r="P23" s="1"/>
  <c r="D188"/>
  <c r="P188" s="1"/>
  <c r="D194"/>
  <c r="P194" s="1"/>
  <c r="D195"/>
  <c r="P195" s="1"/>
  <c r="D181"/>
  <c r="P181" s="1"/>
  <c r="D164"/>
  <c r="P164" s="1"/>
  <c r="D147"/>
  <c r="P147" s="1"/>
  <c r="D130"/>
  <c r="P130" s="1"/>
  <c r="D113"/>
  <c r="P113" s="1"/>
  <c r="D96"/>
  <c r="P96" s="1"/>
  <c r="D79"/>
  <c r="P79" s="1"/>
  <c r="D62"/>
  <c r="P62" s="1"/>
  <c r="D45"/>
  <c r="P45" s="1"/>
  <c r="D28"/>
  <c r="P28" s="1"/>
  <c r="D11"/>
  <c r="P11" s="1"/>
  <c r="D174"/>
  <c r="P174" s="1"/>
  <c r="D157"/>
  <c r="D140"/>
  <c r="P140" s="1"/>
  <c r="D122"/>
  <c r="P122" s="1"/>
  <c r="D106"/>
  <c r="P106" s="1"/>
  <c r="D88"/>
  <c r="P88" s="1"/>
  <c r="D71"/>
  <c r="P71" s="1"/>
  <c r="D55"/>
  <c r="P55" s="1"/>
  <c r="D38"/>
  <c r="P38" s="1"/>
  <c r="D21"/>
  <c r="D200"/>
  <c r="D170"/>
  <c r="P170" s="1"/>
  <c r="D153"/>
  <c r="P153" s="1"/>
  <c r="D136"/>
  <c r="P136" s="1"/>
  <c r="D119"/>
  <c r="P119" s="1"/>
  <c r="D103"/>
  <c r="D85"/>
  <c r="P85" s="1"/>
  <c r="D68"/>
  <c r="P68" s="1"/>
  <c r="D48"/>
  <c r="P48" s="1"/>
  <c r="D30"/>
  <c r="P30" s="1"/>
  <c r="D13"/>
  <c r="P13" s="1"/>
  <c r="D180"/>
  <c r="P180" s="1"/>
  <c r="D163"/>
  <c r="P163" s="1"/>
  <c r="D146"/>
  <c r="P146" s="1"/>
  <c r="D129"/>
  <c r="P129" s="1"/>
  <c r="D112"/>
  <c r="P112" s="1"/>
  <c r="D95"/>
  <c r="P95" s="1"/>
  <c r="D78"/>
  <c r="P78" s="1"/>
  <c r="D61"/>
  <c r="D44"/>
  <c r="P44" s="1"/>
  <c r="D27"/>
  <c r="P27" s="1"/>
  <c r="D10"/>
  <c r="P10" s="1"/>
  <c r="D193"/>
  <c r="P193" s="1"/>
  <c r="D198"/>
  <c r="P198" s="1"/>
  <c r="D203"/>
  <c r="P203" s="1"/>
  <c r="D192"/>
  <c r="D168"/>
  <c r="P168" s="1"/>
  <c r="D151"/>
  <c r="P151" s="1"/>
  <c r="D134"/>
  <c r="P134" s="1"/>
  <c r="D117"/>
  <c r="P117" s="1"/>
  <c r="D100"/>
  <c r="P100" s="1"/>
  <c r="D83"/>
  <c r="P83" s="1"/>
  <c r="D66"/>
  <c r="P66" s="1"/>
  <c r="D50"/>
  <c r="P50" s="1"/>
  <c r="D32"/>
  <c r="P32" s="1"/>
  <c r="D15"/>
  <c r="P15" s="1"/>
  <c r="D178"/>
  <c r="P178" s="1"/>
  <c r="D161"/>
  <c r="P161" s="1"/>
  <c r="D144"/>
  <c r="P144" s="1"/>
  <c r="D127"/>
  <c r="P127" s="1"/>
  <c r="D110"/>
  <c r="P110" s="1"/>
  <c r="D93"/>
  <c r="P93" s="1"/>
  <c r="D76"/>
  <c r="D59"/>
  <c r="P59" s="1"/>
  <c r="D42"/>
  <c r="P42" s="1"/>
  <c r="D25"/>
  <c r="P25" s="1"/>
  <c r="D8"/>
  <c r="P8" s="1"/>
  <c r="D175"/>
  <c r="P175" s="1"/>
  <c r="D158"/>
  <c r="P158" s="1"/>
  <c r="D141"/>
  <c r="P141" s="1"/>
  <c r="D124"/>
  <c r="D107"/>
  <c r="P107" s="1"/>
  <c r="D90"/>
  <c r="D72"/>
  <c r="P72" s="1"/>
  <c r="D52"/>
  <c r="P52" s="1"/>
  <c r="D35"/>
  <c r="D17"/>
  <c r="P17" s="1"/>
  <c r="D187"/>
  <c r="P187" s="1"/>
  <c r="D167"/>
  <c r="P167" s="1"/>
  <c r="D150"/>
  <c r="P150" s="1"/>
  <c r="D133"/>
  <c r="P133" s="1"/>
  <c r="D116"/>
  <c r="P116" s="1"/>
  <c r="D99"/>
  <c r="P99" s="1"/>
  <c r="D82"/>
  <c r="P82" s="1"/>
  <c r="D65"/>
  <c r="P65" s="1"/>
  <c r="D49"/>
  <c r="P49" s="1"/>
  <c r="D31"/>
  <c r="P31" s="1"/>
  <c r="D14"/>
  <c r="P14" s="1"/>
  <c r="E6" i="145"/>
  <c r="E5" s="1"/>
  <c r="P124" i="141" l="1"/>
  <c r="P123" s="1"/>
  <c r="P14" i="143" s="1"/>
  <c r="D123" i="141"/>
  <c r="D14" i="143" s="1"/>
  <c r="D75" i="141"/>
  <c r="D11" i="143" s="1"/>
  <c r="P76" i="141"/>
  <c r="P75" s="1"/>
  <c r="P11" i="143" s="1"/>
  <c r="P61" i="141"/>
  <c r="P60" s="1"/>
  <c r="P10" i="143" s="1"/>
  <c r="D60" i="141"/>
  <c r="D10" i="143" s="1"/>
  <c r="P47" i="141"/>
  <c r="P46" s="1"/>
  <c r="P9" i="143" s="1"/>
  <c r="D46" i="141"/>
  <c r="D9" i="143" s="1"/>
  <c r="P139" i="141"/>
  <c r="P138" s="1"/>
  <c r="P15" i="143" s="1"/>
  <c r="D138" i="141"/>
  <c r="D15" i="143" s="1"/>
  <c r="P35" i="141"/>
  <c r="P34" s="1"/>
  <c r="P8" i="143" s="1"/>
  <c r="D34" i="141"/>
  <c r="D8" i="143" s="1"/>
  <c r="P21" i="141"/>
  <c r="P20" s="1"/>
  <c r="P7" i="143" s="1"/>
  <c r="D20" i="141"/>
  <c r="D7" i="143" s="1"/>
  <c r="P157" i="141"/>
  <c r="P156" s="1"/>
  <c r="P16" i="143" s="1"/>
  <c r="D156" i="141"/>
  <c r="D16" i="143" s="1"/>
  <c r="D182" i="141"/>
  <c r="D18" i="143" s="1"/>
  <c r="P183" i="141"/>
  <c r="P182" s="1"/>
  <c r="P18" i="143" s="1"/>
  <c r="Q6" i="145"/>
  <c r="Q5" s="1"/>
  <c r="P90" i="141"/>
  <c r="P89" s="1"/>
  <c r="P12" i="143" s="1"/>
  <c r="D89" i="141"/>
  <c r="D12" i="143" s="1"/>
  <c r="P200" i="141"/>
  <c r="D199"/>
  <c r="D20" i="143" s="1"/>
  <c r="P7" i="141"/>
  <c r="P6" s="1"/>
  <c r="D6"/>
  <c r="P172"/>
  <c r="P171" s="1"/>
  <c r="P17" i="143" s="1"/>
  <c r="D171" i="141"/>
  <c r="D17" i="143" s="1"/>
  <c r="P192" i="141"/>
  <c r="D191"/>
  <c r="D19" i="143" s="1"/>
  <c r="P103" i="141"/>
  <c r="P102" s="1"/>
  <c r="P13" i="143" s="1"/>
  <c r="D102" i="141"/>
  <c r="D13" i="143" s="1"/>
  <c r="D6" l="1"/>
  <c r="D5" s="1"/>
  <c r="D5" i="141"/>
  <c r="P199"/>
  <c r="P20" i="143" s="1"/>
  <c r="P191" i="141"/>
  <c r="P19" i="143" s="1"/>
  <c r="P6"/>
  <c r="P5" l="1"/>
  <c r="P5" i="141"/>
  <c r="F256" i="140" l="1"/>
  <c r="U256" s="1"/>
  <c r="F306"/>
  <c r="U306" s="1"/>
  <c r="F363"/>
  <c r="U363" s="1"/>
  <c r="F458"/>
  <c r="U458" s="1"/>
  <c r="F66"/>
  <c r="U66" s="1"/>
  <c r="F229"/>
  <c r="U229" s="1"/>
  <c r="F188"/>
  <c r="U188" s="1"/>
  <c r="F297"/>
  <c r="U297" s="1"/>
  <c r="F460"/>
  <c r="U460" s="1"/>
  <c r="F299"/>
  <c r="U299" s="1"/>
  <c r="F187"/>
  <c r="U187" s="1"/>
  <c r="F128"/>
  <c r="U128" s="1"/>
  <c r="F375"/>
  <c r="U375" s="1"/>
  <c r="F244"/>
  <c r="U244" s="1"/>
  <c r="F379"/>
  <c r="U379" s="1"/>
  <c r="F123"/>
  <c r="U123" s="1"/>
  <c r="F177"/>
  <c r="U177" s="1"/>
  <c r="F286"/>
  <c r="U286" s="1"/>
  <c r="F144"/>
  <c r="U144" s="1"/>
  <c r="F340"/>
  <c r="U340" s="1"/>
  <c r="F384"/>
  <c r="U384" s="1"/>
  <c r="F157"/>
  <c r="U157" s="1"/>
  <c r="F433"/>
  <c r="U433" s="1"/>
  <c r="F46"/>
  <c r="U46" s="1"/>
  <c r="F33"/>
  <c r="U33" s="1"/>
  <c r="F152"/>
  <c r="U152" s="1"/>
  <c r="F492"/>
  <c r="U492" s="1"/>
  <c r="F16"/>
  <c r="U16" s="1"/>
  <c r="F176"/>
  <c r="U176" s="1"/>
  <c r="F15"/>
  <c r="U15" s="1"/>
  <c r="F382"/>
  <c r="U382" s="1"/>
  <c r="F491"/>
  <c r="U491" s="1"/>
  <c r="F350"/>
  <c r="U350" s="1"/>
  <c r="F447"/>
  <c r="U447" s="1"/>
  <c r="F420"/>
  <c r="U420" s="1"/>
  <c r="F132"/>
  <c r="U132" s="1"/>
  <c r="F85"/>
  <c r="U85" s="1"/>
  <c r="F194"/>
  <c r="U194" s="1"/>
  <c r="F444"/>
  <c r="U444" s="1"/>
  <c r="F278"/>
  <c r="U278" s="1"/>
  <c r="F59"/>
  <c r="U59" s="1"/>
  <c r="F422"/>
  <c r="U422" s="1"/>
  <c r="F280"/>
  <c r="U280" s="1"/>
  <c r="F178"/>
  <c r="U178" s="1"/>
  <c r="F130"/>
  <c r="U130" s="1"/>
  <c r="F98"/>
  <c r="U98" s="1"/>
  <c r="F161"/>
  <c r="U161" s="1"/>
  <c r="F168"/>
  <c r="U168" s="1"/>
  <c r="F476"/>
  <c r="U476" s="1"/>
  <c r="F322"/>
  <c r="U322" s="1"/>
  <c r="F10"/>
  <c r="U10" s="1"/>
  <c r="F166"/>
  <c r="U166" s="1"/>
  <c r="F331"/>
  <c r="U331" s="1"/>
  <c r="F266"/>
  <c r="U266" s="1"/>
  <c r="F52"/>
  <c r="U52" s="1"/>
  <c r="F22"/>
  <c r="U22" s="1"/>
  <c r="F88"/>
  <c r="U88" s="1"/>
  <c r="F389"/>
  <c r="U389" s="1"/>
  <c r="F372"/>
  <c r="U372" s="1"/>
  <c r="F215"/>
  <c r="U215" s="1"/>
  <c r="F159"/>
  <c r="U159" s="1"/>
  <c r="F77"/>
  <c r="U77" s="1"/>
  <c r="F202"/>
  <c r="U202" s="1"/>
  <c r="F332"/>
  <c r="U332" s="1"/>
  <c r="F302"/>
  <c r="U302" s="1"/>
  <c r="F8"/>
  <c r="U8" s="1"/>
  <c r="F72"/>
  <c r="U72" s="1"/>
  <c r="F24"/>
  <c r="U24" s="1"/>
  <c r="F172"/>
  <c r="U172" s="1"/>
  <c r="F53"/>
  <c r="U53" s="1"/>
  <c r="F325"/>
  <c r="U325" s="1"/>
  <c r="F329"/>
  <c r="U329" s="1"/>
  <c r="F368"/>
  <c r="U368" s="1"/>
  <c r="F456"/>
  <c r="U456" s="1"/>
  <c r="F12"/>
  <c r="U12" s="1"/>
  <c r="F312"/>
  <c r="U312" s="1"/>
  <c r="F226"/>
  <c r="U226" s="1"/>
  <c r="F170"/>
  <c r="U170" s="1"/>
  <c r="F78"/>
  <c r="U78" s="1"/>
  <c r="F196"/>
  <c r="U196" s="1"/>
  <c r="F99"/>
  <c r="U99" s="1"/>
  <c r="F195"/>
  <c r="U195" s="1"/>
  <c r="F57"/>
  <c r="U57" s="1"/>
  <c r="F25"/>
  <c r="U25" s="1"/>
  <c r="F134"/>
  <c r="F230"/>
  <c r="U230" s="1"/>
  <c r="F86"/>
  <c r="U86" s="1"/>
  <c r="F277"/>
  <c r="U277" s="1"/>
  <c r="F42"/>
  <c r="U42" s="1"/>
  <c r="F28"/>
  <c r="U28" s="1"/>
  <c r="F385"/>
  <c r="U385" s="1"/>
  <c r="F64"/>
  <c r="U64" s="1"/>
  <c r="F487"/>
  <c r="U487" s="1"/>
  <c r="F247"/>
  <c r="U247" s="1"/>
  <c r="F365"/>
  <c r="U365" s="1"/>
  <c r="F358"/>
  <c r="U358" s="1"/>
  <c r="F18"/>
  <c r="U18" s="1"/>
  <c r="F158"/>
  <c r="U158" s="1"/>
  <c r="F160"/>
  <c r="U160" s="1"/>
  <c r="F55"/>
  <c r="U55" s="1"/>
  <c r="F483"/>
  <c r="U483" s="1"/>
  <c r="F164"/>
  <c r="U164" s="1"/>
  <c r="F473"/>
  <c r="U473" s="1"/>
  <c r="F333"/>
  <c r="U333" s="1"/>
  <c r="F31"/>
  <c r="U31" s="1"/>
  <c r="F51"/>
  <c r="U51" s="1"/>
  <c r="F429"/>
  <c r="U429" s="1"/>
  <c r="F146"/>
  <c r="U146" s="1"/>
  <c r="F467"/>
  <c r="U467" s="1"/>
  <c r="F352"/>
  <c r="U352" s="1"/>
  <c r="F106"/>
  <c r="U106" s="1"/>
  <c r="F189"/>
  <c r="U189" s="1"/>
  <c r="F87"/>
  <c r="U87" s="1"/>
  <c r="F92"/>
  <c r="U92" s="1"/>
  <c r="F328"/>
  <c r="U328" s="1"/>
  <c r="F136"/>
  <c r="U136" s="1"/>
  <c r="F360"/>
  <c r="U360" s="1"/>
  <c r="F405"/>
  <c r="U405" s="1"/>
  <c r="F348"/>
  <c r="U348" s="1"/>
  <c r="F185"/>
  <c r="U185" s="1"/>
  <c r="F240"/>
  <c r="U240" s="1"/>
  <c r="F101"/>
  <c r="U101" s="1"/>
  <c r="F180"/>
  <c r="U180" s="1"/>
  <c r="F165"/>
  <c r="U165" s="1"/>
  <c r="F399"/>
  <c r="U399" s="1"/>
  <c r="F184"/>
  <c r="U184" s="1"/>
  <c r="F82"/>
  <c r="U82" s="1"/>
  <c r="F124"/>
  <c r="U124" s="1"/>
  <c r="F167"/>
  <c r="U167" s="1"/>
  <c r="F68"/>
  <c r="F217"/>
  <c r="U217" s="1"/>
  <c r="F81"/>
  <c r="U81" s="1"/>
  <c r="F409"/>
  <c r="U409" s="1"/>
  <c r="F342"/>
  <c r="U342" s="1"/>
  <c r="F119"/>
  <c r="U119" s="1"/>
  <c r="F63"/>
  <c r="U63" s="1"/>
  <c r="F163"/>
  <c r="U163" s="1"/>
  <c r="F396"/>
  <c r="U396" s="1"/>
  <c r="F13"/>
  <c r="U13" s="1"/>
  <c r="F486"/>
  <c r="U486" s="1"/>
  <c r="F353"/>
  <c r="U353" s="1"/>
  <c r="F338"/>
  <c r="U338" s="1"/>
  <c r="F61"/>
  <c r="U61" s="1"/>
  <c r="F293"/>
  <c r="U293" s="1"/>
  <c r="F216"/>
  <c r="U216" s="1"/>
  <c r="F287"/>
  <c r="U287" s="1"/>
  <c r="F410"/>
  <c r="U410" s="1"/>
  <c r="F60"/>
  <c r="U60" s="1"/>
  <c r="F482"/>
  <c r="U482" s="1"/>
  <c r="F471"/>
  <c r="U471" s="1"/>
  <c r="F414"/>
  <c r="U414" s="1"/>
  <c r="F113"/>
  <c r="U113" s="1"/>
  <c r="F105"/>
  <c r="U105" s="1"/>
  <c r="F381"/>
  <c r="U381" s="1"/>
  <c r="F407"/>
  <c r="U407" s="1"/>
  <c r="F254"/>
  <c r="U254" s="1"/>
  <c r="F181"/>
  <c r="U181" s="1"/>
  <c r="F367"/>
  <c r="U367" s="1"/>
  <c r="F65"/>
  <c r="U65" s="1"/>
  <c r="F336"/>
  <c r="U336" s="1"/>
  <c r="F252"/>
  <c r="U252" s="1"/>
  <c r="F14"/>
  <c r="U14" s="1"/>
  <c r="F402"/>
  <c r="U402" s="1"/>
  <c r="F9"/>
  <c r="U9" s="1"/>
  <c r="F73"/>
  <c r="U73" s="1"/>
  <c r="F274"/>
  <c r="U274" s="1"/>
  <c r="F62"/>
  <c r="U62" s="1"/>
  <c r="F310"/>
  <c r="U310" s="1"/>
  <c r="F137"/>
  <c r="U137" s="1"/>
  <c r="F330"/>
  <c r="U330" s="1"/>
  <c r="F227"/>
  <c r="U227" s="1"/>
  <c r="F19"/>
  <c r="U19" s="1"/>
  <c r="F359"/>
  <c r="U359" s="1"/>
  <c r="F35"/>
  <c r="U35" s="1"/>
  <c r="F480"/>
  <c r="U480" s="1"/>
  <c r="F436"/>
  <c r="U436" s="1"/>
  <c r="F291"/>
  <c r="U291" s="1"/>
  <c r="F319"/>
  <c r="U319" s="1"/>
  <c r="F432"/>
  <c r="U432" s="1"/>
  <c r="F96"/>
  <c r="U96" s="1"/>
  <c r="F455"/>
  <c r="U455" s="1"/>
  <c r="F204"/>
  <c r="U204" s="1"/>
  <c r="F341"/>
  <c r="U341" s="1"/>
  <c r="F419"/>
  <c r="U419" s="1"/>
  <c r="F395"/>
  <c r="U395" s="1"/>
  <c r="F260"/>
  <c r="U260" s="1"/>
  <c r="F255"/>
  <c r="U255" s="1"/>
  <c r="F225"/>
  <c r="U225" s="1"/>
  <c r="F296"/>
  <c r="U296" s="1"/>
  <c r="F140"/>
  <c r="U140" s="1"/>
  <c r="F197"/>
  <c r="U197" s="1"/>
  <c r="F304"/>
  <c r="U304" s="1"/>
  <c r="F488"/>
  <c r="U488" s="1"/>
  <c r="F20"/>
  <c r="U20" s="1"/>
  <c r="F465"/>
  <c r="U465" s="1"/>
  <c r="F356"/>
  <c r="U356" s="1"/>
  <c r="F223"/>
  <c r="U223" s="1"/>
  <c r="F107"/>
  <c r="U107" s="1"/>
  <c r="F417"/>
  <c r="U417" s="1"/>
  <c r="F76"/>
  <c r="U76" s="1"/>
  <c r="F413"/>
  <c r="U413" s="1"/>
  <c r="F129"/>
  <c r="U129" s="1"/>
  <c r="F303"/>
  <c r="U303" s="1"/>
  <c r="F162"/>
  <c r="U162" s="1"/>
  <c r="F314"/>
  <c r="U314" s="1"/>
  <c r="F54"/>
  <c r="U54" s="1"/>
  <c r="F416"/>
  <c r="U416" s="1"/>
  <c r="F435"/>
  <c r="U435" s="1"/>
  <c r="F370"/>
  <c r="U370" s="1"/>
  <c r="F479"/>
  <c r="U479" s="1"/>
  <c r="F155"/>
  <c r="U155" s="1"/>
  <c r="F40"/>
  <c r="U40" s="1"/>
  <c r="F424"/>
  <c r="U424" s="1"/>
  <c r="F324"/>
  <c r="U324" s="1"/>
  <c r="F198"/>
  <c r="U198" s="1"/>
  <c r="F173"/>
  <c r="U173" s="1"/>
  <c r="F446"/>
  <c r="U446" s="1"/>
  <c r="F34"/>
  <c r="U34" s="1"/>
  <c r="F450"/>
  <c r="U450" s="1"/>
  <c r="F264"/>
  <c r="U264" s="1"/>
  <c r="F126"/>
  <c r="U126" s="1"/>
  <c r="F383"/>
  <c r="U383" s="1"/>
  <c r="F148"/>
  <c r="U148" s="1"/>
  <c r="F272"/>
  <c r="U272" s="1"/>
  <c r="F151"/>
  <c r="U151" s="1"/>
  <c r="F219"/>
  <c r="U219" s="1"/>
  <c r="F89"/>
  <c r="U89" s="1"/>
  <c r="F111"/>
  <c r="U111" s="1"/>
  <c r="F236"/>
  <c r="U236" s="1"/>
  <c r="F45"/>
  <c r="U45" s="1"/>
  <c r="F427"/>
  <c r="U427" s="1"/>
  <c r="F369"/>
  <c r="U369" s="1"/>
  <c r="F275"/>
  <c r="U275" s="1"/>
  <c r="F428"/>
  <c r="U428" s="1"/>
  <c r="F214"/>
  <c r="U214" s="1"/>
  <c r="F401"/>
  <c r="U401" s="1"/>
  <c r="F300"/>
  <c r="U300" s="1"/>
  <c r="F412"/>
  <c r="U412" s="1"/>
  <c r="F411"/>
  <c r="U411" s="1"/>
  <c r="F284"/>
  <c r="U284" s="1"/>
  <c r="F199"/>
  <c r="U199" s="1"/>
  <c r="F27"/>
  <c r="U27" s="1"/>
  <c r="F400"/>
  <c r="U400" s="1"/>
  <c r="F386"/>
  <c r="U386" s="1"/>
  <c r="F288"/>
  <c r="U288" s="1"/>
  <c r="F438"/>
  <c r="U438" s="1"/>
  <c r="F408"/>
  <c r="U408" s="1"/>
  <c r="F462"/>
  <c r="U462" s="1"/>
  <c r="F320"/>
  <c r="U320" s="1"/>
  <c r="F397"/>
  <c r="U397" s="1"/>
  <c r="F391"/>
  <c r="U391" s="1"/>
  <c r="F315"/>
  <c r="U315" s="1"/>
  <c r="F243"/>
  <c r="U243" s="1"/>
  <c r="F26"/>
  <c r="U26" s="1"/>
  <c r="F93"/>
  <c r="U93" s="1"/>
  <c r="F301"/>
  <c r="U301" s="1"/>
  <c r="F32"/>
  <c r="U32" s="1"/>
  <c r="F228"/>
  <c r="U228" s="1"/>
  <c r="F207"/>
  <c r="U207" s="1"/>
  <c r="F237"/>
  <c r="U237" s="1"/>
  <c r="F339"/>
  <c r="U339" s="1"/>
  <c r="F403"/>
  <c r="U403" s="1"/>
  <c r="F364"/>
  <c r="U364" s="1"/>
  <c r="F201"/>
  <c r="U201" s="1"/>
  <c r="F354"/>
  <c r="U354" s="1"/>
  <c r="F387"/>
  <c r="U387" s="1"/>
  <c r="F472"/>
  <c r="U472" s="1"/>
  <c r="F241"/>
  <c r="U241" s="1"/>
  <c r="F30"/>
  <c r="U30" s="1"/>
  <c r="F47"/>
  <c r="U47" s="1"/>
  <c r="F461"/>
  <c r="U461" s="1"/>
  <c r="F80"/>
  <c r="U80" s="1"/>
  <c r="F91"/>
  <c r="U91" s="1"/>
  <c r="F459"/>
  <c r="U459" s="1"/>
  <c r="F423"/>
  <c r="U423" s="1"/>
  <c r="F451"/>
  <c r="U451" s="1"/>
  <c r="F253"/>
  <c r="U253" s="1"/>
  <c r="F84"/>
  <c r="U84" s="1"/>
  <c r="F335"/>
  <c r="U335" s="1"/>
  <c r="F470"/>
  <c r="U470" s="1"/>
  <c r="F468"/>
  <c r="U468" s="1"/>
  <c r="F38"/>
  <c r="U38" s="1"/>
  <c r="F295"/>
  <c r="U295" s="1"/>
  <c r="F475"/>
  <c r="U475" s="1"/>
  <c r="F265"/>
  <c r="U265" s="1"/>
  <c r="F441"/>
  <c r="U441" s="1"/>
  <c r="F276"/>
  <c r="U276" s="1"/>
  <c r="F154"/>
  <c r="U154" s="1"/>
  <c r="F442"/>
  <c r="U442" s="1"/>
  <c r="F313"/>
  <c r="U313" s="1"/>
  <c r="F145"/>
  <c r="U145" s="1"/>
  <c r="F421"/>
  <c r="U421" s="1"/>
  <c r="F153"/>
  <c r="U153" s="1"/>
  <c r="F415"/>
  <c r="U415" s="1"/>
  <c r="F58"/>
  <c r="U58" s="1"/>
  <c r="F298"/>
  <c r="U298" s="1"/>
  <c r="F203"/>
  <c r="U203" s="1"/>
  <c r="F222"/>
  <c r="U222" s="1"/>
  <c r="F234"/>
  <c r="U234" s="1"/>
  <c r="F246"/>
  <c r="U246" s="1"/>
  <c r="F43"/>
  <c r="U43" s="1"/>
  <c r="F75"/>
  <c r="U75" s="1"/>
  <c r="F344"/>
  <c r="U344" s="1"/>
  <c r="F179"/>
  <c r="U179" s="1"/>
  <c r="F279"/>
  <c r="U279" s="1"/>
  <c r="F477"/>
  <c r="U477" s="1"/>
  <c r="F183"/>
  <c r="U183" s="1"/>
  <c r="F250"/>
  <c r="U250" s="1"/>
  <c r="F143"/>
  <c r="U143" s="1"/>
  <c r="F398"/>
  <c r="U398" s="1"/>
  <c r="F41"/>
  <c r="U41" s="1"/>
  <c r="F97"/>
  <c r="U97" s="1"/>
  <c r="F208"/>
  <c r="U208" s="1"/>
  <c r="F231"/>
  <c r="U231" s="1"/>
  <c r="F213"/>
  <c r="U213" s="1"/>
  <c r="F56"/>
  <c r="U56" s="1"/>
  <c r="F263"/>
  <c r="U263" s="1"/>
  <c r="F141"/>
  <c r="U141" s="1"/>
  <c r="F182"/>
  <c r="U182" s="1"/>
  <c r="F224"/>
  <c r="U224" s="1"/>
  <c r="F431"/>
  <c r="F218"/>
  <c r="U218" s="1"/>
  <c r="F258"/>
  <c r="U258" s="1"/>
  <c r="F23"/>
  <c r="U23" s="1"/>
  <c r="F190"/>
  <c r="U190" s="1"/>
  <c r="F121"/>
  <c r="U121" s="1"/>
  <c r="F355"/>
  <c r="U355" s="1"/>
  <c r="F345"/>
  <c r="U345" s="1"/>
  <c r="F117"/>
  <c r="U117" s="1"/>
  <c r="F156"/>
  <c r="U156" s="1"/>
  <c r="F102"/>
  <c r="U102" s="1"/>
  <c r="F445"/>
  <c r="U445" s="1"/>
  <c r="F404"/>
  <c r="U404" s="1"/>
  <c r="F120"/>
  <c r="U120" s="1"/>
  <c r="F285"/>
  <c r="U285" s="1"/>
  <c r="F290"/>
  <c r="U290" s="1"/>
  <c r="F147"/>
  <c r="U147" s="1"/>
  <c r="F478"/>
  <c r="U478" s="1"/>
  <c r="F49"/>
  <c r="U49" s="1"/>
  <c r="F257"/>
  <c r="U257" s="1"/>
  <c r="F362"/>
  <c r="U362" s="1"/>
  <c r="F271"/>
  <c r="U271" s="1"/>
  <c r="F186"/>
  <c r="U186" s="1"/>
  <c r="F307"/>
  <c r="U307" s="1"/>
  <c r="F131"/>
  <c r="U131" s="1"/>
  <c r="F211"/>
  <c r="U211" s="1"/>
  <c r="F142"/>
  <c r="U142" s="1"/>
  <c r="F100"/>
  <c r="U100" s="1"/>
  <c r="F439"/>
  <c r="U439" s="1"/>
  <c r="F289"/>
  <c r="U289" s="1"/>
  <c r="F453"/>
  <c r="U453" s="1"/>
  <c r="F39"/>
  <c r="U39" s="1"/>
  <c r="F70"/>
  <c r="U70" s="1"/>
  <c r="F390"/>
  <c r="U390" s="1"/>
  <c r="F406"/>
  <c r="U406" s="1"/>
  <c r="F426"/>
  <c r="U426" s="1"/>
  <c r="F221"/>
  <c r="U221" s="1"/>
  <c r="F283"/>
  <c r="U283" s="1"/>
  <c r="F311"/>
  <c r="U311" s="1"/>
  <c r="F485"/>
  <c r="U485" s="1"/>
  <c r="F448"/>
  <c r="U448" s="1"/>
  <c r="F484"/>
  <c r="U484" s="1"/>
  <c r="F110"/>
  <c r="U110" s="1"/>
  <c r="F109"/>
  <c r="U109" s="1"/>
  <c r="F305"/>
  <c r="U305" s="1"/>
  <c r="F261"/>
  <c r="U261" s="1"/>
  <c r="F139"/>
  <c r="U139" s="1"/>
  <c r="F463"/>
  <c r="U463" s="1"/>
  <c r="F318"/>
  <c r="U318" s="1"/>
  <c r="F481"/>
  <c r="U481" s="1"/>
  <c r="F232"/>
  <c r="U232" s="1"/>
  <c r="F268"/>
  <c r="U268" s="1"/>
  <c r="F239"/>
  <c r="F36"/>
  <c r="U36" s="1"/>
  <c r="F44"/>
  <c r="U44" s="1"/>
  <c r="F11"/>
  <c r="U11" s="1"/>
  <c r="F469"/>
  <c r="U469" s="1"/>
  <c r="F125"/>
  <c r="U125" s="1"/>
  <c r="F425"/>
  <c r="U425" s="1"/>
  <c r="F112"/>
  <c r="U112" s="1"/>
  <c r="F90"/>
  <c r="U90" s="1"/>
  <c r="F114"/>
  <c r="U114" s="1"/>
  <c r="F50"/>
  <c r="U50" s="1"/>
  <c r="F443"/>
  <c r="U443" s="1"/>
  <c r="F17"/>
  <c r="U17" s="1"/>
  <c r="F79"/>
  <c r="U79" s="1"/>
  <c r="F490"/>
  <c r="U490" s="1"/>
  <c r="F361"/>
  <c r="U361" s="1"/>
  <c r="F392"/>
  <c r="U392" s="1"/>
  <c r="F346"/>
  <c r="U346" s="1"/>
  <c r="F434"/>
  <c r="U434" s="1"/>
  <c r="F200"/>
  <c r="U200" s="1"/>
  <c r="F169"/>
  <c r="U169" s="1"/>
  <c r="F378"/>
  <c r="F206"/>
  <c r="U206" s="1"/>
  <c r="F242"/>
  <c r="U242" s="1"/>
  <c r="F245"/>
  <c r="U245" s="1"/>
  <c r="F83"/>
  <c r="U83" s="1"/>
  <c r="F233"/>
  <c r="U233" s="1"/>
  <c r="F457"/>
  <c r="U457" s="1"/>
  <c r="F393"/>
  <c r="U393" s="1"/>
  <c r="F308"/>
  <c r="U308" s="1"/>
  <c r="F349"/>
  <c r="U349" s="1"/>
  <c r="F122"/>
  <c r="U122" s="1"/>
  <c r="F69"/>
  <c r="U69" s="1"/>
  <c r="F452"/>
  <c r="U452" s="1"/>
  <c r="F249"/>
  <c r="U249" s="1"/>
  <c r="F95"/>
  <c r="F212"/>
  <c r="U212" s="1"/>
  <c r="F466"/>
  <c r="U466" s="1"/>
  <c r="F449"/>
  <c r="U449" s="1"/>
  <c r="F74"/>
  <c r="U74" s="1"/>
  <c r="F29"/>
  <c r="U29" s="1"/>
  <c r="F248"/>
  <c r="U248" s="1"/>
  <c r="F251"/>
  <c r="U251" s="1"/>
  <c r="F337"/>
  <c r="U337" s="1"/>
  <c r="F317"/>
  <c r="U317" s="1"/>
  <c r="F115"/>
  <c r="U115" s="1"/>
  <c r="F357"/>
  <c r="U357" s="1"/>
  <c r="F48"/>
  <c r="U48" s="1"/>
  <c r="F493"/>
  <c r="U493" s="1"/>
  <c r="F394"/>
  <c r="U394" s="1"/>
  <c r="F292"/>
  <c r="U292" s="1"/>
  <c r="F175"/>
  <c r="U175" s="1"/>
  <c r="F259"/>
  <c r="U259" s="1"/>
  <c r="F135"/>
  <c r="U135" s="1"/>
  <c r="F334"/>
  <c r="U334" s="1"/>
  <c r="F269"/>
  <c r="U269" s="1"/>
  <c r="F309"/>
  <c r="U309" s="1"/>
  <c r="F366"/>
  <c r="U366" s="1"/>
  <c r="F138"/>
  <c r="U138" s="1"/>
  <c r="F104"/>
  <c r="U104" s="1"/>
  <c r="F316"/>
  <c r="U316" s="1"/>
  <c r="F267"/>
  <c r="U267" s="1"/>
  <c r="F262"/>
  <c r="U262" s="1"/>
  <c r="F193"/>
  <c r="U193" s="1"/>
  <c r="F116"/>
  <c r="U116" s="1"/>
  <c r="F205"/>
  <c r="U205" s="1"/>
  <c r="F323"/>
  <c r="U323" s="1"/>
  <c r="F327"/>
  <c r="U327" s="1"/>
  <c r="F270"/>
  <c r="U270" s="1"/>
  <c r="F373"/>
  <c r="U373" s="1"/>
  <c r="F171"/>
  <c r="U171" s="1"/>
  <c r="F210"/>
  <c r="U210" s="1"/>
  <c r="F388"/>
  <c r="U388" s="1"/>
  <c r="F235"/>
  <c r="U235" s="1"/>
  <c r="F347"/>
  <c r="U347" s="1"/>
  <c r="F374"/>
  <c r="U374" s="1"/>
  <c r="F149"/>
  <c r="U149" s="1"/>
  <c r="F464"/>
  <c r="U464" s="1"/>
  <c r="F103"/>
  <c r="U103" s="1"/>
  <c r="F440"/>
  <c r="U440" s="1"/>
  <c r="F371"/>
  <c r="U371" s="1"/>
  <c r="F489"/>
  <c r="U489" s="1"/>
  <c r="F150"/>
  <c r="U150" s="1"/>
  <c r="F209"/>
  <c r="U209" s="1"/>
  <c r="F380"/>
  <c r="U380" s="1"/>
  <c r="F21"/>
  <c r="U21" s="1"/>
  <c r="F191"/>
  <c r="U191" s="1"/>
  <c r="F192"/>
  <c r="U192" s="1"/>
  <c r="F174"/>
  <c r="U174" s="1"/>
  <c r="F71"/>
  <c r="U71" s="1"/>
  <c r="F376"/>
  <c r="U376" s="1"/>
  <c r="F474"/>
  <c r="U474" s="1"/>
  <c r="F118"/>
  <c r="U118" s="1"/>
  <c r="F294"/>
  <c r="U294" s="1"/>
  <c r="F343"/>
  <c r="U343" s="1"/>
  <c r="F418"/>
  <c r="U418" s="1"/>
  <c r="F326"/>
  <c r="U326" s="1"/>
  <c r="F127"/>
  <c r="U127" s="1"/>
  <c r="F108"/>
  <c r="U108" s="1"/>
  <c r="F281"/>
  <c r="U281" s="1"/>
  <c r="F273"/>
  <c r="U273" s="1"/>
  <c r="F351"/>
  <c r="U351" s="1"/>
  <c r="F321"/>
  <c r="U321" s="1"/>
  <c r="F437"/>
  <c r="U437" s="1"/>
  <c r="F220"/>
  <c r="U220" s="1"/>
  <c r="F282"/>
  <c r="U282" s="1"/>
  <c r="F454"/>
  <c r="U454" s="1"/>
  <c r="F226" i="144"/>
  <c r="X226" s="1"/>
  <c r="F226" i="145" s="1"/>
  <c r="R226" s="1"/>
  <c r="F37" i="140"/>
  <c r="U37" s="1"/>
  <c r="F38" i="144"/>
  <c r="X38" s="1"/>
  <c r="F38" i="145" s="1"/>
  <c r="R38" s="1"/>
  <c r="F495" i="144"/>
  <c r="X495" s="1"/>
  <c r="F495" i="145" s="1"/>
  <c r="R495" s="1"/>
  <c r="F429" i="144"/>
  <c r="X429" s="1"/>
  <c r="F429" i="145" s="1"/>
  <c r="R429" s="1"/>
  <c r="F136" i="144"/>
  <c r="X136" s="1"/>
  <c r="F136" i="145" s="1"/>
  <c r="R136" s="1"/>
  <c r="F500" i="144"/>
  <c r="X500" s="1"/>
  <c r="F500" i="145" s="1"/>
  <c r="R500" s="1"/>
  <c r="F434" i="144"/>
  <c r="X434" s="1"/>
  <c r="F434" i="145" s="1"/>
  <c r="R434" s="1"/>
  <c r="F302" i="144"/>
  <c r="X302" s="1"/>
  <c r="F302" i="145" s="1"/>
  <c r="R302" s="1"/>
  <c r="F236" i="144"/>
  <c r="X236" s="1"/>
  <c r="F236" i="145" s="1"/>
  <c r="R236" s="1"/>
  <c r="F133" i="144"/>
  <c r="X133" s="1"/>
  <c r="F133" i="145" s="1"/>
  <c r="R133" s="1"/>
  <c r="F386" i="144"/>
  <c r="F320"/>
  <c r="X320" s="1"/>
  <c r="F320" i="145" s="1"/>
  <c r="R320" s="1"/>
  <c r="F254" i="144"/>
  <c r="X254" s="1"/>
  <c r="F254" i="145" s="1"/>
  <c r="R254" s="1"/>
  <c r="F121" i="144"/>
  <c r="X121" s="1"/>
  <c r="F121" i="145" s="1"/>
  <c r="R121" s="1"/>
  <c r="F56" i="144"/>
  <c r="X56" s="1"/>
  <c r="F56" i="145" s="1"/>
  <c r="R56" s="1"/>
  <c r="F486" i="144"/>
  <c r="X486" s="1"/>
  <c r="F486" i="145" s="1"/>
  <c r="R486" s="1"/>
  <c r="F353" i="144"/>
  <c r="X353" s="1"/>
  <c r="F353" i="145" s="1"/>
  <c r="R353" s="1"/>
  <c r="F287" i="144"/>
  <c r="X287" s="1"/>
  <c r="F287" i="145" s="1"/>
  <c r="R287" s="1"/>
  <c r="F218" i="144"/>
  <c r="X218" s="1"/>
  <c r="F218" i="145" s="1"/>
  <c r="R218" s="1"/>
  <c r="F85" i="144"/>
  <c r="X85" s="1"/>
  <c r="F85" i="145" s="1"/>
  <c r="R85" s="1"/>
  <c r="F20" i="144"/>
  <c r="X20" s="1"/>
  <c r="F20" i="145" s="1"/>
  <c r="R20" s="1"/>
  <c r="F280" i="144"/>
  <c r="X280" s="1"/>
  <c r="F280" i="145" s="1"/>
  <c r="R280" s="1"/>
  <c r="F21" i="144"/>
  <c r="X21" s="1"/>
  <c r="F21" i="145" s="1"/>
  <c r="R21" s="1"/>
  <c r="F10" i="144"/>
  <c r="X10" s="1"/>
  <c r="F10" i="145" s="1"/>
  <c r="R10" s="1"/>
  <c r="F50" i="144"/>
  <c r="X50" s="1"/>
  <c r="F50" i="145" s="1"/>
  <c r="R50" s="1"/>
  <c r="F433" i="144"/>
  <c r="X433" s="1"/>
  <c r="F433" i="145" s="1"/>
  <c r="R433" s="1"/>
  <c r="F363" i="144"/>
  <c r="X363" s="1"/>
  <c r="F363" i="145" s="1"/>
  <c r="R363" s="1"/>
  <c r="F152" i="144"/>
  <c r="X152" s="1"/>
  <c r="F152" i="145" s="1"/>
  <c r="R152" s="1"/>
  <c r="F438" i="144"/>
  <c r="X438" s="1"/>
  <c r="F438" i="145" s="1"/>
  <c r="R438" s="1"/>
  <c r="F372" i="144"/>
  <c r="X372" s="1"/>
  <c r="F372" i="145" s="1"/>
  <c r="R372" s="1"/>
  <c r="F306" i="144"/>
  <c r="X306" s="1"/>
  <c r="F306" i="145" s="1"/>
  <c r="R306" s="1"/>
  <c r="F153" i="144"/>
  <c r="X153" s="1"/>
  <c r="F153" i="145" s="1"/>
  <c r="R153" s="1"/>
  <c r="F456" i="144"/>
  <c r="X456" s="1"/>
  <c r="F456" i="145" s="1"/>
  <c r="R456" s="1"/>
  <c r="F390" i="144"/>
  <c r="X390" s="1"/>
  <c r="F390" i="145" s="1"/>
  <c r="R390" s="1"/>
  <c r="F258" i="144"/>
  <c r="X258" s="1"/>
  <c r="F258" i="145" s="1"/>
  <c r="R258" s="1"/>
  <c r="F192" i="144"/>
  <c r="X192" s="1"/>
  <c r="F192" i="145" s="1"/>
  <c r="R192" s="1"/>
  <c r="F125" i="144"/>
  <c r="X125" s="1"/>
  <c r="F125" i="145" s="1"/>
  <c r="R125" s="1"/>
  <c r="F490" i="144"/>
  <c r="X490" s="1"/>
  <c r="F490" i="145" s="1"/>
  <c r="R490" s="1"/>
  <c r="F424" i="144"/>
  <c r="X424" s="1"/>
  <c r="F424" i="145" s="1"/>
  <c r="R424" s="1"/>
  <c r="F358" i="144"/>
  <c r="X358" s="1"/>
  <c r="F358" i="145" s="1"/>
  <c r="R358" s="1"/>
  <c r="F222" i="144"/>
  <c r="X222" s="1"/>
  <c r="F222" i="145" s="1"/>
  <c r="R222" s="1"/>
  <c r="F155" i="144"/>
  <c r="X155" s="1"/>
  <c r="F155" i="145" s="1"/>
  <c r="R155" s="1"/>
  <c r="F89" i="144"/>
  <c r="X89" s="1"/>
  <c r="F89" i="145" s="1"/>
  <c r="R89" s="1"/>
  <c r="F288" i="144"/>
  <c r="X288" s="1"/>
  <c r="F288" i="145" s="1"/>
  <c r="R288" s="1"/>
  <c r="F177" i="144"/>
  <c r="X177" s="1"/>
  <c r="F177" i="145" s="1"/>
  <c r="R177" s="1"/>
  <c r="F33" i="144"/>
  <c r="X33" s="1"/>
  <c r="F33" i="145" s="1"/>
  <c r="R33" s="1"/>
  <c r="F62" i="144"/>
  <c r="X62" s="1"/>
  <c r="F62" i="145" s="1"/>
  <c r="R62" s="1"/>
  <c r="F14" i="144"/>
  <c r="X14" s="1"/>
  <c r="F14" i="145" s="1"/>
  <c r="R14" s="1"/>
  <c r="F437" i="144"/>
  <c r="X437" s="1"/>
  <c r="F437" i="145" s="1"/>
  <c r="R437" s="1"/>
  <c r="F173" i="144"/>
  <c r="X173" s="1"/>
  <c r="F173" i="145" s="1"/>
  <c r="R173" s="1"/>
  <c r="F39" i="144"/>
  <c r="X39" s="1"/>
  <c r="F39" i="145" s="1"/>
  <c r="R39" s="1"/>
  <c r="F443" i="144"/>
  <c r="X443" s="1"/>
  <c r="F443" i="145" s="1"/>
  <c r="R443" s="1"/>
  <c r="F310" i="144"/>
  <c r="X310" s="1"/>
  <c r="F310" i="145" s="1"/>
  <c r="R310" s="1"/>
  <c r="F244" i="144"/>
  <c r="X244" s="1"/>
  <c r="F244" i="145" s="1"/>
  <c r="R244" s="1"/>
  <c r="F166" i="144"/>
  <c r="X166" s="1"/>
  <c r="F166" i="145" s="1"/>
  <c r="R166" s="1"/>
  <c r="F394" i="144"/>
  <c r="X394" s="1"/>
  <c r="F394" i="145" s="1"/>
  <c r="R394" s="1"/>
  <c r="F328" i="144"/>
  <c r="X328" s="1"/>
  <c r="F328" i="145" s="1"/>
  <c r="R328" s="1"/>
  <c r="F262" i="144"/>
  <c r="X262" s="1"/>
  <c r="F262" i="145" s="1"/>
  <c r="R262" s="1"/>
  <c r="F130" i="144"/>
  <c r="X130" s="1"/>
  <c r="F130" i="145" s="1"/>
  <c r="R130" s="1"/>
  <c r="F64" i="144"/>
  <c r="X64" s="1"/>
  <c r="F64" i="145" s="1"/>
  <c r="R64" s="1"/>
  <c r="F494" i="144"/>
  <c r="X494" s="1"/>
  <c r="F494" i="145" s="1"/>
  <c r="R494" s="1"/>
  <c r="F362" i="144"/>
  <c r="X362" s="1"/>
  <c r="F362" i="145" s="1"/>
  <c r="R362" s="1"/>
  <c r="F296" i="144"/>
  <c r="X296" s="1"/>
  <c r="F296" i="145" s="1"/>
  <c r="R296" s="1"/>
  <c r="F230" i="144"/>
  <c r="X230" s="1"/>
  <c r="F230" i="145" s="1"/>
  <c r="R230" s="1"/>
  <c r="F93" i="144"/>
  <c r="X93" s="1"/>
  <c r="F93" i="145" s="1"/>
  <c r="R93" s="1"/>
  <c r="F28" i="144"/>
  <c r="X28" s="1"/>
  <c r="F28" i="145" s="1"/>
  <c r="R28" s="1"/>
  <c r="F293" i="144"/>
  <c r="X293" s="1"/>
  <c r="F293" i="145" s="1"/>
  <c r="R293" s="1"/>
  <c r="F42" i="144"/>
  <c r="X42" s="1"/>
  <c r="F42" i="145" s="1"/>
  <c r="R42" s="1"/>
  <c r="F34" i="144"/>
  <c r="X34" s="1"/>
  <c r="F34" i="145" s="1"/>
  <c r="R34" s="1"/>
  <c r="F74" i="144"/>
  <c r="X74" s="1"/>
  <c r="F74" i="145" s="1"/>
  <c r="R74" s="1"/>
  <c r="F442" i="144"/>
  <c r="X442" s="1"/>
  <c r="F442" i="145" s="1"/>
  <c r="R442" s="1"/>
  <c r="F371" i="144"/>
  <c r="X371" s="1"/>
  <c r="F371" i="145" s="1"/>
  <c r="R371" s="1"/>
  <c r="F190" i="144"/>
  <c r="X190" s="1"/>
  <c r="F190" i="145" s="1"/>
  <c r="R190" s="1"/>
  <c r="F447" i="144"/>
  <c r="X447" s="1"/>
  <c r="F447" i="145" s="1"/>
  <c r="R447" s="1"/>
  <c r="F380" i="144"/>
  <c r="X380" s="1"/>
  <c r="F380" i="145" s="1"/>
  <c r="R380" s="1"/>
  <c r="F315" i="144"/>
  <c r="X315" s="1"/>
  <c r="F315" i="145" s="1"/>
  <c r="R315" s="1"/>
  <c r="F170" i="144"/>
  <c r="X170" s="1"/>
  <c r="F170" i="145" s="1"/>
  <c r="R170" s="1"/>
  <c r="F464" i="144"/>
  <c r="X464" s="1"/>
  <c r="F464" i="145" s="1"/>
  <c r="R464" s="1"/>
  <c r="F398" i="144"/>
  <c r="X398" s="1"/>
  <c r="F398" i="145" s="1"/>
  <c r="R398" s="1"/>
  <c r="F266" i="144"/>
  <c r="X266" s="1"/>
  <c r="F266" i="145" s="1"/>
  <c r="R266" s="1"/>
  <c r="F200" i="144"/>
  <c r="X200" s="1"/>
  <c r="F200" i="145" s="1"/>
  <c r="R200" s="1"/>
  <c r="F134" i="144"/>
  <c r="X134" s="1"/>
  <c r="F134" i="145" s="1"/>
  <c r="R134" s="1"/>
  <c r="F498" i="144"/>
  <c r="X498" s="1"/>
  <c r="F498" i="145" s="1"/>
  <c r="R498" s="1"/>
  <c r="F432" i="144"/>
  <c r="X432" s="1"/>
  <c r="F432" i="145" s="1"/>
  <c r="R432" s="1"/>
  <c r="F366" i="144"/>
  <c r="X366" s="1"/>
  <c r="F366" i="145" s="1"/>
  <c r="R366" s="1"/>
  <c r="F234" i="144"/>
  <c r="X234" s="1"/>
  <c r="F234" i="145" s="1"/>
  <c r="R234" s="1"/>
  <c r="F164" i="144"/>
  <c r="X164" s="1"/>
  <c r="F164" i="145" s="1"/>
  <c r="R164" s="1"/>
  <c r="F98" i="144"/>
  <c r="X98" s="1"/>
  <c r="F98" i="145" s="1"/>
  <c r="R98" s="1"/>
  <c r="F301" i="144"/>
  <c r="X301" s="1"/>
  <c r="F301" i="145" s="1"/>
  <c r="R301" s="1"/>
  <c r="F198" i="144"/>
  <c r="X198" s="1"/>
  <c r="F198" i="145" s="1"/>
  <c r="R198" s="1"/>
  <c r="F46" i="144"/>
  <c r="X46" s="1"/>
  <c r="F46" i="145" s="1"/>
  <c r="R46" s="1"/>
  <c r="F82" i="144"/>
  <c r="X82" s="1"/>
  <c r="F82" i="145" s="1"/>
  <c r="R82" s="1"/>
  <c r="F43" i="144"/>
  <c r="X43" s="1"/>
  <c r="F43" i="145" s="1"/>
  <c r="R43" s="1"/>
  <c r="F446" i="144"/>
  <c r="X446" s="1"/>
  <c r="F446" i="145" s="1"/>
  <c r="R446" s="1"/>
  <c r="F206" i="144"/>
  <c r="X206" s="1"/>
  <c r="F206" i="145" s="1"/>
  <c r="R206" s="1"/>
  <c r="F63" i="144"/>
  <c r="X63" s="1"/>
  <c r="F63" i="145" s="1"/>
  <c r="R63" s="1"/>
  <c r="F451" i="144"/>
  <c r="X451" s="1"/>
  <c r="F451" i="145" s="1"/>
  <c r="R451" s="1"/>
  <c r="F319" i="144"/>
  <c r="X319" s="1"/>
  <c r="F319" i="145" s="1"/>
  <c r="R319" s="1"/>
  <c r="F253" i="144"/>
  <c r="X253" s="1"/>
  <c r="F253" i="145" s="1"/>
  <c r="R253" s="1"/>
  <c r="F178" i="144"/>
  <c r="X178" s="1"/>
  <c r="F178" i="145" s="1"/>
  <c r="R178" s="1"/>
  <c r="F402" i="144"/>
  <c r="X402" s="1"/>
  <c r="F402" i="145" s="1"/>
  <c r="R402" s="1"/>
  <c r="F336" i="144"/>
  <c r="X336" s="1"/>
  <c r="F336" i="145" s="1"/>
  <c r="R336" s="1"/>
  <c r="F270" i="144"/>
  <c r="X270" s="1"/>
  <c r="F270" i="145" s="1"/>
  <c r="R270" s="1"/>
  <c r="F138" i="144"/>
  <c r="X138" s="1"/>
  <c r="F138" i="145" s="1"/>
  <c r="R138" s="1"/>
  <c r="F72" i="144"/>
  <c r="X72" s="1"/>
  <c r="F72" i="145" s="1"/>
  <c r="R72" s="1"/>
  <c r="F436" i="144"/>
  <c r="X436" s="1"/>
  <c r="F436" i="145" s="1"/>
  <c r="R436" s="1"/>
  <c r="F304" i="144"/>
  <c r="X304" s="1"/>
  <c r="F304" i="145" s="1"/>
  <c r="R304" s="1"/>
  <c r="F238" i="144"/>
  <c r="X238" s="1"/>
  <c r="F238" i="145" s="1"/>
  <c r="R238" s="1"/>
  <c r="F305" i="144"/>
  <c r="X305" s="1"/>
  <c r="F305" i="145" s="1"/>
  <c r="R305" s="1"/>
  <c r="F219" i="144"/>
  <c r="X219" s="1"/>
  <c r="F219" i="145" s="1"/>
  <c r="R219" s="1"/>
  <c r="F323" i="144"/>
  <c r="X323" s="1"/>
  <c r="F323" i="145" s="1"/>
  <c r="R323" s="1"/>
  <c r="F406" i="144"/>
  <c r="X406" s="1"/>
  <c r="F406" i="145" s="1"/>
  <c r="R406" s="1"/>
  <c r="F374" i="144"/>
  <c r="X374" s="1"/>
  <c r="F374" i="145" s="1"/>
  <c r="R374" s="1"/>
  <c r="F106" i="144"/>
  <c r="X106" s="1"/>
  <c r="F106" i="145" s="1"/>
  <c r="R106" s="1"/>
  <c r="F66" i="144"/>
  <c r="X66" s="1"/>
  <c r="F66" i="145" s="1"/>
  <c r="R66" s="1"/>
  <c r="F459" i="144"/>
  <c r="X459" s="1"/>
  <c r="F459" i="145" s="1"/>
  <c r="R459" s="1"/>
  <c r="F195" i="144"/>
  <c r="X195" s="1"/>
  <c r="F195" i="145" s="1"/>
  <c r="R195" s="1"/>
  <c r="F278" i="144"/>
  <c r="X278" s="1"/>
  <c r="F278" i="145" s="1"/>
  <c r="R278" s="1"/>
  <c r="F246" i="144"/>
  <c r="X246" s="1"/>
  <c r="F246" i="145" s="1"/>
  <c r="R246" s="1"/>
  <c r="F318" i="144"/>
  <c r="X318" s="1"/>
  <c r="F318" i="145" s="1"/>
  <c r="R318" s="1"/>
  <c r="F119" i="144"/>
  <c r="X119" s="1"/>
  <c r="F119" i="145" s="1"/>
  <c r="R119" s="1"/>
  <c r="F331" i="144"/>
  <c r="X331" s="1"/>
  <c r="F331" i="145" s="1"/>
  <c r="R331" s="1"/>
  <c r="F415" i="144"/>
  <c r="F150"/>
  <c r="X150" s="1"/>
  <c r="F150" i="145" s="1"/>
  <c r="R150" s="1"/>
  <c r="F114" i="144"/>
  <c r="X114" s="1"/>
  <c r="F114" i="145" s="1"/>
  <c r="R114" s="1"/>
  <c r="F86" i="144"/>
  <c r="X86" s="1"/>
  <c r="F86" i="145" s="1"/>
  <c r="R86" s="1"/>
  <c r="F462" i="144"/>
  <c r="X462" s="1"/>
  <c r="F462" i="145" s="1"/>
  <c r="R462" s="1"/>
  <c r="F203" i="144"/>
  <c r="X203" s="1"/>
  <c r="F203" i="145" s="1"/>
  <c r="R203" s="1"/>
  <c r="F286" i="144"/>
  <c r="X286" s="1"/>
  <c r="F286" i="145" s="1"/>
  <c r="R286" s="1"/>
  <c r="F181" i="144"/>
  <c r="X181" s="1"/>
  <c r="F181" i="145" s="1"/>
  <c r="R181" s="1"/>
  <c r="F479" i="144"/>
  <c r="X479" s="1"/>
  <c r="F479" i="145" s="1"/>
  <c r="R479" s="1"/>
  <c r="F412" i="144"/>
  <c r="X412" s="1"/>
  <c r="F412" i="145" s="1"/>
  <c r="R412" s="1"/>
  <c r="F309" i="144"/>
  <c r="X309" s="1"/>
  <c r="F309" i="145" s="1"/>
  <c r="R309" s="1"/>
  <c r="F484" i="144"/>
  <c r="X484" s="1"/>
  <c r="F484" i="145" s="1"/>
  <c r="R484" s="1"/>
  <c r="F418" i="144"/>
  <c r="X418" s="1"/>
  <c r="F418" i="145" s="1"/>
  <c r="R418" s="1"/>
  <c r="F351" i="144"/>
  <c r="X351" s="1"/>
  <c r="F351" i="145" s="1"/>
  <c r="R351" s="1"/>
  <c r="F220" i="144"/>
  <c r="X220" s="1"/>
  <c r="F220" i="145" s="1"/>
  <c r="R220" s="1"/>
  <c r="F501" i="144"/>
  <c r="X501" s="1"/>
  <c r="F501" i="145" s="1"/>
  <c r="R501" s="1"/>
  <c r="F435" i="144"/>
  <c r="X435" s="1"/>
  <c r="F435" i="145" s="1"/>
  <c r="R435" s="1"/>
  <c r="F303" i="144"/>
  <c r="X303" s="1"/>
  <c r="F303" i="145" s="1"/>
  <c r="R303" s="1"/>
  <c r="F237" i="144"/>
  <c r="X237" s="1"/>
  <c r="F237" i="145" s="1"/>
  <c r="R237" s="1"/>
  <c r="F171" i="144"/>
  <c r="X171" s="1"/>
  <c r="F171" i="145" s="1"/>
  <c r="R171" s="1"/>
  <c r="F40" i="144"/>
  <c r="X40" s="1"/>
  <c r="F40" i="145" s="1"/>
  <c r="R40" s="1"/>
  <c r="F469" i="144"/>
  <c r="X469" s="1"/>
  <c r="F469" i="145" s="1"/>
  <c r="R469" s="1"/>
  <c r="F403" i="144"/>
  <c r="X403" s="1"/>
  <c r="F403" i="145" s="1"/>
  <c r="R403" s="1"/>
  <c r="F271" i="144"/>
  <c r="X271" s="1"/>
  <c r="F271" i="145" s="1"/>
  <c r="R271" s="1"/>
  <c r="F201" i="144"/>
  <c r="X201" s="1"/>
  <c r="F201" i="145" s="1"/>
  <c r="R201" s="1"/>
  <c r="F135" i="144"/>
  <c r="X135" s="1"/>
  <c r="F135" i="145" s="1"/>
  <c r="R135" s="1"/>
  <c r="F354" i="144"/>
  <c r="X354" s="1"/>
  <c r="F354" i="145" s="1"/>
  <c r="R354" s="1"/>
  <c r="F256" i="144"/>
  <c r="X256" s="1"/>
  <c r="F256" i="145" s="1"/>
  <c r="R256" s="1"/>
  <c r="F128" i="144"/>
  <c r="X128" s="1"/>
  <c r="F128" i="145" s="1"/>
  <c r="R128" s="1"/>
  <c r="F194" i="144"/>
  <c r="X194" s="1"/>
  <c r="F194" i="145" s="1"/>
  <c r="R194" s="1"/>
  <c r="F186" i="144"/>
  <c r="X186" s="1"/>
  <c r="F186" i="145" s="1"/>
  <c r="R186" s="1"/>
  <c r="F483" i="144"/>
  <c r="X483" s="1"/>
  <c r="F483" i="145" s="1"/>
  <c r="R483" s="1"/>
  <c r="F322" i="144"/>
  <c r="X322" s="1"/>
  <c r="F322" i="145" s="1"/>
  <c r="R322" s="1"/>
  <c r="F70" i="144"/>
  <c r="X70" s="1"/>
  <c r="F70" i="145" s="1"/>
  <c r="R70" s="1"/>
  <c r="F488" i="144"/>
  <c r="X488" s="1"/>
  <c r="F488" i="145" s="1"/>
  <c r="R488" s="1"/>
  <c r="F355" i="144"/>
  <c r="X355" s="1"/>
  <c r="F355" i="145" s="1"/>
  <c r="R355" s="1"/>
  <c r="F290" i="144"/>
  <c r="F224"/>
  <c r="X224" s="1"/>
  <c r="F224" i="145" s="1"/>
  <c r="R224" s="1"/>
  <c r="F439" i="144"/>
  <c r="X439" s="1"/>
  <c r="F439" i="145" s="1"/>
  <c r="R439" s="1"/>
  <c r="F373" i="144"/>
  <c r="X373" s="1"/>
  <c r="F373" i="145" s="1"/>
  <c r="R373" s="1"/>
  <c r="F307" i="144"/>
  <c r="X307" s="1"/>
  <c r="F307" i="145" s="1"/>
  <c r="R307" s="1"/>
  <c r="F175" i="144"/>
  <c r="X175" s="1"/>
  <c r="F175" i="145" s="1"/>
  <c r="R175" s="1"/>
  <c r="F109" i="144"/>
  <c r="X109" s="1"/>
  <c r="F109" i="145" s="1"/>
  <c r="R109" s="1"/>
  <c r="F44" i="144"/>
  <c r="X44" s="1"/>
  <c r="F44" i="145" s="1"/>
  <c r="R44" s="1"/>
  <c r="F407" i="144"/>
  <c r="X407" s="1"/>
  <c r="F407" i="145" s="1"/>
  <c r="R407" s="1"/>
  <c r="F341" i="144"/>
  <c r="X341" s="1"/>
  <c r="F341" i="145" s="1"/>
  <c r="R341" s="1"/>
  <c r="F275" i="144"/>
  <c r="X275" s="1"/>
  <c r="F275" i="145" s="1"/>
  <c r="R275" s="1"/>
  <c r="F139" i="144"/>
  <c r="X139" s="1"/>
  <c r="F139" i="145" s="1"/>
  <c r="R139" s="1"/>
  <c r="F73" i="144"/>
  <c r="X73" s="1"/>
  <c r="F73" i="145" s="1"/>
  <c r="R73" s="1"/>
  <c r="F392" i="144"/>
  <c r="X392" s="1"/>
  <c r="F392" i="145" s="1"/>
  <c r="R392" s="1"/>
  <c r="F140" i="144"/>
  <c r="X140" s="1"/>
  <c r="F140" i="145" s="1"/>
  <c r="R140" s="1"/>
  <c r="F182" i="144"/>
  <c r="X182" s="1"/>
  <c r="F182" i="145" s="1"/>
  <c r="R182" s="1"/>
  <c r="F235" i="144"/>
  <c r="X235" s="1"/>
  <c r="F235" i="145" s="1"/>
  <c r="R235" s="1"/>
  <c r="F487" i="144"/>
  <c r="X487" s="1"/>
  <c r="F487" i="145" s="1"/>
  <c r="R487" s="1"/>
  <c r="F421" i="144"/>
  <c r="X421" s="1"/>
  <c r="F421" i="145" s="1"/>
  <c r="R421" s="1"/>
  <c r="F338" i="144"/>
  <c r="X338" s="1"/>
  <c r="F338" i="145" s="1"/>
  <c r="R338" s="1"/>
  <c r="F492" i="144"/>
  <c r="X492" s="1"/>
  <c r="F492" i="145" s="1"/>
  <c r="R492" s="1"/>
  <c r="F426" i="144"/>
  <c r="X426" s="1"/>
  <c r="F426" i="145" s="1"/>
  <c r="R426" s="1"/>
  <c r="F360" i="144"/>
  <c r="X360" s="1"/>
  <c r="F360" i="145" s="1"/>
  <c r="R360" s="1"/>
  <c r="F228" i="144"/>
  <c r="X228" s="1"/>
  <c r="F228" i="145" s="1"/>
  <c r="R228" s="1"/>
  <c r="F67" i="144"/>
  <c r="X67" s="1"/>
  <c r="F67" i="145" s="1"/>
  <c r="R67" s="1"/>
  <c r="F444" i="144"/>
  <c r="X444" s="1"/>
  <c r="F444" i="145" s="1"/>
  <c r="R444" s="1"/>
  <c r="F311" i="144"/>
  <c r="X311" s="1"/>
  <c r="F311" i="145" s="1"/>
  <c r="R311" s="1"/>
  <c r="F245" i="144"/>
  <c r="X245" s="1"/>
  <c r="F245" i="145" s="1"/>
  <c r="R245" s="1"/>
  <c r="F179" i="144"/>
  <c r="X179" s="1"/>
  <c r="F179" i="145" s="1"/>
  <c r="R179" s="1"/>
  <c r="F48" i="144"/>
  <c r="X48" s="1"/>
  <c r="F48" i="145" s="1"/>
  <c r="R48" s="1"/>
  <c r="F478" i="144"/>
  <c r="F411"/>
  <c r="X411" s="1"/>
  <c r="F411" i="145" s="1"/>
  <c r="R411" s="1"/>
  <c r="F279" i="144"/>
  <c r="X279" s="1"/>
  <c r="F279" i="145" s="1"/>
  <c r="R279" s="1"/>
  <c r="F209" i="144"/>
  <c r="X209" s="1"/>
  <c r="F209" i="145" s="1"/>
  <c r="R209" s="1"/>
  <c r="F37" i="144"/>
  <c r="X37" s="1"/>
  <c r="F37" i="145" s="1"/>
  <c r="R37" s="1"/>
  <c r="F379" i="144"/>
  <c r="X379" s="1"/>
  <c r="F379" i="145" s="1"/>
  <c r="R379" s="1"/>
  <c r="F389" i="144"/>
  <c r="X389" s="1"/>
  <c r="F389" i="145" s="1"/>
  <c r="R389" s="1"/>
  <c r="F472" i="144"/>
  <c r="X472" s="1"/>
  <c r="F472" i="145" s="1"/>
  <c r="R472" s="1"/>
  <c r="F441" i="144"/>
  <c r="F172"/>
  <c r="X172" s="1"/>
  <c r="F172" i="145" s="1"/>
  <c r="R172" s="1"/>
  <c r="F71" i="144"/>
  <c r="X71" s="1"/>
  <c r="F71" i="145" s="1"/>
  <c r="R71" s="1"/>
  <c r="F393" i="144"/>
  <c r="X393" s="1"/>
  <c r="F393" i="145" s="1"/>
  <c r="R393" s="1"/>
  <c r="F476" i="144"/>
  <c r="X476" s="1"/>
  <c r="F476" i="145" s="1"/>
  <c r="R476" s="1"/>
  <c r="F212" i="144"/>
  <c r="X212" s="1"/>
  <c r="F212" i="145" s="1"/>
  <c r="R212" s="1"/>
  <c r="F176" i="144"/>
  <c r="X176" s="1"/>
  <c r="F176" i="145" s="1"/>
  <c r="R176" s="1"/>
  <c r="F215" i="144"/>
  <c r="F87"/>
  <c r="X87" s="1"/>
  <c r="F87" i="145" s="1"/>
  <c r="R87" s="1"/>
  <c r="F265" i="144"/>
  <c r="X265" s="1"/>
  <c r="F265" i="145" s="1"/>
  <c r="R265" s="1"/>
  <c r="F348" i="144"/>
  <c r="X348" s="1"/>
  <c r="F348" i="145" s="1"/>
  <c r="R348" s="1"/>
  <c r="F84" i="144"/>
  <c r="X84" s="1"/>
  <c r="F84" i="145" s="1"/>
  <c r="R84" s="1"/>
  <c r="F49" i="144"/>
  <c r="X49" s="1"/>
  <c r="F49" i="145" s="1"/>
  <c r="R49" s="1"/>
  <c r="F96" i="144"/>
  <c r="X96" s="1"/>
  <c r="F96" i="145" s="1"/>
  <c r="R96" s="1"/>
  <c r="F396" i="144"/>
  <c r="X396" s="1"/>
  <c r="F396" i="145" s="1"/>
  <c r="R396" s="1"/>
  <c r="F485" i="144"/>
  <c r="X485" s="1"/>
  <c r="F485" i="145" s="1"/>
  <c r="R485" s="1"/>
  <c r="F221" i="144"/>
  <c r="X221" s="1"/>
  <c r="F221" i="145" s="1"/>
  <c r="R221" s="1"/>
  <c r="F154" i="144"/>
  <c r="X154" s="1"/>
  <c r="F154" i="145" s="1"/>
  <c r="R154" s="1"/>
  <c r="F23" i="144"/>
  <c r="X23" s="1"/>
  <c r="F23" i="145" s="1"/>
  <c r="R23" s="1"/>
  <c r="F453" i="144"/>
  <c r="X453" s="1"/>
  <c r="F453" i="145" s="1"/>
  <c r="R453" s="1"/>
  <c r="F387" i="144"/>
  <c r="X387" s="1"/>
  <c r="F387" i="145" s="1"/>
  <c r="R387" s="1"/>
  <c r="F255" i="144"/>
  <c r="X255" s="1"/>
  <c r="F255" i="145" s="1"/>
  <c r="R255" s="1"/>
  <c r="F184" i="144"/>
  <c r="X184" s="1"/>
  <c r="F184" i="145" s="1"/>
  <c r="R184" s="1"/>
  <c r="F118" i="144"/>
  <c r="X118" s="1"/>
  <c r="F118" i="145" s="1"/>
  <c r="R118" s="1"/>
  <c r="F330" i="144"/>
  <c r="X330" s="1"/>
  <c r="F330" i="145" s="1"/>
  <c r="R330" s="1"/>
  <c r="F227" i="144"/>
  <c r="X227" s="1"/>
  <c r="F227" i="145" s="1"/>
  <c r="R227" s="1"/>
  <c r="F99" i="144"/>
  <c r="X99" s="1"/>
  <c r="F99" i="145" s="1"/>
  <c r="R99" s="1"/>
  <c r="F144" i="144"/>
  <c r="X144" s="1"/>
  <c r="F144" i="145" s="1"/>
  <c r="R144" s="1"/>
  <c r="F116" i="144"/>
  <c r="X116" s="1"/>
  <c r="F116" i="145" s="1"/>
  <c r="R116" s="1"/>
  <c r="F466" i="144"/>
  <c r="X466" s="1"/>
  <c r="F466" i="145" s="1"/>
  <c r="R466" s="1"/>
  <c r="F272" i="144"/>
  <c r="X272" s="1"/>
  <c r="F272" i="145" s="1"/>
  <c r="R272" s="1"/>
  <c r="F137" i="144"/>
  <c r="X137" s="1"/>
  <c r="F137" i="145" s="1"/>
  <c r="R137" s="1"/>
  <c r="F471" i="144"/>
  <c r="X471" s="1"/>
  <c r="F471" i="145" s="1"/>
  <c r="R471" s="1"/>
  <c r="F339" i="144"/>
  <c r="X339" s="1"/>
  <c r="F339" i="145" s="1"/>
  <c r="R339" s="1"/>
  <c r="F273" i="144"/>
  <c r="X273" s="1"/>
  <c r="F273" i="145" s="1"/>
  <c r="R273" s="1"/>
  <c r="F207" i="144"/>
  <c r="X207" s="1"/>
  <c r="F207" i="145" s="1"/>
  <c r="R207" s="1"/>
  <c r="F423" i="144"/>
  <c r="X423" s="1"/>
  <c r="F423" i="145" s="1"/>
  <c r="R423" s="1"/>
  <c r="F357" i="144"/>
  <c r="F291"/>
  <c r="X291" s="1"/>
  <c r="F291" i="145" s="1"/>
  <c r="R291" s="1"/>
  <c r="F158" i="144"/>
  <c r="X158" s="1"/>
  <c r="F158" i="145" s="1"/>
  <c r="R158" s="1"/>
  <c r="F92" i="144"/>
  <c r="X92" s="1"/>
  <c r="F92" i="145" s="1"/>
  <c r="R92" s="1"/>
  <c r="F27" i="144"/>
  <c r="X27" s="1"/>
  <c r="F27" i="145" s="1"/>
  <c r="R27" s="1"/>
  <c r="F391" i="144"/>
  <c r="X391" s="1"/>
  <c r="F391" i="145" s="1"/>
  <c r="R391" s="1"/>
  <c r="F325" i="144"/>
  <c r="X325" s="1"/>
  <c r="F325" i="145" s="1"/>
  <c r="R325" s="1"/>
  <c r="F259" i="144"/>
  <c r="X259" s="1"/>
  <c r="F259" i="145" s="1"/>
  <c r="R259" s="1"/>
  <c r="F122" i="144"/>
  <c r="X122" s="1"/>
  <c r="F122" i="145" s="1"/>
  <c r="R122" s="1"/>
  <c r="F57" i="144"/>
  <c r="X57" s="1"/>
  <c r="F57" i="145" s="1"/>
  <c r="R57" s="1"/>
  <c r="F334" i="144"/>
  <c r="X334" s="1"/>
  <c r="F334" i="145" s="1"/>
  <c r="R334" s="1"/>
  <c r="F103" i="144"/>
  <c r="X103" s="1"/>
  <c r="F103" i="145" s="1"/>
  <c r="R103" s="1"/>
  <c r="F124" i="144"/>
  <c r="X124" s="1"/>
  <c r="F124" i="145" s="1"/>
  <c r="R124" s="1"/>
  <c r="F156" i="144"/>
  <c r="X156" s="1"/>
  <c r="F156" i="145" s="1"/>
  <c r="R156" s="1"/>
  <c r="F470" i="144"/>
  <c r="X470" s="1"/>
  <c r="F470" i="145" s="1"/>
  <c r="R470" s="1"/>
  <c r="F404" i="144"/>
  <c r="X404" s="1"/>
  <c r="F404" i="145" s="1"/>
  <c r="R404" s="1"/>
  <c r="F284" i="144"/>
  <c r="X284" s="1"/>
  <c r="F284" i="145" s="1"/>
  <c r="R284" s="1"/>
  <c r="F475" i="144"/>
  <c r="X475" s="1"/>
  <c r="F475" i="145" s="1"/>
  <c r="R475" s="1"/>
  <c r="F409" i="144"/>
  <c r="X409" s="1"/>
  <c r="F409" i="145" s="1"/>
  <c r="R409" s="1"/>
  <c r="F343" i="144"/>
  <c r="X343" s="1"/>
  <c r="F343" i="145" s="1"/>
  <c r="R343" s="1"/>
  <c r="F211" i="144"/>
  <c r="X211" s="1"/>
  <c r="F211" i="145" s="1"/>
  <c r="R211" s="1"/>
  <c r="F493" i="144"/>
  <c r="X493" s="1"/>
  <c r="F493" i="145" s="1"/>
  <c r="R493" s="1"/>
  <c r="F427" i="144"/>
  <c r="X427" s="1"/>
  <c r="F427" i="145" s="1"/>
  <c r="R427" s="1"/>
  <c r="F295" i="144"/>
  <c r="X295" s="1"/>
  <c r="F295" i="145" s="1"/>
  <c r="R295" s="1"/>
  <c r="F229" i="144"/>
  <c r="X229" s="1"/>
  <c r="F229" i="145" s="1"/>
  <c r="R229" s="1"/>
  <c r="F163" i="144"/>
  <c r="X163" s="1"/>
  <c r="F163" i="145" s="1"/>
  <c r="R163" s="1"/>
  <c r="F31" i="144"/>
  <c r="X31" s="1"/>
  <c r="F31" i="145" s="1"/>
  <c r="R31" s="1"/>
  <c r="F461" i="144"/>
  <c r="X461" s="1"/>
  <c r="F461" i="145" s="1"/>
  <c r="R461" s="1"/>
  <c r="F395" i="144"/>
  <c r="X395" s="1"/>
  <c r="F395" i="145" s="1"/>
  <c r="R395" s="1"/>
  <c r="F263" i="144"/>
  <c r="X263" s="1"/>
  <c r="F263" i="145" s="1"/>
  <c r="R263" s="1"/>
  <c r="F193" i="144"/>
  <c r="X193" s="1"/>
  <c r="F193" i="145" s="1"/>
  <c r="R193" s="1"/>
  <c r="F127" i="144"/>
  <c r="F342"/>
  <c r="X342" s="1"/>
  <c r="F342" i="145" s="1"/>
  <c r="R342" s="1"/>
  <c r="F243" i="144"/>
  <c r="X243" s="1"/>
  <c r="F243" i="145" s="1"/>
  <c r="R243" s="1"/>
  <c r="F111" i="144"/>
  <c r="X111" s="1"/>
  <c r="F111" i="145" s="1"/>
  <c r="R111" s="1"/>
  <c r="F165" i="144"/>
  <c r="X165" s="1"/>
  <c r="F165" i="145" s="1"/>
  <c r="R165" s="1"/>
  <c r="F145" i="144"/>
  <c r="X145" s="1"/>
  <c r="F145" i="145" s="1"/>
  <c r="R145" s="1"/>
  <c r="F474" i="144"/>
  <c r="X474" s="1"/>
  <c r="F474" i="145" s="1"/>
  <c r="R474" s="1"/>
  <c r="F297" i="144"/>
  <c r="X297" s="1"/>
  <c r="F297" i="145" s="1"/>
  <c r="R297" s="1"/>
  <c r="F29" i="144"/>
  <c r="X29" s="1"/>
  <c r="F29" i="145" s="1"/>
  <c r="R29" s="1"/>
  <c r="F480" i="144"/>
  <c r="X480" s="1"/>
  <c r="F480" i="145" s="1"/>
  <c r="R480" s="1"/>
  <c r="F347" i="144"/>
  <c r="X347" s="1"/>
  <c r="F347" i="145" s="1"/>
  <c r="R347" s="1"/>
  <c r="F281" i="144"/>
  <c r="X281" s="1"/>
  <c r="F281" i="145" s="1"/>
  <c r="R281" s="1"/>
  <c r="F216" i="144"/>
  <c r="X216" s="1"/>
  <c r="F216" i="145" s="1"/>
  <c r="R216" s="1"/>
  <c r="F431" i="144"/>
  <c r="X431" s="1"/>
  <c r="F431" i="145" s="1"/>
  <c r="R431" s="1"/>
  <c r="F365" i="144"/>
  <c r="X365" s="1"/>
  <c r="F365" i="145" s="1"/>
  <c r="R365" s="1"/>
  <c r="F299" i="144"/>
  <c r="X299" s="1"/>
  <c r="F299" i="145" s="1"/>
  <c r="R299" s="1"/>
  <c r="F167" i="144"/>
  <c r="X167" s="1"/>
  <c r="F167" i="145" s="1"/>
  <c r="R167" s="1"/>
  <c r="F101" i="144"/>
  <c r="X101" s="1"/>
  <c r="F101" i="145" s="1"/>
  <c r="R101" s="1"/>
  <c r="F36" i="144"/>
  <c r="F399"/>
  <c r="X399" s="1"/>
  <c r="F399" i="145" s="1"/>
  <c r="R399" s="1"/>
  <c r="F333" i="144"/>
  <c r="X333" s="1"/>
  <c r="F333" i="145" s="1"/>
  <c r="R333" s="1"/>
  <c r="F267" i="144"/>
  <c r="X267" s="1"/>
  <c r="F267" i="145" s="1"/>
  <c r="R267" s="1"/>
  <c r="F131" i="144"/>
  <c r="X131" s="1"/>
  <c r="F131" i="145" s="1"/>
  <c r="R131" s="1"/>
  <c r="F65" i="144"/>
  <c r="X65" s="1"/>
  <c r="F65" i="145" s="1"/>
  <c r="R65" s="1"/>
  <c r="F346" i="144"/>
  <c r="X346" s="1"/>
  <c r="F346" i="145" s="1"/>
  <c r="R346" s="1"/>
  <c r="F123" i="144"/>
  <c r="X123" s="1"/>
  <c r="F123" i="145" s="1"/>
  <c r="R123" s="1"/>
  <c r="F149" i="144"/>
  <c r="X149" s="1"/>
  <c r="F149" i="145" s="1"/>
  <c r="R149" s="1"/>
  <c r="F102" i="144"/>
  <c r="X102" s="1"/>
  <c r="F102" i="145" s="1"/>
  <c r="R102" s="1"/>
  <c r="F450" i="144"/>
  <c r="X450" s="1"/>
  <c r="F450" i="145" s="1"/>
  <c r="R450" s="1"/>
  <c r="F455" i="144"/>
  <c r="X455" s="1"/>
  <c r="F455" i="145" s="1"/>
  <c r="R455" s="1"/>
  <c r="F191" i="144"/>
  <c r="X191" s="1"/>
  <c r="F191" i="145" s="1"/>
  <c r="R191" s="1"/>
  <c r="F11" i="144"/>
  <c r="X11" s="1"/>
  <c r="F11" i="145" s="1"/>
  <c r="R11" s="1"/>
  <c r="F242" i="144"/>
  <c r="X242" s="1"/>
  <c r="F242" i="145" s="1"/>
  <c r="R242" s="1"/>
  <c r="F314" i="144"/>
  <c r="F231"/>
  <c r="X231" s="1"/>
  <c r="F231" i="145" s="1"/>
  <c r="R231" s="1"/>
  <c r="F327" i="144"/>
  <c r="X327" s="1"/>
  <c r="F327" i="145" s="1"/>
  <c r="R327" s="1"/>
  <c r="F410" i="144"/>
  <c r="X410" s="1"/>
  <c r="F410" i="145" s="1"/>
  <c r="R410" s="1"/>
  <c r="F378" i="144"/>
  <c r="X378" s="1"/>
  <c r="F378" i="145" s="1"/>
  <c r="R378" s="1"/>
  <c r="F110" i="144"/>
  <c r="X110" s="1"/>
  <c r="F110" i="145" s="1"/>
  <c r="R110" s="1"/>
  <c r="F78" i="144"/>
  <c r="X78" s="1"/>
  <c r="F78" i="145" s="1"/>
  <c r="R78" s="1"/>
  <c r="F463" i="144"/>
  <c r="X463" s="1"/>
  <c r="F463" i="145" s="1"/>
  <c r="R463" s="1"/>
  <c r="F199" i="144"/>
  <c r="X199" s="1"/>
  <c r="F199" i="145" s="1"/>
  <c r="R199" s="1"/>
  <c r="F282" i="144"/>
  <c r="X282" s="1"/>
  <c r="F282" i="145" s="1"/>
  <c r="R282" s="1"/>
  <c r="F251" i="144"/>
  <c r="X251" s="1"/>
  <c r="F251" i="145" s="1"/>
  <c r="R251" s="1"/>
  <c r="F326" i="144"/>
  <c r="X326" s="1"/>
  <c r="F326" i="145" s="1"/>
  <c r="R326" s="1"/>
  <c r="F132" i="144"/>
  <c r="X132" s="1"/>
  <c r="F132" i="145" s="1"/>
  <c r="R132" s="1"/>
  <c r="F335" i="144"/>
  <c r="X335" s="1"/>
  <c r="F335" i="145" s="1"/>
  <c r="R335" s="1"/>
  <c r="F419" i="144"/>
  <c r="X419" s="1"/>
  <c r="F419" i="145" s="1"/>
  <c r="R419" s="1"/>
  <c r="F168" i="144"/>
  <c r="X168" s="1"/>
  <c r="F168" i="145" s="1"/>
  <c r="R168" s="1"/>
  <c r="F55" i="144"/>
  <c r="X55" s="1"/>
  <c r="F55" i="145" s="1"/>
  <c r="R55" s="1"/>
  <c r="F79" i="144"/>
  <c r="X79" s="1"/>
  <c r="F79" i="145" s="1"/>
  <c r="R79" s="1"/>
  <c r="F257" i="144"/>
  <c r="X257" s="1"/>
  <c r="F257" i="145" s="1"/>
  <c r="R257" s="1"/>
  <c r="F76" i="144"/>
  <c r="X76" s="1"/>
  <c r="F76" i="145" s="1"/>
  <c r="R76" s="1"/>
  <c r="F308" i="144"/>
  <c r="X308" s="1"/>
  <c r="F308" i="145" s="1"/>
  <c r="R308" s="1"/>
  <c r="F41" i="144"/>
  <c r="X41" s="1"/>
  <c r="F41" i="145" s="1"/>
  <c r="R41" s="1"/>
  <c r="F75" i="144"/>
  <c r="X75" s="1"/>
  <c r="F75" i="145" s="1"/>
  <c r="R75" s="1"/>
  <c r="F91" i="144"/>
  <c r="X91" s="1"/>
  <c r="F91" i="145" s="1"/>
  <c r="R91" s="1"/>
  <c r="F261" i="144"/>
  <c r="X261" s="1"/>
  <c r="F261" i="145" s="1"/>
  <c r="R261" s="1"/>
  <c r="F80" i="144"/>
  <c r="X80" s="1"/>
  <c r="F80" i="145" s="1"/>
  <c r="R80" s="1"/>
  <c r="F312" i="144"/>
  <c r="X312" s="1"/>
  <c r="F312" i="145" s="1"/>
  <c r="R312" s="1"/>
  <c r="F45" i="144"/>
  <c r="X45" s="1"/>
  <c r="F45" i="145" s="1"/>
  <c r="R45" s="1"/>
  <c r="F388" i="144"/>
  <c r="X388" s="1"/>
  <c r="F388" i="145" s="1"/>
  <c r="R388" s="1"/>
  <c r="F397" i="144"/>
  <c r="X397" s="1"/>
  <c r="F397" i="145" s="1"/>
  <c r="R397" s="1"/>
  <c r="F481" i="144"/>
  <c r="X481" s="1"/>
  <c r="F481" i="145" s="1"/>
  <c r="R481" s="1"/>
  <c r="F449" i="144"/>
  <c r="X449" s="1"/>
  <c r="F449" i="145" s="1"/>
  <c r="R449" s="1"/>
  <c r="F180" i="144"/>
  <c r="X180" s="1"/>
  <c r="F180" i="145" s="1"/>
  <c r="R180" s="1"/>
  <c r="F223" i="144"/>
  <c r="X223" s="1"/>
  <c r="F223" i="145" s="1"/>
  <c r="R223" s="1"/>
  <c r="F120" i="144"/>
  <c r="X120" s="1"/>
  <c r="F120" i="145" s="1"/>
  <c r="R120" s="1"/>
  <c r="F269" i="144"/>
  <c r="X269" s="1"/>
  <c r="F269" i="145" s="1"/>
  <c r="R269" s="1"/>
  <c r="F352" i="144"/>
  <c r="X352" s="1"/>
  <c r="F352" i="145" s="1"/>
  <c r="R352" s="1"/>
  <c r="F148" i="144"/>
  <c r="X148" s="1"/>
  <c r="F148" i="145" s="1"/>
  <c r="R148" s="1"/>
  <c r="F491" i="144"/>
  <c r="X491" s="1"/>
  <c r="F491" i="145" s="1"/>
  <c r="R491" s="1"/>
  <c r="F496" i="144"/>
  <c r="X496" s="1"/>
  <c r="F496" i="145" s="1"/>
  <c r="R496" s="1"/>
  <c r="F316" i="144"/>
  <c r="X316" s="1"/>
  <c r="F316" i="145" s="1"/>
  <c r="R316" s="1"/>
  <c r="F52" i="144"/>
  <c r="X52" s="1"/>
  <c r="F52" i="145" s="1"/>
  <c r="R52" s="1"/>
  <c r="F283" i="144"/>
  <c r="X283" s="1"/>
  <c r="F283" i="145" s="1"/>
  <c r="R283" s="1"/>
  <c r="F77" i="144"/>
  <c r="X77" s="1"/>
  <c r="F77" i="145" s="1"/>
  <c r="R77" s="1"/>
  <c r="F9" i="144"/>
  <c r="X9" s="1"/>
  <c r="F9" i="145" s="1"/>
  <c r="R9" s="1"/>
  <c r="F425" i="144"/>
  <c r="X425" s="1"/>
  <c r="F425" i="145" s="1"/>
  <c r="R425" s="1"/>
  <c r="F100" i="144"/>
  <c r="X100" s="1"/>
  <c r="F100" i="145" s="1"/>
  <c r="R100" s="1"/>
  <c r="F250" i="144"/>
  <c r="X250" s="1"/>
  <c r="F250" i="145" s="1"/>
  <c r="R250" s="1"/>
  <c r="F482" i="144"/>
  <c r="X482" s="1"/>
  <c r="F482" i="145" s="1"/>
  <c r="R482" s="1"/>
  <c r="F276" i="144"/>
  <c r="X276" s="1"/>
  <c r="F276" i="145" s="1"/>
  <c r="R276" s="1"/>
  <c r="F8" i="144"/>
  <c r="X8" s="1"/>
  <c r="F8" i="145" s="1"/>
  <c r="R8" s="1"/>
  <c r="F12" i="144"/>
  <c r="X12" s="1"/>
  <c r="F12" i="145" s="1"/>
  <c r="R12" s="1"/>
  <c r="F364" i="144"/>
  <c r="X364" s="1"/>
  <c r="F364" i="145" s="1"/>
  <c r="R364" s="1"/>
  <c r="F448" i="144"/>
  <c r="X448" s="1"/>
  <c r="F448" i="145" s="1"/>
  <c r="R448" s="1"/>
  <c r="F183" i="144"/>
  <c r="X183" s="1"/>
  <c r="F183" i="145" s="1"/>
  <c r="R183" s="1"/>
  <c r="F147" i="144"/>
  <c r="X147" s="1"/>
  <c r="F147" i="145" s="1"/>
  <c r="R147" s="1"/>
  <c r="F161" i="144"/>
  <c r="F268"/>
  <c r="X268" s="1"/>
  <c r="F268" i="145" s="1"/>
  <c r="R268" s="1"/>
  <c r="F115" i="144"/>
  <c r="X115" s="1"/>
  <c r="F115" i="145" s="1"/>
  <c r="R115" s="1"/>
  <c r="F298" i="144"/>
  <c r="X298" s="1"/>
  <c r="F298" i="145" s="1"/>
  <c r="R298" s="1"/>
  <c r="F381" i="144"/>
  <c r="X381" s="1"/>
  <c r="F381" i="145" s="1"/>
  <c r="R381" s="1"/>
  <c r="F349" i="144"/>
  <c r="X349" s="1"/>
  <c r="F349" i="145" s="1"/>
  <c r="R349" s="1"/>
  <c r="F81" i="144"/>
  <c r="X81" s="1"/>
  <c r="F81" i="145" s="1"/>
  <c r="R81" s="1"/>
  <c r="F17" i="144"/>
  <c r="X17" s="1"/>
  <c r="F17" i="145" s="1"/>
  <c r="R17" s="1"/>
  <c r="X36" i="144" l="1"/>
  <c r="X290"/>
  <c r="X415"/>
  <c r="X386"/>
  <c r="U95" i="140"/>
  <c r="U94" s="1"/>
  <c r="F94"/>
  <c r="X215" i="144"/>
  <c r="U239" i="140"/>
  <c r="U238" s="1"/>
  <c r="F238"/>
  <c r="U431"/>
  <c r="U430" s="1"/>
  <c r="F430"/>
  <c r="F133"/>
  <c r="U134"/>
  <c r="U133" s="1"/>
  <c r="X161" i="144"/>
  <c r="X127"/>
  <c r="X441"/>
  <c r="X478"/>
  <c r="U378" i="140"/>
  <c r="U377" s="1"/>
  <c r="F377"/>
  <c r="U68"/>
  <c r="U67" s="1"/>
  <c r="F67"/>
  <c r="X314" i="144"/>
  <c r="X357"/>
  <c r="F117"/>
  <c r="X117" s="1"/>
  <c r="F117" i="145" s="1"/>
  <c r="R117" s="1"/>
  <c r="F25" i="144"/>
  <c r="X25" s="1"/>
  <c r="F25" i="145" s="1"/>
  <c r="R25" s="1"/>
  <c r="F416" i="144"/>
  <c r="X416" s="1"/>
  <c r="F416" i="145" s="1"/>
  <c r="R416" s="1"/>
  <c r="F350" i="144"/>
  <c r="X350" s="1"/>
  <c r="F350" i="145" s="1"/>
  <c r="R350" s="1"/>
  <c r="F213" i="144"/>
  <c r="X213" s="1"/>
  <c r="F213" i="145" s="1"/>
  <c r="R213" s="1"/>
  <c r="F430" i="144"/>
  <c r="X430" s="1"/>
  <c r="F430" i="145" s="1"/>
  <c r="R430" s="1"/>
  <c r="F16" i="144"/>
  <c r="X16" s="1"/>
  <c r="F16" i="145" s="1"/>
  <c r="R16" s="1"/>
  <c r="F232" i="144"/>
  <c r="X232" s="1"/>
  <c r="F232" i="145" s="1"/>
  <c r="R232" s="1"/>
  <c r="F143" i="144"/>
  <c r="X143" s="1"/>
  <c r="F143" i="145" s="1"/>
  <c r="R143" s="1"/>
  <c r="F104" i="144"/>
  <c r="X104" s="1"/>
  <c r="F104" i="145" s="1"/>
  <c r="R104" s="1"/>
  <c r="F217" i="144"/>
  <c r="X217" s="1"/>
  <c r="F217" i="145" s="1"/>
  <c r="R217" s="1"/>
  <c r="F83" i="144"/>
  <c r="X83" s="1"/>
  <c r="F83" i="145" s="1"/>
  <c r="R83" s="1"/>
  <c r="F344" i="144"/>
  <c r="X344" s="1"/>
  <c r="F344" i="145" s="1"/>
  <c r="R344" s="1"/>
  <c r="F210" i="144"/>
  <c r="X210" s="1"/>
  <c r="F210" i="145" s="1"/>
  <c r="R210" s="1"/>
  <c r="F340" i="144"/>
  <c r="X340" s="1"/>
  <c r="F340" i="145" s="1"/>
  <c r="R340" s="1"/>
  <c r="F202" i="144"/>
  <c r="X202" s="1"/>
  <c r="F202" i="145" s="1"/>
  <c r="R202" s="1"/>
  <c r="F260" i="144"/>
  <c r="X260" s="1"/>
  <c r="F260" i="145" s="1"/>
  <c r="R260" s="1"/>
  <c r="F19" i="144"/>
  <c r="X19" s="1"/>
  <c r="F19" i="145" s="1"/>
  <c r="R19" s="1"/>
  <c r="F458" i="144"/>
  <c r="X458" s="1"/>
  <c r="F458" i="145" s="1"/>
  <c r="R458" s="1"/>
  <c r="F146" i="144"/>
  <c r="X146" s="1"/>
  <c r="F146" i="145" s="1"/>
  <c r="R146" s="1"/>
  <c r="F107" i="144"/>
  <c r="X107" s="1"/>
  <c r="F107" i="145" s="1"/>
  <c r="R107" s="1"/>
  <c r="F274" i="144"/>
  <c r="X274" s="1"/>
  <c r="F274" i="145" s="1"/>
  <c r="R274" s="1"/>
  <c r="F58" i="144"/>
  <c r="X58" s="1"/>
  <c r="F58" i="145" s="1"/>
  <c r="R58" s="1"/>
  <c r="F252" i="144"/>
  <c r="X252" s="1"/>
  <c r="F252" i="145" s="1"/>
  <c r="R252" s="1"/>
  <c r="F197" i="144"/>
  <c r="X197" s="1"/>
  <c r="F197" i="145" s="1"/>
  <c r="R197" s="1"/>
  <c r="F465" i="144"/>
  <c r="X465" s="1"/>
  <c r="F465" i="145" s="1"/>
  <c r="R465" s="1"/>
  <c r="F233" i="144"/>
  <c r="X233" s="1"/>
  <c r="F233" i="145" s="1"/>
  <c r="R233" s="1"/>
  <c r="F497" i="144"/>
  <c r="X497" s="1"/>
  <c r="F497" i="145" s="1"/>
  <c r="R497" s="1"/>
  <c r="F413" i="144"/>
  <c r="X413" s="1"/>
  <c r="F413" i="145" s="1"/>
  <c r="R413" s="1"/>
  <c r="F408" i="144"/>
  <c r="X408" s="1"/>
  <c r="F408" i="145" s="1"/>
  <c r="R408" s="1"/>
  <c r="F141" i="144"/>
  <c r="X141" s="1"/>
  <c r="F141" i="145" s="1"/>
  <c r="R141" s="1"/>
  <c r="F61" i="144"/>
  <c r="X61" s="1"/>
  <c r="F61" i="145" s="1"/>
  <c r="R61" s="1"/>
  <c r="F329" i="144"/>
  <c r="X329" s="1"/>
  <c r="F329" i="145" s="1"/>
  <c r="R329" s="1"/>
  <c r="F97" i="144"/>
  <c r="X97" s="1"/>
  <c r="F97" i="145" s="1"/>
  <c r="R97" s="1"/>
  <c r="F361" i="144"/>
  <c r="X361" s="1"/>
  <c r="F361" i="145" s="1"/>
  <c r="R361" s="1"/>
  <c r="F277" i="144"/>
  <c r="X277" s="1"/>
  <c r="F277" i="145" s="1"/>
  <c r="R277" s="1"/>
  <c r="F174" i="144"/>
  <c r="X174" s="1"/>
  <c r="F174" i="145" s="1"/>
  <c r="R174" s="1"/>
  <c r="F129" i="144"/>
  <c r="X129" s="1"/>
  <c r="F129" i="145" s="1"/>
  <c r="R129" s="1"/>
  <c r="F239" i="144"/>
  <c r="X239" s="1"/>
  <c r="F239" i="145" s="1"/>
  <c r="R239" s="1"/>
  <c r="F189" i="144"/>
  <c r="X189" s="1"/>
  <c r="F189" i="145" s="1"/>
  <c r="R189" s="1"/>
  <c r="F457" i="144"/>
  <c r="X457" s="1"/>
  <c r="F457" i="145" s="1"/>
  <c r="R457" s="1"/>
  <c r="F225" i="144"/>
  <c r="X225" s="1"/>
  <c r="F225" i="145" s="1"/>
  <c r="R225" s="1"/>
  <c r="F489" i="144"/>
  <c r="X489" s="1"/>
  <c r="F489" i="145" s="1"/>
  <c r="R489" s="1"/>
  <c r="F405" i="144"/>
  <c r="X405" s="1"/>
  <c r="F405" i="145" s="1"/>
  <c r="R405" s="1"/>
  <c r="F400" i="144"/>
  <c r="X400" s="1"/>
  <c r="F400" i="145" s="1"/>
  <c r="R400" s="1"/>
  <c r="F112" i="144"/>
  <c r="X112" s="1"/>
  <c r="F112" i="145" s="1"/>
  <c r="R112" s="1"/>
  <c r="F53" i="144"/>
  <c r="X53" s="1"/>
  <c r="F53" i="145" s="1"/>
  <c r="R53" s="1"/>
  <c r="F321" i="144"/>
  <c r="X321" s="1"/>
  <c r="F321" i="145" s="1"/>
  <c r="R321" s="1"/>
  <c r="F88" i="144"/>
  <c r="X88" s="1"/>
  <c r="F88" i="145" s="1"/>
  <c r="R88" s="1"/>
  <c r="F401" i="144"/>
  <c r="X401" s="1"/>
  <c r="F401" i="145" s="1"/>
  <c r="R401" s="1"/>
  <c r="F317" i="144"/>
  <c r="X317" s="1"/>
  <c r="F317" i="145" s="1"/>
  <c r="R317" s="1"/>
  <c r="F108" i="144"/>
  <c r="X108" s="1"/>
  <c r="F108" i="145" s="1"/>
  <c r="R108" s="1"/>
  <c r="F445" i="144"/>
  <c r="X445" s="1"/>
  <c r="F445" i="145" s="1"/>
  <c r="R445" s="1"/>
  <c r="F383" i="144"/>
  <c r="X383" s="1"/>
  <c r="F383" i="145" s="1"/>
  <c r="R383" s="1"/>
  <c r="F208" i="144"/>
  <c r="X208" s="1"/>
  <c r="F208" i="145" s="1"/>
  <c r="R208" s="1"/>
  <c r="F59" i="144"/>
  <c r="X59" s="1"/>
  <c r="F59" i="145" s="1"/>
  <c r="R59" s="1"/>
  <c r="F345" i="144"/>
  <c r="X345" s="1"/>
  <c r="F345" i="145" s="1"/>
  <c r="R345" s="1"/>
  <c r="F113" i="144"/>
  <c r="X113" s="1"/>
  <c r="F113" i="145" s="1"/>
  <c r="R113" s="1"/>
  <c r="F377" i="144"/>
  <c r="X377" s="1"/>
  <c r="F377" i="145" s="1"/>
  <c r="R377" s="1"/>
  <c r="F294" i="144"/>
  <c r="X294" s="1"/>
  <c r="F294" i="145" s="1"/>
  <c r="R294" s="1"/>
  <c r="F90" i="144"/>
  <c r="X90" s="1"/>
  <c r="F90" i="145" s="1"/>
  <c r="R90" s="1"/>
  <c r="F13" i="144"/>
  <c r="X13" s="1"/>
  <c r="F13" i="145" s="1"/>
  <c r="R13" s="1"/>
  <c r="F264" i="144"/>
  <c r="X264" s="1"/>
  <c r="F264" i="145" s="1"/>
  <c r="R264" s="1"/>
  <c r="F205" i="144"/>
  <c r="X205" s="1"/>
  <c r="F205" i="145" s="1"/>
  <c r="R205" s="1"/>
  <c r="F473" i="144"/>
  <c r="X473" s="1"/>
  <c r="F473" i="145" s="1"/>
  <c r="R473" s="1"/>
  <c r="F241" i="144"/>
  <c r="X241" s="1"/>
  <c r="F241" i="145" s="1"/>
  <c r="R241" s="1"/>
  <c r="F22" i="144"/>
  <c r="X22" s="1"/>
  <c r="F22" i="145" s="1"/>
  <c r="R22" s="1"/>
  <c r="F422" i="144"/>
  <c r="X422" s="1"/>
  <c r="F422" i="145" s="1"/>
  <c r="R422" s="1"/>
  <c r="F417" i="144"/>
  <c r="X417" s="1"/>
  <c r="F417" i="145" s="1"/>
  <c r="R417" s="1"/>
  <c r="F162" i="144"/>
  <c r="X162" s="1"/>
  <c r="F162" i="145" s="1"/>
  <c r="R162" s="1"/>
  <c r="F69" i="144"/>
  <c r="X69" s="1"/>
  <c r="F69" i="145" s="1"/>
  <c r="R69" s="1"/>
  <c r="F337" i="144"/>
  <c r="X337" s="1"/>
  <c r="F337" i="145" s="1"/>
  <c r="R337" s="1"/>
  <c r="F105" i="144"/>
  <c r="X105" s="1"/>
  <c r="F105" i="145" s="1"/>
  <c r="R105" s="1"/>
  <c r="F369" i="144"/>
  <c r="X369" s="1"/>
  <c r="F369" i="145" s="1"/>
  <c r="R369" s="1"/>
  <c r="F285" i="144"/>
  <c r="X285" s="1"/>
  <c r="F285" i="145" s="1"/>
  <c r="R285" s="1"/>
  <c r="F54" i="144"/>
  <c r="X54" s="1"/>
  <c r="F54" i="145" s="1"/>
  <c r="R54" s="1"/>
  <c r="F157" i="144"/>
  <c r="X157" s="1"/>
  <c r="F157" i="145" s="1"/>
  <c r="R157" s="1"/>
  <c r="F467" i="144"/>
  <c r="X467" s="1"/>
  <c r="F467" i="145" s="1"/>
  <c r="R467" s="1"/>
  <c r="F382" i="144"/>
  <c r="X382" s="1"/>
  <c r="F382" i="145" s="1"/>
  <c r="R382" s="1"/>
  <c r="F247" i="144"/>
  <c r="X247" s="1"/>
  <c r="F247" i="145" s="1"/>
  <c r="R247" s="1"/>
  <c r="F15" i="144"/>
  <c r="X15" s="1"/>
  <c r="F15" i="145" s="1"/>
  <c r="R15" s="1"/>
  <c r="F454" i="144"/>
  <c r="X454" s="1"/>
  <c r="F454" i="145" s="1"/>
  <c r="R454" s="1"/>
  <c r="F142" i="144"/>
  <c r="X142" s="1"/>
  <c r="F142" i="145" s="1"/>
  <c r="R142" s="1"/>
  <c r="F95" i="144"/>
  <c r="F370"/>
  <c r="X370" s="1"/>
  <c r="F370" i="145" s="1"/>
  <c r="R370" s="1"/>
  <c r="F204" i="144"/>
  <c r="X204" s="1"/>
  <c r="F204" i="145" s="1"/>
  <c r="R204" s="1"/>
  <c r="F468" i="144"/>
  <c r="X468" s="1"/>
  <c r="F468" i="145" s="1"/>
  <c r="R468" s="1"/>
  <c r="F384" i="144"/>
  <c r="X384" s="1"/>
  <c r="F384" i="145" s="1"/>
  <c r="R384" s="1"/>
  <c r="F375" i="144"/>
  <c r="X375" s="1"/>
  <c r="F375" i="145" s="1"/>
  <c r="R375" s="1"/>
  <c r="F47" i="144"/>
  <c r="X47" s="1"/>
  <c r="F47" i="145" s="1"/>
  <c r="R47" s="1"/>
  <c r="F32" i="144"/>
  <c r="X32" s="1"/>
  <c r="F32" i="145" s="1"/>
  <c r="R32" s="1"/>
  <c r="F300" i="144"/>
  <c r="X300" s="1"/>
  <c r="F300" i="145" s="1"/>
  <c r="R300" s="1"/>
  <c r="F68" i="144"/>
  <c r="X68" s="1"/>
  <c r="F68" i="145" s="1"/>
  <c r="R68" s="1"/>
  <c r="F332" i="144"/>
  <c r="X332" s="1"/>
  <c r="F332" i="145" s="1"/>
  <c r="R332" s="1"/>
  <c r="F249" i="144"/>
  <c r="F51"/>
  <c r="X51" s="1"/>
  <c r="F51" i="145" s="1"/>
  <c r="R51" s="1"/>
  <c r="F30" i="144"/>
  <c r="X30" s="1"/>
  <c r="F30" i="145" s="1"/>
  <c r="R30" s="1"/>
  <c r="F185" i="144"/>
  <c r="X185" s="1"/>
  <c r="F185" i="145" s="1"/>
  <c r="R185" s="1"/>
  <c r="F159" i="144"/>
  <c r="X159" s="1"/>
  <c r="F159" i="145" s="1"/>
  <c r="R159" s="1"/>
  <c r="F428" i="144"/>
  <c r="X428" s="1"/>
  <c r="F428" i="145" s="1"/>
  <c r="R428" s="1"/>
  <c r="F196" i="144"/>
  <c r="X196" s="1"/>
  <c r="F196" i="145" s="1"/>
  <c r="R196" s="1"/>
  <c r="F460" i="144"/>
  <c r="X460" s="1"/>
  <c r="F460" i="145" s="1"/>
  <c r="R460" s="1"/>
  <c r="F376" i="144"/>
  <c r="X376" s="1"/>
  <c r="F376" i="145" s="1"/>
  <c r="R376" s="1"/>
  <c r="F367" i="144"/>
  <c r="X367" s="1"/>
  <c r="F367" i="145" s="1"/>
  <c r="R367" s="1"/>
  <c r="F26" i="144"/>
  <c r="X26" s="1"/>
  <c r="F26" i="145" s="1"/>
  <c r="R26" s="1"/>
  <c r="F24" i="144"/>
  <c r="X24" s="1"/>
  <c r="F24" i="145" s="1"/>
  <c r="R24" s="1"/>
  <c r="F292" i="144"/>
  <c r="X292" s="1"/>
  <c r="F292" i="145" s="1"/>
  <c r="R292" s="1"/>
  <c r="F60" i="144"/>
  <c r="X60" s="1"/>
  <c r="F60" i="145" s="1"/>
  <c r="R60" s="1"/>
  <c r="F324" i="144"/>
  <c r="X324" s="1"/>
  <c r="F324" i="145" s="1"/>
  <c r="R324" s="1"/>
  <c r="F240" i="144"/>
  <c r="X240" s="1"/>
  <c r="F240" i="145" s="1"/>
  <c r="R240" s="1"/>
  <c r="F18" i="144"/>
  <c r="X18" s="1"/>
  <c r="F18" i="145" s="1"/>
  <c r="R18" s="1"/>
  <c r="F499" i="144"/>
  <c r="X499" s="1"/>
  <c r="F499" i="145" s="1"/>
  <c r="R499" s="1"/>
  <c r="F169" i="144"/>
  <c r="X169" s="1"/>
  <c r="F169" i="145" s="1"/>
  <c r="R169" s="1"/>
  <c r="F151" i="144"/>
  <c r="X151" s="1"/>
  <c r="F151" i="145" s="1"/>
  <c r="R151" s="1"/>
  <c r="F420" i="144"/>
  <c r="X420" s="1"/>
  <c r="F420" i="145" s="1"/>
  <c r="R420" s="1"/>
  <c r="F188" i="144"/>
  <c r="F452"/>
  <c r="X452" s="1"/>
  <c r="F452" i="145" s="1"/>
  <c r="R452" s="1"/>
  <c r="F368" i="144"/>
  <c r="X368" s="1"/>
  <c r="F368" i="145" s="1"/>
  <c r="R368" s="1"/>
  <c r="F359" i="144"/>
  <c r="X359" s="1"/>
  <c r="F359" i="145" s="1"/>
  <c r="R359" s="1"/>
  <c r="G34" i="140"/>
  <c r="V34" s="1"/>
  <c r="X249" i="144" l="1"/>
  <c r="F248"/>
  <c r="F161" i="145"/>
  <c r="X160" i="144"/>
  <c r="X289"/>
  <c r="F290" i="145"/>
  <c r="X35" i="144"/>
  <c r="F36" i="145"/>
  <c r="F187" i="144"/>
  <c r="X188"/>
  <c r="F94"/>
  <c r="X95"/>
  <c r="X356"/>
  <c r="F357" i="145"/>
  <c r="X313" i="144"/>
  <c r="F314" i="145"/>
  <c r="X477" i="144"/>
  <c r="F478" i="145"/>
  <c r="F441"/>
  <c r="X440" i="144"/>
  <c r="X126"/>
  <c r="F127" i="145"/>
  <c r="X214" i="144"/>
  <c r="F215" i="145"/>
  <c r="F386"/>
  <c r="X385" i="144"/>
  <c r="F415" i="145"/>
  <c r="X414" i="144"/>
  <c r="F160"/>
  <c r="F289"/>
  <c r="F35"/>
  <c r="F356"/>
  <c r="F313"/>
  <c r="F477"/>
  <c r="F440"/>
  <c r="F126"/>
  <c r="F214"/>
  <c r="F385"/>
  <c r="F414"/>
  <c r="G151" i="140"/>
  <c r="V151" s="1"/>
  <c r="G27"/>
  <c r="V27" s="1"/>
  <c r="G140"/>
  <c r="V140" s="1"/>
  <c r="G45"/>
  <c r="V45" s="1"/>
  <c r="G271"/>
  <c r="V271" s="1"/>
  <c r="G190"/>
  <c r="V190" s="1"/>
  <c r="G489"/>
  <c r="V489" s="1"/>
  <c r="G129"/>
  <c r="V129" s="1"/>
  <c r="G412"/>
  <c r="V412" s="1"/>
  <c r="G328"/>
  <c r="V328" s="1"/>
  <c r="G76"/>
  <c r="V76" s="1"/>
  <c r="G340"/>
  <c r="V340" s="1"/>
  <c r="G158"/>
  <c r="V158" s="1"/>
  <c r="G448"/>
  <c r="V448" s="1"/>
  <c r="G269"/>
  <c r="V269" s="1"/>
  <c r="G175"/>
  <c r="V175" s="1"/>
  <c r="G428"/>
  <c r="V428" s="1"/>
  <c r="G59"/>
  <c r="V59" s="1"/>
  <c r="G284"/>
  <c r="V284" s="1"/>
  <c r="G384"/>
  <c r="V384" s="1"/>
  <c r="G437"/>
  <c r="V437" s="1"/>
  <c r="G329"/>
  <c r="V329" s="1"/>
  <c r="G353"/>
  <c r="V353" s="1"/>
  <c r="G20"/>
  <c r="V20" s="1"/>
  <c r="G102"/>
  <c r="V102" s="1"/>
  <c r="G206"/>
  <c r="V206" s="1"/>
  <c r="G38"/>
  <c r="V38" s="1"/>
  <c r="G14"/>
  <c r="V14" s="1"/>
  <c r="G419"/>
  <c r="V419" s="1"/>
  <c r="G469"/>
  <c r="V469" s="1"/>
  <c r="G397"/>
  <c r="V397" s="1"/>
  <c r="G303"/>
  <c r="V303" s="1"/>
  <c r="G213"/>
  <c r="V213" s="1"/>
  <c r="G105"/>
  <c r="V105" s="1"/>
  <c r="G203"/>
  <c r="V203" s="1"/>
  <c r="G454"/>
  <c r="V454" s="1"/>
  <c r="G471"/>
  <c r="V471" s="1"/>
  <c r="G227"/>
  <c r="V227" s="1"/>
  <c r="G369"/>
  <c r="V369" s="1"/>
  <c r="G138"/>
  <c r="V138" s="1"/>
  <c r="G433"/>
  <c r="V433" s="1"/>
  <c r="G410"/>
  <c r="V410" s="1"/>
  <c r="G282"/>
  <c r="V282" s="1"/>
  <c r="G143"/>
  <c r="V143" s="1"/>
  <c r="G176"/>
  <c r="V176" s="1"/>
  <c r="G319"/>
  <c r="V319" s="1"/>
  <c r="G346"/>
  <c r="V346" s="1"/>
  <c r="G478"/>
  <c r="V478" s="1"/>
  <c r="G178"/>
  <c r="V178" s="1"/>
  <c r="G113"/>
  <c r="V113" s="1"/>
  <c r="G253"/>
  <c r="V253" s="1"/>
  <c r="G139"/>
  <c r="V139" s="1"/>
  <c r="G205"/>
  <c r="V205" s="1"/>
  <c r="G387"/>
  <c r="V387" s="1"/>
  <c r="G147"/>
  <c r="V147" s="1"/>
  <c r="G153"/>
  <c r="V153" s="1"/>
  <c r="G70"/>
  <c r="V70" s="1"/>
  <c r="G352"/>
  <c r="V352" s="1"/>
  <c r="G37"/>
  <c r="V37" s="1"/>
  <c r="G335"/>
  <c r="V335" s="1"/>
  <c r="G426"/>
  <c r="V426" s="1"/>
  <c r="G286"/>
  <c r="V286" s="1"/>
  <c r="G445"/>
  <c r="V445" s="1"/>
  <c r="G300"/>
  <c r="V300" s="1"/>
  <c r="G114"/>
  <c r="V114" s="1"/>
  <c r="G385"/>
  <c r="V385" s="1"/>
  <c r="G78"/>
  <c r="V78" s="1"/>
  <c r="G276"/>
  <c r="V276" s="1"/>
  <c r="G80"/>
  <c r="V80" s="1"/>
  <c r="G23"/>
  <c r="V23" s="1"/>
  <c r="G413"/>
  <c r="V413" s="1"/>
  <c r="G403"/>
  <c r="V403" s="1"/>
  <c r="G92"/>
  <c r="V92" s="1"/>
  <c r="G431"/>
  <c r="G226"/>
  <c r="V226" s="1"/>
  <c r="G334"/>
  <c r="V334" s="1"/>
  <c r="G179"/>
  <c r="V179" s="1"/>
  <c r="G230"/>
  <c r="V230" s="1"/>
  <c r="G459"/>
  <c r="V459" s="1"/>
  <c r="G174"/>
  <c r="V174" s="1"/>
  <c r="G391"/>
  <c r="V391" s="1"/>
  <c r="G372"/>
  <c r="V372" s="1"/>
  <c r="G263"/>
  <c r="V263" s="1"/>
  <c r="G304"/>
  <c r="V304" s="1"/>
  <c r="G156"/>
  <c r="V156" s="1"/>
  <c r="G361"/>
  <c r="V361" s="1"/>
  <c r="G55"/>
  <c r="V55" s="1"/>
  <c r="G311"/>
  <c r="V311" s="1"/>
  <c r="G406"/>
  <c r="V406" s="1"/>
  <c r="G148"/>
  <c r="V148" s="1"/>
  <c r="G12"/>
  <c r="V12" s="1"/>
  <c r="G146"/>
  <c r="V146" s="1"/>
  <c r="G446"/>
  <c r="V446" s="1"/>
  <c r="G232"/>
  <c r="V232" s="1"/>
  <c r="G100"/>
  <c r="V100" s="1"/>
  <c r="G136"/>
  <c r="V136" s="1"/>
  <c r="G47"/>
  <c r="V47" s="1"/>
  <c r="G315"/>
  <c r="V315" s="1"/>
  <c r="G26"/>
  <c r="V26" s="1"/>
  <c r="G159"/>
  <c r="V159" s="1"/>
  <c r="G270"/>
  <c r="V270" s="1"/>
  <c r="G103"/>
  <c r="V103" s="1"/>
  <c r="G279"/>
  <c r="V279" s="1"/>
  <c r="G254"/>
  <c r="V254" s="1"/>
  <c r="G348"/>
  <c r="V348" s="1"/>
  <c r="G309"/>
  <c r="V309" s="1"/>
  <c r="G25"/>
  <c r="V25" s="1"/>
  <c r="G272"/>
  <c r="V272" s="1"/>
  <c r="G277"/>
  <c r="V277" s="1"/>
  <c r="G118"/>
  <c r="V118" s="1"/>
  <c r="G470"/>
  <c r="V470" s="1"/>
  <c r="G420"/>
  <c r="V420" s="1"/>
  <c r="G368"/>
  <c r="V368" s="1"/>
  <c r="G160"/>
  <c r="V160" s="1"/>
  <c r="G302"/>
  <c r="V302" s="1"/>
  <c r="G39"/>
  <c r="V39" s="1"/>
  <c r="G360"/>
  <c r="V360" s="1"/>
  <c r="G460"/>
  <c r="V460" s="1"/>
  <c r="G120"/>
  <c r="V120" s="1"/>
  <c r="G490"/>
  <c r="V490" s="1"/>
  <c r="G480"/>
  <c r="V480" s="1"/>
  <c r="G248"/>
  <c r="V248" s="1"/>
  <c r="G310"/>
  <c r="V310" s="1"/>
  <c r="G222"/>
  <c r="V222" s="1"/>
  <c r="G112"/>
  <c r="V112" s="1"/>
  <c r="G491"/>
  <c r="V491" s="1"/>
  <c r="G35"/>
  <c r="V35" s="1"/>
  <c r="G53"/>
  <c r="V53" s="1"/>
  <c r="G126"/>
  <c r="V126" s="1"/>
  <c r="G475"/>
  <c r="V475" s="1"/>
  <c r="G393"/>
  <c r="V393" s="1"/>
  <c r="G404"/>
  <c r="V404" s="1"/>
  <c r="G209"/>
  <c r="V209" s="1"/>
  <c r="G388"/>
  <c r="V388" s="1"/>
  <c r="G192"/>
  <c r="V192" s="1"/>
  <c r="G33"/>
  <c r="V33" s="1"/>
  <c r="G438"/>
  <c r="V438" s="1"/>
  <c r="G281"/>
  <c r="V281" s="1"/>
  <c r="G132"/>
  <c r="V132" s="1"/>
  <c r="G336"/>
  <c r="V336" s="1"/>
  <c r="G256"/>
  <c r="V256" s="1"/>
  <c r="G68"/>
  <c r="G280"/>
  <c r="V280" s="1"/>
  <c r="G407"/>
  <c r="V407" s="1"/>
  <c r="G99"/>
  <c r="V99" s="1"/>
  <c r="G292"/>
  <c r="V292" s="1"/>
  <c r="G72"/>
  <c r="V72" s="1"/>
  <c r="G287"/>
  <c r="V287" s="1"/>
  <c r="G200"/>
  <c r="V200" s="1"/>
  <c r="G405"/>
  <c r="V405" s="1"/>
  <c r="G400"/>
  <c r="V400" s="1"/>
  <c r="G125"/>
  <c r="V125" s="1"/>
  <c r="G326"/>
  <c r="V326" s="1"/>
  <c r="G96"/>
  <c r="V96" s="1"/>
  <c r="G191"/>
  <c r="V191" s="1"/>
  <c r="G62"/>
  <c r="V62" s="1"/>
  <c r="G16"/>
  <c r="V16" s="1"/>
  <c r="G234"/>
  <c r="V234" s="1"/>
  <c r="G165"/>
  <c r="V165" s="1"/>
  <c r="G42"/>
  <c r="V42" s="1"/>
  <c r="G8"/>
  <c r="V8" s="1"/>
  <c r="G383"/>
  <c r="V383" s="1"/>
  <c r="G90"/>
  <c r="V90" s="1"/>
  <c r="G463"/>
  <c r="V463" s="1"/>
  <c r="G416"/>
  <c r="V416" s="1"/>
  <c r="G154"/>
  <c r="V154" s="1"/>
  <c r="G170"/>
  <c r="V170" s="1"/>
  <c r="G266"/>
  <c r="V266" s="1"/>
  <c r="G452"/>
  <c r="V452" s="1"/>
  <c r="G275"/>
  <c r="V275" s="1"/>
  <c r="G202"/>
  <c r="V202" s="1"/>
  <c r="G307"/>
  <c r="V307" s="1"/>
  <c r="G262"/>
  <c r="V262" s="1"/>
  <c r="G298"/>
  <c r="V298" s="1"/>
  <c r="G57"/>
  <c r="V57" s="1"/>
  <c r="G241"/>
  <c r="V241" s="1"/>
  <c r="G81"/>
  <c r="V81" s="1"/>
  <c r="G409"/>
  <c r="V409" s="1"/>
  <c r="G487"/>
  <c r="V487" s="1"/>
  <c r="G356"/>
  <c r="V356" s="1"/>
  <c r="G29"/>
  <c r="V29" s="1"/>
  <c r="G358"/>
  <c r="V358" s="1"/>
  <c r="G75"/>
  <c r="V75" s="1"/>
  <c r="G424"/>
  <c r="V424" s="1"/>
  <c r="G344"/>
  <c r="V344" s="1"/>
  <c r="G462"/>
  <c r="V462" s="1"/>
  <c r="G258"/>
  <c r="V258" s="1"/>
  <c r="G423"/>
  <c r="V423" s="1"/>
  <c r="G172"/>
  <c r="V172" s="1"/>
  <c r="G316"/>
  <c r="V316" s="1"/>
  <c r="G131"/>
  <c r="V131" s="1"/>
  <c r="G157"/>
  <c r="V157" s="1"/>
  <c r="G259"/>
  <c r="V259" s="1"/>
  <c r="G115"/>
  <c r="V115" s="1"/>
  <c r="G161"/>
  <c r="V161" s="1"/>
  <c r="G290"/>
  <c r="V290" s="1"/>
  <c r="G245"/>
  <c r="V245" s="1"/>
  <c r="G458"/>
  <c r="V458" s="1"/>
  <c r="G235"/>
  <c r="V235" s="1"/>
  <c r="G181"/>
  <c r="V181" s="1"/>
  <c r="G56"/>
  <c r="V56" s="1"/>
  <c r="G427"/>
  <c r="V427" s="1"/>
  <c r="G306"/>
  <c r="V306" s="1"/>
  <c r="G488"/>
  <c r="V488" s="1"/>
  <c r="G455"/>
  <c r="V455" s="1"/>
  <c r="G98"/>
  <c r="V98" s="1"/>
  <c r="G453"/>
  <c r="V453" s="1"/>
  <c r="G169"/>
  <c r="V169" s="1"/>
  <c r="G109"/>
  <c r="V109" s="1"/>
  <c r="G40"/>
  <c r="V40" s="1"/>
  <c r="G79"/>
  <c r="V79" s="1"/>
  <c r="G376"/>
  <c r="V376" s="1"/>
  <c r="G251"/>
  <c r="V251" s="1"/>
  <c r="G394"/>
  <c r="V394" s="1"/>
  <c r="G61"/>
  <c r="V61" s="1"/>
  <c r="G24"/>
  <c r="V24" s="1"/>
  <c r="G171"/>
  <c r="V171" s="1"/>
  <c r="G144"/>
  <c r="V144" s="1"/>
  <c r="G395"/>
  <c r="V395" s="1"/>
  <c r="G362"/>
  <c r="V362" s="1"/>
  <c r="G215"/>
  <c r="V215" s="1"/>
  <c r="G435"/>
  <c r="V435" s="1"/>
  <c r="G13"/>
  <c r="V13" s="1"/>
  <c r="G186"/>
  <c r="V186" s="1"/>
  <c r="G474"/>
  <c r="V474" s="1"/>
  <c r="G250"/>
  <c r="V250" s="1"/>
  <c r="G295"/>
  <c r="V295" s="1"/>
  <c r="G485"/>
  <c r="V485" s="1"/>
  <c r="G374"/>
  <c r="V374" s="1"/>
  <c r="G299"/>
  <c r="V299" s="1"/>
  <c r="G367"/>
  <c r="V367" s="1"/>
  <c r="G84"/>
  <c r="V84" s="1"/>
  <c r="G324"/>
  <c r="V324" s="1"/>
  <c r="G177"/>
  <c r="V177" s="1"/>
  <c r="G199"/>
  <c r="V199" s="1"/>
  <c r="G64"/>
  <c r="V64" s="1"/>
  <c r="G225"/>
  <c r="V225" s="1"/>
  <c r="G333"/>
  <c r="V333" s="1"/>
  <c r="G457"/>
  <c r="V457" s="1"/>
  <c r="G229"/>
  <c r="V229" s="1"/>
  <c r="G354"/>
  <c r="V354" s="1"/>
  <c r="G378"/>
  <c r="G28"/>
  <c r="V28" s="1"/>
  <c r="G401"/>
  <c r="V401" s="1"/>
  <c r="G355"/>
  <c r="V355" s="1"/>
  <c r="G249"/>
  <c r="V249" s="1"/>
  <c r="G493"/>
  <c r="V493" s="1"/>
  <c r="G417"/>
  <c r="V417" s="1"/>
  <c r="G228"/>
  <c r="V228" s="1"/>
  <c r="G247"/>
  <c r="V247" s="1"/>
  <c r="G231"/>
  <c r="V231" s="1"/>
  <c r="G168"/>
  <c r="V168" s="1"/>
  <c r="G110"/>
  <c r="V110" s="1"/>
  <c r="G365"/>
  <c r="V365" s="1"/>
  <c r="G46"/>
  <c r="V46" s="1"/>
  <c r="G104"/>
  <c r="V104" s="1"/>
  <c r="G255"/>
  <c r="V255" s="1"/>
  <c r="G85"/>
  <c r="V85" s="1"/>
  <c r="G342"/>
  <c r="V342" s="1"/>
  <c r="G317"/>
  <c r="V317" s="1"/>
  <c r="G472"/>
  <c r="V472" s="1"/>
  <c r="G73"/>
  <c r="V73" s="1"/>
  <c r="G108"/>
  <c r="V108" s="1"/>
  <c r="G477"/>
  <c r="V477" s="1"/>
  <c r="G436"/>
  <c r="V436" s="1"/>
  <c r="G155"/>
  <c r="V155" s="1"/>
  <c r="G468"/>
  <c r="V468" s="1"/>
  <c r="G89"/>
  <c r="V89" s="1"/>
  <c r="G264"/>
  <c r="V264" s="1"/>
  <c r="G331"/>
  <c r="V331" s="1"/>
  <c r="G261"/>
  <c r="V261" s="1"/>
  <c r="G332"/>
  <c r="V332" s="1"/>
  <c r="G116"/>
  <c r="V116" s="1"/>
  <c r="G451"/>
  <c r="V451" s="1"/>
  <c r="G134"/>
  <c r="G49"/>
  <c r="V49" s="1"/>
  <c r="G216"/>
  <c r="V216" s="1"/>
  <c r="G185"/>
  <c r="V185" s="1"/>
  <c r="G440"/>
  <c r="V440" s="1"/>
  <c r="G338"/>
  <c r="V338" s="1"/>
  <c r="G106"/>
  <c r="V106" s="1"/>
  <c r="G193"/>
  <c r="V193" s="1"/>
  <c r="G390"/>
  <c r="V390" s="1"/>
  <c r="G322"/>
  <c r="V322" s="1"/>
  <c r="G396"/>
  <c r="V396" s="1"/>
  <c r="G444"/>
  <c r="V444" s="1"/>
  <c r="G278"/>
  <c r="V278" s="1"/>
  <c r="G481"/>
  <c r="V481" s="1"/>
  <c r="G30"/>
  <c r="V30" s="1"/>
  <c r="G18"/>
  <c r="V18" s="1"/>
  <c r="G58"/>
  <c r="V58" s="1"/>
  <c r="G273"/>
  <c r="V273" s="1"/>
  <c r="G184"/>
  <c r="V184" s="1"/>
  <c r="G137"/>
  <c r="V137" s="1"/>
  <c r="G464"/>
  <c r="V464" s="1"/>
  <c r="G392"/>
  <c r="V392" s="1"/>
  <c r="G242"/>
  <c r="V242" s="1"/>
  <c r="G63"/>
  <c r="V63" s="1"/>
  <c r="G97"/>
  <c r="V97" s="1"/>
  <c r="G167"/>
  <c r="V167" s="1"/>
  <c r="G10"/>
  <c r="V10" s="1"/>
  <c r="G93"/>
  <c r="V93" s="1"/>
  <c r="G50"/>
  <c r="V50" s="1"/>
  <c r="G41"/>
  <c r="V41" s="1"/>
  <c r="G375"/>
  <c r="V375" s="1"/>
  <c r="G381"/>
  <c r="V381" s="1"/>
  <c r="G54"/>
  <c r="V54" s="1"/>
  <c r="G371"/>
  <c r="V371" s="1"/>
  <c r="G321"/>
  <c r="V321" s="1"/>
  <c r="G236"/>
  <c r="V236" s="1"/>
  <c r="G233"/>
  <c r="V233" s="1"/>
  <c r="G373"/>
  <c r="V373" s="1"/>
  <c r="G456"/>
  <c r="V456" s="1"/>
  <c r="G36"/>
  <c r="V36" s="1"/>
  <c r="G127"/>
  <c r="V127" s="1"/>
  <c r="G320"/>
  <c r="V320" s="1"/>
  <c r="G293"/>
  <c r="V293" s="1"/>
  <c r="G479"/>
  <c r="V479" s="1"/>
  <c r="G15"/>
  <c r="V15" s="1"/>
  <c r="G198"/>
  <c r="V198" s="1"/>
  <c r="G145"/>
  <c r="V145" s="1"/>
  <c r="G107"/>
  <c r="V107" s="1"/>
  <c r="G370"/>
  <c r="V370" s="1"/>
  <c r="G196"/>
  <c r="V196" s="1"/>
  <c r="G210"/>
  <c r="V210" s="1"/>
  <c r="G492"/>
  <c r="V492" s="1"/>
  <c r="G207"/>
  <c r="V207" s="1"/>
  <c r="G252"/>
  <c r="V252" s="1"/>
  <c r="G74"/>
  <c r="V74" s="1"/>
  <c r="G359"/>
  <c r="V359" s="1"/>
  <c r="G350"/>
  <c r="V350" s="1"/>
  <c r="G267"/>
  <c r="V267" s="1"/>
  <c r="G308"/>
  <c r="V308" s="1"/>
  <c r="G449"/>
  <c r="V449" s="1"/>
  <c r="G82"/>
  <c r="V82" s="1"/>
  <c r="G327"/>
  <c r="V327" s="1"/>
  <c r="G476"/>
  <c r="V476" s="1"/>
  <c r="G65"/>
  <c r="V65" s="1"/>
  <c r="G95"/>
  <c r="G312"/>
  <c r="V312" s="1"/>
  <c r="G221"/>
  <c r="V221" s="1"/>
  <c r="G224"/>
  <c r="V224" s="1"/>
  <c r="G305"/>
  <c r="V305" s="1"/>
  <c r="G194"/>
  <c r="V194" s="1"/>
  <c r="G219"/>
  <c r="V219" s="1"/>
  <c r="G218"/>
  <c r="V218" s="1"/>
  <c r="G239"/>
  <c r="G141"/>
  <c r="V141" s="1"/>
  <c r="G188"/>
  <c r="V188" s="1"/>
  <c r="G197"/>
  <c r="V197" s="1"/>
  <c r="G285"/>
  <c r="V285" s="1"/>
  <c r="G418"/>
  <c r="V418" s="1"/>
  <c r="G32"/>
  <c r="V32" s="1"/>
  <c r="G51"/>
  <c r="V51" s="1"/>
  <c r="G19"/>
  <c r="V19" s="1"/>
  <c r="G380"/>
  <c r="V380" s="1"/>
  <c r="G291"/>
  <c r="V291" s="1"/>
  <c r="G220"/>
  <c r="V220" s="1"/>
  <c r="G339"/>
  <c r="V339" s="1"/>
  <c r="G366"/>
  <c r="V366" s="1"/>
  <c r="G208"/>
  <c r="V208" s="1"/>
  <c r="G88"/>
  <c r="V88" s="1"/>
  <c r="G187"/>
  <c r="V187" s="1"/>
  <c r="G121"/>
  <c r="V121" s="1"/>
  <c r="G465"/>
  <c r="V465" s="1"/>
  <c r="G195"/>
  <c r="V195" s="1"/>
  <c r="G163"/>
  <c r="V163" s="1"/>
  <c r="G289"/>
  <c r="V289" s="1"/>
  <c r="G166"/>
  <c r="V166" s="1"/>
  <c r="G434"/>
  <c r="V434" s="1"/>
  <c r="G382"/>
  <c r="V382" s="1"/>
  <c r="G442"/>
  <c r="V442" s="1"/>
  <c r="G164"/>
  <c r="V164" s="1"/>
  <c r="G345"/>
  <c r="V345" s="1"/>
  <c r="G466"/>
  <c r="V466" s="1"/>
  <c r="G297"/>
  <c r="V297" s="1"/>
  <c r="G214"/>
  <c r="V214" s="1"/>
  <c r="G441"/>
  <c r="V441" s="1"/>
  <c r="G150"/>
  <c r="V150" s="1"/>
  <c r="G182"/>
  <c r="V182" s="1"/>
  <c r="G482"/>
  <c r="V482" s="1"/>
  <c r="G11"/>
  <c r="V11" s="1"/>
  <c r="G484"/>
  <c r="V484" s="1"/>
  <c r="G180"/>
  <c r="V180" s="1"/>
  <c r="G128"/>
  <c r="V128" s="1"/>
  <c r="G257"/>
  <c r="V257" s="1"/>
  <c r="G343"/>
  <c r="V343" s="1"/>
  <c r="G443"/>
  <c r="V443" s="1"/>
  <c r="G244"/>
  <c r="V244" s="1"/>
  <c r="G71"/>
  <c r="V71" s="1"/>
  <c r="G43"/>
  <c r="V43" s="1"/>
  <c r="G357"/>
  <c r="V357" s="1"/>
  <c r="G313"/>
  <c r="V313" s="1"/>
  <c r="G364"/>
  <c r="V364" s="1"/>
  <c r="G294"/>
  <c r="V294" s="1"/>
  <c r="G142"/>
  <c r="V142" s="1"/>
  <c r="G119"/>
  <c r="V119" s="1"/>
  <c r="G414"/>
  <c r="V414" s="1"/>
  <c r="G152"/>
  <c r="V152" s="1"/>
  <c r="G330"/>
  <c r="V330" s="1"/>
  <c r="G246"/>
  <c r="V246" s="1"/>
  <c r="G398"/>
  <c r="V398" s="1"/>
  <c r="G274"/>
  <c r="V274" s="1"/>
  <c r="G31"/>
  <c r="V31" s="1"/>
  <c r="G439"/>
  <c r="V439" s="1"/>
  <c r="G349"/>
  <c r="V349" s="1"/>
  <c r="G483"/>
  <c r="V483" s="1"/>
  <c r="G101"/>
  <c r="V101" s="1"/>
  <c r="G60"/>
  <c r="V60" s="1"/>
  <c r="G130"/>
  <c r="V130" s="1"/>
  <c r="G323"/>
  <c r="V323" s="1"/>
  <c r="G265"/>
  <c r="V265" s="1"/>
  <c r="G117"/>
  <c r="V117" s="1"/>
  <c r="G66"/>
  <c r="V66" s="1"/>
  <c r="G260"/>
  <c r="V260" s="1"/>
  <c r="G399"/>
  <c r="V399" s="1"/>
  <c r="G347"/>
  <c r="V347" s="1"/>
  <c r="G83"/>
  <c r="V83" s="1"/>
  <c r="G69"/>
  <c r="V69" s="1"/>
  <c r="G48"/>
  <c r="V48" s="1"/>
  <c r="G201"/>
  <c r="V201" s="1"/>
  <c r="G135"/>
  <c r="V135" s="1"/>
  <c r="G183"/>
  <c r="V183" s="1"/>
  <c r="G211"/>
  <c r="V211" s="1"/>
  <c r="G223"/>
  <c r="V223" s="1"/>
  <c r="G363"/>
  <c r="V363" s="1"/>
  <c r="G467"/>
  <c r="V467" s="1"/>
  <c r="G162"/>
  <c r="V162" s="1"/>
  <c r="G450"/>
  <c r="V450" s="1"/>
  <c r="G21"/>
  <c r="V21" s="1"/>
  <c r="G351"/>
  <c r="V351" s="1"/>
  <c r="G268"/>
  <c r="V268" s="1"/>
  <c r="G415"/>
  <c r="V415" s="1"/>
  <c r="G77"/>
  <c r="V77" s="1"/>
  <c r="G318"/>
  <c r="V318" s="1"/>
  <c r="G473"/>
  <c r="V473" s="1"/>
  <c r="G240"/>
  <c r="V240" s="1"/>
  <c r="G422"/>
  <c r="V422" s="1"/>
  <c r="G386"/>
  <c r="V386" s="1"/>
  <c r="G421"/>
  <c r="V421" s="1"/>
  <c r="G44"/>
  <c r="V44" s="1"/>
  <c r="G432"/>
  <c r="V432" s="1"/>
  <c r="G389"/>
  <c r="V389" s="1"/>
  <c r="G296"/>
  <c r="V296" s="1"/>
  <c r="G288"/>
  <c r="V288" s="1"/>
  <c r="G189"/>
  <c r="V189" s="1"/>
  <c r="G87"/>
  <c r="V87" s="1"/>
  <c r="G425"/>
  <c r="V425" s="1"/>
  <c r="G124"/>
  <c r="V124" s="1"/>
  <c r="G379"/>
  <c r="V379" s="1"/>
  <c r="G402"/>
  <c r="V402" s="1"/>
  <c r="G325"/>
  <c r="V325" s="1"/>
  <c r="G52"/>
  <c r="V52" s="1"/>
  <c r="G486"/>
  <c r="V486" s="1"/>
  <c r="G86"/>
  <c r="V86" s="1"/>
  <c r="G283"/>
  <c r="V283" s="1"/>
  <c r="G447"/>
  <c r="V447" s="1"/>
  <c r="G173"/>
  <c r="V173" s="1"/>
  <c r="G301"/>
  <c r="V301" s="1"/>
  <c r="G22"/>
  <c r="V22" s="1"/>
  <c r="G17"/>
  <c r="V17" s="1"/>
  <c r="G212"/>
  <c r="V212" s="1"/>
  <c r="G122"/>
  <c r="V122" s="1"/>
  <c r="G314"/>
  <c r="V314" s="1"/>
  <c r="G91"/>
  <c r="V91" s="1"/>
  <c r="G461"/>
  <c r="V461" s="1"/>
  <c r="G408"/>
  <c r="V408" s="1"/>
  <c r="G337"/>
  <c r="V337" s="1"/>
  <c r="G243"/>
  <c r="V243" s="1"/>
  <c r="G237"/>
  <c r="V237" s="1"/>
  <c r="G111"/>
  <c r="V111" s="1"/>
  <c r="G217"/>
  <c r="V217" s="1"/>
  <c r="G341"/>
  <c r="V341" s="1"/>
  <c r="G123"/>
  <c r="V123" s="1"/>
  <c r="G429"/>
  <c r="V429" s="1"/>
  <c r="G411"/>
  <c r="V411" s="1"/>
  <c r="G149"/>
  <c r="V149" s="1"/>
  <c r="G204"/>
  <c r="V204" s="1"/>
  <c r="G9"/>
  <c r="V9" s="1"/>
  <c r="G226" i="144"/>
  <c r="Y226" s="1"/>
  <c r="G226" i="145" s="1"/>
  <c r="S226" s="1"/>
  <c r="G38" i="144"/>
  <c r="Y38" s="1"/>
  <c r="G38" i="145" s="1"/>
  <c r="S38" s="1"/>
  <c r="G495" i="144"/>
  <c r="Y495" s="1"/>
  <c r="G495" i="145" s="1"/>
  <c r="S495" s="1"/>
  <c r="G429" i="144"/>
  <c r="Y429" s="1"/>
  <c r="G429" i="145" s="1"/>
  <c r="S429" s="1"/>
  <c r="G359" i="144"/>
  <c r="Y359" s="1"/>
  <c r="G359" i="145" s="1"/>
  <c r="S359" s="1"/>
  <c r="G136" i="144"/>
  <c r="Y136" s="1"/>
  <c r="G136" i="145" s="1"/>
  <c r="S136" s="1"/>
  <c r="G500" i="144"/>
  <c r="Y500" s="1"/>
  <c r="G500" i="145" s="1"/>
  <c r="S500" s="1"/>
  <c r="G434" i="144"/>
  <c r="Y434" s="1"/>
  <c r="G434" i="145" s="1"/>
  <c r="S434" s="1"/>
  <c r="G368" i="144"/>
  <c r="Y368" s="1"/>
  <c r="G368" i="145" s="1"/>
  <c r="S368" s="1"/>
  <c r="G302" i="144"/>
  <c r="Y302" s="1"/>
  <c r="G302" i="145" s="1"/>
  <c r="S302" s="1"/>
  <c r="G236" i="144"/>
  <c r="Y236" s="1"/>
  <c r="G236" i="145" s="1"/>
  <c r="S236" s="1"/>
  <c r="G133" i="144"/>
  <c r="Y133" s="1"/>
  <c r="G133" i="145" s="1"/>
  <c r="S133" s="1"/>
  <c r="G452" i="144"/>
  <c r="Y452" s="1"/>
  <c r="G452" i="145" s="1"/>
  <c r="S452" s="1"/>
  <c r="G386" i="144"/>
  <c r="G320"/>
  <c r="Y320" s="1"/>
  <c r="G320" i="145" s="1"/>
  <c r="S320" s="1"/>
  <c r="G254" i="144"/>
  <c r="Y254" s="1"/>
  <c r="G254" i="145" s="1"/>
  <c r="S254" s="1"/>
  <c r="G188" i="144"/>
  <c r="G121"/>
  <c r="Y121" s="1"/>
  <c r="G121" i="145" s="1"/>
  <c r="S121" s="1"/>
  <c r="G56" i="144"/>
  <c r="Y56" s="1"/>
  <c r="G56" i="145" s="1"/>
  <c r="S56" s="1"/>
  <c r="G486" i="144"/>
  <c r="Y486" s="1"/>
  <c r="G486" i="145" s="1"/>
  <c r="S486" s="1"/>
  <c r="G420" i="144"/>
  <c r="Y420" s="1"/>
  <c r="G420" i="145" s="1"/>
  <c r="S420" s="1"/>
  <c r="G353" i="144"/>
  <c r="Y353" s="1"/>
  <c r="G353" i="145" s="1"/>
  <c r="S353" s="1"/>
  <c r="G287" i="144"/>
  <c r="Y287" s="1"/>
  <c r="G287" i="145" s="1"/>
  <c r="S287" s="1"/>
  <c r="G218" i="144"/>
  <c r="Y218" s="1"/>
  <c r="G218" i="145" s="1"/>
  <c r="S218" s="1"/>
  <c r="G151" i="144"/>
  <c r="Y151" s="1"/>
  <c r="G151" i="145" s="1"/>
  <c r="S151" s="1"/>
  <c r="G85" i="144"/>
  <c r="Y85" s="1"/>
  <c r="G85" i="145" s="1"/>
  <c r="S85" s="1"/>
  <c r="G20" i="144"/>
  <c r="Y20" s="1"/>
  <c r="G20" i="145" s="1"/>
  <c r="S20" s="1"/>
  <c r="G280" i="144"/>
  <c r="Y280" s="1"/>
  <c r="G280" i="145" s="1"/>
  <c r="S280" s="1"/>
  <c r="G169" i="144"/>
  <c r="Y169" s="1"/>
  <c r="G169" i="145" s="1"/>
  <c r="S169" s="1"/>
  <c r="G21" i="144"/>
  <c r="Y21" s="1"/>
  <c r="G21" i="145" s="1"/>
  <c r="S21" s="1"/>
  <c r="G10" i="144"/>
  <c r="Y10" s="1"/>
  <c r="G10" i="145" s="1"/>
  <c r="S10" s="1"/>
  <c r="G50" i="144"/>
  <c r="Y50" s="1"/>
  <c r="G50" i="145" s="1"/>
  <c r="S50" s="1"/>
  <c r="G499" i="144"/>
  <c r="Y499" s="1"/>
  <c r="G499" i="145" s="1"/>
  <c r="S499" s="1"/>
  <c r="G433" i="144"/>
  <c r="Y433" s="1"/>
  <c r="G433" i="145" s="1"/>
  <c r="S433" s="1"/>
  <c r="G363" i="144"/>
  <c r="Y363" s="1"/>
  <c r="G363" i="145" s="1"/>
  <c r="S363" s="1"/>
  <c r="G152" i="144"/>
  <c r="Y152" s="1"/>
  <c r="G152" i="145" s="1"/>
  <c r="S152" s="1"/>
  <c r="G18" i="144"/>
  <c r="Y18" s="1"/>
  <c r="G18" i="145" s="1"/>
  <c r="S18" s="1"/>
  <c r="G438" i="144"/>
  <c r="Y438" s="1"/>
  <c r="G438" i="145" s="1"/>
  <c r="S438" s="1"/>
  <c r="G372" i="144"/>
  <c r="Y372" s="1"/>
  <c r="G372" i="145" s="1"/>
  <c r="S372" s="1"/>
  <c r="G306" i="144"/>
  <c r="Y306" s="1"/>
  <c r="G306" i="145" s="1"/>
  <c r="S306" s="1"/>
  <c r="G240" i="144"/>
  <c r="Y240" s="1"/>
  <c r="G240" i="145" s="1"/>
  <c r="S240" s="1"/>
  <c r="G153" i="144"/>
  <c r="Y153" s="1"/>
  <c r="G153" i="145" s="1"/>
  <c r="S153" s="1"/>
  <c r="G456" i="144"/>
  <c r="Y456" s="1"/>
  <c r="G456" i="145" s="1"/>
  <c r="S456" s="1"/>
  <c r="G390" i="144"/>
  <c r="Y390" s="1"/>
  <c r="G390" i="145" s="1"/>
  <c r="S390" s="1"/>
  <c r="G324" i="144"/>
  <c r="Y324" s="1"/>
  <c r="G324" i="145" s="1"/>
  <c r="S324" s="1"/>
  <c r="G258" i="144"/>
  <c r="Y258" s="1"/>
  <c r="G258" i="145" s="1"/>
  <c r="S258" s="1"/>
  <c r="G192" i="144"/>
  <c r="Y192" s="1"/>
  <c r="G192" i="145" s="1"/>
  <c r="S192" s="1"/>
  <c r="G125" i="144"/>
  <c r="Y125" s="1"/>
  <c r="G125" i="145" s="1"/>
  <c r="S125" s="1"/>
  <c r="G60" i="144"/>
  <c r="Y60" s="1"/>
  <c r="G60" i="145" s="1"/>
  <c r="S60" s="1"/>
  <c r="G490" i="144"/>
  <c r="Y490" s="1"/>
  <c r="G490" i="145" s="1"/>
  <c r="S490" s="1"/>
  <c r="G424" i="144"/>
  <c r="Y424" s="1"/>
  <c r="G424" i="145" s="1"/>
  <c r="S424" s="1"/>
  <c r="G358" i="144"/>
  <c r="Y358" s="1"/>
  <c r="G358" i="145" s="1"/>
  <c r="S358" s="1"/>
  <c r="G292" i="144"/>
  <c r="Y292" s="1"/>
  <c r="G292" i="145" s="1"/>
  <c r="S292" s="1"/>
  <c r="G222" i="144"/>
  <c r="Y222" s="1"/>
  <c r="G222" i="145" s="1"/>
  <c r="S222" s="1"/>
  <c r="G155" i="144"/>
  <c r="Y155" s="1"/>
  <c r="G155" i="145" s="1"/>
  <c r="S155" s="1"/>
  <c r="G89" i="144"/>
  <c r="Y89" s="1"/>
  <c r="G89" i="145" s="1"/>
  <c r="S89" s="1"/>
  <c r="G24" i="144"/>
  <c r="Y24" s="1"/>
  <c r="G24" i="145" s="1"/>
  <c r="S24" s="1"/>
  <c r="G288" i="144"/>
  <c r="Y288" s="1"/>
  <c r="G288" i="145" s="1"/>
  <c r="S288" s="1"/>
  <c r="G177" i="144"/>
  <c r="Y177" s="1"/>
  <c r="G177" i="145" s="1"/>
  <c r="S177" s="1"/>
  <c r="G33" i="144"/>
  <c r="Y33" s="1"/>
  <c r="G33" i="145" s="1"/>
  <c r="S33" s="1"/>
  <c r="G26" i="144"/>
  <c r="Y26" s="1"/>
  <c r="G26" i="145" s="1"/>
  <c r="S26" s="1"/>
  <c r="G62" i="144"/>
  <c r="Y62" s="1"/>
  <c r="G62" i="145" s="1"/>
  <c r="S62" s="1"/>
  <c r="G14" i="144"/>
  <c r="Y14" s="1"/>
  <c r="G14" i="145" s="1"/>
  <c r="S14" s="1"/>
  <c r="G437" i="144"/>
  <c r="Y437" s="1"/>
  <c r="G437" i="145" s="1"/>
  <c r="S437" s="1"/>
  <c r="G367" i="144"/>
  <c r="Y367" s="1"/>
  <c r="G367" i="145" s="1"/>
  <c r="S367" s="1"/>
  <c r="G173" i="144"/>
  <c r="Y173" s="1"/>
  <c r="G173" i="145" s="1"/>
  <c r="S173" s="1"/>
  <c r="G39" i="144"/>
  <c r="Y39" s="1"/>
  <c r="G39" i="145" s="1"/>
  <c r="S39" s="1"/>
  <c r="G443" i="144"/>
  <c r="Y443" s="1"/>
  <c r="G443" i="145" s="1"/>
  <c r="S443" s="1"/>
  <c r="G376" i="144"/>
  <c r="Y376" s="1"/>
  <c r="G376" i="145" s="1"/>
  <c r="S376" s="1"/>
  <c r="G310" i="144"/>
  <c r="Y310" s="1"/>
  <c r="G310" i="145" s="1"/>
  <c r="S310" s="1"/>
  <c r="G244" i="144"/>
  <c r="Y244" s="1"/>
  <c r="G244" i="145" s="1"/>
  <c r="S244" s="1"/>
  <c r="G166" i="144"/>
  <c r="Y166" s="1"/>
  <c r="G166" i="145" s="1"/>
  <c r="S166" s="1"/>
  <c r="G460" i="144"/>
  <c r="Y460" s="1"/>
  <c r="G460" i="145" s="1"/>
  <c r="S460" s="1"/>
  <c r="G394" i="144"/>
  <c r="Y394" s="1"/>
  <c r="G394" i="145" s="1"/>
  <c r="S394" s="1"/>
  <c r="G328" i="144"/>
  <c r="Y328" s="1"/>
  <c r="G328" i="145" s="1"/>
  <c r="S328" s="1"/>
  <c r="G262" i="144"/>
  <c r="Y262" s="1"/>
  <c r="G262" i="145" s="1"/>
  <c r="S262" s="1"/>
  <c r="G196" i="144"/>
  <c r="Y196" s="1"/>
  <c r="G196" i="145" s="1"/>
  <c r="S196" s="1"/>
  <c r="G130" i="144"/>
  <c r="Y130" s="1"/>
  <c r="G130" i="145" s="1"/>
  <c r="S130" s="1"/>
  <c r="G64" i="144"/>
  <c r="Y64" s="1"/>
  <c r="G64" i="145" s="1"/>
  <c r="S64" s="1"/>
  <c r="G494" i="144"/>
  <c r="Y494" s="1"/>
  <c r="G494" i="145" s="1"/>
  <c r="S494" s="1"/>
  <c r="G428" i="144"/>
  <c r="Y428" s="1"/>
  <c r="G428" i="145" s="1"/>
  <c r="S428" s="1"/>
  <c r="G362" i="144"/>
  <c r="Y362" s="1"/>
  <c r="G362" i="145" s="1"/>
  <c r="S362" s="1"/>
  <c r="G296" i="144"/>
  <c r="Y296" s="1"/>
  <c r="G296" i="145" s="1"/>
  <c r="S296" s="1"/>
  <c r="G230" i="144"/>
  <c r="Y230" s="1"/>
  <c r="G230" i="145" s="1"/>
  <c r="S230" s="1"/>
  <c r="G159" i="144"/>
  <c r="Y159" s="1"/>
  <c r="G159" i="145" s="1"/>
  <c r="S159" s="1"/>
  <c r="G93" i="144"/>
  <c r="Y93" s="1"/>
  <c r="G93" i="145" s="1"/>
  <c r="S93" s="1"/>
  <c r="G28" i="144"/>
  <c r="Y28" s="1"/>
  <c r="G28" i="145" s="1"/>
  <c r="S28" s="1"/>
  <c r="G293" i="144"/>
  <c r="Y293" s="1"/>
  <c r="G293" i="145" s="1"/>
  <c r="S293" s="1"/>
  <c r="G185" i="144"/>
  <c r="Y185" s="1"/>
  <c r="G185" i="145" s="1"/>
  <c r="S185" s="1"/>
  <c r="G42" i="144"/>
  <c r="Y42" s="1"/>
  <c r="G42" i="145" s="1"/>
  <c r="S42" s="1"/>
  <c r="G34" i="144"/>
  <c r="Y34" s="1"/>
  <c r="G34" i="145" s="1"/>
  <c r="S34" s="1"/>
  <c r="G74" i="144"/>
  <c r="Y74" s="1"/>
  <c r="G74" i="145" s="1"/>
  <c r="S74" s="1"/>
  <c r="G30" i="144"/>
  <c r="Y30" s="1"/>
  <c r="G30" i="145" s="1"/>
  <c r="S30" s="1"/>
  <c r="G442" i="144"/>
  <c r="Y442" s="1"/>
  <c r="G442" i="145" s="1"/>
  <c r="S442" s="1"/>
  <c r="G371" i="144"/>
  <c r="Y371" s="1"/>
  <c r="G371" i="145" s="1"/>
  <c r="S371" s="1"/>
  <c r="G190" i="144"/>
  <c r="Y190" s="1"/>
  <c r="G190" i="145" s="1"/>
  <c r="S190" s="1"/>
  <c r="G51" i="144"/>
  <c r="Y51" s="1"/>
  <c r="G51" i="145" s="1"/>
  <c r="S51" s="1"/>
  <c r="G447" i="144"/>
  <c r="Y447" s="1"/>
  <c r="G447" i="145" s="1"/>
  <c r="S447" s="1"/>
  <c r="G380" i="144"/>
  <c r="Y380" s="1"/>
  <c r="G380" i="145" s="1"/>
  <c r="S380" s="1"/>
  <c r="G315" i="144"/>
  <c r="Y315" s="1"/>
  <c r="G315" i="145" s="1"/>
  <c r="S315" s="1"/>
  <c r="G249" i="144"/>
  <c r="G170"/>
  <c r="Y170" s="1"/>
  <c r="G170" i="145" s="1"/>
  <c r="S170" s="1"/>
  <c r="G464" i="144"/>
  <c r="Y464" s="1"/>
  <c r="G464" i="145" s="1"/>
  <c r="S464" s="1"/>
  <c r="G398" i="144"/>
  <c r="Y398" s="1"/>
  <c r="G398" i="145" s="1"/>
  <c r="S398" s="1"/>
  <c r="G332" i="144"/>
  <c r="Y332" s="1"/>
  <c r="G332" i="145" s="1"/>
  <c r="S332" s="1"/>
  <c r="G266" i="144"/>
  <c r="Y266" s="1"/>
  <c r="G266" i="145" s="1"/>
  <c r="S266" s="1"/>
  <c r="G200" i="144"/>
  <c r="Y200" s="1"/>
  <c r="G200" i="145" s="1"/>
  <c r="S200" s="1"/>
  <c r="G134" i="144"/>
  <c r="Y134" s="1"/>
  <c r="G134" i="145" s="1"/>
  <c r="S134" s="1"/>
  <c r="G68" i="144"/>
  <c r="Y68" s="1"/>
  <c r="G68" i="145" s="1"/>
  <c r="S68" s="1"/>
  <c r="G498" i="144"/>
  <c r="Y498" s="1"/>
  <c r="G498" i="145" s="1"/>
  <c r="S498" s="1"/>
  <c r="G432" i="144"/>
  <c r="Y432" s="1"/>
  <c r="G432" i="145" s="1"/>
  <c r="S432" s="1"/>
  <c r="G366" i="144"/>
  <c r="Y366" s="1"/>
  <c r="G366" i="145" s="1"/>
  <c r="S366" s="1"/>
  <c r="G300" i="144"/>
  <c r="Y300" s="1"/>
  <c r="G300" i="145" s="1"/>
  <c r="S300" s="1"/>
  <c r="G234" i="144"/>
  <c r="Y234" s="1"/>
  <c r="G234" i="145" s="1"/>
  <c r="S234" s="1"/>
  <c r="G164" i="144"/>
  <c r="Y164" s="1"/>
  <c r="G164" i="145" s="1"/>
  <c r="S164" s="1"/>
  <c r="G98" i="144"/>
  <c r="Y98" s="1"/>
  <c r="G98" i="145" s="1"/>
  <c r="S98" s="1"/>
  <c r="G32" i="144"/>
  <c r="Y32" s="1"/>
  <c r="G32" i="145" s="1"/>
  <c r="S32" s="1"/>
  <c r="G301" i="144"/>
  <c r="Y301" s="1"/>
  <c r="G301" i="145" s="1"/>
  <c r="S301" s="1"/>
  <c r="G198" i="144"/>
  <c r="Y198" s="1"/>
  <c r="G198" i="145" s="1"/>
  <c r="S198" s="1"/>
  <c r="G46" i="144"/>
  <c r="Y46" s="1"/>
  <c r="G46" i="145" s="1"/>
  <c r="S46" s="1"/>
  <c r="G47" i="144"/>
  <c r="Y47" s="1"/>
  <c r="G47" i="145" s="1"/>
  <c r="S47" s="1"/>
  <c r="G82" i="144"/>
  <c r="Y82" s="1"/>
  <c r="G82" i="145" s="1"/>
  <c r="S82" s="1"/>
  <c r="G43" i="144"/>
  <c r="Y43" s="1"/>
  <c r="G43" i="145" s="1"/>
  <c r="S43" s="1"/>
  <c r="G446" i="144"/>
  <c r="Y446" s="1"/>
  <c r="G446" i="145" s="1"/>
  <c r="S446" s="1"/>
  <c r="G375" i="144"/>
  <c r="Y375" s="1"/>
  <c r="G375" i="145" s="1"/>
  <c r="S375" s="1"/>
  <c r="G206" i="144"/>
  <c r="Y206" s="1"/>
  <c r="G206" i="145" s="1"/>
  <c r="S206" s="1"/>
  <c r="G63" i="144"/>
  <c r="Y63" s="1"/>
  <c r="G63" i="145" s="1"/>
  <c r="S63" s="1"/>
  <c r="G451" i="144"/>
  <c r="Y451" s="1"/>
  <c r="G451" i="145" s="1"/>
  <c r="S451" s="1"/>
  <c r="G384" i="144"/>
  <c r="Y384" s="1"/>
  <c r="G384" i="145" s="1"/>
  <c r="S384" s="1"/>
  <c r="G319" i="144"/>
  <c r="Y319" s="1"/>
  <c r="G319" i="145" s="1"/>
  <c r="S319" s="1"/>
  <c r="G253" i="144"/>
  <c r="Y253" s="1"/>
  <c r="G253" i="145" s="1"/>
  <c r="S253" s="1"/>
  <c r="G178" i="144"/>
  <c r="Y178" s="1"/>
  <c r="G178" i="145" s="1"/>
  <c r="S178" s="1"/>
  <c r="G468" i="144"/>
  <c r="Y468" s="1"/>
  <c r="G468" i="145" s="1"/>
  <c r="S468" s="1"/>
  <c r="G402" i="144"/>
  <c r="Y402" s="1"/>
  <c r="G402" i="145" s="1"/>
  <c r="S402" s="1"/>
  <c r="G336" i="144"/>
  <c r="Y336" s="1"/>
  <c r="G336" i="145" s="1"/>
  <c r="S336" s="1"/>
  <c r="G270" i="144"/>
  <c r="Y270" s="1"/>
  <c r="G270" i="145" s="1"/>
  <c r="S270" s="1"/>
  <c r="G204" i="144"/>
  <c r="Y204" s="1"/>
  <c r="G204" i="145" s="1"/>
  <c r="S204" s="1"/>
  <c r="G138" i="144"/>
  <c r="Y138" s="1"/>
  <c r="G138" i="145" s="1"/>
  <c r="S138" s="1"/>
  <c r="G72" i="144"/>
  <c r="Y72" s="1"/>
  <c r="G72" i="145" s="1"/>
  <c r="S72" s="1"/>
  <c r="G436" i="144"/>
  <c r="Y436" s="1"/>
  <c r="G436" i="145" s="1"/>
  <c r="S436" s="1"/>
  <c r="G370" i="144"/>
  <c r="Y370" s="1"/>
  <c r="G370" i="145" s="1"/>
  <c r="S370" s="1"/>
  <c r="G304" i="144"/>
  <c r="Y304" s="1"/>
  <c r="G304" i="145" s="1"/>
  <c r="S304" s="1"/>
  <c r="G238" i="144"/>
  <c r="Y238" s="1"/>
  <c r="G238" i="145" s="1"/>
  <c r="S238" s="1"/>
  <c r="G168" i="144"/>
  <c r="Y168" s="1"/>
  <c r="G168" i="145" s="1"/>
  <c r="S168" s="1"/>
  <c r="G102" i="144"/>
  <c r="Y102" s="1"/>
  <c r="G102" i="145" s="1"/>
  <c r="S102" s="1"/>
  <c r="G37" i="144"/>
  <c r="Y37" s="1"/>
  <c r="G37" i="145" s="1"/>
  <c r="S37" s="1"/>
  <c r="G305" i="144"/>
  <c r="Y305" s="1"/>
  <c r="G305" i="145" s="1"/>
  <c r="S305" s="1"/>
  <c r="G202" i="144"/>
  <c r="Y202" s="1"/>
  <c r="G202" i="145" s="1"/>
  <c r="S202" s="1"/>
  <c r="G58" i="144"/>
  <c r="Y58" s="1"/>
  <c r="G58" i="145" s="1"/>
  <c r="S58" s="1"/>
  <c r="G59" i="144"/>
  <c r="Y59" s="1"/>
  <c r="G59" i="145" s="1"/>
  <c r="S59" s="1"/>
  <c r="G95" i="144"/>
  <c r="G55"/>
  <c r="Y55" s="1"/>
  <c r="G55" i="145" s="1"/>
  <c r="S55" s="1"/>
  <c r="G450" i="144"/>
  <c r="Y450" s="1"/>
  <c r="G450" i="145" s="1"/>
  <c r="S450" s="1"/>
  <c r="G379" i="144"/>
  <c r="Y379" s="1"/>
  <c r="G379" i="145" s="1"/>
  <c r="S379" s="1"/>
  <c r="G219" i="144"/>
  <c r="Y219" s="1"/>
  <c r="G219" i="145" s="1"/>
  <c r="S219" s="1"/>
  <c r="G79" i="144"/>
  <c r="Y79" s="1"/>
  <c r="G79" i="145" s="1"/>
  <c r="S79" s="1"/>
  <c r="G455" i="144"/>
  <c r="Y455" s="1"/>
  <c r="G455" i="145" s="1"/>
  <c r="S455" s="1"/>
  <c r="G389" i="144"/>
  <c r="Y389" s="1"/>
  <c r="G389" i="145" s="1"/>
  <c r="S389" s="1"/>
  <c r="G323" i="144"/>
  <c r="Y323" s="1"/>
  <c r="G323" i="145" s="1"/>
  <c r="S323" s="1"/>
  <c r="G257" i="144"/>
  <c r="Y257" s="1"/>
  <c r="G257" i="145" s="1"/>
  <c r="S257" s="1"/>
  <c r="G191" i="144"/>
  <c r="Y191" s="1"/>
  <c r="G191" i="145" s="1"/>
  <c r="S191" s="1"/>
  <c r="G472" i="144"/>
  <c r="Y472" s="1"/>
  <c r="G472" i="145" s="1"/>
  <c r="S472" s="1"/>
  <c r="G406" i="144"/>
  <c r="Y406" s="1"/>
  <c r="G406" i="145" s="1"/>
  <c r="S406" s="1"/>
  <c r="G340" i="144"/>
  <c r="Y340" s="1"/>
  <c r="G340" i="145" s="1"/>
  <c r="S340" s="1"/>
  <c r="G274" i="144"/>
  <c r="Y274" s="1"/>
  <c r="G274" i="145" s="1"/>
  <c r="S274" s="1"/>
  <c r="G208" i="144"/>
  <c r="Y208" s="1"/>
  <c r="G208" i="145" s="1"/>
  <c r="S208" s="1"/>
  <c r="G142" i="144"/>
  <c r="Y142" s="1"/>
  <c r="G142" i="145" s="1"/>
  <c r="S142" s="1"/>
  <c r="G76" i="144"/>
  <c r="Y76" s="1"/>
  <c r="G76" i="145" s="1"/>
  <c r="S76" s="1"/>
  <c r="G11" i="144"/>
  <c r="Y11" s="1"/>
  <c r="G11" i="145" s="1"/>
  <c r="S11" s="1"/>
  <c r="G441" i="144"/>
  <c r="G374"/>
  <c r="Y374" s="1"/>
  <c r="G374" i="145" s="1"/>
  <c r="S374" s="1"/>
  <c r="G308" i="144"/>
  <c r="Y308" s="1"/>
  <c r="G308" i="145" s="1"/>
  <c r="S308" s="1"/>
  <c r="G242" i="144"/>
  <c r="Y242" s="1"/>
  <c r="G242" i="145" s="1"/>
  <c r="S242" s="1"/>
  <c r="G172" i="144"/>
  <c r="Y172" s="1"/>
  <c r="G172" i="145" s="1"/>
  <c r="S172" s="1"/>
  <c r="G106" i="144"/>
  <c r="Y106" s="1"/>
  <c r="G106" i="145" s="1"/>
  <c r="S106" s="1"/>
  <c r="G41" i="144"/>
  <c r="Y41" s="1"/>
  <c r="G41" i="145" s="1"/>
  <c r="S41" s="1"/>
  <c r="G71" i="144"/>
  <c r="Y71" s="1"/>
  <c r="G71" i="145" s="1"/>
  <c r="S71" s="1"/>
  <c r="G383" i="144"/>
  <c r="Y383" s="1"/>
  <c r="G383" i="145" s="1"/>
  <c r="S383" s="1"/>
  <c r="G393" i="144"/>
  <c r="Y393" s="1"/>
  <c r="G393" i="145" s="1"/>
  <c r="S393" s="1"/>
  <c r="G476" i="144"/>
  <c r="Y476" s="1"/>
  <c r="G476" i="145" s="1"/>
  <c r="S476" s="1"/>
  <c r="G212" i="144"/>
  <c r="Y212" s="1"/>
  <c r="G212" i="145" s="1"/>
  <c r="S212" s="1"/>
  <c r="G445" i="144"/>
  <c r="Y445" s="1"/>
  <c r="G445" i="145" s="1"/>
  <c r="S445" s="1"/>
  <c r="G176" i="144"/>
  <c r="Y176" s="1"/>
  <c r="G176" i="145" s="1"/>
  <c r="S176" s="1"/>
  <c r="G215" i="144"/>
  <c r="G87"/>
  <c r="Y87" s="1"/>
  <c r="G87" i="145" s="1"/>
  <c r="S87" s="1"/>
  <c r="G108" i="144"/>
  <c r="Y108" s="1"/>
  <c r="G108" i="145" s="1"/>
  <c r="S108" s="1"/>
  <c r="G265" i="144"/>
  <c r="Y265" s="1"/>
  <c r="G265" i="145" s="1"/>
  <c r="S265" s="1"/>
  <c r="G348" i="144"/>
  <c r="Y348" s="1"/>
  <c r="G348" i="145" s="1"/>
  <c r="S348" s="1"/>
  <c r="G84" i="144"/>
  <c r="Y84" s="1"/>
  <c r="G84" i="145" s="1"/>
  <c r="S84" s="1"/>
  <c r="G317" i="144"/>
  <c r="Y317" s="1"/>
  <c r="G317" i="145" s="1"/>
  <c r="S317" s="1"/>
  <c r="G49" i="144"/>
  <c r="Y49" s="1"/>
  <c r="G49" i="145" s="1"/>
  <c r="S49" s="1"/>
  <c r="G96" i="144"/>
  <c r="Y96" s="1"/>
  <c r="G96" i="145" s="1"/>
  <c r="S96" s="1"/>
  <c r="G396" i="144"/>
  <c r="Y396" s="1"/>
  <c r="G396" i="145" s="1"/>
  <c r="S396" s="1"/>
  <c r="G401" i="144"/>
  <c r="Y401" s="1"/>
  <c r="G401" i="145" s="1"/>
  <c r="S401" s="1"/>
  <c r="G485" i="144"/>
  <c r="Y485" s="1"/>
  <c r="G485" i="145" s="1"/>
  <c r="S485" s="1"/>
  <c r="G221" i="144"/>
  <c r="Y221" s="1"/>
  <c r="G221" i="145" s="1"/>
  <c r="S221" s="1"/>
  <c r="G154" i="144"/>
  <c r="Y154" s="1"/>
  <c r="G154" i="145" s="1"/>
  <c r="S154" s="1"/>
  <c r="G88" i="144"/>
  <c r="Y88" s="1"/>
  <c r="G88" i="145" s="1"/>
  <c r="S88" s="1"/>
  <c r="G23" i="144"/>
  <c r="Y23" s="1"/>
  <c r="G23" i="145" s="1"/>
  <c r="S23" s="1"/>
  <c r="G453" i="144"/>
  <c r="Y453" s="1"/>
  <c r="G453" i="145" s="1"/>
  <c r="S453" s="1"/>
  <c r="G387" i="144"/>
  <c r="Y387" s="1"/>
  <c r="G387" i="145" s="1"/>
  <c r="S387" s="1"/>
  <c r="G321" i="144"/>
  <c r="Y321" s="1"/>
  <c r="G321" i="145" s="1"/>
  <c r="S321" s="1"/>
  <c r="G255" i="144"/>
  <c r="Y255" s="1"/>
  <c r="G255" i="145" s="1"/>
  <c r="S255" s="1"/>
  <c r="G184" i="144"/>
  <c r="Y184" s="1"/>
  <c r="G184" i="145" s="1"/>
  <c r="S184" s="1"/>
  <c r="G118" i="144"/>
  <c r="Y118" s="1"/>
  <c r="G118" i="145" s="1"/>
  <c r="S118" s="1"/>
  <c r="G53" i="144"/>
  <c r="Y53" s="1"/>
  <c r="G53" i="145" s="1"/>
  <c r="S53" s="1"/>
  <c r="G330" i="144"/>
  <c r="Y330" s="1"/>
  <c r="G330" i="145" s="1"/>
  <c r="S330" s="1"/>
  <c r="G227" i="144"/>
  <c r="Y227" s="1"/>
  <c r="G227" i="145" s="1"/>
  <c r="S227" s="1"/>
  <c r="G99" i="144"/>
  <c r="Y99" s="1"/>
  <c r="G99" i="145" s="1"/>
  <c r="S99" s="1"/>
  <c r="G112" i="144"/>
  <c r="Y112" s="1"/>
  <c r="G112" i="145" s="1"/>
  <c r="S112" s="1"/>
  <c r="G144" i="144"/>
  <c r="Y144" s="1"/>
  <c r="G144" i="145" s="1"/>
  <c r="S144" s="1"/>
  <c r="G116" i="144"/>
  <c r="Y116" s="1"/>
  <c r="G116" i="145" s="1"/>
  <c r="S116" s="1"/>
  <c r="G466" i="144"/>
  <c r="Y466" s="1"/>
  <c r="G466" i="145" s="1"/>
  <c r="S466" s="1"/>
  <c r="G400" i="144"/>
  <c r="Y400" s="1"/>
  <c r="G400" i="145" s="1"/>
  <c r="S400" s="1"/>
  <c r="G272" i="144"/>
  <c r="Y272" s="1"/>
  <c r="G272" i="145" s="1"/>
  <c r="S272" s="1"/>
  <c r="G137" i="144"/>
  <c r="Y137" s="1"/>
  <c r="G137" i="145" s="1"/>
  <c r="S137" s="1"/>
  <c r="G471" i="144"/>
  <c r="Y471" s="1"/>
  <c r="G471" i="145" s="1"/>
  <c r="S471" s="1"/>
  <c r="G405" i="144"/>
  <c r="Y405" s="1"/>
  <c r="G405" i="145" s="1"/>
  <c r="S405" s="1"/>
  <c r="G339" i="144"/>
  <c r="Y339" s="1"/>
  <c r="G339" i="145" s="1"/>
  <c r="S339" s="1"/>
  <c r="G273" i="144"/>
  <c r="Y273" s="1"/>
  <c r="G273" i="145" s="1"/>
  <c r="S273" s="1"/>
  <c r="G207" i="144"/>
  <c r="Y207" s="1"/>
  <c r="G207" i="145" s="1"/>
  <c r="S207" s="1"/>
  <c r="G489" i="144"/>
  <c r="Y489" s="1"/>
  <c r="G489" i="145" s="1"/>
  <c r="S489" s="1"/>
  <c r="G423" i="144"/>
  <c r="Y423" s="1"/>
  <c r="G423" i="145" s="1"/>
  <c r="S423" s="1"/>
  <c r="G357" i="144"/>
  <c r="G291"/>
  <c r="Y291" s="1"/>
  <c r="G291" i="145" s="1"/>
  <c r="S291" s="1"/>
  <c r="G225" i="144"/>
  <c r="Y225" s="1"/>
  <c r="G225" i="145" s="1"/>
  <c r="S225" s="1"/>
  <c r="G158" i="144"/>
  <c r="Y158" s="1"/>
  <c r="G158" i="145" s="1"/>
  <c r="S158" s="1"/>
  <c r="G92" i="144"/>
  <c r="Y92" s="1"/>
  <c r="G92" i="145" s="1"/>
  <c r="S92" s="1"/>
  <c r="G27" i="144"/>
  <c r="Y27" s="1"/>
  <c r="G27" i="145" s="1"/>
  <c r="S27" s="1"/>
  <c r="G457" i="144"/>
  <c r="Y457" s="1"/>
  <c r="G457" i="145" s="1"/>
  <c r="S457" s="1"/>
  <c r="G391" i="144"/>
  <c r="Y391" s="1"/>
  <c r="G391" i="145" s="1"/>
  <c r="S391" s="1"/>
  <c r="G325" i="144"/>
  <c r="Y325" s="1"/>
  <c r="G325" i="145" s="1"/>
  <c r="S325" s="1"/>
  <c r="G259" i="144"/>
  <c r="Y259" s="1"/>
  <c r="G259" i="145" s="1"/>
  <c r="S259" s="1"/>
  <c r="G189" i="144"/>
  <c r="Y189" s="1"/>
  <c r="G189" i="145" s="1"/>
  <c r="S189" s="1"/>
  <c r="G122" i="144"/>
  <c r="Y122" s="1"/>
  <c r="G122" i="145" s="1"/>
  <c r="S122" s="1"/>
  <c r="G57" i="144"/>
  <c r="Y57" s="1"/>
  <c r="G57" i="145" s="1"/>
  <c r="S57" s="1"/>
  <c r="G334" i="144"/>
  <c r="Y334" s="1"/>
  <c r="G334" i="145" s="1"/>
  <c r="S334" s="1"/>
  <c r="G239" i="144"/>
  <c r="Y239" s="1"/>
  <c r="G239" i="145" s="1"/>
  <c r="S239" s="1"/>
  <c r="G103" i="144"/>
  <c r="Y103" s="1"/>
  <c r="G103" i="145" s="1"/>
  <c r="S103" s="1"/>
  <c r="G124" i="144"/>
  <c r="Y124" s="1"/>
  <c r="G124" i="145" s="1"/>
  <c r="S124" s="1"/>
  <c r="G156" i="144"/>
  <c r="Y156" s="1"/>
  <c r="G156" i="145" s="1"/>
  <c r="S156" s="1"/>
  <c r="G129" i="144"/>
  <c r="Y129" s="1"/>
  <c r="G129" i="145" s="1"/>
  <c r="S129" s="1"/>
  <c r="G470" i="144"/>
  <c r="Y470" s="1"/>
  <c r="G470" i="145" s="1"/>
  <c r="S470" s="1"/>
  <c r="G404" i="144"/>
  <c r="Y404" s="1"/>
  <c r="G404" i="145" s="1"/>
  <c r="S404" s="1"/>
  <c r="G284" i="144"/>
  <c r="Y284" s="1"/>
  <c r="G284" i="145" s="1"/>
  <c r="S284" s="1"/>
  <c r="G174" i="144"/>
  <c r="Y174" s="1"/>
  <c r="G174" i="145" s="1"/>
  <c r="S174" s="1"/>
  <c r="G475" i="144"/>
  <c r="Y475" s="1"/>
  <c r="G475" i="145" s="1"/>
  <c r="S475" s="1"/>
  <c r="G409" i="144"/>
  <c r="Y409" s="1"/>
  <c r="G409" i="145" s="1"/>
  <c r="S409" s="1"/>
  <c r="G343" i="144"/>
  <c r="Y343" s="1"/>
  <c r="G343" i="145" s="1"/>
  <c r="S343" s="1"/>
  <c r="G277" i="144"/>
  <c r="Y277" s="1"/>
  <c r="G277" i="145" s="1"/>
  <c r="S277" s="1"/>
  <c r="G211" i="144"/>
  <c r="Y211" s="1"/>
  <c r="G211" i="145" s="1"/>
  <c r="S211" s="1"/>
  <c r="G493" i="144"/>
  <c r="Y493" s="1"/>
  <c r="G493" i="145" s="1"/>
  <c r="S493" s="1"/>
  <c r="G427" i="144"/>
  <c r="Y427" s="1"/>
  <c r="G427" i="145" s="1"/>
  <c r="S427" s="1"/>
  <c r="G361" i="144"/>
  <c r="Y361" s="1"/>
  <c r="G361" i="145" s="1"/>
  <c r="S361" s="1"/>
  <c r="G295" i="144"/>
  <c r="Y295" s="1"/>
  <c r="G295" i="145" s="1"/>
  <c r="S295" s="1"/>
  <c r="G229" i="144"/>
  <c r="Y229" s="1"/>
  <c r="G229" i="145" s="1"/>
  <c r="S229" s="1"/>
  <c r="G163" i="144"/>
  <c r="Y163" s="1"/>
  <c r="G163" i="145" s="1"/>
  <c r="S163" s="1"/>
  <c r="G97" i="144"/>
  <c r="Y97" s="1"/>
  <c r="G97" i="145" s="1"/>
  <c r="S97" s="1"/>
  <c r="G31" i="144"/>
  <c r="Y31" s="1"/>
  <c r="G31" i="145" s="1"/>
  <c r="S31" s="1"/>
  <c r="G461" i="144"/>
  <c r="Y461" s="1"/>
  <c r="G461" i="145" s="1"/>
  <c r="S461" s="1"/>
  <c r="G395" i="144"/>
  <c r="Y395" s="1"/>
  <c r="G395" i="145" s="1"/>
  <c r="S395" s="1"/>
  <c r="G329" i="144"/>
  <c r="Y329" s="1"/>
  <c r="G329" i="145" s="1"/>
  <c r="S329" s="1"/>
  <c r="G263" i="144"/>
  <c r="Y263" s="1"/>
  <c r="G263" i="145" s="1"/>
  <c r="S263" s="1"/>
  <c r="G193" i="144"/>
  <c r="Y193" s="1"/>
  <c r="G193" i="145" s="1"/>
  <c r="S193" s="1"/>
  <c r="G127" i="144"/>
  <c r="G61"/>
  <c r="Y61" s="1"/>
  <c r="G61" i="145" s="1"/>
  <c r="S61" s="1"/>
  <c r="G342" i="144"/>
  <c r="Y342" s="1"/>
  <c r="G342" i="145" s="1"/>
  <c r="S342" s="1"/>
  <c r="G243" i="144"/>
  <c r="Y243" s="1"/>
  <c r="G243" i="145" s="1"/>
  <c r="S243" s="1"/>
  <c r="G111" i="144"/>
  <c r="Y111" s="1"/>
  <c r="G111" i="145" s="1"/>
  <c r="S111" s="1"/>
  <c r="G141" i="144"/>
  <c r="Y141" s="1"/>
  <c r="G141" i="145" s="1"/>
  <c r="S141" s="1"/>
  <c r="G165" i="144"/>
  <c r="Y165" s="1"/>
  <c r="G165" i="145" s="1"/>
  <c r="S165" s="1"/>
  <c r="G145" i="144"/>
  <c r="Y145" s="1"/>
  <c r="G145" i="145" s="1"/>
  <c r="S145" s="1"/>
  <c r="G474" i="144"/>
  <c r="Y474" s="1"/>
  <c r="G474" i="145" s="1"/>
  <c r="S474" s="1"/>
  <c r="G408" i="144"/>
  <c r="Y408" s="1"/>
  <c r="G408" i="145" s="1"/>
  <c r="S408" s="1"/>
  <c r="G297" i="144"/>
  <c r="Y297" s="1"/>
  <c r="G297" i="145" s="1"/>
  <c r="S297" s="1"/>
  <c r="G29" i="144"/>
  <c r="Y29" s="1"/>
  <c r="G29" i="145" s="1"/>
  <c r="S29" s="1"/>
  <c r="G480" i="144"/>
  <c r="Y480" s="1"/>
  <c r="G480" i="145" s="1"/>
  <c r="S480" s="1"/>
  <c r="G413" i="144"/>
  <c r="Y413" s="1"/>
  <c r="G413" i="145" s="1"/>
  <c r="S413" s="1"/>
  <c r="G347" i="144"/>
  <c r="Y347" s="1"/>
  <c r="G347" i="145" s="1"/>
  <c r="S347" s="1"/>
  <c r="G281" i="144"/>
  <c r="Y281" s="1"/>
  <c r="G281" i="145" s="1"/>
  <c r="S281" s="1"/>
  <c r="G216" i="144"/>
  <c r="Y216" s="1"/>
  <c r="G216" i="145" s="1"/>
  <c r="S216" s="1"/>
  <c r="G497" i="144"/>
  <c r="Y497" s="1"/>
  <c r="G497" i="145" s="1"/>
  <c r="S497" s="1"/>
  <c r="G431" i="144"/>
  <c r="Y431" s="1"/>
  <c r="G431" i="145" s="1"/>
  <c r="S431" s="1"/>
  <c r="G365" i="144"/>
  <c r="Y365" s="1"/>
  <c r="G365" i="145" s="1"/>
  <c r="S365" s="1"/>
  <c r="G299" i="144"/>
  <c r="Y299" s="1"/>
  <c r="G299" i="145" s="1"/>
  <c r="S299" s="1"/>
  <c r="G233" i="144"/>
  <c r="Y233" s="1"/>
  <c r="G233" i="145" s="1"/>
  <c r="S233" s="1"/>
  <c r="G167" i="144"/>
  <c r="Y167" s="1"/>
  <c r="G167" i="145" s="1"/>
  <c r="S167" s="1"/>
  <c r="G101" i="144"/>
  <c r="Y101" s="1"/>
  <c r="G101" i="145" s="1"/>
  <c r="S101" s="1"/>
  <c r="G36" i="144"/>
  <c r="G465"/>
  <c r="Y465" s="1"/>
  <c r="G465" i="145" s="1"/>
  <c r="S465" s="1"/>
  <c r="G399" i="144"/>
  <c r="Y399" s="1"/>
  <c r="G399" i="145" s="1"/>
  <c r="S399" s="1"/>
  <c r="G333" i="144"/>
  <c r="Y333" s="1"/>
  <c r="G333" i="145" s="1"/>
  <c r="S333" s="1"/>
  <c r="G267" i="144"/>
  <c r="Y267" s="1"/>
  <c r="G267" i="145" s="1"/>
  <c r="S267" s="1"/>
  <c r="G197" i="144"/>
  <c r="Y197" s="1"/>
  <c r="G197" i="145" s="1"/>
  <c r="S197" s="1"/>
  <c r="G131" i="144"/>
  <c r="Y131" s="1"/>
  <c r="G131" i="145" s="1"/>
  <c r="S131" s="1"/>
  <c r="G65" i="144"/>
  <c r="Y65" s="1"/>
  <c r="G65" i="145" s="1"/>
  <c r="S65" s="1"/>
  <c r="G346" i="144"/>
  <c r="Y346" s="1"/>
  <c r="G346" i="145" s="1"/>
  <c r="S346" s="1"/>
  <c r="G252" i="144"/>
  <c r="Y252" s="1"/>
  <c r="G252" i="145" s="1"/>
  <c r="S252" s="1"/>
  <c r="G123" i="144"/>
  <c r="Y123" s="1"/>
  <c r="G123" i="145" s="1"/>
  <c r="S123" s="1"/>
  <c r="G149" i="144"/>
  <c r="Y149" s="1"/>
  <c r="G149" i="145" s="1"/>
  <c r="S149" s="1"/>
  <c r="G314" i="144"/>
  <c r="G107"/>
  <c r="Y107" s="1"/>
  <c r="G107" i="145" s="1"/>
  <c r="S107" s="1"/>
  <c r="G231" i="144"/>
  <c r="Y231" s="1"/>
  <c r="G231" i="145" s="1"/>
  <c r="S231" s="1"/>
  <c r="G327" i="144"/>
  <c r="Y327" s="1"/>
  <c r="G327" i="145" s="1"/>
  <c r="S327" s="1"/>
  <c r="G410" i="144"/>
  <c r="Y410" s="1"/>
  <c r="G410" i="145" s="1"/>
  <c r="S410" s="1"/>
  <c r="G146" i="144"/>
  <c r="Y146" s="1"/>
  <c r="G146" i="145" s="1"/>
  <c r="S146" s="1"/>
  <c r="G378" i="144"/>
  <c r="Y378" s="1"/>
  <c r="G378" i="145" s="1"/>
  <c r="S378" s="1"/>
  <c r="G110" i="144"/>
  <c r="Y110" s="1"/>
  <c r="G110" i="145" s="1"/>
  <c r="S110" s="1"/>
  <c r="G78" i="144"/>
  <c r="Y78" s="1"/>
  <c r="G78" i="145" s="1"/>
  <c r="S78" s="1"/>
  <c r="G458" i="144"/>
  <c r="Y458" s="1"/>
  <c r="G458" i="145" s="1"/>
  <c r="S458" s="1"/>
  <c r="G463" i="144"/>
  <c r="Y463" s="1"/>
  <c r="G463" i="145" s="1"/>
  <c r="S463" s="1"/>
  <c r="G199" i="144"/>
  <c r="Y199" s="1"/>
  <c r="G199" i="145" s="1"/>
  <c r="S199" s="1"/>
  <c r="G282" i="144"/>
  <c r="Y282" s="1"/>
  <c r="G282" i="145" s="1"/>
  <c r="S282" s="1"/>
  <c r="G19" i="144"/>
  <c r="Y19" s="1"/>
  <c r="G19" i="145" s="1"/>
  <c r="S19" s="1"/>
  <c r="G251" i="144"/>
  <c r="Y251" s="1"/>
  <c r="G251" i="145" s="1"/>
  <c r="S251" s="1"/>
  <c r="G326" i="144"/>
  <c r="Y326" s="1"/>
  <c r="G326" i="145" s="1"/>
  <c r="S326" s="1"/>
  <c r="G132" i="144"/>
  <c r="Y132" s="1"/>
  <c r="G132" i="145" s="1"/>
  <c r="S132" s="1"/>
  <c r="G260" i="144"/>
  <c r="Y260" s="1"/>
  <c r="G260" i="145" s="1"/>
  <c r="S260" s="1"/>
  <c r="G335" i="144"/>
  <c r="Y335" s="1"/>
  <c r="G335" i="145" s="1"/>
  <c r="S335" s="1"/>
  <c r="G419" i="144"/>
  <c r="Y419" s="1"/>
  <c r="G419" i="145" s="1"/>
  <c r="S419" s="1"/>
  <c r="G210" i="144"/>
  <c r="Y210" s="1"/>
  <c r="G210" i="145" s="1"/>
  <c r="S210" s="1"/>
  <c r="G75" i="144"/>
  <c r="Y75" s="1"/>
  <c r="G75" i="145" s="1"/>
  <c r="S75" s="1"/>
  <c r="G91" i="144"/>
  <c r="Y91" s="1"/>
  <c r="G91" i="145" s="1"/>
  <c r="S91" s="1"/>
  <c r="G261" i="144"/>
  <c r="Y261" s="1"/>
  <c r="G261" i="145" s="1"/>
  <c r="S261" s="1"/>
  <c r="G344" i="144"/>
  <c r="Y344" s="1"/>
  <c r="G344" i="145" s="1"/>
  <c r="S344" s="1"/>
  <c r="G80" i="144"/>
  <c r="Y80" s="1"/>
  <c r="G80" i="145" s="1"/>
  <c r="S80" s="1"/>
  <c r="G312" i="144"/>
  <c r="Y312" s="1"/>
  <c r="G312" i="145" s="1"/>
  <c r="S312" s="1"/>
  <c r="G45" i="144"/>
  <c r="Y45" s="1"/>
  <c r="G45" i="145" s="1"/>
  <c r="S45" s="1"/>
  <c r="G83" i="144"/>
  <c r="Y83" s="1"/>
  <c r="G83" i="145" s="1"/>
  <c r="S83" s="1"/>
  <c r="G388" i="144"/>
  <c r="Y388" s="1"/>
  <c r="G388" i="145" s="1"/>
  <c r="S388" s="1"/>
  <c r="G397" i="144"/>
  <c r="Y397" s="1"/>
  <c r="G397" i="145" s="1"/>
  <c r="S397" s="1"/>
  <c r="G481" i="144"/>
  <c r="Y481" s="1"/>
  <c r="G481" i="145" s="1"/>
  <c r="S481" s="1"/>
  <c r="G217" i="144"/>
  <c r="Y217" s="1"/>
  <c r="G217" i="145" s="1"/>
  <c r="S217" s="1"/>
  <c r="G449" i="144"/>
  <c r="Y449" s="1"/>
  <c r="G449" i="145" s="1"/>
  <c r="S449" s="1"/>
  <c r="G180" i="144"/>
  <c r="Y180" s="1"/>
  <c r="G180" i="145" s="1"/>
  <c r="S180" s="1"/>
  <c r="G223" i="144"/>
  <c r="Y223" s="1"/>
  <c r="G223" i="145" s="1"/>
  <c r="S223" s="1"/>
  <c r="G104" i="144"/>
  <c r="Y104" s="1"/>
  <c r="G104" i="145" s="1"/>
  <c r="S104" s="1"/>
  <c r="G120" i="144"/>
  <c r="Y120" s="1"/>
  <c r="G120" i="145" s="1"/>
  <c r="S120" s="1"/>
  <c r="G269" i="144"/>
  <c r="Y269" s="1"/>
  <c r="G269" i="145" s="1"/>
  <c r="S269" s="1"/>
  <c r="G352" i="144"/>
  <c r="Y352" s="1"/>
  <c r="G352" i="145" s="1"/>
  <c r="S352" s="1"/>
  <c r="G66" i="144"/>
  <c r="Y66" s="1"/>
  <c r="G66" i="145" s="1"/>
  <c r="S66" s="1"/>
  <c r="G454" i="144"/>
  <c r="Y454" s="1"/>
  <c r="G454" i="145" s="1"/>
  <c r="S454" s="1"/>
  <c r="G459" i="144"/>
  <c r="Y459" s="1"/>
  <c r="G459" i="145" s="1"/>
  <c r="S459" s="1"/>
  <c r="G195" i="144"/>
  <c r="Y195" s="1"/>
  <c r="G195" i="145" s="1"/>
  <c r="S195" s="1"/>
  <c r="G278" i="144"/>
  <c r="Y278" s="1"/>
  <c r="G278" i="145" s="1"/>
  <c r="S278" s="1"/>
  <c r="G15" i="144"/>
  <c r="Y15" s="1"/>
  <c r="G15" i="145" s="1"/>
  <c r="S15" s="1"/>
  <c r="G246" i="144"/>
  <c r="Y246" s="1"/>
  <c r="G246" i="145" s="1"/>
  <c r="S246" s="1"/>
  <c r="G318" i="144"/>
  <c r="Y318" s="1"/>
  <c r="G318" i="145" s="1"/>
  <c r="S318" s="1"/>
  <c r="G119" i="144"/>
  <c r="Y119" s="1"/>
  <c r="G119" i="145" s="1"/>
  <c r="S119" s="1"/>
  <c r="G247" i="144"/>
  <c r="Y247" s="1"/>
  <c r="G247" i="145" s="1"/>
  <c r="S247" s="1"/>
  <c r="G331" i="144"/>
  <c r="Y331" s="1"/>
  <c r="G331" i="145" s="1"/>
  <c r="S331" s="1"/>
  <c r="G415" i="144"/>
  <c r="G150"/>
  <c r="Y150" s="1"/>
  <c r="G150" i="145" s="1"/>
  <c r="S150" s="1"/>
  <c r="G382" i="144"/>
  <c r="Y382" s="1"/>
  <c r="G382" i="145" s="1"/>
  <c r="S382" s="1"/>
  <c r="G114" i="144"/>
  <c r="Y114" s="1"/>
  <c r="G114" i="145" s="1"/>
  <c r="S114" s="1"/>
  <c r="G86" i="144"/>
  <c r="Y86" s="1"/>
  <c r="G86" i="145" s="1"/>
  <c r="S86" s="1"/>
  <c r="G462" i="144"/>
  <c r="Y462" s="1"/>
  <c r="G462" i="145" s="1"/>
  <c r="S462" s="1"/>
  <c r="G467" i="144"/>
  <c r="Y467" s="1"/>
  <c r="G467" i="145" s="1"/>
  <c r="G203" i="144"/>
  <c r="Y203" s="1"/>
  <c r="G203" i="145" s="1"/>
  <c r="S203" s="1"/>
  <c r="G286" i="144"/>
  <c r="Y286" s="1"/>
  <c r="G286" i="145" s="1"/>
  <c r="S286" s="1"/>
  <c r="G181" i="144"/>
  <c r="Y181" s="1"/>
  <c r="G181" i="145" s="1"/>
  <c r="S181" s="1"/>
  <c r="G157" i="144"/>
  <c r="Y157" s="1"/>
  <c r="G157" i="145" s="1"/>
  <c r="S157" s="1"/>
  <c r="G479" i="144"/>
  <c r="Y479" s="1"/>
  <c r="G479" i="145" s="1"/>
  <c r="S479" s="1"/>
  <c r="G412" i="144"/>
  <c r="Y412" s="1"/>
  <c r="G412" i="145" s="1"/>
  <c r="S412" s="1"/>
  <c r="G309" i="144"/>
  <c r="Y309" s="1"/>
  <c r="G309" i="145" s="1"/>
  <c r="S309" s="1"/>
  <c r="G54" i="144"/>
  <c r="Y54" s="1"/>
  <c r="G54" i="145" s="1"/>
  <c r="S54" s="1"/>
  <c r="G484" i="144"/>
  <c r="Y484" s="1"/>
  <c r="G484" i="145" s="1"/>
  <c r="S484" s="1"/>
  <c r="G418" i="144"/>
  <c r="Y418" s="1"/>
  <c r="G418" i="145" s="1"/>
  <c r="S418" s="1"/>
  <c r="G351" i="144"/>
  <c r="Y351" s="1"/>
  <c r="G351" i="145" s="1"/>
  <c r="S351" s="1"/>
  <c r="G285" i="144"/>
  <c r="Y285" s="1"/>
  <c r="G285" i="145" s="1"/>
  <c r="S285" s="1"/>
  <c r="G220" i="144"/>
  <c r="Y220" s="1"/>
  <c r="G220" i="145" s="1"/>
  <c r="S220" s="1"/>
  <c r="G501" i="144"/>
  <c r="Y501" s="1"/>
  <c r="G501" i="145" s="1"/>
  <c r="S501" s="1"/>
  <c r="G435" i="144"/>
  <c r="Y435" s="1"/>
  <c r="G435" i="145" s="1"/>
  <c r="S435" s="1"/>
  <c r="G369" i="144"/>
  <c r="Y369" s="1"/>
  <c r="G369" i="145" s="1"/>
  <c r="S369" s="1"/>
  <c r="G303" i="144"/>
  <c r="Y303" s="1"/>
  <c r="G303" i="145" s="1"/>
  <c r="S303" s="1"/>
  <c r="G237" i="144"/>
  <c r="Y237" s="1"/>
  <c r="G237" i="145" s="1"/>
  <c r="S237" s="1"/>
  <c r="G171" i="144"/>
  <c r="Y171" s="1"/>
  <c r="G171" i="145" s="1"/>
  <c r="S171" s="1"/>
  <c r="G105" i="144"/>
  <c r="Y105" s="1"/>
  <c r="G105" i="145" s="1"/>
  <c r="S105" s="1"/>
  <c r="G40" i="144"/>
  <c r="Y40" s="1"/>
  <c r="G40" i="145" s="1"/>
  <c r="S40" s="1"/>
  <c r="G469" i="144"/>
  <c r="Y469" s="1"/>
  <c r="G469" i="145" s="1"/>
  <c r="S469" s="1"/>
  <c r="G403" i="144"/>
  <c r="Y403" s="1"/>
  <c r="G403" i="145" s="1"/>
  <c r="S403" s="1"/>
  <c r="G337" i="144"/>
  <c r="Y337" s="1"/>
  <c r="G337" i="145" s="1"/>
  <c r="S337" s="1"/>
  <c r="G271" i="144"/>
  <c r="Y271" s="1"/>
  <c r="G271" i="145" s="1"/>
  <c r="S271" s="1"/>
  <c r="G201" i="144"/>
  <c r="Y201" s="1"/>
  <c r="G201" i="145" s="1"/>
  <c r="S201" s="1"/>
  <c r="G135" i="144"/>
  <c r="Y135" s="1"/>
  <c r="G135" i="145" s="1"/>
  <c r="S135" s="1"/>
  <c r="G69" i="144"/>
  <c r="Y69" s="1"/>
  <c r="G69" i="145" s="1"/>
  <c r="S69" s="1"/>
  <c r="G354" i="144"/>
  <c r="Y354" s="1"/>
  <c r="G354" i="145" s="1"/>
  <c r="S354" s="1"/>
  <c r="G256" i="144"/>
  <c r="Y256" s="1"/>
  <c r="G256" i="145" s="1"/>
  <c r="S256" s="1"/>
  <c r="G128" i="144"/>
  <c r="Y128" s="1"/>
  <c r="G128" i="145" s="1"/>
  <c r="S128" s="1"/>
  <c r="G162" i="144"/>
  <c r="Y162" s="1"/>
  <c r="G162" i="145" s="1"/>
  <c r="S162" s="1"/>
  <c r="G194" i="144"/>
  <c r="Y194" s="1"/>
  <c r="G194" i="145" s="1"/>
  <c r="S194" s="1"/>
  <c r="G186" i="144"/>
  <c r="Y186" s="1"/>
  <c r="G186" i="145" s="1"/>
  <c r="S186" s="1"/>
  <c r="G483" i="144"/>
  <c r="Y483" s="1"/>
  <c r="G483" i="145" s="1"/>
  <c r="S483" s="1"/>
  <c r="G417" i="144"/>
  <c r="Y417" s="1"/>
  <c r="G417" i="145" s="1"/>
  <c r="S417" s="1"/>
  <c r="G322" i="144"/>
  <c r="Y322" s="1"/>
  <c r="G322" i="145" s="1"/>
  <c r="S322" s="1"/>
  <c r="G70" i="144"/>
  <c r="Y70" s="1"/>
  <c r="G70" i="145" s="1"/>
  <c r="S70" s="1"/>
  <c r="G488" i="144"/>
  <c r="Y488" s="1"/>
  <c r="G488" i="145" s="1"/>
  <c r="S488" s="1"/>
  <c r="G422" i="144"/>
  <c r="Y422" s="1"/>
  <c r="G422" i="145" s="1"/>
  <c r="S422" s="1"/>
  <c r="G355" i="144"/>
  <c r="Y355" s="1"/>
  <c r="G355" i="145" s="1"/>
  <c r="S355" s="1"/>
  <c r="G290" i="144"/>
  <c r="G224"/>
  <c r="Y224" s="1"/>
  <c r="G224" i="145" s="1"/>
  <c r="S224" s="1"/>
  <c r="G22" i="144"/>
  <c r="Y22" s="1"/>
  <c r="G22" i="145" s="1"/>
  <c r="S22" s="1"/>
  <c r="G439" i="144"/>
  <c r="Y439" s="1"/>
  <c r="G439" i="145" s="1"/>
  <c r="S439" s="1"/>
  <c r="G373" i="144"/>
  <c r="Y373" s="1"/>
  <c r="G373" i="145" s="1"/>
  <c r="S373" s="1"/>
  <c r="G307" i="144"/>
  <c r="Y307" s="1"/>
  <c r="G307" i="145" s="1"/>
  <c r="S307" s="1"/>
  <c r="G241" i="144"/>
  <c r="Y241" s="1"/>
  <c r="G241" i="145" s="1"/>
  <c r="S241" s="1"/>
  <c r="G175" i="144"/>
  <c r="Y175" s="1"/>
  <c r="G175" i="145" s="1"/>
  <c r="S175" s="1"/>
  <c r="G109" i="144"/>
  <c r="Y109" s="1"/>
  <c r="G109" i="145" s="1"/>
  <c r="S109" s="1"/>
  <c r="G44" i="144"/>
  <c r="Y44" s="1"/>
  <c r="G44" i="145" s="1"/>
  <c r="S44" s="1"/>
  <c r="G473" i="144"/>
  <c r="Y473" s="1"/>
  <c r="G473" i="145" s="1"/>
  <c r="S473" s="1"/>
  <c r="G407" i="144"/>
  <c r="Y407" s="1"/>
  <c r="G407" i="145" s="1"/>
  <c r="S407" s="1"/>
  <c r="G341" i="144"/>
  <c r="Y341" s="1"/>
  <c r="G341" i="145" s="1"/>
  <c r="S341" s="1"/>
  <c r="G275" i="144"/>
  <c r="Y275" s="1"/>
  <c r="G275" i="145" s="1"/>
  <c r="S275" s="1"/>
  <c r="G205" i="144"/>
  <c r="Y205" s="1"/>
  <c r="G205" i="145" s="1"/>
  <c r="S205" s="1"/>
  <c r="G139" i="144"/>
  <c r="Y139" s="1"/>
  <c r="G139" i="145" s="1"/>
  <c r="S139" s="1"/>
  <c r="G73" i="144"/>
  <c r="Y73" s="1"/>
  <c r="G73" i="145" s="1"/>
  <c r="S73" s="1"/>
  <c r="G392" i="144"/>
  <c r="Y392" s="1"/>
  <c r="G392" i="145" s="1"/>
  <c r="S392" s="1"/>
  <c r="G264" i="144"/>
  <c r="Y264" s="1"/>
  <c r="G264" i="145" s="1"/>
  <c r="S264" s="1"/>
  <c r="G140" i="144"/>
  <c r="Y140" s="1"/>
  <c r="G140" i="145" s="1"/>
  <c r="S140" s="1"/>
  <c r="G182" i="144"/>
  <c r="Y182" s="1"/>
  <c r="G182" i="145" s="1"/>
  <c r="S182" s="1"/>
  <c r="G235" i="144"/>
  <c r="Y235" s="1"/>
  <c r="G235" i="145" s="1"/>
  <c r="S235" s="1"/>
  <c r="G13" i="144"/>
  <c r="Y13" s="1"/>
  <c r="G13" i="145" s="1"/>
  <c r="S13" s="1"/>
  <c r="G487" i="144"/>
  <c r="Y487" s="1"/>
  <c r="G487" i="145" s="1"/>
  <c r="S487" s="1"/>
  <c r="G421" i="144"/>
  <c r="Y421" s="1"/>
  <c r="G421" i="145" s="1"/>
  <c r="S421" s="1"/>
  <c r="G338" i="144"/>
  <c r="Y338" s="1"/>
  <c r="G338" i="145" s="1"/>
  <c r="S338" s="1"/>
  <c r="G90" i="144"/>
  <c r="Y90" s="1"/>
  <c r="G90" i="145" s="1"/>
  <c r="S90" s="1"/>
  <c r="G492" i="144"/>
  <c r="Y492" s="1"/>
  <c r="G492" i="145" s="1"/>
  <c r="S492" s="1"/>
  <c r="G426" i="144"/>
  <c r="Y426" s="1"/>
  <c r="G426" i="145" s="1"/>
  <c r="S426" s="1"/>
  <c r="G360" i="144"/>
  <c r="Y360" s="1"/>
  <c r="G360" i="145" s="1"/>
  <c r="S360" s="1"/>
  <c r="G294" i="144"/>
  <c r="Y294" s="1"/>
  <c r="G294" i="145" s="1"/>
  <c r="S294" s="1"/>
  <c r="G228" i="144"/>
  <c r="Y228" s="1"/>
  <c r="G228" i="145" s="1"/>
  <c r="S228" s="1"/>
  <c r="G67" i="144"/>
  <c r="Y67" s="1"/>
  <c r="G67" i="145" s="1"/>
  <c r="S67" s="1"/>
  <c r="G444" i="144"/>
  <c r="Y444" s="1"/>
  <c r="G444" i="145" s="1"/>
  <c r="S444" s="1"/>
  <c r="G377" i="144"/>
  <c r="Y377" s="1"/>
  <c r="G377" i="145" s="1"/>
  <c r="S377" s="1"/>
  <c r="G311" i="144"/>
  <c r="Y311" s="1"/>
  <c r="G311" i="145" s="1"/>
  <c r="S311" s="1"/>
  <c r="G245" i="144"/>
  <c r="Y245" s="1"/>
  <c r="G245" i="145" s="1"/>
  <c r="S245" s="1"/>
  <c r="G179" i="144"/>
  <c r="Y179" s="1"/>
  <c r="G179" i="145" s="1"/>
  <c r="S179" s="1"/>
  <c r="G113" i="144"/>
  <c r="Y113" s="1"/>
  <c r="G113" i="145" s="1"/>
  <c r="S113" s="1"/>
  <c r="G48" i="144"/>
  <c r="Y48" s="1"/>
  <c r="G48" i="145" s="1"/>
  <c r="S48" s="1"/>
  <c r="G478" i="144"/>
  <c r="G411"/>
  <c r="Y411" s="1"/>
  <c r="G411" i="145" s="1"/>
  <c r="S411" s="1"/>
  <c r="G345" i="144"/>
  <c r="Y345" s="1"/>
  <c r="G345" i="145" s="1"/>
  <c r="S345" s="1"/>
  <c r="G279" i="144"/>
  <c r="Y279" s="1"/>
  <c r="G279" i="145" s="1"/>
  <c r="S279" s="1"/>
  <c r="G209" i="144"/>
  <c r="Y209" s="1"/>
  <c r="G209" i="145" s="1"/>
  <c r="S209" s="1"/>
  <c r="G143" i="144"/>
  <c r="Y143" s="1"/>
  <c r="G143" i="145" s="1"/>
  <c r="S143" s="1"/>
  <c r="G77" i="144"/>
  <c r="Y77" s="1"/>
  <c r="G77" i="145" s="1"/>
  <c r="S77" s="1"/>
  <c r="G8" i="144"/>
  <c r="Y8" s="1"/>
  <c r="G8" i="145" s="1"/>
  <c r="S8" s="1"/>
  <c r="G268" i="144"/>
  <c r="Y268" s="1"/>
  <c r="G268" i="145" s="1"/>
  <c r="S268" s="1"/>
  <c r="G148" i="144"/>
  <c r="Y148" s="1"/>
  <c r="G148" i="145" s="1"/>
  <c r="S148" s="1"/>
  <c r="G9" i="144"/>
  <c r="Y9" s="1"/>
  <c r="G9" i="145" s="1"/>
  <c r="S9" s="1"/>
  <c r="G12" i="144"/>
  <c r="Y12" s="1"/>
  <c r="G12" i="145" s="1"/>
  <c r="S12" s="1"/>
  <c r="G25" i="144"/>
  <c r="Y25" s="1"/>
  <c r="G25" i="145" s="1"/>
  <c r="S25" s="1"/>
  <c r="G491" i="144"/>
  <c r="Y491" s="1"/>
  <c r="G491" i="145" s="1"/>
  <c r="S491" s="1"/>
  <c r="G425" i="144"/>
  <c r="Y425" s="1"/>
  <c r="G425" i="145" s="1"/>
  <c r="S425" s="1"/>
  <c r="G350" i="144"/>
  <c r="Y350" s="1"/>
  <c r="G350" i="145" s="1"/>
  <c r="S350" s="1"/>
  <c r="G115" i="144"/>
  <c r="Y115" s="1"/>
  <c r="G115" i="145" s="1"/>
  <c r="S115" s="1"/>
  <c r="G496" i="144"/>
  <c r="Y496" s="1"/>
  <c r="G496" i="145" s="1"/>
  <c r="S496" s="1"/>
  <c r="G430" i="144"/>
  <c r="Y430" s="1"/>
  <c r="G430" i="145" s="1"/>
  <c r="S430" s="1"/>
  <c r="G364" i="144"/>
  <c r="Y364" s="1"/>
  <c r="G364" i="145" s="1"/>
  <c r="S364" s="1"/>
  <c r="G298" i="144"/>
  <c r="Y298" s="1"/>
  <c r="G298" i="145" s="1"/>
  <c r="S298" s="1"/>
  <c r="G232" i="144"/>
  <c r="Y232" s="1"/>
  <c r="G232" i="145" s="1"/>
  <c r="S232" s="1"/>
  <c r="G100" i="144"/>
  <c r="Y100" s="1"/>
  <c r="G100" i="145" s="1"/>
  <c r="S100" s="1"/>
  <c r="G448" i="144"/>
  <c r="Y448" s="1"/>
  <c r="G448" i="145" s="1"/>
  <c r="S448" s="1"/>
  <c r="G381" i="144"/>
  <c r="Y381" s="1"/>
  <c r="G381" i="145" s="1"/>
  <c r="S381" s="1"/>
  <c r="G316" i="144"/>
  <c r="Y316" s="1"/>
  <c r="G316" i="145" s="1"/>
  <c r="S316" s="1"/>
  <c r="G250" i="144"/>
  <c r="Y250" s="1"/>
  <c r="G250" i="145" s="1"/>
  <c r="S250" s="1"/>
  <c r="G183" i="144"/>
  <c r="Y183" s="1"/>
  <c r="G183" i="145" s="1"/>
  <c r="S183" s="1"/>
  <c r="G117" i="144"/>
  <c r="Y117" s="1"/>
  <c r="G117" i="145" s="1"/>
  <c r="S117" s="1"/>
  <c r="G52" i="144"/>
  <c r="Y52" s="1"/>
  <c r="G52" i="145" s="1"/>
  <c r="S52" s="1"/>
  <c r="G482" i="144"/>
  <c r="Y482" s="1"/>
  <c r="G482" i="145" s="1"/>
  <c r="S482" s="1"/>
  <c r="G416" i="144"/>
  <c r="Y416" s="1"/>
  <c r="G416" i="145" s="1"/>
  <c r="S416" s="1"/>
  <c r="G349" i="144"/>
  <c r="Y349" s="1"/>
  <c r="G349" i="145" s="1"/>
  <c r="S349" s="1"/>
  <c r="G283" i="144"/>
  <c r="Y283" s="1"/>
  <c r="G283" i="145" s="1"/>
  <c r="S283" s="1"/>
  <c r="G213" i="144"/>
  <c r="Y213" s="1"/>
  <c r="G213" i="145" s="1"/>
  <c r="S213" s="1"/>
  <c r="G147" i="144"/>
  <c r="Y147" s="1"/>
  <c r="G147" i="145" s="1"/>
  <c r="S147" s="1"/>
  <c r="G81" i="144"/>
  <c r="Y81" s="1"/>
  <c r="G81" i="145" s="1"/>
  <c r="S81" s="1"/>
  <c r="G16" i="144"/>
  <c r="Y16" s="1"/>
  <c r="G16" i="145" s="1"/>
  <c r="S16" s="1"/>
  <c r="G276" i="144"/>
  <c r="Y276" s="1"/>
  <c r="G276" i="145" s="1"/>
  <c r="S276" s="1"/>
  <c r="G161" i="144"/>
  <c r="G17"/>
  <c r="Y17" s="1"/>
  <c r="G17" i="145" s="1"/>
  <c r="S17" s="1"/>
  <c r="F7" i="140"/>
  <c r="Y314" i="144" l="1"/>
  <c r="G313"/>
  <c r="G35"/>
  <c r="Y36"/>
  <c r="Y127"/>
  <c r="G126"/>
  <c r="G248"/>
  <c r="Y249"/>
  <c r="Y188"/>
  <c r="G187"/>
  <c r="V239" i="140"/>
  <c r="V238" s="1"/>
  <c r="G238"/>
  <c r="V95"/>
  <c r="V94" s="1"/>
  <c r="G94"/>
  <c r="V378"/>
  <c r="V377" s="1"/>
  <c r="G377"/>
  <c r="G67"/>
  <c r="V68"/>
  <c r="V67" s="1"/>
  <c r="R386" i="145"/>
  <c r="F385"/>
  <c r="F214"/>
  <c r="R215"/>
  <c r="R441"/>
  <c r="R440" s="1"/>
  <c r="F440"/>
  <c r="F95"/>
  <c r="X94" i="144"/>
  <c r="F35" i="145"/>
  <c r="R36"/>
  <c r="F160"/>
  <c r="R161"/>
  <c r="S467"/>
  <c r="Y441" i="144"/>
  <c r="G440"/>
  <c r="G385"/>
  <c r="Y386"/>
  <c r="G133" i="140"/>
  <c r="V134"/>
  <c r="V133" s="1"/>
  <c r="F126" i="145"/>
  <c r="R127"/>
  <c r="Y95" i="144"/>
  <c r="G94"/>
  <c r="V431" i="140"/>
  <c r="V430" s="1"/>
  <c r="G430"/>
  <c r="R415" i="145"/>
  <c r="F414"/>
  <c r="R314"/>
  <c r="F313"/>
  <c r="F356"/>
  <c r="R357"/>
  <c r="X187" i="144"/>
  <c r="F188" i="145"/>
  <c r="F289"/>
  <c r="R290"/>
  <c r="X248" i="144"/>
  <c r="F249" i="145"/>
  <c r="Y161" i="144"/>
  <c r="G160"/>
  <c r="U7" i="140"/>
  <c r="U6" s="1"/>
  <c r="U5" s="1"/>
  <c r="F6"/>
  <c r="F5" s="1"/>
  <c r="Y478" i="144"/>
  <c r="G477"/>
  <c r="Y290"/>
  <c r="G289"/>
  <c r="Y415"/>
  <c r="G414"/>
  <c r="Y357"/>
  <c r="G356"/>
  <c r="Y215"/>
  <c r="G214"/>
  <c r="F477" i="145"/>
  <c r="R478"/>
  <c r="R477" s="1"/>
  <c r="H142" i="140"/>
  <c r="W142" s="1"/>
  <c r="H92"/>
  <c r="W92" s="1"/>
  <c r="H347"/>
  <c r="W347" s="1"/>
  <c r="H221"/>
  <c r="W221" s="1"/>
  <c r="H483"/>
  <c r="W483" s="1"/>
  <c r="H126"/>
  <c r="W126" s="1"/>
  <c r="H210"/>
  <c r="W210" s="1"/>
  <c r="H334"/>
  <c r="W334" s="1"/>
  <c r="H461"/>
  <c r="W461" s="1"/>
  <c r="H23"/>
  <c r="W23" s="1"/>
  <c r="H409"/>
  <c r="W409" s="1"/>
  <c r="H117"/>
  <c r="W117" s="1"/>
  <c r="H324"/>
  <c r="W324" s="1"/>
  <c r="H138"/>
  <c r="W138" s="1"/>
  <c r="H442"/>
  <c r="W442" s="1"/>
  <c r="H40"/>
  <c r="W40" s="1"/>
  <c r="H222"/>
  <c r="W222" s="1"/>
  <c r="H33"/>
  <c r="W33" s="1"/>
  <c r="H53"/>
  <c r="W53" s="1"/>
  <c r="H197"/>
  <c r="W197" s="1"/>
  <c r="H339"/>
  <c r="W339" s="1"/>
  <c r="H51"/>
  <c r="W51" s="1"/>
  <c r="H112"/>
  <c r="W112" s="1"/>
  <c r="H366"/>
  <c r="W366" s="1"/>
  <c r="H178"/>
  <c r="W178" s="1"/>
  <c r="H450"/>
  <c r="W450" s="1"/>
  <c r="H468"/>
  <c r="W468" s="1"/>
  <c r="H280"/>
  <c r="W280" s="1"/>
  <c r="H225"/>
  <c r="W225" s="1"/>
  <c r="H408"/>
  <c r="W408" s="1"/>
  <c r="H273"/>
  <c r="W273" s="1"/>
  <c r="H394"/>
  <c r="W394" s="1"/>
  <c r="H153"/>
  <c r="W153" s="1"/>
  <c r="H249"/>
  <c r="W249" s="1"/>
  <c r="H330"/>
  <c r="W330" s="1"/>
  <c r="H101"/>
  <c r="W101" s="1"/>
  <c r="H311"/>
  <c r="W311" s="1"/>
  <c r="H85"/>
  <c r="W85" s="1"/>
  <c r="H464"/>
  <c r="W464" s="1"/>
  <c r="H111"/>
  <c r="W111" s="1"/>
  <c r="H361"/>
  <c r="W361" s="1"/>
  <c r="H460"/>
  <c r="W460" s="1"/>
  <c r="H154"/>
  <c r="W154" s="1"/>
  <c r="H191"/>
  <c r="W191" s="1"/>
  <c r="H252"/>
  <c r="W252" s="1"/>
  <c r="H390"/>
  <c r="W390" s="1"/>
  <c r="H192"/>
  <c r="W192" s="1"/>
  <c r="H435"/>
  <c r="W435" s="1"/>
  <c r="H405"/>
  <c r="W405" s="1"/>
  <c r="H190"/>
  <c r="W190" s="1"/>
  <c r="H294"/>
  <c r="W294" s="1"/>
  <c r="H241"/>
  <c r="W241" s="1"/>
  <c r="H355"/>
  <c r="W355" s="1"/>
  <c r="H237"/>
  <c r="W237" s="1"/>
  <c r="H378"/>
  <c r="H320"/>
  <c r="W320" s="1"/>
  <c r="H491"/>
  <c r="W491" s="1"/>
  <c r="H346"/>
  <c r="W346" s="1"/>
  <c r="H257"/>
  <c r="W257" s="1"/>
  <c r="H492"/>
  <c r="W492" s="1"/>
  <c r="H93"/>
  <c r="W93" s="1"/>
  <c r="H448"/>
  <c r="W448" s="1"/>
  <c r="H415"/>
  <c r="W415" s="1"/>
  <c r="H17"/>
  <c r="W17" s="1"/>
  <c r="H144"/>
  <c r="W144" s="1"/>
  <c r="H78"/>
  <c r="W78" s="1"/>
  <c r="H321"/>
  <c r="W321" s="1"/>
  <c r="H171"/>
  <c r="W171" s="1"/>
  <c r="H309"/>
  <c r="W309" s="1"/>
  <c r="H487"/>
  <c r="W487" s="1"/>
  <c r="H119"/>
  <c r="W119" s="1"/>
  <c r="H235"/>
  <c r="W235" s="1"/>
  <c r="H61"/>
  <c r="W61" s="1"/>
  <c r="H31"/>
  <c r="W31" s="1"/>
  <c r="H325"/>
  <c r="W325" s="1"/>
  <c r="H96"/>
  <c r="W96" s="1"/>
  <c r="H204"/>
  <c r="W204" s="1"/>
  <c r="H162"/>
  <c r="W162" s="1"/>
  <c r="H392"/>
  <c r="W392" s="1"/>
  <c r="H143"/>
  <c r="W143" s="1"/>
  <c r="H302"/>
  <c r="W302" s="1"/>
  <c r="H444"/>
  <c r="W444" s="1"/>
  <c r="H345"/>
  <c r="W345" s="1"/>
  <c r="H179"/>
  <c r="W179" s="1"/>
  <c r="H227"/>
  <c r="W227" s="1"/>
  <c r="H8"/>
  <c r="W8" s="1"/>
  <c r="H86"/>
  <c r="W86" s="1"/>
  <c r="H15"/>
  <c r="W15" s="1"/>
  <c r="H333"/>
  <c r="W333" s="1"/>
  <c r="H479"/>
  <c r="W479" s="1"/>
  <c r="H152"/>
  <c r="W152" s="1"/>
  <c r="H43"/>
  <c r="W43" s="1"/>
  <c r="H386"/>
  <c r="W386" s="1"/>
  <c r="H383"/>
  <c r="W383" s="1"/>
  <c r="H160"/>
  <c r="W160" s="1"/>
  <c r="H264"/>
  <c r="W264" s="1"/>
  <c r="H285"/>
  <c r="W285" s="1"/>
  <c r="H365"/>
  <c r="W365" s="1"/>
  <c r="H262"/>
  <c r="W262" s="1"/>
  <c r="H315"/>
  <c r="W315" s="1"/>
  <c r="H27"/>
  <c r="W27" s="1"/>
  <c r="H422"/>
  <c r="W422" s="1"/>
  <c r="H322"/>
  <c r="W322" s="1"/>
  <c r="H436"/>
  <c r="W436" s="1"/>
  <c r="H466"/>
  <c r="W466" s="1"/>
  <c r="H168"/>
  <c r="W168" s="1"/>
  <c r="H115"/>
  <c r="W115" s="1"/>
  <c r="H59"/>
  <c r="W59" s="1"/>
  <c r="H317"/>
  <c r="W317" s="1"/>
  <c r="H402"/>
  <c r="W402" s="1"/>
  <c r="H406"/>
  <c r="W406" s="1"/>
  <c r="H391"/>
  <c r="W391" s="1"/>
  <c r="H443"/>
  <c r="W443" s="1"/>
  <c r="H9"/>
  <c r="W9" s="1"/>
  <c r="H419"/>
  <c r="W419" s="1"/>
  <c r="H350"/>
  <c r="W350" s="1"/>
  <c r="H147"/>
  <c r="W147" s="1"/>
  <c r="H277"/>
  <c r="W277" s="1"/>
  <c r="H54"/>
  <c r="W54" s="1"/>
  <c r="H412"/>
  <c r="W412" s="1"/>
  <c r="H25"/>
  <c r="W25" s="1"/>
  <c r="H66"/>
  <c r="W66" s="1"/>
  <c r="H275"/>
  <c r="W275" s="1"/>
  <c r="H87"/>
  <c r="W87" s="1"/>
  <c r="H352"/>
  <c r="W352" s="1"/>
  <c r="H100"/>
  <c r="W100" s="1"/>
  <c r="H398"/>
  <c r="W398" s="1"/>
  <c r="H319"/>
  <c r="W319" s="1"/>
  <c r="H110"/>
  <c r="W110" s="1"/>
  <c r="H458"/>
  <c r="W458" s="1"/>
  <c r="H77"/>
  <c r="W77" s="1"/>
  <c r="H198"/>
  <c r="W198" s="1"/>
  <c r="H376"/>
  <c r="W376" s="1"/>
  <c r="H13"/>
  <c r="W13" s="1"/>
  <c r="H388"/>
  <c r="W388" s="1"/>
  <c r="H214"/>
  <c r="W214" s="1"/>
  <c r="H188"/>
  <c r="W188" s="1"/>
  <c r="H215"/>
  <c r="W215" s="1"/>
  <c r="H233"/>
  <c r="W233" s="1"/>
  <c r="H381"/>
  <c r="W381" s="1"/>
  <c r="H90"/>
  <c r="W90" s="1"/>
  <c r="H372"/>
  <c r="W372" s="1"/>
  <c r="H148"/>
  <c r="W148" s="1"/>
  <c r="H72"/>
  <c r="W72" s="1"/>
  <c r="H199"/>
  <c r="W199" s="1"/>
  <c r="H307"/>
  <c r="W307" s="1"/>
  <c r="H395"/>
  <c r="W395" s="1"/>
  <c r="H424"/>
  <c r="W424" s="1"/>
  <c r="H271"/>
  <c r="W271" s="1"/>
  <c r="H449"/>
  <c r="W449" s="1"/>
  <c r="H432"/>
  <c r="W432" s="1"/>
  <c r="H56"/>
  <c r="W56" s="1"/>
  <c r="H358"/>
  <c r="W358" s="1"/>
  <c r="H207"/>
  <c r="W207" s="1"/>
  <c r="H278"/>
  <c r="W278" s="1"/>
  <c r="H434"/>
  <c r="W434" s="1"/>
  <c r="H360"/>
  <c r="W360" s="1"/>
  <c r="H181"/>
  <c r="W181" s="1"/>
  <c r="H98"/>
  <c r="W98" s="1"/>
  <c r="H132"/>
  <c r="W132" s="1"/>
  <c r="H172"/>
  <c r="W172" s="1"/>
  <c r="H73"/>
  <c r="W73" s="1"/>
  <c r="H486"/>
  <c r="W486" s="1"/>
  <c r="H332"/>
  <c r="W332" s="1"/>
  <c r="H471"/>
  <c r="W471" s="1"/>
  <c r="H380"/>
  <c r="W380" s="1"/>
  <c r="H367"/>
  <c r="W367" s="1"/>
  <c r="H401"/>
  <c r="W401" s="1"/>
  <c r="H211"/>
  <c r="W211" s="1"/>
  <c r="H242"/>
  <c r="W242" s="1"/>
  <c r="H71"/>
  <c r="W71" s="1"/>
  <c r="H226"/>
  <c r="W226" s="1"/>
  <c r="H433"/>
  <c r="W433" s="1"/>
  <c r="H349"/>
  <c r="W349" s="1"/>
  <c r="H185"/>
  <c r="W185" s="1"/>
  <c r="H155"/>
  <c r="W155" s="1"/>
  <c r="H344"/>
  <c r="W344" s="1"/>
  <c r="H403"/>
  <c r="W403" s="1"/>
  <c r="H95"/>
  <c r="H300"/>
  <c r="W300" s="1"/>
  <c r="H80"/>
  <c r="W80" s="1"/>
  <c r="H108"/>
  <c r="W108" s="1"/>
  <c r="H219"/>
  <c r="W219" s="1"/>
  <c r="H146"/>
  <c r="W146" s="1"/>
  <c r="H166"/>
  <c r="W166" s="1"/>
  <c r="H305"/>
  <c r="W305" s="1"/>
  <c r="H229"/>
  <c r="W229" s="1"/>
  <c r="H446"/>
  <c r="W446" s="1"/>
  <c r="H245"/>
  <c r="W245" s="1"/>
  <c r="H213"/>
  <c r="W213" s="1"/>
  <c r="H426"/>
  <c r="W426" s="1"/>
  <c r="H428"/>
  <c r="W428" s="1"/>
  <c r="H462"/>
  <c r="W462" s="1"/>
  <c r="H105"/>
  <c r="W105" s="1"/>
  <c r="H145"/>
  <c r="W145" s="1"/>
  <c r="H488"/>
  <c r="W488" s="1"/>
  <c r="H281"/>
  <c r="W281" s="1"/>
  <c r="H244"/>
  <c r="W244" s="1"/>
  <c r="H291"/>
  <c r="W291" s="1"/>
  <c r="H429"/>
  <c r="W429" s="1"/>
  <c r="H420"/>
  <c r="W420" s="1"/>
  <c r="H279"/>
  <c r="W279" s="1"/>
  <c r="H363"/>
  <c r="W363" s="1"/>
  <c r="H310"/>
  <c r="W310" s="1"/>
  <c r="H102"/>
  <c r="W102" s="1"/>
  <c r="H104"/>
  <c r="W104" s="1"/>
  <c r="H465"/>
  <c r="W465" s="1"/>
  <c r="H417"/>
  <c r="W417" s="1"/>
  <c r="H423"/>
  <c r="W423" s="1"/>
  <c r="H389"/>
  <c r="W389" s="1"/>
  <c r="H159"/>
  <c r="W159" s="1"/>
  <c r="H118"/>
  <c r="W118" s="1"/>
  <c r="H60"/>
  <c r="W60" s="1"/>
  <c r="H170"/>
  <c r="W170" s="1"/>
  <c r="H293"/>
  <c r="W293" s="1"/>
  <c r="H323"/>
  <c r="W323" s="1"/>
  <c r="H156"/>
  <c r="W156" s="1"/>
  <c r="H232"/>
  <c r="W232" s="1"/>
  <c r="H295"/>
  <c r="W295" s="1"/>
  <c r="H11"/>
  <c r="W11" s="1"/>
  <c r="H248"/>
  <c r="W248" s="1"/>
  <c r="H82"/>
  <c r="W82" s="1"/>
  <c r="H158"/>
  <c r="W158" s="1"/>
  <c r="H35"/>
  <c r="W35" s="1"/>
  <c r="H472"/>
  <c r="W472" s="1"/>
  <c r="H369"/>
  <c r="W369" s="1"/>
  <c r="H290"/>
  <c r="W290" s="1"/>
  <c r="H375"/>
  <c r="W375" s="1"/>
  <c r="H20"/>
  <c r="W20" s="1"/>
  <c r="H303"/>
  <c r="W303" s="1"/>
  <c r="H129"/>
  <c r="W129" s="1"/>
  <c r="H83"/>
  <c r="W83" s="1"/>
  <c r="H58"/>
  <c r="W58" s="1"/>
  <c r="H69"/>
  <c r="W69" s="1"/>
  <c r="H396"/>
  <c r="W396" s="1"/>
  <c r="H121"/>
  <c r="W121" s="1"/>
  <c r="H253"/>
  <c r="W253" s="1"/>
  <c r="H65"/>
  <c r="W65" s="1"/>
  <c r="H103"/>
  <c r="W103" s="1"/>
  <c r="H470"/>
  <c r="W470" s="1"/>
  <c r="H161"/>
  <c r="W161" s="1"/>
  <c r="H297"/>
  <c r="W297" s="1"/>
  <c r="H196"/>
  <c r="W196" s="1"/>
  <c r="H476"/>
  <c r="W476" s="1"/>
  <c r="H186"/>
  <c r="W186" s="1"/>
  <c r="H456"/>
  <c r="W456" s="1"/>
  <c r="H335"/>
  <c r="W335" s="1"/>
  <c r="H195"/>
  <c r="W195" s="1"/>
  <c r="H205"/>
  <c r="W205" s="1"/>
  <c r="H194"/>
  <c r="W194" s="1"/>
  <c r="H223"/>
  <c r="W223" s="1"/>
  <c r="H348"/>
  <c r="W348" s="1"/>
  <c r="H247"/>
  <c r="W247" s="1"/>
  <c r="H165"/>
  <c r="W165" s="1"/>
  <c r="H243"/>
  <c r="W243" s="1"/>
  <c r="H246"/>
  <c r="W246" s="1"/>
  <c r="H455"/>
  <c r="W455" s="1"/>
  <c r="H231"/>
  <c r="W231" s="1"/>
  <c r="H413"/>
  <c r="W413" s="1"/>
  <c r="H399"/>
  <c r="W399" s="1"/>
  <c r="H397"/>
  <c r="W397" s="1"/>
  <c r="H217"/>
  <c r="W217" s="1"/>
  <c r="H70"/>
  <c r="W70" s="1"/>
  <c r="H114"/>
  <c r="W114" s="1"/>
  <c r="H28"/>
  <c r="W28" s="1"/>
  <c r="H306"/>
  <c r="W306" s="1"/>
  <c r="H351"/>
  <c r="W351" s="1"/>
  <c r="H173"/>
  <c r="W173" s="1"/>
  <c r="H368"/>
  <c r="W368" s="1"/>
  <c r="H337"/>
  <c r="W337" s="1"/>
  <c r="H176"/>
  <c r="W176" s="1"/>
  <c r="H175"/>
  <c r="W175" s="1"/>
  <c r="H14"/>
  <c r="W14" s="1"/>
  <c r="H269"/>
  <c r="W269" s="1"/>
  <c r="H284"/>
  <c r="W284" s="1"/>
  <c r="H62"/>
  <c r="W62" s="1"/>
  <c r="H441"/>
  <c r="W441" s="1"/>
  <c r="H68"/>
  <c r="H327"/>
  <c r="W327" s="1"/>
  <c r="H467"/>
  <c r="W467" s="1"/>
  <c r="H329"/>
  <c r="W329" s="1"/>
  <c r="H260"/>
  <c r="W260" s="1"/>
  <c r="H42"/>
  <c r="W42" s="1"/>
  <c r="H457"/>
  <c r="W457" s="1"/>
  <c r="H193"/>
  <c r="W193" s="1"/>
  <c r="H288"/>
  <c r="W288" s="1"/>
  <c r="H89"/>
  <c r="W89" s="1"/>
  <c r="H55"/>
  <c r="W55" s="1"/>
  <c r="H292"/>
  <c r="W292" s="1"/>
  <c r="H134"/>
  <c r="H16"/>
  <c r="W16" s="1"/>
  <c r="H106"/>
  <c r="W106" s="1"/>
  <c r="H359"/>
  <c r="W359" s="1"/>
  <c r="H314"/>
  <c r="W314" s="1"/>
  <c r="H21"/>
  <c r="W21" s="1"/>
  <c r="H64"/>
  <c r="W64" s="1"/>
  <c r="H382"/>
  <c r="W382" s="1"/>
  <c r="H39"/>
  <c r="W39" s="1"/>
  <c r="H298"/>
  <c r="W298" s="1"/>
  <c r="H286"/>
  <c r="W286" s="1"/>
  <c r="H474"/>
  <c r="W474" s="1"/>
  <c r="H259"/>
  <c r="W259" s="1"/>
  <c r="H338"/>
  <c r="W338" s="1"/>
  <c r="H357"/>
  <c r="W357" s="1"/>
  <c r="H216"/>
  <c r="W216" s="1"/>
  <c r="H407"/>
  <c r="W407" s="1"/>
  <c r="H41"/>
  <c r="W41" s="1"/>
  <c r="H313"/>
  <c r="W313" s="1"/>
  <c r="H287"/>
  <c r="W287" s="1"/>
  <c r="H374"/>
  <c r="W374" s="1"/>
  <c r="H276"/>
  <c r="W276" s="1"/>
  <c r="H137"/>
  <c r="W137" s="1"/>
  <c r="H91"/>
  <c r="W91" s="1"/>
  <c r="H261"/>
  <c r="W261" s="1"/>
  <c r="H202"/>
  <c r="W202" s="1"/>
  <c r="H75"/>
  <c r="W75" s="1"/>
  <c r="H343"/>
  <c r="W343" s="1"/>
  <c r="H79"/>
  <c r="W79" s="1"/>
  <c r="H404"/>
  <c r="W404" s="1"/>
  <c r="H266"/>
  <c r="W266" s="1"/>
  <c r="H224"/>
  <c r="W224" s="1"/>
  <c r="H29"/>
  <c r="W29" s="1"/>
  <c r="H149"/>
  <c r="W149" s="1"/>
  <c r="H45"/>
  <c r="W45" s="1"/>
  <c r="H299"/>
  <c r="W299" s="1"/>
  <c r="H84"/>
  <c r="W84" s="1"/>
  <c r="H451"/>
  <c r="W451" s="1"/>
  <c r="H200"/>
  <c r="W200" s="1"/>
  <c r="H48"/>
  <c r="W48" s="1"/>
  <c r="H49"/>
  <c r="W49" s="1"/>
  <c r="H189"/>
  <c r="W189" s="1"/>
  <c r="H400"/>
  <c r="W400" s="1"/>
  <c r="H482"/>
  <c r="W482" s="1"/>
  <c r="H353"/>
  <c r="W353" s="1"/>
  <c r="H480"/>
  <c r="W480" s="1"/>
  <c r="H454"/>
  <c r="W454" s="1"/>
  <c r="H385"/>
  <c r="W385" s="1"/>
  <c r="H410"/>
  <c r="W410" s="1"/>
  <c r="H10"/>
  <c r="W10" s="1"/>
  <c r="H30"/>
  <c r="W30" s="1"/>
  <c r="H255"/>
  <c r="W255" s="1"/>
  <c r="H437"/>
  <c r="W437" s="1"/>
  <c r="H239"/>
  <c r="H463"/>
  <c r="W463" s="1"/>
  <c r="H174"/>
  <c r="W174" s="1"/>
  <c r="H139"/>
  <c r="W139" s="1"/>
  <c r="H22"/>
  <c r="W22" s="1"/>
  <c r="H469"/>
  <c r="W469" s="1"/>
  <c r="H452"/>
  <c r="W452" s="1"/>
  <c r="H19"/>
  <c r="W19" s="1"/>
  <c r="H125"/>
  <c r="W125" s="1"/>
  <c r="H38"/>
  <c r="W38" s="1"/>
  <c r="H274"/>
  <c r="W274" s="1"/>
  <c r="H489"/>
  <c r="W489" s="1"/>
  <c r="H411"/>
  <c r="W411" s="1"/>
  <c r="H254"/>
  <c r="W254" s="1"/>
  <c r="H445"/>
  <c r="W445" s="1"/>
  <c r="H473"/>
  <c r="W473" s="1"/>
  <c r="H47"/>
  <c r="W47" s="1"/>
  <c r="H151"/>
  <c r="W151" s="1"/>
  <c r="H304"/>
  <c r="W304" s="1"/>
  <c r="H438"/>
  <c r="W438" s="1"/>
  <c r="H37"/>
  <c r="W37" s="1"/>
  <c r="H418"/>
  <c r="W418" s="1"/>
  <c r="H206"/>
  <c r="W206" s="1"/>
  <c r="H12"/>
  <c r="W12" s="1"/>
  <c r="H477"/>
  <c r="W477" s="1"/>
  <c r="H282"/>
  <c r="W282" s="1"/>
  <c r="H88"/>
  <c r="W88" s="1"/>
  <c r="H340"/>
  <c r="W340" s="1"/>
  <c r="H157"/>
  <c r="W157" s="1"/>
  <c r="H440"/>
  <c r="W440" s="1"/>
  <c r="H44"/>
  <c r="W44" s="1"/>
  <c r="H76"/>
  <c r="W76" s="1"/>
  <c r="H387"/>
  <c r="W387" s="1"/>
  <c r="H414"/>
  <c r="W414" s="1"/>
  <c r="H427"/>
  <c r="W427" s="1"/>
  <c r="H140"/>
  <c r="W140" s="1"/>
  <c r="H24"/>
  <c r="W24" s="1"/>
  <c r="H203"/>
  <c r="W203" s="1"/>
  <c r="H34"/>
  <c r="W34" s="1"/>
  <c r="H328"/>
  <c r="W328" s="1"/>
  <c r="H425"/>
  <c r="W425" s="1"/>
  <c r="H130"/>
  <c r="W130" s="1"/>
  <c r="H141"/>
  <c r="W141" s="1"/>
  <c r="H379"/>
  <c r="W379" s="1"/>
  <c r="H36"/>
  <c r="W36" s="1"/>
  <c r="H46"/>
  <c r="W46" s="1"/>
  <c r="H308"/>
  <c r="W308" s="1"/>
  <c r="H250"/>
  <c r="W250" s="1"/>
  <c r="H135"/>
  <c r="W135" s="1"/>
  <c r="H270"/>
  <c r="W270" s="1"/>
  <c r="H177"/>
  <c r="W177" s="1"/>
  <c r="H268"/>
  <c r="W268" s="1"/>
  <c r="H251"/>
  <c r="W251" s="1"/>
  <c r="H493"/>
  <c r="W493" s="1"/>
  <c r="H342"/>
  <c r="W342" s="1"/>
  <c r="H481"/>
  <c r="W481" s="1"/>
  <c r="H459"/>
  <c r="W459" s="1"/>
  <c r="H201"/>
  <c r="W201" s="1"/>
  <c r="H187"/>
  <c r="W187" s="1"/>
  <c r="H439"/>
  <c r="W439" s="1"/>
  <c r="H362"/>
  <c r="W362" s="1"/>
  <c r="H127"/>
  <c r="W127" s="1"/>
  <c r="H169"/>
  <c r="W169" s="1"/>
  <c r="H107"/>
  <c r="W107" s="1"/>
  <c r="H341"/>
  <c r="W341" s="1"/>
  <c r="H421"/>
  <c r="W421" s="1"/>
  <c r="H182"/>
  <c r="W182" s="1"/>
  <c r="H74"/>
  <c r="W74" s="1"/>
  <c r="H122"/>
  <c r="W122" s="1"/>
  <c r="H97"/>
  <c r="W97" s="1"/>
  <c r="H256"/>
  <c r="W256" s="1"/>
  <c r="H128"/>
  <c r="W128" s="1"/>
  <c r="H116"/>
  <c r="W116" s="1"/>
  <c r="H447"/>
  <c r="W447" s="1"/>
  <c r="H209"/>
  <c r="W209" s="1"/>
  <c r="H131"/>
  <c r="W131" s="1"/>
  <c r="H52"/>
  <c r="W52" s="1"/>
  <c r="H318"/>
  <c r="W318" s="1"/>
  <c r="H57"/>
  <c r="W57" s="1"/>
  <c r="H220"/>
  <c r="W220" s="1"/>
  <c r="H272"/>
  <c r="W272" s="1"/>
  <c r="H364"/>
  <c r="W364" s="1"/>
  <c r="H163"/>
  <c r="W163" s="1"/>
  <c r="H478"/>
  <c r="W478" s="1"/>
  <c r="H167"/>
  <c r="W167" s="1"/>
  <c r="H124"/>
  <c r="W124" s="1"/>
  <c r="H453"/>
  <c r="W453" s="1"/>
  <c r="H218"/>
  <c r="W218" s="1"/>
  <c r="H283"/>
  <c r="W283" s="1"/>
  <c r="H265"/>
  <c r="W265" s="1"/>
  <c r="H393"/>
  <c r="W393" s="1"/>
  <c r="H120"/>
  <c r="W120" s="1"/>
  <c r="H234"/>
  <c r="W234" s="1"/>
  <c r="H164"/>
  <c r="W164" s="1"/>
  <c r="H475"/>
  <c r="W475" s="1"/>
  <c r="H230"/>
  <c r="W230" s="1"/>
  <c r="H371"/>
  <c r="W371" s="1"/>
  <c r="H485"/>
  <c r="W485" s="1"/>
  <c r="H228"/>
  <c r="W228" s="1"/>
  <c r="H384"/>
  <c r="W384" s="1"/>
  <c r="H416"/>
  <c r="W416" s="1"/>
  <c r="H136"/>
  <c r="W136" s="1"/>
  <c r="H263"/>
  <c r="W263" s="1"/>
  <c r="H312"/>
  <c r="W312" s="1"/>
  <c r="H370"/>
  <c r="W370" s="1"/>
  <c r="H301"/>
  <c r="W301" s="1"/>
  <c r="H18"/>
  <c r="W18" s="1"/>
  <c r="H183"/>
  <c r="W183" s="1"/>
  <c r="H32"/>
  <c r="W32" s="1"/>
  <c r="H431"/>
  <c r="H354"/>
  <c r="W354" s="1"/>
  <c r="H326"/>
  <c r="W326" s="1"/>
  <c r="H50"/>
  <c r="W50" s="1"/>
  <c r="H490"/>
  <c r="W490" s="1"/>
  <c r="H81"/>
  <c r="W81" s="1"/>
  <c r="H289"/>
  <c r="W289" s="1"/>
  <c r="H150"/>
  <c r="W150" s="1"/>
  <c r="H180"/>
  <c r="W180" s="1"/>
  <c r="H336"/>
  <c r="W336" s="1"/>
  <c r="H373"/>
  <c r="W373" s="1"/>
  <c r="H240"/>
  <c r="W240" s="1"/>
  <c r="H356"/>
  <c r="W356" s="1"/>
  <c r="H99"/>
  <c r="W99" s="1"/>
  <c r="H267"/>
  <c r="W267" s="1"/>
  <c r="H484"/>
  <c r="W484" s="1"/>
  <c r="H296"/>
  <c r="W296" s="1"/>
  <c r="H109"/>
  <c r="W109" s="1"/>
  <c r="H184"/>
  <c r="W184" s="1"/>
  <c r="H212"/>
  <c r="W212" s="1"/>
  <c r="H236"/>
  <c r="W236" s="1"/>
  <c r="H331"/>
  <c r="W331" s="1"/>
  <c r="H63"/>
  <c r="W63" s="1"/>
  <c r="H258"/>
  <c r="W258" s="1"/>
  <c r="H123"/>
  <c r="W123" s="1"/>
  <c r="H208"/>
  <c r="W208" s="1"/>
  <c r="H113"/>
  <c r="W113" s="1"/>
  <c r="H26"/>
  <c r="W26" s="1"/>
  <c r="H316"/>
  <c r="W316" s="1"/>
  <c r="H226" i="144"/>
  <c r="Z226" s="1"/>
  <c r="H226" i="145" s="1"/>
  <c r="T226" s="1"/>
  <c r="H38" i="144"/>
  <c r="Z38" s="1"/>
  <c r="H38" i="145" s="1"/>
  <c r="T38" s="1"/>
  <c r="H495" i="144"/>
  <c r="Z495" s="1"/>
  <c r="H495" i="145" s="1"/>
  <c r="T495" s="1"/>
  <c r="H429" i="144"/>
  <c r="Z429" s="1"/>
  <c r="H429" i="145" s="1"/>
  <c r="T429" s="1"/>
  <c r="H359" i="144"/>
  <c r="Z359" s="1"/>
  <c r="H359" i="145" s="1"/>
  <c r="T359" s="1"/>
  <c r="H136" i="144"/>
  <c r="Z136" s="1"/>
  <c r="H136" i="145" s="1"/>
  <c r="T136" s="1"/>
  <c r="H500" i="144"/>
  <c r="Z500" s="1"/>
  <c r="H500" i="145" s="1"/>
  <c r="T500" s="1"/>
  <c r="H434" i="144"/>
  <c r="Z434" s="1"/>
  <c r="H434" i="145" s="1"/>
  <c r="T434" s="1"/>
  <c r="H368" i="144"/>
  <c r="Z368" s="1"/>
  <c r="H368" i="145" s="1"/>
  <c r="T368" s="1"/>
  <c r="H302" i="144"/>
  <c r="Z302" s="1"/>
  <c r="H302" i="145" s="1"/>
  <c r="T302" s="1"/>
  <c r="H236" i="144"/>
  <c r="Z236" s="1"/>
  <c r="H236" i="145" s="1"/>
  <c r="T236" s="1"/>
  <c r="H133" i="144"/>
  <c r="Z133" s="1"/>
  <c r="H133" i="145" s="1"/>
  <c r="T133" s="1"/>
  <c r="H452" i="144"/>
  <c r="Z452" s="1"/>
  <c r="H452" i="145" s="1"/>
  <c r="T452" s="1"/>
  <c r="H386" i="144"/>
  <c r="H320"/>
  <c r="Z320" s="1"/>
  <c r="H320" i="145" s="1"/>
  <c r="T320" s="1"/>
  <c r="H254" i="144"/>
  <c r="Z254" s="1"/>
  <c r="H254" i="145" s="1"/>
  <c r="T254" s="1"/>
  <c r="H188" i="144"/>
  <c r="H121"/>
  <c r="Z121" s="1"/>
  <c r="H121" i="145" s="1"/>
  <c r="T121" s="1"/>
  <c r="H56" i="144"/>
  <c r="Z56" s="1"/>
  <c r="H56" i="145" s="1"/>
  <c r="T56" s="1"/>
  <c r="H486" i="144"/>
  <c r="Z486" s="1"/>
  <c r="H486" i="145" s="1"/>
  <c r="T486" s="1"/>
  <c r="H420" i="144"/>
  <c r="Z420" s="1"/>
  <c r="H420" i="145" s="1"/>
  <c r="T420" s="1"/>
  <c r="H353" i="144"/>
  <c r="Z353" s="1"/>
  <c r="H353" i="145" s="1"/>
  <c r="T353" s="1"/>
  <c r="H287" i="144"/>
  <c r="Z287" s="1"/>
  <c r="H287" i="145" s="1"/>
  <c r="T287" s="1"/>
  <c r="H218" i="144"/>
  <c r="Z218" s="1"/>
  <c r="H218" i="145" s="1"/>
  <c r="T218" s="1"/>
  <c r="H151" i="144"/>
  <c r="Z151" s="1"/>
  <c r="H151" i="145" s="1"/>
  <c r="T151" s="1"/>
  <c r="H85" i="144"/>
  <c r="Z85" s="1"/>
  <c r="H85" i="145" s="1"/>
  <c r="T85" s="1"/>
  <c r="H20" i="144"/>
  <c r="Z20" s="1"/>
  <c r="H20" i="145" s="1"/>
  <c r="T20" s="1"/>
  <c r="H280" i="144"/>
  <c r="Z280" s="1"/>
  <c r="H280" i="145" s="1"/>
  <c r="T280" s="1"/>
  <c r="H169" i="144"/>
  <c r="Z169" s="1"/>
  <c r="H169" i="145" s="1"/>
  <c r="T169" s="1"/>
  <c r="H21" i="144"/>
  <c r="Z21" s="1"/>
  <c r="H21" i="145" s="1"/>
  <c r="T21" s="1"/>
  <c r="H10" i="144"/>
  <c r="Z10" s="1"/>
  <c r="H10" i="145" s="1"/>
  <c r="T10" s="1"/>
  <c r="H50" i="144"/>
  <c r="Z50" s="1"/>
  <c r="H50" i="145" s="1"/>
  <c r="T50" s="1"/>
  <c r="H499" i="144"/>
  <c r="Z499" s="1"/>
  <c r="H499" i="145" s="1"/>
  <c r="T499" s="1"/>
  <c r="H433" i="144"/>
  <c r="Z433" s="1"/>
  <c r="H433" i="145" s="1"/>
  <c r="T433" s="1"/>
  <c r="H363" i="144"/>
  <c r="Z363" s="1"/>
  <c r="H363" i="145" s="1"/>
  <c r="T363" s="1"/>
  <c r="H152" i="144"/>
  <c r="Z152" s="1"/>
  <c r="H152" i="145" s="1"/>
  <c r="T152" s="1"/>
  <c r="H18" i="144"/>
  <c r="Z18" s="1"/>
  <c r="H18" i="145" s="1"/>
  <c r="T18" s="1"/>
  <c r="H438" i="144"/>
  <c r="Z438" s="1"/>
  <c r="H438" i="145" s="1"/>
  <c r="T438" s="1"/>
  <c r="H372" i="144"/>
  <c r="Z372" s="1"/>
  <c r="H372" i="145" s="1"/>
  <c r="T372" s="1"/>
  <c r="H306" i="144"/>
  <c r="Z306" s="1"/>
  <c r="H306" i="145" s="1"/>
  <c r="T306" s="1"/>
  <c r="H240" i="144"/>
  <c r="Z240" s="1"/>
  <c r="H240" i="145" s="1"/>
  <c r="T240" s="1"/>
  <c r="H153" i="144"/>
  <c r="Z153" s="1"/>
  <c r="H153" i="145" s="1"/>
  <c r="T153" s="1"/>
  <c r="H456" i="144"/>
  <c r="Z456" s="1"/>
  <c r="H456" i="145" s="1"/>
  <c r="T456" s="1"/>
  <c r="H390" i="144"/>
  <c r="Z390" s="1"/>
  <c r="H390" i="145" s="1"/>
  <c r="T390" s="1"/>
  <c r="H324" i="144"/>
  <c r="Z324" s="1"/>
  <c r="H324" i="145" s="1"/>
  <c r="T324" s="1"/>
  <c r="H258" i="144"/>
  <c r="Z258" s="1"/>
  <c r="H258" i="145" s="1"/>
  <c r="T258" s="1"/>
  <c r="H192" i="144"/>
  <c r="Z192" s="1"/>
  <c r="H192" i="145" s="1"/>
  <c r="T192" s="1"/>
  <c r="H125" i="144"/>
  <c r="Z125" s="1"/>
  <c r="H125" i="145" s="1"/>
  <c r="T125" s="1"/>
  <c r="H60" i="144"/>
  <c r="Z60" s="1"/>
  <c r="H60" i="145" s="1"/>
  <c r="T60" s="1"/>
  <c r="H490" i="144"/>
  <c r="Z490" s="1"/>
  <c r="H490" i="145" s="1"/>
  <c r="T490" s="1"/>
  <c r="H424" i="144"/>
  <c r="Z424" s="1"/>
  <c r="H424" i="145" s="1"/>
  <c r="T424" s="1"/>
  <c r="H358" i="144"/>
  <c r="Z358" s="1"/>
  <c r="H358" i="145" s="1"/>
  <c r="T358" s="1"/>
  <c r="H292" i="144"/>
  <c r="Z292" s="1"/>
  <c r="H292" i="145" s="1"/>
  <c r="T292" s="1"/>
  <c r="H222" i="144"/>
  <c r="Z222" s="1"/>
  <c r="H222" i="145" s="1"/>
  <c r="T222" s="1"/>
  <c r="H155" i="144"/>
  <c r="Z155" s="1"/>
  <c r="H155" i="145" s="1"/>
  <c r="T155" s="1"/>
  <c r="H89" i="144"/>
  <c r="Z89" s="1"/>
  <c r="H89" i="145" s="1"/>
  <c r="T89" s="1"/>
  <c r="H24" i="144"/>
  <c r="Z24" s="1"/>
  <c r="H24" i="145" s="1"/>
  <c r="T24" s="1"/>
  <c r="H288" i="144"/>
  <c r="Z288" s="1"/>
  <c r="H288" i="145" s="1"/>
  <c r="T288" s="1"/>
  <c r="H177" i="144"/>
  <c r="Z177" s="1"/>
  <c r="H177" i="145" s="1"/>
  <c r="T177" s="1"/>
  <c r="H33" i="144"/>
  <c r="Z33" s="1"/>
  <c r="H33" i="145" s="1"/>
  <c r="T33" s="1"/>
  <c r="H26" i="144"/>
  <c r="Z26" s="1"/>
  <c r="H26" i="145" s="1"/>
  <c r="T26" s="1"/>
  <c r="H62" i="144"/>
  <c r="Z62" s="1"/>
  <c r="H62" i="145" s="1"/>
  <c r="T62" s="1"/>
  <c r="H14" i="144"/>
  <c r="Z14" s="1"/>
  <c r="H14" i="145" s="1"/>
  <c r="T14" s="1"/>
  <c r="H437" i="144"/>
  <c r="Z437" s="1"/>
  <c r="H437" i="145" s="1"/>
  <c r="T437" s="1"/>
  <c r="H367" i="144"/>
  <c r="Z367" s="1"/>
  <c r="H367" i="145" s="1"/>
  <c r="T367" s="1"/>
  <c r="H173" i="144"/>
  <c r="Z173" s="1"/>
  <c r="H173" i="145" s="1"/>
  <c r="T173" s="1"/>
  <c r="H39" i="144"/>
  <c r="Z39" s="1"/>
  <c r="H39" i="145" s="1"/>
  <c r="T39" s="1"/>
  <c r="H443" i="144"/>
  <c r="Z443" s="1"/>
  <c r="H443" i="145" s="1"/>
  <c r="T443" s="1"/>
  <c r="H376" i="144"/>
  <c r="Z376" s="1"/>
  <c r="H376" i="145" s="1"/>
  <c r="T376" s="1"/>
  <c r="H310" i="144"/>
  <c r="Z310" s="1"/>
  <c r="H310" i="145" s="1"/>
  <c r="T310" s="1"/>
  <c r="H244" i="144"/>
  <c r="Z244" s="1"/>
  <c r="H244" i="145" s="1"/>
  <c r="T244" s="1"/>
  <c r="H166" i="144"/>
  <c r="Z166" s="1"/>
  <c r="H166" i="145" s="1"/>
  <c r="T166" s="1"/>
  <c r="H460" i="144"/>
  <c r="Z460" s="1"/>
  <c r="H460" i="145" s="1"/>
  <c r="T460" s="1"/>
  <c r="H394" i="144"/>
  <c r="Z394" s="1"/>
  <c r="H394" i="145" s="1"/>
  <c r="T394" s="1"/>
  <c r="H328" i="144"/>
  <c r="Z328" s="1"/>
  <c r="H328" i="145" s="1"/>
  <c r="T328" s="1"/>
  <c r="H262" i="144"/>
  <c r="Z262" s="1"/>
  <c r="H262" i="145" s="1"/>
  <c r="T262" s="1"/>
  <c r="H196" i="144"/>
  <c r="Z196" s="1"/>
  <c r="H196" i="145" s="1"/>
  <c r="T196" s="1"/>
  <c r="H130" i="144"/>
  <c r="Z130" s="1"/>
  <c r="H130" i="145" s="1"/>
  <c r="T130" s="1"/>
  <c r="H64" i="144"/>
  <c r="Z64" s="1"/>
  <c r="H64" i="145" s="1"/>
  <c r="T64" s="1"/>
  <c r="H494" i="144"/>
  <c r="Z494" s="1"/>
  <c r="H494" i="145" s="1"/>
  <c r="T494" s="1"/>
  <c r="H428" i="144"/>
  <c r="Z428" s="1"/>
  <c r="H428" i="145" s="1"/>
  <c r="T428" s="1"/>
  <c r="H362" i="144"/>
  <c r="Z362" s="1"/>
  <c r="H362" i="145" s="1"/>
  <c r="T362" s="1"/>
  <c r="H296" i="144"/>
  <c r="Z296" s="1"/>
  <c r="H296" i="145" s="1"/>
  <c r="T296" s="1"/>
  <c r="H230" i="144"/>
  <c r="Z230" s="1"/>
  <c r="H230" i="145" s="1"/>
  <c r="T230" s="1"/>
  <c r="H159" i="144"/>
  <c r="Z159" s="1"/>
  <c r="H159" i="145" s="1"/>
  <c r="T159" s="1"/>
  <c r="H93" i="144"/>
  <c r="Z93" s="1"/>
  <c r="H93" i="145" s="1"/>
  <c r="T93" s="1"/>
  <c r="H28" i="144"/>
  <c r="Z28" s="1"/>
  <c r="H28" i="145" s="1"/>
  <c r="T28" s="1"/>
  <c r="H293" i="144"/>
  <c r="Z293" s="1"/>
  <c r="H293" i="145" s="1"/>
  <c r="T293" s="1"/>
  <c r="H185" i="144"/>
  <c r="Z185" s="1"/>
  <c r="H185" i="145" s="1"/>
  <c r="T185" s="1"/>
  <c r="H42" i="144"/>
  <c r="Z42" s="1"/>
  <c r="H42" i="145" s="1"/>
  <c r="T42" s="1"/>
  <c r="H34" i="144"/>
  <c r="Z34" s="1"/>
  <c r="H34" i="145" s="1"/>
  <c r="T34" s="1"/>
  <c r="H74" i="144"/>
  <c r="Z74" s="1"/>
  <c r="H74" i="145" s="1"/>
  <c r="T74" s="1"/>
  <c r="H30" i="144"/>
  <c r="Z30" s="1"/>
  <c r="H30" i="145" s="1"/>
  <c r="T30" s="1"/>
  <c r="H442" i="144"/>
  <c r="Z442" s="1"/>
  <c r="H442" i="145" s="1"/>
  <c r="T442" s="1"/>
  <c r="H371" i="144"/>
  <c r="Z371" s="1"/>
  <c r="H371" i="145" s="1"/>
  <c r="T371" s="1"/>
  <c r="H190" i="144"/>
  <c r="Z190" s="1"/>
  <c r="H190" i="145" s="1"/>
  <c r="T190" s="1"/>
  <c r="H51" i="144"/>
  <c r="Z51" s="1"/>
  <c r="H51" i="145" s="1"/>
  <c r="T51" s="1"/>
  <c r="H447" i="144"/>
  <c r="Z447" s="1"/>
  <c r="H447" i="145" s="1"/>
  <c r="T447" s="1"/>
  <c r="H380" i="144"/>
  <c r="Z380" s="1"/>
  <c r="H380" i="145" s="1"/>
  <c r="T380" s="1"/>
  <c r="H315" i="144"/>
  <c r="Z315" s="1"/>
  <c r="H315" i="145" s="1"/>
  <c r="T315" s="1"/>
  <c r="H249" i="144"/>
  <c r="H170"/>
  <c r="Z170" s="1"/>
  <c r="H170" i="145" s="1"/>
  <c r="T170" s="1"/>
  <c r="H464" i="144"/>
  <c r="Z464" s="1"/>
  <c r="H464" i="145" s="1"/>
  <c r="T464" s="1"/>
  <c r="H398" i="144"/>
  <c r="Z398" s="1"/>
  <c r="H398" i="145" s="1"/>
  <c r="T398" s="1"/>
  <c r="H332" i="144"/>
  <c r="Z332" s="1"/>
  <c r="H332" i="145" s="1"/>
  <c r="T332" s="1"/>
  <c r="H266" i="144"/>
  <c r="Z266" s="1"/>
  <c r="H266" i="145" s="1"/>
  <c r="T266" s="1"/>
  <c r="H200" i="144"/>
  <c r="Z200" s="1"/>
  <c r="H200" i="145" s="1"/>
  <c r="T200" s="1"/>
  <c r="H134" i="144"/>
  <c r="Z134" s="1"/>
  <c r="H134" i="145" s="1"/>
  <c r="T134" s="1"/>
  <c r="H68" i="144"/>
  <c r="Z68" s="1"/>
  <c r="H68" i="145" s="1"/>
  <c r="T68" s="1"/>
  <c r="H498" i="144"/>
  <c r="Z498" s="1"/>
  <c r="H498" i="145" s="1"/>
  <c r="T498" s="1"/>
  <c r="H432" i="144"/>
  <c r="Z432" s="1"/>
  <c r="H432" i="145" s="1"/>
  <c r="T432" s="1"/>
  <c r="H366" i="144"/>
  <c r="Z366" s="1"/>
  <c r="H366" i="145" s="1"/>
  <c r="T366" s="1"/>
  <c r="H300" i="144"/>
  <c r="Z300" s="1"/>
  <c r="H300" i="145" s="1"/>
  <c r="T300" s="1"/>
  <c r="H234" i="144"/>
  <c r="Z234" s="1"/>
  <c r="H234" i="145" s="1"/>
  <c r="T234" s="1"/>
  <c r="H164" i="144"/>
  <c r="Z164" s="1"/>
  <c r="H164" i="145" s="1"/>
  <c r="T164" s="1"/>
  <c r="H98" i="144"/>
  <c r="Z98" s="1"/>
  <c r="H98" i="145" s="1"/>
  <c r="T98" s="1"/>
  <c r="H32" i="144"/>
  <c r="Z32" s="1"/>
  <c r="H32" i="145" s="1"/>
  <c r="T32" s="1"/>
  <c r="H301" i="144"/>
  <c r="Z301" s="1"/>
  <c r="H301" i="145" s="1"/>
  <c r="T301" s="1"/>
  <c r="H198" i="144"/>
  <c r="Z198" s="1"/>
  <c r="H198" i="145" s="1"/>
  <c r="T198" s="1"/>
  <c r="H46" i="144"/>
  <c r="Z46" s="1"/>
  <c r="H46" i="145" s="1"/>
  <c r="T46" s="1"/>
  <c r="H47" i="144"/>
  <c r="Z47" s="1"/>
  <c r="H47" i="145" s="1"/>
  <c r="T47" s="1"/>
  <c r="H82" i="144"/>
  <c r="Z82" s="1"/>
  <c r="H82" i="145" s="1"/>
  <c r="T82" s="1"/>
  <c r="H43" i="144"/>
  <c r="Z43" s="1"/>
  <c r="H43" i="145" s="1"/>
  <c r="T43" s="1"/>
  <c r="H446" i="144"/>
  <c r="Z446" s="1"/>
  <c r="H446" i="145" s="1"/>
  <c r="T446" s="1"/>
  <c r="H375" i="144"/>
  <c r="Z375" s="1"/>
  <c r="H375" i="145" s="1"/>
  <c r="T375" s="1"/>
  <c r="H206" i="144"/>
  <c r="Z206" s="1"/>
  <c r="H206" i="145" s="1"/>
  <c r="T206" s="1"/>
  <c r="H63" i="144"/>
  <c r="Z63" s="1"/>
  <c r="H63" i="145" s="1"/>
  <c r="T63" s="1"/>
  <c r="H451" i="144"/>
  <c r="Z451" s="1"/>
  <c r="H451" i="145" s="1"/>
  <c r="T451" s="1"/>
  <c r="H384" i="144"/>
  <c r="Z384" s="1"/>
  <c r="H384" i="145" s="1"/>
  <c r="T384" s="1"/>
  <c r="H319" i="144"/>
  <c r="Z319" s="1"/>
  <c r="H319" i="145" s="1"/>
  <c r="T319" s="1"/>
  <c r="H253" i="144"/>
  <c r="Z253" s="1"/>
  <c r="H253" i="145" s="1"/>
  <c r="T253" s="1"/>
  <c r="H178" i="144"/>
  <c r="Z178" s="1"/>
  <c r="H178" i="145" s="1"/>
  <c r="T178" s="1"/>
  <c r="H468" i="144"/>
  <c r="Z468" s="1"/>
  <c r="H468" i="145" s="1"/>
  <c r="T468" s="1"/>
  <c r="H402" i="144"/>
  <c r="Z402" s="1"/>
  <c r="H402" i="145" s="1"/>
  <c r="T402" s="1"/>
  <c r="H336" i="144"/>
  <c r="Z336" s="1"/>
  <c r="H336" i="145" s="1"/>
  <c r="T336" s="1"/>
  <c r="H270" i="144"/>
  <c r="Z270" s="1"/>
  <c r="H270" i="145" s="1"/>
  <c r="T270" s="1"/>
  <c r="H204" i="144"/>
  <c r="Z204" s="1"/>
  <c r="H204" i="145" s="1"/>
  <c r="T204" s="1"/>
  <c r="H138" i="144"/>
  <c r="Z138" s="1"/>
  <c r="H138" i="145" s="1"/>
  <c r="T138" s="1"/>
  <c r="H72" i="144"/>
  <c r="Z72" s="1"/>
  <c r="H72" i="145" s="1"/>
  <c r="T72" s="1"/>
  <c r="H436" i="144"/>
  <c r="Z436" s="1"/>
  <c r="H436" i="145" s="1"/>
  <c r="T436" s="1"/>
  <c r="H370" i="144"/>
  <c r="Z370" s="1"/>
  <c r="H370" i="145" s="1"/>
  <c r="T370" s="1"/>
  <c r="H304" i="144"/>
  <c r="Z304" s="1"/>
  <c r="H304" i="145" s="1"/>
  <c r="T304" s="1"/>
  <c r="H238" i="144"/>
  <c r="Z238" s="1"/>
  <c r="H238" i="145" s="1"/>
  <c r="T238" s="1"/>
  <c r="H168" i="144"/>
  <c r="Z168" s="1"/>
  <c r="H168" i="145" s="1"/>
  <c r="T168" s="1"/>
  <c r="H102" i="144"/>
  <c r="Z102" s="1"/>
  <c r="H102" i="145" s="1"/>
  <c r="T102" s="1"/>
  <c r="H37" i="144"/>
  <c r="Z37" s="1"/>
  <c r="H37" i="145" s="1"/>
  <c r="T37" s="1"/>
  <c r="H305" i="144"/>
  <c r="Z305" s="1"/>
  <c r="H305" i="145" s="1"/>
  <c r="T305" s="1"/>
  <c r="H202" i="144"/>
  <c r="Z202" s="1"/>
  <c r="H202" i="145" s="1"/>
  <c r="T202" s="1"/>
  <c r="H58" i="144"/>
  <c r="Z58" s="1"/>
  <c r="H58" i="145" s="1"/>
  <c r="T58" s="1"/>
  <c r="H59" i="144"/>
  <c r="Z59" s="1"/>
  <c r="H59" i="145" s="1"/>
  <c r="T59" s="1"/>
  <c r="H95" i="144"/>
  <c r="H55"/>
  <c r="Z55" s="1"/>
  <c r="H55" i="145" s="1"/>
  <c r="T55" s="1"/>
  <c r="H450" i="144"/>
  <c r="Z450" s="1"/>
  <c r="H450" i="145" s="1"/>
  <c r="T450" s="1"/>
  <c r="H379" i="144"/>
  <c r="Z379" s="1"/>
  <c r="H379" i="145" s="1"/>
  <c r="T379" s="1"/>
  <c r="H219" i="144"/>
  <c r="Z219" s="1"/>
  <c r="H219" i="145" s="1"/>
  <c r="T219" s="1"/>
  <c r="H79" i="144"/>
  <c r="Z79" s="1"/>
  <c r="H79" i="145" s="1"/>
  <c r="T79" s="1"/>
  <c r="H455" i="144"/>
  <c r="Z455" s="1"/>
  <c r="H455" i="145" s="1"/>
  <c r="T455" s="1"/>
  <c r="H389" i="144"/>
  <c r="Z389" s="1"/>
  <c r="H389" i="145" s="1"/>
  <c r="T389" s="1"/>
  <c r="H323" i="144"/>
  <c r="Z323" s="1"/>
  <c r="H323" i="145" s="1"/>
  <c r="T323" s="1"/>
  <c r="H257" i="144"/>
  <c r="Z257" s="1"/>
  <c r="H257" i="145" s="1"/>
  <c r="T257" s="1"/>
  <c r="H191" i="144"/>
  <c r="Z191" s="1"/>
  <c r="H191" i="145" s="1"/>
  <c r="T191" s="1"/>
  <c r="H472" i="144"/>
  <c r="Z472" s="1"/>
  <c r="H472" i="145" s="1"/>
  <c r="T472" s="1"/>
  <c r="H406" i="144"/>
  <c r="Z406" s="1"/>
  <c r="H406" i="145" s="1"/>
  <c r="T406" s="1"/>
  <c r="H340" i="144"/>
  <c r="Z340" s="1"/>
  <c r="H340" i="145" s="1"/>
  <c r="T340" s="1"/>
  <c r="H274" i="144"/>
  <c r="Z274" s="1"/>
  <c r="H274" i="145" s="1"/>
  <c r="T274" s="1"/>
  <c r="H208" i="144"/>
  <c r="Z208" s="1"/>
  <c r="H208" i="145" s="1"/>
  <c r="T208" s="1"/>
  <c r="H142" i="144"/>
  <c r="Z142" s="1"/>
  <c r="H142" i="145" s="1"/>
  <c r="T142" s="1"/>
  <c r="H76" i="144"/>
  <c r="Z76" s="1"/>
  <c r="H76" i="145" s="1"/>
  <c r="T76" s="1"/>
  <c r="H11" i="144"/>
  <c r="Z11" s="1"/>
  <c r="H11" i="145" s="1"/>
  <c r="T11" s="1"/>
  <c r="H441" i="144"/>
  <c r="H374"/>
  <c r="Z374" s="1"/>
  <c r="H374" i="145" s="1"/>
  <c r="T374" s="1"/>
  <c r="H308" i="144"/>
  <c r="Z308" s="1"/>
  <c r="H308" i="145" s="1"/>
  <c r="T308" s="1"/>
  <c r="H242" i="144"/>
  <c r="Z242" s="1"/>
  <c r="H242" i="145" s="1"/>
  <c r="T242" s="1"/>
  <c r="H172" i="144"/>
  <c r="Z172" s="1"/>
  <c r="H172" i="145" s="1"/>
  <c r="T172" s="1"/>
  <c r="H106" i="144"/>
  <c r="Z106" s="1"/>
  <c r="H106" i="145" s="1"/>
  <c r="T106" s="1"/>
  <c r="H41" i="144"/>
  <c r="Z41" s="1"/>
  <c r="H41" i="145" s="1"/>
  <c r="T41" s="1"/>
  <c r="H314" i="144"/>
  <c r="H107"/>
  <c r="Z107" s="1"/>
  <c r="H107" i="145" s="1"/>
  <c r="T107" s="1"/>
  <c r="H231" i="144"/>
  <c r="Z231" s="1"/>
  <c r="H231" i="145" s="1"/>
  <c r="T231" s="1"/>
  <c r="H327" i="144"/>
  <c r="Z327" s="1"/>
  <c r="H327" i="145" s="1"/>
  <c r="T327" s="1"/>
  <c r="H410" i="144"/>
  <c r="Z410" s="1"/>
  <c r="H410" i="145" s="1"/>
  <c r="T410" s="1"/>
  <c r="H146" i="144"/>
  <c r="Z146" s="1"/>
  <c r="H146" i="145" s="1"/>
  <c r="T146" s="1"/>
  <c r="H378" i="144"/>
  <c r="Z378" s="1"/>
  <c r="H378" i="145" s="1"/>
  <c r="T378" s="1"/>
  <c r="H110" i="144"/>
  <c r="Z110" s="1"/>
  <c r="H110" i="145" s="1"/>
  <c r="T110" s="1"/>
  <c r="H78" i="144"/>
  <c r="Z78" s="1"/>
  <c r="H78" i="145" s="1"/>
  <c r="T78" s="1"/>
  <c r="H458" i="144"/>
  <c r="Z458" s="1"/>
  <c r="H458" i="145" s="1"/>
  <c r="T458" s="1"/>
  <c r="H463" i="144"/>
  <c r="Z463" s="1"/>
  <c r="H463" i="145" s="1"/>
  <c r="T463" s="1"/>
  <c r="H199" i="144"/>
  <c r="Z199" s="1"/>
  <c r="H199" i="145" s="1"/>
  <c r="T199" s="1"/>
  <c r="H282" i="144"/>
  <c r="Z282" s="1"/>
  <c r="H282" i="145" s="1"/>
  <c r="T282" s="1"/>
  <c r="H19" i="144"/>
  <c r="Z19" s="1"/>
  <c r="H19" i="145" s="1"/>
  <c r="T19" s="1"/>
  <c r="H251" i="144"/>
  <c r="Z251" s="1"/>
  <c r="H251" i="145" s="1"/>
  <c r="T251" s="1"/>
  <c r="H326" i="144"/>
  <c r="Z326" s="1"/>
  <c r="H326" i="145" s="1"/>
  <c r="T326" s="1"/>
  <c r="H132" i="144"/>
  <c r="Z132" s="1"/>
  <c r="H132" i="145" s="1"/>
  <c r="T132" s="1"/>
  <c r="H260" i="144"/>
  <c r="Z260" s="1"/>
  <c r="H260" i="145" s="1"/>
  <c r="T260" s="1"/>
  <c r="H335" i="144"/>
  <c r="Z335" s="1"/>
  <c r="H335" i="145" s="1"/>
  <c r="T335" s="1"/>
  <c r="H419" i="144"/>
  <c r="Z419" s="1"/>
  <c r="H419" i="145" s="1"/>
  <c r="T419" s="1"/>
  <c r="H210" i="144"/>
  <c r="Z210" s="1"/>
  <c r="H210" i="145" s="1"/>
  <c r="T210" s="1"/>
  <c r="H75" i="144"/>
  <c r="Z75" s="1"/>
  <c r="H75" i="145" s="1"/>
  <c r="T75" s="1"/>
  <c r="H91" i="144"/>
  <c r="Z91" s="1"/>
  <c r="H91" i="145" s="1"/>
  <c r="T91" s="1"/>
  <c r="H261" i="144"/>
  <c r="Z261" s="1"/>
  <c r="H261" i="145" s="1"/>
  <c r="T261" s="1"/>
  <c r="H344" i="144"/>
  <c r="Z344" s="1"/>
  <c r="H344" i="145" s="1"/>
  <c r="T344" s="1"/>
  <c r="H80" i="144"/>
  <c r="Z80" s="1"/>
  <c r="H80" i="145" s="1"/>
  <c r="T80" s="1"/>
  <c r="H312" i="144"/>
  <c r="Z312" s="1"/>
  <c r="H312" i="145" s="1"/>
  <c r="T312" s="1"/>
  <c r="H45" i="144"/>
  <c r="Z45" s="1"/>
  <c r="H45" i="145" s="1"/>
  <c r="T45" s="1"/>
  <c r="H83" i="144"/>
  <c r="Z83" s="1"/>
  <c r="H83" i="145" s="1"/>
  <c r="T83" s="1"/>
  <c r="H388" i="144"/>
  <c r="Z388" s="1"/>
  <c r="H388" i="145" s="1"/>
  <c r="T388" s="1"/>
  <c r="H397" i="144"/>
  <c r="Z397" s="1"/>
  <c r="H397" i="145" s="1"/>
  <c r="T397" s="1"/>
  <c r="H481" i="144"/>
  <c r="Z481" s="1"/>
  <c r="H481" i="145" s="1"/>
  <c r="T481" s="1"/>
  <c r="H217" i="144"/>
  <c r="Z217" s="1"/>
  <c r="H217" i="145" s="1"/>
  <c r="T217" s="1"/>
  <c r="H449" i="144"/>
  <c r="Z449" s="1"/>
  <c r="H449" i="145" s="1"/>
  <c r="T449" s="1"/>
  <c r="H180" i="144"/>
  <c r="Z180" s="1"/>
  <c r="H180" i="145" s="1"/>
  <c r="T180" s="1"/>
  <c r="H223" i="144"/>
  <c r="Z223" s="1"/>
  <c r="H223" i="145" s="1"/>
  <c r="T223" s="1"/>
  <c r="H104" i="144"/>
  <c r="Z104" s="1"/>
  <c r="H104" i="145" s="1"/>
  <c r="T104" s="1"/>
  <c r="H120" i="144"/>
  <c r="Z120" s="1"/>
  <c r="H120" i="145" s="1"/>
  <c r="T120" s="1"/>
  <c r="H269" i="144"/>
  <c r="Z269" s="1"/>
  <c r="H269" i="145" s="1"/>
  <c r="T269" s="1"/>
  <c r="H352" i="144"/>
  <c r="Z352" s="1"/>
  <c r="H352" i="145" s="1"/>
  <c r="T352" s="1"/>
  <c r="H66" i="144"/>
  <c r="Z66" s="1"/>
  <c r="H66" i="145" s="1"/>
  <c r="T66" s="1"/>
  <c r="H454" i="144"/>
  <c r="Z454" s="1"/>
  <c r="H454" i="145" s="1"/>
  <c r="T454" s="1"/>
  <c r="H459" i="144"/>
  <c r="Z459" s="1"/>
  <c r="H459" i="145" s="1"/>
  <c r="T459" s="1"/>
  <c r="H195" i="144"/>
  <c r="Z195" s="1"/>
  <c r="H195" i="145" s="1"/>
  <c r="T195" s="1"/>
  <c r="H278" i="144"/>
  <c r="Z278" s="1"/>
  <c r="H278" i="145" s="1"/>
  <c r="T278" s="1"/>
  <c r="H15" i="144"/>
  <c r="Z15" s="1"/>
  <c r="H15" i="145" s="1"/>
  <c r="T15" s="1"/>
  <c r="H246" i="144"/>
  <c r="Z246" s="1"/>
  <c r="H246" i="145" s="1"/>
  <c r="T246" s="1"/>
  <c r="H318" i="144"/>
  <c r="Z318" s="1"/>
  <c r="H318" i="145" s="1"/>
  <c r="T318" s="1"/>
  <c r="H119" i="144"/>
  <c r="Z119" s="1"/>
  <c r="H119" i="145" s="1"/>
  <c r="T119" s="1"/>
  <c r="H247" i="144"/>
  <c r="Z247" s="1"/>
  <c r="H247" i="145" s="1"/>
  <c r="T247" s="1"/>
  <c r="H331" i="144"/>
  <c r="Z331" s="1"/>
  <c r="H331" i="145" s="1"/>
  <c r="T331" s="1"/>
  <c r="H415" i="144"/>
  <c r="H150"/>
  <c r="Z150" s="1"/>
  <c r="H150" i="145" s="1"/>
  <c r="T150" s="1"/>
  <c r="H382" i="144"/>
  <c r="Z382" s="1"/>
  <c r="H382" i="145" s="1"/>
  <c r="T382" s="1"/>
  <c r="H114" i="144"/>
  <c r="Z114" s="1"/>
  <c r="H114" i="145" s="1"/>
  <c r="T114" s="1"/>
  <c r="H86" i="144"/>
  <c r="Z86" s="1"/>
  <c r="H86" i="145" s="1"/>
  <c r="T86" s="1"/>
  <c r="H462" i="144"/>
  <c r="Z462" s="1"/>
  <c r="H462" i="145" s="1"/>
  <c r="T462" s="1"/>
  <c r="H467" i="144"/>
  <c r="Z467" s="1"/>
  <c r="H467" i="145" s="1"/>
  <c r="H203" i="144"/>
  <c r="Z203" s="1"/>
  <c r="H203" i="145" s="1"/>
  <c r="T203" s="1"/>
  <c r="H286" i="144"/>
  <c r="Z286" s="1"/>
  <c r="H286" i="145" s="1"/>
  <c r="T286" s="1"/>
  <c r="H181" i="144"/>
  <c r="Z181" s="1"/>
  <c r="H181" i="145" s="1"/>
  <c r="T181" s="1"/>
  <c r="H157" i="144"/>
  <c r="Z157" s="1"/>
  <c r="H157" i="145" s="1"/>
  <c r="T157" s="1"/>
  <c r="H479" i="144"/>
  <c r="Z479" s="1"/>
  <c r="H479" i="145" s="1"/>
  <c r="T479" s="1"/>
  <c r="H412" i="144"/>
  <c r="Z412" s="1"/>
  <c r="H412" i="145" s="1"/>
  <c r="T412" s="1"/>
  <c r="H309" i="144"/>
  <c r="Z309" s="1"/>
  <c r="H309" i="145" s="1"/>
  <c r="T309" s="1"/>
  <c r="H54" i="144"/>
  <c r="Z54" s="1"/>
  <c r="H54" i="145" s="1"/>
  <c r="T54" s="1"/>
  <c r="H484" i="144"/>
  <c r="Z484" s="1"/>
  <c r="H484" i="145" s="1"/>
  <c r="T484" s="1"/>
  <c r="H418" i="144"/>
  <c r="Z418" s="1"/>
  <c r="H418" i="145" s="1"/>
  <c r="T418" s="1"/>
  <c r="H351" i="144"/>
  <c r="Z351" s="1"/>
  <c r="H351" i="145" s="1"/>
  <c r="T351" s="1"/>
  <c r="H285" i="144"/>
  <c r="Z285" s="1"/>
  <c r="H285" i="145" s="1"/>
  <c r="T285" s="1"/>
  <c r="H220" i="144"/>
  <c r="Z220" s="1"/>
  <c r="H220" i="145" s="1"/>
  <c r="T220" s="1"/>
  <c r="H501" i="144"/>
  <c r="Z501" s="1"/>
  <c r="H501" i="145" s="1"/>
  <c r="T501" s="1"/>
  <c r="H435" i="144"/>
  <c r="Z435" s="1"/>
  <c r="H435" i="145" s="1"/>
  <c r="T435" s="1"/>
  <c r="H369" i="144"/>
  <c r="Z369" s="1"/>
  <c r="H369" i="145" s="1"/>
  <c r="T369" s="1"/>
  <c r="H303" i="144"/>
  <c r="Z303" s="1"/>
  <c r="H303" i="145" s="1"/>
  <c r="T303" s="1"/>
  <c r="H237" i="144"/>
  <c r="Z237" s="1"/>
  <c r="H237" i="145" s="1"/>
  <c r="T237" s="1"/>
  <c r="H171" i="144"/>
  <c r="Z171" s="1"/>
  <c r="H171" i="145" s="1"/>
  <c r="T171" s="1"/>
  <c r="H105" i="144"/>
  <c r="Z105" s="1"/>
  <c r="H105" i="145" s="1"/>
  <c r="T105" s="1"/>
  <c r="H40" i="144"/>
  <c r="Z40" s="1"/>
  <c r="H40" i="145" s="1"/>
  <c r="T40" s="1"/>
  <c r="H469" i="144"/>
  <c r="Z469" s="1"/>
  <c r="H469" i="145" s="1"/>
  <c r="T469" s="1"/>
  <c r="H403" i="144"/>
  <c r="Z403" s="1"/>
  <c r="H403" i="145" s="1"/>
  <c r="T403" s="1"/>
  <c r="H337" i="144"/>
  <c r="Z337" s="1"/>
  <c r="H337" i="145" s="1"/>
  <c r="T337" s="1"/>
  <c r="H271" i="144"/>
  <c r="Z271" s="1"/>
  <c r="H271" i="145" s="1"/>
  <c r="T271" s="1"/>
  <c r="H201" i="144"/>
  <c r="Z201" s="1"/>
  <c r="H201" i="145" s="1"/>
  <c r="T201" s="1"/>
  <c r="H135" i="144"/>
  <c r="Z135" s="1"/>
  <c r="H135" i="145" s="1"/>
  <c r="T135" s="1"/>
  <c r="H69" i="144"/>
  <c r="Z69" s="1"/>
  <c r="H69" i="145" s="1"/>
  <c r="T69" s="1"/>
  <c r="H354" i="144"/>
  <c r="Z354" s="1"/>
  <c r="H354" i="145" s="1"/>
  <c r="T354" s="1"/>
  <c r="H256" i="144"/>
  <c r="Z256" s="1"/>
  <c r="H256" i="145" s="1"/>
  <c r="T256" s="1"/>
  <c r="H128" i="144"/>
  <c r="Z128" s="1"/>
  <c r="H128" i="145" s="1"/>
  <c r="T128" s="1"/>
  <c r="H162" i="144"/>
  <c r="Z162" s="1"/>
  <c r="H162" i="145" s="1"/>
  <c r="T162" s="1"/>
  <c r="H194" i="144"/>
  <c r="Z194" s="1"/>
  <c r="H194" i="145" s="1"/>
  <c r="T194" s="1"/>
  <c r="H186" i="144"/>
  <c r="Z186" s="1"/>
  <c r="H186" i="145" s="1"/>
  <c r="T186" s="1"/>
  <c r="H483" i="144"/>
  <c r="Z483" s="1"/>
  <c r="H483" i="145" s="1"/>
  <c r="T483" s="1"/>
  <c r="H417" i="144"/>
  <c r="Z417" s="1"/>
  <c r="H417" i="145" s="1"/>
  <c r="T417" s="1"/>
  <c r="H322" i="144"/>
  <c r="Z322" s="1"/>
  <c r="H322" i="145" s="1"/>
  <c r="T322" s="1"/>
  <c r="H70" i="144"/>
  <c r="Z70" s="1"/>
  <c r="H70" i="145" s="1"/>
  <c r="T70" s="1"/>
  <c r="H488" i="144"/>
  <c r="Z488" s="1"/>
  <c r="H488" i="145" s="1"/>
  <c r="T488" s="1"/>
  <c r="H422" i="144"/>
  <c r="Z422" s="1"/>
  <c r="H422" i="145" s="1"/>
  <c r="T422" s="1"/>
  <c r="H355" i="144"/>
  <c r="Z355" s="1"/>
  <c r="H355" i="145" s="1"/>
  <c r="T355" s="1"/>
  <c r="H290" i="144"/>
  <c r="H224"/>
  <c r="Z224" s="1"/>
  <c r="H224" i="145" s="1"/>
  <c r="T224" s="1"/>
  <c r="H22" i="144"/>
  <c r="Z22" s="1"/>
  <c r="H22" i="145" s="1"/>
  <c r="T22" s="1"/>
  <c r="H439" i="144"/>
  <c r="Z439" s="1"/>
  <c r="H439" i="145" s="1"/>
  <c r="T439" s="1"/>
  <c r="H373" i="144"/>
  <c r="Z373" s="1"/>
  <c r="H373" i="145" s="1"/>
  <c r="T373" s="1"/>
  <c r="H307" i="144"/>
  <c r="Z307" s="1"/>
  <c r="H307" i="145" s="1"/>
  <c r="T307" s="1"/>
  <c r="H241" i="144"/>
  <c r="Z241" s="1"/>
  <c r="H241" i="145" s="1"/>
  <c r="T241" s="1"/>
  <c r="H175" i="144"/>
  <c r="Z175" s="1"/>
  <c r="H175" i="145" s="1"/>
  <c r="T175" s="1"/>
  <c r="H109" i="144"/>
  <c r="Z109" s="1"/>
  <c r="H109" i="145" s="1"/>
  <c r="T109" s="1"/>
  <c r="H44" i="144"/>
  <c r="Z44" s="1"/>
  <c r="H44" i="145" s="1"/>
  <c r="T44" s="1"/>
  <c r="H473" i="144"/>
  <c r="Z473" s="1"/>
  <c r="H473" i="145" s="1"/>
  <c r="T473" s="1"/>
  <c r="H407" i="144"/>
  <c r="Z407" s="1"/>
  <c r="H407" i="145" s="1"/>
  <c r="T407" s="1"/>
  <c r="H341" i="144"/>
  <c r="Z341" s="1"/>
  <c r="H341" i="145" s="1"/>
  <c r="T341" s="1"/>
  <c r="H275" i="144"/>
  <c r="Z275" s="1"/>
  <c r="H275" i="145" s="1"/>
  <c r="T275" s="1"/>
  <c r="H205" i="144"/>
  <c r="Z205" s="1"/>
  <c r="H205" i="145" s="1"/>
  <c r="T205" s="1"/>
  <c r="H139" i="144"/>
  <c r="Z139" s="1"/>
  <c r="H139" i="145" s="1"/>
  <c r="T139" s="1"/>
  <c r="H73" i="144"/>
  <c r="Z73" s="1"/>
  <c r="H73" i="145" s="1"/>
  <c r="T73" s="1"/>
  <c r="H392" i="144"/>
  <c r="Z392" s="1"/>
  <c r="H392" i="145" s="1"/>
  <c r="T392" s="1"/>
  <c r="H264" i="144"/>
  <c r="Z264" s="1"/>
  <c r="H264" i="145" s="1"/>
  <c r="T264" s="1"/>
  <c r="H140" i="144"/>
  <c r="Z140" s="1"/>
  <c r="H140" i="145" s="1"/>
  <c r="T140" s="1"/>
  <c r="H182" i="144"/>
  <c r="Z182" s="1"/>
  <c r="H182" i="145" s="1"/>
  <c r="T182" s="1"/>
  <c r="H235" i="144"/>
  <c r="Z235" s="1"/>
  <c r="H235" i="145" s="1"/>
  <c r="T235" s="1"/>
  <c r="H13" i="144"/>
  <c r="Z13" s="1"/>
  <c r="H13" i="145" s="1"/>
  <c r="T13" s="1"/>
  <c r="H487" i="144"/>
  <c r="Z487" s="1"/>
  <c r="H487" i="145" s="1"/>
  <c r="T487" s="1"/>
  <c r="H421" i="144"/>
  <c r="Z421" s="1"/>
  <c r="H421" i="145" s="1"/>
  <c r="T421" s="1"/>
  <c r="H338" i="144"/>
  <c r="Z338" s="1"/>
  <c r="H338" i="145" s="1"/>
  <c r="T338" s="1"/>
  <c r="H90" i="144"/>
  <c r="Z90" s="1"/>
  <c r="H90" i="145" s="1"/>
  <c r="T90" s="1"/>
  <c r="H492" i="144"/>
  <c r="Z492" s="1"/>
  <c r="H492" i="145" s="1"/>
  <c r="T492" s="1"/>
  <c r="H426" i="144"/>
  <c r="Z426" s="1"/>
  <c r="H426" i="145" s="1"/>
  <c r="T426" s="1"/>
  <c r="H360" i="144"/>
  <c r="Z360" s="1"/>
  <c r="H360" i="145" s="1"/>
  <c r="T360" s="1"/>
  <c r="H294" i="144"/>
  <c r="Z294" s="1"/>
  <c r="H294" i="145" s="1"/>
  <c r="T294" s="1"/>
  <c r="H228" i="144"/>
  <c r="Z228" s="1"/>
  <c r="H228" i="145" s="1"/>
  <c r="T228" s="1"/>
  <c r="H67" i="144"/>
  <c r="Z67" s="1"/>
  <c r="H67" i="145" s="1"/>
  <c r="T67" s="1"/>
  <c r="H444" i="144"/>
  <c r="Z444" s="1"/>
  <c r="H444" i="145" s="1"/>
  <c r="T444" s="1"/>
  <c r="H377" i="144"/>
  <c r="Z377" s="1"/>
  <c r="H377" i="145" s="1"/>
  <c r="T377" s="1"/>
  <c r="H311" i="144"/>
  <c r="Z311" s="1"/>
  <c r="H311" i="145" s="1"/>
  <c r="T311" s="1"/>
  <c r="H245" i="144"/>
  <c r="Z245" s="1"/>
  <c r="H245" i="145" s="1"/>
  <c r="T245" s="1"/>
  <c r="H179" i="144"/>
  <c r="Z179" s="1"/>
  <c r="H179" i="145" s="1"/>
  <c r="T179" s="1"/>
  <c r="H113" i="144"/>
  <c r="Z113" s="1"/>
  <c r="H113" i="145" s="1"/>
  <c r="T113" s="1"/>
  <c r="H48" i="144"/>
  <c r="Z48" s="1"/>
  <c r="H48" i="145" s="1"/>
  <c r="T48" s="1"/>
  <c r="H478" i="144"/>
  <c r="H411"/>
  <c r="Z411" s="1"/>
  <c r="H411" i="145" s="1"/>
  <c r="T411" s="1"/>
  <c r="H345" i="144"/>
  <c r="Z345" s="1"/>
  <c r="H345" i="145" s="1"/>
  <c r="T345" s="1"/>
  <c r="H279" i="144"/>
  <c r="Z279" s="1"/>
  <c r="H279" i="145" s="1"/>
  <c r="T279" s="1"/>
  <c r="H209" i="144"/>
  <c r="Z209" s="1"/>
  <c r="H209" i="145" s="1"/>
  <c r="T209" s="1"/>
  <c r="H71" i="144"/>
  <c r="Z71" s="1"/>
  <c r="H71" i="145" s="1"/>
  <c r="T71" s="1"/>
  <c r="H383" i="144"/>
  <c r="Z383" s="1"/>
  <c r="H383" i="145" s="1"/>
  <c r="T383" s="1"/>
  <c r="H393" i="144"/>
  <c r="Z393" s="1"/>
  <c r="H393" i="145" s="1"/>
  <c r="T393" s="1"/>
  <c r="H476" i="144"/>
  <c r="Z476" s="1"/>
  <c r="H476" i="145" s="1"/>
  <c r="T476" s="1"/>
  <c r="H212" i="144"/>
  <c r="Z212" s="1"/>
  <c r="H212" i="145" s="1"/>
  <c r="T212" s="1"/>
  <c r="H445" i="144"/>
  <c r="Z445" s="1"/>
  <c r="H445" i="145" s="1"/>
  <c r="T445" s="1"/>
  <c r="H176" i="144"/>
  <c r="Z176" s="1"/>
  <c r="H176" i="145" s="1"/>
  <c r="T176" s="1"/>
  <c r="H215" i="144"/>
  <c r="H87"/>
  <c r="Z87" s="1"/>
  <c r="H87" i="145" s="1"/>
  <c r="T87" s="1"/>
  <c r="H108" i="144"/>
  <c r="Z108" s="1"/>
  <c r="H108" i="145" s="1"/>
  <c r="T108" s="1"/>
  <c r="H265" i="144"/>
  <c r="Z265" s="1"/>
  <c r="H265" i="145" s="1"/>
  <c r="T265" s="1"/>
  <c r="H348" i="144"/>
  <c r="Z348" s="1"/>
  <c r="H348" i="145" s="1"/>
  <c r="T348" s="1"/>
  <c r="H84" i="144"/>
  <c r="Z84" s="1"/>
  <c r="H84" i="145" s="1"/>
  <c r="T84" s="1"/>
  <c r="H317" i="144"/>
  <c r="Z317" s="1"/>
  <c r="H317" i="145" s="1"/>
  <c r="T317" s="1"/>
  <c r="H49" i="144"/>
  <c r="Z49" s="1"/>
  <c r="H49" i="145" s="1"/>
  <c r="T49" s="1"/>
  <c r="H96" i="144"/>
  <c r="Z96" s="1"/>
  <c r="H96" i="145" s="1"/>
  <c r="T96" s="1"/>
  <c r="H396" i="144"/>
  <c r="Z396" s="1"/>
  <c r="H396" i="145" s="1"/>
  <c r="T396" s="1"/>
  <c r="H401" i="144"/>
  <c r="Z401" s="1"/>
  <c r="H401" i="145" s="1"/>
  <c r="T401" s="1"/>
  <c r="H485" i="144"/>
  <c r="Z485" s="1"/>
  <c r="H485" i="145" s="1"/>
  <c r="T485" s="1"/>
  <c r="H221" i="144"/>
  <c r="Z221" s="1"/>
  <c r="H221" i="145" s="1"/>
  <c r="T221" s="1"/>
  <c r="H154" i="144"/>
  <c r="Z154" s="1"/>
  <c r="H154" i="145" s="1"/>
  <c r="T154" s="1"/>
  <c r="H88" i="144"/>
  <c r="Z88" s="1"/>
  <c r="H88" i="145" s="1"/>
  <c r="T88" s="1"/>
  <c r="H23" i="144"/>
  <c r="Z23" s="1"/>
  <c r="H23" i="145" s="1"/>
  <c r="T23" s="1"/>
  <c r="H453" i="144"/>
  <c r="Z453" s="1"/>
  <c r="H453" i="145" s="1"/>
  <c r="T453" s="1"/>
  <c r="H387" i="144"/>
  <c r="Z387" s="1"/>
  <c r="H387" i="145" s="1"/>
  <c r="T387" s="1"/>
  <c r="H321" i="144"/>
  <c r="Z321" s="1"/>
  <c r="H321" i="145" s="1"/>
  <c r="T321" s="1"/>
  <c r="H255" i="144"/>
  <c r="Z255" s="1"/>
  <c r="H255" i="145" s="1"/>
  <c r="T255" s="1"/>
  <c r="H184" i="144"/>
  <c r="Z184" s="1"/>
  <c r="H184" i="145" s="1"/>
  <c r="T184" s="1"/>
  <c r="H118" i="144"/>
  <c r="Z118" s="1"/>
  <c r="H118" i="145" s="1"/>
  <c r="T118" s="1"/>
  <c r="H53" i="144"/>
  <c r="Z53" s="1"/>
  <c r="H53" i="145" s="1"/>
  <c r="T53" s="1"/>
  <c r="H330" i="144"/>
  <c r="Z330" s="1"/>
  <c r="H330" i="145" s="1"/>
  <c r="T330" s="1"/>
  <c r="H227" i="144"/>
  <c r="Z227" s="1"/>
  <c r="H227" i="145" s="1"/>
  <c r="T227" s="1"/>
  <c r="H99" i="144"/>
  <c r="Z99" s="1"/>
  <c r="H99" i="145" s="1"/>
  <c r="T99" s="1"/>
  <c r="H112" i="144"/>
  <c r="Z112" s="1"/>
  <c r="H112" i="145" s="1"/>
  <c r="T112" s="1"/>
  <c r="H144" i="144"/>
  <c r="Z144" s="1"/>
  <c r="H144" i="145" s="1"/>
  <c r="T144" s="1"/>
  <c r="H116" i="144"/>
  <c r="Z116" s="1"/>
  <c r="H116" i="145" s="1"/>
  <c r="T116" s="1"/>
  <c r="H466" i="144"/>
  <c r="Z466" s="1"/>
  <c r="H466" i="145" s="1"/>
  <c r="T466" s="1"/>
  <c r="H400" i="144"/>
  <c r="Z400" s="1"/>
  <c r="H400" i="145" s="1"/>
  <c r="T400" s="1"/>
  <c r="H272" i="144"/>
  <c r="Z272" s="1"/>
  <c r="H272" i="145" s="1"/>
  <c r="T272" s="1"/>
  <c r="H137" i="144"/>
  <c r="Z137" s="1"/>
  <c r="H137" i="145" s="1"/>
  <c r="T137" s="1"/>
  <c r="H471" i="144"/>
  <c r="Z471" s="1"/>
  <c r="H471" i="145" s="1"/>
  <c r="T471" s="1"/>
  <c r="H405" i="144"/>
  <c r="Z405" s="1"/>
  <c r="H405" i="145" s="1"/>
  <c r="T405" s="1"/>
  <c r="H339" i="144"/>
  <c r="Z339" s="1"/>
  <c r="H339" i="145" s="1"/>
  <c r="T339" s="1"/>
  <c r="H273" i="144"/>
  <c r="Z273" s="1"/>
  <c r="H273" i="145" s="1"/>
  <c r="T273" s="1"/>
  <c r="H207" i="144"/>
  <c r="Z207" s="1"/>
  <c r="H207" i="145" s="1"/>
  <c r="T207" s="1"/>
  <c r="H489" i="144"/>
  <c r="Z489" s="1"/>
  <c r="H489" i="145" s="1"/>
  <c r="T489" s="1"/>
  <c r="H423" i="144"/>
  <c r="Z423" s="1"/>
  <c r="H423" i="145" s="1"/>
  <c r="T423" s="1"/>
  <c r="H357" i="144"/>
  <c r="H291"/>
  <c r="Z291" s="1"/>
  <c r="H291" i="145" s="1"/>
  <c r="T291" s="1"/>
  <c r="H225" i="144"/>
  <c r="Z225" s="1"/>
  <c r="H225" i="145" s="1"/>
  <c r="T225" s="1"/>
  <c r="H158" i="144"/>
  <c r="Z158" s="1"/>
  <c r="H158" i="145" s="1"/>
  <c r="T158" s="1"/>
  <c r="H92" i="144"/>
  <c r="Z92" s="1"/>
  <c r="H92" i="145" s="1"/>
  <c r="T92" s="1"/>
  <c r="H27" i="144"/>
  <c r="Z27" s="1"/>
  <c r="H27" i="145" s="1"/>
  <c r="T27" s="1"/>
  <c r="H457" i="144"/>
  <c r="Z457" s="1"/>
  <c r="H457" i="145" s="1"/>
  <c r="T457" s="1"/>
  <c r="H391" i="144"/>
  <c r="Z391" s="1"/>
  <c r="H391" i="145" s="1"/>
  <c r="T391" s="1"/>
  <c r="H325" i="144"/>
  <c r="Z325" s="1"/>
  <c r="H325" i="145" s="1"/>
  <c r="T325" s="1"/>
  <c r="H259" i="144"/>
  <c r="Z259" s="1"/>
  <c r="H259" i="145" s="1"/>
  <c r="T259" s="1"/>
  <c r="H189" i="144"/>
  <c r="Z189" s="1"/>
  <c r="H189" i="145" s="1"/>
  <c r="T189" s="1"/>
  <c r="H122" i="144"/>
  <c r="Z122" s="1"/>
  <c r="H122" i="145" s="1"/>
  <c r="T122" s="1"/>
  <c r="H57" i="144"/>
  <c r="Z57" s="1"/>
  <c r="H57" i="145" s="1"/>
  <c r="T57" s="1"/>
  <c r="H334" i="144"/>
  <c r="Z334" s="1"/>
  <c r="H334" i="145" s="1"/>
  <c r="T334" s="1"/>
  <c r="H239" i="144"/>
  <c r="Z239" s="1"/>
  <c r="H239" i="145" s="1"/>
  <c r="T239" s="1"/>
  <c r="H103" i="144"/>
  <c r="Z103" s="1"/>
  <c r="H103" i="145" s="1"/>
  <c r="T103" s="1"/>
  <c r="H124" i="144"/>
  <c r="Z124" s="1"/>
  <c r="H124" i="145" s="1"/>
  <c r="T124" s="1"/>
  <c r="H156" i="144"/>
  <c r="Z156" s="1"/>
  <c r="H156" i="145" s="1"/>
  <c r="T156" s="1"/>
  <c r="H129" i="144"/>
  <c r="Z129" s="1"/>
  <c r="H129" i="145" s="1"/>
  <c r="T129" s="1"/>
  <c r="H470" i="144"/>
  <c r="Z470" s="1"/>
  <c r="H470" i="145" s="1"/>
  <c r="T470" s="1"/>
  <c r="H404" i="144"/>
  <c r="Z404" s="1"/>
  <c r="H404" i="145" s="1"/>
  <c r="T404" s="1"/>
  <c r="H284" i="144"/>
  <c r="Z284" s="1"/>
  <c r="H284" i="145" s="1"/>
  <c r="T284" s="1"/>
  <c r="H174" i="144"/>
  <c r="Z174" s="1"/>
  <c r="H174" i="145" s="1"/>
  <c r="T174" s="1"/>
  <c r="H475" i="144"/>
  <c r="Z475" s="1"/>
  <c r="H475" i="145" s="1"/>
  <c r="T475" s="1"/>
  <c r="H409" i="144"/>
  <c r="Z409" s="1"/>
  <c r="H409" i="145" s="1"/>
  <c r="T409" s="1"/>
  <c r="H343" i="144"/>
  <c r="Z343" s="1"/>
  <c r="H343" i="145" s="1"/>
  <c r="T343" s="1"/>
  <c r="H277" i="144"/>
  <c r="Z277" s="1"/>
  <c r="H277" i="145" s="1"/>
  <c r="T277" s="1"/>
  <c r="H211" i="144"/>
  <c r="Z211" s="1"/>
  <c r="H211" i="145" s="1"/>
  <c r="T211" s="1"/>
  <c r="H493" i="144"/>
  <c r="Z493" s="1"/>
  <c r="H493" i="145" s="1"/>
  <c r="T493" s="1"/>
  <c r="H427" i="144"/>
  <c r="Z427" s="1"/>
  <c r="H427" i="145" s="1"/>
  <c r="T427" s="1"/>
  <c r="H361" i="144"/>
  <c r="Z361" s="1"/>
  <c r="H361" i="145" s="1"/>
  <c r="T361" s="1"/>
  <c r="H295" i="144"/>
  <c r="Z295" s="1"/>
  <c r="H295" i="145" s="1"/>
  <c r="T295" s="1"/>
  <c r="H229" i="144"/>
  <c r="Z229" s="1"/>
  <c r="H229" i="145" s="1"/>
  <c r="T229" s="1"/>
  <c r="H163" i="144"/>
  <c r="Z163" s="1"/>
  <c r="H163" i="145" s="1"/>
  <c r="T163" s="1"/>
  <c r="H97" i="144"/>
  <c r="Z97" s="1"/>
  <c r="H97" i="145" s="1"/>
  <c r="T97" s="1"/>
  <c r="H31" i="144"/>
  <c r="Z31" s="1"/>
  <c r="H31" i="145" s="1"/>
  <c r="T31" s="1"/>
  <c r="H461" i="144"/>
  <c r="Z461" s="1"/>
  <c r="H461" i="145" s="1"/>
  <c r="T461" s="1"/>
  <c r="H395" i="144"/>
  <c r="Z395" s="1"/>
  <c r="H395" i="145" s="1"/>
  <c r="T395" s="1"/>
  <c r="H329" i="144"/>
  <c r="Z329" s="1"/>
  <c r="H329" i="145" s="1"/>
  <c r="T329" s="1"/>
  <c r="H263" i="144"/>
  <c r="Z263" s="1"/>
  <c r="H263" i="145" s="1"/>
  <c r="T263" s="1"/>
  <c r="H193" i="144"/>
  <c r="Z193" s="1"/>
  <c r="H193" i="145" s="1"/>
  <c r="T193" s="1"/>
  <c r="H127" i="144"/>
  <c r="H61"/>
  <c r="Z61" s="1"/>
  <c r="H61" i="145" s="1"/>
  <c r="T61" s="1"/>
  <c r="H342" i="144"/>
  <c r="Z342" s="1"/>
  <c r="H342" i="145" s="1"/>
  <c r="T342" s="1"/>
  <c r="H243" i="144"/>
  <c r="Z243" s="1"/>
  <c r="H243" i="145" s="1"/>
  <c r="T243" s="1"/>
  <c r="H111" i="144"/>
  <c r="Z111" s="1"/>
  <c r="H111" i="145" s="1"/>
  <c r="T111" s="1"/>
  <c r="H141" i="144"/>
  <c r="Z141" s="1"/>
  <c r="H141" i="145" s="1"/>
  <c r="T141" s="1"/>
  <c r="H165" i="144"/>
  <c r="Z165" s="1"/>
  <c r="H165" i="145" s="1"/>
  <c r="T165" s="1"/>
  <c r="H145" i="144"/>
  <c r="Z145" s="1"/>
  <c r="H145" i="145" s="1"/>
  <c r="T145" s="1"/>
  <c r="H474" i="144"/>
  <c r="Z474" s="1"/>
  <c r="H474" i="145" s="1"/>
  <c r="T474" s="1"/>
  <c r="H408" i="144"/>
  <c r="Z408" s="1"/>
  <c r="H408" i="145" s="1"/>
  <c r="T408" s="1"/>
  <c r="H297" i="144"/>
  <c r="Z297" s="1"/>
  <c r="H297" i="145" s="1"/>
  <c r="T297" s="1"/>
  <c r="H29" i="144"/>
  <c r="Z29" s="1"/>
  <c r="H29" i="145" s="1"/>
  <c r="T29" s="1"/>
  <c r="H480" i="144"/>
  <c r="Z480" s="1"/>
  <c r="H480" i="145" s="1"/>
  <c r="T480" s="1"/>
  <c r="H413" i="144"/>
  <c r="Z413" s="1"/>
  <c r="H413" i="145" s="1"/>
  <c r="T413" s="1"/>
  <c r="H347" i="144"/>
  <c r="Z347" s="1"/>
  <c r="H347" i="145" s="1"/>
  <c r="T347" s="1"/>
  <c r="H281" i="144"/>
  <c r="Z281" s="1"/>
  <c r="H281" i="145" s="1"/>
  <c r="T281" s="1"/>
  <c r="H216" i="144"/>
  <c r="Z216" s="1"/>
  <c r="H216" i="145" s="1"/>
  <c r="T216" s="1"/>
  <c r="H497" i="144"/>
  <c r="Z497" s="1"/>
  <c r="H497" i="145" s="1"/>
  <c r="T497" s="1"/>
  <c r="H431" i="144"/>
  <c r="Z431" s="1"/>
  <c r="H431" i="145" s="1"/>
  <c r="T431" s="1"/>
  <c r="H365" i="144"/>
  <c r="Z365" s="1"/>
  <c r="H365" i="145" s="1"/>
  <c r="T365" s="1"/>
  <c r="H299" i="144"/>
  <c r="Z299" s="1"/>
  <c r="H299" i="145" s="1"/>
  <c r="T299" s="1"/>
  <c r="H233" i="144"/>
  <c r="Z233" s="1"/>
  <c r="H233" i="145" s="1"/>
  <c r="T233" s="1"/>
  <c r="H167" i="144"/>
  <c r="Z167" s="1"/>
  <c r="H167" i="145" s="1"/>
  <c r="T167" s="1"/>
  <c r="H101" i="144"/>
  <c r="Z101" s="1"/>
  <c r="H101" i="145" s="1"/>
  <c r="T101" s="1"/>
  <c r="H36" i="144"/>
  <c r="H465"/>
  <c r="Z465" s="1"/>
  <c r="H465" i="145" s="1"/>
  <c r="T465" s="1"/>
  <c r="H399" i="144"/>
  <c r="Z399" s="1"/>
  <c r="H399" i="145" s="1"/>
  <c r="T399" s="1"/>
  <c r="H333" i="144"/>
  <c r="Z333" s="1"/>
  <c r="H333" i="145" s="1"/>
  <c r="T333" s="1"/>
  <c r="H267" i="144"/>
  <c r="Z267" s="1"/>
  <c r="H267" i="145" s="1"/>
  <c r="T267" s="1"/>
  <c r="H197" i="144"/>
  <c r="Z197" s="1"/>
  <c r="H197" i="145" s="1"/>
  <c r="T197" s="1"/>
  <c r="H131" i="144"/>
  <c r="Z131" s="1"/>
  <c r="H131" i="145" s="1"/>
  <c r="T131" s="1"/>
  <c r="H65" i="144"/>
  <c r="Z65" s="1"/>
  <c r="H65" i="145" s="1"/>
  <c r="T65" s="1"/>
  <c r="H346" i="144"/>
  <c r="Z346" s="1"/>
  <c r="H346" i="145" s="1"/>
  <c r="T346" s="1"/>
  <c r="H252" i="144"/>
  <c r="Z252" s="1"/>
  <c r="H252" i="145" s="1"/>
  <c r="T252" s="1"/>
  <c r="H123" i="144"/>
  <c r="Z123" s="1"/>
  <c r="H123" i="145" s="1"/>
  <c r="T123" s="1"/>
  <c r="H149" i="144"/>
  <c r="Z149" s="1"/>
  <c r="H149" i="145" s="1"/>
  <c r="T149" s="1"/>
  <c r="H16" i="144"/>
  <c r="Z16" s="1"/>
  <c r="H16" i="145" s="1"/>
  <c r="T16" s="1"/>
  <c r="H77" i="144"/>
  <c r="Z77" s="1"/>
  <c r="H77" i="145" s="1"/>
  <c r="T77" s="1"/>
  <c r="H9" i="144"/>
  <c r="Z9" s="1"/>
  <c r="H9" i="145" s="1"/>
  <c r="T9" s="1"/>
  <c r="H425" i="144"/>
  <c r="Z425" s="1"/>
  <c r="H425" i="145" s="1"/>
  <c r="T425" s="1"/>
  <c r="H430" i="144"/>
  <c r="Z430" s="1"/>
  <c r="H430" i="145" s="1"/>
  <c r="T430" s="1"/>
  <c r="H100" i="144"/>
  <c r="Z100" s="1"/>
  <c r="H100" i="145" s="1"/>
  <c r="T100" s="1"/>
  <c r="H250" i="144"/>
  <c r="Z250" s="1"/>
  <c r="H250" i="145" s="1"/>
  <c r="T250" s="1"/>
  <c r="H482" i="144"/>
  <c r="Z482" s="1"/>
  <c r="H482" i="145" s="1"/>
  <c r="T482" s="1"/>
  <c r="H213" i="144"/>
  <c r="Z213" s="1"/>
  <c r="H213" i="145" s="1"/>
  <c r="T213" s="1"/>
  <c r="H276" i="144"/>
  <c r="Z276" s="1"/>
  <c r="H276" i="145" s="1"/>
  <c r="T276" s="1"/>
  <c r="H8" i="144"/>
  <c r="Z8" s="1"/>
  <c r="H8" i="145" s="1"/>
  <c r="T8" s="1"/>
  <c r="H12" i="144"/>
  <c r="Z12" s="1"/>
  <c r="H12" i="145" s="1"/>
  <c r="T12" s="1"/>
  <c r="H350" i="144"/>
  <c r="Z350" s="1"/>
  <c r="H350" i="145" s="1"/>
  <c r="T350" s="1"/>
  <c r="H364" i="144"/>
  <c r="Z364" s="1"/>
  <c r="H364" i="145" s="1"/>
  <c r="T364" s="1"/>
  <c r="H448" i="144"/>
  <c r="Z448" s="1"/>
  <c r="H448" i="145" s="1"/>
  <c r="T448" s="1"/>
  <c r="H183" i="144"/>
  <c r="Z183" s="1"/>
  <c r="H183" i="145" s="1"/>
  <c r="T183" s="1"/>
  <c r="H416" i="144"/>
  <c r="Z416" s="1"/>
  <c r="H416" i="145" s="1"/>
  <c r="T416" s="1"/>
  <c r="H147" i="144"/>
  <c r="Z147" s="1"/>
  <c r="H147" i="145" s="1"/>
  <c r="T147" s="1"/>
  <c r="H161" i="144"/>
  <c r="H268"/>
  <c r="Z268" s="1"/>
  <c r="H268" i="145" s="1"/>
  <c r="T268" s="1"/>
  <c r="H25" i="144"/>
  <c r="Z25" s="1"/>
  <c r="H25" i="145" s="1"/>
  <c r="T25" s="1"/>
  <c r="H115" i="144"/>
  <c r="Z115" s="1"/>
  <c r="H115" i="145" s="1"/>
  <c r="T115" s="1"/>
  <c r="H298" i="144"/>
  <c r="Z298" s="1"/>
  <c r="H298" i="145" s="1"/>
  <c r="T298" s="1"/>
  <c r="H381" i="144"/>
  <c r="Z381" s="1"/>
  <c r="H381" i="145" s="1"/>
  <c r="T381" s="1"/>
  <c r="H117" i="144"/>
  <c r="Z117" s="1"/>
  <c r="H117" i="145" s="1"/>
  <c r="T117" s="1"/>
  <c r="H349" i="144"/>
  <c r="Z349" s="1"/>
  <c r="H349" i="145" s="1"/>
  <c r="T349" s="1"/>
  <c r="H81" i="144"/>
  <c r="Z81" s="1"/>
  <c r="H81" i="145" s="1"/>
  <c r="T81" s="1"/>
  <c r="H17" i="144"/>
  <c r="Z17" s="1"/>
  <c r="H17" i="145" s="1"/>
  <c r="T17" s="1"/>
  <c r="H143" i="144"/>
  <c r="Z143" s="1"/>
  <c r="H143" i="145" s="1"/>
  <c r="T143" s="1"/>
  <c r="H148" i="144"/>
  <c r="Z148" s="1"/>
  <c r="H148" i="145" s="1"/>
  <c r="T148" s="1"/>
  <c r="H491" i="144"/>
  <c r="Z491" s="1"/>
  <c r="H491" i="145" s="1"/>
  <c r="T491" s="1"/>
  <c r="H496" i="144"/>
  <c r="Z496" s="1"/>
  <c r="H496" i="145" s="1"/>
  <c r="T496" s="1"/>
  <c r="H232" i="144"/>
  <c r="Z232" s="1"/>
  <c r="H232" i="145" s="1"/>
  <c r="T232" s="1"/>
  <c r="H316" i="144"/>
  <c r="Z316" s="1"/>
  <c r="H316" i="145" s="1"/>
  <c r="T316" s="1"/>
  <c r="H52" i="144"/>
  <c r="Z52" s="1"/>
  <c r="H52" i="145" s="1"/>
  <c r="T52" s="1"/>
  <c r="H283" i="144"/>
  <c r="Z283" s="1"/>
  <c r="H283" i="145" s="1"/>
  <c r="T283" s="1"/>
  <c r="F7" i="144"/>
  <c r="H160" l="1"/>
  <c r="Z161"/>
  <c r="X7"/>
  <c r="F6"/>
  <c r="F5" s="1"/>
  <c r="H35"/>
  <c r="Z36"/>
  <c r="Z127"/>
  <c r="H126"/>
  <c r="H313"/>
  <c r="Z314"/>
  <c r="Z249"/>
  <c r="H248"/>
  <c r="H187"/>
  <c r="Z188"/>
  <c r="W239" i="140"/>
  <c r="W238" s="1"/>
  <c r="H238"/>
  <c r="H94"/>
  <c r="W95"/>
  <c r="W94" s="1"/>
  <c r="W378"/>
  <c r="W377" s="1"/>
  <c r="H377"/>
  <c r="Y214" i="144"/>
  <c r="G215" i="145"/>
  <c r="G478"/>
  <c r="Y477" i="144"/>
  <c r="R289" i="145"/>
  <c r="R188"/>
  <c r="F187"/>
  <c r="R385"/>
  <c r="Y126" i="144"/>
  <c r="G127" i="145"/>
  <c r="G36"/>
  <c r="Y35" i="144"/>
  <c r="Y313"/>
  <c r="G314" i="145"/>
  <c r="T467"/>
  <c r="Z441" i="144"/>
  <c r="H440"/>
  <c r="H385"/>
  <c r="Z386"/>
  <c r="H430" i="140"/>
  <c r="W431"/>
  <c r="W430" s="1"/>
  <c r="Y356" i="144"/>
  <c r="G357" i="145"/>
  <c r="Y414" i="144"/>
  <c r="G415" i="145"/>
  <c r="R249"/>
  <c r="F248"/>
  <c r="R35"/>
  <c r="Z95" i="144"/>
  <c r="H94"/>
  <c r="R356" i="145"/>
  <c r="R414"/>
  <c r="Y94" i="144"/>
  <c r="G95" i="145"/>
  <c r="R126"/>
  <c r="Y385" i="144"/>
  <c r="G386" i="145"/>
  <c r="G441"/>
  <c r="Y440" i="144"/>
  <c r="R95" i="145"/>
  <c r="F94"/>
  <c r="G249"/>
  <c r="Y248" i="144"/>
  <c r="H356"/>
  <c r="Z357"/>
  <c r="H214"/>
  <c r="Z215"/>
  <c r="H477"/>
  <c r="Z478"/>
  <c r="H289"/>
  <c r="Z290"/>
  <c r="H414"/>
  <c r="Z415"/>
  <c r="H133" i="140"/>
  <c r="W134"/>
  <c r="W133" s="1"/>
  <c r="H67"/>
  <c r="W68"/>
  <c r="W67" s="1"/>
  <c r="Y289" i="144"/>
  <c r="G290" i="145"/>
  <c r="Y160" i="144"/>
  <c r="G161" i="145"/>
  <c r="R313"/>
  <c r="R160"/>
  <c r="R214"/>
  <c r="G188"/>
  <c r="Y187" i="144"/>
  <c r="I48" i="140"/>
  <c r="X48" s="1"/>
  <c r="G7"/>
  <c r="Z477" i="144" l="1"/>
  <c r="H478" i="145"/>
  <c r="Z356" i="144"/>
  <c r="H357" i="145"/>
  <c r="S441"/>
  <c r="S440" s="1"/>
  <c r="G440"/>
  <c r="G385"/>
  <c r="S386"/>
  <c r="H95"/>
  <c r="Z94" i="144"/>
  <c r="S36" i="145"/>
  <c r="G35"/>
  <c r="S478"/>
  <c r="S477" s="1"/>
  <c r="G477"/>
  <c r="G214"/>
  <c r="S215"/>
  <c r="Z313" i="144"/>
  <c r="H314" i="145"/>
  <c r="H127"/>
  <c r="Z126" i="144"/>
  <c r="H36" i="145"/>
  <c r="Z35" i="144"/>
  <c r="V7" i="140"/>
  <c r="V6" s="1"/>
  <c r="V5" s="1"/>
  <c r="G6"/>
  <c r="G5" s="1"/>
  <c r="Z289" i="144"/>
  <c r="H290" i="145"/>
  <c r="R94"/>
  <c r="G94"/>
  <c r="S95"/>
  <c r="R248"/>
  <c r="G414"/>
  <c r="S415"/>
  <c r="G356"/>
  <c r="S357"/>
  <c r="Z385" i="144"/>
  <c r="H386" i="145"/>
  <c r="G313"/>
  <c r="S314"/>
  <c r="G126"/>
  <c r="S127"/>
  <c r="H188"/>
  <c r="Z187" i="144"/>
  <c r="Z160"/>
  <c r="H161" i="145"/>
  <c r="G289"/>
  <c r="S290"/>
  <c r="H215"/>
  <c r="Z214" i="144"/>
  <c r="G160" i="145"/>
  <c r="S161"/>
  <c r="Z414" i="144"/>
  <c r="H415" i="145"/>
  <c r="G248"/>
  <c r="S249"/>
  <c r="H441"/>
  <c r="Z440" i="144"/>
  <c r="Z248"/>
  <c r="H249" i="145"/>
  <c r="G187"/>
  <c r="S188"/>
  <c r="R187"/>
  <c r="X6" i="144"/>
  <c r="X5" s="1"/>
  <c r="F7" i="145"/>
  <c r="I357" i="140"/>
  <c r="X357" s="1"/>
  <c r="I16"/>
  <c r="X16" s="1"/>
  <c r="I92"/>
  <c r="X92" s="1"/>
  <c r="I330"/>
  <c r="X330" s="1"/>
  <c r="I230"/>
  <c r="X230" s="1"/>
  <c r="I409"/>
  <c r="X409" s="1"/>
  <c r="I271"/>
  <c r="X271" s="1"/>
  <c r="I209"/>
  <c r="X209" s="1"/>
  <c r="I149"/>
  <c r="X149" s="1"/>
  <c r="I267"/>
  <c r="X267" s="1"/>
  <c r="I488"/>
  <c r="X488" s="1"/>
  <c r="I19"/>
  <c r="X19" s="1"/>
  <c r="I45"/>
  <c r="X45" s="1"/>
  <c r="I356"/>
  <c r="X356" s="1"/>
  <c r="I296"/>
  <c r="X296" s="1"/>
  <c r="I41"/>
  <c r="X41" s="1"/>
  <c r="I89"/>
  <c r="X89" s="1"/>
  <c r="I254"/>
  <c r="X254" s="1"/>
  <c r="I199"/>
  <c r="X199" s="1"/>
  <c r="I308"/>
  <c r="X308" s="1"/>
  <c r="I470"/>
  <c r="X470" s="1"/>
  <c r="I281"/>
  <c r="X281" s="1"/>
  <c r="I192"/>
  <c r="X192" s="1"/>
  <c r="I144"/>
  <c r="X144" s="1"/>
  <c r="I56"/>
  <c r="X56" s="1"/>
  <c r="I162"/>
  <c r="X162" s="1"/>
  <c r="I49"/>
  <c r="X49" s="1"/>
  <c r="I188"/>
  <c r="X188" s="1"/>
  <c r="G7" i="144"/>
  <c r="I175" i="140"/>
  <c r="X175" s="1"/>
  <c r="I400"/>
  <c r="X400" s="1"/>
  <c r="I251"/>
  <c r="X251" s="1"/>
  <c r="I95"/>
  <c r="I70"/>
  <c r="X70" s="1"/>
  <c r="I84"/>
  <c r="X84" s="1"/>
  <c r="I210"/>
  <c r="X210" s="1"/>
  <c r="I259"/>
  <c r="X259" s="1"/>
  <c r="I485"/>
  <c r="X485" s="1"/>
  <c r="I332"/>
  <c r="X332" s="1"/>
  <c r="I375"/>
  <c r="X375" s="1"/>
  <c r="I71"/>
  <c r="X71" s="1"/>
  <c r="I223"/>
  <c r="X223" s="1"/>
  <c r="I418"/>
  <c r="X418" s="1"/>
  <c r="I401"/>
  <c r="X401" s="1"/>
  <c r="I87"/>
  <c r="X87" s="1"/>
  <c r="I60"/>
  <c r="X60" s="1"/>
  <c r="I232"/>
  <c r="X232" s="1"/>
  <c r="I448"/>
  <c r="X448" s="1"/>
  <c r="I257"/>
  <c r="X257" s="1"/>
  <c r="I186"/>
  <c r="X186" s="1"/>
  <c r="I274"/>
  <c r="X274" s="1"/>
  <c r="I128"/>
  <c r="X128" s="1"/>
  <c r="I388"/>
  <c r="X388" s="1"/>
  <c r="I335"/>
  <c r="X335" s="1"/>
  <c r="I50"/>
  <c r="X50" s="1"/>
  <c r="I114"/>
  <c r="X114" s="1"/>
  <c r="I336"/>
  <c r="X336" s="1"/>
  <c r="I66"/>
  <c r="X66" s="1"/>
  <c r="I468"/>
  <c r="X468" s="1"/>
  <c r="I222"/>
  <c r="X222" s="1"/>
  <c r="I154"/>
  <c r="X154" s="1"/>
  <c r="I90"/>
  <c r="X90" s="1"/>
  <c r="I351"/>
  <c r="X351" s="1"/>
  <c r="I460"/>
  <c r="X460" s="1"/>
  <c r="I127"/>
  <c r="X127" s="1"/>
  <c r="I490"/>
  <c r="X490" s="1"/>
  <c r="I443"/>
  <c r="X443" s="1"/>
  <c r="I122"/>
  <c r="X122" s="1"/>
  <c r="I493"/>
  <c r="X493" s="1"/>
  <c r="I203"/>
  <c r="X203" s="1"/>
  <c r="I174"/>
  <c r="X174" s="1"/>
  <c r="I263"/>
  <c r="X263" s="1"/>
  <c r="I437"/>
  <c r="X437" s="1"/>
  <c r="I241"/>
  <c r="X241" s="1"/>
  <c r="I385"/>
  <c r="X385" s="1"/>
  <c r="I101"/>
  <c r="X101" s="1"/>
  <c r="I148"/>
  <c r="X148" s="1"/>
  <c r="I37"/>
  <c r="X37" s="1"/>
  <c r="I367"/>
  <c r="X367" s="1"/>
  <c r="I479"/>
  <c r="X479" s="1"/>
  <c r="I124"/>
  <c r="X124" s="1"/>
  <c r="I58"/>
  <c r="X58" s="1"/>
  <c r="I277"/>
  <c r="X277" s="1"/>
  <c r="I333"/>
  <c r="X333" s="1"/>
  <c r="I256"/>
  <c r="X256" s="1"/>
  <c r="I176"/>
  <c r="X176" s="1"/>
  <c r="I116"/>
  <c r="X116" s="1"/>
  <c r="I9"/>
  <c r="X9" s="1"/>
  <c r="I55"/>
  <c r="X55" s="1"/>
  <c r="I341"/>
  <c r="X341" s="1"/>
  <c r="I315"/>
  <c r="X315" s="1"/>
  <c r="I428"/>
  <c r="X428" s="1"/>
  <c r="I307"/>
  <c r="X307" s="1"/>
  <c r="I33"/>
  <c r="X33" s="1"/>
  <c r="I467"/>
  <c r="X467" s="1"/>
  <c r="I442"/>
  <c r="X442" s="1"/>
  <c r="I105"/>
  <c r="X105" s="1"/>
  <c r="I227"/>
  <c r="X227" s="1"/>
  <c r="I439"/>
  <c r="X439" s="1"/>
  <c r="I150"/>
  <c r="X150" s="1"/>
  <c r="I384"/>
  <c r="X384" s="1"/>
  <c r="I252"/>
  <c r="X252" s="1"/>
  <c r="I178"/>
  <c r="X178" s="1"/>
  <c r="I289"/>
  <c r="X289" s="1"/>
  <c r="I158"/>
  <c r="X158" s="1"/>
  <c r="I433"/>
  <c r="X433" s="1"/>
  <c r="I215"/>
  <c r="X215" s="1"/>
  <c r="I28"/>
  <c r="X28" s="1"/>
  <c r="I138"/>
  <c r="X138" s="1"/>
  <c r="I18"/>
  <c r="X18" s="1"/>
  <c r="I166"/>
  <c r="X166" s="1"/>
  <c r="I310"/>
  <c r="X310" s="1"/>
  <c r="I145"/>
  <c r="X145" s="1"/>
  <c r="I201"/>
  <c r="X201" s="1"/>
  <c r="I273"/>
  <c r="X273" s="1"/>
  <c r="I389"/>
  <c r="X389" s="1"/>
  <c r="I301"/>
  <c r="X301" s="1"/>
  <c r="I119"/>
  <c r="X119" s="1"/>
  <c r="I130"/>
  <c r="X130" s="1"/>
  <c r="I486"/>
  <c r="X486" s="1"/>
  <c r="I392"/>
  <c r="X392" s="1"/>
  <c r="I236"/>
  <c r="X236" s="1"/>
  <c r="I481"/>
  <c r="X481" s="1"/>
  <c r="I194"/>
  <c r="X194" s="1"/>
  <c r="I320"/>
  <c r="X320" s="1"/>
  <c r="I343"/>
  <c r="X343" s="1"/>
  <c r="I300"/>
  <c r="X300" s="1"/>
  <c r="I354"/>
  <c r="X354" s="1"/>
  <c r="I338"/>
  <c r="X338" s="1"/>
  <c r="I26"/>
  <c r="X26" s="1"/>
  <c r="I152"/>
  <c r="X152" s="1"/>
  <c r="I177"/>
  <c r="X177" s="1"/>
  <c r="I139"/>
  <c r="X139" s="1"/>
  <c r="I229"/>
  <c r="X229" s="1"/>
  <c r="I438"/>
  <c r="X438" s="1"/>
  <c r="I471"/>
  <c r="X471" s="1"/>
  <c r="I10"/>
  <c r="X10" s="1"/>
  <c r="I342"/>
  <c r="X342" s="1"/>
  <c r="I27"/>
  <c r="X27" s="1"/>
  <c r="I482"/>
  <c r="X482" s="1"/>
  <c r="I23"/>
  <c r="X23" s="1"/>
  <c r="I126"/>
  <c r="X126" s="1"/>
  <c r="I334"/>
  <c r="X334" s="1"/>
  <c r="I491"/>
  <c r="X491" s="1"/>
  <c r="I453"/>
  <c r="X453" s="1"/>
  <c r="I261"/>
  <c r="X261" s="1"/>
  <c r="I411"/>
  <c r="X411" s="1"/>
  <c r="I31"/>
  <c r="X31" s="1"/>
  <c r="I426"/>
  <c r="X426" s="1"/>
  <c r="I107"/>
  <c r="X107" s="1"/>
  <c r="I328"/>
  <c r="X328" s="1"/>
  <c r="I96"/>
  <c r="X96" s="1"/>
  <c r="I168"/>
  <c r="X168" s="1"/>
  <c r="I408"/>
  <c r="X408" s="1"/>
  <c r="I190"/>
  <c r="X190" s="1"/>
  <c r="I40"/>
  <c r="X40" s="1"/>
  <c r="I235"/>
  <c r="X235" s="1"/>
  <c r="I17"/>
  <c r="X17" s="1"/>
  <c r="I61"/>
  <c r="X61" s="1"/>
  <c r="I217"/>
  <c r="X217" s="1"/>
  <c r="I268"/>
  <c r="X268" s="1"/>
  <c r="I465"/>
  <c r="X465" s="1"/>
  <c r="I321"/>
  <c r="X321" s="1"/>
  <c r="I62"/>
  <c r="X62" s="1"/>
  <c r="I255"/>
  <c r="X255" s="1"/>
  <c r="I461"/>
  <c r="X461" s="1"/>
  <c r="I402"/>
  <c r="X402" s="1"/>
  <c r="I247"/>
  <c r="X247" s="1"/>
  <c r="I146"/>
  <c r="X146" s="1"/>
  <c r="I361"/>
  <c r="X361" s="1"/>
  <c r="I83"/>
  <c r="X83" s="1"/>
  <c r="I359"/>
  <c r="X359" s="1"/>
  <c r="I115"/>
  <c r="X115" s="1"/>
  <c r="I180"/>
  <c r="X180" s="1"/>
  <c r="I198"/>
  <c r="X198" s="1"/>
  <c r="I189"/>
  <c r="X189" s="1"/>
  <c r="I69"/>
  <c r="X69" s="1"/>
  <c r="I287"/>
  <c r="X287" s="1"/>
  <c r="I299"/>
  <c r="X299" s="1"/>
  <c r="I221"/>
  <c r="X221" s="1"/>
  <c r="I297"/>
  <c r="X297" s="1"/>
  <c r="I303"/>
  <c r="X303" s="1"/>
  <c r="I214"/>
  <c r="X214" s="1"/>
  <c r="I200"/>
  <c r="X200" s="1"/>
  <c r="I309"/>
  <c r="X309" s="1"/>
  <c r="I355"/>
  <c r="X355" s="1"/>
  <c r="I386"/>
  <c r="X386" s="1"/>
  <c r="I120"/>
  <c r="X120" s="1"/>
  <c r="I489"/>
  <c r="X489" s="1"/>
  <c r="I331"/>
  <c r="X331" s="1"/>
  <c r="I324"/>
  <c r="X324" s="1"/>
  <c r="I295"/>
  <c r="X295" s="1"/>
  <c r="I191"/>
  <c r="X191" s="1"/>
  <c r="I476"/>
  <c r="X476" s="1"/>
  <c r="I410"/>
  <c r="X410" s="1"/>
  <c r="I452"/>
  <c r="X452" s="1"/>
  <c r="I284"/>
  <c r="X284" s="1"/>
  <c r="I34"/>
  <c r="X34" s="1"/>
  <c r="I413"/>
  <c r="X413" s="1"/>
  <c r="I248"/>
  <c r="X248" s="1"/>
  <c r="I242"/>
  <c r="X242" s="1"/>
  <c r="I38"/>
  <c r="X38" s="1"/>
  <c r="I364"/>
  <c r="X364" s="1"/>
  <c r="I225"/>
  <c r="X225" s="1"/>
  <c r="I202"/>
  <c r="X202" s="1"/>
  <c r="I353"/>
  <c r="X353" s="1"/>
  <c r="I319"/>
  <c r="X319" s="1"/>
  <c r="I265"/>
  <c r="X265" s="1"/>
  <c r="I405"/>
  <c r="X405" s="1"/>
  <c r="I171"/>
  <c r="X171" s="1"/>
  <c r="I269"/>
  <c r="X269" s="1"/>
  <c r="I422"/>
  <c r="X422" s="1"/>
  <c r="I172"/>
  <c r="X172" s="1"/>
  <c r="I349"/>
  <c r="X349" s="1"/>
  <c r="I250"/>
  <c r="X250" s="1"/>
  <c r="I368"/>
  <c r="X368" s="1"/>
  <c r="I406"/>
  <c r="X406" s="1"/>
  <c r="I156"/>
  <c r="X156" s="1"/>
  <c r="I279"/>
  <c r="X279" s="1"/>
  <c r="I447"/>
  <c r="X447" s="1"/>
  <c r="I121"/>
  <c r="X121" s="1"/>
  <c r="I446"/>
  <c r="X446" s="1"/>
  <c r="I425"/>
  <c r="X425" s="1"/>
  <c r="I337"/>
  <c r="X337" s="1"/>
  <c r="I463"/>
  <c r="X463" s="1"/>
  <c r="I423"/>
  <c r="X423" s="1"/>
  <c r="I311"/>
  <c r="X311" s="1"/>
  <c r="I30"/>
  <c r="X30" s="1"/>
  <c r="I12"/>
  <c r="X12" s="1"/>
  <c r="I211"/>
  <c r="X211" s="1"/>
  <c r="I291"/>
  <c r="X291" s="1"/>
  <c r="I462"/>
  <c r="X462" s="1"/>
  <c r="I407"/>
  <c r="X407" s="1"/>
  <c r="I345"/>
  <c r="X345" s="1"/>
  <c r="I131"/>
  <c r="X131" s="1"/>
  <c r="I80"/>
  <c r="X80" s="1"/>
  <c r="I57"/>
  <c r="X57" s="1"/>
  <c r="I187"/>
  <c r="X187" s="1"/>
  <c r="I157"/>
  <c r="X157" s="1"/>
  <c r="I196"/>
  <c r="X196" s="1"/>
  <c r="I294"/>
  <c r="X294" s="1"/>
  <c r="I182"/>
  <c r="X182" s="1"/>
  <c r="I398"/>
  <c r="X398" s="1"/>
  <c r="I305"/>
  <c r="X305" s="1"/>
  <c r="I8"/>
  <c r="X8" s="1"/>
  <c r="I339"/>
  <c r="X339" s="1"/>
  <c r="I132"/>
  <c r="X132" s="1"/>
  <c r="I21"/>
  <c r="X21" s="1"/>
  <c r="I381"/>
  <c r="X381" s="1"/>
  <c r="I253"/>
  <c r="X253" s="1"/>
  <c r="I492"/>
  <c r="X492" s="1"/>
  <c r="I63"/>
  <c r="X63" s="1"/>
  <c r="I314"/>
  <c r="X314" s="1"/>
  <c r="I137"/>
  <c r="X137" s="1"/>
  <c r="I363"/>
  <c r="X363" s="1"/>
  <c r="I212"/>
  <c r="X212" s="1"/>
  <c r="I140"/>
  <c r="X140" s="1"/>
  <c r="I65"/>
  <c r="X65" s="1"/>
  <c r="I36"/>
  <c r="X36" s="1"/>
  <c r="I369"/>
  <c r="X369" s="1"/>
  <c r="I394"/>
  <c r="X394" s="1"/>
  <c r="I454"/>
  <c r="X454" s="1"/>
  <c r="I226"/>
  <c r="X226" s="1"/>
  <c r="I387"/>
  <c r="X387" s="1"/>
  <c r="I483"/>
  <c r="X483" s="1"/>
  <c r="I43"/>
  <c r="X43" s="1"/>
  <c r="I270"/>
  <c r="X270" s="1"/>
  <c r="I472"/>
  <c r="X472" s="1"/>
  <c r="I111"/>
  <c r="X111" s="1"/>
  <c r="I378"/>
  <c r="I109"/>
  <c r="X109" s="1"/>
  <c r="I420"/>
  <c r="X420" s="1"/>
  <c r="I266"/>
  <c r="X266" s="1"/>
  <c r="I380"/>
  <c r="X380" s="1"/>
  <c r="I78"/>
  <c r="X78" s="1"/>
  <c r="I243"/>
  <c r="X243" s="1"/>
  <c r="I46"/>
  <c r="X46" s="1"/>
  <c r="I59"/>
  <c r="X59" s="1"/>
  <c r="I340"/>
  <c r="X340" s="1"/>
  <c r="I456"/>
  <c r="X456" s="1"/>
  <c r="I73"/>
  <c r="X73" s="1"/>
  <c r="I322"/>
  <c r="X322" s="1"/>
  <c r="I292"/>
  <c r="X292" s="1"/>
  <c r="I325"/>
  <c r="X325" s="1"/>
  <c r="I474"/>
  <c r="X474" s="1"/>
  <c r="I484"/>
  <c r="X484" s="1"/>
  <c r="I290"/>
  <c r="X290" s="1"/>
  <c r="I478"/>
  <c r="X478" s="1"/>
  <c r="I208"/>
  <c r="X208" s="1"/>
  <c r="I362"/>
  <c r="X362" s="1"/>
  <c r="I136"/>
  <c r="X136" s="1"/>
  <c r="I285"/>
  <c r="X285" s="1"/>
  <c r="I382"/>
  <c r="X382" s="1"/>
  <c r="I159"/>
  <c r="X159" s="1"/>
  <c r="I228"/>
  <c r="X228" s="1"/>
  <c r="I153"/>
  <c r="X153" s="1"/>
  <c r="I432"/>
  <c r="X432" s="1"/>
  <c r="I417"/>
  <c r="X417" s="1"/>
  <c r="I110"/>
  <c r="X110" s="1"/>
  <c r="I169"/>
  <c r="X169" s="1"/>
  <c r="I123"/>
  <c r="X123" s="1"/>
  <c r="I435"/>
  <c r="X435" s="1"/>
  <c r="I383"/>
  <c r="X383" s="1"/>
  <c r="I329"/>
  <c r="X329" s="1"/>
  <c r="I286"/>
  <c r="X286" s="1"/>
  <c r="I75"/>
  <c r="X75" s="1"/>
  <c r="I173"/>
  <c r="X173" s="1"/>
  <c r="I163"/>
  <c r="X163" s="1"/>
  <c r="I82"/>
  <c r="X82" s="1"/>
  <c r="I348"/>
  <c r="X348" s="1"/>
  <c r="I125"/>
  <c r="X125" s="1"/>
  <c r="I249"/>
  <c r="X249" s="1"/>
  <c r="I35"/>
  <c r="X35" s="1"/>
  <c r="I358"/>
  <c r="X358" s="1"/>
  <c r="I399"/>
  <c r="X399" s="1"/>
  <c r="I51"/>
  <c r="X51" s="1"/>
  <c r="I323"/>
  <c r="X323" s="1"/>
  <c r="I20"/>
  <c r="X20" s="1"/>
  <c r="I142"/>
  <c r="X142" s="1"/>
  <c r="I24"/>
  <c r="X24" s="1"/>
  <c r="I306"/>
  <c r="X306" s="1"/>
  <c r="I360"/>
  <c r="X360" s="1"/>
  <c r="I458"/>
  <c r="X458" s="1"/>
  <c r="I346"/>
  <c r="X346" s="1"/>
  <c r="I272"/>
  <c r="X272" s="1"/>
  <c r="I245"/>
  <c r="X245" s="1"/>
  <c r="I234"/>
  <c r="X234" s="1"/>
  <c r="I469"/>
  <c r="X469" s="1"/>
  <c r="I103"/>
  <c r="X103" s="1"/>
  <c r="I206"/>
  <c r="X206" s="1"/>
  <c r="I275"/>
  <c r="X275" s="1"/>
  <c r="I258"/>
  <c r="X258" s="1"/>
  <c r="I207"/>
  <c r="X207" s="1"/>
  <c r="I237"/>
  <c r="X237" s="1"/>
  <c r="I376"/>
  <c r="X376" s="1"/>
  <c r="I276"/>
  <c r="X276" s="1"/>
  <c r="I326"/>
  <c r="X326" s="1"/>
  <c r="I113"/>
  <c r="X113" s="1"/>
  <c r="I193"/>
  <c r="X193" s="1"/>
  <c r="I365"/>
  <c r="X365" s="1"/>
  <c r="I13"/>
  <c r="X13" s="1"/>
  <c r="I280"/>
  <c r="X280" s="1"/>
  <c r="I312"/>
  <c r="X312" s="1"/>
  <c r="I117"/>
  <c r="X117" s="1"/>
  <c r="I141"/>
  <c r="X141" s="1"/>
  <c r="I14"/>
  <c r="X14" s="1"/>
  <c r="I366"/>
  <c r="X366" s="1"/>
  <c r="I374"/>
  <c r="X374" s="1"/>
  <c r="I81"/>
  <c r="X81" s="1"/>
  <c r="I99"/>
  <c r="X99" s="1"/>
  <c r="I350"/>
  <c r="X350" s="1"/>
  <c r="I434"/>
  <c r="X434" s="1"/>
  <c r="I106"/>
  <c r="X106" s="1"/>
  <c r="I414"/>
  <c r="X414" s="1"/>
  <c r="I344"/>
  <c r="X344" s="1"/>
  <c r="I278"/>
  <c r="X278" s="1"/>
  <c r="I170"/>
  <c r="X170" s="1"/>
  <c r="I181"/>
  <c r="X181" s="1"/>
  <c r="I421"/>
  <c r="X421" s="1"/>
  <c r="I160"/>
  <c r="X160" s="1"/>
  <c r="I129"/>
  <c r="X129" s="1"/>
  <c r="I104"/>
  <c r="X104" s="1"/>
  <c r="I25"/>
  <c r="X25" s="1"/>
  <c r="I424"/>
  <c r="X424" s="1"/>
  <c r="I282"/>
  <c r="X282" s="1"/>
  <c r="I457"/>
  <c r="X457" s="1"/>
  <c r="I397"/>
  <c r="X397" s="1"/>
  <c r="I240"/>
  <c r="X240" s="1"/>
  <c r="I264"/>
  <c r="X264" s="1"/>
  <c r="I29"/>
  <c r="X29" s="1"/>
  <c r="I396"/>
  <c r="X396" s="1"/>
  <c r="I216"/>
  <c r="X216" s="1"/>
  <c r="I444"/>
  <c r="X444" s="1"/>
  <c r="I97"/>
  <c r="X97" s="1"/>
  <c r="I11"/>
  <c r="X11" s="1"/>
  <c r="I318"/>
  <c r="X318" s="1"/>
  <c r="I473"/>
  <c r="X473" s="1"/>
  <c r="I246"/>
  <c r="X246" s="1"/>
  <c r="I371"/>
  <c r="X371" s="1"/>
  <c r="I108"/>
  <c r="X108" s="1"/>
  <c r="I135"/>
  <c r="X135" s="1"/>
  <c r="I427"/>
  <c r="X427" s="1"/>
  <c r="I298"/>
  <c r="X298" s="1"/>
  <c r="I112"/>
  <c r="X112" s="1"/>
  <c r="I224"/>
  <c r="X224" s="1"/>
  <c r="I370"/>
  <c r="X370" s="1"/>
  <c r="I47"/>
  <c r="X47" s="1"/>
  <c r="I165"/>
  <c r="X165" s="1"/>
  <c r="I52"/>
  <c r="X52" s="1"/>
  <c r="I118"/>
  <c r="X118" s="1"/>
  <c r="I134"/>
  <c r="I327"/>
  <c r="X327" s="1"/>
  <c r="I283"/>
  <c r="X283" s="1"/>
  <c r="I352"/>
  <c r="X352" s="1"/>
  <c r="I74"/>
  <c r="X74" s="1"/>
  <c r="I231"/>
  <c r="X231" s="1"/>
  <c r="I85"/>
  <c r="X85" s="1"/>
  <c r="I197"/>
  <c r="X197" s="1"/>
  <c r="I98"/>
  <c r="X98" s="1"/>
  <c r="I440"/>
  <c r="X440" s="1"/>
  <c r="I416"/>
  <c r="X416" s="1"/>
  <c r="I487"/>
  <c r="X487" s="1"/>
  <c r="I441"/>
  <c r="X441" s="1"/>
  <c r="I260"/>
  <c r="X260" s="1"/>
  <c r="I373"/>
  <c r="X373" s="1"/>
  <c r="I39"/>
  <c r="X39" s="1"/>
  <c r="I372"/>
  <c r="X372" s="1"/>
  <c r="I195"/>
  <c r="X195" s="1"/>
  <c r="I302"/>
  <c r="X302" s="1"/>
  <c r="I155"/>
  <c r="X155" s="1"/>
  <c r="I391"/>
  <c r="X391" s="1"/>
  <c r="I179"/>
  <c r="X179" s="1"/>
  <c r="I262"/>
  <c r="X262" s="1"/>
  <c r="I395"/>
  <c r="X395" s="1"/>
  <c r="I76"/>
  <c r="X76" s="1"/>
  <c r="I419"/>
  <c r="X419" s="1"/>
  <c r="I436"/>
  <c r="X436" s="1"/>
  <c r="I42"/>
  <c r="X42" s="1"/>
  <c r="I88"/>
  <c r="X88" s="1"/>
  <c r="I79"/>
  <c r="X79" s="1"/>
  <c r="I288"/>
  <c r="X288" s="1"/>
  <c r="I393"/>
  <c r="X393" s="1"/>
  <c r="I244"/>
  <c r="X244" s="1"/>
  <c r="I431"/>
  <c r="I54"/>
  <c r="X54" s="1"/>
  <c r="I151"/>
  <c r="X151" s="1"/>
  <c r="I53"/>
  <c r="X53" s="1"/>
  <c r="I64"/>
  <c r="X64" s="1"/>
  <c r="I213"/>
  <c r="X213" s="1"/>
  <c r="I233"/>
  <c r="X233" s="1"/>
  <c r="I317"/>
  <c r="X317" s="1"/>
  <c r="I86"/>
  <c r="X86" s="1"/>
  <c r="I464"/>
  <c r="X464" s="1"/>
  <c r="I459"/>
  <c r="X459" s="1"/>
  <c r="I451"/>
  <c r="X451" s="1"/>
  <c r="I15"/>
  <c r="X15" s="1"/>
  <c r="I185"/>
  <c r="X185" s="1"/>
  <c r="I477"/>
  <c r="X477" s="1"/>
  <c r="I429"/>
  <c r="X429" s="1"/>
  <c r="I184"/>
  <c r="X184" s="1"/>
  <c r="I466"/>
  <c r="X466" s="1"/>
  <c r="I390"/>
  <c r="X390" s="1"/>
  <c r="I313"/>
  <c r="X313" s="1"/>
  <c r="I44"/>
  <c r="X44" s="1"/>
  <c r="I404"/>
  <c r="X404" s="1"/>
  <c r="I161"/>
  <c r="X161" s="1"/>
  <c r="I480"/>
  <c r="X480" s="1"/>
  <c r="I218"/>
  <c r="X218" s="1"/>
  <c r="I304"/>
  <c r="X304" s="1"/>
  <c r="I102"/>
  <c r="X102" s="1"/>
  <c r="I32"/>
  <c r="X32" s="1"/>
  <c r="I91"/>
  <c r="X91" s="1"/>
  <c r="I450"/>
  <c r="X450" s="1"/>
  <c r="I316"/>
  <c r="X316" s="1"/>
  <c r="I475"/>
  <c r="X475" s="1"/>
  <c r="I403"/>
  <c r="X403" s="1"/>
  <c r="I77"/>
  <c r="X77" s="1"/>
  <c r="I147"/>
  <c r="X147" s="1"/>
  <c r="I93"/>
  <c r="X93" s="1"/>
  <c r="I445"/>
  <c r="X445" s="1"/>
  <c r="I239"/>
  <c r="I455"/>
  <c r="X455" s="1"/>
  <c r="I449"/>
  <c r="X449" s="1"/>
  <c r="I293"/>
  <c r="X293" s="1"/>
  <c r="I100"/>
  <c r="X100" s="1"/>
  <c r="I205"/>
  <c r="X205" s="1"/>
  <c r="I164"/>
  <c r="X164" s="1"/>
  <c r="I220"/>
  <c r="X220" s="1"/>
  <c r="I204"/>
  <c r="X204" s="1"/>
  <c r="I379"/>
  <c r="X379" s="1"/>
  <c r="I22"/>
  <c r="X22" s="1"/>
  <c r="I68"/>
  <c r="I219"/>
  <c r="X219" s="1"/>
  <c r="I72"/>
  <c r="X72" s="1"/>
  <c r="I167"/>
  <c r="X167" s="1"/>
  <c r="I415"/>
  <c r="X415" s="1"/>
  <c r="I412"/>
  <c r="X412" s="1"/>
  <c r="I143"/>
  <c r="X143" s="1"/>
  <c r="I347"/>
  <c r="X347" s="1"/>
  <c r="I183"/>
  <c r="X183" s="1"/>
  <c r="I226" i="144"/>
  <c r="AA226" s="1"/>
  <c r="I226" i="145" s="1"/>
  <c r="U226" s="1"/>
  <c r="I38" i="144"/>
  <c r="AA38" s="1"/>
  <c r="I38" i="145" s="1"/>
  <c r="U38" s="1"/>
  <c r="I495" i="144"/>
  <c r="AA495" s="1"/>
  <c r="I495" i="145" s="1"/>
  <c r="U495" s="1"/>
  <c r="I429" i="144"/>
  <c r="AA429" s="1"/>
  <c r="I429" i="145" s="1"/>
  <c r="U429" s="1"/>
  <c r="I359" i="144"/>
  <c r="AA359" s="1"/>
  <c r="I359" i="145" s="1"/>
  <c r="U359" s="1"/>
  <c r="I136" i="144"/>
  <c r="AA136" s="1"/>
  <c r="I136" i="145" s="1"/>
  <c r="U136" s="1"/>
  <c r="I500" i="144"/>
  <c r="AA500" s="1"/>
  <c r="I500" i="145" s="1"/>
  <c r="U500" s="1"/>
  <c r="I434" i="144"/>
  <c r="AA434" s="1"/>
  <c r="I434" i="145" s="1"/>
  <c r="U434" s="1"/>
  <c r="I368" i="144"/>
  <c r="AA368" s="1"/>
  <c r="I368" i="145" s="1"/>
  <c r="U368" s="1"/>
  <c r="I302" i="144"/>
  <c r="AA302" s="1"/>
  <c r="I302" i="145" s="1"/>
  <c r="U302" s="1"/>
  <c r="I236" i="144"/>
  <c r="AA236" s="1"/>
  <c r="I236" i="145" s="1"/>
  <c r="U236" s="1"/>
  <c r="I133" i="144"/>
  <c r="AA133" s="1"/>
  <c r="I133" i="145" s="1"/>
  <c r="U133" s="1"/>
  <c r="I452" i="144"/>
  <c r="AA452" s="1"/>
  <c r="I452" i="145" s="1"/>
  <c r="U452" s="1"/>
  <c r="I386" i="144"/>
  <c r="I320"/>
  <c r="AA320" s="1"/>
  <c r="I320" i="145" s="1"/>
  <c r="U320" s="1"/>
  <c r="I254" i="144"/>
  <c r="AA254" s="1"/>
  <c r="I254" i="145" s="1"/>
  <c r="U254" s="1"/>
  <c r="I188" i="144"/>
  <c r="I121"/>
  <c r="AA121" s="1"/>
  <c r="I121" i="145" s="1"/>
  <c r="U121" s="1"/>
  <c r="I56" i="144"/>
  <c r="AA56" s="1"/>
  <c r="I56" i="145" s="1"/>
  <c r="U56" s="1"/>
  <c r="I486" i="144"/>
  <c r="AA486" s="1"/>
  <c r="I486" i="145" s="1"/>
  <c r="U486" s="1"/>
  <c r="I420" i="144"/>
  <c r="AA420" s="1"/>
  <c r="I420" i="145" s="1"/>
  <c r="U420" s="1"/>
  <c r="I353" i="144"/>
  <c r="AA353" s="1"/>
  <c r="I353" i="145" s="1"/>
  <c r="U353" s="1"/>
  <c r="I287" i="144"/>
  <c r="AA287" s="1"/>
  <c r="I287" i="145" s="1"/>
  <c r="U287" s="1"/>
  <c r="I218" i="144"/>
  <c r="AA218" s="1"/>
  <c r="I218" i="145" s="1"/>
  <c r="U218" s="1"/>
  <c r="I151" i="144"/>
  <c r="AA151" s="1"/>
  <c r="I151" i="145" s="1"/>
  <c r="U151" s="1"/>
  <c r="I85" i="144"/>
  <c r="AA85" s="1"/>
  <c r="I85" i="145" s="1"/>
  <c r="U85" s="1"/>
  <c r="I20" i="144"/>
  <c r="AA20" s="1"/>
  <c r="I20" i="145" s="1"/>
  <c r="U20" s="1"/>
  <c r="I280" i="144"/>
  <c r="AA280" s="1"/>
  <c r="I280" i="145" s="1"/>
  <c r="U280" s="1"/>
  <c r="I169" i="144"/>
  <c r="AA169" s="1"/>
  <c r="I169" i="145" s="1"/>
  <c r="U169" s="1"/>
  <c r="I21" i="144"/>
  <c r="AA21" s="1"/>
  <c r="I21" i="145" s="1"/>
  <c r="U21" s="1"/>
  <c r="I10" i="144"/>
  <c r="AA10" s="1"/>
  <c r="I10" i="145" s="1"/>
  <c r="U10" s="1"/>
  <c r="I50" i="144"/>
  <c r="AA50" s="1"/>
  <c r="I50" i="145" s="1"/>
  <c r="U50" s="1"/>
  <c r="I499" i="144"/>
  <c r="AA499" s="1"/>
  <c r="I499" i="145" s="1"/>
  <c r="U499" s="1"/>
  <c r="I433" i="144"/>
  <c r="AA433" s="1"/>
  <c r="I433" i="145" s="1"/>
  <c r="U433" s="1"/>
  <c r="I363" i="144"/>
  <c r="AA363" s="1"/>
  <c r="I363" i="145" s="1"/>
  <c r="U363" s="1"/>
  <c r="I152" i="144"/>
  <c r="AA152" s="1"/>
  <c r="I152" i="145" s="1"/>
  <c r="U152" s="1"/>
  <c r="I18" i="144"/>
  <c r="AA18" s="1"/>
  <c r="I18" i="145" s="1"/>
  <c r="U18" s="1"/>
  <c r="I438" i="144"/>
  <c r="AA438" s="1"/>
  <c r="I438" i="145" s="1"/>
  <c r="U438" s="1"/>
  <c r="I372" i="144"/>
  <c r="AA372" s="1"/>
  <c r="I372" i="145" s="1"/>
  <c r="U372" s="1"/>
  <c r="I306" i="144"/>
  <c r="AA306" s="1"/>
  <c r="I306" i="145" s="1"/>
  <c r="U306" s="1"/>
  <c r="I240" i="144"/>
  <c r="AA240" s="1"/>
  <c r="I240" i="145" s="1"/>
  <c r="U240" s="1"/>
  <c r="I153" i="144"/>
  <c r="AA153" s="1"/>
  <c r="I153" i="145" s="1"/>
  <c r="U153" s="1"/>
  <c r="I456" i="144"/>
  <c r="AA456" s="1"/>
  <c r="I456" i="145" s="1"/>
  <c r="U456" s="1"/>
  <c r="I390" i="144"/>
  <c r="AA390" s="1"/>
  <c r="I390" i="145" s="1"/>
  <c r="U390" s="1"/>
  <c r="I324" i="144"/>
  <c r="AA324" s="1"/>
  <c r="I324" i="145" s="1"/>
  <c r="U324" s="1"/>
  <c r="I258" i="144"/>
  <c r="AA258" s="1"/>
  <c r="I258" i="145" s="1"/>
  <c r="U258" s="1"/>
  <c r="I192" i="144"/>
  <c r="AA192" s="1"/>
  <c r="I192" i="145" s="1"/>
  <c r="U192" s="1"/>
  <c r="I125" i="144"/>
  <c r="AA125" s="1"/>
  <c r="I125" i="145" s="1"/>
  <c r="U125" s="1"/>
  <c r="I60" i="144"/>
  <c r="AA60" s="1"/>
  <c r="I60" i="145" s="1"/>
  <c r="U60" s="1"/>
  <c r="I490" i="144"/>
  <c r="AA490" s="1"/>
  <c r="I490" i="145" s="1"/>
  <c r="U490" s="1"/>
  <c r="I424" i="144"/>
  <c r="AA424" s="1"/>
  <c r="I424" i="145" s="1"/>
  <c r="U424" s="1"/>
  <c r="I358" i="144"/>
  <c r="AA358" s="1"/>
  <c r="I358" i="145" s="1"/>
  <c r="U358" s="1"/>
  <c r="I292" i="144"/>
  <c r="AA292" s="1"/>
  <c r="I292" i="145" s="1"/>
  <c r="U292" s="1"/>
  <c r="I222" i="144"/>
  <c r="AA222" s="1"/>
  <c r="I222" i="145" s="1"/>
  <c r="U222" s="1"/>
  <c r="I155" i="144"/>
  <c r="AA155" s="1"/>
  <c r="I155" i="145" s="1"/>
  <c r="U155" s="1"/>
  <c r="I89" i="144"/>
  <c r="AA89" s="1"/>
  <c r="I89" i="145" s="1"/>
  <c r="U89" s="1"/>
  <c r="I24" i="144"/>
  <c r="AA24" s="1"/>
  <c r="I24" i="145" s="1"/>
  <c r="U24" s="1"/>
  <c r="I288" i="144"/>
  <c r="AA288" s="1"/>
  <c r="I288" i="145" s="1"/>
  <c r="U288" s="1"/>
  <c r="I177" i="144"/>
  <c r="AA177" s="1"/>
  <c r="I177" i="145" s="1"/>
  <c r="U177" s="1"/>
  <c r="I33" i="144"/>
  <c r="AA33" s="1"/>
  <c r="I33" i="145" s="1"/>
  <c r="U33" s="1"/>
  <c r="I26" i="144"/>
  <c r="AA26" s="1"/>
  <c r="I26" i="145" s="1"/>
  <c r="U26" s="1"/>
  <c r="I62" i="144"/>
  <c r="AA62" s="1"/>
  <c r="I62" i="145" s="1"/>
  <c r="U62" s="1"/>
  <c r="I14" i="144"/>
  <c r="AA14" s="1"/>
  <c r="I14" i="145" s="1"/>
  <c r="U14" s="1"/>
  <c r="I437" i="144"/>
  <c r="AA437" s="1"/>
  <c r="I437" i="145" s="1"/>
  <c r="U437" s="1"/>
  <c r="I367" i="144"/>
  <c r="AA367" s="1"/>
  <c r="I367" i="145" s="1"/>
  <c r="U367" s="1"/>
  <c r="I173" i="144"/>
  <c r="AA173" s="1"/>
  <c r="I173" i="145" s="1"/>
  <c r="U173" s="1"/>
  <c r="I39" i="144"/>
  <c r="AA39" s="1"/>
  <c r="I39" i="145" s="1"/>
  <c r="U39" s="1"/>
  <c r="I443" i="144"/>
  <c r="AA443" s="1"/>
  <c r="I443" i="145" s="1"/>
  <c r="U443" s="1"/>
  <c r="I376" i="144"/>
  <c r="AA376" s="1"/>
  <c r="I376" i="145" s="1"/>
  <c r="U376" s="1"/>
  <c r="I310" i="144"/>
  <c r="AA310" s="1"/>
  <c r="I310" i="145" s="1"/>
  <c r="U310" s="1"/>
  <c r="I244" i="144"/>
  <c r="AA244" s="1"/>
  <c r="I244" i="145" s="1"/>
  <c r="U244" s="1"/>
  <c r="I166" i="144"/>
  <c r="AA166" s="1"/>
  <c r="I166" i="145" s="1"/>
  <c r="U166" s="1"/>
  <c r="I460" i="144"/>
  <c r="AA460" s="1"/>
  <c r="I460" i="145" s="1"/>
  <c r="U460" s="1"/>
  <c r="I394" i="144"/>
  <c r="AA394" s="1"/>
  <c r="I394" i="145" s="1"/>
  <c r="U394" s="1"/>
  <c r="I328" i="144"/>
  <c r="AA328" s="1"/>
  <c r="I328" i="145" s="1"/>
  <c r="U328" s="1"/>
  <c r="I262" i="144"/>
  <c r="AA262" s="1"/>
  <c r="I262" i="145" s="1"/>
  <c r="U262" s="1"/>
  <c r="I196" i="144"/>
  <c r="AA196" s="1"/>
  <c r="I196" i="145" s="1"/>
  <c r="U196" s="1"/>
  <c r="I130" i="144"/>
  <c r="AA130" s="1"/>
  <c r="I130" i="145" s="1"/>
  <c r="U130" s="1"/>
  <c r="I64" i="144"/>
  <c r="AA64" s="1"/>
  <c r="I64" i="145" s="1"/>
  <c r="U64" s="1"/>
  <c r="I494" i="144"/>
  <c r="AA494" s="1"/>
  <c r="I494" i="145" s="1"/>
  <c r="U494" s="1"/>
  <c r="I428" i="144"/>
  <c r="AA428" s="1"/>
  <c r="I428" i="145" s="1"/>
  <c r="U428" s="1"/>
  <c r="I362" i="144"/>
  <c r="AA362" s="1"/>
  <c r="I362" i="145" s="1"/>
  <c r="U362" s="1"/>
  <c r="I296" i="144"/>
  <c r="AA296" s="1"/>
  <c r="I296" i="145" s="1"/>
  <c r="U296" s="1"/>
  <c r="I230" i="144"/>
  <c r="AA230" s="1"/>
  <c r="I230" i="145" s="1"/>
  <c r="U230" s="1"/>
  <c r="I159" i="144"/>
  <c r="AA159" s="1"/>
  <c r="I159" i="145" s="1"/>
  <c r="U159" s="1"/>
  <c r="I93" i="144"/>
  <c r="AA93" s="1"/>
  <c r="I93" i="145" s="1"/>
  <c r="U93" s="1"/>
  <c r="I28" i="144"/>
  <c r="AA28" s="1"/>
  <c r="I28" i="145" s="1"/>
  <c r="U28" s="1"/>
  <c r="I293" i="144"/>
  <c r="AA293" s="1"/>
  <c r="I293" i="145" s="1"/>
  <c r="U293" s="1"/>
  <c r="I185" i="144"/>
  <c r="AA185" s="1"/>
  <c r="I185" i="145" s="1"/>
  <c r="U185" s="1"/>
  <c r="I42" i="144"/>
  <c r="AA42" s="1"/>
  <c r="I42" i="145" s="1"/>
  <c r="U42" s="1"/>
  <c r="I34" i="144"/>
  <c r="AA34" s="1"/>
  <c r="I34" i="145" s="1"/>
  <c r="U34" s="1"/>
  <c r="I74" i="144"/>
  <c r="AA74" s="1"/>
  <c r="I74" i="145" s="1"/>
  <c r="U74" s="1"/>
  <c r="I30" i="144"/>
  <c r="AA30" s="1"/>
  <c r="I30" i="145" s="1"/>
  <c r="U30" s="1"/>
  <c r="I442" i="144"/>
  <c r="AA442" s="1"/>
  <c r="I442" i="145" s="1"/>
  <c r="U442" s="1"/>
  <c r="I371" i="144"/>
  <c r="AA371" s="1"/>
  <c r="I371" i="145" s="1"/>
  <c r="U371" s="1"/>
  <c r="I190" i="144"/>
  <c r="AA190" s="1"/>
  <c r="I190" i="145" s="1"/>
  <c r="U190" s="1"/>
  <c r="I51" i="144"/>
  <c r="AA51" s="1"/>
  <c r="I51" i="145" s="1"/>
  <c r="U51" s="1"/>
  <c r="I447" i="144"/>
  <c r="AA447" s="1"/>
  <c r="I447" i="145" s="1"/>
  <c r="U447" s="1"/>
  <c r="I380" i="144"/>
  <c r="AA380" s="1"/>
  <c r="I380" i="145" s="1"/>
  <c r="U380" s="1"/>
  <c r="I315" i="144"/>
  <c r="AA315" s="1"/>
  <c r="I315" i="145" s="1"/>
  <c r="U315" s="1"/>
  <c r="I249" i="144"/>
  <c r="I170"/>
  <c r="AA170" s="1"/>
  <c r="I170" i="145" s="1"/>
  <c r="U170" s="1"/>
  <c r="I464" i="144"/>
  <c r="AA464" s="1"/>
  <c r="I464" i="145" s="1"/>
  <c r="U464" s="1"/>
  <c r="I398" i="144"/>
  <c r="AA398" s="1"/>
  <c r="I398" i="145" s="1"/>
  <c r="U398" s="1"/>
  <c r="I332" i="144"/>
  <c r="AA332" s="1"/>
  <c r="I332" i="145" s="1"/>
  <c r="U332" s="1"/>
  <c r="I266" i="144"/>
  <c r="AA266" s="1"/>
  <c r="I266" i="145" s="1"/>
  <c r="U266" s="1"/>
  <c r="I200" i="144"/>
  <c r="AA200" s="1"/>
  <c r="I200" i="145" s="1"/>
  <c r="U200" s="1"/>
  <c r="I134" i="144"/>
  <c r="AA134" s="1"/>
  <c r="I134" i="145" s="1"/>
  <c r="U134" s="1"/>
  <c r="I68" i="144"/>
  <c r="AA68" s="1"/>
  <c r="I68" i="145" s="1"/>
  <c r="U68" s="1"/>
  <c r="I498" i="144"/>
  <c r="AA498" s="1"/>
  <c r="I498" i="145" s="1"/>
  <c r="U498" s="1"/>
  <c r="I432" i="144"/>
  <c r="AA432" s="1"/>
  <c r="I432" i="145" s="1"/>
  <c r="U432" s="1"/>
  <c r="I366" i="144"/>
  <c r="AA366" s="1"/>
  <c r="I366" i="145" s="1"/>
  <c r="U366" s="1"/>
  <c r="I300" i="144"/>
  <c r="AA300" s="1"/>
  <c r="I300" i="145" s="1"/>
  <c r="U300" s="1"/>
  <c r="I234" i="144"/>
  <c r="AA234" s="1"/>
  <c r="I234" i="145" s="1"/>
  <c r="U234" s="1"/>
  <c r="I164" i="144"/>
  <c r="AA164" s="1"/>
  <c r="I164" i="145" s="1"/>
  <c r="U164" s="1"/>
  <c r="I98" i="144"/>
  <c r="AA98" s="1"/>
  <c r="I98" i="145" s="1"/>
  <c r="U98" s="1"/>
  <c r="I32" i="144"/>
  <c r="AA32" s="1"/>
  <c r="I32" i="145" s="1"/>
  <c r="U32" s="1"/>
  <c r="I301" i="144"/>
  <c r="AA301" s="1"/>
  <c r="I301" i="145" s="1"/>
  <c r="U301" s="1"/>
  <c r="I198" i="144"/>
  <c r="AA198" s="1"/>
  <c r="I198" i="145" s="1"/>
  <c r="U198" s="1"/>
  <c r="I46" i="144"/>
  <c r="AA46" s="1"/>
  <c r="I46" i="145" s="1"/>
  <c r="U46" s="1"/>
  <c r="I47" i="144"/>
  <c r="AA47" s="1"/>
  <c r="I47" i="145" s="1"/>
  <c r="U47" s="1"/>
  <c r="I82" i="144"/>
  <c r="AA82" s="1"/>
  <c r="I82" i="145" s="1"/>
  <c r="U82" s="1"/>
  <c r="I43" i="144"/>
  <c r="AA43" s="1"/>
  <c r="I43" i="145" s="1"/>
  <c r="U43" s="1"/>
  <c r="I446" i="144"/>
  <c r="AA446" s="1"/>
  <c r="I446" i="145" s="1"/>
  <c r="U446" s="1"/>
  <c r="I375" i="144"/>
  <c r="AA375" s="1"/>
  <c r="I375" i="145" s="1"/>
  <c r="U375" s="1"/>
  <c r="I206" i="144"/>
  <c r="AA206" s="1"/>
  <c r="I206" i="145" s="1"/>
  <c r="U206" s="1"/>
  <c r="I63" i="144"/>
  <c r="AA63" s="1"/>
  <c r="I63" i="145" s="1"/>
  <c r="U63" s="1"/>
  <c r="I451" i="144"/>
  <c r="AA451" s="1"/>
  <c r="I451" i="145" s="1"/>
  <c r="U451" s="1"/>
  <c r="I384" i="144"/>
  <c r="AA384" s="1"/>
  <c r="I384" i="145" s="1"/>
  <c r="U384" s="1"/>
  <c r="I319" i="144"/>
  <c r="AA319" s="1"/>
  <c r="I319" i="145" s="1"/>
  <c r="U319" s="1"/>
  <c r="I253" i="144"/>
  <c r="AA253" s="1"/>
  <c r="I253" i="145" s="1"/>
  <c r="U253" s="1"/>
  <c r="I178" i="144"/>
  <c r="AA178" s="1"/>
  <c r="I178" i="145" s="1"/>
  <c r="U178" s="1"/>
  <c r="I468" i="144"/>
  <c r="AA468" s="1"/>
  <c r="I468" i="145" s="1"/>
  <c r="U468" s="1"/>
  <c r="I402" i="144"/>
  <c r="AA402" s="1"/>
  <c r="I402" i="145" s="1"/>
  <c r="U402" s="1"/>
  <c r="I336" i="144"/>
  <c r="AA336" s="1"/>
  <c r="I336" i="145" s="1"/>
  <c r="U336" s="1"/>
  <c r="I270" i="144"/>
  <c r="AA270" s="1"/>
  <c r="I270" i="145" s="1"/>
  <c r="U270" s="1"/>
  <c r="I204" i="144"/>
  <c r="AA204" s="1"/>
  <c r="I204" i="145" s="1"/>
  <c r="U204" s="1"/>
  <c r="I138" i="144"/>
  <c r="AA138" s="1"/>
  <c r="I138" i="145" s="1"/>
  <c r="U138" s="1"/>
  <c r="I72" i="144"/>
  <c r="AA72" s="1"/>
  <c r="I72" i="145" s="1"/>
  <c r="U72" s="1"/>
  <c r="I436" i="144"/>
  <c r="AA436" s="1"/>
  <c r="I436" i="145" s="1"/>
  <c r="U436" s="1"/>
  <c r="I370" i="144"/>
  <c r="AA370" s="1"/>
  <c r="I370" i="145" s="1"/>
  <c r="U370" s="1"/>
  <c r="I304" i="144"/>
  <c r="AA304" s="1"/>
  <c r="I304" i="145" s="1"/>
  <c r="U304" s="1"/>
  <c r="I238" i="144"/>
  <c r="AA238" s="1"/>
  <c r="I238" i="145" s="1"/>
  <c r="U238" s="1"/>
  <c r="I168" i="144"/>
  <c r="AA168" s="1"/>
  <c r="I168" i="145" s="1"/>
  <c r="U168" s="1"/>
  <c r="I102" i="144"/>
  <c r="AA102" s="1"/>
  <c r="I102" i="145" s="1"/>
  <c r="U102" s="1"/>
  <c r="I37" i="144"/>
  <c r="AA37" s="1"/>
  <c r="I37" i="145" s="1"/>
  <c r="U37" s="1"/>
  <c r="I305" i="144"/>
  <c r="AA305" s="1"/>
  <c r="I305" i="145" s="1"/>
  <c r="U305" s="1"/>
  <c r="I202" i="144"/>
  <c r="AA202" s="1"/>
  <c r="I202" i="145" s="1"/>
  <c r="U202" s="1"/>
  <c r="I58" i="144"/>
  <c r="AA58" s="1"/>
  <c r="I58" i="145" s="1"/>
  <c r="U58" s="1"/>
  <c r="I59" i="144"/>
  <c r="AA59" s="1"/>
  <c r="I59" i="145" s="1"/>
  <c r="U59" s="1"/>
  <c r="I95" i="144"/>
  <c r="I55"/>
  <c r="AA55" s="1"/>
  <c r="I55" i="145" s="1"/>
  <c r="U55" s="1"/>
  <c r="I450" i="144"/>
  <c r="AA450" s="1"/>
  <c r="I450" i="145" s="1"/>
  <c r="U450" s="1"/>
  <c r="I379" i="144"/>
  <c r="AA379" s="1"/>
  <c r="I379" i="145" s="1"/>
  <c r="U379" s="1"/>
  <c r="I219" i="144"/>
  <c r="AA219" s="1"/>
  <c r="I219" i="145" s="1"/>
  <c r="U219" s="1"/>
  <c r="I79" i="144"/>
  <c r="AA79" s="1"/>
  <c r="I79" i="145" s="1"/>
  <c r="U79" s="1"/>
  <c r="I455" i="144"/>
  <c r="AA455" s="1"/>
  <c r="I455" i="145" s="1"/>
  <c r="U455" s="1"/>
  <c r="I389" i="144"/>
  <c r="AA389" s="1"/>
  <c r="I389" i="145" s="1"/>
  <c r="U389" s="1"/>
  <c r="I323" i="144"/>
  <c r="AA323" s="1"/>
  <c r="I323" i="145" s="1"/>
  <c r="U323" s="1"/>
  <c r="I257" i="144"/>
  <c r="AA257" s="1"/>
  <c r="I257" i="145" s="1"/>
  <c r="U257" s="1"/>
  <c r="I191" i="144"/>
  <c r="AA191" s="1"/>
  <c r="I191" i="145" s="1"/>
  <c r="U191" s="1"/>
  <c r="I472" i="144"/>
  <c r="AA472" s="1"/>
  <c r="I472" i="145" s="1"/>
  <c r="U472" s="1"/>
  <c r="I406" i="144"/>
  <c r="AA406" s="1"/>
  <c r="I406" i="145" s="1"/>
  <c r="U406" s="1"/>
  <c r="I340" i="144"/>
  <c r="AA340" s="1"/>
  <c r="I340" i="145" s="1"/>
  <c r="U340" s="1"/>
  <c r="I274" i="144"/>
  <c r="AA274" s="1"/>
  <c r="I274" i="145" s="1"/>
  <c r="U274" s="1"/>
  <c r="I208" i="144"/>
  <c r="AA208" s="1"/>
  <c r="I208" i="145" s="1"/>
  <c r="U208" s="1"/>
  <c r="I142" i="144"/>
  <c r="AA142" s="1"/>
  <c r="I142" i="145" s="1"/>
  <c r="U142" s="1"/>
  <c r="I76" i="144"/>
  <c r="AA76" s="1"/>
  <c r="I76" i="145" s="1"/>
  <c r="U76" s="1"/>
  <c r="I11" i="144"/>
  <c r="AA11" s="1"/>
  <c r="I11" i="145" s="1"/>
  <c r="U11" s="1"/>
  <c r="I441" i="144"/>
  <c r="I374"/>
  <c r="AA374" s="1"/>
  <c r="I374" i="145" s="1"/>
  <c r="U374" s="1"/>
  <c r="I308" i="144"/>
  <c r="AA308" s="1"/>
  <c r="I308" i="145" s="1"/>
  <c r="U308" s="1"/>
  <c r="I242" i="144"/>
  <c r="AA242" s="1"/>
  <c r="I242" i="145" s="1"/>
  <c r="U242" s="1"/>
  <c r="I172" i="144"/>
  <c r="AA172" s="1"/>
  <c r="I172" i="145" s="1"/>
  <c r="U172" s="1"/>
  <c r="I106" i="144"/>
  <c r="AA106" s="1"/>
  <c r="I106" i="145" s="1"/>
  <c r="U106" s="1"/>
  <c r="I41" i="144"/>
  <c r="AA41" s="1"/>
  <c r="I41" i="145" s="1"/>
  <c r="U41" s="1"/>
  <c r="I314" i="144"/>
  <c r="I210"/>
  <c r="AA210" s="1"/>
  <c r="I210" i="145" s="1"/>
  <c r="U210" s="1"/>
  <c r="I66" i="144"/>
  <c r="AA66" s="1"/>
  <c r="I66" i="145" s="1"/>
  <c r="U66" s="1"/>
  <c r="I71" i="144"/>
  <c r="AA71" s="1"/>
  <c r="I71" i="145" s="1"/>
  <c r="U71" s="1"/>
  <c r="I107" i="144"/>
  <c r="AA107" s="1"/>
  <c r="I107" i="145" s="1"/>
  <c r="U107" s="1"/>
  <c r="I75" i="144"/>
  <c r="AA75" s="1"/>
  <c r="I75" i="145" s="1"/>
  <c r="U75" s="1"/>
  <c r="I454" i="144"/>
  <c r="AA454" s="1"/>
  <c r="I454" i="145" s="1"/>
  <c r="U454" s="1"/>
  <c r="I383" i="144"/>
  <c r="AA383" s="1"/>
  <c r="I383" i="145" s="1"/>
  <c r="U383" s="1"/>
  <c r="I231" i="144"/>
  <c r="AA231" s="1"/>
  <c r="I231" i="145" s="1"/>
  <c r="U231" s="1"/>
  <c r="I91" i="144"/>
  <c r="AA91" s="1"/>
  <c r="I91" i="145" s="1"/>
  <c r="U91" s="1"/>
  <c r="I459" i="144"/>
  <c r="AA459" s="1"/>
  <c r="I459" i="145" s="1"/>
  <c r="U459" s="1"/>
  <c r="I393" i="144"/>
  <c r="AA393" s="1"/>
  <c r="I393" i="145" s="1"/>
  <c r="U393" s="1"/>
  <c r="I327" i="144"/>
  <c r="AA327" s="1"/>
  <c r="I327" i="145" s="1"/>
  <c r="U327" s="1"/>
  <c r="I261" i="144"/>
  <c r="AA261" s="1"/>
  <c r="I261" i="145" s="1"/>
  <c r="U261" s="1"/>
  <c r="I195" i="144"/>
  <c r="AA195" s="1"/>
  <c r="I195" i="145" s="1"/>
  <c r="U195" s="1"/>
  <c r="I476" i="144"/>
  <c r="AA476" s="1"/>
  <c r="I476" i="145" s="1"/>
  <c r="U476" s="1"/>
  <c r="I410" i="144"/>
  <c r="AA410" s="1"/>
  <c r="I410" i="145" s="1"/>
  <c r="U410" s="1"/>
  <c r="I344" i="144"/>
  <c r="AA344" s="1"/>
  <c r="I344" i="145" s="1"/>
  <c r="U344" s="1"/>
  <c r="I278" i="144"/>
  <c r="AA278" s="1"/>
  <c r="I278" i="145" s="1"/>
  <c r="U278" s="1"/>
  <c r="I212" i="144"/>
  <c r="AA212" s="1"/>
  <c r="I212" i="145" s="1"/>
  <c r="U212" s="1"/>
  <c r="I146" i="144"/>
  <c r="AA146" s="1"/>
  <c r="I146" i="145" s="1"/>
  <c r="U146" s="1"/>
  <c r="I80" i="144"/>
  <c r="AA80" s="1"/>
  <c r="I80" i="145" s="1"/>
  <c r="U80" s="1"/>
  <c r="I15" i="144"/>
  <c r="AA15" s="1"/>
  <c r="I15" i="145" s="1"/>
  <c r="U15" s="1"/>
  <c r="I445" i="144"/>
  <c r="AA445" s="1"/>
  <c r="I445" i="145" s="1"/>
  <c r="U445" s="1"/>
  <c r="I378" i="144"/>
  <c r="AA378" s="1"/>
  <c r="I378" i="145" s="1"/>
  <c r="U378" s="1"/>
  <c r="I312" i="144"/>
  <c r="AA312" s="1"/>
  <c r="I312" i="145" s="1"/>
  <c r="U312" s="1"/>
  <c r="I246" i="144"/>
  <c r="AA246" s="1"/>
  <c r="I246" i="145" s="1"/>
  <c r="U246" s="1"/>
  <c r="I176" i="144"/>
  <c r="AA176" s="1"/>
  <c r="I176" i="145" s="1"/>
  <c r="U176" s="1"/>
  <c r="I110" i="144"/>
  <c r="AA110" s="1"/>
  <c r="I110" i="145" s="1"/>
  <c r="U110" s="1"/>
  <c r="I45" i="144"/>
  <c r="AA45" s="1"/>
  <c r="I45" i="145" s="1"/>
  <c r="U45" s="1"/>
  <c r="I318" i="144"/>
  <c r="AA318" s="1"/>
  <c r="I318" i="145" s="1"/>
  <c r="U318" s="1"/>
  <c r="I215" i="144"/>
  <c r="I78"/>
  <c r="AA78" s="1"/>
  <c r="I78" i="145" s="1"/>
  <c r="U78" s="1"/>
  <c r="I83" i="144"/>
  <c r="AA83" s="1"/>
  <c r="I83" i="145" s="1"/>
  <c r="U83" s="1"/>
  <c r="I119" i="144"/>
  <c r="AA119" s="1"/>
  <c r="I119" i="145" s="1"/>
  <c r="U119" s="1"/>
  <c r="I87" i="144"/>
  <c r="AA87" s="1"/>
  <c r="I87" i="145" s="1"/>
  <c r="U87" s="1"/>
  <c r="I458" i="144"/>
  <c r="AA458" s="1"/>
  <c r="I458" i="145" s="1"/>
  <c r="U458" s="1"/>
  <c r="I388" i="144"/>
  <c r="AA388" s="1"/>
  <c r="I388" i="145" s="1"/>
  <c r="U388" s="1"/>
  <c r="I247" i="144"/>
  <c r="AA247" s="1"/>
  <c r="I247" i="145" s="1"/>
  <c r="U247" s="1"/>
  <c r="I108" i="144"/>
  <c r="AA108" s="1"/>
  <c r="I108" i="145" s="1"/>
  <c r="U108" s="1"/>
  <c r="I463" i="144"/>
  <c r="AA463" s="1"/>
  <c r="I463" i="145" s="1"/>
  <c r="U463" s="1"/>
  <c r="I397" i="144"/>
  <c r="AA397" s="1"/>
  <c r="I397" i="145" s="1"/>
  <c r="U397" s="1"/>
  <c r="I331" i="144"/>
  <c r="AA331" s="1"/>
  <c r="I331" i="145" s="1"/>
  <c r="U331" s="1"/>
  <c r="I265" i="144"/>
  <c r="AA265" s="1"/>
  <c r="I265" i="145" s="1"/>
  <c r="U265" s="1"/>
  <c r="I199" i="144"/>
  <c r="AA199" s="1"/>
  <c r="I199" i="145" s="1"/>
  <c r="U199" s="1"/>
  <c r="I481" i="144"/>
  <c r="AA481" s="1"/>
  <c r="I481" i="145" s="1"/>
  <c r="U481" s="1"/>
  <c r="I415" i="144"/>
  <c r="I348"/>
  <c r="AA348" s="1"/>
  <c r="I348" i="145" s="1"/>
  <c r="U348" s="1"/>
  <c r="I282" i="144"/>
  <c r="AA282" s="1"/>
  <c r="I282" i="145" s="1"/>
  <c r="U282" s="1"/>
  <c r="I217" i="144"/>
  <c r="AA217" s="1"/>
  <c r="I217" i="145" s="1"/>
  <c r="U217" s="1"/>
  <c r="I150" i="144"/>
  <c r="AA150" s="1"/>
  <c r="I150" i="145" s="1"/>
  <c r="U150" s="1"/>
  <c r="I84" i="144"/>
  <c r="AA84" s="1"/>
  <c r="I84" i="145" s="1"/>
  <c r="U84" s="1"/>
  <c r="I19" i="144"/>
  <c r="AA19" s="1"/>
  <c r="I19" i="145" s="1"/>
  <c r="U19" s="1"/>
  <c r="I449" i="144"/>
  <c r="AA449" s="1"/>
  <c r="I449" i="145" s="1"/>
  <c r="U449" s="1"/>
  <c r="I382" i="144"/>
  <c r="AA382" s="1"/>
  <c r="I382" i="145" s="1"/>
  <c r="U382" s="1"/>
  <c r="I317" i="144"/>
  <c r="AA317" s="1"/>
  <c r="I317" i="145" s="1"/>
  <c r="U317" s="1"/>
  <c r="I251" i="144"/>
  <c r="AA251" s="1"/>
  <c r="I251" i="145" s="1"/>
  <c r="U251" s="1"/>
  <c r="I180" i="144"/>
  <c r="AA180" s="1"/>
  <c r="I180" i="145" s="1"/>
  <c r="U180" s="1"/>
  <c r="I114" i="144"/>
  <c r="AA114" s="1"/>
  <c r="I114" i="145" s="1"/>
  <c r="U114" s="1"/>
  <c r="I49" i="144"/>
  <c r="AA49" s="1"/>
  <c r="I49" i="145" s="1"/>
  <c r="U49" s="1"/>
  <c r="I326" i="144"/>
  <c r="AA326" s="1"/>
  <c r="I326" i="145" s="1"/>
  <c r="U326" s="1"/>
  <c r="I223" i="144"/>
  <c r="AA223" s="1"/>
  <c r="I223" i="145" s="1"/>
  <c r="U223" s="1"/>
  <c r="I86" i="144"/>
  <c r="AA86" s="1"/>
  <c r="I86" i="145" s="1"/>
  <c r="U86" s="1"/>
  <c r="I96" i="144"/>
  <c r="AA96" s="1"/>
  <c r="I96" i="145" s="1"/>
  <c r="U96" s="1"/>
  <c r="I132" i="144"/>
  <c r="AA132" s="1"/>
  <c r="I132" i="145" s="1"/>
  <c r="U132" s="1"/>
  <c r="I104" i="144"/>
  <c r="AA104" s="1"/>
  <c r="I104" i="145" s="1"/>
  <c r="U104" s="1"/>
  <c r="I462" i="144"/>
  <c r="AA462" s="1"/>
  <c r="I462" i="145" s="1"/>
  <c r="U462" s="1"/>
  <c r="I396" i="144"/>
  <c r="AA396" s="1"/>
  <c r="I396" i="145" s="1"/>
  <c r="U396" s="1"/>
  <c r="I260" i="144"/>
  <c r="AA260" s="1"/>
  <c r="I260" i="145" s="1"/>
  <c r="U260" s="1"/>
  <c r="I120" i="144"/>
  <c r="AA120" s="1"/>
  <c r="I120" i="145" s="1"/>
  <c r="U120" s="1"/>
  <c r="I467" i="144"/>
  <c r="AA467" s="1"/>
  <c r="I467" i="145" s="1"/>
  <c r="I401" i="144"/>
  <c r="AA401" s="1"/>
  <c r="I401" i="145" s="1"/>
  <c r="U401" s="1"/>
  <c r="I335" i="144"/>
  <c r="AA335" s="1"/>
  <c r="I335" i="145" s="1"/>
  <c r="U335" s="1"/>
  <c r="I269" i="144"/>
  <c r="AA269" s="1"/>
  <c r="I269" i="145" s="1"/>
  <c r="U269" s="1"/>
  <c r="I203" i="144"/>
  <c r="AA203" s="1"/>
  <c r="I203" i="145" s="1"/>
  <c r="U203" s="1"/>
  <c r="I485" i="144"/>
  <c r="AA485" s="1"/>
  <c r="I485" i="145" s="1"/>
  <c r="U485" s="1"/>
  <c r="I419" i="144"/>
  <c r="AA419" s="1"/>
  <c r="I419" i="145" s="1"/>
  <c r="U419" s="1"/>
  <c r="I352" i="144"/>
  <c r="AA352" s="1"/>
  <c r="I352" i="145" s="1"/>
  <c r="U352" s="1"/>
  <c r="I286" i="144"/>
  <c r="AA286" s="1"/>
  <c r="I286" i="145" s="1"/>
  <c r="U286" s="1"/>
  <c r="I221" i="144"/>
  <c r="AA221" s="1"/>
  <c r="I221" i="145" s="1"/>
  <c r="U221" s="1"/>
  <c r="I181" i="144"/>
  <c r="AA181" s="1"/>
  <c r="I181" i="145" s="1"/>
  <c r="U181" s="1"/>
  <c r="I157" i="144"/>
  <c r="AA157" s="1"/>
  <c r="I157" i="145" s="1"/>
  <c r="U157" s="1"/>
  <c r="I479" i="144"/>
  <c r="AA479" s="1"/>
  <c r="I479" i="145" s="1"/>
  <c r="U479" s="1"/>
  <c r="I412" i="144"/>
  <c r="AA412" s="1"/>
  <c r="I412" i="145" s="1"/>
  <c r="U412" s="1"/>
  <c r="I309" i="144"/>
  <c r="AA309" s="1"/>
  <c r="I309" i="145" s="1"/>
  <c r="U309" s="1"/>
  <c r="I54" i="144"/>
  <c r="AA54" s="1"/>
  <c r="I54" i="145" s="1"/>
  <c r="U54" s="1"/>
  <c r="I484" i="144"/>
  <c r="AA484" s="1"/>
  <c r="I484" i="145" s="1"/>
  <c r="U484" s="1"/>
  <c r="I418" i="144"/>
  <c r="AA418" s="1"/>
  <c r="I418" i="145" s="1"/>
  <c r="U418" s="1"/>
  <c r="I351" i="144"/>
  <c r="AA351" s="1"/>
  <c r="I351" i="145" s="1"/>
  <c r="U351" s="1"/>
  <c r="I285" i="144"/>
  <c r="AA285" s="1"/>
  <c r="I285" i="145" s="1"/>
  <c r="U285" s="1"/>
  <c r="I220" i="144"/>
  <c r="AA220" s="1"/>
  <c r="I220" i="145" s="1"/>
  <c r="U220" s="1"/>
  <c r="I501" i="144"/>
  <c r="AA501" s="1"/>
  <c r="I501" i="145" s="1"/>
  <c r="U501" s="1"/>
  <c r="I435" i="144"/>
  <c r="AA435" s="1"/>
  <c r="I435" i="145" s="1"/>
  <c r="U435" s="1"/>
  <c r="I369" i="144"/>
  <c r="AA369" s="1"/>
  <c r="I369" i="145" s="1"/>
  <c r="U369" s="1"/>
  <c r="I303" i="144"/>
  <c r="AA303" s="1"/>
  <c r="I303" i="145" s="1"/>
  <c r="U303" s="1"/>
  <c r="I237" i="144"/>
  <c r="AA237" s="1"/>
  <c r="I237" i="145" s="1"/>
  <c r="U237" s="1"/>
  <c r="I171" i="144"/>
  <c r="AA171" s="1"/>
  <c r="I171" i="145" s="1"/>
  <c r="U171" s="1"/>
  <c r="I105" i="144"/>
  <c r="AA105" s="1"/>
  <c r="I105" i="145" s="1"/>
  <c r="U105" s="1"/>
  <c r="I40" i="144"/>
  <c r="AA40" s="1"/>
  <c r="I40" i="145" s="1"/>
  <c r="U40" s="1"/>
  <c r="I469" i="144"/>
  <c r="AA469" s="1"/>
  <c r="I469" i="145" s="1"/>
  <c r="U469" s="1"/>
  <c r="I403" i="144"/>
  <c r="AA403" s="1"/>
  <c r="I403" i="145" s="1"/>
  <c r="U403" s="1"/>
  <c r="I337" i="144"/>
  <c r="AA337" s="1"/>
  <c r="I337" i="145" s="1"/>
  <c r="U337" s="1"/>
  <c r="I271" i="144"/>
  <c r="AA271" s="1"/>
  <c r="I271" i="145" s="1"/>
  <c r="U271" s="1"/>
  <c r="I201" i="144"/>
  <c r="AA201" s="1"/>
  <c r="I201" i="145" s="1"/>
  <c r="U201" s="1"/>
  <c r="I135" i="144"/>
  <c r="AA135" s="1"/>
  <c r="I135" i="145" s="1"/>
  <c r="U135" s="1"/>
  <c r="I69" i="144"/>
  <c r="AA69" s="1"/>
  <c r="I69" i="145" s="1"/>
  <c r="U69" s="1"/>
  <c r="I354" i="144"/>
  <c r="AA354" s="1"/>
  <c r="I354" i="145" s="1"/>
  <c r="U354" s="1"/>
  <c r="I256" i="144"/>
  <c r="AA256" s="1"/>
  <c r="I256" i="145" s="1"/>
  <c r="U256" s="1"/>
  <c r="I128" i="144"/>
  <c r="AA128" s="1"/>
  <c r="I128" i="145" s="1"/>
  <c r="U128" s="1"/>
  <c r="I162" i="144"/>
  <c r="AA162" s="1"/>
  <c r="I162" i="145" s="1"/>
  <c r="U162" s="1"/>
  <c r="I194" i="144"/>
  <c r="AA194" s="1"/>
  <c r="I194" i="145" s="1"/>
  <c r="U194" s="1"/>
  <c r="I186" i="144"/>
  <c r="AA186" s="1"/>
  <c r="I186" i="145" s="1"/>
  <c r="U186" s="1"/>
  <c r="I483" i="144"/>
  <c r="AA483" s="1"/>
  <c r="I483" i="145" s="1"/>
  <c r="U483" s="1"/>
  <c r="I417" i="144"/>
  <c r="AA417" s="1"/>
  <c r="I417" i="145" s="1"/>
  <c r="U417" s="1"/>
  <c r="I322" i="144"/>
  <c r="AA322" s="1"/>
  <c r="I322" i="145" s="1"/>
  <c r="U322" s="1"/>
  <c r="I70" i="144"/>
  <c r="AA70" s="1"/>
  <c r="I70" i="145" s="1"/>
  <c r="U70" s="1"/>
  <c r="I488" i="144"/>
  <c r="AA488" s="1"/>
  <c r="I488" i="145" s="1"/>
  <c r="U488" s="1"/>
  <c r="I422" i="144"/>
  <c r="AA422" s="1"/>
  <c r="I422" i="145" s="1"/>
  <c r="U422" s="1"/>
  <c r="I355" i="144"/>
  <c r="AA355" s="1"/>
  <c r="I355" i="145" s="1"/>
  <c r="U355" s="1"/>
  <c r="I290" i="144"/>
  <c r="I224"/>
  <c r="AA224" s="1"/>
  <c r="I224" i="145" s="1"/>
  <c r="U224" s="1"/>
  <c r="I22" i="144"/>
  <c r="AA22" s="1"/>
  <c r="I22" i="145" s="1"/>
  <c r="U22" s="1"/>
  <c r="I439" i="144"/>
  <c r="AA439" s="1"/>
  <c r="I439" i="145" s="1"/>
  <c r="U439" s="1"/>
  <c r="I373" i="144"/>
  <c r="AA373" s="1"/>
  <c r="I373" i="145" s="1"/>
  <c r="U373" s="1"/>
  <c r="I307" i="144"/>
  <c r="AA307" s="1"/>
  <c r="I307" i="145" s="1"/>
  <c r="U307" s="1"/>
  <c r="I241" i="144"/>
  <c r="AA241" s="1"/>
  <c r="I241" i="145" s="1"/>
  <c r="U241" s="1"/>
  <c r="I175" i="144"/>
  <c r="AA175" s="1"/>
  <c r="I175" i="145" s="1"/>
  <c r="U175" s="1"/>
  <c r="I109" i="144"/>
  <c r="AA109" s="1"/>
  <c r="I109" i="145" s="1"/>
  <c r="U109" s="1"/>
  <c r="I44" i="144"/>
  <c r="AA44" s="1"/>
  <c r="I44" i="145" s="1"/>
  <c r="U44" s="1"/>
  <c r="I473" i="144"/>
  <c r="AA473" s="1"/>
  <c r="I473" i="145" s="1"/>
  <c r="U473" s="1"/>
  <c r="I407" i="144"/>
  <c r="AA407" s="1"/>
  <c r="I407" i="145" s="1"/>
  <c r="U407" s="1"/>
  <c r="I341" i="144"/>
  <c r="AA341" s="1"/>
  <c r="I341" i="145" s="1"/>
  <c r="U341" s="1"/>
  <c r="I275" i="144"/>
  <c r="AA275" s="1"/>
  <c r="I275" i="145" s="1"/>
  <c r="U275" s="1"/>
  <c r="I205" i="144"/>
  <c r="AA205" s="1"/>
  <c r="I205" i="145" s="1"/>
  <c r="U205" s="1"/>
  <c r="I139" i="144"/>
  <c r="AA139" s="1"/>
  <c r="I139" i="145" s="1"/>
  <c r="U139" s="1"/>
  <c r="I73" i="144"/>
  <c r="AA73" s="1"/>
  <c r="I73" i="145" s="1"/>
  <c r="U73" s="1"/>
  <c r="I392" i="144"/>
  <c r="AA392" s="1"/>
  <c r="I392" i="145" s="1"/>
  <c r="U392" s="1"/>
  <c r="I264" i="144"/>
  <c r="AA264" s="1"/>
  <c r="I264" i="145" s="1"/>
  <c r="U264" s="1"/>
  <c r="I140" i="144"/>
  <c r="AA140" s="1"/>
  <c r="I140" i="145" s="1"/>
  <c r="U140" s="1"/>
  <c r="I182" i="144"/>
  <c r="AA182" s="1"/>
  <c r="I182" i="145" s="1"/>
  <c r="U182" s="1"/>
  <c r="I235" i="144"/>
  <c r="AA235" s="1"/>
  <c r="I235" i="145" s="1"/>
  <c r="U235" s="1"/>
  <c r="I13" i="144"/>
  <c r="AA13" s="1"/>
  <c r="I13" i="145" s="1"/>
  <c r="U13" s="1"/>
  <c r="I487" i="144"/>
  <c r="AA487" s="1"/>
  <c r="I487" i="145" s="1"/>
  <c r="U487" s="1"/>
  <c r="I421" i="144"/>
  <c r="AA421" s="1"/>
  <c r="I421" i="145" s="1"/>
  <c r="U421" s="1"/>
  <c r="I338" i="144"/>
  <c r="AA338" s="1"/>
  <c r="I338" i="145" s="1"/>
  <c r="U338" s="1"/>
  <c r="I90" i="144"/>
  <c r="AA90" s="1"/>
  <c r="I90" i="145" s="1"/>
  <c r="U90" s="1"/>
  <c r="I492" i="144"/>
  <c r="AA492" s="1"/>
  <c r="I492" i="145" s="1"/>
  <c r="U492" s="1"/>
  <c r="I426" i="144"/>
  <c r="AA426" s="1"/>
  <c r="I426" i="145" s="1"/>
  <c r="U426" s="1"/>
  <c r="I360" i="144"/>
  <c r="AA360" s="1"/>
  <c r="I360" i="145" s="1"/>
  <c r="U360" s="1"/>
  <c r="I294" i="144"/>
  <c r="AA294" s="1"/>
  <c r="I294" i="145" s="1"/>
  <c r="U294" s="1"/>
  <c r="I228" i="144"/>
  <c r="AA228" s="1"/>
  <c r="I228" i="145" s="1"/>
  <c r="U228" s="1"/>
  <c r="I67" i="144"/>
  <c r="AA67" s="1"/>
  <c r="I67" i="145" s="1"/>
  <c r="U67" s="1"/>
  <c r="I444" i="144"/>
  <c r="AA444" s="1"/>
  <c r="I444" i="145" s="1"/>
  <c r="U444" s="1"/>
  <c r="I377" i="144"/>
  <c r="AA377" s="1"/>
  <c r="I377" i="145" s="1"/>
  <c r="U377" s="1"/>
  <c r="I311" i="144"/>
  <c r="AA311" s="1"/>
  <c r="I311" i="145" s="1"/>
  <c r="U311" s="1"/>
  <c r="I245" i="144"/>
  <c r="AA245" s="1"/>
  <c r="I245" i="145" s="1"/>
  <c r="U245" s="1"/>
  <c r="I179" i="144"/>
  <c r="AA179" s="1"/>
  <c r="I179" i="145" s="1"/>
  <c r="U179" s="1"/>
  <c r="I113" i="144"/>
  <c r="AA113" s="1"/>
  <c r="I113" i="145" s="1"/>
  <c r="U113" s="1"/>
  <c r="I48" i="144"/>
  <c r="AA48" s="1"/>
  <c r="I48" i="145" s="1"/>
  <c r="U48" s="1"/>
  <c r="I478" i="144"/>
  <c r="I411"/>
  <c r="AA411" s="1"/>
  <c r="I411" i="145" s="1"/>
  <c r="U411" s="1"/>
  <c r="I345" i="144"/>
  <c r="AA345" s="1"/>
  <c r="I345" i="145" s="1"/>
  <c r="U345" s="1"/>
  <c r="I279" i="144"/>
  <c r="AA279" s="1"/>
  <c r="I279" i="145" s="1"/>
  <c r="U279" s="1"/>
  <c r="I209" i="144"/>
  <c r="AA209" s="1"/>
  <c r="I209" i="145" s="1"/>
  <c r="U209" s="1"/>
  <c r="I154" i="144"/>
  <c r="AA154" s="1"/>
  <c r="I154" i="145" s="1"/>
  <c r="U154" s="1"/>
  <c r="I88" i="144"/>
  <c r="AA88" s="1"/>
  <c r="I88" i="145" s="1"/>
  <c r="U88" s="1"/>
  <c r="I23" i="144"/>
  <c r="AA23" s="1"/>
  <c r="I23" i="145" s="1"/>
  <c r="U23" s="1"/>
  <c r="I453" i="144"/>
  <c r="AA453" s="1"/>
  <c r="I453" i="145" s="1"/>
  <c r="U453" s="1"/>
  <c r="I387" i="144"/>
  <c r="AA387" s="1"/>
  <c r="I387" i="145" s="1"/>
  <c r="U387" s="1"/>
  <c r="I321" i="144"/>
  <c r="AA321" s="1"/>
  <c r="I321" i="145" s="1"/>
  <c r="U321" s="1"/>
  <c r="I255" i="144"/>
  <c r="AA255" s="1"/>
  <c r="I255" i="145" s="1"/>
  <c r="U255" s="1"/>
  <c r="I184" i="144"/>
  <c r="AA184" s="1"/>
  <c r="I184" i="145" s="1"/>
  <c r="U184" s="1"/>
  <c r="I118" i="144"/>
  <c r="AA118" s="1"/>
  <c r="I118" i="145" s="1"/>
  <c r="U118" s="1"/>
  <c r="I53" i="144"/>
  <c r="AA53" s="1"/>
  <c r="I53" i="145" s="1"/>
  <c r="U53" s="1"/>
  <c r="I330" i="144"/>
  <c r="AA330" s="1"/>
  <c r="I330" i="145" s="1"/>
  <c r="U330" s="1"/>
  <c r="I227" i="144"/>
  <c r="AA227" s="1"/>
  <c r="I227" i="145" s="1"/>
  <c r="U227" s="1"/>
  <c r="I99" i="144"/>
  <c r="AA99" s="1"/>
  <c r="I99" i="145" s="1"/>
  <c r="U99" s="1"/>
  <c r="I112" i="144"/>
  <c r="AA112" s="1"/>
  <c r="I112" i="145" s="1"/>
  <c r="U112" s="1"/>
  <c r="I144" i="144"/>
  <c r="AA144" s="1"/>
  <c r="I144" i="145" s="1"/>
  <c r="U144" s="1"/>
  <c r="I116" i="144"/>
  <c r="AA116" s="1"/>
  <c r="I116" i="145" s="1"/>
  <c r="U116" s="1"/>
  <c r="I466" i="144"/>
  <c r="AA466" s="1"/>
  <c r="I466" i="145" s="1"/>
  <c r="U466" s="1"/>
  <c r="I400" i="144"/>
  <c r="AA400" s="1"/>
  <c r="I400" i="145" s="1"/>
  <c r="U400" s="1"/>
  <c r="I272" i="144"/>
  <c r="AA272" s="1"/>
  <c r="I272" i="145" s="1"/>
  <c r="U272" s="1"/>
  <c r="I137" i="144"/>
  <c r="AA137" s="1"/>
  <c r="I137" i="145" s="1"/>
  <c r="U137" s="1"/>
  <c r="I471" i="144"/>
  <c r="AA471" s="1"/>
  <c r="I471" i="145" s="1"/>
  <c r="U471" s="1"/>
  <c r="I405" i="144"/>
  <c r="AA405" s="1"/>
  <c r="I405" i="145" s="1"/>
  <c r="U405" s="1"/>
  <c r="I339" i="144"/>
  <c r="AA339" s="1"/>
  <c r="I339" i="145" s="1"/>
  <c r="U339" s="1"/>
  <c r="I273" i="144"/>
  <c r="AA273" s="1"/>
  <c r="I273" i="145" s="1"/>
  <c r="U273" s="1"/>
  <c r="I207" i="144"/>
  <c r="AA207" s="1"/>
  <c r="I207" i="145" s="1"/>
  <c r="U207" s="1"/>
  <c r="I489" i="144"/>
  <c r="AA489" s="1"/>
  <c r="I489" i="145" s="1"/>
  <c r="U489" s="1"/>
  <c r="I423" i="144"/>
  <c r="AA423" s="1"/>
  <c r="I423" i="145" s="1"/>
  <c r="U423" s="1"/>
  <c r="I357" i="144"/>
  <c r="I291"/>
  <c r="AA291" s="1"/>
  <c r="I291" i="145" s="1"/>
  <c r="U291" s="1"/>
  <c r="I225" i="144"/>
  <c r="AA225" s="1"/>
  <c r="I225" i="145" s="1"/>
  <c r="U225" s="1"/>
  <c r="I158" i="144"/>
  <c r="AA158" s="1"/>
  <c r="I158" i="145" s="1"/>
  <c r="U158" s="1"/>
  <c r="I92" i="144"/>
  <c r="AA92" s="1"/>
  <c r="I92" i="145" s="1"/>
  <c r="U92" s="1"/>
  <c r="I27" i="144"/>
  <c r="AA27" s="1"/>
  <c r="I27" i="145" s="1"/>
  <c r="U27" s="1"/>
  <c r="I457" i="144"/>
  <c r="AA457" s="1"/>
  <c r="I457" i="145" s="1"/>
  <c r="U457" s="1"/>
  <c r="I391" i="144"/>
  <c r="AA391" s="1"/>
  <c r="I391" i="145" s="1"/>
  <c r="U391" s="1"/>
  <c r="I325" i="144"/>
  <c r="AA325" s="1"/>
  <c r="I325" i="145" s="1"/>
  <c r="U325" s="1"/>
  <c r="I259" i="144"/>
  <c r="AA259" s="1"/>
  <c r="I259" i="145" s="1"/>
  <c r="U259" s="1"/>
  <c r="I189" i="144"/>
  <c r="AA189" s="1"/>
  <c r="I189" i="145" s="1"/>
  <c r="U189" s="1"/>
  <c r="I122" i="144"/>
  <c r="AA122" s="1"/>
  <c r="I122" i="145" s="1"/>
  <c r="U122" s="1"/>
  <c r="I57" i="144"/>
  <c r="AA57" s="1"/>
  <c r="I57" i="145" s="1"/>
  <c r="U57" s="1"/>
  <c r="I334" i="144"/>
  <c r="AA334" s="1"/>
  <c r="I334" i="145" s="1"/>
  <c r="U334" s="1"/>
  <c r="I239" i="144"/>
  <c r="AA239" s="1"/>
  <c r="I239" i="145" s="1"/>
  <c r="U239" s="1"/>
  <c r="I103" i="144"/>
  <c r="AA103" s="1"/>
  <c r="I103" i="145" s="1"/>
  <c r="U103" s="1"/>
  <c r="I124" i="144"/>
  <c r="AA124" s="1"/>
  <c r="I124" i="145" s="1"/>
  <c r="U124" s="1"/>
  <c r="I156" i="144"/>
  <c r="AA156" s="1"/>
  <c r="I156" i="145" s="1"/>
  <c r="U156" s="1"/>
  <c r="I129" i="144"/>
  <c r="AA129" s="1"/>
  <c r="I129" i="145" s="1"/>
  <c r="U129" s="1"/>
  <c r="I470" i="144"/>
  <c r="AA470" s="1"/>
  <c r="I470" i="145" s="1"/>
  <c r="U470" s="1"/>
  <c r="I404" i="144"/>
  <c r="AA404" s="1"/>
  <c r="I404" i="145" s="1"/>
  <c r="U404" s="1"/>
  <c r="I284" i="144"/>
  <c r="AA284" s="1"/>
  <c r="I284" i="145" s="1"/>
  <c r="U284" s="1"/>
  <c r="I174" i="144"/>
  <c r="AA174" s="1"/>
  <c r="I174" i="145" s="1"/>
  <c r="U174" s="1"/>
  <c r="I475" i="144"/>
  <c r="AA475" s="1"/>
  <c r="I475" i="145" s="1"/>
  <c r="U475" s="1"/>
  <c r="I409" i="144"/>
  <c r="AA409" s="1"/>
  <c r="I409" i="145" s="1"/>
  <c r="U409" s="1"/>
  <c r="I343" i="144"/>
  <c r="AA343" s="1"/>
  <c r="I343" i="145" s="1"/>
  <c r="U343" s="1"/>
  <c r="I277" i="144"/>
  <c r="AA277" s="1"/>
  <c r="I277" i="145" s="1"/>
  <c r="U277" s="1"/>
  <c r="I211" i="144"/>
  <c r="AA211" s="1"/>
  <c r="I211" i="145" s="1"/>
  <c r="U211" s="1"/>
  <c r="I493" i="144"/>
  <c r="AA493" s="1"/>
  <c r="I493" i="145" s="1"/>
  <c r="U493" s="1"/>
  <c r="I427" i="144"/>
  <c r="AA427" s="1"/>
  <c r="I427" i="145" s="1"/>
  <c r="U427" s="1"/>
  <c r="I361" i="144"/>
  <c r="AA361" s="1"/>
  <c r="I361" i="145" s="1"/>
  <c r="U361" s="1"/>
  <c r="I295" i="144"/>
  <c r="AA295" s="1"/>
  <c r="I295" i="145" s="1"/>
  <c r="U295" s="1"/>
  <c r="I229" i="144"/>
  <c r="AA229" s="1"/>
  <c r="I229" i="145" s="1"/>
  <c r="U229" s="1"/>
  <c r="I163" i="144"/>
  <c r="AA163" s="1"/>
  <c r="I163" i="145" s="1"/>
  <c r="U163" s="1"/>
  <c r="I97" i="144"/>
  <c r="AA97" s="1"/>
  <c r="I97" i="145" s="1"/>
  <c r="U97" s="1"/>
  <c r="I31" i="144"/>
  <c r="AA31" s="1"/>
  <c r="I31" i="145" s="1"/>
  <c r="U31" s="1"/>
  <c r="I461" i="144"/>
  <c r="AA461" s="1"/>
  <c r="I461" i="145" s="1"/>
  <c r="U461" s="1"/>
  <c r="I395" i="144"/>
  <c r="AA395" s="1"/>
  <c r="I395" i="145" s="1"/>
  <c r="U395" s="1"/>
  <c r="I329" i="144"/>
  <c r="AA329" s="1"/>
  <c r="I329" i="145" s="1"/>
  <c r="U329" s="1"/>
  <c r="I263" i="144"/>
  <c r="AA263" s="1"/>
  <c r="I263" i="145" s="1"/>
  <c r="U263" s="1"/>
  <c r="I193" i="144"/>
  <c r="AA193" s="1"/>
  <c r="I193" i="145" s="1"/>
  <c r="U193" s="1"/>
  <c r="I127" i="144"/>
  <c r="I61"/>
  <c r="AA61" s="1"/>
  <c r="I61" i="145" s="1"/>
  <c r="U61" s="1"/>
  <c r="I342" i="144"/>
  <c r="AA342" s="1"/>
  <c r="I342" i="145" s="1"/>
  <c r="U342" s="1"/>
  <c r="I243" i="144"/>
  <c r="AA243" s="1"/>
  <c r="I243" i="145" s="1"/>
  <c r="U243" s="1"/>
  <c r="I111" i="144"/>
  <c r="AA111" s="1"/>
  <c r="I111" i="145" s="1"/>
  <c r="U111" s="1"/>
  <c r="I141" i="144"/>
  <c r="AA141" s="1"/>
  <c r="I141" i="145" s="1"/>
  <c r="U141" s="1"/>
  <c r="I165" i="144"/>
  <c r="AA165" s="1"/>
  <c r="I165" i="145" s="1"/>
  <c r="U165" s="1"/>
  <c r="I145" i="144"/>
  <c r="AA145" s="1"/>
  <c r="I145" i="145" s="1"/>
  <c r="U145" s="1"/>
  <c r="I474" i="144"/>
  <c r="AA474" s="1"/>
  <c r="I474" i="145" s="1"/>
  <c r="U474" s="1"/>
  <c r="I408" i="144"/>
  <c r="AA408" s="1"/>
  <c r="I408" i="145" s="1"/>
  <c r="U408" s="1"/>
  <c r="I297" i="144"/>
  <c r="AA297" s="1"/>
  <c r="I297" i="145" s="1"/>
  <c r="U297" s="1"/>
  <c r="I29" i="144"/>
  <c r="AA29" s="1"/>
  <c r="I29" i="145" s="1"/>
  <c r="U29" s="1"/>
  <c r="I480" i="144"/>
  <c r="AA480" s="1"/>
  <c r="I480" i="145" s="1"/>
  <c r="U480" s="1"/>
  <c r="I413" i="144"/>
  <c r="AA413" s="1"/>
  <c r="I413" i="145" s="1"/>
  <c r="U413" s="1"/>
  <c r="I347" i="144"/>
  <c r="AA347" s="1"/>
  <c r="I347" i="145" s="1"/>
  <c r="U347" s="1"/>
  <c r="I281" i="144"/>
  <c r="AA281" s="1"/>
  <c r="I281" i="145" s="1"/>
  <c r="U281" s="1"/>
  <c r="I216" i="144"/>
  <c r="AA216" s="1"/>
  <c r="I216" i="145" s="1"/>
  <c r="U216" s="1"/>
  <c r="I497" i="144"/>
  <c r="AA497" s="1"/>
  <c r="I497" i="145" s="1"/>
  <c r="U497" s="1"/>
  <c r="I431" i="144"/>
  <c r="AA431" s="1"/>
  <c r="I431" i="145" s="1"/>
  <c r="U431" s="1"/>
  <c r="I365" i="144"/>
  <c r="AA365" s="1"/>
  <c r="I365" i="145" s="1"/>
  <c r="U365" s="1"/>
  <c r="I299" i="144"/>
  <c r="AA299" s="1"/>
  <c r="I299" i="145" s="1"/>
  <c r="U299" s="1"/>
  <c r="I233" i="144"/>
  <c r="AA233" s="1"/>
  <c r="I233" i="145" s="1"/>
  <c r="U233" s="1"/>
  <c r="I167" i="144"/>
  <c r="AA167" s="1"/>
  <c r="I167" i="145" s="1"/>
  <c r="U167" s="1"/>
  <c r="I101" i="144"/>
  <c r="AA101" s="1"/>
  <c r="I101" i="145" s="1"/>
  <c r="U101" s="1"/>
  <c r="I36" i="144"/>
  <c r="I465"/>
  <c r="AA465" s="1"/>
  <c r="I465" i="145" s="1"/>
  <c r="U465" s="1"/>
  <c r="I399" i="144"/>
  <c r="AA399" s="1"/>
  <c r="I399" i="145" s="1"/>
  <c r="U399" s="1"/>
  <c r="I333" i="144"/>
  <c r="AA333" s="1"/>
  <c r="I333" i="145" s="1"/>
  <c r="U333" s="1"/>
  <c r="I267" i="144"/>
  <c r="AA267" s="1"/>
  <c r="I267" i="145" s="1"/>
  <c r="U267" s="1"/>
  <c r="I197" i="144"/>
  <c r="AA197" s="1"/>
  <c r="I197" i="145" s="1"/>
  <c r="U197" s="1"/>
  <c r="I131" i="144"/>
  <c r="AA131" s="1"/>
  <c r="I131" i="145" s="1"/>
  <c r="U131" s="1"/>
  <c r="I65" i="144"/>
  <c r="AA65" s="1"/>
  <c r="I65" i="145" s="1"/>
  <c r="U65" s="1"/>
  <c r="I346" i="144"/>
  <c r="AA346" s="1"/>
  <c r="I346" i="145" s="1"/>
  <c r="U346" s="1"/>
  <c r="I252" i="144"/>
  <c r="AA252" s="1"/>
  <c r="I252" i="145" s="1"/>
  <c r="U252" s="1"/>
  <c r="I123" i="144"/>
  <c r="AA123" s="1"/>
  <c r="I123" i="145" s="1"/>
  <c r="U123" s="1"/>
  <c r="I149" i="144"/>
  <c r="AA149" s="1"/>
  <c r="I149" i="145" s="1"/>
  <c r="U149" s="1"/>
  <c r="I268" i="144"/>
  <c r="AA268" s="1"/>
  <c r="I268" i="145" s="1"/>
  <c r="U268" s="1"/>
  <c r="I25" i="144"/>
  <c r="AA25" s="1"/>
  <c r="I25" i="145" s="1"/>
  <c r="U25" s="1"/>
  <c r="I115" i="144"/>
  <c r="AA115" s="1"/>
  <c r="I115" i="145" s="1"/>
  <c r="U115" s="1"/>
  <c r="I298" i="144"/>
  <c r="AA298" s="1"/>
  <c r="I298" i="145" s="1"/>
  <c r="U298" s="1"/>
  <c r="I381" i="144"/>
  <c r="AA381" s="1"/>
  <c r="I381" i="145" s="1"/>
  <c r="U381" s="1"/>
  <c r="I117" i="144"/>
  <c r="AA117" s="1"/>
  <c r="I117" i="145" s="1"/>
  <c r="U117" s="1"/>
  <c r="I349" i="144"/>
  <c r="AA349" s="1"/>
  <c r="I349" i="145" s="1"/>
  <c r="U349" s="1"/>
  <c r="I81" i="144"/>
  <c r="AA81" s="1"/>
  <c r="I81" i="145" s="1"/>
  <c r="U81" s="1"/>
  <c r="I17" i="144"/>
  <c r="AA17" s="1"/>
  <c r="I17" i="145" s="1"/>
  <c r="U17" s="1"/>
  <c r="I143" i="144"/>
  <c r="AA143" s="1"/>
  <c r="I143" i="145" s="1"/>
  <c r="U143" s="1"/>
  <c r="I148" i="144"/>
  <c r="AA148" s="1"/>
  <c r="I148" i="145" s="1"/>
  <c r="U148" s="1"/>
  <c r="I491" i="144"/>
  <c r="AA491" s="1"/>
  <c r="I491" i="145" s="1"/>
  <c r="U491" s="1"/>
  <c r="I496" i="144"/>
  <c r="AA496" s="1"/>
  <c r="I496" i="145" s="1"/>
  <c r="U496" s="1"/>
  <c r="I232" i="144"/>
  <c r="AA232" s="1"/>
  <c r="I232" i="145" s="1"/>
  <c r="U232" s="1"/>
  <c r="I316" i="144"/>
  <c r="AA316" s="1"/>
  <c r="I316" i="145" s="1"/>
  <c r="U316" s="1"/>
  <c r="I52" i="144"/>
  <c r="AA52" s="1"/>
  <c r="I52" i="145" s="1"/>
  <c r="U52" s="1"/>
  <c r="I283" i="144"/>
  <c r="AA283" s="1"/>
  <c r="I283" i="145" s="1"/>
  <c r="U283" s="1"/>
  <c r="I16" i="144"/>
  <c r="AA16" s="1"/>
  <c r="I16" i="145" s="1"/>
  <c r="U16" s="1"/>
  <c r="I77" i="144"/>
  <c r="AA77" s="1"/>
  <c r="I77" i="145" s="1"/>
  <c r="U77" s="1"/>
  <c r="I9" i="144"/>
  <c r="AA9" s="1"/>
  <c r="I9" i="145" s="1"/>
  <c r="U9" s="1"/>
  <c r="I425" i="144"/>
  <c r="AA425" s="1"/>
  <c r="I425" i="145" s="1"/>
  <c r="U425" s="1"/>
  <c r="I430" i="144"/>
  <c r="AA430" s="1"/>
  <c r="I430" i="145" s="1"/>
  <c r="U430" s="1"/>
  <c r="I100" i="144"/>
  <c r="AA100" s="1"/>
  <c r="I100" i="145" s="1"/>
  <c r="U100" s="1"/>
  <c r="I250" i="144"/>
  <c r="AA250" s="1"/>
  <c r="I250" i="145" s="1"/>
  <c r="U250" s="1"/>
  <c r="I482" i="144"/>
  <c r="AA482" s="1"/>
  <c r="I482" i="145" s="1"/>
  <c r="U482" s="1"/>
  <c r="I213" i="144"/>
  <c r="AA213" s="1"/>
  <c r="I213" i="145" s="1"/>
  <c r="U213" s="1"/>
  <c r="I276" i="144"/>
  <c r="AA276" s="1"/>
  <c r="I276" i="145" s="1"/>
  <c r="U276" s="1"/>
  <c r="I8" i="144"/>
  <c r="AA8" s="1"/>
  <c r="I8" i="145" s="1"/>
  <c r="U8" s="1"/>
  <c r="I12" i="144"/>
  <c r="AA12" s="1"/>
  <c r="I12" i="145" s="1"/>
  <c r="U12" s="1"/>
  <c r="I350" i="144"/>
  <c r="AA350" s="1"/>
  <c r="I350" i="145" s="1"/>
  <c r="U350" s="1"/>
  <c r="I364" i="144"/>
  <c r="AA364" s="1"/>
  <c r="I364" i="145" s="1"/>
  <c r="U364" s="1"/>
  <c r="I448" i="144"/>
  <c r="AA448" s="1"/>
  <c r="I448" i="145" s="1"/>
  <c r="U448" s="1"/>
  <c r="I183" i="144"/>
  <c r="AA183" s="1"/>
  <c r="I183" i="145" s="1"/>
  <c r="U183" s="1"/>
  <c r="I416" i="144"/>
  <c r="AA416" s="1"/>
  <c r="I416" i="145" s="1"/>
  <c r="U416" s="1"/>
  <c r="I147" i="144"/>
  <c r="AA147" s="1"/>
  <c r="I147" i="145" s="1"/>
  <c r="U147" s="1"/>
  <c r="I161" i="144"/>
  <c r="I133" i="140" l="1"/>
  <c r="X134"/>
  <c r="X133" s="1"/>
  <c r="T215" i="145"/>
  <c r="H214"/>
  <c r="S289"/>
  <c r="I35" i="144"/>
  <c r="AA36"/>
  <c r="I440"/>
  <c r="AA441"/>
  <c r="AA386"/>
  <c r="I385"/>
  <c r="I377" i="140"/>
  <c r="X378"/>
  <c r="X377" s="1"/>
  <c r="X95"/>
  <c r="X94" s="1"/>
  <c r="I94"/>
  <c r="E131" i="141"/>
  <c r="E92"/>
  <c r="E65"/>
  <c r="E18"/>
  <c r="E170"/>
  <c r="E135"/>
  <c r="E121"/>
  <c r="E78"/>
  <c r="E55"/>
  <c r="E19"/>
  <c r="Q19" s="1"/>
  <c r="E165"/>
  <c r="E126"/>
  <c r="E128"/>
  <c r="E93"/>
  <c r="E36"/>
  <c r="E188"/>
  <c r="E152"/>
  <c r="E130"/>
  <c r="E86"/>
  <c r="E64"/>
  <c r="E113"/>
  <c r="E172"/>
  <c r="E115"/>
  <c r="E80"/>
  <c r="E40"/>
  <c r="E13"/>
  <c r="E174"/>
  <c r="E134"/>
  <c r="E108"/>
  <c r="E59"/>
  <c r="E24"/>
  <c r="E159"/>
  <c r="E119"/>
  <c r="E84"/>
  <c r="E62"/>
  <c r="E17"/>
  <c r="E178"/>
  <c r="E67"/>
  <c r="E162"/>
  <c r="E127"/>
  <c r="E70"/>
  <c r="E26"/>
  <c r="E187"/>
  <c r="E164"/>
  <c r="E120"/>
  <c r="E98"/>
  <c r="E190"/>
  <c r="E146"/>
  <c r="E124"/>
  <c r="E88"/>
  <c r="E33"/>
  <c r="E195"/>
  <c r="F6" i="145"/>
  <c r="F5" s="1"/>
  <c r="E136" i="141"/>
  <c r="E101"/>
  <c r="E79"/>
  <c r="E28"/>
  <c r="E180"/>
  <c r="E192"/>
  <c r="E151"/>
  <c r="E91"/>
  <c r="E51"/>
  <c r="E15"/>
  <c r="E185"/>
  <c r="E145"/>
  <c r="E110"/>
  <c r="E158"/>
  <c r="E35"/>
  <c r="E196"/>
  <c r="E139"/>
  <c r="E95"/>
  <c r="E72"/>
  <c r="E37"/>
  <c r="E189"/>
  <c r="E166"/>
  <c r="E122"/>
  <c r="Q122" s="1"/>
  <c r="E83"/>
  <c r="E22"/>
  <c r="E183"/>
  <c r="E143"/>
  <c r="E116"/>
  <c r="E77"/>
  <c r="E41"/>
  <c r="E203"/>
  <c r="E25"/>
  <c r="E186"/>
  <c r="E125"/>
  <c r="E85"/>
  <c r="E50"/>
  <c r="E27"/>
  <c r="E179"/>
  <c r="E144"/>
  <c r="E53"/>
  <c r="E9"/>
  <c r="E169"/>
  <c r="E147"/>
  <c r="E97"/>
  <c r="E57"/>
  <c r="E30"/>
  <c r="E201"/>
  <c r="E160"/>
  <c r="E133"/>
  <c r="E87"/>
  <c r="E43"/>
  <c r="E181"/>
  <c r="E14"/>
  <c r="E149"/>
  <c r="E114"/>
  <c r="E74"/>
  <c r="E48"/>
  <c r="E8"/>
  <c r="E168"/>
  <c r="E142"/>
  <c r="E94"/>
  <c r="E58"/>
  <c r="E194"/>
  <c r="E153"/>
  <c r="E118"/>
  <c r="E96"/>
  <c r="E52"/>
  <c r="E29"/>
  <c r="E44"/>
  <c r="E137"/>
  <c r="E81"/>
  <c r="E45"/>
  <c r="E198"/>
  <c r="E175"/>
  <c r="E140"/>
  <c r="E100"/>
  <c r="E73"/>
  <c r="E54"/>
  <c r="E49"/>
  <c r="E184"/>
  <c r="E148"/>
  <c r="E109"/>
  <c r="E82"/>
  <c r="E42"/>
  <c r="E7"/>
  <c r="E176"/>
  <c r="E68"/>
  <c r="E32"/>
  <c r="E10"/>
  <c r="E155"/>
  <c r="E112"/>
  <c r="E90"/>
  <c r="E63"/>
  <c r="E23"/>
  <c r="E193"/>
  <c r="R7" i="145"/>
  <c r="E103" i="141"/>
  <c r="E99"/>
  <c r="E69"/>
  <c r="E12"/>
  <c r="E173"/>
  <c r="E129"/>
  <c r="E107"/>
  <c r="E71"/>
  <c r="E31"/>
  <c r="E202"/>
  <c r="E157"/>
  <c r="E117"/>
  <c r="E56"/>
  <c r="E16"/>
  <c r="E177"/>
  <c r="E150"/>
  <c r="E111"/>
  <c r="E76"/>
  <c r="E21"/>
  <c r="E197"/>
  <c r="E161"/>
  <c r="E105"/>
  <c r="E61"/>
  <c r="E38"/>
  <c r="E200"/>
  <c r="E154"/>
  <c r="E132"/>
  <c r="E167"/>
  <c r="E104"/>
  <c r="E47"/>
  <c r="E11"/>
  <c r="E163"/>
  <c r="E141"/>
  <c r="E106"/>
  <c r="E66"/>
  <c r="E39"/>
  <c r="S248" i="145"/>
  <c r="T386"/>
  <c r="H385"/>
  <c r="S414"/>
  <c r="S94"/>
  <c r="H477"/>
  <c r="T478"/>
  <c r="T477" s="1"/>
  <c r="U467"/>
  <c r="T441"/>
  <c r="T440" s="1"/>
  <c r="H440"/>
  <c r="S160"/>
  <c r="H160"/>
  <c r="T161"/>
  <c r="T95"/>
  <c r="H94"/>
  <c r="I160" i="144"/>
  <c r="AA161"/>
  <c r="I356"/>
  <c r="AA357"/>
  <c r="I477"/>
  <c r="AA478"/>
  <c r="I289"/>
  <c r="AA290"/>
  <c r="I214"/>
  <c r="AA215"/>
  <c r="I67" i="140"/>
  <c r="X68"/>
  <c r="X67" s="1"/>
  <c r="I430"/>
  <c r="X431"/>
  <c r="X430" s="1"/>
  <c r="S187" i="145"/>
  <c r="T415"/>
  <c r="H414"/>
  <c r="S356"/>
  <c r="T290"/>
  <c r="H289"/>
  <c r="H35"/>
  <c r="T36"/>
  <c r="H126"/>
  <c r="T127"/>
  <c r="H313"/>
  <c r="T314"/>
  <c r="S385"/>
  <c r="H356"/>
  <c r="T357"/>
  <c r="I414" i="144"/>
  <c r="AA415"/>
  <c r="I94"/>
  <c r="AA95"/>
  <c r="S126" i="145"/>
  <c r="S214"/>
  <c r="AA127" i="144"/>
  <c r="I126"/>
  <c r="I313"/>
  <c r="AA314"/>
  <c r="AA249"/>
  <c r="I248"/>
  <c r="I187"/>
  <c r="AA188"/>
  <c r="X239" i="140"/>
  <c r="X238" s="1"/>
  <c r="I238"/>
  <c r="G6" i="144"/>
  <c r="G5" s="1"/>
  <c r="Y7"/>
  <c r="H248" i="145"/>
  <c r="T249"/>
  <c r="T188"/>
  <c r="H187"/>
  <c r="S313"/>
  <c r="S35"/>
  <c r="H7" i="144"/>
  <c r="H7" i="140"/>
  <c r="I314" i="145" l="1"/>
  <c r="AA313" i="144"/>
  <c r="Z7"/>
  <c r="H6"/>
  <c r="H5" s="1"/>
  <c r="AA187"/>
  <c r="I188" i="145"/>
  <c r="T126"/>
  <c r="T414"/>
  <c r="I161"/>
  <c r="AA160" i="144"/>
  <c r="Q141" i="141"/>
  <c r="D141" i="142"/>
  <c r="N141" s="1"/>
  <c r="Q104" i="141"/>
  <c r="D104" i="142"/>
  <c r="N104" s="1"/>
  <c r="Q200" i="141"/>
  <c r="E199"/>
  <c r="E20" i="143" s="1"/>
  <c r="Q20" s="1"/>
  <c r="Q161" i="141"/>
  <c r="D161" i="142"/>
  <c r="N161" s="1"/>
  <c r="D111"/>
  <c r="N111" s="1"/>
  <c r="Q111" i="141"/>
  <c r="Q56"/>
  <c r="D56" i="142"/>
  <c r="N56" s="1"/>
  <c r="Q31" i="141"/>
  <c r="D31" i="142"/>
  <c r="N31" s="1"/>
  <c r="D173"/>
  <c r="N173" s="1"/>
  <c r="Q173" i="141"/>
  <c r="Q103"/>
  <c r="D103" i="142"/>
  <c r="N103" s="1"/>
  <c r="E102" i="141"/>
  <c r="D63" i="142"/>
  <c r="N63" s="1"/>
  <c r="Q63" i="141"/>
  <c r="D10" i="142"/>
  <c r="N10" s="1"/>
  <c r="Q10" i="141"/>
  <c r="D7" i="142"/>
  <c r="N7" s="1"/>
  <c r="Q7" i="141"/>
  <c r="E6"/>
  <c r="D148" i="142"/>
  <c r="N148" s="1"/>
  <c r="Q148" i="141"/>
  <c r="Q73"/>
  <c r="D73" i="142"/>
  <c r="N73" s="1"/>
  <c r="Q198" i="141"/>
  <c r="D198" i="142"/>
  <c r="N198" s="1"/>
  <c r="Q44" i="141"/>
  <c r="D44" i="142"/>
  <c r="N44" s="1"/>
  <c r="D118"/>
  <c r="N118" s="1"/>
  <c r="Q118" i="141"/>
  <c r="D94" i="142"/>
  <c r="N94" s="1"/>
  <c r="Q94" i="141"/>
  <c r="Q48"/>
  <c r="D48" i="142"/>
  <c r="N48" s="1"/>
  <c r="Q14" i="141"/>
  <c r="D14" i="142"/>
  <c r="N14" s="1"/>
  <c r="D133"/>
  <c r="N133" s="1"/>
  <c r="Q133" i="141"/>
  <c r="D57" i="142"/>
  <c r="N57" s="1"/>
  <c r="Q57" i="141"/>
  <c r="D9" i="142"/>
  <c r="N9" s="1"/>
  <c r="Q9" i="141"/>
  <c r="Q27"/>
  <c r="D27" i="142"/>
  <c r="N27" s="1"/>
  <c r="D186"/>
  <c r="N186" s="1"/>
  <c r="Q186" i="141"/>
  <c r="Q77"/>
  <c r="D77" i="142"/>
  <c r="N77" s="1"/>
  <c r="Q22" i="141"/>
  <c r="D22" i="142"/>
  <c r="N22" s="1"/>
  <c r="Q189" i="141"/>
  <c r="D189" i="142"/>
  <c r="N189" s="1"/>
  <c r="E138" i="141"/>
  <c r="Q139"/>
  <c r="D110" i="142"/>
  <c r="N110" s="1"/>
  <c r="Q110" i="141"/>
  <c r="Q51"/>
  <c r="D51" i="142"/>
  <c r="N51" s="1"/>
  <c r="Q180" i="141"/>
  <c r="D180" i="142"/>
  <c r="N180" s="1"/>
  <c r="Q136" i="141"/>
  <c r="D136" i="142"/>
  <c r="N136" s="1"/>
  <c r="D88"/>
  <c r="N88" s="1"/>
  <c r="Q88" i="141"/>
  <c r="Q98"/>
  <c r="D98" i="142"/>
  <c r="N98" s="1"/>
  <c r="D26"/>
  <c r="N26" s="1"/>
  <c r="Q26" i="141"/>
  <c r="D67" i="142"/>
  <c r="N67" s="1"/>
  <c r="Q67" i="141"/>
  <c r="D84" i="142"/>
  <c r="N84" s="1"/>
  <c r="Q84" i="141"/>
  <c r="Q59"/>
  <c r="D59" i="142"/>
  <c r="N59" s="1"/>
  <c r="D13"/>
  <c r="N13" s="1"/>
  <c r="Q13" i="141"/>
  <c r="Q172"/>
  <c r="E171"/>
  <c r="Q130"/>
  <c r="D130" i="142"/>
  <c r="N130" s="1"/>
  <c r="Q93" i="141"/>
  <c r="D93" i="142"/>
  <c r="N93" s="1"/>
  <c r="D135"/>
  <c r="N135" s="1"/>
  <c r="Q135" i="141"/>
  <c r="Q92"/>
  <c r="D92" i="142"/>
  <c r="N92" s="1"/>
  <c r="T214" i="145"/>
  <c r="T187"/>
  <c r="AA94" i="144"/>
  <c r="I95" i="145"/>
  <c r="T248"/>
  <c r="AA248" i="144"/>
  <c r="I249" i="145"/>
  <c r="I127"/>
  <c r="AA126" i="144"/>
  <c r="T356" i="145"/>
  <c r="T94"/>
  <c r="T160"/>
  <c r="T385"/>
  <c r="Q106" i="141"/>
  <c r="D106" i="142"/>
  <c r="N106" s="1"/>
  <c r="Q47" i="141"/>
  <c r="E46"/>
  <c r="D154" i="142"/>
  <c r="N154" s="1"/>
  <c r="Q154" i="141"/>
  <c r="Q105"/>
  <c r="D105" i="142"/>
  <c r="N105" s="1"/>
  <c r="Q76" i="141"/>
  <c r="E75"/>
  <c r="Q16"/>
  <c r="D16" i="142"/>
  <c r="N16" s="1"/>
  <c r="D202"/>
  <c r="N202" s="1"/>
  <c r="Q202" i="141"/>
  <c r="Q129"/>
  <c r="D129" i="142"/>
  <c r="N129" s="1"/>
  <c r="D99"/>
  <c r="N99" s="1"/>
  <c r="Q99" i="141"/>
  <c r="D23" i="142"/>
  <c r="N23" s="1"/>
  <c r="Q23" i="141"/>
  <c r="D155" i="142"/>
  <c r="N155" s="1"/>
  <c r="Q155" i="141"/>
  <c r="D176" i="142"/>
  <c r="N176" s="1"/>
  <c r="Q176" i="141"/>
  <c r="Q109"/>
  <c r="D109" i="142"/>
  <c r="N109" s="1"/>
  <c r="D54"/>
  <c r="N54" s="1"/>
  <c r="Q54" i="141"/>
  <c r="Q175"/>
  <c r="D175" i="142"/>
  <c r="N175" s="1"/>
  <c r="D137"/>
  <c r="N137" s="1"/>
  <c r="Q137" i="141"/>
  <c r="D96" i="142"/>
  <c r="N96" s="1"/>
  <c r="Q96" i="141"/>
  <c r="D58" i="142"/>
  <c r="N58" s="1"/>
  <c r="Q58" i="141"/>
  <c r="D8" i="142"/>
  <c r="N8" s="1"/>
  <c r="Q8" i="141"/>
  <c r="D149" i="142"/>
  <c r="N149" s="1"/>
  <c r="Q149" i="141"/>
  <c r="D87" i="142"/>
  <c r="N87" s="1"/>
  <c r="Q87" i="141"/>
  <c r="Q30"/>
  <c r="D30" i="142"/>
  <c r="N30" s="1"/>
  <c r="D169"/>
  <c r="N169" s="1"/>
  <c r="Q169" i="141"/>
  <c r="D179" i="142"/>
  <c r="N179" s="1"/>
  <c r="Q179" i="141"/>
  <c r="Q125"/>
  <c r="D125" i="142"/>
  <c r="N125" s="1"/>
  <c r="Q41" i="141"/>
  <c r="D41" i="142"/>
  <c r="N41" s="1"/>
  <c r="Q183" i="141"/>
  <c r="E182"/>
  <c r="D166" i="142"/>
  <c r="N166" s="1"/>
  <c r="Q166" i="141"/>
  <c r="Q95"/>
  <c r="D95" i="142"/>
  <c r="N95" s="1"/>
  <c r="D158"/>
  <c r="N158" s="1"/>
  <c r="Q158" i="141"/>
  <c r="D15" i="142"/>
  <c r="N15" s="1"/>
  <c r="Q15" i="141"/>
  <c r="E191"/>
  <c r="Q192"/>
  <c r="Q101"/>
  <c r="D101" i="142"/>
  <c r="N101" s="1"/>
  <c r="Q33" i="141"/>
  <c r="D33" i="142"/>
  <c r="N33" s="1"/>
  <c r="Q190" i="141"/>
  <c r="D190" i="142"/>
  <c r="N190" s="1"/>
  <c r="Q187" i="141"/>
  <c r="D187" i="142"/>
  <c r="N187" s="1"/>
  <c r="Q162" i="141"/>
  <c r="D162" i="142"/>
  <c r="N162" s="1"/>
  <c r="D62"/>
  <c r="N62" s="1"/>
  <c r="Q62" i="141"/>
  <c r="Q24"/>
  <c r="D24" i="142"/>
  <c r="N24" s="1"/>
  <c r="D174"/>
  <c r="N174" s="1"/>
  <c r="Q174" i="141"/>
  <c r="Q115"/>
  <c r="D115" i="142"/>
  <c r="N115" s="1"/>
  <c r="Q86" i="141"/>
  <c r="D86" i="142"/>
  <c r="N86" s="1"/>
  <c r="D36"/>
  <c r="N36" s="1"/>
  <c r="Q36" i="141"/>
  <c r="D165" i="142"/>
  <c r="N165" s="1"/>
  <c r="Q165" i="141"/>
  <c r="Q121"/>
  <c r="D121" i="142"/>
  <c r="N121" s="1"/>
  <c r="Q65" i="141"/>
  <c r="D65" i="142"/>
  <c r="N65" s="1"/>
  <c r="I36" i="145"/>
  <c r="AA35" i="144"/>
  <c r="I215" i="145"/>
  <c r="AA214" i="144"/>
  <c r="I478" i="145"/>
  <c r="AA477" i="144"/>
  <c r="AA356"/>
  <c r="I357" i="145"/>
  <c r="Q66" i="141"/>
  <c r="D66" i="142"/>
  <c r="N66" s="1"/>
  <c r="Q11" i="141"/>
  <c r="D11" i="142"/>
  <c r="N11" s="1"/>
  <c r="Q132" i="141"/>
  <c r="D132" i="142"/>
  <c r="N132" s="1"/>
  <c r="E60" i="141"/>
  <c r="Q61"/>
  <c r="E20"/>
  <c r="Q21"/>
  <c r="D177" i="142"/>
  <c r="N177" s="1"/>
  <c r="Q177" i="141"/>
  <c r="E156"/>
  <c r="Q157"/>
  <c r="Q107"/>
  <c r="D107" i="142"/>
  <c r="N107" s="1"/>
  <c r="D69"/>
  <c r="N69" s="1"/>
  <c r="Q69" i="141"/>
  <c r="Q193"/>
  <c r="D193" i="142"/>
  <c r="N193" s="1"/>
  <c r="D112"/>
  <c r="N112" s="1"/>
  <c r="Q112" i="141"/>
  <c r="D68" i="142"/>
  <c r="N68" s="1"/>
  <c r="Q68" i="141"/>
  <c r="Q82"/>
  <c r="D82" i="142"/>
  <c r="N82" s="1"/>
  <c r="D49"/>
  <c r="N49" s="1"/>
  <c r="Q49" i="141"/>
  <c r="Q140"/>
  <c r="D140" i="142"/>
  <c r="N140" s="1"/>
  <c r="D81"/>
  <c r="N81" s="1"/>
  <c r="Q81" i="141"/>
  <c r="D52" i="142"/>
  <c r="N52" s="1"/>
  <c r="Q52" i="141"/>
  <c r="D194" i="142"/>
  <c r="N194" s="1"/>
  <c r="Q194" i="141"/>
  <c r="D168" i="142"/>
  <c r="N168" s="1"/>
  <c r="Q168" i="141"/>
  <c r="D114" i="142"/>
  <c r="N114" s="1"/>
  <c r="Q114" i="141"/>
  <c r="Q43"/>
  <c r="D43" i="142"/>
  <c r="N43" s="1"/>
  <c r="D201"/>
  <c r="N201" s="1"/>
  <c r="Q201" i="141"/>
  <c r="Q147"/>
  <c r="D147" i="142"/>
  <c r="N147" s="1"/>
  <c r="D144"/>
  <c r="N144" s="1"/>
  <c r="Q144" i="141"/>
  <c r="D85" i="142"/>
  <c r="N85" s="1"/>
  <c r="Q85" i="141"/>
  <c r="D203" i="142"/>
  <c r="N203" s="1"/>
  <c r="Q203" i="141"/>
  <c r="Q143"/>
  <c r="D143" i="142"/>
  <c r="N143" s="1"/>
  <c r="D72"/>
  <c r="N72" s="1"/>
  <c r="Q72" i="141"/>
  <c r="E34"/>
  <c r="Q35"/>
  <c r="D185" i="142"/>
  <c r="N185" s="1"/>
  <c r="Q185" i="141"/>
  <c r="D151" i="142"/>
  <c r="N151" s="1"/>
  <c r="Q151" i="141"/>
  <c r="Q79"/>
  <c r="D79" i="142"/>
  <c r="N79" s="1"/>
  <c r="D195"/>
  <c r="N195" s="1"/>
  <c r="Q195" i="141"/>
  <c r="Q146"/>
  <c r="D146" i="142"/>
  <c r="N146" s="1"/>
  <c r="D164"/>
  <c r="N164" s="1"/>
  <c r="Q164" i="141"/>
  <c r="Q127"/>
  <c r="D127" i="142"/>
  <c r="N127" s="1"/>
  <c r="Q17" i="141"/>
  <c r="D17" i="142"/>
  <c r="N17" s="1"/>
  <c r="Q159" i="141"/>
  <c r="D159" i="142"/>
  <c r="N159" s="1"/>
  <c r="D134"/>
  <c r="N134" s="1"/>
  <c r="Q134" i="141"/>
  <c r="Q80"/>
  <c r="D80" i="142"/>
  <c r="N80" s="1"/>
  <c r="D64"/>
  <c r="N64" s="1"/>
  <c r="Q64" i="141"/>
  <c r="Q188"/>
  <c r="D188" i="142"/>
  <c r="N188" s="1"/>
  <c r="Q126" i="141"/>
  <c r="D126" i="142"/>
  <c r="N126" s="1"/>
  <c r="D78"/>
  <c r="N78" s="1"/>
  <c r="Q78" i="141"/>
  <c r="D18" i="142"/>
  <c r="N18" s="1"/>
  <c r="Q18" i="141"/>
  <c r="AA385" i="144"/>
  <c r="I386" i="145"/>
  <c r="I441"/>
  <c r="AA440" i="144"/>
  <c r="H6" i="140"/>
  <c r="H5" s="1"/>
  <c r="W7"/>
  <c r="W6" s="1"/>
  <c r="W5" s="1"/>
  <c r="G7" i="145"/>
  <c r="Y6" i="144"/>
  <c r="Y5" s="1"/>
  <c r="T313" i="145"/>
  <c r="T35"/>
  <c r="AA414" i="144"/>
  <c r="I415" i="145"/>
  <c r="T289"/>
  <c r="AA289" i="144"/>
  <c r="I290" i="145"/>
  <c r="D39" i="142"/>
  <c r="N39" s="1"/>
  <c r="Q39" i="141"/>
  <c r="Q163"/>
  <c r="D163" i="142"/>
  <c r="N163" s="1"/>
  <c r="Q167" i="141"/>
  <c r="D167" i="142"/>
  <c r="N167" s="1"/>
  <c r="D38"/>
  <c r="N38" s="1"/>
  <c r="Q38" i="141"/>
  <c r="Q197"/>
  <c r="D197" i="142"/>
  <c r="N197" s="1"/>
  <c r="D150"/>
  <c r="N150" s="1"/>
  <c r="Q150" i="141"/>
  <c r="Q117"/>
  <c r="D117" i="142"/>
  <c r="N117" s="1"/>
  <c r="Q71" i="141"/>
  <c r="D71" i="142"/>
  <c r="N71" s="1"/>
  <c r="Q12" i="141"/>
  <c r="D12" i="142"/>
  <c r="N12" s="1"/>
  <c r="R6" i="145"/>
  <c r="R5" s="1"/>
  <c r="E89" i="141"/>
  <c r="Q90"/>
  <c r="D32" i="142"/>
  <c r="N32" s="1"/>
  <c r="Q32" i="141"/>
  <c r="Q42"/>
  <c r="D42" i="142"/>
  <c r="N42" s="1"/>
  <c r="Q184" i="141"/>
  <c r="D184" i="142"/>
  <c r="N184" s="1"/>
  <c r="D100"/>
  <c r="N100" s="1"/>
  <c r="Q100" i="141"/>
  <c r="D45" i="142"/>
  <c r="N45" s="1"/>
  <c r="Q45" i="141"/>
  <c r="D29" i="142"/>
  <c r="N29" s="1"/>
  <c r="Q29" i="141"/>
  <c r="Q153"/>
  <c r="D153" i="142"/>
  <c r="N153" s="1"/>
  <c r="Q142" i="141"/>
  <c r="D142" i="142"/>
  <c r="N142" s="1"/>
  <c r="D74"/>
  <c r="N74" s="1"/>
  <c r="Q74" i="141"/>
  <c r="Q181"/>
  <c r="D181" i="142"/>
  <c r="N181" s="1"/>
  <c r="Q160" i="141"/>
  <c r="D160" i="142"/>
  <c r="N160" s="1"/>
  <c r="D97"/>
  <c r="N97" s="1"/>
  <c r="Q97" i="141"/>
  <c r="D53" i="142"/>
  <c r="N53" s="1"/>
  <c r="Q53" i="141"/>
  <c r="Q50"/>
  <c r="D50" i="142"/>
  <c r="N50" s="1"/>
  <c r="D25"/>
  <c r="N25" s="1"/>
  <c r="Q25" i="141"/>
  <c r="D116" i="142"/>
  <c r="N116" s="1"/>
  <c r="Q116" i="141"/>
  <c r="Q83"/>
  <c r="D83" i="142"/>
  <c r="N83" s="1"/>
  <c r="D37"/>
  <c r="N37" s="1"/>
  <c r="Q37" i="141"/>
  <c r="Q196"/>
  <c r="D196" i="142"/>
  <c r="N196" s="1"/>
  <c r="Q145" i="141"/>
  <c r="D145" i="142"/>
  <c r="N145" s="1"/>
  <c r="Q91" i="141"/>
  <c r="D91" i="142"/>
  <c r="N91" s="1"/>
  <c r="D28"/>
  <c r="N28" s="1"/>
  <c r="Q28" i="141"/>
  <c r="E123"/>
  <c r="Q124"/>
  <c r="Q120"/>
  <c r="D120" i="142"/>
  <c r="N120" s="1"/>
  <c r="Q70" i="141"/>
  <c r="D70" i="142"/>
  <c r="N70" s="1"/>
  <c r="D178"/>
  <c r="N178" s="1"/>
  <c r="Q178" i="141"/>
  <c r="Q119"/>
  <c r="D119" i="142"/>
  <c r="N119" s="1"/>
  <c r="D108"/>
  <c r="N108" s="1"/>
  <c r="Q108" i="141"/>
  <c r="Q40"/>
  <c r="D40" i="142"/>
  <c r="N40" s="1"/>
  <c r="D113"/>
  <c r="N113" s="1"/>
  <c r="Q113" i="141"/>
  <c r="Q152"/>
  <c r="D152" i="142"/>
  <c r="N152" s="1"/>
  <c r="D128"/>
  <c r="N128" s="1"/>
  <c r="Q128" i="141"/>
  <c r="D55" i="142"/>
  <c r="N55" s="1"/>
  <c r="Q55" i="141"/>
  <c r="D170" i="142"/>
  <c r="N170" s="1"/>
  <c r="Q170" i="141"/>
  <c r="D131" i="142"/>
  <c r="N131" s="1"/>
  <c r="Q131" i="141"/>
  <c r="I7" i="140"/>
  <c r="D123" i="142" l="1"/>
  <c r="E14" i="143"/>
  <c r="Q14" s="1"/>
  <c r="U441" i="145"/>
  <c r="U440" s="1"/>
  <c r="I440"/>
  <c r="E5" i="141"/>
  <c r="D6" i="142"/>
  <c r="E6" i="143"/>
  <c r="Q60" i="141"/>
  <c r="Q182"/>
  <c r="Q75"/>
  <c r="D34" i="142"/>
  <c r="E8" i="143"/>
  <c r="Q8" s="1"/>
  <c r="E16"/>
  <c r="Q16" s="1"/>
  <c r="D156" i="142"/>
  <c r="E7" i="143"/>
  <c r="Q7" s="1"/>
  <c r="D20" i="142"/>
  <c r="E18" i="143"/>
  <c r="Q18" s="1"/>
  <c r="D182" i="142"/>
  <c r="D75"/>
  <c r="E11" i="143"/>
  <c r="Q11" s="1"/>
  <c r="I126" i="145"/>
  <c r="U127"/>
  <c r="D138" i="142"/>
  <c r="E15" i="143"/>
  <c r="Q15" s="1"/>
  <c r="E13"/>
  <c r="Q13" s="1"/>
  <c r="D102" i="142"/>
  <c r="Q123" i="141"/>
  <c r="Q171"/>
  <c r="X7" i="140"/>
  <c r="X6" s="1"/>
  <c r="X5" s="1"/>
  <c r="I6"/>
  <c r="I5" s="1"/>
  <c r="E12" i="143"/>
  <c r="Q12" s="1"/>
  <c r="D89" i="142"/>
  <c r="U290" i="145"/>
  <c r="I289"/>
  <c r="I385"/>
  <c r="U386"/>
  <c r="U478"/>
  <c r="U477" s="1"/>
  <c r="I477"/>
  <c r="I214"/>
  <c r="U215"/>
  <c r="I35"/>
  <c r="U36"/>
  <c r="D191" i="142"/>
  <c r="E19" i="143"/>
  <c r="I248" i="145"/>
  <c r="U249"/>
  <c r="I94"/>
  <c r="U95"/>
  <c r="D171" i="142"/>
  <c r="E17" i="143"/>
  <c r="Q17" s="1"/>
  <c r="U161" i="145"/>
  <c r="I160"/>
  <c r="H7"/>
  <c r="Z6" i="144"/>
  <c r="Z5" s="1"/>
  <c r="Q34" i="141"/>
  <c r="Q156"/>
  <c r="Q20"/>
  <c r="Q46"/>
  <c r="Q138"/>
  <c r="U415" i="145"/>
  <c r="I414"/>
  <c r="G6"/>
  <c r="G5" s="1"/>
  <c r="F113" i="141"/>
  <c r="F110"/>
  <c r="F55"/>
  <c r="F86"/>
  <c r="F30"/>
  <c r="F184"/>
  <c r="F180"/>
  <c r="F74"/>
  <c r="F88"/>
  <c r="F23"/>
  <c r="F168"/>
  <c r="F183"/>
  <c r="F94"/>
  <c r="F108"/>
  <c r="F70"/>
  <c r="F67"/>
  <c r="F29"/>
  <c r="F164"/>
  <c r="F161"/>
  <c r="F72"/>
  <c r="F69"/>
  <c r="F22"/>
  <c r="F166"/>
  <c r="F163"/>
  <c r="F92"/>
  <c r="F106"/>
  <c r="F51"/>
  <c r="F65"/>
  <c r="F19"/>
  <c r="R19" s="1"/>
  <c r="F145"/>
  <c r="F125"/>
  <c r="F53"/>
  <c r="F50"/>
  <c r="F203"/>
  <c r="F114"/>
  <c r="F36"/>
  <c r="F195"/>
  <c r="F24"/>
  <c r="F153"/>
  <c r="F167"/>
  <c r="F93"/>
  <c r="F152"/>
  <c r="F7"/>
  <c r="F128"/>
  <c r="F142"/>
  <c r="F105"/>
  <c r="F101"/>
  <c r="F47"/>
  <c r="F200"/>
  <c r="F196"/>
  <c r="F107"/>
  <c r="F104"/>
  <c r="F39"/>
  <c r="F202"/>
  <c r="F198"/>
  <c r="F126"/>
  <c r="F140"/>
  <c r="F85"/>
  <c r="F99"/>
  <c r="F37"/>
  <c r="F179"/>
  <c r="F159"/>
  <c r="F87"/>
  <c r="F84"/>
  <c r="F38"/>
  <c r="F181"/>
  <c r="F178"/>
  <c r="F124"/>
  <c r="F154"/>
  <c r="F83"/>
  <c r="F97"/>
  <c r="F27"/>
  <c r="F143"/>
  <c r="F157"/>
  <c r="F68"/>
  <c r="F82"/>
  <c r="F132"/>
  <c r="F129"/>
  <c r="F57"/>
  <c r="F71"/>
  <c r="F31"/>
  <c r="F186"/>
  <c r="F201"/>
  <c r="F111"/>
  <c r="F91"/>
  <c r="F32"/>
  <c r="F170"/>
  <c r="F80"/>
  <c r="F18"/>
  <c r="F160"/>
  <c r="F174"/>
  <c r="F119"/>
  <c r="F133"/>
  <c r="F62"/>
  <c r="F58"/>
  <c r="F194"/>
  <c r="F121"/>
  <c r="F118"/>
  <c r="F64"/>
  <c r="F61"/>
  <c r="F17"/>
  <c r="F158"/>
  <c r="F189"/>
  <c r="F117"/>
  <c r="F131"/>
  <c r="F44"/>
  <c r="F177"/>
  <c r="F192"/>
  <c r="F103"/>
  <c r="F116"/>
  <c r="F45"/>
  <c r="F197"/>
  <c r="F16"/>
  <c r="F173"/>
  <c r="F169"/>
  <c r="F115"/>
  <c r="F112"/>
  <c r="F26"/>
  <c r="F175"/>
  <c r="F172"/>
  <c r="F100"/>
  <c r="F21"/>
  <c r="F147"/>
  <c r="F144"/>
  <c r="F90"/>
  <c r="F120"/>
  <c r="F49"/>
  <c r="F63"/>
  <c r="F10"/>
  <c r="F109"/>
  <c r="F122"/>
  <c r="R122" s="1"/>
  <c r="F40"/>
  <c r="F48"/>
  <c r="F25"/>
  <c r="F8"/>
  <c r="F98"/>
  <c r="F95"/>
  <c r="F35"/>
  <c r="F193"/>
  <c r="F14"/>
  <c r="F151"/>
  <c r="F165"/>
  <c r="F77"/>
  <c r="F56"/>
  <c r="F15"/>
  <c r="F136"/>
  <c r="S7" i="145"/>
  <c r="F79" i="141"/>
  <c r="F76"/>
  <c r="F33"/>
  <c r="F52"/>
  <c r="F13"/>
  <c r="F149"/>
  <c r="F146"/>
  <c r="F43"/>
  <c r="F54"/>
  <c r="F11"/>
  <c r="F134"/>
  <c r="F148"/>
  <c r="F59"/>
  <c r="F73"/>
  <c r="F41"/>
  <c r="F188"/>
  <c r="F12"/>
  <c r="F130"/>
  <c r="F127"/>
  <c r="F42"/>
  <c r="F190"/>
  <c r="F187"/>
  <c r="F150"/>
  <c r="F28"/>
  <c r="F162"/>
  <c r="F176"/>
  <c r="F139"/>
  <c r="F135"/>
  <c r="F81"/>
  <c r="F78"/>
  <c r="F9"/>
  <c r="F141"/>
  <c r="F137"/>
  <c r="F66"/>
  <c r="F96"/>
  <c r="F155"/>
  <c r="F185"/>
  <c r="E10" i="143"/>
  <c r="Q10" s="1"/>
  <c r="D60" i="142"/>
  <c r="U357" i="145"/>
  <c r="I356"/>
  <c r="Q191" i="141"/>
  <c r="E9" i="143"/>
  <c r="Q9" s="1"/>
  <c r="D46" i="142"/>
  <c r="Q199" i="141"/>
  <c r="U188" i="145"/>
  <c r="I187"/>
  <c r="U314"/>
  <c r="I313"/>
  <c r="Q89" i="141"/>
  <c r="Q6"/>
  <c r="Q102"/>
  <c r="I7" i="144"/>
  <c r="E56" i="142" l="1"/>
  <c r="O56" s="1"/>
  <c r="R56" i="141"/>
  <c r="E14" i="142"/>
  <c r="O14" s="1"/>
  <c r="R14" i="141"/>
  <c r="R98"/>
  <c r="E98" i="142"/>
  <c r="O98" s="1"/>
  <c r="R40" i="141"/>
  <c r="E40" i="142"/>
  <c r="O40" s="1"/>
  <c r="R63" i="141"/>
  <c r="E63" i="142"/>
  <c r="O63" s="1"/>
  <c r="E144"/>
  <c r="O144" s="1"/>
  <c r="R144" i="141"/>
  <c r="F171"/>
  <c r="R172"/>
  <c r="E115" i="142"/>
  <c r="O115" s="1"/>
  <c r="R115" i="141"/>
  <c r="R197"/>
  <c r="E197" i="142"/>
  <c r="O197" s="1"/>
  <c r="R192" i="141"/>
  <c r="F191"/>
  <c r="E117" i="142"/>
  <c r="O117" s="1"/>
  <c r="R117" i="141"/>
  <c r="R61"/>
  <c r="F60"/>
  <c r="R194"/>
  <c r="E194" i="142"/>
  <c r="O194" s="1"/>
  <c r="E119"/>
  <c r="O119" s="1"/>
  <c r="R119" i="141"/>
  <c r="E80" i="142"/>
  <c r="O80" s="1"/>
  <c r="R80" i="141"/>
  <c r="E111" i="142"/>
  <c r="O111" s="1"/>
  <c r="R111" i="141"/>
  <c r="E71" i="142"/>
  <c r="O71" s="1"/>
  <c r="R71" i="141"/>
  <c r="E82" i="142"/>
  <c r="O82" s="1"/>
  <c r="R82" i="141"/>
  <c r="E27" i="142"/>
  <c r="O27" s="1"/>
  <c r="R27" i="141"/>
  <c r="R124"/>
  <c r="F123"/>
  <c r="E84" i="142"/>
  <c r="O84" s="1"/>
  <c r="R84" i="141"/>
  <c r="E37" i="142"/>
  <c r="O37" s="1"/>
  <c r="R37" i="141"/>
  <c r="R126"/>
  <c r="E126" i="142"/>
  <c r="O126" s="1"/>
  <c r="R104" i="141"/>
  <c r="E104" i="142"/>
  <c r="O104" s="1"/>
  <c r="R47" i="141"/>
  <c r="F46"/>
  <c r="R128"/>
  <c r="E128" i="142"/>
  <c r="O128" s="1"/>
  <c r="R167" i="141"/>
  <c r="E167" i="142"/>
  <c r="O167" s="1"/>
  <c r="R36" i="141"/>
  <c r="E36" i="142"/>
  <c r="O36" s="1"/>
  <c r="E53"/>
  <c r="O53" s="1"/>
  <c r="R53" i="141"/>
  <c r="E65" i="142"/>
  <c r="O65" s="1"/>
  <c r="R65" i="141"/>
  <c r="R163"/>
  <c r="E163" i="142"/>
  <c r="O163" s="1"/>
  <c r="R72" i="141"/>
  <c r="E72" i="142"/>
  <c r="O72" s="1"/>
  <c r="E67"/>
  <c r="O67" s="1"/>
  <c r="R67" i="141"/>
  <c r="R183"/>
  <c r="F182"/>
  <c r="R74"/>
  <c r="E74" i="142"/>
  <c r="O74" s="1"/>
  <c r="R86" i="141"/>
  <c r="E86" i="142"/>
  <c r="O86" s="1"/>
  <c r="D172"/>
  <c r="N172" s="1"/>
  <c r="N171" s="1"/>
  <c r="D220"/>
  <c r="N220" s="1"/>
  <c r="U248" i="145"/>
  <c r="W19" i="143"/>
  <c r="Q19"/>
  <c r="D122" i="142"/>
  <c r="N122" s="1"/>
  <c r="N102" s="1"/>
  <c r="D216"/>
  <c r="N216" s="1"/>
  <c r="D76"/>
  <c r="N76" s="1"/>
  <c r="N75" s="1"/>
  <c r="D214"/>
  <c r="N214" s="1"/>
  <c r="D35"/>
  <c r="N35" s="1"/>
  <c r="N34" s="1"/>
  <c r="D211"/>
  <c r="N211" s="1"/>
  <c r="Q6" i="143"/>
  <c r="E5"/>
  <c r="U313" i="145"/>
  <c r="D61" i="142"/>
  <c r="N61" s="1"/>
  <c r="N60" s="1"/>
  <c r="D213"/>
  <c r="N213" s="1"/>
  <c r="E141"/>
  <c r="O141" s="1"/>
  <c r="R141" i="141"/>
  <c r="R137"/>
  <c r="E137" i="142"/>
  <c r="O137" s="1"/>
  <c r="R162" i="141"/>
  <c r="E162" i="142"/>
  <c r="O162" s="1"/>
  <c r="E12"/>
  <c r="O12" s="1"/>
  <c r="R12" i="141"/>
  <c r="R54"/>
  <c r="E54" i="142"/>
  <c r="O54" s="1"/>
  <c r="E79"/>
  <c r="O79" s="1"/>
  <c r="R79" i="141"/>
  <c r="U187" i="145"/>
  <c r="D47" i="142"/>
  <c r="N47" s="1"/>
  <c r="N46" s="1"/>
  <c r="D212"/>
  <c r="N212" s="1"/>
  <c r="U356" i="145"/>
  <c r="R66" i="141"/>
  <c r="E66" i="142"/>
  <c r="O66" s="1"/>
  <c r="E78"/>
  <c r="O78" s="1"/>
  <c r="R78" i="141"/>
  <c r="E176" i="142"/>
  <c r="O176" s="1"/>
  <c r="R176" i="141"/>
  <c r="E187" i="142"/>
  <c r="O187" s="1"/>
  <c r="R187" i="141"/>
  <c r="E130" i="142"/>
  <c r="O130" s="1"/>
  <c r="R130" i="141"/>
  <c r="E73" i="142"/>
  <c r="O73" s="1"/>
  <c r="R73" i="141"/>
  <c r="R11"/>
  <c r="E11" i="142"/>
  <c r="O11" s="1"/>
  <c r="R149" i="141"/>
  <c r="E149" i="142"/>
  <c r="O149" s="1"/>
  <c r="R76" i="141"/>
  <c r="F75"/>
  <c r="E15" i="142"/>
  <c r="O15" s="1"/>
  <c r="R15" i="141"/>
  <c r="E151" i="142"/>
  <c r="O151" s="1"/>
  <c r="R151" i="141"/>
  <c r="R95"/>
  <c r="E95" i="142"/>
  <c r="O95" s="1"/>
  <c r="R48" i="141"/>
  <c r="E48" i="142"/>
  <c r="O48" s="1"/>
  <c r="R10" i="141"/>
  <c r="E10" i="142"/>
  <c r="O10" s="1"/>
  <c r="F89" i="141"/>
  <c r="R90"/>
  <c r="E100" i="142"/>
  <c r="O100" s="1"/>
  <c r="R100" i="141"/>
  <c r="R112"/>
  <c r="E112" i="142"/>
  <c r="O112" s="1"/>
  <c r="R16" i="141"/>
  <c r="E16" i="142"/>
  <c r="O16" s="1"/>
  <c r="R103" i="141"/>
  <c r="F102"/>
  <c r="E103" i="142"/>
  <c r="O103" s="1"/>
  <c r="E131"/>
  <c r="O131" s="1"/>
  <c r="R131" i="141"/>
  <c r="E17" i="142"/>
  <c r="O17" s="1"/>
  <c r="R17" i="141"/>
  <c r="E121" i="142"/>
  <c r="O121" s="1"/>
  <c r="R121" i="141"/>
  <c r="R133"/>
  <c r="E133" i="142"/>
  <c r="O133" s="1"/>
  <c r="R18" i="141"/>
  <c r="E18" i="142"/>
  <c r="O18" s="1"/>
  <c r="R91" i="141"/>
  <c r="E91" i="142"/>
  <c r="O91" s="1"/>
  <c r="E31"/>
  <c r="O31" s="1"/>
  <c r="R31" i="141"/>
  <c r="E132" i="142"/>
  <c r="O132" s="1"/>
  <c r="R132" i="141"/>
  <c r="R143"/>
  <c r="E143" i="142"/>
  <c r="O143" s="1"/>
  <c r="R154" i="141"/>
  <c r="E154" i="142"/>
  <c r="O154" s="1"/>
  <c r="R38" i="141"/>
  <c r="E38" i="142"/>
  <c r="O38" s="1"/>
  <c r="R179" i="141"/>
  <c r="E179" i="142"/>
  <c r="O179" s="1"/>
  <c r="E140"/>
  <c r="O140" s="1"/>
  <c r="R140" i="141"/>
  <c r="R39"/>
  <c r="E39" i="142"/>
  <c r="O39" s="1"/>
  <c r="R200" i="141"/>
  <c r="F199"/>
  <c r="F20" i="143" s="1"/>
  <c r="R20" s="1"/>
  <c r="R142" i="141"/>
  <c r="E142" i="142"/>
  <c r="O142" s="1"/>
  <c r="E93"/>
  <c r="O93" s="1"/>
  <c r="R93" i="141"/>
  <c r="R195"/>
  <c r="E195" i="142"/>
  <c r="O195" s="1"/>
  <c r="R50" i="141"/>
  <c r="E50" i="142"/>
  <c r="O50" s="1"/>
  <c r="E92"/>
  <c r="O92" s="1"/>
  <c r="R92" i="141"/>
  <c r="E69" i="142"/>
  <c r="O69" s="1"/>
  <c r="R69" i="141"/>
  <c r="E29" i="142"/>
  <c r="O29" s="1"/>
  <c r="R29" i="141"/>
  <c r="E94" i="142"/>
  <c r="O94" s="1"/>
  <c r="R94" i="141"/>
  <c r="E88" i="142"/>
  <c r="O88" s="1"/>
  <c r="R88" i="141"/>
  <c r="E30" i="142"/>
  <c r="O30" s="1"/>
  <c r="R30" i="141"/>
  <c r="R113"/>
  <c r="E113" i="142"/>
  <c r="O113" s="1"/>
  <c r="U214" i="145"/>
  <c r="U126"/>
  <c r="D221" i="142"/>
  <c r="N221" s="1"/>
  <c r="D183"/>
  <c r="N183" s="1"/>
  <c r="N182" s="1"/>
  <c r="D210"/>
  <c r="N210" s="1"/>
  <c r="D21"/>
  <c r="N21" s="1"/>
  <c r="N20" s="1"/>
  <c r="Q5" i="141"/>
  <c r="R135"/>
  <c r="E135" i="142"/>
  <c r="O135" s="1"/>
  <c r="R185" i="141"/>
  <c r="E185" i="142"/>
  <c r="O185" s="1"/>
  <c r="E81"/>
  <c r="O81" s="1"/>
  <c r="R81" i="141"/>
  <c r="E190" i="142"/>
  <c r="O190" s="1"/>
  <c r="R190" i="141"/>
  <c r="R59"/>
  <c r="E59" i="142"/>
  <c r="O59" s="1"/>
  <c r="E13"/>
  <c r="O13" s="1"/>
  <c r="R13" i="141"/>
  <c r="AA7" i="144"/>
  <c r="I6"/>
  <c r="I5" s="1"/>
  <c r="R96" i="141"/>
  <c r="E96" i="142"/>
  <c r="O96" s="1"/>
  <c r="E9"/>
  <c r="O9" s="1"/>
  <c r="R9" i="141"/>
  <c r="F138"/>
  <c r="R139"/>
  <c r="R150"/>
  <c r="E150" i="142"/>
  <c r="O150" s="1"/>
  <c r="E127"/>
  <c r="O127" s="1"/>
  <c r="R127" i="141"/>
  <c r="R41"/>
  <c r="E41" i="142"/>
  <c r="O41" s="1"/>
  <c r="E134"/>
  <c r="O134" s="1"/>
  <c r="R134" i="141"/>
  <c r="R146"/>
  <c r="E146" i="142"/>
  <c r="O146" s="1"/>
  <c r="E33"/>
  <c r="O33" s="1"/>
  <c r="R33" i="141"/>
  <c r="E136" i="142"/>
  <c r="O136" s="1"/>
  <c r="R136" i="141"/>
  <c r="E165" i="142"/>
  <c r="O165" s="1"/>
  <c r="R165" i="141"/>
  <c r="F34"/>
  <c r="R35"/>
  <c r="E25" i="142"/>
  <c r="O25" s="1"/>
  <c r="R25" i="141"/>
  <c r="E109" i="142"/>
  <c r="O109" s="1"/>
  <c r="R109" i="141"/>
  <c r="R120"/>
  <c r="E120" i="142"/>
  <c r="O120" s="1"/>
  <c r="R21" i="141"/>
  <c r="F20"/>
  <c r="R26"/>
  <c r="E26" i="142"/>
  <c r="O26" s="1"/>
  <c r="E173"/>
  <c r="O173" s="1"/>
  <c r="R173" i="141"/>
  <c r="E116" i="142"/>
  <c r="O116" s="1"/>
  <c r="R116" i="141"/>
  <c r="E44" i="142"/>
  <c r="O44" s="1"/>
  <c r="R44" i="141"/>
  <c r="R158"/>
  <c r="E158" i="142"/>
  <c r="O158" s="1"/>
  <c r="E118"/>
  <c r="O118" s="1"/>
  <c r="R118" i="141"/>
  <c r="R62"/>
  <c r="E62" i="142"/>
  <c r="O62" s="1"/>
  <c r="E160"/>
  <c r="O160" s="1"/>
  <c r="R160" i="141"/>
  <c r="E32" i="142"/>
  <c r="O32" s="1"/>
  <c r="R32" i="141"/>
  <c r="R186"/>
  <c r="E186" i="142"/>
  <c r="O186" s="1"/>
  <c r="E129"/>
  <c r="O129" s="1"/>
  <c r="R129" i="141"/>
  <c r="F156"/>
  <c r="R157"/>
  <c r="E83" i="142"/>
  <c r="O83" s="1"/>
  <c r="R83" i="141"/>
  <c r="E181" i="142"/>
  <c r="O181" s="1"/>
  <c r="R181" i="141"/>
  <c r="R159"/>
  <c r="E159" i="142"/>
  <c r="O159" s="1"/>
  <c r="R85" i="141"/>
  <c r="E85" i="142"/>
  <c r="O85" s="1"/>
  <c r="E202"/>
  <c r="O202" s="1"/>
  <c r="R202" i="141"/>
  <c r="R196"/>
  <c r="E196" i="142"/>
  <c r="O196" s="1"/>
  <c r="R105" i="141"/>
  <c r="E105" i="142"/>
  <c r="O105" s="1"/>
  <c r="E152"/>
  <c r="O152" s="1"/>
  <c r="R152" i="141"/>
  <c r="R24"/>
  <c r="E24" i="142"/>
  <c r="O24" s="1"/>
  <c r="E203"/>
  <c r="O203" s="1"/>
  <c r="R203" i="141"/>
  <c r="R145"/>
  <c r="E145" i="142"/>
  <c r="O145" s="1"/>
  <c r="R106" i="141"/>
  <c r="E106" i="142"/>
  <c r="O106" s="1"/>
  <c r="E22"/>
  <c r="O22" s="1"/>
  <c r="R22" i="141"/>
  <c r="R164"/>
  <c r="E164" i="142"/>
  <c r="O164" s="1"/>
  <c r="R108" i="141"/>
  <c r="E108" i="142"/>
  <c r="O108" s="1"/>
  <c r="R23" i="141"/>
  <c r="E23" i="142"/>
  <c r="O23" s="1"/>
  <c r="E184"/>
  <c r="O184" s="1"/>
  <c r="R184" i="141"/>
  <c r="R110"/>
  <c r="E110" i="142"/>
  <c r="O110" s="1"/>
  <c r="U414" i="145"/>
  <c r="G166" i="141"/>
  <c r="G118"/>
  <c r="G83"/>
  <c r="G95"/>
  <c r="G51"/>
  <c r="G37"/>
  <c r="G189"/>
  <c r="G145"/>
  <c r="G97"/>
  <c r="G53"/>
  <c r="G13"/>
  <c r="G126"/>
  <c r="G69"/>
  <c r="G25"/>
  <c r="G45"/>
  <c r="G198"/>
  <c r="G153"/>
  <c r="G140"/>
  <c r="G96"/>
  <c r="G56"/>
  <c r="G201"/>
  <c r="G155"/>
  <c r="G116"/>
  <c r="G19"/>
  <c r="S19" s="1"/>
  <c r="G172"/>
  <c r="G128"/>
  <c r="G148"/>
  <c r="G105"/>
  <c r="G65"/>
  <c r="G47"/>
  <c r="G200"/>
  <c r="G159"/>
  <c r="G107"/>
  <c r="G58"/>
  <c r="G23"/>
  <c r="H6" i="145"/>
  <c r="H5" s="1"/>
  <c r="G137" i="141"/>
  <c r="G94"/>
  <c r="G114"/>
  <c r="G70"/>
  <c r="G30"/>
  <c r="G12"/>
  <c r="G164"/>
  <c r="G125"/>
  <c r="G72"/>
  <c r="G24"/>
  <c r="G29"/>
  <c r="G181"/>
  <c r="G142"/>
  <c r="G158"/>
  <c r="G110"/>
  <c r="G74"/>
  <c r="G52"/>
  <c r="G8"/>
  <c r="G168"/>
  <c r="G112"/>
  <c r="G68"/>
  <c r="G195"/>
  <c r="G132"/>
  <c r="G84"/>
  <c r="G49"/>
  <c r="G61"/>
  <c r="G16"/>
  <c r="G177"/>
  <c r="G154"/>
  <c r="G111"/>
  <c r="G63"/>
  <c r="G18"/>
  <c r="G170"/>
  <c r="G103"/>
  <c r="G35"/>
  <c r="G187"/>
  <c r="G11"/>
  <c r="G163"/>
  <c r="G119"/>
  <c r="G106"/>
  <c r="G62"/>
  <c r="G22"/>
  <c r="G165"/>
  <c r="G121"/>
  <c r="G82"/>
  <c r="G185"/>
  <c r="G202"/>
  <c r="G152"/>
  <c r="G117"/>
  <c r="G129"/>
  <c r="G85"/>
  <c r="G71"/>
  <c r="G27"/>
  <c r="G179"/>
  <c r="G131"/>
  <c r="G87"/>
  <c r="G88"/>
  <c r="G44"/>
  <c r="G197"/>
  <c r="G21"/>
  <c r="G173"/>
  <c r="G133"/>
  <c r="G115"/>
  <c r="G67"/>
  <c r="G31"/>
  <c r="G175"/>
  <c r="G127"/>
  <c r="G92"/>
  <c r="G192"/>
  <c r="G147"/>
  <c r="G108"/>
  <c r="G124"/>
  <c r="G76"/>
  <c r="G40"/>
  <c r="G17"/>
  <c r="G169"/>
  <c r="G134"/>
  <c r="G78"/>
  <c r="G33"/>
  <c r="G151"/>
  <c r="G98"/>
  <c r="G50"/>
  <c r="G14"/>
  <c r="G26"/>
  <c r="G178"/>
  <c r="G143"/>
  <c r="G120"/>
  <c r="G77"/>
  <c r="G28"/>
  <c r="G180"/>
  <c r="G136"/>
  <c r="G161"/>
  <c r="G64"/>
  <c r="G15"/>
  <c r="G176"/>
  <c r="G193"/>
  <c r="G144"/>
  <c r="G109"/>
  <c r="G86"/>
  <c r="G42"/>
  <c r="G186"/>
  <c r="G146"/>
  <c r="T7" i="145"/>
  <c r="G104" i="141"/>
  <c r="G59"/>
  <c r="G80"/>
  <c r="G36"/>
  <c r="G188"/>
  <c r="G174"/>
  <c r="G130"/>
  <c r="G91"/>
  <c r="G38"/>
  <c r="G190"/>
  <c r="G150"/>
  <c r="G54"/>
  <c r="G10"/>
  <c r="G162"/>
  <c r="G183"/>
  <c r="G139"/>
  <c r="G99"/>
  <c r="G81"/>
  <c r="G32"/>
  <c r="G194"/>
  <c r="G141"/>
  <c r="G93"/>
  <c r="G57"/>
  <c r="G157"/>
  <c r="G113"/>
  <c r="G73"/>
  <c r="G90"/>
  <c r="G41"/>
  <c r="G203"/>
  <c r="G184"/>
  <c r="G135"/>
  <c r="G100"/>
  <c r="G43"/>
  <c r="G196"/>
  <c r="G160"/>
  <c r="G122"/>
  <c r="S122" s="1"/>
  <c r="G79"/>
  <c r="G39"/>
  <c r="G55"/>
  <c r="G7"/>
  <c r="G167"/>
  <c r="G149"/>
  <c r="G101"/>
  <c r="G66"/>
  <c r="G9"/>
  <c r="G48"/>
  <c r="U160" i="145"/>
  <c r="U94"/>
  <c r="U35"/>
  <c r="D5" i="142"/>
  <c r="D199" s="1"/>
  <c r="D124"/>
  <c r="N124" s="1"/>
  <c r="N123" s="1"/>
  <c r="D217"/>
  <c r="N217" s="1"/>
  <c r="E155"/>
  <c r="O155" s="1"/>
  <c r="R155" i="141"/>
  <c r="R28"/>
  <c r="E28" i="142"/>
  <c r="O28" s="1"/>
  <c r="E42"/>
  <c r="O42" s="1"/>
  <c r="R42" i="141"/>
  <c r="R188"/>
  <c r="E188" i="142"/>
  <c r="O188" s="1"/>
  <c r="R148" i="141"/>
  <c r="E148" i="142"/>
  <c r="O148" s="1"/>
  <c r="E43"/>
  <c r="O43" s="1"/>
  <c r="R43" i="141"/>
  <c r="R52"/>
  <c r="E52" i="142"/>
  <c r="O52" s="1"/>
  <c r="S6" i="145"/>
  <c r="S5" s="1"/>
  <c r="R77" i="141"/>
  <c r="E77" i="142"/>
  <c r="O77" s="1"/>
  <c r="E193"/>
  <c r="O193" s="1"/>
  <c r="R193" i="141"/>
  <c r="R8"/>
  <c r="E8" i="142"/>
  <c r="O8" s="1"/>
  <c r="R49" i="141"/>
  <c r="E49" i="142"/>
  <c r="O49" s="1"/>
  <c r="R147" i="141"/>
  <c r="E147" i="142"/>
  <c r="O147" s="1"/>
  <c r="E175"/>
  <c r="O175" s="1"/>
  <c r="R175" i="141"/>
  <c r="E169" i="142"/>
  <c r="O169" s="1"/>
  <c r="R169" i="141"/>
  <c r="E45" i="142"/>
  <c r="O45" s="1"/>
  <c r="R45" i="141"/>
  <c r="R177"/>
  <c r="E177" i="142"/>
  <c r="O177" s="1"/>
  <c r="R189" i="141"/>
  <c r="E189" i="142"/>
  <c r="O189" s="1"/>
  <c r="E64"/>
  <c r="O64" s="1"/>
  <c r="R64" i="141"/>
  <c r="E58" i="142"/>
  <c r="O58" s="1"/>
  <c r="R58" i="141"/>
  <c r="R174"/>
  <c r="E174" i="142"/>
  <c r="O174" s="1"/>
  <c r="R170" i="141"/>
  <c r="E170" i="142"/>
  <c r="O170" s="1"/>
  <c r="E201"/>
  <c r="O201" s="1"/>
  <c r="R201" i="141"/>
  <c r="E57" i="142"/>
  <c r="O57" s="1"/>
  <c r="R57" i="141"/>
  <c r="E68" i="142"/>
  <c r="O68" s="1"/>
  <c r="R68" i="141"/>
  <c r="R97"/>
  <c r="E97" i="142"/>
  <c r="O97" s="1"/>
  <c r="R178" i="141"/>
  <c r="E178" i="142"/>
  <c r="O178" s="1"/>
  <c r="E87"/>
  <c r="O87" s="1"/>
  <c r="R87" i="141"/>
  <c r="E99" i="142"/>
  <c r="O99" s="1"/>
  <c r="R99" i="141"/>
  <c r="R198"/>
  <c r="E198" i="142"/>
  <c r="O198" s="1"/>
  <c r="E107"/>
  <c r="O107" s="1"/>
  <c r="R107" i="141"/>
  <c r="R101"/>
  <c r="E101" i="142"/>
  <c r="O101" s="1"/>
  <c r="F6" i="141"/>
  <c r="E7" i="142"/>
  <c r="O7" s="1"/>
  <c r="R7" i="141"/>
  <c r="E153" i="142"/>
  <c r="O153" s="1"/>
  <c r="R153" i="141"/>
  <c r="R114"/>
  <c r="E114" i="142"/>
  <c r="O114" s="1"/>
  <c r="E125"/>
  <c r="O125" s="1"/>
  <c r="R125" i="141"/>
  <c r="E51" i="142"/>
  <c r="O51" s="1"/>
  <c r="R51" i="141"/>
  <c r="E166" i="142"/>
  <c r="O166" s="1"/>
  <c r="R166" i="141"/>
  <c r="R161"/>
  <c r="E161" i="142"/>
  <c r="O161" s="1"/>
  <c r="E70"/>
  <c r="O70" s="1"/>
  <c r="R70" i="141"/>
  <c r="E168" i="142"/>
  <c r="O168" s="1"/>
  <c r="R168" i="141"/>
  <c r="R180"/>
  <c r="E180" i="142"/>
  <c r="O180" s="1"/>
  <c r="E55"/>
  <c r="O55" s="1"/>
  <c r="R55" i="141"/>
  <c r="D192" i="142"/>
  <c r="N192" s="1"/>
  <c r="N191" s="1"/>
  <c r="D222"/>
  <c r="U385" i="145"/>
  <c r="U289"/>
  <c r="D90" i="142"/>
  <c r="N90" s="1"/>
  <c r="N89" s="1"/>
  <c r="D215"/>
  <c r="N215" s="1"/>
  <c r="D139"/>
  <c r="N139" s="1"/>
  <c r="N138" s="1"/>
  <c r="D218"/>
  <c r="N218" s="1"/>
  <c r="D157"/>
  <c r="N157" s="1"/>
  <c r="N156" s="1"/>
  <c r="D219"/>
  <c r="N219" s="1"/>
  <c r="D19"/>
  <c r="N19" s="1"/>
  <c r="N6" s="1"/>
  <c r="D209"/>
  <c r="Q5" i="143" l="1"/>
  <c r="R6" i="141"/>
  <c r="S48"/>
  <c r="F48" i="142"/>
  <c r="P48" s="1"/>
  <c r="S149" i="141"/>
  <c r="F149" i="142"/>
  <c r="P149" s="1"/>
  <c r="S39" i="141"/>
  <c r="F39" i="142"/>
  <c r="P39" s="1"/>
  <c r="F196"/>
  <c r="P196" s="1"/>
  <c r="S196" i="141"/>
  <c r="S184"/>
  <c r="F184" i="142"/>
  <c r="P184" s="1"/>
  <c r="S73" i="141"/>
  <c r="F73" i="142"/>
  <c r="P73" s="1"/>
  <c r="S93" i="141"/>
  <c r="F93" i="142"/>
  <c r="P93" s="1"/>
  <c r="F81"/>
  <c r="P81" s="1"/>
  <c r="S81" i="141"/>
  <c r="F162" i="142"/>
  <c r="P162" s="1"/>
  <c r="S162" i="141"/>
  <c r="S190"/>
  <c r="F190" i="142"/>
  <c r="P190" s="1"/>
  <c r="S174" i="141"/>
  <c r="F174" i="142"/>
  <c r="P174" s="1"/>
  <c r="F59"/>
  <c r="P59" s="1"/>
  <c r="S59" i="141"/>
  <c r="F186" i="142"/>
  <c r="P186" s="1"/>
  <c r="S186" i="141"/>
  <c r="F144" i="142"/>
  <c r="P144" s="1"/>
  <c r="S144" i="141"/>
  <c r="S64"/>
  <c r="F64" i="142"/>
  <c r="P64" s="1"/>
  <c r="S28" i="141"/>
  <c r="F28" i="142"/>
  <c r="P28" s="1"/>
  <c r="S178" i="141"/>
  <c r="F178" i="142"/>
  <c r="P178" s="1"/>
  <c r="S98" i="141"/>
  <c r="F98" i="142"/>
  <c r="P98" s="1"/>
  <c r="F134"/>
  <c r="P134" s="1"/>
  <c r="S134" i="141"/>
  <c r="S76"/>
  <c r="G75"/>
  <c r="G191"/>
  <c r="S192"/>
  <c r="S31"/>
  <c r="F31" i="142"/>
  <c r="P31" s="1"/>
  <c r="F173"/>
  <c r="P173" s="1"/>
  <c r="S173" i="141"/>
  <c r="S88"/>
  <c r="F88" i="142"/>
  <c r="P88" s="1"/>
  <c r="F27"/>
  <c r="P27" s="1"/>
  <c r="S27" i="141"/>
  <c r="S117"/>
  <c r="F117" i="142"/>
  <c r="P117" s="1"/>
  <c r="S82" i="141"/>
  <c r="F82" i="142"/>
  <c r="P82" s="1"/>
  <c r="F62"/>
  <c r="P62" s="1"/>
  <c r="S62" i="141"/>
  <c r="S11"/>
  <c r="F11" i="142"/>
  <c r="P11" s="1"/>
  <c r="S170" i="141"/>
  <c r="F170" i="142"/>
  <c r="P170" s="1"/>
  <c r="F154"/>
  <c r="P154" s="1"/>
  <c r="S154" i="141"/>
  <c r="F49" i="142"/>
  <c r="P49" s="1"/>
  <c r="S49" i="141"/>
  <c r="S68"/>
  <c r="F68" i="142"/>
  <c r="P68" s="1"/>
  <c r="F52"/>
  <c r="P52" s="1"/>
  <c r="S52" i="141"/>
  <c r="S142"/>
  <c r="F142" i="142"/>
  <c r="P142" s="1"/>
  <c r="F72"/>
  <c r="P72" s="1"/>
  <c r="S72" i="141"/>
  <c r="F30" i="142"/>
  <c r="P30" s="1"/>
  <c r="S30" i="141"/>
  <c r="F137" i="142"/>
  <c r="P137" s="1"/>
  <c r="S137" i="141"/>
  <c r="S107"/>
  <c r="F107" i="142"/>
  <c r="P107" s="1"/>
  <c r="F65"/>
  <c r="P65" s="1"/>
  <c r="S65" i="141"/>
  <c r="S172"/>
  <c r="G171"/>
  <c r="F201" i="142"/>
  <c r="P201" s="1"/>
  <c r="S201" i="141"/>
  <c r="S153"/>
  <c r="F153" i="142"/>
  <c r="P153" s="1"/>
  <c r="F69"/>
  <c r="P69" s="1"/>
  <c r="S69" i="141"/>
  <c r="S97"/>
  <c r="F97" i="142"/>
  <c r="P97" s="1"/>
  <c r="F51"/>
  <c r="P51" s="1"/>
  <c r="S51" i="141"/>
  <c r="F166" i="142"/>
  <c r="P166" s="1"/>
  <c r="S166" i="141"/>
  <c r="E138" i="142"/>
  <c r="F15" i="143"/>
  <c r="R15" s="1"/>
  <c r="E89" i="142"/>
  <c r="F12" i="143"/>
  <c r="R12" s="1"/>
  <c r="R191" i="141"/>
  <c r="R102"/>
  <c r="R75"/>
  <c r="R182"/>
  <c r="R123"/>
  <c r="R60"/>
  <c r="N209" i="142"/>
  <c r="F5" i="141"/>
  <c r="F6" i="143"/>
  <c r="E6" i="142"/>
  <c r="S101" i="141"/>
  <c r="F101" i="142"/>
  <c r="P101" s="1"/>
  <c r="S55" i="141"/>
  <c r="F55" i="142"/>
  <c r="P55" s="1"/>
  <c r="S160" i="141"/>
  <c r="F160" i="142"/>
  <c r="P160" s="1"/>
  <c r="F135"/>
  <c r="P135" s="1"/>
  <c r="S135" i="141"/>
  <c r="S90"/>
  <c r="G89"/>
  <c r="S57"/>
  <c r="F57" i="142"/>
  <c r="P57" s="1"/>
  <c r="F32"/>
  <c r="P32" s="1"/>
  <c r="S32" i="141"/>
  <c r="G182"/>
  <c r="S183"/>
  <c r="S150"/>
  <c r="F150" i="142"/>
  <c r="P150" s="1"/>
  <c r="S130" i="141"/>
  <c r="F130" i="142"/>
  <c r="P130" s="1"/>
  <c r="F80"/>
  <c r="P80" s="1"/>
  <c r="S80" i="141"/>
  <c r="F146" i="142"/>
  <c r="P146" s="1"/>
  <c r="S146" i="141"/>
  <c r="S109"/>
  <c r="F109" i="142"/>
  <c r="P109" s="1"/>
  <c r="S15" i="141"/>
  <c r="F15" i="142"/>
  <c r="P15" s="1"/>
  <c r="F180"/>
  <c r="P180" s="1"/>
  <c r="S180" i="141"/>
  <c r="F143" i="142"/>
  <c r="P143" s="1"/>
  <c r="S143" i="141"/>
  <c r="S50"/>
  <c r="F50" i="142"/>
  <c r="P50" s="1"/>
  <c r="S78" i="141"/>
  <c r="F78" i="142"/>
  <c r="P78" s="1"/>
  <c r="S40" i="141"/>
  <c r="F40" i="142"/>
  <c r="P40" s="1"/>
  <c r="F147"/>
  <c r="P147" s="1"/>
  <c r="S147" i="141"/>
  <c r="F175" i="142"/>
  <c r="P175" s="1"/>
  <c r="S175" i="141"/>
  <c r="S133"/>
  <c r="F133" i="142"/>
  <c r="P133" s="1"/>
  <c r="F44"/>
  <c r="P44" s="1"/>
  <c r="S44" i="141"/>
  <c r="S179"/>
  <c r="F179" i="142"/>
  <c r="P179" s="1"/>
  <c r="F129"/>
  <c r="P129" s="1"/>
  <c r="S129" i="141"/>
  <c r="S185"/>
  <c r="F185" i="142"/>
  <c r="P185" s="1"/>
  <c r="F22"/>
  <c r="P22" s="1"/>
  <c r="S22" i="141"/>
  <c r="F163" i="142"/>
  <c r="P163" s="1"/>
  <c r="S163" i="141"/>
  <c r="G102"/>
  <c r="S103"/>
  <c r="F103" i="142"/>
  <c r="P103" s="1"/>
  <c r="S111" i="141"/>
  <c r="F111" i="142"/>
  <c r="P111" s="1"/>
  <c r="S61" i="141"/>
  <c r="G60"/>
  <c r="F195" i="142"/>
  <c r="P195" s="1"/>
  <c r="S195" i="141"/>
  <c r="S8"/>
  <c r="F8" i="142"/>
  <c r="P8" s="1"/>
  <c r="F158"/>
  <c r="P158" s="1"/>
  <c r="S158" i="141"/>
  <c r="S24"/>
  <c r="F24" i="142"/>
  <c r="P24" s="1"/>
  <c r="F12"/>
  <c r="P12" s="1"/>
  <c r="S12" i="141"/>
  <c r="F94" i="142"/>
  <c r="P94" s="1"/>
  <c r="S94" i="141"/>
  <c r="F58" i="142"/>
  <c r="P58" s="1"/>
  <c r="S58" i="141"/>
  <c r="S47"/>
  <c r="G46"/>
  <c r="S128"/>
  <c r="F128" i="142"/>
  <c r="P128" s="1"/>
  <c r="S155" i="141"/>
  <c r="F155" i="142"/>
  <c r="P155" s="1"/>
  <c r="F140"/>
  <c r="P140" s="1"/>
  <c r="S140" i="141"/>
  <c r="F25" i="142"/>
  <c r="P25" s="1"/>
  <c r="S25" i="141"/>
  <c r="S53"/>
  <c r="F53" i="142"/>
  <c r="P53" s="1"/>
  <c r="S37" i="141"/>
  <c r="F37" i="142"/>
  <c r="P37" s="1"/>
  <c r="S118" i="141"/>
  <c r="F118" i="142"/>
  <c r="P118" s="1"/>
  <c r="F13" i="143"/>
  <c r="R13" s="1"/>
  <c r="E102" i="142"/>
  <c r="F11" i="143"/>
  <c r="R11" s="1"/>
  <c r="E75" i="142"/>
  <c r="E182"/>
  <c r="F18" i="143"/>
  <c r="R18" s="1"/>
  <c r="F14"/>
  <c r="R14" s="1"/>
  <c r="E123" i="142"/>
  <c r="F10" i="143"/>
  <c r="R10" s="1"/>
  <c r="E60" i="142"/>
  <c r="E191"/>
  <c r="F19" i="143"/>
  <c r="R138" i="141"/>
  <c r="R89"/>
  <c r="N222" i="142"/>
  <c r="D200"/>
  <c r="N200" s="1"/>
  <c r="N199" s="1"/>
  <c r="N5" s="1"/>
  <c r="D223"/>
  <c r="N223" s="1"/>
  <c r="F66"/>
  <c r="P66" s="1"/>
  <c r="S66" i="141"/>
  <c r="G6"/>
  <c r="S7"/>
  <c r="F7" i="142"/>
  <c r="P7" s="1"/>
  <c r="F100"/>
  <c r="P100" s="1"/>
  <c r="S100" i="141"/>
  <c r="F41" i="142"/>
  <c r="P41" s="1"/>
  <c r="S41" i="141"/>
  <c r="G156"/>
  <c r="S157"/>
  <c r="F194" i="142"/>
  <c r="P194" s="1"/>
  <c r="S194" i="141"/>
  <c r="G138"/>
  <c r="S139"/>
  <c r="S54"/>
  <c r="F54" i="142"/>
  <c r="P54" s="1"/>
  <c r="S91" i="141"/>
  <c r="F91" i="142"/>
  <c r="P91" s="1"/>
  <c r="S36" i="141"/>
  <c r="F36" i="142"/>
  <c r="P36" s="1"/>
  <c r="T6" i="145"/>
  <c r="T5" s="1"/>
  <c r="S86" i="141"/>
  <c r="F86" i="142"/>
  <c r="P86" s="1"/>
  <c r="F176"/>
  <c r="P176" s="1"/>
  <c r="S176" i="141"/>
  <c r="S136"/>
  <c r="F136" i="142"/>
  <c r="P136" s="1"/>
  <c r="S120" i="141"/>
  <c r="F120" i="142"/>
  <c r="P120" s="1"/>
  <c r="S14" i="141"/>
  <c r="F14" i="142"/>
  <c r="P14" s="1"/>
  <c r="S33" i="141"/>
  <c r="F33" i="142"/>
  <c r="P33" s="1"/>
  <c r="S17" i="141"/>
  <c r="F17" i="142"/>
  <c r="P17" s="1"/>
  <c r="S108" i="141"/>
  <c r="F108" i="142"/>
  <c r="P108" s="1"/>
  <c r="S127" i="141"/>
  <c r="F127" i="142"/>
  <c r="P127" s="1"/>
  <c r="F115"/>
  <c r="P115" s="1"/>
  <c r="S115" i="141"/>
  <c r="F197" i="142"/>
  <c r="P197" s="1"/>
  <c r="S197" i="141"/>
  <c r="F131" i="142"/>
  <c r="P131" s="1"/>
  <c r="S131" i="141"/>
  <c r="F85" i="142"/>
  <c r="P85" s="1"/>
  <c r="S85" i="141"/>
  <c r="F202" i="142"/>
  <c r="P202" s="1"/>
  <c r="S202" i="141"/>
  <c r="S165"/>
  <c r="F165" i="142"/>
  <c r="P165" s="1"/>
  <c r="S119" i="141"/>
  <c r="F119" i="142"/>
  <c r="P119" s="1"/>
  <c r="S35" i="141"/>
  <c r="G34"/>
  <c r="F63" i="142"/>
  <c r="P63" s="1"/>
  <c r="S63" i="141"/>
  <c r="F16" i="142"/>
  <c r="P16" s="1"/>
  <c r="S16" i="141"/>
  <c r="S132"/>
  <c r="F132" i="142"/>
  <c r="P132" s="1"/>
  <c r="S168" i="141"/>
  <c r="F168" i="142"/>
  <c r="P168" s="1"/>
  <c r="S110" i="141"/>
  <c r="F110" i="142"/>
  <c r="P110" s="1"/>
  <c r="F29"/>
  <c r="P29" s="1"/>
  <c r="S29" i="141"/>
  <c r="F164" i="142"/>
  <c r="P164" s="1"/>
  <c r="S164" i="141"/>
  <c r="F114" i="142"/>
  <c r="P114" s="1"/>
  <c r="S114" i="141"/>
  <c r="S23"/>
  <c r="F23" i="142"/>
  <c r="P23" s="1"/>
  <c r="S200" i="141"/>
  <c r="G199"/>
  <c r="G20" i="143" s="1"/>
  <c r="S20" s="1"/>
  <c r="F148" i="142"/>
  <c r="P148" s="1"/>
  <c r="S148" i="141"/>
  <c r="F116" i="142"/>
  <c r="P116" s="1"/>
  <c r="S116" i="141"/>
  <c r="S96"/>
  <c r="F96" i="142"/>
  <c r="P96" s="1"/>
  <c r="F45"/>
  <c r="P45" s="1"/>
  <c r="S45" i="141"/>
  <c r="S13"/>
  <c r="F13" i="142"/>
  <c r="P13" s="1"/>
  <c r="F189"/>
  <c r="P189" s="1"/>
  <c r="S189" i="141"/>
  <c r="F83" i="142"/>
  <c r="P83" s="1"/>
  <c r="S83" i="141"/>
  <c r="E156" i="142"/>
  <c r="F16" i="143"/>
  <c r="R16" s="1"/>
  <c r="F8"/>
  <c r="R8" s="1"/>
  <c r="E34" i="142"/>
  <c r="F17" i="143"/>
  <c r="R17" s="1"/>
  <c r="E171" i="142"/>
  <c r="R20" i="141"/>
  <c r="R46"/>
  <c r="S9"/>
  <c r="F9" i="142"/>
  <c r="P9" s="1"/>
  <c r="S167" i="141"/>
  <c r="F167" i="142"/>
  <c r="P167" s="1"/>
  <c r="S79" i="141"/>
  <c r="F79" i="142"/>
  <c r="P79" s="1"/>
  <c r="S43" i="141"/>
  <c r="F43" i="142"/>
  <c r="P43" s="1"/>
  <c r="S203" i="141"/>
  <c r="F203" i="142"/>
  <c r="P203" s="1"/>
  <c r="F113"/>
  <c r="P113" s="1"/>
  <c r="S113" i="141"/>
  <c r="F141" i="142"/>
  <c r="P141" s="1"/>
  <c r="S141" i="141"/>
  <c r="S99"/>
  <c r="F99" i="142"/>
  <c r="P99" s="1"/>
  <c r="F10"/>
  <c r="P10" s="1"/>
  <c r="S10" i="141"/>
  <c r="F38" i="142"/>
  <c r="P38" s="1"/>
  <c r="S38" i="141"/>
  <c r="S188"/>
  <c r="F188" i="142"/>
  <c r="P188" s="1"/>
  <c r="S104" i="141"/>
  <c r="F104" i="142"/>
  <c r="P104" s="1"/>
  <c r="S42" i="141"/>
  <c r="F42" i="142"/>
  <c r="P42" s="1"/>
  <c r="F193"/>
  <c r="P193" s="1"/>
  <c r="S193" i="141"/>
  <c r="F161" i="142"/>
  <c r="P161" s="1"/>
  <c r="S161" i="141"/>
  <c r="F77" i="142"/>
  <c r="P77" s="1"/>
  <c r="S77" i="141"/>
  <c r="S26"/>
  <c r="F26" i="142"/>
  <c r="P26" s="1"/>
  <c r="F151"/>
  <c r="P151" s="1"/>
  <c r="S151" i="141"/>
  <c r="S169"/>
  <c r="F169" i="142"/>
  <c r="P169" s="1"/>
  <c r="S124" i="141"/>
  <c r="G123"/>
  <c r="F92" i="142"/>
  <c r="P92" s="1"/>
  <c r="S92" i="141"/>
  <c r="F67" i="142"/>
  <c r="P67" s="1"/>
  <c r="S67" i="141"/>
  <c r="G20"/>
  <c r="S21"/>
  <c r="S87"/>
  <c r="F87" i="142"/>
  <c r="P87" s="1"/>
  <c r="F71"/>
  <c r="P71" s="1"/>
  <c r="S71" i="141"/>
  <c r="F152" i="142"/>
  <c r="P152" s="1"/>
  <c r="S152" i="141"/>
  <c r="F121" i="142"/>
  <c r="P121" s="1"/>
  <c r="S121" i="141"/>
  <c r="S106"/>
  <c r="F106" i="142"/>
  <c r="P106" s="1"/>
  <c r="S187" i="141"/>
  <c r="F187" i="142"/>
  <c r="P187" s="1"/>
  <c r="F18"/>
  <c r="P18" s="1"/>
  <c r="S18" i="141"/>
  <c r="F177" i="142"/>
  <c r="P177" s="1"/>
  <c r="S177" i="141"/>
  <c r="S84"/>
  <c r="F84" i="142"/>
  <c r="P84" s="1"/>
  <c r="F112"/>
  <c r="P112" s="1"/>
  <c r="S112" i="141"/>
  <c r="S74"/>
  <c r="F74" i="142"/>
  <c r="P74" s="1"/>
  <c r="S181" i="141"/>
  <c r="F181" i="142"/>
  <c r="P181" s="1"/>
  <c r="F125"/>
  <c r="P125" s="1"/>
  <c r="S125" i="141"/>
  <c r="F70" i="142"/>
  <c r="P70" s="1"/>
  <c r="S70" i="141"/>
  <c r="S159"/>
  <c r="F159" i="142"/>
  <c r="P159" s="1"/>
  <c r="S105" i="141"/>
  <c r="F105" i="142"/>
  <c r="P105" s="1"/>
  <c r="S56" i="141"/>
  <c r="F56" i="142"/>
  <c r="P56" s="1"/>
  <c r="S198" i="141"/>
  <c r="F198" i="142"/>
  <c r="P198" s="1"/>
  <c r="S126" i="141"/>
  <c r="F126" i="142"/>
  <c r="P126" s="1"/>
  <c r="F145"/>
  <c r="P145" s="1"/>
  <c r="S145" i="141"/>
  <c r="S95"/>
  <c r="F95" i="142"/>
  <c r="P95" s="1"/>
  <c r="E20"/>
  <c r="F7" i="143"/>
  <c r="R7" s="1"/>
  <c r="AA6" i="144"/>
  <c r="AA5" s="1"/>
  <c r="I7" i="145"/>
  <c r="R199" i="141"/>
  <c r="E46" i="142"/>
  <c r="F9" i="143"/>
  <c r="R9" s="1"/>
  <c r="R156" i="141"/>
  <c r="R34"/>
  <c r="R171"/>
  <c r="T222" i="142" l="1"/>
  <c r="D208"/>
  <c r="R5" i="141"/>
  <c r="F6" i="142"/>
  <c r="G6" i="143"/>
  <c r="G5" i="141"/>
  <c r="F5" i="142" s="1"/>
  <c r="E61"/>
  <c r="O61" s="1"/>
  <c r="O60" s="1"/>
  <c r="E213"/>
  <c r="O213" s="1"/>
  <c r="G12" i="143"/>
  <c r="S12" s="1"/>
  <c r="F89" i="142"/>
  <c r="E90"/>
  <c r="O90" s="1"/>
  <c r="O89" s="1"/>
  <c r="E215"/>
  <c r="O215" s="1"/>
  <c r="E139"/>
  <c r="O139" s="1"/>
  <c r="O138" s="1"/>
  <c r="E218"/>
  <c r="O218" s="1"/>
  <c r="G19" i="143"/>
  <c r="F191" i="142"/>
  <c r="S20" i="141"/>
  <c r="S138"/>
  <c r="S156"/>
  <c r="S46"/>
  <c r="S60"/>
  <c r="S102"/>
  <c r="S171"/>
  <c r="E47" i="142"/>
  <c r="O47" s="1"/>
  <c r="O46" s="1"/>
  <c r="E212"/>
  <c r="O212" s="1"/>
  <c r="H65" i="141"/>
  <c r="H62"/>
  <c r="H188"/>
  <c r="H56"/>
  <c r="H53"/>
  <c r="H23"/>
  <c r="H185"/>
  <c r="H181"/>
  <c r="H127"/>
  <c r="H158"/>
  <c r="H78"/>
  <c r="H66"/>
  <c r="H149"/>
  <c r="H41"/>
  <c r="H178"/>
  <c r="H141"/>
  <c r="H61"/>
  <c r="H83"/>
  <c r="H38"/>
  <c r="H189"/>
  <c r="H26"/>
  <c r="H157"/>
  <c r="H162"/>
  <c r="H22"/>
  <c r="H148"/>
  <c r="H119"/>
  <c r="H17"/>
  <c r="H140"/>
  <c r="H145"/>
  <c r="H116"/>
  <c r="H113"/>
  <c r="H58"/>
  <c r="H90"/>
  <c r="H28"/>
  <c r="H152"/>
  <c r="H81"/>
  <c r="H7"/>
  <c r="H110"/>
  <c r="H72"/>
  <c r="H19"/>
  <c r="T19" s="1"/>
  <c r="H169"/>
  <c r="H202"/>
  <c r="H120"/>
  <c r="H143"/>
  <c r="H88"/>
  <c r="U7" i="145"/>
  <c r="H51" i="141"/>
  <c r="H71"/>
  <c r="H201"/>
  <c r="H173"/>
  <c r="H44"/>
  <c r="H101"/>
  <c r="H74"/>
  <c r="H168"/>
  <c r="H126"/>
  <c r="H13"/>
  <c r="H108"/>
  <c r="H99"/>
  <c r="H91"/>
  <c r="H64"/>
  <c r="H193"/>
  <c r="H184"/>
  <c r="H69"/>
  <c r="H57"/>
  <c r="H175"/>
  <c r="H95"/>
  <c r="H117"/>
  <c r="H63"/>
  <c r="H68"/>
  <c r="H43"/>
  <c r="H192"/>
  <c r="H197"/>
  <c r="H39"/>
  <c r="H183"/>
  <c r="H153"/>
  <c r="H35"/>
  <c r="H174"/>
  <c r="H179"/>
  <c r="H150"/>
  <c r="H147"/>
  <c r="H93"/>
  <c r="H124"/>
  <c r="H47"/>
  <c r="H187"/>
  <c r="H115"/>
  <c r="H24"/>
  <c r="H144"/>
  <c r="H107"/>
  <c r="H37"/>
  <c r="H49"/>
  <c r="H21"/>
  <c r="H154"/>
  <c r="H9"/>
  <c r="H122"/>
  <c r="T122" s="1"/>
  <c r="H128"/>
  <c r="I6" i="145"/>
  <c r="I5" s="1"/>
  <c r="V24" i="143" s="1"/>
  <c r="H114" i="141"/>
  <c r="H85"/>
  <c r="H177"/>
  <c r="H106"/>
  <c r="H111"/>
  <c r="H82"/>
  <c r="H79"/>
  <c r="H36"/>
  <c r="H55"/>
  <c r="H11"/>
  <c r="H118"/>
  <c r="H14"/>
  <c r="H80"/>
  <c r="H77"/>
  <c r="H18"/>
  <c r="H84"/>
  <c r="H164"/>
  <c r="H155"/>
  <c r="H52"/>
  <c r="H180"/>
  <c r="H137"/>
  <c r="H163"/>
  <c r="H136"/>
  <c r="H31"/>
  <c r="H10"/>
  <c r="H40"/>
  <c r="H161"/>
  <c r="H100"/>
  <c r="H203"/>
  <c r="H200"/>
  <c r="H76"/>
  <c r="H194"/>
  <c r="H190"/>
  <c r="H135"/>
  <c r="H166"/>
  <c r="H86"/>
  <c r="H109"/>
  <c r="H54"/>
  <c r="H59"/>
  <c r="H195"/>
  <c r="H45"/>
  <c r="H172"/>
  <c r="H160"/>
  <c r="H42"/>
  <c r="H198"/>
  <c r="H30"/>
  <c r="H165"/>
  <c r="H170"/>
  <c r="H142"/>
  <c r="H139"/>
  <c r="H50"/>
  <c r="H133"/>
  <c r="H130"/>
  <c r="H27"/>
  <c r="H125"/>
  <c r="H121"/>
  <c r="H67"/>
  <c r="H98"/>
  <c r="H32"/>
  <c r="H196"/>
  <c r="H16"/>
  <c r="H146"/>
  <c r="H134"/>
  <c r="H12"/>
  <c r="H104"/>
  <c r="H92"/>
  <c r="H8"/>
  <c r="H129"/>
  <c r="H186"/>
  <c r="H97"/>
  <c r="H103"/>
  <c r="H73"/>
  <c r="H70"/>
  <c r="H94"/>
  <c r="H151"/>
  <c r="H48"/>
  <c r="H176"/>
  <c r="H167"/>
  <c r="H159"/>
  <c r="H132"/>
  <c r="H33"/>
  <c r="H29"/>
  <c r="H25"/>
  <c r="H131"/>
  <c r="H105"/>
  <c r="H96"/>
  <c r="H87"/>
  <c r="H15"/>
  <c r="H112"/>
  <c r="E210" i="142"/>
  <c r="O210" s="1"/>
  <c r="E21"/>
  <c r="O21" s="1"/>
  <c r="O20" s="1"/>
  <c r="E211"/>
  <c r="O211" s="1"/>
  <c r="E35"/>
  <c r="O35" s="1"/>
  <c r="O34" s="1"/>
  <c r="S199" i="141"/>
  <c r="E192" i="142"/>
  <c r="O192" s="1"/>
  <c r="O191" s="1"/>
  <c r="E222"/>
  <c r="E216"/>
  <c r="O216" s="1"/>
  <c r="E122"/>
  <c r="O122" s="1"/>
  <c r="O102" s="1"/>
  <c r="F46"/>
  <c r="G9" i="143"/>
  <c r="S9" s="1"/>
  <c r="G10"/>
  <c r="S10" s="1"/>
  <c r="F60" i="142"/>
  <c r="F182"/>
  <c r="G18" i="143"/>
  <c r="S18" s="1"/>
  <c r="E5" i="142"/>
  <c r="E199" s="1"/>
  <c r="N208"/>
  <c r="F171"/>
  <c r="G17" i="143"/>
  <c r="S17" s="1"/>
  <c r="S191" i="141"/>
  <c r="S123"/>
  <c r="S34"/>
  <c r="S6"/>
  <c r="G14" i="143"/>
  <c r="S14" s="1"/>
  <c r="F123" i="142"/>
  <c r="E157"/>
  <c r="O157" s="1"/>
  <c r="O156" s="1"/>
  <c r="E219"/>
  <c r="O219" s="1"/>
  <c r="G8" i="143"/>
  <c r="S8" s="1"/>
  <c r="F34" i="142"/>
  <c r="X19" i="143"/>
  <c r="R19"/>
  <c r="E124" i="142"/>
  <c r="O124" s="1"/>
  <c r="O123" s="1"/>
  <c r="E217"/>
  <c r="O217" s="1"/>
  <c r="R6" i="143"/>
  <c r="F5"/>
  <c r="D227" i="142"/>
  <c r="S182" i="141"/>
  <c r="S75"/>
  <c r="F20" i="142"/>
  <c r="G7" i="143"/>
  <c r="S7" s="1"/>
  <c r="E172" i="142"/>
  <c r="O172" s="1"/>
  <c r="O171" s="1"/>
  <c r="E220"/>
  <c r="O220" s="1"/>
  <c r="F138"/>
  <c r="G15" i="143"/>
  <c r="S15" s="1"/>
  <c r="G16"/>
  <c r="S16" s="1"/>
  <c r="F156" i="142"/>
  <c r="E183"/>
  <c r="O183" s="1"/>
  <c r="O182" s="1"/>
  <c r="E221"/>
  <c r="O221" s="1"/>
  <c r="E214"/>
  <c r="O214" s="1"/>
  <c r="E76"/>
  <c r="O76" s="1"/>
  <c r="O75" s="1"/>
  <c r="F102"/>
  <c r="G13" i="143"/>
  <c r="S13" s="1"/>
  <c r="E209" i="142"/>
  <c r="E19"/>
  <c r="O19" s="1"/>
  <c r="O6" s="1"/>
  <c r="F75"/>
  <c r="G11" i="143"/>
  <c r="S11" s="1"/>
  <c r="S89" i="141"/>
  <c r="R5" i="143" l="1"/>
  <c r="G131" i="142"/>
  <c r="Q131" s="1"/>
  <c r="T131" i="141"/>
  <c r="T73"/>
  <c r="G73" i="142"/>
  <c r="Q73" s="1"/>
  <c r="T196" i="141"/>
  <c r="G196" i="142"/>
  <c r="Q196" s="1"/>
  <c r="G170"/>
  <c r="Q170" s="1"/>
  <c r="T170" i="141"/>
  <c r="G86" i="142"/>
  <c r="Q86" s="1"/>
  <c r="T86" i="141"/>
  <c r="T31"/>
  <c r="G31" i="142"/>
  <c r="Q31" s="1"/>
  <c r="G14"/>
  <c r="Q14" s="1"/>
  <c r="T14" i="141"/>
  <c r="T154"/>
  <c r="G154" i="142"/>
  <c r="Q154" s="1"/>
  <c r="G187"/>
  <c r="Q187" s="1"/>
  <c r="T187" i="141"/>
  <c r="T63"/>
  <c r="G63" i="142"/>
  <c r="Q63" s="1"/>
  <c r="T64" i="141"/>
  <c r="G64" i="142"/>
  <c r="Q64" s="1"/>
  <c r="G71"/>
  <c r="Q71" s="1"/>
  <c r="T71" i="141"/>
  <c r="T140"/>
  <c r="G140" i="142"/>
  <c r="Q140" s="1"/>
  <c r="G141"/>
  <c r="Q141" s="1"/>
  <c r="T141" i="141"/>
  <c r="O209" i="142"/>
  <c r="F219"/>
  <c r="P219" s="1"/>
  <c r="F157"/>
  <c r="P157" s="1"/>
  <c r="P156" s="1"/>
  <c r="F139"/>
  <c r="P139" s="1"/>
  <c r="P138" s="1"/>
  <c r="F218"/>
  <c r="P218" s="1"/>
  <c r="D228"/>
  <c r="N228" s="1"/>
  <c r="N227" s="1"/>
  <c r="F221"/>
  <c r="P221" s="1"/>
  <c r="F183"/>
  <c r="P183" s="1"/>
  <c r="P182" s="1"/>
  <c r="F47"/>
  <c r="P47" s="1"/>
  <c r="P46" s="1"/>
  <c r="F212"/>
  <c r="P212" s="1"/>
  <c r="T96" i="141"/>
  <c r="G96" i="142"/>
  <c r="Q96" s="1"/>
  <c r="T29" i="141"/>
  <c r="G29" i="142"/>
  <c r="Q29" s="1"/>
  <c r="G167"/>
  <c r="Q167" s="1"/>
  <c r="T167" i="141"/>
  <c r="G94" i="142"/>
  <c r="Q94" s="1"/>
  <c r="T94" i="141"/>
  <c r="G97" i="142"/>
  <c r="Q97" s="1"/>
  <c r="T97" i="141"/>
  <c r="G92" i="142"/>
  <c r="Q92" s="1"/>
  <c r="T92" i="141"/>
  <c r="T146"/>
  <c r="G146" i="142"/>
  <c r="Q146" s="1"/>
  <c r="G98"/>
  <c r="Q98" s="1"/>
  <c r="T98" i="141"/>
  <c r="G27" i="142"/>
  <c r="Q27" s="1"/>
  <c r="T27" i="141"/>
  <c r="T139"/>
  <c r="H138"/>
  <c r="G30" i="142"/>
  <c r="Q30" s="1"/>
  <c r="T30" i="141"/>
  <c r="H171"/>
  <c r="T172"/>
  <c r="G54" i="142"/>
  <c r="Q54" s="1"/>
  <c r="T54" i="141"/>
  <c r="G135" i="142"/>
  <c r="Q135" s="1"/>
  <c r="T135" i="141"/>
  <c r="H199"/>
  <c r="H20" i="143" s="1"/>
  <c r="T20" s="1"/>
  <c r="T200" i="141"/>
  <c r="T40"/>
  <c r="G40" i="142"/>
  <c r="Q40" s="1"/>
  <c r="G163"/>
  <c r="Q163" s="1"/>
  <c r="T163" i="141"/>
  <c r="T155"/>
  <c r="G155" i="142"/>
  <c r="Q155" s="1"/>
  <c r="G77"/>
  <c r="Q77" s="1"/>
  <c r="T77" i="141"/>
  <c r="T11"/>
  <c r="G11" i="142"/>
  <c r="Q11" s="1"/>
  <c r="G82"/>
  <c r="Q82" s="1"/>
  <c r="T82" i="141"/>
  <c r="G85" i="142"/>
  <c r="Q85" s="1"/>
  <c r="T85" i="141"/>
  <c r="G49" i="142"/>
  <c r="Q49" s="1"/>
  <c r="T49" i="141"/>
  <c r="G24" i="142"/>
  <c r="Q24" s="1"/>
  <c r="T24" i="141"/>
  <c r="H123"/>
  <c r="T124"/>
  <c r="T179"/>
  <c r="G179" i="142"/>
  <c r="Q179" s="1"/>
  <c r="T183" i="141"/>
  <c r="H182"/>
  <c r="T43"/>
  <c r="G43" i="142"/>
  <c r="Q43" s="1"/>
  <c r="T95" i="141"/>
  <c r="G95" i="142"/>
  <c r="Q95" s="1"/>
  <c r="T184" i="141"/>
  <c r="G184" i="142"/>
  <c r="Q184" s="1"/>
  <c r="G99"/>
  <c r="Q99" s="1"/>
  <c r="T99" i="141"/>
  <c r="T168"/>
  <c r="G168" i="142"/>
  <c r="Q168" s="1"/>
  <c r="T173" i="141"/>
  <c r="G173" i="142"/>
  <c r="Q173" s="1"/>
  <c r="U6" i="145"/>
  <c r="U5" s="1"/>
  <c r="X24" i="143" s="1"/>
  <c r="T202" i="141"/>
  <c r="G202" i="142"/>
  <c r="Q202" s="1"/>
  <c r="T110" i="141"/>
  <c r="G110" i="142"/>
  <c r="Q110" s="1"/>
  <c r="T28" i="141"/>
  <c r="G28" i="142"/>
  <c r="Q28" s="1"/>
  <c r="G116"/>
  <c r="Q116" s="1"/>
  <c r="T116" i="141"/>
  <c r="G119" i="142"/>
  <c r="Q119" s="1"/>
  <c r="T119" i="141"/>
  <c r="H156"/>
  <c r="T157"/>
  <c r="G83" i="142"/>
  <c r="Q83" s="1"/>
  <c r="T83" i="141"/>
  <c r="G41" i="142"/>
  <c r="Q41" s="1"/>
  <c r="T41" i="141"/>
  <c r="G158" i="142"/>
  <c r="Q158" s="1"/>
  <c r="T158" i="141"/>
  <c r="T23"/>
  <c r="G23" i="142"/>
  <c r="Q23" s="1"/>
  <c r="T62" i="141"/>
  <c r="G62" i="142"/>
  <c r="Q62" s="1"/>
  <c r="F19"/>
  <c r="P19" s="1"/>
  <c r="P6" s="1"/>
  <c r="F209"/>
  <c r="T15" i="141"/>
  <c r="G15" i="142"/>
  <c r="Q15" s="1"/>
  <c r="G48"/>
  <c r="Q48" s="1"/>
  <c r="T48" i="141"/>
  <c r="G12" i="142"/>
  <c r="Q12" s="1"/>
  <c r="T12" i="141"/>
  <c r="G133" i="142"/>
  <c r="Q133" s="1"/>
  <c r="T133" i="141"/>
  <c r="T195"/>
  <c r="G195" i="142"/>
  <c r="Q195" s="1"/>
  <c r="T100" i="141"/>
  <c r="G100" i="142"/>
  <c r="Q100" s="1"/>
  <c r="G84"/>
  <c r="Q84" s="1"/>
  <c r="T84" i="141"/>
  <c r="G106" i="142"/>
  <c r="Q106" s="1"/>
  <c r="T106" i="141"/>
  <c r="G107" i="142"/>
  <c r="Q107" s="1"/>
  <c r="T107" i="141"/>
  <c r="T35"/>
  <c r="H34"/>
  <c r="G57" i="142"/>
  <c r="Q57" s="1"/>
  <c r="T57" i="141"/>
  <c r="G101" i="142"/>
  <c r="Q101" s="1"/>
  <c r="T101" i="141"/>
  <c r="T81"/>
  <c r="G81" i="142"/>
  <c r="Q81" s="1"/>
  <c r="G22"/>
  <c r="Q22" s="1"/>
  <c r="T22" i="141"/>
  <c r="G66" i="142"/>
  <c r="Q66" s="1"/>
  <c r="T66" i="141"/>
  <c r="F21" i="142"/>
  <c r="P21" s="1"/>
  <c r="P20" s="1"/>
  <c r="F210"/>
  <c r="P210" s="1"/>
  <c r="F76"/>
  <c r="P76" s="1"/>
  <c r="P75" s="1"/>
  <c r="F214"/>
  <c r="P214" s="1"/>
  <c r="F122"/>
  <c r="P122" s="1"/>
  <c r="P102" s="1"/>
  <c r="F216"/>
  <c r="P216" s="1"/>
  <c r="F124"/>
  <c r="P124" s="1"/>
  <c r="P123" s="1"/>
  <c r="F217"/>
  <c r="P217" s="1"/>
  <c r="F220"/>
  <c r="P220" s="1"/>
  <c r="F172"/>
  <c r="P172" s="1"/>
  <c r="P171" s="1"/>
  <c r="E223"/>
  <c r="O223" s="1"/>
  <c r="E200"/>
  <c r="O200" s="1"/>
  <c r="O199" s="1"/>
  <c r="O5" s="1"/>
  <c r="G87"/>
  <c r="Q87" s="1"/>
  <c r="T87" i="141"/>
  <c r="G25" i="142"/>
  <c r="Q25" s="1"/>
  <c r="T25" i="141"/>
  <c r="T159"/>
  <c r="G159" i="142"/>
  <c r="Q159" s="1"/>
  <c r="G151"/>
  <c r="Q151" s="1"/>
  <c r="T151" i="141"/>
  <c r="T103"/>
  <c r="H102"/>
  <c r="G103" i="142"/>
  <c r="Q103" s="1"/>
  <c r="G8"/>
  <c r="Q8" s="1"/>
  <c r="T8" i="141"/>
  <c r="G134" i="142"/>
  <c r="Q134" s="1"/>
  <c r="T134" i="141"/>
  <c r="T32"/>
  <c r="G32" i="142"/>
  <c r="Q32" s="1"/>
  <c r="T125" i="141"/>
  <c r="G125" i="142"/>
  <c r="Q125" s="1"/>
  <c r="G50"/>
  <c r="Q50" s="1"/>
  <c r="T50" i="141"/>
  <c r="T165"/>
  <c r="G165" i="142"/>
  <c r="Q165" s="1"/>
  <c r="G160"/>
  <c r="Q160" s="1"/>
  <c r="T160" i="141"/>
  <c r="G59" i="142"/>
  <c r="Q59" s="1"/>
  <c r="T59" i="141"/>
  <c r="G166" i="142"/>
  <c r="Q166" s="1"/>
  <c r="T166" i="141"/>
  <c r="T76"/>
  <c r="H75"/>
  <c r="T161"/>
  <c r="G161" i="142"/>
  <c r="Q161" s="1"/>
  <c r="T136" i="141"/>
  <c r="G136" i="142"/>
  <c r="Q136" s="1"/>
  <c r="T52" i="141"/>
  <c r="G52" i="142"/>
  <c r="Q52" s="1"/>
  <c r="G18"/>
  <c r="Q18" s="1"/>
  <c r="T18" i="141"/>
  <c r="T118"/>
  <c r="G118" i="142"/>
  <c r="Q118" s="1"/>
  <c r="T79" i="141"/>
  <c r="G79" i="142"/>
  <c r="Q79" s="1"/>
  <c r="G177"/>
  <c r="Q177" s="1"/>
  <c r="T177" i="141"/>
  <c r="T128"/>
  <c r="G128" i="142"/>
  <c r="Q128" s="1"/>
  <c r="T21" i="141"/>
  <c r="H20"/>
  <c r="T144"/>
  <c r="G144" i="142"/>
  <c r="Q144" s="1"/>
  <c r="H46" i="141"/>
  <c r="T47"/>
  <c r="T150"/>
  <c r="G150" i="142"/>
  <c r="Q150" s="1"/>
  <c r="T153" i="141"/>
  <c r="G153" i="142"/>
  <c r="Q153" s="1"/>
  <c r="T192" i="141"/>
  <c r="H191"/>
  <c r="G117" i="142"/>
  <c r="Q117" s="1"/>
  <c r="T117" i="141"/>
  <c r="T69"/>
  <c r="G69" i="142"/>
  <c r="Q69" s="1"/>
  <c r="T91" i="141"/>
  <c r="G91" i="142"/>
  <c r="Q91" s="1"/>
  <c r="G126"/>
  <c r="Q126" s="1"/>
  <c r="T126" i="141"/>
  <c r="T44"/>
  <c r="G44" i="142"/>
  <c r="Q44" s="1"/>
  <c r="G51"/>
  <c r="Q51" s="1"/>
  <c r="T51" i="141"/>
  <c r="G120" i="142"/>
  <c r="Q120" s="1"/>
  <c r="T120" i="141"/>
  <c r="T72"/>
  <c r="G72" i="142"/>
  <c r="Q72" s="1"/>
  <c r="T152" i="141"/>
  <c r="G152" i="142"/>
  <c r="Q152" s="1"/>
  <c r="T113" i="141"/>
  <c r="G113" i="142"/>
  <c r="Q113" s="1"/>
  <c r="G17"/>
  <c r="Q17" s="1"/>
  <c r="T17" i="141"/>
  <c r="G162" i="142"/>
  <c r="Q162" s="1"/>
  <c r="T162" i="141"/>
  <c r="G38" i="142"/>
  <c r="Q38" s="1"/>
  <c r="T38" i="141"/>
  <c r="G178" i="142"/>
  <c r="Q178" s="1"/>
  <c r="T178" i="141"/>
  <c r="G78" i="142"/>
  <c r="Q78" s="1"/>
  <c r="T78" i="141"/>
  <c r="T185"/>
  <c r="G185" i="142"/>
  <c r="Q185" s="1"/>
  <c r="T188" i="141"/>
  <c r="G188" i="142"/>
  <c r="Q188" s="1"/>
  <c r="S6" i="143"/>
  <c r="G5"/>
  <c r="T56" i="141"/>
  <c r="G56" i="142"/>
  <c r="Q56" s="1"/>
  <c r="Y19" i="143"/>
  <c r="S19"/>
  <c r="F199" i="142"/>
  <c r="T132" i="141"/>
  <c r="G132" i="142"/>
  <c r="Q132" s="1"/>
  <c r="T129" i="141"/>
  <c r="G129" i="142"/>
  <c r="Q129" s="1"/>
  <c r="G121"/>
  <c r="Q121" s="1"/>
  <c r="T121" i="141"/>
  <c r="T42"/>
  <c r="G42" i="142"/>
  <c r="Q42" s="1"/>
  <c r="T194" i="141"/>
  <c r="G194" i="142"/>
  <c r="Q194" s="1"/>
  <c r="T180" i="141"/>
  <c r="G180" i="142"/>
  <c r="Q180" s="1"/>
  <c r="G36"/>
  <c r="Q36" s="1"/>
  <c r="T36" i="141"/>
  <c r="T147"/>
  <c r="G147" i="142"/>
  <c r="Q147" s="1"/>
  <c r="T197" i="141"/>
  <c r="G197" i="142"/>
  <c r="Q197" s="1"/>
  <c r="G13"/>
  <c r="Q13" s="1"/>
  <c r="T13" i="141"/>
  <c r="G143" i="142"/>
  <c r="Q143" s="1"/>
  <c r="T143" i="141"/>
  <c r="G58" i="142"/>
  <c r="Q58" s="1"/>
  <c r="T58" i="141"/>
  <c r="T189"/>
  <c r="G189" i="142"/>
  <c r="Q189" s="1"/>
  <c r="G181"/>
  <c r="Q181" s="1"/>
  <c r="T181" i="141"/>
  <c r="F211" i="142"/>
  <c r="P211" s="1"/>
  <c r="F35"/>
  <c r="P35" s="1"/>
  <c r="P34" s="1"/>
  <c r="F213"/>
  <c r="P213" s="1"/>
  <c r="F61"/>
  <c r="P61" s="1"/>
  <c r="P60" s="1"/>
  <c r="O222"/>
  <c r="T112" i="141"/>
  <c r="G112" i="142"/>
  <c r="Q112" s="1"/>
  <c r="G105"/>
  <c r="Q105" s="1"/>
  <c r="T105" i="141"/>
  <c r="G33" i="142"/>
  <c r="Q33" s="1"/>
  <c r="T33" i="141"/>
  <c r="T176"/>
  <c r="G176" i="142"/>
  <c r="Q176" s="1"/>
  <c r="T70" i="141"/>
  <c r="G70" i="142"/>
  <c r="Q70" s="1"/>
  <c r="G186"/>
  <c r="Q186" s="1"/>
  <c r="T186" i="141"/>
  <c r="T104"/>
  <c r="G104" i="142"/>
  <c r="Q104" s="1"/>
  <c r="G16"/>
  <c r="Q16" s="1"/>
  <c r="T16" i="141"/>
  <c r="G67" i="142"/>
  <c r="Q67" s="1"/>
  <c r="T67" i="141"/>
  <c r="G130" i="142"/>
  <c r="Q130" s="1"/>
  <c r="T130" i="141"/>
  <c r="T142"/>
  <c r="G142" i="142"/>
  <c r="Q142" s="1"/>
  <c r="G198"/>
  <c r="Q198" s="1"/>
  <c r="T198" i="141"/>
  <c r="T45"/>
  <c r="G45" i="142"/>
  <c r="Q45" s="1"/>
  <c r="T109" i="141"/>
  <c r="G109" i="142"/>
  <c r="Q109" s="1"/>
  <c r="G190"/>
  <c r="Q190" s="1"/>
  <c r="T190" i="141"/>
  <c r="T203"/>
  <c r="G203" i="142"/>
  <c r="Q203" s="1"/>
  <c r="G10"/>
  <c r="Q10" s="1"/>
  <c r="T10" i="141"/>
  <c r="G137" i="142"/>
  <c r="Q137" s="1"/>
  <c r="T137" i="141"/>
  <c r="G164" i="142"/>
  <c r="Q164" s="1"/>
  <c r="T164" i="141"/>
  <c r="T80"/>
  <c r="G80" i="142"/>
  <c r="Q80" s="1"/>
  <c r="G55"/>
  <c r="Q55" s="1"/>
  <c r="T55" i="141"/>
  <c r="G111" i="142"/>
  <c r="Q111" s="1"/>
  <c r="T111" i="141"/>
  <c r="T114"/>
  <c r="G114" i="142"/>
  <c r="Q114" s="1"/>
  <c r="T9" i="141"/>
  <c r="G9" i="142"/>
  <c r="Q9" s="1"/>
  <c r="G37"/>
  <c r="Q37" s="1"/>
  <c r="T37" i="141"/>
  <c r="T115"/>
  <c r="G115" i="142"/>
  <c r="Q115" s="1"/>
  <c r="T93" i="141"/>
  <c r="G93" i="142"/>
  <c r="Q93" s="1"/>
  <c r="T174" i="141"/>
  <c r="G174" i="142"/>
  <c r="Q174" s="1"/>
  <c r="G39"/>
  <c r="Q39" s="1"/>
  <c r="T39" i="141"/>
  <c r="T68"/>
  <c r="G68" i="142"/>
  <c r="Q68" s="1"/>
  <c r="G175"/>
  <c r="Q175" s="1"/>
  <c r="T175" i="141"/>
  <c r="G193" i="142"/>
  <c r="Q193" s="1"/>
  <c r="T193" i="141"/>
  <c r="G108" i="142"/>
  <c r="Q108" s="1"/>
  <c r="T108" i="141"/>
  <c r="G74" i="142"/>
  <c r="Q74" s="1"/>
  <c r="T74" i="141"/>
  <c r="T201"/>
  <c r="G201" i="142"/>
  <c r="Q201" s="1"/>
  <c r="T88" i="141"/>
  <c r="G88" i="142"/>
  <c r="Q88" s="1"/>
  <c r="G169"/>
  <c r="Q169" s="1"/>
  <c r="T169" i="141"/>
  <c r="T7"/>
  <c r="H6"/>
  <c r="G7" i="142"/>
  <c r="Q7" s="1"/>
  <c r="H89" i="141"/>
  <c r="T90"/>
  <c r="T145"/>
  <c r="G145" i="142"/>
  <c r="Q145" s="1"/>
  <c r="T148" i="141"/>
  <c r="G148" i="142"/>
  <c r="Q148" s="1"/>
  <c r="T26" i="141"/>
  <c r="G26" i="142"/>
  <c r="Q26" s="1"/>
  <c r="T61" i="141"/>
  <c r="H60"/>
  <c r="G149" i="142"/>
  <c r="Q149" s="1"/>
  <c r="T149" i="141"/>
  <c r="G127" i="142"/>
  <c r="Q127" s="1"/>
  <c r="T127" i="141"/>
  <c r="G53" i="142"/>
  <c r="Q53" s="1"/>
  <c r="T53" i="141"/>
  <c r="T65"/>
  <c r="G65" i="142"/>
  <c r="Q65" s="1"/>
  <c r="F192"/>
  <c r="P192" s="1"/>
  <c r="P191" s="1"/>
  <c r="F222"/>
  <c r="F215"/>
  <c r="P215" s="1"/>
  <c r="F90"/>
  <c r="P90" s="1"/>
  <c r="P89" s="1"/>
  <c r="S5" i="141"/>
  <c r="U222" i="142" l="1"/>
  <c r="T89" i="141"/>
  <c r="G60" i="142"/>
  <c r="H10" i="143"/>
  <c r="T10" s="1"/>
  <c r="H7"/>
  <c r="T7" s="1"/>
  <c r="G20" i="142"/>
  <c r="P209"/>
  <c r="H14" i="143"/>
  <c r="T14" s="1"/>
  <c r="G123" i="142"/>
  <c r="T6" i="141"/>
  <c r="T46"/>
  <c r="T102"/>
  <c r="T182"/>
  <c r="H5"/>
  <c r="H6" i="143"/>
  <c r="G6" i="142"/>
  <c r="F200"/>
  <c r="P200" s="1"/>
  <c r="P199" s="1"/>
  <c r="P5" s="1"/>
  <c r="F223"/>
  <c r="P223" s="1"/>
  <c r="T191" i="141"/>
  <c r="H13" i="143"/>
  <c r="T13" s="1"/>
  <c r="G102" i="142"/>
  <c r="H18" i="143"/>
  <c r="T18" s="1"/>
  <c r="G182" i="142"/>
  <c r="T199" i="141"/>
  <c r="O208" i="142"/>
  <c r="T75" i="141"/>
  <c r="T123"/>
  <c r="P222" i="142"/>
  <c r="G191"/>
  <c r="H19" i="143"/>
  <c r="G75" i="142"/>
  <c r="H11" i="143"/>
  <c r="T11" s="1"/>
  <c r="G156" i="142"/>
  <c r="H16" i="143"/>
  <c r="T16" s="1"/>
  <c r="H17"/>
  <c r="T17" s="1"/>
  <c r="G171" i="142"/>
  <c r="S5" i="143"/>
  <c r="T34" i="141"/>
  <c r="T138"/>
  <c r="E208" i="142"/>
  <c r="G89"/>
  <c r="H12" i="143"/>
  <c r="T12" s="1"/>
  <c r="G46" i="142"/>
  <c r="H9" i="143"/>
  <c r="T9" s="1"/>
  <c r="G34" i="142"/>
  <c r="H8" i="143"/>
  <c r="T8" s="1"/>
  <c r="G138" i="142"/>
  <c r="H15" i="143"/>
  <c r="T15" s="1"/>
  <c r="T60" i="141"/>
  <c r="T20"/>
  <c r="T156"/>
  <c r="T171"/>
  <c r="V222" i="142" l="1"/>
  <c r="G212"/>
  <c r="Q212" s="1"/>
  <c r="G47"/>
  <c r="Q47" s="1"/>
  <c r="Q46" s="1"/>
  <c r="G172"/>
  <c r="Q172" s="1"/>
  <c r="Q171" s="1"/>
  <c r="G220"/>
  <c r="Q220" s="1"/>
  <c r="T19" i="143"/>
  <c r="Z19"/>
  <c r="T6"/>
  <c r="H5"/>
  <c r="V4" s="1"/>
  <c r="P208" i="142"/>
  <c r="G211"/>
  <c r="Q211" s="1"/>
  <c r="G35"/>
  <c r="Q35" s="1"/>
  <c r="Q34" s="1"/>
  <c r="G90"/>
  <c r="Q90" s="1"/>
  <c r="Q89" s="1"/>
  <c r="G215"/>
  <c r="Q215" s="1"/>
  <c r="G214"/>
  <c r="Q214" s="1"/>
  <c r="G76"/>
  <c r="Q76" s="1"/>
  <c r="Q75" s="1"/>
  <c r="G209"/>
  <c r="G19"/>
  <c r="Q19" s="1"/>
  <c r="Q6" s="1"/>
  <c r="G213"/>
  <c r="Q213" s="1"/>
  <c r="G61"/>
  <c r="Q61" s="1"/>
  <c r="Q60" s="1"/>
  <c r="F208"/>
  <c r="G157"/>
  <c r="Q157" s="1"/>
  <c r="Q156" s="1"/>
  <c r="G219"/>
  <c r="Q219" s="1"/>
  <c r="G221"/>
  <c r="Q221" s="1"/>
  <c r="G183"/>
  <c r="Q183" s="1"/>
  <c r="Q182" s="1"/>
  <c r="T5" i="141"/>
  <c r="X4" s="1"/>
  <c r="G218" i="142"/>
  <c r="Q218" s="1"/>
  <c r="G139"/>
  <c r="Q139" s="1"/>
  <c r="Q138" s="1"/>
  <c r="E227"/>
  <c r="G222"/>
  <c r="G192"/>
  <c r="Q192" s="1"/>
  <c r="Q191" s="1"/>
  <c r="G122"/>
  <c r="Q122" s="1"/>
  <c r="Q102" s="1"/>
  <c r="G216"/>
  <c r="Q216" s="1"/>
  <c r="G5"/>
  <c r="G199" s="1"/>
  <c r="V4" i="141"/>
  <c r="G124" i="142"/>
  <c r="Q124" s="1"/>
  <c r="Q123" s="1"/>
  <c r="G217"/>
  <c r="Q217" s="1"/>
  <c r="G21"/>
  <c r="Q21" s="1"/>
  <c r="Q20" s="1"/>
  <c r="G210"/>
  <c r="Q210" s="1"/>
  <c r="Q209" l="1"/>
  <c r="G200"/>
  <c r="Q200" s="1"/>
  <c r="Q199" s="1"/>
  <c r="Q5" s="1"/>
  <c r="G223"/>
  <c r="Q223" s="1"/>
  <c r="E228"/>
  <c r="O228" s="1"/>
  <c r="O227" s="1"/>
  <c r="Q222"/>
  <c r="T5" i="143"/>
  <c r="X4" s="1"/>
  <c r="F227" i="142"/>
  <c r="F228" s="1"/>
  <c r="P228" s="1"/>
  <c r="P227" s="1"/>
  <c r="W222" l="1"/>
  <c r="Q208"/>
  <c r="G208"/>
  <c r="G227" l="1"/>
  <c r="S208"/>
  <c r="G228" l="1"/>
  <c r="Q228" s="1"/>
  <c r="Q227" s="1"/>
  <c r="S227"/>
</calcChain>
</file>

<file path=xl/comments1.xml><?xml version="1.0" encoding="utf-8"?>
<comments xmlns="http://schemas.openxmlformats.org/spreadsheetml/2006/main">
  <authors>
    <author>withus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5180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</text>
    </comment>
  </commentList>
</comments>
</file>

<file path=xl/sharedStrings.xml><?xml version="1.0" encoding="utf-8"?>
<sst xmlns="http://schemas.openxmlformats.org/spreadsheetml/2006/main" count="5639" uniqueCount="1582">
  <si>
    <t>비고</t>
    <phoneticPr fontId="7" type="noConversion"/>
  </si>
  <si>
    <t>구분</t>
    <phoneticPr fontId="7" type="noConversion"/>
  </si>
  <si>
    <t>면적</t>
    <phoneticPr fontId="7" type="noConversion"/>
  </si>
  <si>
    <t/>
  </si>
  <si>
    <t>산업단지
개발사업</t>
    <phoneticPr fontId="7" type="noConversion"/>
  </si>
  <si>
    <t>기타 운송장비(35)</t>
  </si>
  <si>
    <t>조립금속제품(28)</t>
  </si>
  <si>
    <t>비금속 광물(26)</t>
  </si>
  <si>
    <t>음식료품(15)</t>
  </si>
  <si>
    <t>펄프, 종이 및 종이제품(21)</t>
  </si>
  <si>
    <t>고무 및 플라스틱(25)</t>
  </si>
  <si>
    <t>▣  부지면적(1,000㎡)당 종사자수 원단위 전망</t>
  </si>
  <si>
    <t>구분</t>
  </si>
  <si>
    <t>C26</t>
  </si>
  <si>
    <t>C15</t>
    <phoneticPr fontId="7" type="noConversion"/>
  </si>
  <si>
    <t>C16</t>
    <phoneticPr fontId="7" type="noConversion"/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</si>
  <si>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</si>
  <si>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</si>
  <si>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</si>
  <si>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</si>
  <si>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</si>
  <si>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</si>
  <si>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</si>
  <si>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</si>
  <si>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</si>
  <si>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C27</t>
  </si>
  <si>
    <t>C28</t>
  </si>
  <si>
    <t>C29</t>
  </si>
  <si>
    <t>C31</t>
  </si>
  <si>
    <t>C33</t>
  </si>
  <si>
    <t>C34</t>
  </si>
  <si>
    <t>C35</t>
  </si>
  <si>
    <t>C36</t>
  </si>
  <si>
    <t>C37</t>
  </si>
  <si>
    <t>프로포즈모텔</t>
  </si>
  <si>
    <t>동원장여관</t>
  </si>
  <si>
    <t>소계</t>
    <phoneticPr fontId="7" type="noConversion"/>
  </si>
  <si>
    <t>합 계</t>
    <phoneticPr fontId="7" type="noConversion"/>
  </si>
  <si>
    <t>도시개발과 수령 자료</t>
    <phoneticPr fontId="7" type="noConversion"/>
  </si>
  <si>
    <t>소계</t>
  </si>
  <si>
    <t>합      계</t>
    <phoneticPr fontId="8" type="noConversion"/>
  </si>
  <si>
    <t>업소명</t>
    <phoneticPr fontId="8" type="noConversion"/>
  </si>
  <si>
    <t>업소소재지(지번)</t>
    <phoneticPr fontId="8" type="noConversion"/>
  </si>
  <si>
    <t>행정동명</t>
    <phoneticPr fontId="8" type="noConversion"/>
  </si>
  <si>
    <t>객실수</t>
    <phoneticPr fontId="8" type="noConversion"/>
  </si>
  <si>
    <t>논산내동2 보금자리주택지구</t>
    <phoneticPr fontId="7" type="noConversion"/>
  </si>
  <si>
    <t>양지 제2농공단지</t>
    <phoneticPr fontId="7" type="noConversion"/>
  </si>
  <si>
    <t>논산시 연무읍 양지리 산 14-12번지 일원</t>
    <phoneticPr fontId="7" type="noConversion"/>
  </si>
  <si>
    <t>국방대학교</t>
    <phoneticPr fontId="7" type="noConversion"/>
  </si>
  <si>
    <t>논산시 양촌면 거사리 일원</t>
    <phoneticPr fontId="7" type="noConversion"/>
  </si>
  <si>
    <t>논산시 고시 제 2010-59호</t>
    <phoneticPr fontId="7" type="noConversion"/>
  </si>
  <si>
    <t>논산시 연무읍 동산리 일원</t>
    <phoneticPr fontId="7" type="noConversion"/>
  </si>
  <si>
    <t>시보</t>
    <phoneticPr fontId="7" type="noConversion"/>
  </si>
  <si>
    <t>A-1BL 보금자리주택건설사업</t>
    <phoneticPr fontId="7" type="noConversion"/>
  </si>
  <si>
    <t>A-2BL 보금자리주택건설사업</t>
    <phoneticPr fontId="7" type="noConversion"/>
  </si>
  <si>
    <t>B-1BL 보금자리주택건설사업</t>
    <phoneticPr fontId="7" type="noConversion"/>
  </si>
  <si>
    <t>C-1BL 보금자리주택건설사업</t>
    <phoneticPr fontId="7" type="noConversion"/>
  </si>
  <si>
    <t>세대수</t>
    <phoneticPr fontId="7" type="noConversion"/>
  </si>
  <si>
    <t>세대당 인구</t>
    <phoneticPr fontId="7" type="noConversion"/>
  </si>
  <si>
    <t>논산 대교 뉴본산업개발 아파트</t>
    <phoneticPr fontId="7" type="noConversion"/>
  </si>
  <si>
    <t>논산시 대교동 300외 8필지</t>
    <phoneticPr fontId="7" type="noConversion"/>
  </si>
  <si>
    <t>논산시 고시 제 2013-160호</t>
    <phoneticPr fontId="7" type="noConversion"/>
  </si>
  <si>
    <t>신흥연립 주택재건축정비사업</t>
    <phoneticPr fontId="7" type="noConversion"/>
  </si>
  <si>
    <t>논산시 취암동 103-12</t>
    <phoneticPr fontId="7" type="noConversion"/>
  </si>
  <si>
    <t xml:space="preserve">가야곡2 농공단지 </t>
    <phoneticPr fontId="7" type="noConversion"/>
  </si>
  <si>
    <t>강경 농공단지</t>
    <phoneticPr fontId="7" type="noConversion"/>
  </si>
  <si>
    <t>논산시 가야곡면 야촌리 산7번지 일원</t>
    <phoneticPr fontId="7" type="noConversion"/>
  </si>
  <si>
    <t>논산시 연무읍 안심리 19외 1필지</t>
    <phoneticPr fontId="7" type="noConversion"/>
  </si>
  <si>
    <t>논산시 고시 제 2012-136호</t>
    <phoneticPr fontId="7" type="noConversion"/>
  </si>
  <si>
    <t>논산시 내동 379-1외 7필지</t>
    <phoneticPr fontId="7" type="noConversion"/>
  </si>
  <si>
    <t>논산시 고시 제 2013-144호</t>
    <phoneticPr fontId="7" type="noConversion"/>
  </si>
  <si>
    <t>그린힐스</t>
  </si>
  <si>
    <t>논산시 연무읍 행정길 24</t>
    <phoneticPr fontId="7" type="noConversion"/>
  </si>
  <si>
    <t>현재일:2014. 03.17</t>
    <phoneticPr fontId="7" type="noConversion"/>
  </si>
  <si>
    <t>모텔젠</t>
  </si>
  <si>
    <t>논산시 연무읍 죽본길 14</t>
  </si>
  <si>
    <t>러브텔</t>
  </si>
  <si>
    <t>논산시 연무읍 안심로 27</t>
  </si>
  <si>
    <t>아크리스모텔</t>
  </si>
  <si>
    <t>논산시 연무읍 득안대로 598</t>
  </si>
  <si>
    <t>산호장여관</t>
  </si>
  <si>
    <t>논산시 연무읍 연무로 168</t>
  </si>
  <si>
    <t>스카이모텔</t>
  </si>
  <si>
    <t>논산시 연무읍 연무로 170</t>
  </si>
  <si>
    <t>황제장</t>
  </si>
  <si>
    <t>논산시 연무읍 득안대로 456-6</t>
  </si>
  <si>
    <t>청원장모텔여관</t>
  </si>
  <si>
    <t>논산시 연무읍 동안로 1126</t>
  </si>
  <si>
    <t>논산시 연무읍 연무로 191-5</t>
  </si>
  <si>
    <t>신라장여관</t>
  </si>
  <si>
    <t>논산시 연무읍 안심로127번길 13-6</t>
  </si>
  <si>
    <t>유정장</t>
  </si>
  <si>
    <t>논산시 연무읍 안심로 101-19</t>
  </si>
  <si>
    <t>에덴산장여관</t>
  </si>
  <si>
    <t>논산시 연무읍 동안로 948</t>
  </si>
  <si>
    <t>동양파크</t>
  </si>
  <si>
    <t>논산시 연무읍 동안로 979-11</t>
  </si>
  <si>
    <t>연무모텔</t>
  </si>
  <si>
    <t>논산시 연무읍 득안대로 582-9</t>
  </si>
  <si>
    <t>로얄파크모텔</t>
  </si>
  <si>
    <t>논산시 연무읍 동안로 1145</t>
  </si>
  <si>
    <t>우성파크</t>
  </si>
  <si>
    <t>논산시 은진면 안심로277번길 14</t>
  </si>
  <si>
    <t>월드파크</t>
  </si>
  <si>
    <t>논산시 연무읍 동안로 995-11</t>
  </si>
  <si>
    <t>에버그린관광호텔</t>
  </si>
  <si>
    <t>논산시 연무읍 황화로 369</t>
  </si>
  <si>
    <t>논산시 은진면 득안대로 928-21</t>
  </si>
  <si>
    <t>논산시 숙박업소 현황</t>
    <phoneticPr fontId="8" type="noConversion"/>
  </si>
  <si>
    <t xml:space="preserve">  3) 행정구역별 장래계획인구</t>
    <phoneticPr fontId="8" type="noConversion"/>
  </si>
  <si>
    <t>구 분</t>
    <phoneticPr fontId="8" type="noConversion"/>
  </si>
  <si>
    <t>2010년
(현재인구)</t>
    <phoneticPr fontId="8" type="noConversion"/>
  </si>
  <si>
    <t>2015년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</si>
  <si>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</si>
  <si>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</si>
  <si>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</si>
  <si>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비 고</t>
    <phoneticPr fontId="8" type="noConversion"/>
  </si>
  <si>
    <t>계</t>
    <phoneticPr fontId="8" type="noConversion"/>
  </si>
  <si>
    <t>자연적</t>
    <phoneticPr fontId="8" type="noConversion"/>
  </si>
  <si>
    <t>사회적</t>
    <phoneticPr fontId="8" type="noConversion"/>
  </si>
  <si>
    <t>장래추정인구</t>
    <phoneticPr fontId="8" type="noConversion"/>
  </si>
  <si>
    <t>논산시 전체</t>
  </si>
  <si>
    <t>강경읍</t>
    <phoneticPr fontId="8" type="noConversion"/>
  </si>
  <si>
    <t>남교리</t>
  </si>
  <si>
    <t>동흥 1</t>
  </si>
  <si>
    <t>동흥 2</t>
  </si>
  <si>
    <t>북옥리</t>
  </si>
  <si>
    <t>서창리</t>
  </si>
  <si>
    <t>홍교리</t>
  </si>
  <si>
    <t>중앙 1</t>
  </si>
  <si>
    <t>중앙 2</t>
  </si>
  <si>
    <t>염천리</t>
  </si>
  <si>
    <t>태평리</t>
  </si>
  <si>
    <t>대흥 1</t>
  </si>
  <si>
    <t>대흥 2</t>
  </si>
  <si>
    <t>대흥 3</t>
  </si>
  <si>
    <t>황산 1</t>
  </si>
  <si>
    <t>황산 2</t>
  </si>
  <si>
    <t>황산 3</t>
  </si>
  <si>
    <t>황산 4</t>
  </si>
  <si>
    <t>채산 1</t>
  </si>
  <si>
    <t>채산 2</t>
  </si>
  <si>
    <t>채산 3</t>
  </si>
  <si>
    <t>채산 4</t>
  </si>
  <si>
    <t>채산 5</t>
  </si>
  <si>
    <t>산양 1</t>
  </si>
  <si>
    <t>산양 2</t>
  </si>
  <si>
    <t>산양 3</t>
  </si>
  <si>
    <t>채운 1</t>
  </si>
  <si>
    <t>채운 2</t>
  </si>
  <si>
    <t>연무읍</t>
    <phoneticPr fontId="8" type="noConversion"/>
  </si>
  <si>
    <t>마산 1</t>
  </si>
  <si>
    <t>마산 2</t>
  </si>
  <si>
    <t>마산 3</t>
  </si>
  <si>
    <t>마산 4</t>
  </si>
  <si>
    <t>죽평 1</t>
  </si>
  <si>
    <t>죽평 2</t>
  </si>
  <si>
    <t>금곡 1</t>
  </si>
  <si>
    <t>금곡 2</t>
  </si>
  <si>
    <t>금곡 3</t>
  </si>
  <si>
    <t>금곡 4</t>
  </si>
  <si>
    <t>동산 1</t>
  </si>
  <si>
    <t>동산 2</t>
  </si>
  <si>
    <t>동산 3</t>
  </si>
  <si>
    <t>동산 4</t>
  </si>
  <si>
    <t>동산 5</t>
  </si>
  <si>
    <t>동산 6</t>
  </si>
  <si>
    <t>동산 7</t>
  </si>
  <si>
    <t>동산 8</t>
  </si>
  <si>
    <t>동산 9</t>
  </si>
  <si>
    <t>죽본 1</t>
  </si>
  <si>
    <t>죽본 2</t>
  </si>
  <si>
    <t>소룡리</t>
  </si>
  <si>
    <t>양지 1</t>
  </si>
  <si>
    <t>양지 2</t>
  </si>
  <si>
    <t>마전 1</t>
  </si>
  <si>
    <t>마전 2</t>
  </si>
  <si>
    <t>마전 3</t>
  </si>
  <si>
    <t>마전 4</t>
  </si>
  <si>
    <t>마전 5</t>
  </si>
  <si>
    <t>마전 6</t>
  </si>
  <si>
    <t>고내 1</t>
  </si>
  <si>
    <t>고내 2</t>
  </si>
  <si>
    <t>고내 3</t>
  </si>
  <si>
    <t>고내 4</t>
  </si>
  <si>
    <t>고내 5</t>
  </si>
  <si>
    <t>고내 6</t>
  </si>
  <si>
    <t>황화정 1</t>
  </si>
  <si>
    <t>황화정 2</t>
  </si>
  <si>
    <t>황화정 3</t>
  </si>
  <si>
    <t>황화정 4</t>
  </si>
  <si>
    <t>안심 1</t>
  </si>
  <si>
    <t>안심 2</t>
  </si>
  <si>
    <t>안심 3</t>
  </si>
  <si>
    <t>안심 4</t>
  </si>
  <si>
    <t>안심 5</t>
  </si>
  <si>
    <t>안심 6</t>
  </si>
  <si>
    <t>안심 7</t>
  </si>
  <si>
    <t>안심 8</t>
  </si>
  <si>
    <t>안심 9</t>
  </si>
  <si>
    <t>신화 1</t>
  </si>
  <si>
    <t>신화 2</t>
  </si>
  <si>
    <t>신화 3</t>
  </si>
  <si>
    <t>봉동 1</t>
  </si>
  <si>
    <t>봉동 2</t>
  </si>
  <si>
    <t>봉동 3</t>
  </si>
  <si>
    <t>봉동 4</t>
  </si>
  <si>
    <t>봉동 5</t>
  </si>
  <si>
    <t>봉동 6</t>
  </si>
  <si>
    <t>성동면</t>
    <phoneticPr fontId="8" type="noConversion"/>
  </si>
  <si>
    <t>삼산 1</t>
  </si>
  <si>
    <t>삼산 2</t>
  </si>
  <si>
    <t>월성 1</t>
  </si>
  <si>
    <t>월성 2</t>
  </si>
  <si>
    <t>월성 3</t>
  </si>
  <si>
    <t>병촌 1</t>
  </si>
  <si>
    <t>병촌 2</t>
  </si>
  <si>
    <t>개척 1</t>
  </si>
  <si>
    <t>개척 2</t>
  </si>
  <si>
    <t>개척 3</t>
  </si>
  <si>
    <t>우곤 1</t>
  </si>
  <si>
    <t>우곤 2</t>
  </si>
  <si>
    <t>우곤 3</t>
  </si>
  <si>
    <t>우곤 4</t>
  </si>
  <si>
    <t>원남 1</t>
  </si>
  <si>
    <t>원남 2</t>
  </si>
  <si>
    <t>원남 3</t>
  </si>
  <si>
    <t>원북 1</t>
  </si>
  <si>
    <t>원북 2</t>
  </si>
  <si>
    <t>원북 3</t>
  </si>
  <si>
    <t>정지 1</t>
  </si>
  <si>
    <t>정지 2</t>
  </si>
  <si>
    <t>정지 3</t>
  </si>
  <si>
    <t>정지 4</t>
  </si>
  <si>
    <t>원봉 1</t>
  </si>
  <si>
    <t>원봉 2</t>
  </si>
  <si>
    <t>원봉 3</t>
  </si>
  <si>
    <t>원봉 4</t>
  </si>
  <si>
    <t>화정 1</t>
  </si>
  <si>
    <t>화정 2</t>
  </si>
  <si>
    <t>삼호리</t>
  </si>
  <si>
    <t>광석면</t>
    <phoneticPr fontId="8" type="noConversion"/>
  </si>
  <si>
    <t>신당 1</t>
  </si>
  <si>
    <t>신당 2</t>
  </si>
  <si>
    <t>신당 3</t>
  </si>
  <si>
    <t>중리 1</t>
  </si>
  <si>
    <t>중리 2</t>
  </si>
  <si>
    <t>득윤 1</t>
  </si>
  <si>
    <t>득윤 2</t>
  </si>
  <si>
    <t>득윤 3</t>
  </si>
  <si>
    <t>갈산 1</t>
  </si>
  <si>
    <t>갈산 2</t>
  </si>
  <si>
    <t>광  리</t>
  </si>
  <si>
    <t>이사 1</t>
  </si>
  <si>
    <t>이사 2</t>
  </si>
  <si>
    <t>산동리</t>
  </si>
  <si>
    <t>천동 1</t>
  </si>
  <si>
    <t>천동 2</t>
  </si>
  <si>
    <t>천동 3</t>
  </si>
  <si>
    <t>천동 4</t>
  </si>
  <si>
    <t>왕전 1</t>
  </si>
  <si>
    <t>왕전 2</t>
  </si>
  <si>
    <t>왕전 3</t>
  </si>
  <si>
    <t>항월 1</t>
  </si>
  <si>
    <t>항월 2</t>
  </si>
  <si>
    <t>항월 3</t>
  </si>
  <si>
    <t>항월 4</t>
  </si>
  <si>
    <t>사월 1</t>
  </si>
  <si>
    <t>사월 2</t>
  </si>
  <si>
    <t>사월 3</t>
  </si>
  <si>
    <t>율리 1</t>
  </si>
  <si>
    <t>율리 2</t>
  </si>
  <si>
    <t>율리 3</t>
  </si>
  <si>
    <t>오강 1</t>
  </si>
  <si>
    <t>오강 2</t>
  </si>
  <si>
    <t>노성면</t>
    <phoneticPr fontId="8" type="noConversion"/>
  </si>
  <si>
    <t>읍내 1</t>
  </si>
  <si>
    <t>읍내 2</t>
  </si>
  <si>
    <t>읍내 3</t>
  </si>
  <si>
    <t>두사 1</t>
  </si>
  <si>
    <t>두사 2</t>
  </si>
  <si>
    <t>송당리</t>
  </si>
  <si>
    <t>교촌리</t>
  </si>
  <si>
    <t>하도 1</t>
  </si>
  <si>
    <t>하도 2</t>
  </si>
  <si>
    <t>하도 3</t>
  </si>
  <si>
    <t>병사 1</t>
  </si>
  <si>
    <t>병사 2</t>
  </si>
  <si>
    <t>가곡 1</t>
  </si>
  <si>
    <t>가곡 2</t>
  </si>
  <si>
    <t>장구 1</t>
  </si>
  <si>
    <t>장구 2</t>
  </si>
  <si>
    <t>효죽리</t>
  </si>
  <si>
    <t>죽림 1</t>
  </si>
  <si>
    <t>죽림 2</t>
  </si>
  <si>
    <t>죽림 3</t>
  </si>
  <si>
    <t>호암 1</t>
  </si>
  <si>
    <t>호암 2</t>
  </si>
  <si>
    <t>노티 1</t>
  </si>
  <si>
    <t>노티 2</t>
  </si>
  <si>
    <t>구암리</t>
  </si>
  <si>
    <t>화곡리</t>
  </si>
  <si>
    <t>상월면</t>
    <phoneticPr fontId="8" type="noConversion"/>
  </si>
  <si>
    <t>신충 1</t>
  </si>
  <si>
    <t>신충 2</t>
  </si>
  <si>
    <t>신충 3</t>
  </si>
  <si>
    <t>산성리</t>
  </si>
  <si>
    <t>월오 1</t>
  </si>
  <si>
    <t>월오 2</t>
  </si>
  <si>
    <t>지경 1</t>
  </si>
  <si>
    <t>지경 2</t>
  </si>
  <si>
    <t>석종 1</t>
  </si>
  <si>
    <t>석종 2</t>
  </si>
  <si>
    <t>석종 3</t>
  </si>
  <si>
    <t>상도 1</t>
  </si>
  <si>
    <t>상도 2</t>
  </si>
  <si>
    <t>상도 3</t>
  </si>
  <si>
    <t>대명 1</t>
  </si>
  <si>
    <t>대명 2</t>
  </si>
  <si>
    <t>대우리</t>
  </si>
  <si>
    <t>대촌 1</t>
  </si>
  <si>
    <t>대촌 2</t>
  </si>
  <si>
    <t>학당리 </t>
  </si>
  <si>
    <t>주곡리</t>
  </si>
  <si>
    <t>한천 1</t>
  </si>
  <si>
    <t>한천 2</t>
  </si>
  <si>
    <t>한천 3</t>
  </si>
  <si>
    <t>숙진 1</t>
  </si>
  <si>
    <t>숙진 2</t>
  </si>
  <si>
    <t>부적면</t>
    <phoneticPr fontId="8" type="noConversion"/>
  </si>
  <si>
    <t>마구평 1</t>
  </si>
  <si>
    <t>마구평 2</t>
  </si>
  <si>
    <t>마구평 3</t>
  </si>
  <si>
    <t>마구평 4</t>
  </si>
  <si>
    <t>마구평 5</t>
  </si>
  <si>
    <t>덕평 1</t>
  </si>
  <si>
    <t>덕평 2</t>
  </si>
  <si>
    <t>덕평 3</t>
  </si>
  <si>
    <t>부황 1</t>
  </si>
  <si>
    <t>부황 2</t>
  </si>
  <si>
    <t>부황 3</t>
  </si>
  <si>
    <t>외성 1</t>
  </si>
  <si>
    <t>외성 2</t>
  </si>
  <si>
    <t>외성 3</t>
  </si>
  <si>
    <t>감곡 1</t>
  </si>
  <si>
    <t>감곡 2</t>
  </si>
  <si>
    <t>충곡 1</t>
  </si>
  <si>
    <t>충곡 2</t>
  </si>
  <si>
    <t>신풍리</t>
  </si>
  <si>
    <t>탑정 1</t>
  </si>
  <si>
    <t>탑정 2</t>
  </si>
  <si>
    <t>탑정 3</t>
  </si>
  <si>
    <t>신교 1</t>
  </si>
  <si>
    <t>신교 2</t>
  </si>
  <si>
    <t>신교 3</t>
  </si>
  <si>
    <t>반송 1</t>
  </si>
  <si>
    <t>반송 2</t>
  </si>
  <si>
    <t>반송 3</t>
  </si>
  <si>
    <t>아호 1</t>
  </si>
  <si>
    <t>아호 2</t>
  </si>
  <si>
    <t>부인 1</t>
  </si>
  <si>
    <t>부인 2</t>
  </si>
  <si>
    <t>부인 3</t>
  </si>
  <si>
    <t>연산면</t>
    <phoneticPr fontId="8" type="noConversion"/>
  </si>
  <si>
    <t>화악리</t>
  </si>
  <si>
    <t>천호리</t>
  </si>
  <si>
    <t>송정 1</t>
  </si>
  <si>
    <t>송정 2</t>
  </si>
  <si>
    <t>신암리</t>
  </si>
  <si>
    <t>연산 1</t>
  </si>
  <si>
    <t>연산 2</t>
  </si>
  <si>
    <t>연산 3</t>
  </si>
  <si>
    <t>연산 4</t>
  </si>
  <si>
    <t>청동 1</t>
  </si>
  <si>
    <t>청동 2</t>
  </si>
  <si>
    <t>청동 3</t>
  </si>
  <si>
    <t>청동 4</t>
  </si>
  <si>
    <t>고정리</t>
  </si>
  <si>
    <t>한전 1</t>
  </si>
  <si>
    <t>한전 2</t>
  </si>
  <si>
    <t>임리 1</t>
  </si>
  <si>
    <t>임리 2</t>
  </si>
  <si>
    <t>관동 1</t>
  </si>
  <si>
    <t>관동 2</t>
  </si>
  <si>
    <t>고양리</t>
  </si>
  <si>
    <t>표정 1</t>
  </si>
  <si>
    <t>표정 2</t>
  </si>
  <si>
    <t>덕암 1</t>
  </si>
  <si>
    <t>덕암 2</t>
  </si>
  <si>
    <t>장전 1</t>
  </si>
  <si>
    <t>장전 2</t>
  </si>
  <si>
    <t>장전 3</t>
  </si>
  <si>
    <t>백석 1</t>
  </si>
  <si>
    <t>백석 2</t>
  </si>
  <si>
    <t>백석 3</t>
  </si>
  <si>
    <t>백석 4</t>
  </si>
  <si>
    <t>어은 1</t>
  </si>
  <si>
    <t>어은 2</t>
  </si>
  <si>
    <t>사포리</t>
  </si>
  <si>
    <t>송산 1</t>
  </si>
  <si>
    <t>송산 2</t>
  </si>
  <si>
    <t>오산리</t>
  </si>
  <si>
    <t>신양 1</t>
  </si>
  <si>
    <t>신양 2</t>
  </si>
  <si>
    <t>벌곡면</t>
    <phoneticPr fontId="8" type="noConversion"/>
  </si>
  <si>
    <t>한삼천 1</t>
  </si>
  <si>
    <t>한삼천 2</t>
  </si>
  <si>
    <t>한삼천 3</t>
  </si>
  <si>
    <t>덕목리</t>
  </si>
  <si>
    <t>사정 1</t>
  </si>
  <si>
    <t>사정 2</t>
  </si>
  <si>
    <t>대덕리</t>
  </si>
  <si>
    <t>검천리</t>
  </si>
  <si>
    <t>덕곡리 </t>
  </si>
  <si>
    <t>수락 1</t>
  </si>
  <si>
    <t>수락 2</t>
  </si>
  <si>
    <t>도산 1</t>
  </si>
  <si>
    <t>도산 2</t>
  </si>
  <si>
    <t>만목리</t>
  </si>
  <si>
    <t>어곡리</t>
  </si>
  <si>
    <t>조동 1</t>
  </si>
  <si>
    <t>조동 2</t>
  </si>
  <si>
    <t>조령리</t>
  </si>
  <si>
    <t>신양 3</t>
  </si>
  <si>
    <t>양산 1</t>
  </si>
  <si>
    <t>양산 2</t>
  </si>
  <si>
    <t>양촌면</t>
    <phoneticPr fontId="8" type="noConversion"/>
  </si>
  <si>
    <t>인천 1</t>
  </si>
  <si>
    <t>인천 2</t>
  </si>
  <si>
    <t>인천 3</t>
  </si>
  <si>
    <t>인천 4</t>
  </si>
  <si>
    <t>도평 1</t>
  </si>
  <si>
    <t>도평 2</t>
  </si>
  <si>
    <t>도평 3</t>
  </si>
  <si>
    <t>임화 1</t>
  </si>
  <si>
    <t>임화 2</t>
  </si>
  <si>
    <t>임화 3</t>
  </si>
  <si>
    <t>임화 4</t>
  </si>
  <si>
    <t>양촌 1</t>
  </si>
  <si>
    <t>양촌 2</t>
  </si>
  <si>
    <t>신기 1</t>
  </si>
  <si>
    <t>신기 2</t>
  </si>
  <si>
    <t>오산 1</t>
  </si>
  <si>
    <t>오산 2</t>
  </si>
  <si>
    <t>채광 1</t>
  </si>
  <si>
    <t>채광 2</t>
  </si>
  <si>
    <t>남산 1</t>
  </si>
  <si>
    <t>남산 2</t>
  </si>
  <si>
    <t>반암 1</t>
  </si>
  <si>
    <t>반암 2</t>
  </si>
  <si>
    <t>산직 1</t>
  </si>
  <si>
    <t>산직 2</t>
  </si>
  <si>
    <t>모촌 1</t>
  </si>
  <si>
    <t>모촌 2</t>
  </si>
  <si>
    <t>모촌 3</t>
  </si>
  <si>
    <t>신흥 1</t>
  </si>
  <si>
    <t>신흥 2</t>
  </si>
  <si>
    <t>거사 1</t>
  </si>
  <si>
    <t>거사 2</t>
  </si>
  <si>
    <t>거사 3</t>
  </si>
  <si>
    <t>반곡 1</t>
  </si>
  <si>
    <t>반곡 2</t>
  </si>
  <si>
    <t>명암 1</t>
  </si>
  <si>
    <t>명암 2</t>
  </si>
  <si>
    <t>석서 1</t>
  </si>
  <si>
    <t>석서 2</t>
  </si>
  <si>
    <t>중산 1</t>
  </si>
  <si>
    <t>중산 2</t>
  </si>
  <si>
    <t>중산 3</t>
  </si>
  <si>
    <t>가야곡면</t>
    <phoneticPr fontId="8" type="noConversion"/>
  </si>
  <si>
    <t>육곡 1</t>
  </si>
  <si>
    <t>육곡 2</t>
  </si>
  <si>
    <t>강청 1</t>
  </si>
  <si>
    <t>강청 2</t>
  </si>
  <si>
    <t>목곡 1</t>
  </si>
  <si>
    <t>목곡 2</t>
  </si>
  <si>
    <t>함적 1</t>
  </si>
  <si>
    <t>함적 2</t>
  </si>
  <si>
    <t>산노 1</t>
  </si>
  <si>
    <t>산노 2</t>
  </si>
  <si>
    <t>병암 1</t>
  </si>
  <si>
    <t>병암 2</t>
  </si>
  <si>
    <t>조정리</t>
  </si>
  <si>
    <t>등   1</t>
  </si>
  <si>
    <t>등   2</t>
  </si>
  <si>
    <t>종연 1</t>
  </si>
  <si>
    <t>종연 2</t>
  </si>
  <si>
    <t>종연 3</t>
  </si>
  <si>
    <t>두월 1</t>
  </si>
  <si>
    <t>두월 2</t>
  </si>
  <si>
    <t>야촌 1</t>
  </si>
  <si>
    <t>야촌 2</t>
  </si>
  <si>
    <t>야촌 3</t>
  </si>
  <si>
    <t>왕암 1</t>
  </si>
  <si>
    <t>왕암 2</t>
  </si>
  <si>
    <t>삼전 1</t>
  </si>
  <si>
    <t>삼전 2</t>
  </si>
  <si>
    <t>양촌리</t>
  </si>
  <si>
    <t>은진면</t>
    <phoneticPr fontId="8" type="noConversion"/>
  </si>
  <si>
    <t>연서 1</t>
  </si>
  <si>
    <t>연서 2</t>
  </si>
  <si>
    <t>연서 3</t>
  </si>
  <si>
    <t>방축 1</t>
  </si>
  <si>
    <t>방축 2</t>
  </si>
  <si>
    <t>방축 3</t>
  </si>
  <si>
    <t>방축 4</t>
  </si>
  <si>
    <t>토양 1</t>
  </si>
  <si>
    <t>토양 2</t>
  </si>
  <si>
    <t>토양 3</t>
  </si>
  <si>
    <t>시묘 1</t>
  </si>
  <si>
    <t>시묘 2</t>
  </si>
  <si>
    <t>시묘 3</t>
  </si>
  <si>
    <t>시묘 4</t>
  </si>
  <si>
    <t>용산 1</t>
  </si>
  <si>
    <t>용산 2</t>
  </si>
  <si>
    <t>용산 3</t>
  </si>
  <si>
    <t>교촌 1</t>
  </si>
  <si>
    <t>교촌 2</t>
  </si>
  <si>
    <t>교촌 3</t>
  </si>
  <si>
    <t>와야리</t>
  </si>
  <si>
    <t>남산 3</t>
  </si>
  <si>
    <t>성덕리</t>
  </si>
  <si>
    <t>성평 1</t>
  </si>
  <si>
    <t>성평 2</t>
  </si>
  <si>
    <t>성평 3</t>
  </si>
  <si>
    <t>채운면</t>
    <phoneticPr fontId="8" type="noConversion"/>
  </si>
  <si>
    <t>화산 1</t>
  </si>
  <si>
    <t>화산 2</t>
  </si>
  <si>
    <t>화산 3</t>
  </si>
  <si>
    <t>용화 1</t>
  </si>
  <si>
    <t>용화 2</t>
  </si>
  <si>
    <t>용화 3</t>
  </si>
  <si>
    <t>용화 4</t>
  </si>
  <si>
    <t>우기 1</t>
  </si>
  <si>
    <t>우기 2</t>
  </si>
  <si>
    <t>우기 3</t>
  </si>
  <si>
    <t>심암 1</t>
  </si>
  <si>
    <t>심암 2</t>
  </si>
  <si>
    <t>삼거 1</t>
  </si>
  <si>
    <t>삼거 2</t>
  </si>
  <si>
    <t>삼거 3</t>
  </si>
  <si>
    <t>삼거 4</t>
  </si>
  <si>
    <t>삼거 5</t>
  </si>
  <si>
    <t>장화 1</t>
  </si>
  <si>
    <t>장화 2</t>
  </si>
  <si>
    <t>장화 3</t>
  </si>
  <si>
    <t>야화 1</t>
  </si>
  <si>
    <t>야화 2</t>
  </si>
  <si>
    <t>야화 3</t>
  </si>
  <si>
    <t>취암동</t>
    <phoneticPr fontId="8" type="noConversion"/>
  </si>
  <si>
    <t>화지 1</t>
  </si>
  <si>
    <t>화지 2</t>
  </si>
  <si>
    <t>화지 3</t>
  </si>
  <si>
    <t>화지 4</t>
  </si>
  <si>
    <t>화지 5</t>
  </si>
  <si>
    <t>반월 1</t>
  </si>
  <si>
    <t>반월 2</t>
  </si>
  <si>
    <t>반월 3</t>
  </si>
  <si>
    <t>취암 1</t>
  </si>
  <si>
    <t>취암 2</t>
  </si>
  <si>
    <t>취암 3</t>
  </si>
  <si>
    <t>취암 4</t>
  </si>
  <si>
    <t>취암 5</t>
  </si>
  <si>
    <t>취암 6</t>
  </si>
  <si>
    <t>취암 7</t>
  </si>
  <si>
    <t>취암 8</t>
  </si>
  <si>
    <t>취암 9</t>
  </si>
  <si>
    <t>취암10</t>
  </si>
  <si>
    <t>취암11</t>
  </si>
  <si>
    <t>취암12</t>
  </si>
  <si>
    <t>지산 1</t>
  </si>
  <si>
    <t>지산 2</t>
  </si>
  <si>
    <t>지산 3</t>
  </si>
  <si>
    <t>덕지 1</t>
  </si>
  <si>
    <t>덕지 2</t>
  </si>
  <si>
    <t>내   1</t>
  </si>
  <si>
    <t>내   2</t>
  </si>
  <si>
    <t>내   3</t>
  </si>
  <si>
    <t>내   4</t>
  </si>
  <si>
    <t>내   5</t>
  </si>
  <si>
    <t>내   6</t>
  </si>
  <si>
    <t>내   7</t>
  </si>
  <si>
    <t>내  8</t>
  </si>
  <si>
    <t>내  9</t>
  </si>
  <si>
    <t>관촉 1</t>
  </si>
  <si>
    <t>관촉 2</t>
  </si>
  <si>
    <t>부창동</t>
    <phoneticPr fontId="8" type="noConversion"/>
  </si>
  <si>
    <t>대교 1</t>
  </si>
  <si>
    <t>대교 2</t>
  </si>
  <si>
    <t>대교 3</t>
  </si>
  <si>
    <t>대교 4</t>
  </si>
  <si>
    <t xml:space="preserve">대교 5 </t>
  </si>
  <si>
    <t>부창 1</t>
  </si>
  <si>
    <t>부창 2</t>
  </si>
  <si>
    <t>부창 3</t>
  </si>
  <si>
    <t>부창 4</t>
  </si>
  <si>
    <t>부창 5</t>
  </si>
  <si>
    <t>부창 6</t>
  </si>
  <si>
    <t>부창 7</t>
  </si>
  <si>
    <t>등화 1</t>
  </si>
  <si>
    <t>등화 2</t>
  </si>
  <si>
    <t>강산 1</t>
  </si>
  <si>
    <t>강산 2</t>
  </si>
  <si>
    <t>강산 3</t>
  </si>
  <si>
    <t>강산 4</t>
  </si>
  <si>
    <t>강산 5</t>
  </si>
  <si>
    <t>강산 6</t>
  </si>
  <si>
    <t>강산 7</t>
  </si>
  <si>
    <t>강산 8</t>
  </si>
  <si>
    <t>내동 자르메 도시개발사업</t>
    <phoneticPr fontId="7" type="noConversion"/>
  </si>
  <si>
    <t>논산 대교 뉴본산업개발 아파트</t>
  </si>
  <si>
    <t>계획 산업단지 폐수량 산정</t>
    <phoneticPr fontId="7" type="noConversion"/>
  </si>
  <si>
    <t>유치업종</t>
    <phoneticPr fontId="7" type="noConversion"/>
  </si>
  <si>
    <t>부지면적
(천㎡)</t>
    <phoneticPr fontId="7" type="noConversion"/>
  </si>
  <si>
    <t>종사자수
(명)</t>
    <phoneticPr fontId="7" type="noConversion"/>
  </si>
  <si>
    <t>원단위</t>
    <phoneticPr fontId="7" type="noConversion"/>
  </si>
  <si>
    <t>용수량</t>
    <phoneticPr fontId="7" type="noConversion"/>
  </si>
  <si>
    <t>비고</t>
    <phoneticPr fontId="7" type="noConversion"/>
  </si>
  <si>
    <t>공업원단위
(㎥/천㎡*일)</t>
    <phoneticPr fontId="7" type="noConversion"/>
  </si>
  <si>
    <t>생활원단위
(LPCD)</t>
    <phoneticPr fontId="7" type="noConversion"/>
  </si>
  <si>
    <t>공업용수량
(㎥/일)</t>
    <phoneticPr fontId="7" type="noConversion"/>
  </si>
  <si>
    <t>생활용수량
(㎥/일)</t>
    <phoneticPr fontId="7" type="noConversion"/>
  </si>
  <si>
    <t>적용</t>
    <phoneticPr fontId="8" type="noConversion"/>
  </si>
  <si>
    <t>적용원단위</t>
    <phoneticPr fontId="8" type="noConversion"/>
  </si>
  <si>
    <t>합   계</t>
    <phoneticPr fontId="7" type="noConversion"/>
  </si>
  <si>
    <t>산업입지 원단위</t>
    <phoneticPr fontId="8" type="noConversion"/>
  </si>
  <si>
    <t>상수도 수요량</t>
    <phoneticPr fontId="8" type="noConversion"/>
  </si>
  <si>
    <t>기타 기계 및 장비(29)</t>
    <phoneticPr fontId="7" type="noConversion"/>
  </si>
  <si>
    <t>전자부품, 영상, 음향 및 통신장비(32)</t>
    <phoneticPr fontId="7" type="noConversion"/>
  </si>
  <si>
    <t xml:space="preserve">C10 식료품 </t>
  </si>
  <si>
    <t xml:space="preserve">C12 담배 </t>
  </si>
  <si>
    <t>C13 섬유제품 ; 의복제외</t>
  </si>
  <si>
    <t>C14 의복, 의복액세서리 및 모피제품</t>
  </si>
  <si>
    <t xml:space="preserve">C15 가죽, 가방 및 신발 </t>
  </si>
  <si>
    <t>C16 목재 및 나무제품 ; 가구제외</t>
  </si>
  <si>
    <t>C17 펄프, 종이 및 종이제품</t>
  </si>
  <si>
    <t>C18 인쇄 및 기록매체 복제업</t>
  </si>
  <si>
    <t>C19 코크스, 연탄 및 석유정제품</t>
  </si>
  <si>
    <t>C20 화학물질 및 화학제품(의약품 제외)</t>
  </si>
  <si>
    <t>C22 고무제품 및 플라스틱제품</t>
  </si>
  <si>
    <t xml:space="preserve">C23 비금속 광물제품 </t>
  </si>
  <si>
    <t xml:space="preserve">C24 1차 금속 </t>
  </si>
  <si>
    <t>C25 금속가공제품; 기계 및 가구 제외</t>
  </si>
  <si>
    <t>C29 기타 기계 및 장비</t>
  </si>
  <si>
    <t>C26 전자부품,컴퓨터,영상,음향및통신장비</t>
  </si>
  <si>
    <t xml:space="preserve">C28 전기장비 </t>
  </si>
  <si>
    <t xml:space="preserve">C27 의료, 정밀, 광학기기 및 시계 </t>
  </si>
  <si>
    <t>C30 자동차 및 트레일러</t>
  </si>
  <si>
    <t xml:space="preserve">C31 기타 운송장비 </t>
  </si>
  <si>
    <t xml:space="preserve">C32 가구 </t>
  </si>
  <si>
    <t>양지 제2농공단지</t>
    <phoneticPr fontId="7" type="noConversion"/>
  </si>
  <si>
    <t>동산일반산업단지</t>
    <phoneticPr fontId="7" type="noConversion"/>
  </si>
  <si>
    <t>생활원단위 : 상수도 시설기준 건물의 종류별 단위급수량 사용인원표 참조</t>
    <phoneticPr fontId="7" type="noConversion"/>
  </si>
  <si>
    <t>생활원단위</t>
    <phoneticPr fontId="7" type="noConversion"/>
  </si>
  <si>
    <t>단위급수량</t>
    <phoneticPr fontId="7" type="noConversion"/>
  </si>
  <si>
    <t>60~100</t>
    <phoneticPr fontId="7" type="noConversion"/>
  </si>
  <si>
    <t xml:space="preserve">공장 </t>
    <phoneticPr fontId="7" type="noConversion"/>
  </si>
  <si>
    <t>적용</t>
    <phoneticPr fontId="7" type="noConversion"/>
  </si>
  <si>
    <t>개발
단계</t>
    <phoneticPr fontId="7" type="noConversion"/>
  </si>
  <si>
    <t>외부
유입률</t>
    <phoneticPr fontId="7" type="noConversion"/>
  </si>
  <si>
    <t>계획인구</t>
    <phoneticPr fontId="7" type="noConversion"/>
  </si>
  <si>
    <t>2. 논산시 사회적 인구 추정</t>
    <phoneticPr fontId="7" type="noConversion"/>
  </si>
  <si>
    <t xml:space="preserve"> 3) 논산시 개발계획 현황</t>
    <phoneticPr fontId="7" type="noConversion"/>
  </si>
  <si>
    <t>구   분</t>
    <phoneticPr fontId="7" type="noConversion"/>
  </si>
  <si>
    <t>위   치</t>
    <phoneticPr fontId="7" type="noConversion"/>
  </si>
  <si>
    <t>외부
유입인구</t>
    <phoneticPr fontId="7" type="noConversion"/>
  </si>
  <si>
    <t>반영
유입인구</t>
    <phoneticPr fontId="7" type="noConversion"/>
  </si>
  <si>
    <t>준공
예정년도</t>
    <phoneticPr fontId="7" type="noConversion"/>
  </si>
  <si>
    <t>고시일</t>
    <phoneticPr fontId="7" type="noConversion"/>
  </si>
  <si>
    <t>고시문</t>
    <phoneticPr fontId="7" type="noConversion"/>
  </si>
  <si>
    <t>내동 자르메 도시개발사업</t>
    <phoneticPr fontId="7" type="noConversion"/>
  </si>
  <si>
    <t>논산시 내동 315 일원</t>
    <phoneticPr fontId="7" type="noConversion"/>
  </si>
  <si>
    <t>-</t>
    <phoneticPr fontId="7" type="noConversion"/>
  </si>
  <si>
    <t>주택건설 사업계획(동산리)</t>
    <phoneticPr fontId="7" type="noConversion"/>
  </si>
  <si>
    <t>논산시 연무읍 동산리 882-14 외 12필지</t>
    <phoneticPr fontId="7" type="noConversion"/>
  </si>
  <si>
    <t>논산시 고시 제 2012-95호</t>
    <phoneticPr fontId="7" type="noConversion"/>
  </si>
  <si>
    <t>주택건설 사업계획(취암동)</t>
    <phoneticPr fontId="7" type="noConversion"/>
  </si>
  <si>
    <t>논산시 취암동 90 외 7필지</t>
    <phoneticPr fontId="7" type="noConversion"/>
  </si>
  <si>
    <t>논산시 고시 제 2012-88호</t>
    <phoneticPr fontId="7" type="noConversion"/>
  </si>
  <si>
    <t>주택건설 사업계획(대교동)</t>
    <phoneticPr fontId="7" type="noConversion"/>
  </si>
  <si>
    <t>논산시 대교동 284 외 14필지</t>
    <phoneticPr fontId="7" type="noConversion"/>
  </si>
  <si>
    <t>논산시 고시 제 2013-103호</t>
    <phoneticPr fontId="7" type="noConversion"/>
  </si>
  <si>
    <t>신규</t>
    <phoneticPr fontId="7" type="noConversion"/>
  </si>
  <si>
    <t>충청남도 고시 제 2013-459호</t>
    <phoneticPr fontId="7" type="noConversion"/>
  </si>
  <si>
    <t>논산시 고시 제 2013-33호</t>
    <phoneticPr fontId="7" type="noConversion"/>
  </si>
  <si>
    <t>국토교통부 고시 제2010-991호</t>
    <phoneticPr fontId="7" type="noConversion"/>
  </si>
  <si>
    <t>논산시 고시 제2014-10호</t>
    <phoneticPr fontId="7" type="noConversion"/>
  </si>
  <si>
    <t>국방대 이주단지</t>
    <phoneticPr fontId="7" type="noConversion"/>
  </si>
  <si>
    <t>주택
건설
사업</t>
    <phoneticPr fontId="7" type="noConversion"/>
  </si>
  <si>
    <t>보금자리
주택
건설사업</t>
    <phoneticPr fontId="7" type="noConversion"/>
  </si>
  <si>
    <t>공공기관
이전</t>
    <phoneticPr fontId="7" type="noConversion"/>
  </si>
  <si>
    <t>강경읍</t>
    <phoneticPr fontId="7" type="noConversion"/>
  </si>
  <si>
    <t>취암동</t>
    <phoneticPr fontId="7" type="noConversion"/>
  </si>
  <si>
    <t>내 1</t>
  </si>
  <si>
    <t>내 2</t>
  </si>
  <si>
    <t>내 3</t>
  </si>
  <si>
    <t>내 4</t>
  </si>
  <si>
    <t>내 5</t>
  </si>
  <si>
    <t>내 6</t>
  </si>
  <si>
    <t>내 7</t>
  </si>
  <si>
    <t>내 8</t>
  </si>
  <si>
    <t>내 9</t>
  </si>
  <si>
    <t>부창동</t>
    <phoneticPr fontId="7" type="noConversion"/>
  </si>
  <si>
    <t>대교 6</t>
  </si>
  <si>
    <t>연무읍</t>
    <phoneticPr fontId="7" type="noConversion"/>
  </si>
  <si>
    <t>황산 5</t>
  </si>
  <si>
    <t>등 1</t>
  </si>
  <si>
    <t>등 2</t>
  </si>
  <si>
    <t>덕곡리</t>
  </si>
  <si>
    <t>학당리</t>
  </si>
  <si>
    <t>광 리</t>
  </si>
  <si>
    <t>부창동</t>
    <phoneticPr fontId="7" type="noConversion"/>
  </si>
  <si>
    <t>채운
급수구역</t>
    <phoneticPr fontId="7" type="noConversion"/>
  </si>
  <si>
    <t>소계</t>
    <phoneticPr fontId="7" type="noConversion"/>
  </si>
  <si>
    <t>채운면</t>
    <phoneticPr fontId="7" type="noConversion"/>
  </si>
  <si>
    <t>화산리</t>
    <phoneticPr fontId="7" type="noConversion"/>
  </si>
  <si>
    <t>화산 1</t>
    <phoneticPr fontId="8" type="noConversion"/>
  </si>
  <si>
    <t>화산 2</t>
    <phoneticPr fontId="8" type="noConversion"/>
  </si>
  <si>
    <t>화산 3</t>
    <phoneticPr fontId="8" type="noConversion"/>
  </si>
  <si>
    <t>용화리</t>
    <phoneticPr fontId="7" type="noConversion"/>
  </si>
  <si>
    <t>용화 1</t>
    <phoneticPr fontId="8" type="noConversion"/>
  </si>
  <si>
    <t>용화 2</t>
    <phoneticPr fontId="8" type="noConversion"/>
  </si>
  <si>
    <t>용화 3</t>
    <phoneticPr fontId="8" type="noConversion"/>
  </si>
  <si>
    <t>용화 4</t>
    <phoneticPr fontId="8" type="noConversion"/>
  </si>
  <si>
    <t>우기리</t>
    <phoneticPr fontId="7" type="noConversion"/>
  </si>
  <si>
    <t>우기 1</t>
    <phoneticPr fontId="8" type="noConversion"/>
  </si>
  <si>
    <t>우기 2</t>
    <phoneticPr fontId="8" type="noConversion"/>
  </si>
  <si>
    <t>우기 3</t>
    <phoneticPr fontId="8" type="noConversion"/>
  </si>
  <si>
    <t>심암리</t>
    <phoneticPr fontId="7" type="noConversion"/>
  </si>
  <si>
    <t>심암 1</t>
    <phoneticPr fontId="8" type="noConversion"/>
  </si>
  <si>
    <t>심암 2</t>
    <phoneticPr fontId="8" type="noConversion"/>
  </si>
  <si>
    <t>화정리</t>
    <phoneticPr fontId="7" type="noConversion"/>
  </si>
  <si>
    <t>화정 1</t>
    <phoneticPr fontId="8" type="noConversion"/>
  </si>
  <si>
    <t>화정 2</t>
    <phoneticPr fontId="8" type="noConversion"/>
  </si>
  <si>
    <t>야화리</t>
    <phoneticPr fontId="7" type="noConversion"/>
  </si>
  <si>
    <t>야화 1</t>
    <phoneticPr fontId="8" type="noConversion"/>
  </si>
  <si>
    <t>야화 3</t>
    <phoneticPr fontId="8" type="noConversion"/>
  </si>
  <si>
    <t>은진면</t>
    <phoneticPr fontId="7" type="noConversion"/>
  </si>
  <si>
    <t>남산리</t>
    <phoneticPr fontId="7" type="noConversion"/>
  </si>
  <si>
    <t>남산 1</t>
    <phoneticPr fontId="8" type="noConversion"/>
  </si>
  <si>
    <t>남산 2</t>
    <phoneticPr fontId="8" type="noConversion"/>
  </si>
  <si>
    <t>남산 3</t>
    <phoneticPr fontId="8" type="noConversion"/>
  </si>
  <si>
    <t>방축리</t>
    <phoneticPr fontId="7" type="noConversion"/>
  </si>
  <si>
    <t>방축 1</t>
    <phoneticPr fontId="8" type="noConversion"/>
  </si>
  <si>
    <t>방축 2</t>
    <phoneticPr fontId="8" type="noConversion"/>
  </si>
  <si>
    <t>방축 3</t>
    <phoneticPr fontId="8" type="noConversion"/>
  </si>
  <si>
    <t>방축 4</t>
    <phoneticPr fontId="8" type="noConversion"/>
  </si>
  <si>
    <t>연무읍</t>
    <phoneticPr fontId="7" type="noConversion"/>
  </si>
  <si>
    <t>신화리</t>
    <phoneticPr fontId="7" type="noConversion"/>
  </si>
  <si>
    <t>신화 1</t>
    <phoneticPr fontId="8" type="noConversion"/>
  </si>
  <si>
    <t>신화 2</t>
    <phoneticPr fontId="8" type="noConversion"/>
  </si>
  <si>
    <t>신화 3</t>
    <phoneticPr fontId="8" type="noConversion"/>
  </si>
  <si>
    <t>강경
급수구역</t>
    <phoneticPr fontId="7" type="noConversion"/>
  </si>
  <si>
    <t>강경읍</t>
    <phoneticPr fontId="7" type="noConversion"/>
  </si>
  <si>
    <t>남교리</t>
    <phoneticPr fontId="7" type="noConversion"/>
  </si>
  <si>
    <t>동흥리</t>
    <phoneticPr fontId="7" type="noConversion"/>
  </si>
  <si>
    <t>북옥리</t>
    <phoneticPr fontId="7" type="noConversion"/>
  </si>
  <si>
    <t>서창리</t>
    <phoneticPr fontId="7" type="noConversion"/>
  </si>
  <si>
    <t>홍교리</t>
    <phoneticPr fontId="7" type="noConversion"/>
  </si>
  <si>
    <t>중앙리</t>
    <phoneticPr fontId="7" type="noConversion"/>
  </si>
  <si>
    <t>염천리</t>
    <phoneticPr fontId="7" type="noConversion"/>
  </si>
  <si>
    <t>태평리</t>
    <phoneticPr fontId="7" type="noConversion"/>
  </si>
  <si>
    <t>대흥리</t>
    <phoneticPr fontId="7" type="noConversion"/>
  </si>
  <si>
    <t>황산리</t>
    <phoneticPr fontId="7" type="noConversion"/>
  </si>
  <si>
    <t>채산리</t>
    <phoneticPr fontId="7" type="noConversion"/>
  </si>
  <si>
    <t>산양리</t>
    <phoneticPr fontId="7" type="noConversion"/>
  </si>
  <si>
    <t>채운리</t>
    <phoneticPr fontId="7" type="noConversion"/>
  </si>
  <si>
    <t>채운면</t>
    <phoneticPr fontId="7" type="noConversion"/>
  </si>
  <si>
    <t>장화리</t>
    <phoneticPr fontId="7" type="noConversion"/>
  </si>
  <si>
    <t>장화 1</t>
    <phoneticPr fontId="8" type="noConversion"/>
  </si>
  <si>
    <t>장화 2</t>
    <phoneticPr fontId="8" type="noConversion"/>
  </si>
  <si>
    <t>장화 3</t>
    <phoneticPr fontId="8" type="noConversion"/>
  </si>
  <si>
    <t>야화리</t>
    <phoneticPr fontId="7" type="noConversion"/>
  </si>
  <si>
    <t>야화 2</t>
    <phoneticPr fontId="8" type="noConversion"/>
  </si>
  <si>
    <t>삼거리</t>
    <phoneticPr fontId="7" type="noConversion"/>
  </si>
  <si>
    <t>삼거 1</t>
    <phoneticPr fontId="8" type="noConversion"/>
  </si>
  <si>
    <t>삼거 2</t>
    <phoneticPr fontId="8" type="noConversion"/>
  </si>
  <si>
    <t>삼거 3</t>
    <phoneticPr fontId="8" type="noConversion"/>
  </si>
  <si>
    <t>삼거 4</t>
    <phoneticPr fontId="8" type="noConversion"/>
  </si>
  <si>
    <t>삼거 5</t>
    <phoneticPr fontId="8" type="noConversion"/>
  </si>
  <si>
    <t>성동면</t>
    <phoneticPr fontId="7" type="noConversion"/>
  </si>
  <si>
    <t>개척리</t>
    <phoneticPr fontId="7" type="noConversion"/>
  </si>
  <si>
    <t>연무
급수구역</t>
    <phoneticPr fontId="7" type="noConversion"/>
  </si>
  <si>
    <t>소계</t>
    <phoneticPr fontId="7" type="noConversion"/>
  </si>
  <si>
    <t>연무읍</t>
    <phoneticPr fontId="7" type="noConversion"/>
  </si>
  <si>
    <t>마산리</t>
    <phoneticPr fontId="7" type="noConversion"/>
  </si>
  <si>
    <t>은진면</t>
    <phoneticPr fontId="8" type="noConversion"/>
  </si>
  <si>
    <t>가야곡면</t>
    <phoneticPr fontId="8" type="noConversion"/>
  </si>
  <si>
    <t>연산
급수구역</t>
    <phoneticPr fontId="7" type="noConversion"/>
  </si>
  <si>
    <t>연산면</t>
    <phoneticPr fontId="8" type="noConversion"/>
  </si>
  <si>
    <t>양촌면</t>
    <phoneticPr fontId="8" type="noConversion"/>
  </si>
  <si>
    <t>벌곡면</t>
    <phoneticPr fontId="8" type="noConversion"/>
  </si>
  <si>
    <t>부적면</t>
    <phoneticPr fontId="8" type="noConversion"/>
  </si>
  <si>
    <t>노성
급수구역</t>
    <phoneticPr fontId="7" type="noConversion"/>
  </si>
  <si>
    <t>노성면</t>
    <phoneticPr fontId="8" type="noConversion"/>
  </si>
  <si>
    <t>상월면</t>
    <phoneticPr fontId="8" type="noConversion"/>
  </si>
  <si>
    <t>성동
급수구역</t>
    <phoneticPr fontId="7" type="noConversion"/>
  </si>
  <si>
    <t>성동면</t>
    <phoneticPr fontId="8" type="noConversion"/>
  </si>
  <si>
    <t>광석면</t>
    <phoneticPr fontId="8" type="noConversion"/>
  </si>
  <si>
    <t>구분</t>
    <phoneticPr fontId="7" type="noConversion"/>
  </si>
  <si>
    <t>합계</t>
    <phoneticPr fontId="7" type="noConversion"/>
  </si>
  <si>
    <t>논산
급수구역</t>
    <phoneticPr fontId="7" type="noConversion"/>
  </si>
  <si>
    <t>소계</t>
    <phoneticPr fontId="7" type="noConversion"/>
  </si>
  <si>
    <t>취암동</t>
    <phoneticPr fontId="7" type="noConversion"/>
  </si>
  <si>
    <t>지산 3</t>
    <phoneticPr fontId="7" type="noConversion"/>
  </si>
  <si>
    <t>행정구역</t>
    <phoneticPr fontId="7" type="noConversion"/>
  </si>
  <si>
    <t>단계별 유입인구</t>
    <phoneticPr fontId="7" type="noConversion"/>
  </si>
  <si>
    <t>주택건설 사업계획(안심리)</t>
    <phoneticPr fontId="7" type="noConversion"/>
  </si>
  <si>
    <t>주택건설 사업계획(내동)</t>
    <phoneticPr fontId="7" type="noConversion"/>
  </si>
  <si>
    <t>도시개발</t>
    <phoneticPr fontId="7" type="noConversion"/>
  </si>
  <si>
    <t>주택건설</t>
    <phoneticPr fontId="7" type="noConversion"/>
  </si>
  <si>
    <t>보금자리</t>
    <phoneticPr fontId="7" type="noConversion"/>
  </si>
  <si>
    <t>논산내동2 보금자리주택지구(1)</t>
    <phoneticPr fontId="7" type="noConversion"/>
  </si>
  <si>
    <t>논산내동2 보금자리주택지구(2)</t>
    <phoneticPr fontId="7" type="noConversion"/>
  </si>
  <si>
    <t>논산내동2 보금자리주택지구(3)</t>
    <phoneticPr fontId="7" type="noConversion"/>
  </si>
  <si>
    <t>논산내동2 보금자리주택지구(4)</t>
    <phoneticPr fontId="7" type="noConversion"/>
  </si>
  <si>
    <t>내동</t>
    <phoneticPr fontId="7" type="noConversion"/>
  </si>
  <si>
    <t>대교동</t>
    <phoneticPr fontId="7" type="noConversion"/>
  </si>
  <si>
    <t>안심리</t>
    <phoneticPr fontId="7" type="noConversion"/>
  </si>
  <si>
    <t>동산리</t>
    <phoneticPr fontId="7" type="noConversion"/>
  </si>
  <si>
    <t>대교 5</t>
  </si>
  <si>
    <t>대교 5</t>
    <phoneticPr fontId="7" type="noConversion"/>
  </si>
  <si>
    <t>양촌면</t>
    <phoneticPr fontId="7" type="noConversion"/>
  </si>
  <si>
    <t>거사리</t>
    <phoneticPr fontId="7" type="noConversion"/>
  </si>
  <si>
    <t>유입인구</t>
    <phoneticPr fontId="7" type="noConversion"/>
  </si>
  <si>
    <t>단계</t>
    <phoneticPr fontId="7" type="noConversion"/>
  </si>
  <si>
    <t>2. 논산시 사회적 인구 추정</t>
    <phoneticPr fontId="7" type="noConversion"/>
  </si>
  <si>
    <t xml:space="preserve"> 2) 사회적인구 집계</t>
    <phoneticPr fontId="7" type="noConversion"/>
  </si>
  <si>
    <t>사회적인구 합계</t>
    <phoneticPr fontId="7" type="noConversion"/>
  </si>
  <si>
    <t>내 1</t>
    <phoneticPr fontId="7" type="noConversion"/>
  </si>
  <si>
    <t>내 2</t>
    <phoneticPr fontId="7" type="noConversion"/>
  </si>
  <si>
    <t>취암 1</t>
    <phoneticPr fontId="7" type="noConversion"/>
  </si>
  <si>
    <t>대교 1</t>
    <phoneticPr fontId="7" type="noConversion"/>
  </si>
  <si>
    <t>안심 1</t>
    <phoneticPr fontId="7" type="noConversion"/>
  </si>
  <si>
    <t>동산 1</t>
    <phoneticPr fontId="7" type="noConversion"/>
  </si>
  <si>
    <t>거사 1</t>
    <phoneticPr fontId="7" type="noConversion"/>
  </si>
  <si>
    <t>2. 논산시 사회적 인구 추정</t>
    <phoneticPr fontId="7" type="noConversion"/>
  </si>
  <si>
    <t xml:space="preserve"> 1) 사회적인구 행정구역별 집계</t>
    <phoneticPr fontId="7" type="noConversion"/>
  </si>
  <si>
    <t>법정리</t>
    <phoneticPr fontId="7" type="noConversion"/>
  </si>
  <si>
    <t>취암10</t>
    <phoneticPr fontId="7" type="noConversion"/>
  </si>
  <si>
    <t>취암11</t>
    <phoneticPr fontId="7" type="noConversion"/>
  </si>
  <si>
    <t>취암12</t>
    <phoneticPr fontId="7" type="noConversion"/>
  </si>
  <si>
    <t>구 분</t>
    <phoneticPr fontId="7" type="noConversion"/>
  </si>
  <si>
    <t>-</t>
    <phoneticPr fontId="7" type="noConversion"/>
  </si>
  <si>
    <t xml:space="preserve"> 주) 논산시 외부유입률은 39.9%적용『상수도 수요량 예측 업무편람(2014),국토교통부』</t>
    <phoneticPr fontId="7" type="noConversion"/>
  </si>
  <si>
    <t xml:space="preserve"> 4) 산업단지 계획인구 추정</t>
    <phoneticPr fontId="7" type="noConversion"/>
  </si>
  <si>
    <t>C11 음료</t>
    <phoneticPr fontId="7" type="noConversion"/>
  </si>
  <si>
    <t>C21 의료용 뭋질 및 의약품</t>
    <phoneticPr fontId="7" type="noConversion"/>
  </si>
  <si>
    <t>C33 기타제품</t>
    <phoneticPr fontId="8" type="noConversion"/>
  </si>
  <si>
    <t>구분
코드</t>
    <phoneticPr fontId="7" type="noConversion"/>
  </si>
  <si>
    <t>C32</t>
    <phoneticPr fontId="7" type="noConversion"/>
  </si>
  <si>
    <t>▣  1000㎡당 용수 원단위 (일간) - 산업입지 원단위 산정에 관한 연구</t>
    <phoneticPr fontId="7" type="noConversion"/>
  </si>
  <si>
    <t>▣  1000㎡당 용수 원단위 (일간) - 상수도 수요량 예측 업무편람</t>
    <phoneticPr fontId="7" type="noConversion"/>
  </si>
  <si>
    <t>▣  업종별 폐수화율 - 2012 공장폐수의 발생과처리</t>
    <phoneticPr fontId="7" type="noConversion"/>
  </si>
  <si>
    <t>동산 일반산업단지</t>
    <phoneticPr fontId="7" type="noConversion"/>
  </si>
  <si>
    <t>노성 특화농공단지</t>
    <phoneticPr fontId="7" type="noConversion"/>
  </si>
  <si>
    <t>논산시 노성면 읍내리 11번지 일원</t>
    <phoneticPr fontId="7" type="noConversion"/>
  </si>
  <si>
    <t>논산시 공고 제 2013-936호</t>
    <phoneticPr fontId="7" type="noConversion"/>
  </si>
  <si>
    <t>도시개발
사업</t>
    <phoneticPr fontId="7" type="noConversion"/>
  </si>
  <si>
    <t>업종
코드</t>
    <phoneticPr fontId="7" type="noConversion"/>
  </si>
  <si>
    <t>적용년도</t>
    <phoneticPr fontId="7" type="noConversion"/>
  </si>
  <si>
    <t>부지면적
(㎡)</t>
    <phoneticPr fontId="7" type="noConversion"/>
  </si>
  <si>
    <t>종사자
원단위
(인/천㎡)</t>
    <phoneticPr fontId="7" type="noConversion"/>
  </si>
  <si>
    <t>종사자수
(명)</t>
    <phoneticPr fontId="7" type="noConversion"/>
  </si>
  <si>
    <t>기혼율</t>
    <phoneticPr fontId="7" type="noConversion"/>
  </si>
  <si>
    <t>부양
가족수
(명)</t>
    <phoneticPr fontId="7" type="noConversion"/>
  </si>
  <si>
    <t>총거주자(명)</t>
    <phoneticPr fontId="7" type="noConversion"/>
  </si>
  <si>
    <t>비고</t>
    <phoneticPr fontId="7" type="noConversion"/>
  </si>
  <si>
    <t>기혼자</t>
    <phoneticPr fontId="7" type="noConversion"/>
  </si>
  <si>
    <t>부양가족</t>
    <phoneticPr fontId="7" type="noConversion"/>
  </si>
  <si>
    <t>미혼자</t>
    <phoneticPr fontId="7" type="noConversion"/>
  </si>
  <si>
    <t>총합계</t>
    <phoneticPr fontId="7" type="noConversion"/>
  </si>
  <si>
    <t xml:space="preserve"> 주) 부지면적당 종사자원단위는 '산업입지 원단위 산정에 관한연구(건설교통부)' p.150의 자료를 적용.</t>
    <phoneticPr fontId="7" type="noConversion"/>
  </si>
  <si>
    <t xml:space="preserve">      기혼율- 59%, 부양가족- 1.3인은 논산시 통계연보 참조(2013)</t>
    <phoneticPr fontId="7" type="noConversion"/>
  </si>
  <si>
    <t>산업단지</t>
    <phoneticPr fontId="7" type="noConversion"/>
  </si>
  <si>
    <t>가야곡면</t>
    <phoneticPr fontId="7" type="noConversion"/>
  </si>
  <si>
    <t>노성면</t>
    <phoneticPr fontId="7" type="noConversion"/>
  </si>
  <si>
    <t>양지리</t>
    <phoneticPr fontId="7" type="noConversion"/>
  </si>
  <si>
    <t>채운리</t>
    <phoneticPr fontId="7" type="noConversion"/>
  </si>
  <si>
    <t>논산시 강경읍 채운리 331번지 일원</t>
    <phoneticPr fontId="7" type="noConversion"/>
  </si>
  <si>
    <t>읍내리</t>
    <phoneticPr fontId="7" type="noConversion"/>
  </si>
  <si>
    <t>야촌리</t>
    <phoneticPr fontId="7" type="noConversion"/>
  </si>
  <si>
    <t>읍내리</t>
    <phoneticPr fontId="7" type="noConversion"/>
  </si>
  <si>
    <t>양지 1</t>
    <phoneticPr fontId="7" type="noConversion"/>
  </si>
  <si>
    <t>양지 2</t>
    <phoneticPr fontId="7" type="noConversion"/>
  </si>
  <si>
    <t>채운 1</t>
    <phoneticPr fontId="7" type="noConversion"/>
  </si>
  <si>
    <t>채운 2</t>
    <phoneticPr fontId="7" type="noConversion"/>
  </si>
  <si>
    <t>야촌 1</t>
    <phoneticPr fontId="7" type="noConversion"/>
  </si>
  <si>
    <t>야촌 2</t>
    <phoneticPr fontId="7" type="noConversion"/>
  </si>
  <si>
    <t>야촌 3</t>
    <phoneticPr fontId="7" type="noConversion"/>
  </si>
  <si>
    <t>읍내 1</t>
    <phoneticPr fontId="7" type="noConversion"/>
  </si>
  <si>
    <t>화지동</t>
    <phoneticPr fontId="7" type="noConversion"/>
  </si>
  <si>
    <t>반월동</t>
    <phoneticPr fontId="7" type="noConversion"/>
  </si>
  <si>
    <t>지산동</t>
    <phoneticPr fontId="7" type="noConversion"/>
  </si>
  <si>
    <t>덕지동</t>
    <phoneticPr fontId="7" type="noConversion"/>
  </si>
  <si>
    <t>관촉동</t>
    <phoneticPr fontId="7" type="noConversion"/>
  </si>
  <si>
    <t>대교동</t>
    <phoneticPr fontId="7" type="noConversion"/>
  </si>
  <si>
    <t>등화동</t>
    <phoneticPr fontId="7" type="noConversion"/>
  </si>
  <si>
    <t>강산동</t>
    <phoneticPr fontId="7" type="noConversion"/>
  </si>
  <si>
    <t>조성법 인구</t>
    <phoneticPr fontId="7" type="noConversion"/>
  </si>
  <si>
    <t>내부 전출</t>
    <phoneticPr fontId="7" type="noConversion"/>
  </si>
  <si>
    <t>내부 전입인구</t>
    <phoneticPr fontId="7" type="noConversion"/>
  </si>
  <si>
    <t>내부이동-자연적 인구</t>
    <phoneticPr fontId="7" type="noConversion"/>
  </si>
  <si>
    <t>1. 논산시 계획인구</t>
    <phoneticPr fontId="7" type="noConversion"/>
  </si>
  <si>
    <t xml:space="preserve"> 2) 처리계통별 내부이동</t>
    <phoneticPr fontId="7" type="noConversion"/>
  </si>
  <si>
    <t>3. 논산시 내부이동</t>
    <phoneticPr fontId="7" type="noConversion"/>
  </si>
  <si>
    <t>구분</t>
    <phoneticPr fontId="7" type="noConversion"/>
  </si>
  <si>
    <t>논산시 합계</t>
    <phoneticPr fontId="7" type="noConversion"/>
  </si>
  <si>
    <t>강경읍</t>
    <phoneticPr fontId="7" type="noConversion"/>
  </si>
  <si>
    <t>소계</t>
    <phoneticPr fontId="7" type="noConversion"/>
  </si>
  <si>
    <t>남교리</t>
    <phoneticPr fontId="7" type="noConversion"/>
  </si>
  <si>
    <t>동흥리</t>
    <phoneticPr fontId="7" type="noConversion"/>
  </si>
  <si>
    <t>북옥리</t>
    <phoneticPr fontId="7" type="noConversion"/>
  </si>
  <si>
    <t>서창리</t>
    <phoneticPr fontId="7" type="noConversion"/>
  </si>
  <si>
    <t>홍교리</t>
    <phoneticPr fontId="7" type="noConversion"/>
  </si>
  <si>
    <t>중앙리</t>
    <phoneticPr fontId="7" type="noConversion"/>
  </si>
  <si>
    <t>염천리</t>
    <phoneticPr fontId="7" type="noConversion"/>
  </si>
  <si>
    <t>태평리</t>
    <phoneticPr fontId="7" type="noConversion"/>
  </si>
  <si>
    <t>대흥리</t>
    <phoneticPr fontId="7" type="noConversion"/>
  </si>
  <si>
    <t>황산리</t>
    <phoneticPr fontId="7" type="noConversion"/>
  </si>
  <si>
    <t>채산리</t>
    <phoneticPr fontId="7" type="noConversion"/>
  </si>
  <si>
    <t>산양리</t>
    <phoneticPr fontId="7" type="noConversion"/>
  </si>
  <si>
    <t>채운리</t>
    <phoneticPr fontId="7" type="noConversion"/>
  </si>
  <si>
    <t>연무읍</t>
    <phoneticPr fontId="7" type="noConversion"/>
  </si>
  <si>
    <t>마산리</t>
    <phoneticPr fontId="7" type="noConversion"/>
  </si>
  <si>
    <t>죽평리</t>
    <phoneticPr fontId="7" type="noConversion"/>
  </si>
  <si>
    <t>금곡리</t>
    <phoneticPr fontId="7" type="noConversion"/>
  </si>
  <si>
    <t>동산리</t>
    <phoneticPr fontId="7" type="noConversion"/>
  </si>
  <si>
    <t>죽본리</t>
    <phoneticPr fontId="7" type="noConversion"/>
  </si>
  <si>
    <t>소룡리</t>
    <phoneticPr fontId="7" type="noConversion"/>
  </si>
  <si>
    <t>양지리</t>
    <phoneticPr fontId="7" type="noConversion"/>
  </si>
  <si>
    <t>마전리</t>
    <phoneticPr fontId="7" type="noConversion"/>
  </si>
  <si>
    <t>고내리</t>
    <phoneticPr fontId="7" type="noConversion"/>
  </si>
  <si>
    <t>황화정리</t>
    <phoneticPr fontId="7" type="noConversion"/>
  </si>
  <si>
    <t>안심리</t>
    <phoneticPr fontId="7" type="noConversion"/>
  </si>
  <si>
    <t>신화리</t>
    <phoneticPr fontId="7" type="noConversion"/>
  </si>
  <si>
    <t>봉동리</t>
    <phoneticPr fontId="7" type="noConversion"/>
  </si>
  <si>
    <t>성동면</t>
    <phoneticPr fontId="7" type="noConversion"/>
  </si>
  <si>
    <t>삼산리</t>
    <phoneticPr fontId="7" type="noConversion"/>
  </si>
  <si>
    <t>월성리</t>
    <phoneticPr fontId="7" type="noConversion"/>
  </si>
  <si>
    <t>병촌리</t>
    <phoneticPr fontId="7" type="noConversion"/>
  </si>
  <si>
    <t>개척리</t>
    <phoneticPr fontId="7" type="noConversion"/>
  </si>
  <si>
    <t>우곤리</t>
    <phoneticPr fontId="7" type="noConversion"/>
  </si>
  <si>
    <t>원남리</t>
    <phoneticPr fontId="7" type="noConversion"/>
  </si>
  <si>
    <t>원북리</t>
    <phoneticPr fontId="7" type="noConversion"/>
  </si>
  <si>
    <t>정지리</t>
    <phoneticPr fontId="7" type="noConversion"/>
  </si>
  <si>
    <t>원봉리</t>
    <phoneticPr fontId="7" type="noConversion"/>
  </si>
  <si>
    <t>화정리</t>
    <phoneticPr fontId="7" type="noConversion"/>
  </si>
  <si>
    <t>삼호리</t>
    <phoneticPr fontId="7" type="noConversion"/>
  </si>
  <si>
    <t>신당리</t>
    <phoneticPr fontId="7" type="noConversion"/>
  </si>
  <si>
    <t>중리</t>
    <phoneticPr fontId="7" type="noConversion"/>
  </si>
  <si>
    <t>득윤리</t>
    <phoneticPr fontId="7" type="noConversion"/>
  </si>
  <si>
    <t>갈산리</t>
    <phoneticPr fontId="7" type="noConversion"/>
  </si>
  <si>
    <t>광리</t>
    <phoneticPr fontId="7" type="noConversion"/>
  </si>
  <si>
    <t>이사리</t>
    <phoneticPr fontId="7" type="noConversion"/>
  </si>
  <si>
    <t>산동리</t>
    <phoneticPr fontId="7" type="noConversion"/>
  </si>
  <si>
    <t>천동리</t>
    <phoneticPr fontId="7" type="noConversion"/>
  </si>
  <si>
    <t>왕전리</t>
    <phoneticPr fontId="7" type="noConversion"/>
  </si>
  <si>
    <t>항월리</t>
    <phoneticPr fontId="7" type="noConversion"/>
  </si>
  <si>
    <t>사월리</t>
    <phoneticPr fontId="7" type="noConversion"/>
  </si>
  <si>
    <t>율리</t>
    <phoneticPr fontId="7" type="noConversion"/>
  </si>
  <si>
    <t>오강리</t>
    <phoneticPr fontId="7" type="noConversion"/>
  </si>
  <si>
    <t>노성면</t>
    <phoneticPr fontId="7" type="noConversion"/>
  </si>
  <si>
    <t>읍내리</t>
    <phoneticPr fontId="7" type="noConversion"/>
  </si>
  <si>
    <t>두사리</t>
    <phoneticPr fontId="7" type="noConversion"/>
  </si>
  <si>
    <t>송당리</t>
    <phoneticPr fontId="7" type="noConversion"/>
  </si>
  <si>
    <t>교촌리</t>
    <phoneticPr fontId="7" type="noConversion"/>
  </si>
  <si>
    <t>하도리</t>
    <phoneticPr fontId="7" type="noConversion"/>
  </si>
  <si>
    <t>병사리</t>
    <phoneticPr fontId="7" type="noConversion"/>
  </si>
  <si>
    <t>가곡리</t>
    <phoneticPr fontId="7" type="noConversion"/>
  </si>
  <si>
    <t>장구리</t>
    <phoneticPr fontId="7" type="noConversion"/>
  </si>
  <si>
    <t>효죽리</t>
    <phoneticPr fontId="7" type="noConversion"/>
  </si>
  <si>
    <t>죽림리</t>
    <phoneticPr fontId="7" type="noConversion"/>
  </si>
  <si>
    <t>호암리</t>
    <phoneticPr fontId="7" type="noConversion"/>
  </si>
  <si>
    <t>노티리</t>
    <phoneticPr fontId="7" type="noConversion"/>
  </si>
  <si>
    <t>구암리</t>
    <phoneticPr fontId="7" type="noConversion"/>
  </si>
  <si>
    <t>화곡리</t>
    <phoneticPr fontId="7" type="noConversion"/>
  </si>
  <si>
    <t>상월면</t>
    <phoneticPr fontId="7" type="noConversion"/>
  </si>
  <si>
    <t>신충리</t>
    <phoneticPr fontId="7" type="noConversion"/>
  </si>
  <si>
    <t>산성리</t>
    <phoneticPr fontId="7" type="noConversion"/>
  </si>
  <si>
    <t>월오리</t>
    <phoneticPr fontId="7" type="noConversion"/>
  </si>
  <si>
    <t>지경리</t>
    <phoneticPr fontId="7" type="noConversion"/>
  </si>
  <si>
    <t>석종리</t>
    <phoneticPr fontId="7" type="noConversion"/>
  </si>
  <si>
    <t>상도리</t>
    <phoneticPr fontId="7" type="noConversion"/>
  </si>
  <si>
    <t>대명리</t>
    <phoneticPr fontId="7" type="noConversion"/>
  </si>
  <si>
    <t>대우리</t>
    <phoneticPr fontId="7" type="noConversion"/>
  </si>
  <si>
    <t>대촌리</t>
    <phoneticPr fontId="7" type="noConversion"/>
  </si>
  <si>
    <t>학당리</t>
    <phoneticPr fontId="7" type="noConversion"/>
  </si>
  <si>
    <t>주곡리</t>
    <phoneticPr fontId="7" type="noConversion"/>
  </si>
  <si>
    <t>한천리</t>
    <phoneticPr fontId="7" type="noConversion"/>
  </si>
  <si>
    <t>숙진리</t>
    <phoneticPr fontId="7" type="noConversion"/>
  </si>
  <si>
    <t>부적면</t>
    <phoneticPr fontId="7" type="noConversion"/>
  </si>
  <si>
    <t>마구평리</t>
    <phoneticPr fontId="7" type="noConversion"/>
  </si>
  <si>
    <t>덕평리</t>
    <phoneticPr fontId="7" type="noConversion"/>
  </si>
  <si>
    <t>부황리</t>
    <phoneticPr fontId="7" type="noConversion"/>
  </si>
  <si>
    <t>외성리</t>
    <phoneticPr fontId="7" type="noConversion"/>
  </si>
  <si>
    <t>감곡리</t>
    <phoneticPr fontId="7" type="noConversion"/>
  </si>
  <si>
    <t>충곡리</t>
    <phoneticPr fontId="7" type="noConversion"/>
  </si>
  <si>
    <t>신풍리</t>
    <phoneticPr fontId="7" type="noConversion"/>
  </si>
  <si>
    <t>탑정리</t>
    <phoneticPr fontId="7" type="noConversion"/>
  </si>
  <si>
    <t>신교리</t>
    <phoneticPr fontId="7" type="noConversion"/>
  </si>
  <si>
    <t>반송리</t>
    <phoneticPr fontId="7" type="noConversion"/>
  </si>
  <si>
    <t>아호리</t>
    <phoneticPr fontId="7" type="noConversion"/>
  </si>
  <si>
    <t>부인리</t>
    <phoneticPr fontId="7" type="noConversion"/>
  </si>
  <si>
    <t>연산면</t>
    <phoneticPr fontId="7" type="noConversion"/>
  </si>
  <si>
    <t>화악리</t>
    <phoneticPr fontId="7" type="noConversion"/>
  </si>
  <si>
    <t>천호리</t>
    <phoneticPr fontId="7" type="noConversion"/>
  </si>
  <si>
    <t>송정리</t>
    <phoneticPr fontId="7" type="noConversion"/>
  </si>
  <si>
    <t>신암리</t>
    <phoneticPr fontId="7" type="noConversion"/>
  </si>
  <si>
    <t>연산리</t>
    <phoneticPr fontId="7" type="noConversion"/>
  </si>
  <si>
    <t>청동리</t>
    <phoneticPr fontId="7" type="noConversion"/>
  </si>
  <si>
    <t>고정리</t>
    <phoneticPr fontId="7" type="noConversion"/>
  </si>
  <si>
    <t>한전리</t>
    <phoneticPr fontId="7" type="noConversion"/>
  </si>
  <si>
    <t>임리</t>
    <phoneticPr fontId="7" type="noConversion"/>
  </si>
  <si>
    <t>관동리</t>
    <phoneticPr fontId="7" type="noConversion"/>
  </si>
  <si>
    <t>고양리</t>
    <phoneticPr fontId="7" type="noConversion"/>
  </si>
  <si>
    <t>표정리</t>
    <phoneticPr fontId="7" type="noConversion"/>
  </si>
  <si>
    <t>덕암리</t>
    <phoneticPr fontId="7" type="noConversion"/>
  </si>
  <si>
    <t>장전리</t>
    <phoneticPr fontId="7" type="noConversion"/>
  </si>
  <si>
    <t>백석리</t>
    <phoneticPr fontId="7" type="noConversion"/>
  </si>
  <si>
    <t>어은리</t>
    <phoneticPr fontId="7" type="noConversion"/>
  </si>
  <si>
    <t>사포리</t>
    <phoneticPr fontId="7" type="noConversion"/>
  </si>
  <si>
    <t>송산리</t>
    <phoneticPr fontId="7" type="noConversion"/>
  </si>
  <si>
    <t>신양리</t>
    <phoneticPr fontId="7" type="noConversion"/>
  </si>
  <si>
    <t>벌곡면</t>
    <phoneticPr fontId="7" type="noConversion"/>
  </si>
  <si>
    <t>한삼천리</t>
    <phoneticPr fontId="7" type="noConversion"/>
  </si>
  <si>
    <t>덕목리</t>
    <phoneticPr fontId="7" type="noConversion"/>
  </si>
  <si>
    <t>사정리</t>
    <phoneticPr fontId="7" type="noConversion"/>
  </si>
  <si>
    <t>대덕리</t>
    <phoneticPr fontId="7" type="noConversion"/>
  </si>
  <si>
    <t>검천리</t>
    <phoneticPr fontId="7" type="noConversion"/>
  </si>
  <si>
    <t>덕곡리</t>
    <phoneticPr fontId="7" type="noConversion"/>
  </si>
  <si>
    <t>수락리</t>
    <phoneticPr fontId="7" type="noConversion"/>
  </si>
  <si>
    <t>도산리</t>
    <phoneticPr fontId="7" type="noConversion"/>
  </si>
  <si>
    <t>만목리</t>
    <phoneticPr fontId="7" type="noConversion"/>
  </si>
  <si>
    <t>어곡리</t>
    <phoneticPr fontId="7" type="noConversion"/>
  </si>
  <si>
    <t>조동리</t>
    <phoneticPr fontId="7" type="noConversion"/>
  </si>
  <si>
    <t>조령리</t>
    <phoneticPr fontId="7" type="noConversion"/>
  </si>
  <si>
    <t>양산리</t>
    <phoneticPr fontId="7" type="noConversion"/>
  </si>
  <si>
    <t>양촌면</t>
    <phoneticPr fontId="7" type="noConversion"/>
  </si>
  <si>
    <t>인천리</t>
    <phoneticPr fontId="7" type="noConversion"/>
  </si>
  <si>
    <t>도평리</t>
    <phoneticPr fontId="7" type="noConversion"/>
  </si>
  <si>
    <t>임화리</t>
    <phoneticPr fontId="7" type="noConversion"/>
  </si>
  <si>
    <t>양촌리</t>
    <phoneticPr fontId="7" type="noConversion"/>
  </si>
  <si>
    <t>신기리</t>
    <phoneticPr fontId="7" type="noConversion"/>
  </si>
  <si>
    <t>오산리</t>
    <phoneticPr fontId="7" type="noConversion"/>
  </si>
  <si>
    <t>채광리</t>
    <phoneticPr fontId="7" type="noConversion"/>
  </si>
  <si>
    <t>남산리</t>
    <phoneticPr fontId="7" type="noConversion"/>
  </si>
  <si>
    <t>반암리</t>
    <phoneticPr fontId="7" type="noConversion"/>
  </si>
  <si>
    <t>산직리</t>
    <phoneticPr fontId="7" type="noConversion"/>
  </si>
  <si>
    <t>모촌리</t>
    <phoneticPr fontId="7" type="noConversion"/>
  </si>
  <si>
    <t>신흥리</t>
    <phoneticPr fontId="7" type="noConversion"/>
  </si>
  <si>
    <t>거사리</t>
    <phoneticPr fontId="7" type="noConversion"/>
  </si>
  <si>
    <t>반곡리</t>
    <phoneticPr fontId="7" type="noConversion"/>
  </si>
  <si>
    <t>명암리</t>
    <phoneticPr fontId="7" type="noConversion"/>
  </si>
  <si>
    <t>석서리</t>
    <phoneticPr fontId="7" type="noConversion"/>
  </si>
  <si>
    <t>중산리</t>
    <phoneticPr fontId="7" type="noConversion"/>
  </si>
  <si>
    <t>가야곡면</t>
    <phoneticPr fontId="7" type="noConversion"/>
  </si>
  <si>
    <t>육곡리</t>
    <phoneticPr fontId="7" type="noConversion"/>
  </si>
  <si>
    <t>강청리</t>
    <phoneticPr fontId="7" type="noConversion"/>
  </si>
  <si>
    <t>목곡리</t>
    <phoneticPr fontId="7" type="noConversion"/>
  </si>
  <si>
    <t>함적리</t>
    <phoneticPr fontId="7" type="noConversion"/>
  </si>
  <si>
    <t>산노리</t>
    <phoneticPr fontId="7" type="noConversion"/>
  </si>
  <si>
    <t>병암리</t>
    <phoneticPr fontId="7" type="noConversion"/>
  </si>
  <si>
    <t>조정리</t>
    <phoneticPr fontId="7" type="noConversion"/>
  </si>
  <si>
    <t>등리</t>
    <phoneticPr fontId="7" type="noConversion"/>
  </si>
  <si>
    <t>종연리</t>
    <phoneticPr fontId="7" type="noConversion"/>
  </si>
  <si>
    <t>두월리</t>
    <phoneticPr fontId="7" type="noConversion"/>
  </si>
  <si>
    <t>야촌리</t>
    <phoneticPr fontId="7" type="noConversion"/>
  </si>
  <si>
    <t>왕암리</t>
    <phoneticPr fontId="7" type="noConversion"/>
  </si>
  <si>
    <t>삼전리</t>
    <phoneticPr fontId="7" type="noConversion"/>
  </si>
  <si>
    <t>은진면</t>
    <phoneticPr fontId="7" type="noConversion"/>
  </si>
  <si>
    <t>연서리</t>
    <phoneticPr fontId="7" type="noConversion"/>
  </si>
  <si>
    <t>방축리</t>
    <phoneticPr fontId="7" type="noConversion"/>
  </si>
  <si>
    <t>토양리</t>
    <phoneticPr fontId="7" type="noConversion"/>
  </si>
  <si>
    <t>시묘리</t>
    <phoneticPr fontId="7" type="noConversion"/>
  </si>
  <si>
    <t>용산리</t>
    <phoneticPr fontId="7" type="noConversion"/>
  </si>
  <si>
    <t>와야리</t>
    <phoneticPr fontId="7" type="noConversion"/>
  </si>
  <si>
    <t>성덕리</t>
    <phoneticPr fontId="7" type="noConversion"/>
  </si>
  <si>
    <t>성평리</t>
    <phoneticPr fontId="7" type="noConversion"/>
  </si>
  <si>
    <t>채운면</t>
    <phoneticPr fontId="7" type="noConversion"/>
  </si>
  <si>
    <t>화산리</t>
    <phoneticPr fontId="7" type="noConversion"/>
  </si>
  <si>
    <t>우기리</t>
    <phoneticPr fontId="7" type="noConversion"/>
  </si>
  <si>
    <t>심암리</t>
    <phoneticPr fontId="7" type="noConversion"/>
  </si>
  <si>
    <t>삼거리</t>
    <phoneticPr fontId="7" type="noConversion"/>
  </si>
  <si>
    <t>장화리</t>
    <phoneticPr fontId="7" type="noConversion"/>
  </si>
  <si>
    <t>야화리</t>
    <phoneticPr fontId="7" type="noConversion"/>
  </si>
  <si>
    <t>취암동</t>
    <phoneticPr fontId="7" type="noConversion"/>
  </si>
  <si>
    <t>화지동</t>
    <phoneticPr fontId="7" type="noConversion"/>
  </si>
  <si>
    <t>반월동</t>
    <phoneticPr fontId="7" type="noConversion"/>
  </si>
  <si>
    <t>지산동</t>
    <phoneticPr fontId="7" type="noConversion"/>
  </si>
  <si>
    <t>덕지동</t>
    <phoneticPr fontId="7" type="noConversion"/>
  </si>
  <si>
    <t>내동</t>
    <phoneticPr fontId="7" type="noConversion"/>
  </si>
  <si>
    <t>관촉동</t>
    <phoneticPr fontId="7" type="noConversion"/>
  </si>
  <si>
    <t>부창동</t>
    <phoneticPr fontId="7" type="noConversion"/>
  </si>
  <si>
    <t>대교동</t>
    <phoneticPr fontId="7" type="noConversion"/>
  </si>
  <si>
    <t>등화동</t>
    <phoneticPr fontId="7" type="noConversion"/>
  </si>
  <si>
    <t>강산동</t>
    <phoneticPr fontId="7" type="noConversion"/>
  </si>
  <si>
    <t>자연적인구</t>
    <phoneticPr fontId="7" type="noConversion"/>
  </si>
  <si>
    <t>사회적인구</t>
    <phoneticPr fontId="7" type="noConversion"/>
  </si>
  <si>
    <t>죽평리</t>
    <phoneticPr fontId="7" type="noConversion"/>
  </si>
  <si>
    <t>금곡리</t>
    <phoneticPr fontId="7" type="noConversion"/>
  </si>
  <si>
    <t>동산리</t>
    <phoneticPr fontId="7" type="noConversion"/>
  </si>
  <si>
    <t>죽본리</t>
    <phoneticPr fontId="7" type="noConversion"/>
  </si>
  <si>
    <t>소룡리</t>
    <phoneticPr fontId="7" type="noConversion"/>
  </si>
  <si>
    <t>양지리</t>
    <phoneticPr fontId="7" type="noConversion"/>
  </si>
  <si>
    <t>마전리</t>
    <phoneticPr fontId="7" type="noConversion"/>
  </si>
  <si>
    <t>고내리</t>
    <phoneticPr fontId="7" type="noConversion"/>
  </si>
  <si>
    <t>황화정리</t>
    <phoneticPr fontId="7" type="noConversion"/>
  </si>
  <si>
    <t>안심리</t>
    <phoneticPr fontId="7" type="noConversion"/>
  </si>
  <si>
    <t>봉동리</t>
    <phoneticPr fontId="7" type="noConversion"/>
  </si>
  <si>
    <t>연서리</t>
    <phoneticPr fontId="7" type="noConversion"/>
  </si>
  <si>
    <t>토양리</t>
    <phoneticPr fontId="7" type="noConversion"/>
  </si>
  <si>
    <t>시묘리</t>
    <phoneticPr fontId="7" type="noConversion"/>
  </si>
  <si>
    <t>용산리</t>
    <phoneticPr fontId="7" type="noConversion"/>
  </si>
  <si>
    <t>교촌리</t>
    <phoneticPr fontId="7" type="noConversion"/>
  </si>
  <si>
    <t>와야리</t>
    <phoneticPr fontId="7" type="noConversion"/>
  </si>
  <si>
    <t>성덕리</t>
    <phoneticPr fontId="7" type="noConversion"/>
  </si>
  <si>
    <t>성평리</t>
    <phoneticPr fontId="7" type="noConversion"/>
  </si>
  <si>
    <t>육곡리</t>
    <phoneticPr fontId="7" type="noConversion"/>
  </si>
  <si>
    <t>강청리</t>
    <phoneticPr fontId="7" type="noConversion"/>
  </si>
  <si>
    <t>목곡리</t>
    <phoneticPr fontId="7" type="noConversion"/>
  </si>
  <si>
    <t>함적리</t>
    <phoneticPr fontId="7" type="noConversion"/>
  </si>
  <si>
    <t>산노리</t>
    <phoneticPr fontId="7" type="noConversion"/>
  </si>
  <si>
    <t>병암리</t>
    <phoneticPr fontId="7" type="noConversion"/>
  </si>
  <si>
    <t>조정리</t>
    <phoneticPr fontId="7" type="noConversion"/>
  </si>
  <si>
    <t>등리</t>
    <phoneticPr fontId="7" type="noConversion"/>
  </si>
  <si>
    <t>종연리</t>
    <phoneticPr fontId="7" type="noConversion"/>
  </si>
  <si>
    <t>두월리</t>
    <phoneticPr fontId="7" type="noConversion"/>
  </si>
  <si>
    <t>야촌리</t>
    <phoneticPr fontId="7" type="noConversion"/>
  </si>
  <si>
    <t>왕암리</t>
    <phoneticPr fontId="7" type="noConversion"/>
  </si>
  <si>
    <t>삼전리</t>
    <phoneticPr fontId="7" type="noConversion"/>
  </si>
  <si>
    <t>송정리</t>
    <phoneticPr fontId="7" type="noConversion"/>
  </si>
  <si>
    <t>신암리</t>
    <phoneticPr fontId="7" type="noConversion"/>
  </si>
  <si>
    <t>연산리</t>
    <phoneticPr fontId="7" type="noConversion"/>
  </si>
  <si>
    <t>청동리</t>
    <phoneticPr fontId="7" type="noConversion"/>
  </si>
  <si>
    <t>고정리</t>
    <phoneticPr fontId="7" type="noConversion"/>
  </si>
  <si>
    <t>한전리</t>
    <phoneticPr fontId="7" type="noConversion"/>
  </si>
  <si>
    <t>임리</t>
    <phoneticPr fontId="7" type="noConversion"/>
  </si>
  <si>
    <t>관동리</t>
    <phoneticPr fontId="7" type="noConversion"/>
  </si>
  <si>
    <t>표정리</t>
    <phoneticPr fontId="7" type="noConversion"/>
  </si>
  <si>
    <t>덕암리</t>
    <phoneticPr fontId="7" type="noConversion"/>
  </si>
  <si>
    <t>장전리</t>
    <phoneticPr fontId="7" type="noConversion"/>
  </si>
  <si>
    <t>백석리</t>
    <phoneticPr fontId="7" type="noConversion"/>
  </si>
  <si>
    <t>어은리</t>
    <phoneticPr fontId="7" type="noConversion"/>
  </si>
  <si>
    <t>사포리</t>
    <phoneticPr fontId="7" type="noConversion"/>
  </si>
  <si>
    <t>송산리</t>
    <phoneticPr fontId="7" type="noConversion"/>
  </si>
  <si>
    <t>오산리</t>
    <phoneticPr fontId="7" type="noConversion"/>
  </si>
  <si>
    <t>신양리</t>
    <phoneticPr fontId="7" type="noConversion"/>
  </si>
  <si>
    <t>인천리</t>
    <phoneticPr fontId="7" type="noConversion"/>
  </si>
  <si>
    <t>도평리</t>
    <phoneticPr fontId="7" type="noConversion"/>
  </si>
  <si>
    <t>임화리</t>
    <phoneticPr fontId="7" type="noConversion"/>
  </si>
  <si>
    <t>양촌리</t>
    <phoneticPr fontId="7" type="noConversion"/>
  </si>
  <si>
    <t>신기리</t>
    <phoneticPr fontId="7" type="noConversion"/>
  </si>
  <si>
    <t>채광리</t>
    <phoneticPr fontId="7" type="noConversion"/>
  </si>
  <si>
    <t>남산리</t>
    <phoneticPr fontId="7" type="noConversion"/>
  </si>
  <si>
    <t>반암리</t>
    <phoneticPr fontId="7" type="noConversion"/>
  </si>
  <si>
    <t>산직리</t>
    <phoneticPr fontId="7" type="noConversion"/>
  </si>
  <si>
    <t>모촌리</t>
    <phoneticPr fontId="7" type="noConversion"/>
  </si>
  <si>
    <t>신흥리</t>
    <phoneticPr fontId="7" type="noConversion"/>
  </si>
  <si>
    <t>거사리</t>
    <phoneticPr fontId="7" type="noConversion"/>
  </si>
  <si>
    <t>반곡리</t>
    <phoneticPr fontId="7" type="noConversion"/>
  </si>
  <si>
    <t>명암리</t>
    <phoneticPr fontId="7" type="noConversion"/>
  </si>
  <si>
    <t>석서리</t>
    <phoneticPr fontId="7" type="noConversion"/>
  </si>
  <si>
    <t>중산리</t>
    <phoneticPr fontId="7" type="noConversion"/>
  </si>
  <si>
    <t>한삼천리</t>
    <phoneticPr fontId="7" type="noConversion"/>
  </si>
  <si>
    <t>덕목리</t>
    <phoneticPr fontId="7" type="noConversion"/>
  </si>
  <si>
    <t>사정리</t>
    <phoneticPr fontId="7" type="noConversion"/>
  </si>
  <si>
    <t>대덕리</t>
    <phoneticPr fontId="7" type="noConversion"/>
  </si>
  <si>
    <t>검천리</t>
    <phoneticPr fontId="7" type="noConversion"/>
  </si>
  <si>
    <t>덕곡리</t>
    <phoneticPr fontId="7" type="noConversion"/>
  </si>
  <si>
    <t>수락리</t>
    <phoneticPr fontId="7" type="noConversion"/>
  </si>
  <si>
    <t>도산리</t>
    <phoneticPr fontId="7" type="noConversion"/>
  </si>
  <si>
    <t>만목리</t>
    <phoneticPr fontId="7" type="noConversion"/>
  </si>
  <si>
    <t>어곡리</t>
    <phoneticPr fontId="7" type="noConversion"/>
  </si>
  <si>
    <t>조동리</t>
    <phoneticPr fontId="7" type="noConversion"/>
  </si>
  <si>
    <t>조령리</t>
    <phoneticPr fontId="7" type="noConversion"/>
  </si>
  <si>
    <t>양산리</t>
    <phoneticPr fontId="7" type="noConversion"/>
  </si>
  <si>
    <t>마구평리</t>
    <phoneticPr fontId="7" type="noConversion"/>
  </si>
  <si>
    <t>덕평리</t>
    <phoneticPr fontId="7" type="noConversion"/>
  </si>
  <si>
    <t>부황리</t>
    <phoneticPr fontId="7" type="noConversion"/>
  </si>
  <si>
    <t>외성리</t>
    <phoneticPr fontId="7" type="noConversion"/>
  </si>
  <si>
    <t>감곡리</t>
    <phoneticPr fontId="7" type="noConversion"/>
  </si>
  <si>
    <t>충곡리</t>
    <phoneticPr fontId="7" type="noConversion"/>
  </si>
  <si>
    <t>신풍리</t>
    <phoneticPr fontId="7" type="noConversion"/>
  </si>
  <si>
    <t>탑정리</t>
    <phoneticPr fontId="7" type="noConversion"/>
  </si>
  <si>
    <t>신교리</t>
    <phoneticPr fontId="7" type="noConversion"/>
  </si>
  <si>
    <t>반송리</t>
    <phoneticPr fontId="7" type="noConversion"/>
  </si>
  <si>
    <t>아호리</t>
    <phoneticPr fontId="7" type="noConversion"/>
  </si>
  <si>
    <t>부인리</t>
    <phoneticPr fontId="7" type="noConversion"/>
  </si>
  <si>
    <t>읍내리</t>
    <phoneticPr fontId="7" type="noConversion"/>
  </si>
  <si>
    <t>두사리</t>
    <phoneticPr fontId="7" type="noConversion"/>
  </si>
  <si>
    <t>송당리</t>
    <phoneticPr fontId="7" type="noConversion"/>
  </si>
  <si>
    <t>하도리</t>
    <phoneticPr fontId="7" type="noConversion"/>
  </si>
  <si>
    <t>병사리</t>
    <phoneticPr fontId="7" type="noConversion"/>
  </si>
  <si>
    <t>가곡리</t>
    <phoneticPr fontId="7" type="noConversion"/>
  </si>
  <si>
    <t>장구리</t>
    <phoneticPr fontId="7" type="noConversion"/>
  </si>
  <si>
    <t>효죽리</t>
    <phoneticPr fontId="7" type="noConversion"/>
  </si>
  <si>
    <t>죽림리</t>
    <phoneticPr fontId="7" type="noConversion"/>
  </si>
  <si>
    <t>호암리</t>
    <phoneticPr fontId="7" type="noConversion"/>
  </si>
  <si>
    <t>노티리</t>
    <phoneticPr fontId="7" type="noConversion"/>
  </si>
  <si>
    <t>구암리</t>
    <phoneticPr fontId="7" type="noConversion"/>
  </si>
  <si>
    <t>화곡리</t>
    <phoneticPr fontId="7" type="noConversion"/>
  </si>
  <si>
    <t>신충리</t>
    <phoneticPr fontId="7" type="noConversion"/>
  </si>
  <si>
    <t>산성리</t>
    <phoneticPr fontId="7" type="noConversion"/>
  </si>
  <si>
    <t>월오리</t>
    <phoneticPr fontId="7" type="noConversion"/>
  </si>
  <si>
    <t>상도리</t>
    <phoneticPr fontId="7" type="noConversion"/>
  </si>
  <si>
    <t>지경리</t>
    <phoneticPr fontId="7" type="noConversion"/>
  </si>
  <si>
    <t>석종리</t>
    <phoneticPr fontId="7" type="noConversion"/>
  </si>
  <si>
    <t>대명리</t>
    <phoneticPr fontId="7" type="noConversion"/>
  </si>
  <si>
    <t>대우리</t>
    <phoneticPr fontId="7" type="noConversion"/>
  </si>
  <si>
    <t>대촌리</t>
    <phoneticPr fontId="7" type="noConversion"/>
  </si>
  <si>
    <t>학당리</t>
    <phoneticPr fontId="7" type="noConversion"/>
  </si>
  <si>
    <t>주곡리</t>
    <phoneticPr fontId="7" type="noConversion"/>
  </si>
  <si>
    <t>한천리</t>
    <phoneticPr fontId="7" type="noConversion"/>
  </si>
  <si>
    <t>숙진리</t>
    <phoneticPr fontId="7" type="noConversion"/>
  </si>
  <si>
    <t>삼산리</t>
    <phoneticPr fontId="7" type="noConversion"/>
  </si>
  <si>
    <t>월성리</t>
    <phoneticPr fontId="7" type="noConversion"/>
  </si>
  <si>
    <t>병촌리</t>
    <phoneticPr fontId="7" type="noConversion"/>
  </si>
  <si>
    <t>개척리</t>
    <phoneticPr fontId="7" type="noConversion"/>
  </si>
  <si>
    <t>우곤리</t>
    <phoneticPr fontId="7" type="noConversion"/>
  </si>
  <si>
    <t>원남리</t>
    <phoneticPr fontId="7" type="noConversion"/>
  </si>
  <si>
    <t>원북리</t>
    <phoneticPr fontId="7" type="noConversion"/>
  </si>
  <si>
    <t>정지리</t>
    <phoneticPr fontId="7" type="noConversion"/>
  </si>
  <si>
    <t>원봉리</t>
    <phoneticPr fontId="7" type="noConversion"/>
  </si>
  <si>
    <t>화정리</t>
    <phoneticPr fontId="7" type="noConversion"/>
  </si>
  <si>
    <t>삼호리</t>
    <phoneticPr fontId="7" type="noConversion"/>
  </si>
  <si>
    <t>신당리</t>
    <phoneticPr fontId="7" type="noConversion"/>
  </si>
  <si>
    <t>중리</t>
    <phoneticPr fontId="7" type="noConversion"/>
  </si>
  <si>
    <t>득윤리</t>
    <phoneticPr fontId="7" type="noConversion"/>
  </si>
  <si>
    <t>갈산리</t>
    <phoneticPr fontId="7" type="noConversion"/>
  </si>
  <si>
    <t>광리</t>
    <phoneticPr fontId="7" type="noConversion"/>
  </si>
  <si>
    <t>이사리</t>
    <phoneticPr fontId="7" type="noConversion"/>
  </si>
  <si>
    <t>산동리</t>
    <phoneticPr fontId="7" type="noConversion"/>
  </si>
  <si>
    <t>천동리</t>
    <phoneticPr fontId="7" type="noConversion"/>
  </si>
  <si>
    <t>왕전리</t>
    <phoneticPr fontId="7" type="noConversion"/>
  </si>
  <si>
    <t>항월리</t>
    <phoneticPr fontId="7" type="noConversion"/>
  </si>
  <si>
    <t>사월리</t>
    <phoneticPr fontId="7" type="noConversion"/>
  </si>
  <si>
    <t>율리</t>
    <phoneticPr fontId="7" type="noConversion"/>
  </si>
  <si>
    <t>오강리</t>
    <phoneticPr fontId="7" type="noConversion"/>
  </si>
  <si>
    <t>개척 3</t>
    <phoneticPr fontId="7" type="noConversion"/>
  </si>
  <si>
    <t>부창 8</t>
    <phoneticPr fontId="7" type="noConversion"/>
  </si>
  <si>
    <t>남산- 1</t>
    <phoneticPr fontId="7" type="noConversion"/>
  </si>
  <si>
    <t>남산- 2</t>
    <phoneticPr fontId="7" type="noConversion"/>
  </si>
  <si>
    <t>신양- 1</t>
    <phoneticPr fontId="7" type="noConversion"/>
  </si>
  <si>
    <t>신양- 2</t>
    <phoneticPr fontId="7" type="noConversion"/>
  </si>
  <si>
    <t>신양- 3</t>
    <phoneticPr fontId="7" type="noConversion"/>
  </si>
  <si>
    <t>화정- 1</t>
    <phoneticPr fontId="7" type="noConversion"/>
  </si>
  <si>
    <t>화정- 2</t>
    <phoneticPr fontId="7" type="noConversion"/>
  </si>
  <si>
    <t>단계별 개발계획인구</t>
    <phoneticPr fontId="7" type="noConversion"/>
  </si>
  <si>
    <t>내부전입</t>
    <phoneticPr fontId="7" type="noConversion"/>
  </si>
  <si>
    <t>자연적</t>
    <phoneticPr fontId="7" type="noConversion"/>
  </si>
  <si>
    <t>사회적</t>
    <phoneticPr fontId="7" type="noConversion"/>
  </si>
  <si>
    <t>계획인구</t>
    <phoneticPr fontId="7" type="noConversion"/>
  </si>
  <si>
    <t>광석면</t>
    <phoneticPr fontId="7" type="noConversion"/>
  </si>
  <si>
    <t>강경읍</t>
    <phoneticPr fontId="7" type="noConversion"/>
  </si>
  <si>
    <t>연무읍</t>
    <phoneticPr fontId="7" type="noConversion"/>
  </si>
  <si>
    <t>성동면</t>
    <phoneticPr fontId="7" type="noConversion"/>
  </si>
  <si>
    <t>노성면</t>
    <phoneticPr fontId="7" type="noConversion"/>
  </si>
  <si>
    <t>남산리</t>
    <phoneticPr fontId="7" type="noConversion"/>
  </si>
  <si>
    <t>신양리</t>
    <phoneticPr fontId="7" type="noConversion"/>
  </si>
  <si>
    <t>상월면</t>
    <phoneticPr fontId="7" type="noConversion"/>
  </si>
  <si>
    <t>부적면</t>
    <phoneticPr fontId="7" type="noConversion"/>
  </si>
  <si>
    <t>연산면</t>
    <phoneticPr fontId="7" type="noConversion"/>
  </si>
  <si>
    <t>오산리</t>
    <phoneticPr fontId="7" type="noConversion"/>
  </si>
  <si>
    <t>벌곡면</t>
    <phoneticPr fontId="7" type="noConversion"/>
  </si>
  <si>
    <t>양촌면</t>
    <phoneticPr fontId="7" type="noConversion"/>
  </si>
  <si>
    <t>가야곡면</t>
    <phoneticPr fontId="7" type="noConversion"/>
  </si>
  <si>
    <t>은진면</t>
    <phoneticPr fontId="7" type="noConversion"/>
  </si>
  <si>
    <t>채운면</t>
    <phoneticPr fontId="7" type="noConversion"/>
  </si>
  <si>
    <t>취암동</t>
    <phoneticPr fontId="7" type="noConversion"/>
  </si>
  <si>
    <t>부창동</t>
    <phoneticPr fontId="7" type="noConversion"/>
  </si>
  <si>
    <t xml:space="preserve"> 2) 행정구역별 계획인구(행정리별)</t>
    <phoneticPr fontId="7" type="noConversion"/>
  </si>
  <si>
    <t>강경읍</t>
    <phoneticPr fontId="7" type="noConversion"/>
  </si>
  <si>
    <t>연무읍</t>
    <phoneticPr fontId="7" type="noConversion"/>
  </si>
  <si>
    <t>성동면</t>
    <phoneticPr fontId="7" type="noConversion"/>
  </si>
  <si>
    <t>광석면</t>
    <phoneticPr fontId="7" type="noConversion"/>
  </si>
  <si>
    <t>노성면</t>
    <phoneticPr fontId="7" type="noConversion"/>
  </si>
  <si>
    <t>상월면</t>
    <phoneticPr fontId="7" type="noConversion"/>
  </si>
  <si>
    <t>부적면</t>
    <phoneticPr fontId="7" type="noConversion"/>
  </si>
  <si>
    <t>연산면</t>
    <phoneticPr fontId="7" type="noConversion"/>
  </si>
  <si>
    <t>벌곡면</t>
    <phoneticPr fontId="7" type="noConversion"/>
  </si>
  <si>
    <t>양촌면</t>
    <phoneticPr fontId="7" type="noConversion"/>
  </si>
  <si>
    <t>가야곡면</t>
    <phoneticPr fontId="7" type="noConversion"/>
  </si>
  <si>
    <t>은진면</t>
    <phoneticPr fontId="7" type="noConversion"/>
  </si>
  <si>
    <t>채운면</t>
    <phoneticPr fontId="7" type="noConversion"/>
  </si>
  <si>
    <t>취암동</t>
    <phoneticPr fontId="7" type="noConversion"/>
  </si>
  <si>
    <t>부창동</t>
    <phoneticPr fontId="7" type="noConversion"/>
  </si>
  <si>
    <t>논산시</t>
    <phoneticPr fontId="7" type="noConversion"/>
  </si>
  <si>
    <t>평가</t>
    <phoneticPr fontId="7" type="noConversion"/>
  </si>
  <si>
    <t>급수구역</t>
    <phoneticPr fontId="7" type="noConversion"/>
  </si>
  <si>
    <t>논산급수</t>
    <phoneticPr fontId="7" type="noConversion"/>
  </si>
  <si>
    <t>채운급수</t>
    <phoneticPr fontId="7" type="noConversion"/>
  </si>
  <si>
    <t>강경급수</t>
    <phoneticPr fontId="7" type="noConversion"/>
  </si>
  <si>
    <t>연무급수</t>
    <phoneticPr fontId="7" type="noConversion"/>
  </si>
  <si>
    <t>연산급수</t>
    <phoneticPr fontId="7" type="noConversion"/>
  </si>
  <si>
    <t>노성급수</t>
    <phoneticPr fontId="7" type="noConversion"/>
  </si>
  <si>
    <t>성동급수</t>
    <phoneticPr fontId="7" type="noConversion"/>
  </si>
  <si>
    <t xml:space="preserve"> 1) 계획인구(행정구역별)</t>
    <phoneticPr fontId="7" type="noConversion"/>
  </si>
  <si>
    <t xml:space="preserve"> 1) 계획인구(급수계통별)</t>
    <phoneticPr fontId="7" type="noConversion"/>
  </si>
  <si>
    <t>개발계획
인구</t>
    <phoneticPr fontId="7" type="noConversion"/>
  </si>
  <si>
    <t>단계별 개발계획인구</t>
    <phoneticPr fontId="7" type="noConversion"/>
  </si>
  <si>
    <t>도시개발 합계</t>
    <phoneticPr fontId="7" type="noConversion"/>
  </si>
  <si>
    <t>주택건설 합계</t>
    <phoneticPr fontId="7" type="noConversion"/>
  </si>
  <si>
    <t>보금자리 합계</t>
    <phoneticPr fontId="7" type="noConversion"/>
  </si>
  <si>
    <t>산업단지 합계</t>
    <phoneticPr fontId="7" type="noConversion"/>
  </si>
  <si>
    <t>양지리</t>
    <phoneticPr fontId="7" type="noConversion"/>
  </si>
  <si>
    <t>가야곡면</t>
    <phoneticPr fontId="7" type="noConversion"/>
  </si>
  <si>
    <t>야촌리</t>
    <phoneticPr fontId="7" type="noConversion"/>
  </si>
  <si>
    <t>노성면</t>
    <phoneticPr fontId="7" type="noConversion"/>
  </si>
  <si>
    <t>읍내리</t>
    <phoneticPr fontId="7" type="noConversion"/>
  </si>
  <si>
    <t>국방대</t>
    <phoneticPr fontId="7" type="noConversion"/>
  </si>
  <si>
    <t>국방대 합계</t>
    <phoneticPr fontId="7" type="noConversion"/>
  </si>
  <si>
    <t>안심1</t>
    <phoneticPr fontId="7" type="noConversion"/>
  </si>
  <si>
    <t>안심 1</t>
    <phoneticPr fontId="7" type="noConversion"/>
  </si>
  <si>
    <t>동산 9</t>
    <phoneticPr fontId="7" type="noConversion"/>
  </si>
  <si>
    <t>양지 1</t>
    <phoneticPr fontId="7" type="noConversion"/>
  </si>
  <si>
    <t>동산 6</t>
    <phoneticPr fontId="7" type="noConversion"/>
  </si>
  <si>
    <t>채운 1</t>
    <phoneticPr fontId="7" type="noConversion"/>
  </si>
  <si>
    <t>야촌 2</t>
    <phoneticPr fontId="7" type="noConversion"/>
  </si>
  <si>
    <t>읍내 2</t>
    <phoneticPr fontId="7" type="noConversion"/>
  </si>
  <si>
    <t>거사 2</t>
    <phoneticPr fontId="7" type="noConversion"/>
  </si>
  <si>
    <t>자연적인구</t>
    <phoneticPr fontId="7" type="noConversion"/>
  </si>
  <si>
    <t>사회적인구</t>
    <phoneticPr fontId="7" type="noConversion"/>
  </si>
  <si>
    <t>논산시 합계</t>
    <phoneticPr fontId="7" type="noConversion"/>
  </si>
  <si>
    <t>부창 8</t>
  </si>
  <si>
    <t>구분</t>
    <phoneticPr fontId="8" type="noConversion"/>
  </si>
  <si>
    <t>2013년</t>
    <phoneticPr fontId="8" type="noConversion"/>
  </si>
  <si>
    <t>2015년</t>
    <phoneticPr fontId="8" type="noConversion"/>
  </si>
  <si>
    <t>2020년</t>
    <phoneticPr fontId="8" type="noConversion"/>
  </si>
  <si>
    <t>2025년</t>
    <phoneticPr fontId="8" type="noConversion"/>
  </si>
  <si>
    <t>2030년</t>
    <phoneticPr fontId="8" type="noConversion"/>
  </si>
  <si>
    <t>논산시</t>
    <phoneticPr fontId="8" type="noConversion"/>
  </si>
  <si>
    <t>강경읍</t>
    <phoneticPr fontId="8" type="noConversion"/>
  </si>
  <si>
    <t>소계</t>
    <phoneticPr fontId="8" type="noConversion"/>
  </si>
  <si>
    <t>남교리</t>
    <phoneticPr fontId="7" type="noConversion"/>
  </si>
  <si>
    <t>동흥리</t>
    <phoneticPr fontId="7" type="noConversion"/>
  </si>
  <si>
    <t>북옥리</t>
    <phoneticPr fontId="7" type="noConversion"/>
  </si>
  <si>
    <t>서창리</t>
    <phoneticPr fontId="7" type="noConversion"/>
  </si>
  <si>
    <t>홍교리</t>
    <phoneticPr fontId="7" type="noConversion"/>
  </si>
  <si>
    <t>중앙리</t>
    <phoneticPr fontId="7" type="noConversion"/>
  </si>
  <si>
    <t>염천리</t>
    <phoneticPr fontId="7" type="noConversion"/>
  </si>
  <si>
    <t>태평리</t>
    <phoneticPr fontId="7" type="noConversion"/>
  </si>
  <si>
    <t>대흥리</t>
    <phoneticPr fontId="7" type="noConversion"/>
  </si>
  <si>
    <t>황산리</t>
    <phoneticPr fontId="7" type="noConversion"/>
  </si>
  <si>
    <t>황산 5</t>
    <phoneticPr fontId="8" type="noConversion"/>
  </si>
  <si>
    <t>채산리</t>
    <phoneticPr fontId="7" type="noConversion"/>
  </si>
  <si>
    <t>산양리</t>
    <phoneticPr fontId="7" type="noConversion"/>
  </si>
  <si>
    <t>채운리</t>
    <phoneticPr fontId="7" type="noConversion"/>
  </si>
  <si>
    <t>연무읍</t>
    <phoneticPr fontId="8" type="noConversion"/>
  </si>
  <si>
    <t>마산리</t>
    <phoneticPr fontId="7" type="noConversion"/>
  </si>
  <si>
    <t>죽평리</t>
    <phoneticPr fontId="7" type="noConversion"/>
  </si>
  <si>
    <t>금곡리</t>
    <phoneticPr fontId="7" type="noConversion"/>
  </si>
  <si>
    <t>동산리</t>
    <phoneticPr fontId="7" type="noConversion"/>
  </si>
  <si>
    <t>죽본리</t>
    <phoneticPr fontId="7" type="noConversion"/>
  </si>
  <si>
    <t>소룡리</t>
    <phoneticPr fontId="7" type="noConversion"/>
  </si>
  <si>
    <t>연무읍</t>
    <phoneticPr fontId="8" type="noConversion"/>
  </si>
  <si>
    <t>양지리</t>
    <phoneticPr fontId="7" type="noConversion"/>
  </si>
  <si>
    <t>마전리</t>
    <phoneticPr fontId="7" type="noConversion"/>
  </si>
  <si>
    <t>고내리</t>
    <phoneticPr fontId="7" type="noConversion"/>
  </si>
  <si>
    <t>황화정리</t>
    <phoneticPr fontId="7" type="noConversion"/>
  </si>
  <si>
    <t>안심리</t>
    <phoneticPr fontId="7" type="noConversion"/>
  </si>
  <si>
    <t>신화리</t>
    <phoneticPr fontId="7" type="noConversion"/>
  </si>
  <si>
    <t>봉동리</t>
    <phoneticPr fontId="7" type="noConversion"/>
  </si>
  <si>
    <t>성동면</t>
    <phoneticPr fontId="8" type="noConversion"/>
  </si>
  <si>
    <t>소계</t>
    <phoneticPr fontId="8" type="noConversion"/>
  </si>
  <si>
    <t>삼산리</t>
    <phoneticPr fontId="7" type="noConversion"/>
  </si>
  <si>
    <t>삼산 1</t>
    <phoneticPr fontId="8" type="noConversion"/>
  </si>
  <si>
    <t>월성리</t>
    <phoneticPr fontId="7" type="noConversion"/>
  </si>
  <si>
    <t>병촌리</t>
    <phoneticPr fontId="7" type="noConversion"/>
  </si>
  <si>
    <t>개척리</t>
    <phoneticPr fontId="7" type="noConversion"/>
  </si>
  <si>
    <t>우곤리</t>
    <phoneticPr fontId="7" type="noConversion"/>
  </si>
  <si>
    <t>원남리</t>
    <phoneticPr fontId="7" type="noConversion"/>
  </si>
  <si>
    <t>원북리</t>
    <phoneticPr fontId="7" type="noConversion"/>
  </si>
  <si>
    <t>정지리</t>
    <phoneticPr fontId="7" type="noConversion"/>
  </si>
  <si>
    <t>원봉리</t>
    <phoneticPr fontId="7" type="noConversion"/>
  </si>
  <si>
    <t>화정리</t>
    <phoneticPr fontId="7" type="noConversion"/>
  </si>
  <si>
    <t>화정- 1</t>
    <phoneticPr fontId="8" type="noConversion"/>
  </si>
  <si>
    <t>화정- 2</t>
    <phoneticPr fontId="8" type="noConversion"/>
  </si>
  <si>
    <t>삼호리</t>
    <phoneticPr fontId="7" type="noConversion"/>
  </si>
  <si>
    <t>광석면</t>
    <phoneticPr fontId="8" type="noConversion"/>
  </si>
  <si>
    <t>신당리</t>
    <phoneticPr fontId="7" type="noConversion"/>
  </si>
  <si>
    <t>중리</t>
    <phoneticPr fontId="7" type="noConversion"/>
  </si>
  <si>
    <t>득윤리</t>
    <phoneticPr fontId="7" type="noConversion"/>
  </si>
  <si>
    <t>갈산리</t>
    <phoneticPr fontId="7" type="noConversion"/>
  </si>
  <si>
    <t>광리</t>
    <phoneticPr fontId="7" type="noConversion"/>
  </si>
  <si>
    <t>이사리</t>
    <phoneticPr fontId="7" type="noConversion"/>
  </si>
  <si>
    <t>산동리</t>
    <phoneticPr fontId="7" type="noConversion"/>
  </si>
  <si>
    <t>천동리</t>
    <phoneticPr fontId="7" type="noConversion"/>
  </si>
  <si>
    <t>왕전리</t>
    <phoneticPr fontId="7" type="noConversion"/>
  </si>
  <si>
    <t>항월리</t>
    <phoneticPr fontId="7" type="noConversion"/>
  </si>
  <si>
    <t>사월리</t>
    <phoneticPr fontId="7" type="noConversion"/>
  </si>
  <si>
    <t>율리</t>
    <phoneticPr fontId="7" type="noConversion"/>
  </si>
  <si>
    <t>오강리</t>
    <phoneticPr fontId="7" type="noConversion"/>
  </si>
  <si>
    <t>노성면</t>
    <phoneticPr fontId="8" type="noConversion"/>
  </si>
  <si>
    <t>읍내리</t>
    <phoneticPr fontId="7" type="noConversion"/>
  </si>
  <si>
    <t>두사리</t>
    <phoneticPr fontId="7" type="noConversion"/>
  </si>
  <si>
    <t>송당리</t>
    <phoneticPr fontId="7" type="noConversion"/>
  </si>
  <si>
    <t>교촌리</t>
    <phoneticPr fontId="7" type="noConversion"/>
  </si>
  <si>
    <t>하도리</t>
    <phoneticPr fontId="7" type="noConversion"/>
  </si>
  <si>
    <t>병사리</t>
    <phoneticPr fontId="7" type="noConversion"/>
  </si>
  <si>
    <t>가곡리</t>
    <phoneticPr fontId="7" type="noConversion"/>
  </si>
  <si>
    <t>장구리</t>
    <phoneticPr fontId="7" type="noConversion"/>
  </si>
  <si>
    <t>효죽리</t>
    <phoneticPr fontId="7" type="noConversion"/>
  </si>
  <si>
    <t>죽림리</t>
    <phoneticPr fontId="7" type="noConversion"/>
  </si>
  <si>
    <t>호암리</t>
    <phoneticPr fontId="7" type="noConversion"/>
  </si>
  <si>
    <t>노티리</t>
    <phoneticPr fontId="7" type="noConversion"/>
  </si>
  <si>
    <t>구암리</t>
    <phoneticPr fontId="7" type="noConversion"/>
  </si>
  <si>
    <t>화곡리</t>
    <phoneticPr fontId="7" type="noConversion"/>
  </si>
  <si>
    <t>상월면</t>
    <phoneticPr fontId="8" type="noConversion"/>
  </si>
  <si>
    <t>신충리</t>
    <phoneticPr fontId="7" type="noConversion"/>
  </si>
  <si>
    <t>산성리</t>
    <phoneticPr fontId="7" type="noConversion"/>
  </si>
  <si>
    <t>월오리</t>
    <phoneticPr fontId="7" type="noConversion"/>
  </si>
  <si>
    <t>지경리</t>
    <phoneticPr fontId="7" type="noConversion"/>
  </si>
  <si>
    <t>석종리</t>
    <phoneticPr fontId="7" type="noConversion"/>
  </si>
  <si>
    <t>상도리</t>
    <phoneticPr fontId="7" type="noConversion"/>
  </si>
  <si>
    <t>대명리</t>
    <phoneticPr fontId="7" type="noConversion"/>
  </si>
  <si>
    <t>대우리</t>
    <phoneticPr fontId="7" type="noConversion"/>
  </si>
  <si>
    <t>대촌리</t>
    <phoneticPr fontId="7" type="noConversion"/>
  </si>
  <si>
    <t>학당리</t>
    <phoneticPr fontId="7" type="noConversion"/>
  </si>
  <si>
    <t>학당리</t>
    <phoneticPr fontId="8" type="noConversion"/>
  </si>
  <si>
    <t>주곡리</t>
    <phoneticPr fontId="7" type="noConversion"/>
  </si>
  <si>
    <t>한천리</t>
    <phoneticPr fontId="7" type="noConversion"/>
  </si>
  <si>
    <t>숙진리</t>
    <phoneticPr fontId="7" type="noConversion"/>
  </si>
  <si>
    <t>부적면</t>
    <phoneticPr fontId="8" type="noConversion"/>
  </si>
  <si>
    <t>마구평리</t>
    <phoneticPr fontId="7" type="noConversion"/>
  </si>
  <si>
    <t>덕평리</t>
    <phoneticPr fontId="7" type="noConversion"/>
  </si>
  <si>
    <t>부황리</t>
    <phoneticPr fontId="7" type="noConversion"/>
  </si>
  <si>
    <t>외성리</t>
    <phoneticPr fontId="7" type="noConversion"/>
  </si>
  <si>
    <t>감곡리</t>
    <phoneticPr fontId="7" type="noConversion"/>
  </si>
  <si>
    <t>충곡리</t>
    <phoneticPr fontId="7" type="noConversion"/>
  </si>
  <si>
    <t>신풍리</t>
    <phoneticPr fontId="7" type="noConversion"/>
  </si>
  <si>
    <t>탑정리</t>
    <phoneticPr fontId="7" type="noConversion"/>
  </si>
  <si>
    <t>신교리</t>
    <phoneticPr fontId="7" type="noConversion"/>
  </si>
  <si>
    <t>반송리</t>
    <phoneticPr fontId="7" type="noConversion"/>
  </si>
  <si>
    <t>아호리</t>
    <phoneticPr fontId="7" type="noConversion"/>
  </si>
  <si>
    <t>부인리</t>
    <phoneticPr fontId="7" type="noConversion"/>
  </si>
  <si>
    <t>연산면</t>
    <phoneticPr fontId="8" type="noConversion"/>
  </si>
  <si>
    <t>송정리</t>
    <phoneticPr fontId="7" type="noConversion"/>
  </si>
  <si>
    <t>신암리</t>
    <phoneticPr fontId="7" type="noConversion"/>
  </si>
  <si>
    <t>연산리</t>
    <phoneticPr fontId="7" type="noConversion"/>
  </si>
  <si>
    <t>청동리</t>
    <phoneticPr fontId="7" type="noConversion"/>
  </si>
  <si>
    <t>고정리</t>
    <phoneticPr fontId="7" type="noConversion"/>
  </si>
  <si>
    <t>한전리</t>
    <phoneticPr fontId="7" type="noConversion"/>
  </si>
  <si>
    <t>임리</t>
    <phoneticPr fontId="7" type="noConversion"/>
  </si>
  <si>
    <t>임리 2</t>
    <phoneticPr fontId="8" type="noConversion"/>
  </si>
  <si>
    <t>관동리</t>
    <phoneticPr fontId="7" type="noConversion"/>
  </si>
  <si>
    <t>관동 1</t>
    <phoneticPr fontId="8" type="noConversion"/>
  </si>
  <si>
    <t>관동 2</t>
    <phoneticPr fontId="8" type="noConversion"/>
  </si>
  <si>
    <t>고양리</t>
    <phoneticPr fontId="8" type="noConversion"/>
  </si>
  <si>
    <t>표정리</t>
    <phoneticPr fontId="7" type="noConversion"/>
  </si>
  <si>
    <t>표정 1</t>
    <phoneticPr fontId="8" type="noConversion"/>
  </si>
  <si>
    <t>표정 2</t>
    <phoneticPr fontId="8" type="noConversion"/>
  </si>
  <si>
    <t>덕암리</t>
    <phoneticPr fontId="7" type="noConversion"/>
  </si>
  <si>
    <t>덕암 1</t>
    <phoneticPr fontId="8" type="noConversion"/>
  </si>
  <si>
    <t>덕암 2</t>
    <phoneticPr fontId="8" type="noConversion"/>
  </si>
  <si>
    <t>장전리</t>
    <phoneticPr fontId="7" type="noConversion"/>
  </si>
  <si>
    <t>장전 1</t>
    <phoneticPr fontId="8" type="noConversion"/>
  </si>
  <si>
    <t>백석리</t>
    <phoneticPr fontId="7" type="noConversion"/>
  </si>
  <si>
    <t>어은리</t>
    <phoneticPr fontId="7" type="noConversion"/>
  </si>
  <si>
    <t>사포리</t>
    <phoneticPr fontId="7" type="noConversion"/>
  </si>
  <si>
    <t>송산리</t>
    <phoneticPr fontId="7" type="noConversion"/>
  </si>
  <si>
    <t>오산리</t>
    <phoneticPr fontId="7" type="noConversion"/>
  </si>
  <si>
    <t>신양리</t>
    <phoneticPr fontId="7" type="noConversion"/>
  </si>
  <si>
    <t>벌곡면</t>
    <phoneticPr fontId="8" type="noConversion"/>
  </si>
  <si>
    <t>한삼천리</t>
    <phoneticPr fontId="7" type="noConversion"/>
  </si>
  <si>
    <t>덕목리</t>
    <phoneticPr fontId="7" type="noConversion"/>
  </si>
  <si>
    <t>사정리</t>
    <phoneticPr fontId="7" type="noConversion"/>
  </si>
  <si>
    <t>대덕리</t>
    <phoneticPr fontId="7" type="noConversion"/>
  </si>
  <si>
    <t>검천리</t>
    <phoneticPr fontId="7" type="noConversion"/>
  </si>
  <si>
    <t>덕곡리</t>
    <phoneticPr fontId="7" type="noConversion"/>
  </si>
  <si>
    <t>덕곡리</t>
    <phoneticPr fontId="8" type="noConversion"/>
  </si>
  <si>
    <t>수락리</t>
    <phoneticPr fontId="7" type="noConversion"/>
  </si>
  <si>
    <t>도산리</t>
    <phoneticPr fontId="7" type="noConversion"/>
  </si>
  <si>
    <t>만목리</t>
    <phoneticPr fontId="7" type="noConversion"/>
  </si>
  <si>
    <t>어곡리</t>
    <phoneticPr fontId="7" type="noConversion"/>
  </si>
  <si>
    <t>조동리</t>
    <phoneticPr fontId="7" type="noConversion"/>
  </si>
  <si>
    <t>조령리</t>
    <phoneticPr fontId="7" type="noConversion"/>
  </si>
  <si>
    <t>신양- 1</t>
    <phoneticPr fontId="8" type="noConversion"/>
  </si>
  <si>
    <t>신양- 2</t>
    <phoneticPr fontId="8" type="noConversion"/>
  </si>
  <si>
    <t>신양- 3</t>
    <phoneticPr fontId="8" type="noConversion"/>
  </si>
  <si>
    <t>양산리</t>
    <phoneticPr fontId="7" type="noConversion"/>
  </si>
  <si>
    <t>양촌면</t>
    <phoneticPr fontId="8" type="noConversion"/>
  </si>
  <si>
    <t>인천리</t>
    <phoneticPr fontId="7" type="noConversion"/>
  </si>
  <si>
    <t>도평리</t>
    <phoneticPr fontId="7" type="noConversion"/>
  </si>
  <si>
    <t>임화리</t>
    <phoneticPr fontId="7" type="noConversion"/>
  </si>
  <si>
    <t>양촌리-</t>
    <phoneticPr fontId="7" type="noConversion"/>
  </si>
  <si>
    <t>신기리</t>
    <phoneticPr fontId="7" type="noConversion"/>
  </si>
  <si>
    <t>채광리</t>
    <phoneticPr fontId="7" type="noConversion"/>
  </si>
  <si>
    <t>남산리</t>
    <phoneticPr fontId="7" type="noConversion"/>
  </si>
  <si>
    <t>남산- 1</t>
    <phoneticPr fontId="8" type="noConversion"/>
  </si>
  <si>
    <t>남산- 2</t>
    <phoneticPr fontId="8" type="noConversion"/>
  </si>
  <si>
    <t>반암리</t>
    <phoneticPr fontId="7" type="noConversion"/>
  </si>
  <si>
    <t>산직리</t>
    <phoneticPr fontId="7" type="noConversion"/>
  </si>
  <si>
    <t>모촌리</t>
    <phoneticPr fontId="7" type="noConversion"/>
  </si>
  <si>
    <t>신흥리</t>
    <phoneticPr fontId="7" type="noConversion"/>
  </si>
  <si>
    <t>거사리</t>
    <phoneticPr fontId="7" type="noConversion"/>
  </si>
  <si>
    <t>반곡리</t>
    <phoneticPr fontId="7" type="noConversion"/>
  </si>
  <si>
    <t>명암리</t>
    <phoneticPr fontId="7" type="noConversion"/>
  </si>
  <si>
    <t>석서리</t>
    <phoneticPr fontId="7" type="noConversion"/>
  </si>
  <si>
    <t>중산리</t>
    <phoneticPr fontId="7" type="noConversion"/>
  </si>
  <si>
    <t>가야곡면</t>
    <phoneticPr fontId="8" type="noConversion"/>
  </si>
  <si>
    <t>육곡리</t>
    <phoneticPr fontId="7" type="noConversion"/>
  </si>
  <si>
    <t>강청리</t>
    <phoneticPr fontId="7" type="noConversion"/>
  </si>
  <si>
    <t>목곡리</t>
    <phoneticPr fontId="7" type="noConversion"/>
  </si>
  <si>
    <t>함적리</t>
    <phoneticPr fontId="7" type="noConversion"/>
  </si>
  <si>
    <t>산노리</t>
    <phoneticPr fontId="7" type="noConversion"/>
  </si>
  <si>
    <t>병암리</t>
    <phoneticPr fontId="7" type="noConversion"/>
  </si>
  <si>
    <t>조정리</t>
    <phoneticPr fontId="7" type="noConversion"/>
  </si>
  <si>
    <t>등리</t>
    <phoneticPr fontId="7" type="noConversion"/>
  </si>
  <si>
    <t>가야곡면</t>
    <phoneticPr fontId="8" type="noConversion"/>
  </si>
  <si>
    <t>등리</t>
    <phoneticPr fontId="7" type="noConversion"/>
  </si>
  <si>
    <t>가야곡면</t>
    <phoneticPr fontId="8" type="noConversion"/>
  </si>
  <si>
    <t>종연리</t>
    <phoneticPr fontId="7" type="noConversion"/>
  </si>
  <si>
    <t>두월리</t>
    <phoneticPr fontId="7" type="noConversion"/>
  </si>
  <si>
    <t>야촌리</t>
    <phoneticPr fontId="7" type="noConversion"/>
  </si>
  <si>
    <t>왕암리</t>
    <phoneticPr fontId="7" type="noConversion"/>
  </si>
  <si>
    <t>삼전리</t>
    <phoneticPr fontId="7" type="noConversion"/>
  </si>
  <si>
    <t>양촌리</t>
    <phoneticPr fontId="8" type="noConversion"/>
  </si>
  <si>
    <t>은진면</t>
    <phoneticPr fontId="8" type="noConversion"/>
  </si>
  <si>
    <t>연서리</t>
    <phoneticPr fontId="7" type="noConversion"/>
  </si>
  <si>
    <t>방축리</t>
    <phoneticPr fontId="7" type="noConversion"/>
  </si>
  <si>
    <t>토양리</t>
    <phoneticPr fontId="7" type="noConversion"/>
  </si>
  <si>
    <t>시묘리</t>
    <phoneticPr fontId="7" type="noConversion"/>
  </si>
  <si>
    <t>용산리</t>
    <phoneticPr fontId="7" type="noConversion"/>
  </si>
  <si>
    <t>와야리</t>
    <phoneticPr fontId="7" type="noConversion"/>
  </si>
  <si>
    <t>성평리</t>
    <phoneticPr fontId="7" type="noConversion"/>
  </si>
  <si>
    <t>채운면</t>
    <phoneticPr fontId="8" type="noConversion"/>
  </si>
  <si>
    <t>화산리</t>
    <phoneticPr fontId="7" type="noConversion"/>
  </si>
  <si>
    <t>용화리</t>
    <phoneticPr fontId="7" type="noConversion"/>
  </si>
  <si>
    <t>우기리</t>
    <phoneticPr fontId="7" type="noConversion"/>
  </si>
  <si>
    <t>심암리</t>
    <phoneticPr fontId="7" type="noConversion"/>
  </si>
  <si>
    <t>삼거리</t>
    <phoneticPr fontId="7" type="noConversion"/>
  </si>
  <si>
    <t>장화리</t>
    <phoneticPr fontId="7" type="noConversion"/>
  </si>
  <si>
    <t>야화리</t>
    <phoneticPr fontId="7" type="noConversion"/>
  </si>
  <si>
    <t>취암동</t>
    <phoneticPr fontId="8" type="noConversion"/>
  </si>
  <si>
    <t>화지동</t>
    <phoneticPr fontId="7" type="noConversion"/>
  </si>
  <si>
    <t>반월동</t>
    <phoneticPr fontId="7" type="noConversion"/>
  </si>
  <si>
    <t>취암동</t>
    <phoneticPr fontId="7" type="noConversion"/>
  </si>
  <si>
    <t>취암12</t>
    <phoneticPr fontId="8" type="noConversion"/>
  </si>
  <si>
    <t>지산동</t>
    <phoneticPr fontId="7" type="noConversion"/>
  </si>
  <si>
    <t>덕지동</t>
    <phoneticPr fontId="7" type="noConversion"/>
  </si>
  <si>
    <t>내동</t>
    <phoneticPr fontId="7" type="noConversion"/>
  </si>
  <si>
    <t>취암동</t>
    <phoneticPr fontId="8" type="noConversion"/>
  </si>
  <si>
    <t>내동</t>
    <phoneticPr fontId="7" type="noConversion"/>
  </si>
  <si>
    <t>취암동</t>
    <phoneticPr fontId="8" type="noConversion"/>
  </si>
  <si>
    <t>내동</t>
    <phoneticPr fontId="7" type="noConversion"/>
  </si>
  <si>
    <t>취암동</t>
    <phoneticPr fontId="8" type="noConversion"/>
  </si>
  <si>
    <t>내동</t>
    <phoneticPr fontId="7" type="noConversion"/>
  </si>
  <si>
    <t>취암동</t>
    <phoneticPr fontId="8" type="noConversion"/>
  </si>
  <si>
    <t>내동</t>
    <phoneticPr fontId="7" type="noConversion"/>
  </si>
  <si>
    <t>취암동</t>
    <phoneticPr fontId="8" type="noConversion"/>
  </si>
  <si>
    <t>내동</t>
    <phoneticPr fontId="7" type="noConversion"/>
  </si>
  <si>
    <t>취암동</t>
    <phoneticPr fontId="8" type="noConversion"/>
  </si>
  <si>
    <t>내동</t>
    <phoneticPr fontId="7" type="noConversion"/>
  </si>
  <si>
    <t>취암동</t>
    <phoneticPr fontId="8" type="noConversion"/>
  </si>
  <si>
    <t>내동</t>
    <phoneticPr fontId="7" type="noConversion"/>
  </si>
  <si>
    <t>취암동</t>
    <phoneticPr fontId="8" type="noConversion"/>
  </si>
  <si>
    <t>내동</t>
    <phoneticPr fontId="7" type="noConversion"/>
  </si>
  <si>
    <t>취암동</t>
    <phoneticPr fontId="8" type="noConversion"/>
  </si>
  <si>
    <t>관촉동</t>
    <phoneticPr fontId="7" type="noConversion"/>
  </si>
  <si>
    <t>부창동</t>
    <phoneticPr fontId="8" type="noConversion"/>
  </si>
  <si>
    <t>소계</t>
    <phoneticPr fontId="8" type="noConversion"/>
  </si>
  <si>
    <t>대교동</t>
    <phoneticPr fontId="8" type="noConversion"/>
  </si>
  <si>
    <t>대교 5</t>
    <phoneticPr fontId="8" type="noConversion"/>
  </si>
  <si>
    <t>등화동</t>
    <phoneticPr fontId="8" type="noConversion"/>
  </si>
  <si>
    <t>강산동</t>
    <phoneticPr fontId="8" type="noConversion"/>
  </si>
  <si>
    <t>생잔모형법</t>
    <phoneticPr fontId="7" type="noConversion"/>
  </si>
  <si>
    <t>내부전출</t>
    <phoneticPr fontId="7" type="noConversion"/>
  </si>
  <si>
    <t>내부이동 고려 자연적인구</t>
    <phoneticPr fontId="7" type="noConversion"/>
  </si>
  <si>
    <t>사회적 외부유입인구</t>
    <phoneticPr fontId="7" type="noConversion"/>
  </si>
  <si>
    <t>양촌리-</t>
    <phoneticPr fontId="7" type="noConversion"/>
  </si>
  <si>
    <t>2014년</t>
    <phoneticPr fontId="8" type="noConversion"/>
  </si>
  <si>
    <t>-</t>
    <phoneticPr fontId="7" type="noConversion"/>
  </si>
  <si>
    <t>-</t>
    <phoneticPr fontId="7" type="noConversion"/>
  </si>
  <si>
    <t>양촌면</t>
  </si>
  <si>
    <t>연산면</t>
  </si>
  <si>
    <t>논산시 고시 제 2013-165호</t>
    <phoneticPr fontId="7" type="noConversion"/>
  </si>
  <si>
    <t>주택건설 사업계획(대교동)</t>
    <phoneticPr fontId="7" type="noConversion"/>
  </si>
  <si>
    <t>주택건설 사업계획(내동)</t>
    <phoneticPr fontId="7" type="noConversion"/>
  </si>
  <si>
    <t>논산 대교 뉴본산업개발 아파트</t>
    <phoneticPr fontId="7" type="noConversion"/>
  </si>
  <si>
    <t>신흥연립 주택재건축정비사업</t>
    <phoneticPr fontId="7" type="noConversion"/>
  </si>
  <si>
    <t xml:space="preserve"> 3) 행정구역</t>
    <phoneticPr fontId="7" type="noConversion"/>
  </si>
</sst>
</file>

<file path=xl/styles.xml><?xml version="1.0" encoding="utf-8"?>
<styleSheet xmlns="http://schemas.openxmlformats.org/spreadsheetml/2006/main">
  <numFmts count="25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#,##0.00_ "/>
    <numFmt numFmtId="177" formatCode="#,##0_ 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&quot;₩&quot;&quot;₩&quot;&quot;₩&quot;&quot;₩&quot;\-#,##0"/>
    <numFmt numFmtId="181" formatCode="&quot;₩&quot;#,##0.00;&quot;₩&quot;&quot;₩&quot;&quot;₩&quot;&quot;₩&quot;&quot;₩&quot;&quot;₩&quot;&quot;₩&quot;&quot;₩&quot;\-#,##0.00"/>
    <numFmt numFmtId="182" formatCode="0.00_ "/>
    <numFmt numFmtId="183" formatCode="#,##0;&quot;-&quot;#,##0"/>
    <numFmt numFmtId="184" formatCode="&quot;R$&quot;#,##0.00;&quot;R$&quot;\-#,##0.00"/>
    <numFmt numFmtId="185" formatCode="[$-F800]dddd\,\ mmmm\ dd\,\ yyyy"/>
    <numFmt numFmtId="186" formatCode="yyyy&quot;年&quot;&quot;₩&quot;&quot;₩&quot;&quot;₩&quot;&quot;₩&quot;\ mm&quot;月&quot;&quot;₩&quot;&quot;₩&quot;&quot;₩&quot;&quot;₩&quot;\ dd&quot;日&quot;"/>
    <numFmt numFmtId="187" formatCode="#,##0.000000000;[Red]&quot;-&quot;#,##0.000000000"/>
    <numFmt numFmtId="188" formatCode="0.00_);[Red]\(0.00\)"/>
    <numFmt numFmtId="189" formatCode="0.0%"/>
    <numFmt numFmtId="190" formatCode="0000&quot;년&quot;"/>
    <numFmt numFmtId="191" formatCode="###,###"/>
    <numFmt numFmtId="192" formatCode="#,###\ \ "/>
    <numFmt numFmtId="193" formatCode="0_);[Red]\(0\)"/>
    <numFmt numFmtId="194" formatCode="0_ "/>
    <numFmt numFmtId="195" formatCode="_(&quot;$&quot;* #,##0_);_(&quot;$&quot;* \(#,##0\);_(&quot;$&quot;* &quot;-&quot;_);_(@_)"/>
    <numFmt numFmtId="196" formatCode="#,##0.000;\-#,##0.000"/>
    <numFmt numFmtId="197" formatCode="&quot;$&quot;#,##0.00_);[Red]\(&quot;$&quot;#,##0.00\)"/>
  </numFmts>
  <fonts count="93">
    <font>
      <sz val="1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1"/>
      <name val="돋움"/>
      <family val="3"/>
      <charset val="129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¹UAAA¼"/>
      <family val="1"/>
      <charset val="129"/>
    </font>
    <font>
      <sz val="10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돋움"/>
      <family val="3"/>
      <charset val="129"/>
    </font>
    <font>
      <sz val="12"/>
      <name val="Times New Roman"/>
      <family val="1"/>
    </font>
    <font>
      <sz val="11"/>
      <name val="바탕체"/>
      <family val="1"/>
      <charset val="129"/>
    </font>
    <font>
      <sz val="10"/>
      <name val="MS Sans Serif"/>
      <family val="2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0"/>
      <name val="명조"/>
      <family val="3"/>
      <charset val="129"/>
    </font>
    <font>
      <u/>
      <sz val="12"/>
      <color indexed="12"/>
      <name val="굴림체"/>
      <family val="3"/>
      <charset val="129"/>
    </font>
    <font>
      <b/>
      <sz val="10"/>
      <name val="Helv"/>
      <family val="2"/>
    </font>
    <font>
      <u/>
      <sz val="11"/>
      <color indexed="12"/>
      <name val="돋움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Univers (WN)"/>
      <family val="2"/>
    </font>
    <font>
      <b/>
      <sz val="11"/>
      <name val="Helv"/>
      <family val="2"/>
    </font>
    <font>
      <sz val="7"/>
      <name val="Small Fonts"/>
      <family val="2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9"/>
      <color theme="0"/>
      <name val="돋움"/>
      <family val="3"/>
      <charset val="129"/>
    </font>
    <font>
      <sz val="9"/>
      <color rgb="FFFF0000"/>
      <name val="돋움"/>
      <family val="3"/>
      <charset val="129"/>
    </font>
    <font>
      <b/>
      <sz val="9"/>
      <color rgb="FFFA7D00"/>
      <name val="돋움"/>
      <family val="3"/>
      <charset val="129"/>
    </font>
    <font>
      <sz val="9"/>
      <color rgb="FF9C0006"/>
      <name val="돋움"/>
      <family val="3"/>
      <charset val="129"/>
    </font>
    <font>
      <sz val="9"/>
      <color rgb="FF9C6500"/>
      <name val="돋움"/>
      <family val="3"/>
      <charset val="129"/>
    </font>
    <font>
      <i/>
      <sz val="9"/>
      <color rgb="FF7F7F7F"/>
      <name val="돋움"/>
      <family val="3"/>
      <charset val="129"/>
    </font>
    <font>
      <b/>
      <sz val="9"/>
      <color theme="0"/>
      <name val="돋움"/>
      <family val="3"/>
      <charset val="129"/>
    </font>
    <font>
      <sz val="9"/>
      <color rgb="FFFA7D00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color rgb="FF3F3F76"/>
      <name val="돋움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돋움"/>
      <family val="3"/>
      <charset val="129"/>
    </font>
    <font>
      <b/>
      <sz val="13"/>
      <color theme="3"/>
      <name val="돋움"/>
      <family val="3"/>
      <charset val="129"/>
    </font>
    <font>
      <b/>
      <sz val="11"/>
      <color theme="3"/>
      <name val="돋움"/>
      <family val="3"/>
      <charset val="129"/>
    </font>
    <font>
      <sz val="9"/>
      <color rgb="FF006100"/>
      <name val="돋움"/>
      <family val="3"/>
      <charset val="129"/>
    </font>
    <font>
      <b/>
      <sz val="9"/>
      <color rgb="FF3F3F3F"/>
      <name val="돋움"/>
      <family val="3"/>
      <charset val="129"/>
    </font>
    <font>
      <sz val="10"/>
      <color theme="1"/>
      <name val="굴림"/>
      <family val="3"/>
      <charset val="129"/>
    </font>
    <font>
      <sz val="12"/>
      <name val="굴림"/>
      <family val="3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b/>
      <sz val="9"/>
      <name val="굴림체"/>
      <family val="3"/>
      <charset val="129"/>
    </font>
    <font>
      <b/>
      <sz val="8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돋움"/>
      <family val="3"/>
      <charset val="129"/>
    </font>
    <font>
      <b/>
      <sz val="12"/>
      <name val="굴림체"/>
      <family val="3"/>
      <charset val="129"/>
    </font>
    <font>
      <sz val="8"/>
      <color rgb="FF000000"/>
      <name val="굴림체"/>
      <family val="3"/>
      <charset val="129"/>
    </font>
    <font>
      <sz val="7"/>
      <name val="굴림체"/>
      <family val="3"/>
      <charset val="129"/>
    </font>
    <font>
      <sz val="9"/>
      <color rgb="FFFF0000"/>
      <name val="굴림체"/>
      <family val="3"/>
      <charset val="129"/>
    </font>
    <font>
      <sz val="12"/>
      <color indexed="24"/>
      <name val="Arial"/>
      <family val="2"/>
    </font>
    <font>
      <sz val="8"/>
      <color rgb="FFFF0000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5">
    <xf numFmtId="0" fontId="0" fillId="0" borderId="0">
      <alignment vertical="center"/>
    </xf>
    <xf numFmtId="0" fontId="15" fillId="0" borderId="0"/>
    <xf numFmtId="0" fontId="15" fillId="0" borderId="0"/>
    <xf numFmtId="0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178" fontId="37" fillId="0" borderId="1">
      <alignment vertical="center"/>
    </xf>
    <xf numFmtId="183" fontId="15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60" fillId="51" borderId="26" applyNumberFormat="0" applyAlignment="0" applyProtection="0">
      <alignment vertical="center"/>
    </xf>
    <xf numFmtId="2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0" fontId="22" fillId="3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3" fontId="38" fillId="0" borderId="3">
      <alignment horizontal="center"/>
    </xf>
    <xf numFmtId="0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8" fontId="17" fillId="0" borderId="4">
      <alignment vertical="center"/>
    </xf>
    <xf numFmtId="0" fontId="6" fillId="21" borderId="5" applyNumberFormat="0" applyFont="0" applyAlignment="0" applyProtection="0">
      <alignment vertical="center"/>
    </xf>
    <xf numFmtId="0" fontId="57" fillId="53" borderId="27" applyNumberFormat="0" applyFont="0" applyAlignment="0" applyProtection="0">
      <alignment vertical="center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5" fillId="22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13" fillId="0" borderId="0"/>
    <xf numFmtId="177" fontId="40" fillId="0" borderId="6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64" fillId="55" borderId="28" applyNumberFormat="0" applyAlignment="0" applyProtection="0">
      <alignment vertical="center"/>
    </xf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4" fillId="0" borderId="0"/>
    <xf numFmtId="0" fontId="41" fillId="0" borderId="8"/>
    <xf numFmtId="0" fontId="26" fillId="0" borderId="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67" fillId="56" borderId="26" applyNumberFormat="0" applyAlignment="0" applyProtection="0">
      <alignment vertical="center"/>
    </xf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69" fillId="0" borderId="3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2" fillId="57" borderId="0" applyNumberFormat="0" applyBorder="0" applyAlignment="0" applyProtection="0">
      <alignment vertical="center"/>
    </xf>
    <xf numFmtId="0" fontId="34" fillId="20" borderId="14" applyNumberFormat="0" applyAlignment="0" applyProtection="0">
      <alignment vertical="center"/>
    </xf>
    <xf numFmtId="0" fontId="73" fillId="51" borderId="34" applyNumberFormat="0" applyAlignment="0" applyProtection="0">
      <alignment vertical="center"/>
    </xf>
    <xf numFmtId="176" fontId="5" fillId="22" borderId="0" applyFill="0" applyBorder="0" applyProtection="0">
      <alignment horizontal="right"/>
    </xf>
    <xf numFmtId="10" fontId="9" fillId="0" borderId="0" applyFont="0" applyFill="0" applyBorder="0" applyAlignment="0" applyProtection="0"/>
    <xf numFmtId="0" fontId="57" fillId="0" borderId="0">
      <alignment vertical="center"/>
    </xf>
    <xf numFmtId="185" fontId="6" fillId="0" borderId="0"/>
    <xf numFmtId="0" fontId="57" fillId="0" borderId="0">
      <alignment vertical="center"/>
    </xf>
    <xf numFmtId="0" fontId="6" fillId="0" borderId="0"/>
    <xf numFmtId="0" fontId="56" fillId="0" borderId="0">
      <alignment vertical="center"/>
    </xf>
    <xf numFmtId="0" fontId="56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6" fillId="0" borderId="0"/>
    <xf numFmtId="0" fontId="14" fillId="0" borderId="0"/>
    <xf numFmtId="0" fontId="57" fillId="0" borderId="0">
      <alignment vertical="center"/>
    </xf>
    <xf numFmtId="0" fontId="6" fillId="0" borderId="0"/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1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15" fillId="0" borderId="6">
      <alignment vertical="center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9" fillId="0" borderId="15" applyNumberFormat="0" applyFont="0" applyFill="0" applyAlignment="0" applyProtection="0"/>
    <xf numFmtId="7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8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6" fillId="0" borderId="0" applyFill="0" applyBorder="0" applyAlignment="0"/>
    <xf numFmtId="0" fontId="43" fillId="0" borderId="0"/>
    <xf numFmtId="178" fontId="14" fillId="0" borderId="0" applyFont="0" applyFill="0" applyBorder="0" applyAlignment="0" applyProtection="0"/>
    <xf numFmtId="186" fontId="15" fillId="0" borderId="0"/>
    <xf numFmtId="179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5" fillId="0" borderId="0"/>
    <xf numFmtId="187" fontId="15" fillId="0" borderId="0"/>
    <xf numFmtId="0" fontId="44" fillId="0" borderId="0" applyNumberFormat="0" applyFill="0" applyBorder="0" applyAlignment="0" applyProtection="0"/>
    <xf numFmtId="38" fontId="45" fillId="25" borderId="0" applyNumberFormat="0" applyBorder="0" applyAlignment="0" applyProtection="0"/>
    <xf numFmtId="0" fontId="46" fillId="0" borderId="0">
      <alignment horizontal="left"/>
    </xf>
    <xf numFmtId="0" fontId="47" fillId="0" borderId="16" applyNumberFormat="0" applyAlignment="0" applyProtection="0">
      <alignment horizontal="left" vertical="center"/>
    </xf>
    <xf numFmtId="0" fontId="47" fillId="0" borderId="17">
      <alignment horizontal="left" vertical="center"/>
    </xf>
    <xf numFmtId="0" fontId="48" fillId="0" borderId="0" applyNumberFormat="0" applyFill="0" applyBorder="0" applyAlignment="0" applyProtection="0"/>
    <xf numFmtId="10" fontId="45" fillId="26" borderId="1" applyNumberFormat="0" applyBorder="0" applyAlignment="0" applyProtection="0"/>
    <xf numFmtId="0" fontId="49" fillId="0" borderId="18"/>
    <xf numFmtId="37" fontId="50" fillId="0" borderId="0"/>
    <xf numFmtId="177" fontId="15" fillId="0" borderId="0"/>
    <xf numFmtId="0" fontId="14" fillId="0" borderId="0"/>
    <xf numFmtId="10" fontId="14" fillId="0" borderId="0" applyFont="0" applyFill="0" applyBorder="0" applyAlignment="0" applyProtection="0"/>
    <xf numFmtId="0" fontId="49" fillId="0" borderId="0"/>
    <xf numFmtId="0" fontId="51" fillId="25" borderId="0">
      <alignment horizontal="centerContinuous"/>
    </xf>
    <xf numFmtId="0" fontId="52" fillId="0" borderId="0" applyFill="0" applyBorder="0" applyProtection="0">
      <alignment horizontal="centerContinuous" vertical="center"/>
    </xf>
    <xf numFmtId="0" fontId="53" fillId="22" borderId="0" applyFill="0" applyBorder="0" applyProtection="0">
      <alignment horizontal="center" vertical="center"/>
    </xf>
    <xf numFmtId="0" fontId="1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1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192" fontId="35" fillId="0" borderId="0" applyFont="0" applyFill="0" applyBorder="0" applyAlignment="0" applyProtection="0"/>
    <xf numFmtId="0" fontId="6" fillId="0" borderId="0">
      <alignment vertical="center"/>
    </xf>
    <xf numFmtId="49" fontId="77" fillId="0" borderId="0">
      <alignment horizontal="left"/>
    </xf>
    <xf numFmtId="9" fontId="6" fillId="0" borderId="0" applyFont="0" applyFill="0" applyBorder="0" applyAlignment="0" applyProtection="0">
      <alignment vertical="center"/>
    </xf>
    <xf numFmtId="0" fontId="57" fillId="53" borderId="27" applyNumberFormat="0" applyFont="0" applyAlignment="0" applyProtection="0">
      <alignment vertical="center"/>
    </xf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5" fillId="0" borderId="0" applyFont="0" applyFill="0" applyBorder="0" applyAlignment="0" applyProtection="0">
      <alignment vertical="center"/>
    </xf>
    <xf numFmtId="0" fontId="6" fillId="0" borderId="0"/>
    <xf numFmtId="189" fontId="15" fillId="0" borderId="0">
      <alignment vertical="center"/>
    </xf>
    <xf numFmtId="41" fontId="6" fillId="0" borderId="0" applyFont="0" applyFill="0" applyBorder="0" applyAlignment="0" applyProtection="0"/>
    <xf numFmtId="195" fontId="88" fillId="0" borderId="0" applyFont="0" applyFill="0" applyBorder="0" applyAlignment="0" applyProtection="0"/>
    <xf numFmtId="196" fontId="88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197" fontId="88" fillId="0" borderId="0" applyFont="0" applyFill="0" applyBorder="0" applyAlignment="0" applyProtection="0"/>
  </cellStyleXfs>
  <cellXfs count="293">
    <xf numFmtId="0" fontId="0" fillId="0" borderId="0" xfId="0">
      <alignment vertical="center"/>
    </xf>
    <xf numFmtId="41" fontId="35" fillId="58" borderId="1" xfId="151" applyFont="1" applyFill="1" applyBorder="1" applyAlignment="1">
      <alignment horizontal="center" vertical="center"/>
    </xf>
    <xf numFmtId="0" fontId="35" fillId="0" borderId="1" xfId="192" applyFont="1" applyFill="1" applyBorder="1" applyAlignment="1">
      <alignment horizontal="center" vertical="center"/>
    </xf>
    <xf numFmtId="188" fontId="35" fillId="0" borderId="1" xfId="192" applyNumberFormat="1" applyFont="1" applyFill="1" applyBorder="1" applyAlignment="1">
      <alignment horizontal="center" vertical="center"/>
    </xf>
    <xf numFmtId="0" fontId="55" fillId="0" borderId="0" xfId="192" applyFont="1">
      <alignment vertical="center"/>
    </xf>
    <xf numFmtId="191" fontId="74" fillId="0" borderId="1" xfId="0" applyNumberFormat="1" applyFont="1" applyBorder="1" applyAlignment="1">
      <alignment horizontal="center" vertical="center"/>
    </xf>
    <xf numFmtId="0" fontId="75" fillId="0" borderId="0" xfId="192" applyFont="1">
      <alignment vertical="center"/>
    </xf>
    <xf numFmtId="0" fontId="74" fillId="0" borderId="0" xfId="0" applyFont="1" applyAlignment="1">
      <alignment horizontal="right" vertical="center"/>
    </xf>
    <xf numFmtId="0" fontId="55" fillId="59" borderId="35" xfId="192" applyFont="1" applyFill="1" applyBorder="1" applyAlignment="1">
      <alignment horizontal="center" vertical="center"/>
    </xf>
    <xf numFmtId="0" fontId="55" fillId="59" borderId="36" xfId="192" applyFont="1" applyFill="1" applyBorder="1" applyAlignment="1">
      <alignment horizontal="center" vertical="center"/>
    </xf>
    <xf numFmtId="0" fontId="55" fillId="59" borderId="37" xfId="192" applyFont="1" applyFill="1" applyBorder="1" applyAlignment="1">
      <alignment horizontal="center" vertical="center"/>
    </xf>
    <xf numFmtId="191" fontId="74" fillId="0" borderId="38" xfId="0" applyNumberFormat="1" applyFont="1" applyBorder="1" applyAlignment="1">
      <alignment horizontal="center" vertical="center"/>
    </xf>
    <xf numFmtId="191" fontId="74" fillId="0" borderId="39" xfId="0" applyNumberFormat="1" applyFont="1" applyBorder="1" applyAlignment="1">
      <alignment horizontal="center" vertical="center"/>
    </xf>
    <xf numFmtId="191" fontId="74" fillId="0" borderId="42" xfId="0" applyNumberFormat="1" applyFont="1" applyBorder="1" applyAlignment="1">
      <alignment horizontal="center" vertical="center"/>
    </xf>
    <xf numFmtId="0" fontId="54" fillId="0" borderId="0" xfId="272" applyFont="1" applyFill="1" applyAlignment="1">
      <alignment horizontal="left" vertical="center"/>
    </xf>
    <xf numFmtId="0" fontId="17" fillId="0" borderId="0" xfId="272" applyFont="1" applyFill="1" applyAlignment="1">
      <alignment horizontal="left" vertical="center"/>
    </xf>
    <xf numFmtId="0" fontId="17" fillId="0" borderId="0" xfId="272" applyFont="1" applyFill="1">
      <alignment vertical="center"/>
    </xf>
    <xf numFmtId="193" fontId="76" fillId="61" borderId="45" xfId="272" applyNumberFormat="1" applyFont="1" applyFill="1" applyBorder="1" applyAlignment="1">
      <alignment horizontal="center" vertical="center" wrapText="1" shrinkToFit="1"/>
    </xf>
    <xf numFmtId="0" fontId="76" fillId="61" borderId="0" xfId="272" applyFont="1" applyFill="1">
      <alignment vertical="center"/>
    </xf>
    <xf numFmtId="193" fontId="76" fillId="61" borderId="3" xfId="272" applyNumberFormat="1" applyFont="1" applyFill="1" applyBorder="1" applyAlignment="1">
      <alignment horizontal="center" vertical="center" shrinkToFit="1"/>
    </xf>
    <xf numFmtId="41" fontId="79" fillId="0" borderId="44" xfId="270" applyFont="1" applyFill="1" applyBorder="1" applyAlignment="1">
      <alignment vertical="center" shrinkToFit="1"/>
    </xf>
    <xf numFmtId="193" fontId="76" fillId="0" borderId="46" xfId="272" applyNumberFormat="1" applyFont="1" applyFill="1" applyBorder="1" applyAlignment="1">
      <alignment vertical="center" shrinkToFit="1"/>
    </xf>
    <xf numFmtId="0" fontId="76" fillId="0" borderId="0" xfId="272" applyFont="1" applyFill="1">
      <alignment vertical="center"/>
    </xf>
    <xf numFmtId="41" fontId="79" fillId="0" borderId="6" xfId="270" applyFont="1" applyFill="1" applyBorder="1" applyAlignment="1">
      <alignment vertical="center" shrinkToFit="1"/>
    </xf>
    <xf numFmtId="193" fontId="76" fillId="0" borderId="50" xfId="272" applyNumberFormat="1" applyFont="1" applyFill="1" applyBorder="1" applyAlignment="1">
      <alignment vertical="center" shrinkToFit="1"/>
    </xf>
    <xf numFmtId="0" fontId="79" fillId="0" borderId="6" xfId="272" applyNumberFormat="1" applyFont="1" applyFill="1" applyBorder="1" applyAlignment="1">
      <alignment horizontal="center" vertical="center"/>
    </xf>
    <xf numFmtId="41" fontId="7" fillId="0" borderId="6" xfId="270" applyNumberFormat="1" applyFont="1" applyFill="1" applyBorder="1" applyAlignment="1">
      <alignment vertical="center" shrinkToFit="1"/>
    </xf>
    <xf numFmtId="41" fontId="7" fillId="0" borderId="6" xfId="270" applyFont="1" applyFill="1" applyBorder="1" applyAlignment="1">
      <alignment vertical="center" shrinkToFit="1"/>
    </xf>
    <xf numFmtId="3" fontId="80" fillId="0" borderId="6" xfId="272" applyNumberFormat="1" applyFont="1" applyFill="1" applyBorder="1" applyAlignment="1">
      <alignment horizontal="center" vertical="center"/>
    </xf>
    <xf numFmtId="3" fontId="81" fillId="0" borderId="6" xfId="272" applyNumberFormat="1" applyFont="1" applyFill="1" applyBorder="1" applyAlignment="1">
      <alignment horizontal="center" vertical="center"/>
    </xf>
    <xf numFmtId="0" fontId="76" fillId="0" borderId="50" xfId="272" applyFont="1" applyFill="1" applyBorder="1">
      <alignment vertical="center"/>
    </xf>
    <xf numFmtId="0" fontId="17" fillId="0" borderId="50" xfId="272" applyFont="1" applyFill="1" applyBorder="1">
      <alignment vertical="center"/>
    </xf>
    <xf numFmtId="0" fontId="7" fillId="0" borderId="6" xfId="272" applyFont="1" applyFill="1" applyBorder="1" applyAlignment="1">
      <alignment horizontal="center" vertical="center"/>
    </xf>
    <xf numFmtId="0" fontId="7" fillId="0" borderId="50" xfId="272" applyFont="1" applyFill="1" applyBorder="1" applyAlignment="1">
      <alignment horizontal="center" vertical="center"/>
    </xf>
    <xf numFmtId="193" fontId="7" fillId="0" borderId="50" xfId="272" applyNumberFormat="1" applyFont="1" applyFill="1" applyBorder="1" applyAlignment="1">
      <alignment horizontal="center" vertical="center" shrinkToFit="1"/>
    </xf>
    <xf numFmtId="41" fontId="7" fillId="0" borderId="6" xfId="272" applyNumberFormat="1" applyFont="1" applyFill="1" applyBorder="1" applyAlignment="1">
      <alignment horizontal="center" vertical="center"/>
    </xf>
    <xf numFmtId="41" fontId="17" fillId="0" borderId="0" xfId="272" applyNumberFormat="1" applyFont="1" applyFill="1">
      <alignment vertical="center"/>
    </xf>
    <xf numFmtId="3" fontId="81" fillId="58" borderId="6" xfId="272" applyNumberFormat="1" applyFont="1" applyFill="1" applyBorder="1" applyAlignment="1">
      <alignment horizontal="center" vertical="center"/>
    </xf>
    <xf numFmtId="41" fontId="7" fillId="58" borderId="6" xfId="270" applyNumberFormat="1" applyFont="1" applyFill="1" applyBorder="1" applyAlignment="1">
      <alignment vertical="center" shrinkToFit="1"/>
    </xf>
    <xf numFmtId="41" fontId="7" fillId="58" borderId="6" xfId="270" applyFont="1" applyFill="1" applyBorder="1" applyAlignment="1">
      <alignment vertical="center" shrinkToFit="1"/>
    </xf>
    <xf numFmtId="193" fontId="76" fillId="58" borderId="50" xfId="272" applyNumberFormat="1" applyFont="1" applyFill="1" applyBorder="1" applyAlignment="1">
      <alignment vertical="center" shrinkToFit="1"/>
    </xf>
    <xf numFmtId="0" fontId="76" fillId="58" borderId="0" xfId="272" applyFont="1" applyFill="1">
      <alignment vertical="center"/>
    </xf>
    <xf numFmtId="0" fontId="7" fillId="58" borderId="6" xfId="272" applyFont="1" applyFill="1" applyBorder="1" applyAlignment="1">
      <alignment horizontal="center" vertical="center"/>
    </xf>
    <xf numFmtId="0" fontId="7" fillId="58" borderId="50" xfId="272" applyFont="1" applyFill="1" applyBorder="1" applyAlignment="1">
      <alignment horizontal="center" vertical="center"/>
    </xf>
    <xf numFmtId="0" fontId="17" fillId="58" borderId="0" xfId="272" applyFont="1" applyFill="1">
      <alignment vertical="center"/>
    </xf>
    <xf numFmtId="0" fontId="79" fillId="58" borderId="50" xfId="272" applyFont="1" applyFill="1" applyBorder="1" applyAlignment="1">
      <alignment horizontal="center" vertical="center"/>
    </xf>
    <xf numFmtId="0" fontId="54" fillId="58" borderId="0" xfId="272" applyFont="1" applyFill="1">
      <alignment vertical="center"/>
    </xf>
    <xf numFmtId="41" fontId="7" fillId="58" borderId="6" xfId="272" applyNumberFormat="1" applyFont="1" applyFill="1" applyBorder="1" applyAlignment="1">
      <alignment horizontal="center" vertical="center"/>
    </xf>
    <xf numFmtId="0" fontId="7" fillId="58" borderId="3" xfId="272" applyFont="1" applyFill="1" applyBorder="1" applyAlignment="1">
      <alignment horizontal="center" vertical="center"/>
    </xf>
    <xf numFmtId="41" fontId="7" fillId="58" borderId="3" xfId="270" applyNumberFormat="1" applyFont="1" applyFill="1" applyBorder="1" applyAlignment="1">
      <alignment vertical="center" shrinkToFit="1"/>
    </xf>
    <xf numFmtId="41" fontId="7" fillId="58" borderId="3" xfId="272" applyNumberFormat="1" applyFont="1" applyFill="1" applyBorder="1" applyAlignment="1">
      <alignment horizontal="center" vertical="center"/>
    </xf>
    <xf numFmtId="41" fontId="7" fillId="58" borderId="3" xfId="270" applyFont="1" applyFill="1" applyBorder="1" applyAlignment="1">
      <alignment vertical="center" shrinkToFit="1"/>
    </xf>
    <xf numFmtId="0" fontId="79" fillId="58" borderId="48" xfId="272" applyFont="1" applyFill="1" applyBorder="1" applyAlignment="1">
      <alignment horizontal="center" vertical="center"/>
    </xf>
    <xf numFmtId="0" fontId="35" fillId="0" borderId="1" xfId="201" applyFont="1" applyFill="1" applyBorder="1" applyAlignment="1">
      <alignment horizontal="center" vertical="center" wrapText="1"/>
    </xf>
    <xf numFmtId="0" fontId="35" fillId="0" borderId="0" xfId="201" applyFont="1" applyFill="1" applyBorder="1" applyAlignment="1">
      <alignment horizontal="center" vertical="center"/>
    </xf>
    <xf numFmtId="0" fontId="35" fillId="0" borderId="1" xfId="201" applyFont="1" applyFill="1" applyBorder="1" applyAlignment="1">
      <alignment horizontal="center" vertical="center"/>
    </xf>
    <xf numFmtId="0" fontId="35" fillId="58" borderId="1" xfId="201" applyFont="1" applyFill="1" applyBorder="1" applyAlignment="1">
      <alignment horizontal="center" vertical="center"/>
    </xf>
    <xf numFmtId="0" fontId="83" fillId="0" borderId="23" xfId="201" applyFont="1" applyFill="1" applyBorder="1" applyAlignment="1">
      <alignment vertical="center"/>
    </xf>
    <xf numFmtId="0" fontId="83" fillId="0" borderId="23" xfId="201" quotePrefix="1" applyFont="1" applyFill="1" applyBorder="1" applyAlignment="1">
      <alignment vertical="center"/>
    </xf>
    <xf numFmtId="0" fontId="35" fillId="0" borderId="0" xfId="201" applyFont="1" applyFill="1" applyAlignment="1">
      <alignment horizontal="center" vertical="center"/>
    </xf>
    <xf numFmtId="41" fontId="35" fillId="0" borderId="1" xfId="151" applyFont="1" applyFill="1" applyBorder="1" applyAlignment="1">
      <alignment horizontal="center" vertical="center"/>
    </xf>
    <xf numFmtId="182" fontId="35" fillId="0" borderId="1" xfId="201" applyNumberFormat="1" applyFont="1" applyFill="1" applyBorder="1" applyAlignment="1">
      <alignment horizontal="center" vertical="center"/>
    </xf>
    <xf numFmtId="176" fontId="35" fillId="0" borderId="1" xfId="153" applyNumberFormat="1" applyFont="1" applyFill="1" applyBorder="1" applyAlignment="1">
      <alignment horizontal="center" vertical="center"/>
    </xf>
    <xf numFmtId="0" fontId="35" fillId="0" borderId="20" xfId="201" applyFont="1" applyFill="1" applyBorder="1" applyAlignment="1">
      <alignment horizontal="center" vertical="center"/>
    </xf>
    <xf numFmtId="0" fontId="35" fillId="58" borderId="0" xfId="192" applyFont="1" applyFill="1" applyBorder="1" applyAlignment="1">
      <alignment horizontal="center" vertical="center"/>
    </xf>
    <xf numFmtId="0" fontId="35" fillId="0" borderId="0" xfId="201" applyFont="1" applyFill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84" fillId="0" borderId="0" xfId="201" applyFont="1" applyFill="1" applyBorder="1" applyAlignment="1">
      <alignment horizontal="left" vertical="center"/>
    </xf>
    <xf numFmtId="0" fontId="17" fillId="0" borderId="0" xfId="201" applyFont="1" applyFill="1" applyBorder="1" applyAlignment="1">
      <alignment horizontal="center" vertical="center"/>
    </xf>
    <xf numFmtId="177" fontId="17" fillId="0" borderId="0" xfId="201" applyNumberFormat="1" applyFont="1" applyFill="1" applyBorder="1" applyAlignment="1">
      <alignment horizontal="center" vertical="center"/>
    </xf>
    <xf numFmtId="0" fontId="76" fillId="0" borderId="1" xfId="201" applyFont="1" applyFill="1" applyBorder="1" applyAlignment="1">
      <alignment horizontal="center" vertical="center"/>
    </xf>
    <xf numFmtId="0" fontId="76" fillId="0" borderId="1" xfId="201" applyFont="1" applyFill="1" applyBorder="1" applyAlignment="1">
      <alignment horizontal="center" vertical="center" wrapText="1"/>
    </xf>
    <xf numFmtId="0" fontId="76" fillId="0" borderId="0" xfId="201" applyFont="1" applyFill="1" applyBorder="1" applyAlignment="1">
      <alignment horizontal="center" vertical="center"/>
    </xf>
    <xf numFmtId="0" fontId="76" fillId="58" borderId="1" xfId="205" applyFont="1" applyFill="1" applyBorder="1">
      <alignment vertical="center"/>
    </xf>
    <xf numFmtId="177" fontId="76" fillId="58" borderId="1" xfId="151" applyNumberFormat="1" applyFont="1" applyFill="1" applyBorder="1" applyAlignment="1">
      <alignment horizontal="right" vertical="center"/>
    </xf>
    <xf numFmtId="41" fontId="76" fillId="58" borderId="1" xfId="151" applyFont="1" applyFill="1" applyBorder="1" applyAlignment="1">
      <alignment horizontal="center" vertical="center"/>
    </xf>
    <xf numFmtId="190" fontId="76" fillId="58" borderId="1" xfId="151" applyNumberFormat="1" applyFont="1" applyFill="1" applyBorder="1" applyAlignment="1">
      <alignment horizontal="center" vertical="center"/>
    </xf>
    <xf numFmtId="0" fontId="76" fillId="58" borderId="1" xfId="201" applyFont="1" applyFill="1" applyBorder="1" applyAlignment="1">
      <alignment horizontal="center" vertical="center"/>
    </xf>
    <xf numFmtId="0" fontId="76" fillId="58" borderId="0" xfId="201" applyFont="1" applyFill="1" applyBorder="1" applyAlignment="1">
      <alignment horizontal="center" vertical="center"/>
    </xf>
    <xf numFmtId="0" fontId="76" fillId="58" borderId="1" xfId="192" applyFont="1" applyFill="1" applyBorder="1">
      <alignment vertical="center"/>
    </xf>
    <xf numFmtId="0" fontId="76" fillId="0" borderId="1" xfId="192" applyFont="1" applyFill="1" applyBorder="1">
      <alignment vertical="center"/>
    </xf>
    <xf numFmtId="0" fontId="76" fillId="0" borderId="1" xfId="205" applyFont="1" applyFill="1" applyBorder="1">
      <alignment vertical="center"/>
    </xf>
    <xf numFmtId="177" fontId="76" fillId="0" borderId="1" xfId="151" applyNumberFormat="1" applyFont="1" applyFill="1" applyBorder="1" applyAlignment="1">
      <alignment horizontal="right" vertical="center"/>
    </xf>
    <xf numFmtId="189" fontId="76" fillId="0" borderId="1" xfId="98" applyNumberFormat="1" applyFont="1" applyFill="1" applyBorder="1" applyAlignment="1">
      <alignment horizontal="center" vertical="center"/>
    </xf>
    <xf numFmtId="190" fontId="76" fillId="0" borderId="1" xfId="151" applyNumberFormat="1" applyFont="1" applyFill="1" applyBorder="1" applyAlignment="1">
      <alignment horizontal="center" vertical="center"/>
    </xf>
    <xf numFmtId="14" fontId="76" fillId="0" borderId="1" xfId="201" applyNumberFormat="1" applyFont="1" applyFill="1" applyBorder="1" applyAlignment="1">
      <alignment horizontal="center" vertical="center"/>
    </xf>
    <xf numFmtId="0" fontId="76" fillId="0" borderId="0" xfId="201" applyFont="1" applyFill="1" applyBorder="1" applyAlignment="1">
      <alignment horizontal="left" vertical="center"/>
    </xf>
    <xf numFmtId="177" fontId="76" fillId="58" borderId="1" xfId="201" applyNumberFormat="1" applyFont="1" applyFill="1" applyBorder="1" applyAlignment="1">
      <alignment horizontal="center" vertical="center"/>
    </xf>
    <xf numFmtId="177" fontId="76" fillId="58" borderId="0" xfId="201" applyNumberFormat="1" applyFont="1" applyFill="1" applyBorder="1" applyAlignment="1">
      <alignment horizontal="center" vertical="center"/>
    </xf>
    <xf numFmtId="0" fontId="76" fillId="0" borderId="1" xfId="192" applyFont="1" applyFill="1" applyBorder="1" applyAlignment="1">
      <alignment horizontal="left" vertical="center"/>
    </xf>
    <xf numFmtId="0" fontId="76" fillId="0" borderId="1" xfId="201" applyFont="1" applyFill="1" applyBorder="1" applyAlignment="1">
      <alignment horizontal="left" vertical="center"/>
    </xf>
    <xf numFmtId="0" fontId="76" fillId="60" borderId="0" xfId="201" applyFont="1" applyFill="1" applyBorder="1" applyAlignment="1">
      <alignment horizontal="center" vertical="center"/>
    </xf>
    <xf numFmtId="0" fontId="76" fillId="58" borderId="1" xfId="192" applyFont="1" applyFill="1" applyBorder="1" applyAlignment="1">
      <alignment horizontal="center" vertical="center"/>
    </xf>
    <xf numFmtId="0" fontId="76" fillId="0" borderId="0" xfId="201" applyFont="1" applyFill="1" applyBorder="1" applyAlignment="1">
      <alignment horizontal="center" vertical="center"/>
    </xf>
    <xf numFmtId="0" fontId="76" fillId="58" borderId="1" xfId="201" applyFont="1" applyFill="1" applyBorder="1" applyAlignment="1">
      <alignment horizontal="left" vertical="center"/>
    </xf>
    <xf numFmtId="14" fontId="76" fillId="58" borderId="1" xfId="201" applyNumberFormat="1" applyFont="1" applyFill="1" applyBorder="1" applyAlignment="1">
      <alignment horizontal="center" vertical="center"/>
    </xf>
    <xf numFmtId="0" fontId="76" fillId="58" borderId="0" xfId="201" applyFont="1" applyFill="1" applyBorder="1" applyAlignment="1">
      <alignment horizontal="left" vertical="center"/>
    </xf>
    <xf numFmtId="0" fontId="76" fillId="0" borderId="22" xfId="201" applyFont="1" applyFill="1" applyBorder="1" applyAlignment="1">
      <alignment vertical="center"/>
    </xf>
    <xf numFmtId="0" fontId="76" fillId="0" borderId="22" xfId="201" applyFont="1" applyFill="1" applyBorder="1" applyAlignment="1">
      <alignment horizontal="center" vertical="center"/>
    </xf>
    <xf numFmtId="0" fontId="76" fillId="0" borderId="1" xfId="192" applyFont="1" applyFill="1" applyBorder="1" applyAlignment="1">
      <alignment horizontal="left" vertical="center"/>
    </xf>
    <xf numFmtId="0" fontId="53" fillId="0" borderId="0" xfId="201" applyFont="1" applyFill="1" applyBorder="1" applyAlignment="1">
      <alignment horizontal="center" vertical="center"/>
    </xf>
    <xf numFmtId="177" fontId="53" fillId="0" borderId="0" xfId="201" applyNumberFormat="1" applyFont="1" applyFill="1" applyBorder="1" applyAlignment="1">
      <alignment horizontal="center" vertical="center"/>
    </xf>
    <xf numFmtId="0" fontId="76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1" fontId="7" fillId="0" borderId="1" xfId="153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 wrapText="1"/>
    </xf>
    <xf numFmtId="41" fontId="7" fillId="0" borderId="1" xfId="153" applyFont="1" applyBorder="1" applyAlignment="1">
      <alignment horizontal="center" vertical="center"/>
    </xf>
    <xf numFmtId="0" fontId="7" fillId="0" borderId="1" xfId="192" applyFont="1" applyFill="1" applyBorder="1">
      <alignment vertical="center"/>
    </xf>
    <xf numFmtId="0" fontId="82" fillId="0" borderId="0" xfId="201" applyFont="1" applyFill="1" applyBorder="1" applyAlignment="1">
      <alignment horizontal="left" vertical="center"/>
    </xf>
    <xf numFmtId="0" fontId="5" fillId="0" borderId="0" xfId="201" applyFont="1" applyFill="1" applyBorder="1" applyAlignment="1">
      <alignment horizontal="center" vertical="center"/>
    </xf>
    <xf numFmtId="177" fontId="5" fillId="0" borderId="0" xfId="201" applyNumberFormat="1" applyFont="1" applyFill="1" applyBorder="1" applyAlignment="1">
      <alignment horizontal="center" vertical="center"/>
    </xf>
    <xf numFmtId="194" fontId="76" fillId="0" borderId="1" xfId="151" applyNumberFormat="1" applyFont="1" applyFill="1" applyBorder="1" applyAlignment="1">
      <alignment horizontal="center" vertical="center"/>
    </xf>
    <xf numFmtId="177" fontId="76" fillId="0" borderId="1" xfId="0" applyNumberFormat="1" applyFont="1" applyBorder="1" applyAlignment="1">
      <alignment horizontal="center" vertical="center"/>
    </xf>
    <xf numFmtId="41" fontId="7" fillId="0" borderId="1" xfId="267" applyFont="1" applyBorder="1" applyAlignment="1">
      <alignment horizontal="center" vertical="center"/>
    </xf>
    <xf numFmtId="41" fontId="7" fillId="62" borderId="1" xfId="267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0" xfId="201" applyFont="1" applyFill="1" applyBorder="1" applyAlignment="1">
      <alignment horizontal="center" vertical="center"/>
    </xf>
    <xf numFmtId="0" fontId="5" fillId="0" borderId="0" xfId="201" applyFont="1" applyFill="1" applyBorder="1" applyAlignment="1">
      <alignment horizontal="left" vertical="center"/>
    </xf>
    <xf numFmtId="0" fontId="7" fillId="0" borderId="1" xfId="201" applyFont="1" applyFill="1" applyBorder="1" applyAlignment="1">
      <alignment horizontal="center" vertical="center"/>
    </xf>
    <xf numFmtId="41" fontId="7" fillId="0" borderId="1" xfId="151" applyFont="1" applyFill="1" applyBorder="1" applyAlignment="1">
      <alignment horizontal="center" vertical="center"/>
    </xf>
    <xf numFmtId="0" fontId="7" fillId="0" borderId="1" xfId="201" applyFont="1" applyFill="1" applyBorder="1"/>
    <xf numFmtId="41" fontId="7" fillId="0" borderId="1" xfId="201" applyNumberFormat="1" applyFont="1" applyFill="1" applyBorder="1" applyAlignment="1">
      <alignment horizontal="center" vertical="center"/>
    </xf>
    <xf numFmtId="9" fontId="7" fillId="0" borderId="1" xfId="98" applyFont="1" applyFill="1" applyBorder="1" applyAlignment="1">
      <alignment horizontal="center" vertical="center"/>
    </xf>
    <xf numFmtId="182" fontId="7" fillId="0" borderId="1" xfId="201" applyNumberFormat="1" applyFont="1" applyFill="1" applyBorder="1" applyAlignment="1">
      <alignment horizontal="center" vertical="center"/>
    </xf>
    <xf numFmtId="0" fontId="7" fillId="0" borderId="0" xfId="201" applyFont="1" applyFill="1" applyBorder="1" applyAlignment="1">
      <alignment horizontal="left" vertical="center"/>
    </xf>
    <xf numFmtId="190" fontId="7" fillId="63" borderId="1" xfId="201" applyNumberFormat="1" applyFont="1" applyFill="1" applyBorder="1" applyAlignment="1">
      <alignment horizontal="center" vertical="center"/>
    </xf>
    <xf numFmtId="41" fontId="7" fillId="63" borderId="1" xfId="151" applyFont="1" applyFill="1" applyBorder="1" applyAlignment="1">
      <alignment horizontal="center" vertical="center"/>
    </xf>
    <xf numFmtId="0" fontId="7" fillId="63" borderId="1" xfId="201" applyFont="1" applyFill="1" applyBorder="1"/>
    <xf numFmtId="0" fontId="7" fillId="63" borderId="1" xfId="201" applyFont="1" applyFill="1" applyBorder="1" applyAlignment="1">
      <alignment horizontal="center" vertical="center"/>
    </xf>
    <xf numFmtId="41" fontId="7" fillId="63" borderId="1" xfId="201" applyNumberFormat="1" applyFont="1" applyFill="1" applyBorder="1" applyAlignment="1">
      <alignment horizontal="center" vertical="center"/>
    </xf>
    <xf numFmtId="0" fontId="76" fillId="0" borderId="1" xfId="192" applyFont="1" applyFill="1" applyBorder="1" applyAlignment="1">
      <alignment horizontal="center" vertical="center"/>
    </xf>
    <xf numFmtId="0" fontId="76" fillId="0" borderId="0" xfId="192" applyFont="1" applyFill="1" applyBorder="1" applyAlignment="1">
      <alignment horizontal="center" vertical="center"/>
    </xf>
    <xf numFmtId="0" fontId="76" fillId="0" borderId="20" xfId="192" applyFont="1" applyFill="1" applyBorder="1" applyAlignment="1">
      <alignment vertical="center"/>
    </xf>
    <xf numFmtId="188" fontId="76" fillId="0" borderId="1" xfId="192" applyNumberFormat="1" applyFont="1" applyFill="1" applyBorder="1" applyAlignment="1">
      <alignment horizontal="center" vertical="center"/>
    </xf>
    <xf numFmtId="182" fontId="76" fillId="58" borderId="1" xfId="192" applyNumberFormat="1" applyFont="1" applyFill="1" applyBorder="1" applyAlignment="1">
      <alignment horizontal="center" vertical="center"/>
    </xf>
    <xf numFmtId="0" fontId="76" fillId="0" borderId="0" xfId="192" applyFont="1" applyFill="1" applyBorder="1" applyAlignment="1">
      <alignment horizontal="left" vertical="center"/>
    </xf>
    <xf numFmtId="0" fontId="76" fillId="0" borderId="1" xfId="192" applyFont="1" applyFill="1" applyBorder="1" applyAlignment="1">
      <alignment horizontal="center" vertical="center" wrapText="1"/>
    </xf>
    <xf numFmtId="189" fontId="76" fillId="58" borderId="1" xfId="433" applyNumberFormat="1" applyFont="1" applyFill="1" applyBorder="1" applyAlignment="1">
      <alignment horizontal="center" vertical="center"/>
    </xf>
    <xf numFmtId="189" fontId="35" fillId="0" borderId="1" xfId="433" applyNumberFormat="1" applyFont="1" applyFill="1" applyBorder="1" applyAlignment="1">
      <alignment horizontal="center" vertical="center"/>
    </xf>
    <xf numFmtId="41" fontId="7" fillId="0" borderId="1" xfId="151" applyNumberFormat="1" applyFont="1" applyFill="1" applyBorder="1" applyAlignment="1">
      <alignment horizontal="center" vertical="center"/>
    </xf>
    <xf numFmtId="0" fontId="7" fillId="0" borderId="20" xfId="192" applyFont="1" applyFill="1" applyBorder="1" applyAlignment="1">
      <alignment vertical="center"/>
    </xf>
    <xf numFmtId="0" fontId="7" fillId="0" borderId="1" xfId="192" applyFont="1" applyFill="1" applyBorder="1" applyAlignment="1">
      <alignment vertical="center"/>
    </xf>
    <xf numFmtId="182" fontId="7" fillId="63" borderId="1" xfId="201" applyNumberFormat="1" applyFont="1" applyFill="1" applyBorder="1" applyAlignment="1">
      <alignment horizontal="center" vertical="center"/>
    </xf>
    <xf numFmtId="9" fontId="7" fillId="63" borderId="1" xfId="98" applyFont="1" applyFill="1" applyBorder="1" applyAlignment="1">
      <alignment horizontal="center" vertical="center"/>
    </xf>
    <xf numFmtId="0" fontId="86" fillId="0" borderId="22" xfId="201" applyFont="1" applyFill="1" applyBorder="1" applyAlignment="1">
      <alignment vertical="center"/>
    </xf>
    <xf numFmtId="0" fontId="86" fillId="0" borderId="0" xfId="201" applyFont="1" applyFill="1" applyBorder="1" applyAlignment="1">
      <alignment horizontal="left" vertical="center"/>
    </xf>
    <xf numFmtId="0" fontId="86" fillId="0" borderId="0" xfId="201" applyFont="1" applyFill="1" applyBorder="1" applyAlignment="1">
      <alignment horizontal="center" vertical="center"/>
    </xf>
    <xf numFmtId="0" fontId="86" fillId="0" borderId="0" xfId="201" applyFont="1" applyFill="1" applyBorder="1" applyAlignment="1">
      <alignment vertical="center"/>
    </xf>
    <xf numFmtId="0" fontId="76" fillId="0" borderId="0" xfId="0" applyFont="1" applyFill="1" applyAlignment="1">
      <alignment horizontal="center" vertical="center"/>
    </xf>
    <xf numFmtId="0" fontId="76" fillId="0" borderId="0" xfId="0" applyFont="1" applyFill="1">
      <alignment vertical="center"/>
    </xf>
    <xf numFmtId="177" fontId="79" fillId="0" borderId="1" xfId="0" applyNumberFormat="1" applyFont="1" applyFill="1" applyBorder="1" applyAlignment="1">
      <alignment horizontal="right" vertical="center"/>
    </xf>
    <xf numFmtId="177" fontId="79" fillId="0" borderId="1" xfId="0" applyNumberFormat="1" applyFont="1" applyFill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53" fillId="0" borderId="0" xfId="201" applyFont="1" applyFill="1" applyBorder="1" applyAlignment="1">
      <alignment horizontal="left" vertical="center"/>
    </xf>
    <xf numFmtId="177" fontId="53" fillId="0" borderId="0" xfId="201" applyNumberFormat="1" applyFont="1" applyFill="1" applyBorder="1" applyAlignment="1">
      <alignment horizontal="left" vertical="center"/>
    </xf>
    <xf numFmtId="0" fontId="76" fillId="62" borderId="1" xfId="0" applyFont="1" applyFill="1" applyBorder="1" applyAlignment="1">
      <alignment horizontal="center" vertical="center"/>
    </xf>
    <xf numFmtId="41" fontId="76" fillId="0" borderId="1" xfId="267" applyFont="1" applyBorder="1" applyAlignment="1">
      <alignment horizontal="center" vertical="center"/>
    </xf>
    <xf numFmtId="41" fontId="76" fillId="62" borderId="1" xfId="267" applyFont="1" applyFill="1" applyBorder="1" applyAlignment="1">
      <alignment horizontal="center" vertical="center"/>
    </xf>
    <xf numFmtId="41" fontId="7" fillId="0" borderId="1" xfId="267" applyFont="1" applyFill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177" fontId="79" fillId="64" borderId="1" xfId="0" applyNumberFormat="1" applyFont="1" applyFill="1" applyBorder="1" applyAlignment="1">
      <alignment horizontal="right" vertical="center"/>
    </xf>
    <xf numFmtId="177" fontId="79" fillId="64" borderId="1" xfId="0" applyNumberFormat="1" applyFont="1" applyFill="1" applyBorder="1" applyAlignment="1">
      <alignment horizontal="center" vertical="center"/>
    </xf>
    <xf numFmtId="0" fontId="7" fillId="64" borderId="1" xfId="0" applyFont="1" applyFill="1" applyBorder="1" applyAlignment="1">
      <alignment horizontal="left" vertical="center"/>
    </xf>
    <xf numFmtId="177" fontId="7" fillId="64" borderId="1" xfId="0" applyNumberFormat="1" applyFont="1" applyFill="1" applyBorder="1" applyAlignment="1">
      <alignment horizontal="right" vertical="center"/>
    </xf>
    <xf numFmtId="177" fontId="7" fillId="64" borderId="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22" xfId="0" applyFont="1" applyBorder="1" applyAlignment="1">
      <alignment horizontal="center" vertical="center"/>
    </xf>
    <xf numFmtId="41" fontId="76" fillId="0" borderId="1" xfId="0" applyNumberFormat="1" applyFont="1" applyBorder="1" applyAlignment="1">
      <alignment horizontal="center" vertical="center"/>
    </xf>
    <xf numFmtId="41" fontId="76" fillId="62" borderId="1" xfId="0" applyNumberFormat="1" applyFont="1" applyFill="1" applyBorder="1" applyAlignment="1">
      <alignment horizontal="center" vertical="center"/>
    </xf>
    <xf numFmtId="41" fontId="76" fillId="0" borderId="1" xfId="0" applyNumberFormat="1" applyFont="1" applyFill="1" applyBorder="1" applyAlignment="1">
      <alignment horizontal="center" vertical="center"/>
    </xf>
    <xf numFmtId="41" fontId="87" fillId="0" borderId="1" xfId="0" applyNumberFormat="1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41" fontId="76" fillId="0" borderId="0" xfId="0" applyNumberFormat="1" applyFont="1" applyBorder="1" applyAlignment="1">
      <alignment horizontal="center" vertical="center"/>
    </xf>
    <xf numFmtId="41" fontId="76" fillId="0" borderId="0" xfId="267" applyFont="1" applyBorder="1" applyAlignment="1">
      <alignment horizontal="center" vertical="center"/>
    </xf>
    <xf numFmtId="41" fontId="76" fillId="62" borderId="0" xfId="267" applyFont="1" applyFill="1" applyBorder="1" applyAlignment="1">
      <alignment horizontal="center" vertical="center"/>
    </xf>
    <xf numFmtId="0" fontId="76" fillId="0" borderId="5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64" borderId="1" xfId="0" applyFont="1" applyFill="1" applyBorder="1" applyAlignment="1">
      <alignment horizontal="center" vertical="center"/>
    </xf>
    <xf numFmtId="0" fontId="76" fillId="0" borderId="0" xfId="20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20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41" fontId="76" fillId="0" borderId="0" xfId="267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6" fillId="0" borderId="0" xfId="0" applyNumberFormat="1" applyFont="1" applyFill="1" applyAlignment="1">
      <alignment horizontal="center" vertical="center"/>
    </xf>
    <xf numFmtId="177" fontId="7" fillId="0" borderId="1" xfId="267" applyNumberFormat="1" applyFont="1" applyFill="1" applyBorder="1" applyAlignment="1">
      <alignment horizontal="center" vertical="center"/>
    </xf>
    <xf numFmtId="177" fontId="76" fillId="0" borderId="0" xfId="0" applyNumberFormat="1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41" fontId="7" fillId="0" borderId="1" xfId="153" applyFont="1" applyBorder="1" applyAlignment="1">
      <alignment horizontal="center" vertical="center"/>
    </xf>
    <xf numFmtId="0" fontId="7" fillId="0" borderId="0" xfId="192" applyFont="1" applyAlignment="1">
      <alignment horizontal="center" vertical="center"/>
    </xf>
    <xf numFmtId="0" fontId="7" fillId="0" borderId="1" xfId="192" applyFont="1" applyBorder="1" applyAlignment="1">
      <alignment horizontal="center" vertical="center"/>
    </xf>
    <xf numFmtId="0" fontId="7" fillId="65" borderId="1" xfId="192" applyFont="1" applyFill="1" applyBorder="1" applyAlignment="1">
      <alignment horizontal="center" vertical="center"/>
    </xf>
    <xf numFmtId="41" fontId="7" fillId="65" borderId="1" xfId="153" applyFont="1" applyFill="1" applyBorder="1" applyAlignment="1">
      <alignment horizontal="center" vertical="center"/>
    </xf>
    <xf numFmtId="0" fontId="81" fillId="0" borderId="1" xfId="192" applyFont="1" applyBorder="1" applyAlignment="1">
      <alignment horizontal="center" vertical="center" wrapText="1"/>
    </xf>
    <xf numFmtId="41" fontId="7" fillId="0" borderId="1" xfId="268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92" applyFont="1" applyBorder="1" applyAlignment="1">
      <alignment horizontal="center" vertical="center"/>
    </xf>
    <xf numFmtId="41" fontId="7" fillId="0" borderId="1" xfId="153" applyFont="1" applyBorder="1" applyAlignment="1">
      <alignment horizontal="center" vertical="center"/>
    </xf>
    <xf numFmtId="41" fontId="89" fillId="0" borderId="1" xfId="267" applyFont="1" applyBorder="1" applyAlignment="1">
      <alignment horizontal="center" vertical="center"/>
    </xf>
    <xf numFmtId="0" fontId="76" fillId="0" borderId="1" xfId="201" applyFont="1" applyFill="1" applyBorder="1" applyAlignment="1">
      <alignment horizontal="center" vertical="center"/>
    </xf>
    <xf numFmtId="177" fontId="7" fillId="0" borderId="1" xfId="153" applyNumberFormat="1" applyFont="1" applyBorder="1" applyAlignment="1">
      <alignment horizontal="center" vertical="center"/>
    </xf>
    <xf numFmtId="177" fontId="7" fillId="65" borderId="1" xfId="153" applyNumberFormat="1" applyFont="1" applyFill="1" applyBorder="1" applyAlignment="1">
      <alignment horizontal="center" vertical="center"/>
    </xf>
    <xf numFmtId="177" fontId="7" fillId="0" borderId="1" xfId="267" applyNumberFormat="1" applyFont="1" applyBorder="1" applyAlignment="1">
      <alignment horizontal="center" vertical="center"/>
    </xf>
    <xf numFmtId="177" fontId="89" fillId="0" borderId="1" xfId="15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6" fillId="0" borderId="1" xfId="201" applyFont="1" applyFill="1" applyBorder="1" applyAlignment="1">
      <alignment horizontal="center" vertical="center"/>
    </xf>
    <xf numFmtId="0" fontId="7" fillId="62" borderId="1" xfId="0" applyFont="1" applyFill="1" applyBorder="1" applyAlignment="1">
      <alignment horizontal="center" vertical="center"/>
    </xf>
    <xf numFmtId="0" fontId="87" fillId="0" borderId="1" xfId="192" applyFont="1" applyFill="1" applyBorder="1">
      <alignment vertical="center"/>
    </xf>
    <xf numFmtId="0" fontId="89" fillId="0" borderId="1" xfId="192" applyFont="1" applyBorder="1" applyAlignment="1">
      <alignment horizontal="center" vertical="center" wrapText="1"/>
    </xf>
    <xf numFmtId="41" fontId="89" fillId="0" borderId="1" xfId="268" applyFont="1" applyBorder="1" applyAlignment="1">
      <alignment horizontal="center" vertical="center"/>
    </xf>
    <xf numFmtId="0" fontId="7" fillId="0" borderId="1" xfId="201" applyFont="1" applyFill="1" applyBorder="1" applyAlignment="1">
      <alignment horizontal="center" vertical="center"/>
    </xf>
    <xf numFmtId="177" fontId="7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9" fillId="0" borderId="20" xfId="192" applyFont="1" applyBorder="1" applyAlignment="1">
      <alignment horizontal="center" vertical="center"/>
    </xf>
    <xf numFmtId="0" fontId="79" fillId="0" borderId="17" xfId="192" applyFont="1" applyBorder="1" applyAlignment="1">
      <alignment horizontal="center" vertical="center"/>
    </xf>
    <xf numFmtId="0" fontId="79" fillId="0" borderId="21" xfId="19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9" fillId="0" borderId="1" xfId="192" applyFont="1" applyBorder="1" applyAlignment="1">
      <alignment horizontal="center" vertical="center"/>
    </xf>
    <xf numFmtId="0" fontId="7" fillId="65" borderId="1" xfId="192" applyFont="1" applyFill="1" applyBorder="1" applyAlignment="1">
      <alignment horizontal="center" vertical="center"/>
    </xf>
    <xf numFmtId="0" fontId="7" fillId="0" borderId="1" xfId="192" applyFont="1" applyBorder="1" applyAlignment="1">
      <alignment horizontal="center" vertical="center"/>
    </xf>
    <xf numFmtId="0" fontId="7" fillId="65" borderId="20" xfId="192" applyFont="1" applyFill="1" applyBorder="1" applyAlignment="1">
      <alignment horizontal="center" vertical="center"/>
    </xf>
    <xf numFmtId="0" fontId="7" fillId="65" borderId="21" xfId="192" applyFont="1" applyFill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24" xfId="0" applyFont="1" applyBorder="1" applyAlignment="1">
      <alignment horizontal="center" vertical="center"/>
    </xf>
    <xf numFmtId="0" fontId="76" fillId="0" borderId="25" xfId="0" applyFont="1" applyBorder="1" applyAlignment="1">
      <alignment horizontal="center" vertical="center"/>
    </xf>
    <xf numFmtId="0" fontId="76" fillId="0" borderId="1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9" fillId="0" borderId="20" xfId="0" applyFont="1" applyFill="1" applyBorder="1" applyAlignment="1">
      <alignment horizontal="center" vertical="center"/>
    </xf>
    <xf numFmtId="0" fontId="79" fillId="0" borderId="17" xfId="0" applyFont="1" applyFill="1" applyBorder="1" applyAlignment="1">
      <alignment horizontal="center" vertical="center"/>
    </xf>
    <xf numFmtId="0" fontId="79" fillId="0" borderId="21" xfId="0" applyFont="1" applyFill="1" applyBorder="1" applyAlignment="1">
      <alignment horizontal="center" vertical="center"/>
    </xf>
    <xf numFmtId="0" fontId="7" fillId="64" borderId="1" xfId="0" applyFont="1" applyFill="1" applyBorder="1" applyAlignment="1">
      <alignment horizontal="center" vertical="center"/>
    </xf>
    <xf numFmtId="0" fontId="79" fillId="64" borderId="20" xfId="0" applyFont="1" applyFill="1" applyBorder="1" applyAlignment="1">
      <alignment horizontal="center" vertical="center"/>
    </xf>
    <xf numFmtId="0" fontId="79" fillId="64" borderId="17" xfId="0" applyFont="1" applyFill="1" applyBorder="1" applyAlignment="1">
      <alignment horizontal="center" vertical="center"/>
    </xf>
    <xf numFmtId="0" fontId="79" fillId="64" borderId="21" xfId="0" applyFont="1" applyFill="1" applyBorder="1" applyAlignment="1">
      <alignment horizontal="center" vertical="center"/>
    </xf>
    <xf numFmtId="0" fontId="76" fillId="0" borderId="1" xfId="201" applyFont="1" applyFill="1" applyBorder="1" applyAlignment="1">
      <alignment horizontal="center" vertical="center"/>
    </xf>
    <xf numFmtId="0" fontId="76" fillId="58" borderId="1" xfId="201" applyFont="1" applyFill="1" applyBorder="1" applyAlignment="1">
      <alignment horizontal="center" vertical="center"/>
    </xf>
    <xf numFmtId="0" fontId="76" fillId="0" borderId="1" xfId="201" applyFont="1" applyFill="1" applyBorder="1" applyAlignment="1">
      <alignment horizontal="center" vertical="center" wrapText="1"/>
    </xf>
    <xf numFmtId="0" fontId="76" fillId="0" borderId="1" xfId="192" applyFont="1" applyFill="1" applyBorder="1" applyAlignment="1">
      <alignment horizontal="left" vertical="center"/>
    </xf>
    <xf numFmtId="0" fontId="76" fillId="0" borderId="24" xfId="201" applyFont="1" applyFill="1" applyBorder="1" applyAlignment="1">
      <alignment horizontal="center" vertical="center" wrapText="1"/>
    </xf>
    <xf numFmtId="0" fontId="76" fillId="0" borderId="25" xfId="201" applyFont="1" applyFill="1" applyBorder="1" applyAlignment="1">
      <alignment horizontal="center" vertical="center" wrapText="1"/>
    </xf>
    <xf numFmtId="0" fontId="76" fillId="0" borderId="19" xfId="201" applyFont="1" applyFill="1" applyBorder="1" applyAlignment="1">
      <alignment horizontal="center" vertical="center" wrapText="1"/>
    </xf>
    <xf numFmtId="0" fontId="76" fillId="0" borderId="0" xfId="201" applyFont="1" applyFill="1" applyBorder="1" applyAlignment="1">
      <alignment horizontal="center" vertical="center"/>
    </xf>
    <xf numFmtId="0" fontId="7" fillId="63" borderId="1" xfId="201" applyFont="1" applyFill="1" applyBorder="1" applyAlignment="1">
      <alignment horizontal="center" vertical="center"/>
    </xf>
    <xf numFmtId="0" fontId="7" fillId="0" borderId="1" xfId="201" applyFont="1" applyFill="1" applyBorder="1" applyAlignment="1">
      <alignment horizontal="center" vertical="center"/>
    </xf>
    <xf numFmtId="0" fontId="7" fillId="0" borderId="24" xfId="201" applyFont="1" applyFill="1" applyBorder="1" applyAlignment="1">
      <alignment horizontal="center" vertical="center"/>
    </xf>
    <xf numFmtId="0" fontId="7" fillId="0" borderId="19" xfId="201" applyFont="1" applyFill="1" applyBorder="1" applyAlignment="1">
      <alignment horizontal="center" vertical="center"/>
    </xf>
    <xf numFmtId="0" fontId="7" fillId="0" borderId="1" xfId="201" applyFont="1" applyFill="1" applyBorder="1" applyAlignment="1">
      <alignment horizontal="center" vertical="center" wrapText="1"/>
    </xf>
    <xf numFmtId="0" fontId="7" fillId="0" borderId="1" xfId="201" applyFont="1" applyFill="1" applyBorder="1"/>
    <xf numFmtId="0" fontId="7" fillId="0" borderId="24" xfId="201" applyFont="1" applyFill="1" applyBorder="1" applyAlignment="1">
      <alignment horizontal="center" vertical="center" wrapText="1"/>
    </xf>
    <xf numFmtId="0" fontId="76" fillId="0" borderId="49" xfId="272" applyFont="1" applyFill="1" applyBorder="1" applyAlignment="1">
      <alignment horizontal="center" vertical="center"/>
    </xf>
    <xf numFmtId="0" fontId="76" fillId="0" borderId="47" xfId="272" applyFont="1" applyFill="1" applyBorder="1" applyAlignment="1">
      <alignment horizontal="center" vertical="center"/>
    </xf>
    <xf numFmtId="193" fontId="76" fillId="61" borderId="44" xfId="272" applyNumberFormat="1" applyFont="1" applyFill="1" applyBorder="1" applyAlignment="1">
      <alignment horizontal="center" vertical="center" shrinkToFit="1"/>
    </xf>
    <xf numFmtId="193" fontId="76" fillId="61" borderId="46" xfId="272" applyNumberFormat="1" applyFont="1" applyFill="1" applyBorder="1" applyAlignment="1">
      <alignment horizontal="center" vertical="center" shrinkToFit="1"/>
    </xf>
    <xf numFmtId="193" fontId="76" fillId="61" borderId="48" xfId="272" applyNumberFormat="1" applyFont="1" applyFill="1" applyBorder="1" applyAlignment="1">
      <alignment horizontal="center" vertical="center" shrinkToFit="1"/>
    </xf>
    <xf numFmtId="193" fontId="76" fillId="61" borderId="43" xfId="272" applyNumberFormat="1" applyFont="1" applyFill="1" applyBorder="1" applyAlignment="1">
      <alignment horizontal="center" vertical="center" shrinkToFit="1"/>
    </xf>
    <xf numFmtId="193" fontId="76" fillId="61" borderId="47" xfId="272" applyNumberFormat="1" applyFont="1" applyFill="1" applyBorder="1" applyAlignment="1">
      <alignment horizontal="center" vertical="center" shrinkToFit="1"/>
    </xf>
    <xf numFmtId="193" fontId="76" fillId="61" borderId="3" xfId="272" applyNumberFormat="1" applyFont="1" applyFill="1" applyBorder="1" applyAlignment="1">
      <alignment horizontal="center" vertical="center" shrinkToFit="1"/>
    </xf>
    <xf numFmtId="0" fontId="78" fillId="0" borderId="43" xfId="272" applyFont="1" applyFill="1" applyBorder="1" applyAlignment="1">
      <alignment horizontal="center" vertical="center"/>
    </xf>
    <xf numFmtId="0" fontId="78" fillId="0" borderId="44" xfId="272" applyFont="1" applyFill="1" applyBorder="1" applyAlignment="1">
      <alignment horizontal="center" vertical="center"/>
    </xf>
    <xf numFmtId="0" fontId="78" fillId="0" borderId="49" xfId="272" applyFont="1" applyFill="1" applyBorder="1" applyAlignment="1">
      <alignment horizontal="center" vertical="center"/>
    </xf>
    <xf numFmtId="0" fontId="78" fillId="0" borderId="6" xfId="272" applyFont="1" applyFill="1" applyBorder="1" applyAlignment="1">
      <alignment horizontal="center" vertical="center"/>
    </xf>
    <xf numFmtId="41" fontId="7" fillId="0" borderId="1" xfId="153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1" fontId="7" fillId="62" borderId="1" xfId="15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62" borderId="1" xfId="0" applyFont="1" applyFill="1" applyBorder="1" applyAlignment="1">
      <alignment horizontal="center" vertical="center"/>
    </xf>
    <xf numFmtId="0" fontId="35" fillId="0" borderId="20" xfId="201" applyFont="1" applyFill="1" applyBorder="1" applyAlignment="1">
      <alignment horizontal="center" vertical="center"/>
    </xf>
    <xf numFmtId="0" fontId="35" fillId="0" borderId="21" xfId="201" applyFont="1" applyFill="1" applyBorder="1" applyAlignment="1">
      <alignment horizontal="center" vertical="center"/>
    </xf>
    <xf numFmtId="0" fontId="35" fillId="0" borderId="0" xfId="201" applyFont="1" applyFill="1" applyAlignment="1">
      <alignment horizontal="center" vertical="center"/>
    </xf>
    <xf numFmtId="0" fontId="35" fillId="0" borderId="1" xfId="201" applyFont="1" applyFill="1" applyBorder="1" applyAlignment="1">
      <alignment horizontal="center" vertical="center"/>
    </xf>
    <xf numFmtId="0" fontId="35" fillId="0" borderId="24" xfId="192" applyFont="1" applyFill="1" applyBorder="1" applyAlignment="1">
      <alignment horizontal="center" vertical="center"/>
    </xf>
    <xf numFmtId="0" fontId="35" fillId="0" borderId="25" xfId="192" applyFont="1" applyFill="1" applyBorder="1" applyAlignment="1">
      <alignment horizontal="center" vertical="center"/>
    </xf>
    <xf numFmtId="0" fontId="35" fillId="0" borderId="1" xfId="201" applyFont="1" applyFill="1" applyBorder="1" applyAlignment="1">
      <alignment horizontal="center" vertical="center" wrapText="1"/>
    </xf>
    <xf numFmtId="191" fontId="74" fillId="0" borderId="40" xfId="0" applyNumberFormat="1" applyFont="1" applyBorder="1" applyAlignment="1">
      <alignment horizontal="center" vertical="center"/>
    </xf>
    <xf numFmtId="191" fontId="74" fillId="0" borderId="41" xfId="0" applyNumberFormat="1" applyFont="1" applyBorder="1" applyAlignment="1">
      <alignment horizontal="center" vertical="center"/>
    </xf>
  </cellXfs>
  <cellStyles count="445">
    <cellStyle name="??&amp;O?&amp;H?_x0008__x000f__x0007_?_x0007__x0001__x0001_" xfId="1"/>
    <cellStyle name="??&amp;O?&amp;H?_x0008_??_x0007__x0001__x0001_" xfId="2"/>
    <cellStyle name="_1111" xfId="3"/>
    <cellStyle name="_2002상수도통계(총괄)" xfId="434"/>
    <cellStyle name="_노무비단가" xfId="4"/>
    <cellStyle name="_설계변경내역서" xfId="5"/>
    <cellStyle name="_설계설명서" xfId="6"/>
    <cellStyle name="_시간당중기사용료" xfId="7"/>
    <cellStyle name="_실행보고서(당초)" xfId="8"/>
    <cellStyle name="_재료비단가" xfId="9"/>
    <cellStyle name="_중기적용기준" xfId="10"/>
    <cellStyle name="_증감대비표" xfId="11"/>
    <cellStyle name="_Sheet1" xfId="12"/>
    <cellStyle name="_Sheet3" xfId="13"/>
    <cellStyle name="¤@?e_TEST-1 " xfId="14"/>
    <cellStyle name="0" xfId="15"/>
    <cellStyle name="00" xfId="16"/>
    <cellStyle name="20% - 강조색1 2" xfId="17"/>
    <cellStyle name="20% - 강조색1 3" xfId="18"/>
    <cellStyle name="20% - 강조색2 2" xfId="19"/>
    <cellStyle name="20% - 강조색2 3" xfId="20"/>
    <cellStyle name="20% - 강조색3 2" xfId="21"/>
    <cellStyle name="20% - 강조색3 3" xfId="22"/>
    <cellStyle name="20% - 강조색4 2" xfId="23"/>
    <cellStyle name="20% - 강조색4 3" xfId="24"/>
    <cellStyle name="20% - 강조색5 2" xfId="25"/>
    <cellStyle name="20% - 강조색5 3" xfId="26"/>
    <cellStyle name="20% - 강조색6 2" xfId="27"/>
    <cellStyle name="20% - 강조색6 3" xfId="28"/>
    <cellStyle name="40% - 강조색1 2" xfId="29"/>
    <cellStyle name="40% - 강조색1 3" xfId="30"/>
    <cellStyle name="40% - 강조색2 2" xfId="31"/>
    <cellStyle name="40% - 강조색2 3" xfId="32"/>
    <cellStyle name="40% - 강조색3 2" xfId="33"/>
    <cellStyle name="40% - 강조색3 3" xfId="34"/>
    <cellStyle name="40% - 강조색4 2" xfId="35"/>
    <cellStyle name="40% - 강조색4 3" xfId="36"/>
    <cellStyle name="40% - 강조색5 2" xfId="37"/>
    <cellStyle name="40% - 강조색5 3" xfId="38"/>
    <cellStyle name="40% - 강조색6 2" xfId="39"/>
    <cellStyle name="40% - 강조색6 3" xfId="40"/>
    <cellStyle name="60% - 강조색1 2" xfId="41"/>
    <cellStyle name="60% - 강조색1 3" xfId="42"/>
    <cellStyle name="60% - 강조색2 2" xfId="43"/>
    <cellStyle name="60% - 강조색2 3" xfId="44"/>
    <cellStyle name="60% - 강조색3 2" xfId="45"/>
    <cellStyle name="60% - 강조색3 3" xfId="46"/>
    <cellStyle name="60% - 강조색4 2" xfId="47"/>
    <cellStyle name="60% - 강조색4 3" xfId="48"/>
    <cellStyle name="60% - 강조색5 2" xfId="49"/>
    <cellStyle name="60% - 강조색5 3" xfId="50"/>
    <cellStyle name="60% - 강조색6 2" xfId="51"/>
    <cellStyle name="60% - 강조색6 3" xfId="52"/>
    <cellStyle name="강조색1 2" xfId="53"/>
    <cellStyle name="강조색1 3" xfId="54"/>
    <cellStyle name="강조색2 2" xfId="55"/>
    <cellStyle name="강조색2 3" xfId="56"/>
    <cellStyle name="강조색3 2" xfId="57"/>
    <cellStyle name="강조색3 3" xfId="58"/>
    <cellStyle name="강조색4 2" xfId="59"/>
    <cellStyle name="강조색4 3" xfId="60"/>
    <cellStyle name="강조색5 2" xfId="61"/>
    <cellStyle name="강조색5 3" xfId="62"/>
    <cellStyle name="강조색6 2" xfId="63"/>
    <cellStyle name="강조색6 3" xfId="64"/>
    <cellStyle name="경고문 2" xfId="65"/>
    <cellStyle name="경고문 3" xfId="66"/>
    <cellStyle name="계산 2" xfId="67"/>
    <cellStyle name="계산 3" xfId="68"/>
    <cellStyle name="고정소숫점" xfId="69"/>
    <cellStyle name="고정출력1" xfId="70"/>
    <cellStyle name="고정출력2" xfId="71"/>
    <cellStyle name="咬訌裝?INCOM1" xfId="72"/>
    <cellStyle name="咬訌裝?INCOM10" xfId="73"/>
    <cellStyle name="咬訌裝?INCOM2" xfId="74"/>
    <cellStyle name="咬訌裝?INCOM3" xfId="75"/>
    <cellStyle name="咬訌裝?INCOM4" xfId="76"/>
    <cellStyle name="咬訌裝?INCOM5" xfId="77"/>
    <cellStyle name="咬訌裝?INCOM6" xfId="78"/>
    <cellStyle name="咬訌裝?INCOM7" xfId="79"/>
    <cellStyle name="咬訌裝?INCOM8" xfId="80"/>
    <cellStyle name="咬訌裝?INCOM9" xfId="81"/>
    <cellStyle name="咬訌裝?PRIB11" xfId="82"/>
    <cellStyle name="나쁨 2" xfId="83"/>
    <cellStyle name="나쁨 3" xfId="84"/>
    <cellStyle name="날짜" xfId="85"/>
    <cellStyle name="내역서" xfId="86"/>
    <cellStyle name="달러" xfId="87"/>
    <cellStyle name="뒤에 오는 하이퍼링크_0829광역시원단위추정(최종).xls Chart 1" xfId="88"/>
    <cellStyle name="똿뗦먛귟 [0.00]_PRODUCT DETAIL Q1" xfId="89"/>
    <cellStyle name="똿뗦먛귟_PRODUCT DETAIL Q1" xfId="90"/>
    <cellStyle name="마이너스키" xfId="91"/>
    <cellStyle name="메모 2" xfId="92"/>
    <cellStyle name="메모 3" xfId="93"/>
    <cellStyle name="메모 3 2" xfId="275"/>
    <cellStyle name="믅됞 [0.00]_PRODUCT DETAIL Q1" xfId="94"/>
    <cellStyle name="믅됞_PRODUCT DETAIL Q1" xfId="95"/>
    <cellStyle name="백분율" xfId="433" builtinId="5"/>
    <cellStyle name="백분율 [0]" xfId="96"/>
    <cellStyle name="백분율 [2]" xfId="97"/>
    <cellStyle name="백분율 10" xfId="98"/>
    <cellStyle name="백분율 11" xfId="99"/>
    <cellStyle name="백분율 12" xfId="100"/>
    <cellStyle name="백분율 13" xfId="101"/>
    <cellStyle name="백분율 14" xfId="102"/>
    <cellStyle name="백분율 15" xfId="103"/>
    <cellStyle name="백분율 16" xfId="104"/>
    <cellStyle name="백분율 17" xfId="105"/>
    <cellStyle name="백분율 18" xfId="106"/>
    <cellStyle name="백분율 19" xfId="107"/>
    <cellStyle name="백분율 2" xfId="108"/>
    <cellStyle name="백분율 20" xfId="109"/>
    <cellStyle name="백분율 21" xfId="110"/>
    <cellStyle name="백분율 22" xfId="111"/>
    <cellStyle name="백분율 23" xfId="112"/>
    <cellStyle name="백분율 24" xfId="113"/>
    <cellStyle name="백분율 25" xfId="114"/>
    <cellStyle name="백분율 26" xfId="115"/>
    <cellStyle name="백분율 27" xfId="116"/>
    <cellStyle name="백분율 28" xfId="117"/>
    <cellStyle name="백분율 29" xfId="118"/>
    <cellStyle name="백분율 3" xfId="119"/>
    <cellStyle name="백분율 30" xfId="120"/>
    <cellStyle name="백분율 31" xfId="121"/>
    <cellStyle name="백분율 32" xfId="122"/>
    <cellStyle name="백분율 33" xfId="123"/>
    <cellStyle name="백분율 34" xfId="124"/>
    <cellStyle name="백분율 35" xfId="125"/>
    <cellStyle name="백분율 36" xfId="126"/>
    <cellStyle name="백분율 37" xfId="127"/>
    <cellStyle name="백분율 38" xfId="128"/>
    <cellStyle name="백분율 39" xfId="129"/>
    <cellStyle name="백분율 4" xfId="130"/>
    <cellStyle name="백분율 40" xfId="131"/>
    <cellStyle name="백분율 41" xfId="132"/>
    <cellStyle name="백분율 42" xfId="133"/>
    <cellStyle name="백분율 43" xfId="134"/>
    <cellStyle name="백분율 44" xfId="135"/>
    <cellStyle name="백분율 45" xfId="136"/>
    <cellStyle name="백분율 46" xfId="137"/>
    <cellStyle name="백분율 47" xfId="274"/>
    <cellStyle name="백분율 5" xfId="138"/>
    <cellStyle name="백분율 6" xfId="139"/>
    <cellStyle name="백분율 7" xfId="140"/>
    <cellStyle name="백분율 8" xfId="141"/>
    <cellStyle name="백분율 9" xfId="142"/>
    <cellStyle name="보통 2" xfId="143"/>
    <cellStyle name="보통 3" xfId="144"/>
    <cellStyle name="뷭?_BOOKSHIP" xfId="145"/>
    <cellStyle name="설계서" xfId="146"/>
    <cellStyle name="설명 텍스트 2" xfId="147"/>
    <cellStyle name="설명 텍스트 3" xfId="148"/>
    <cellStyle name="셀 확인 2" xfId="149"/>
    <cellStyle name="셀 확인 3" xfId="150"/>
    <cellStyle name="숫자(R)" xfId="435"/>
    <cellStyle name="쉼표 [0]" xfId="267" builtinId="6"/>
    <cellStyle name="쉼표 [0] 10 2" xfId="276"/>
    <cellStyle name="쉼표 [0] 10 3" xfId="277"/>
    <cellStyle name="쉼표 [0] 10 4" xfId="278"/>
    <cellStyle name="쉼표 [0] 10 5" xfId="279"/>
    <cellStyle name="쉼표 [0] 10 6" xfId="280"/>
    <cellStyle name="쉼표 [0] 11 2" xfId="281"/>
    <cellStyle name="쉼표 [0] 11 3" xfId="282"/>
    <cellStyle name="쉼표 [0] 11 4" xfId="283"/>
    <cellStyle name="쉼표 [0] 11 5" xfId="284"/>
    <cellStyle name="쉼표 [0] 12" xfId="285"/>
    <cellStyle name="쉼표 [0] 2" xfId="151"/>
    <cellStyle name="쉼표 [0] 2 2" xfId="152"/>
    <cellStyle name="쉼표 [0] 3" xfId="153"/>
    <cellStyle name="쉼표 [0] 3 2" xfId="268"/>
    <cellStyle name="쉼표 [0] 4" xfId="154"/>
    <cellStyle name="쉼표 [0] 4 2" xfId="286"/>
    <cellStyle name="쉼표 [0] 5" xfId="155"/>
    <cellStyle name="쉼표 [0] 5 2" xfId="287"/>
    <cellStyle name="쉼표 [0] 5 3" xfId="288"/>
    <cellStyle name="쉼표 [0] 5 4" xfId="289"/>
    <cellStyle name="쉼표 [0] 5 5" xfId="290"/>
    <cellStyle name="쉼표 [0] 6" xfId="248"/>
    <cellStyle name="쉼표 [0] 6 2" xfId="291"/>
    <cellStyle name="쉼표 [0] 6 3" xfId="292"/>
    <cellStyle name="쉼표 [0] 6 4" xfId="293"/>
    <cellStyle name="쉼표 [0] 6 5" xfId="294"/>
    <cellStyle name="쉼표 [0] 7 2" xfId="295"/>
    <cellStyle name="쉼표 [0] 7 3" xfId="296"/>
    <cellStyle name="쉼표 [0] 7 4" xfId="297"/>
    <cellStyle name="쉼표 [0] 7 5" xfId="298"/>
    <cellStyle name="쉼표 [0] 8 2" xfId="299"/>
    <cellStyle name="쉼표 [0] 8 3" xfId="300"/>
    <cellStyle name="쉼표 [0] 8 4" xfId="301"/>
    <cellStyle name="쉼표 [0] 8 5" xfId="302"/>
    <cellStyle name="쉼표 [0] 9 2" xfId="303"/>
    <cellStyle name="쉼표 [0] 9 3" xfId="304"/>
    <cellStyle name="쉼표 [0] 9 4" xfId="305"/>
    <cellStyle name="쉼표 [0] 9 5" xfId="306"/>
    <cellStyle name="쉼표 [0]_1.조성법(대전광역시)" xfId="270"/>
    <cellStyle name="스타일 1" xfId="156"/>
    <cellStyle name="안건회계법인" xfId="157"/>
    <cellStyle name="연결된 셀 2" xfId="158"/>
    <cellStyle name="연결된 셀 3" xfId="159"/>
    <cellStyle name="열어본 하이퍼링크" xfId="160"/>
    <cellStyle name="요약 2" xfId="161"/>
    <cellStyle name="요약 3" xfId="162"/>
    <cellStyle name="입력 2" xfId="163"/>
    <cellStyle name="입력 3" xfId="164"/>
    <cellStyle name="자리수" xfId="165"/>
    <cellStyle name="자리수0" xfId="166"/>
    <cellStyle name="제목 1 2" xfId="167"/>
    <cellStyle name="제목 1 3" xfId="168"/>
    <cellStyle name="제목 2 2" xfId="169"/>
    <cellStyle name="제목 2 3" xfId="170"/>
    <cellStyle name="제목 3 2" xfId="171"/>
    <cellStyle name="제목 3 3" xfId="172"/>
    <cellStyle name="제목 4 2" xfId="173"/>
    <cellStyle name="제목 4 3" xfId="174"/>
    <cellStyle name="제목 5" xfId="175"/>
    <cellStyle name="제목 6" xfId="176"/>
    <cellStyle name="좋음 2" xfId="177"/>
    <cellStyle name="좋음 3" xfId="178"/>
    <cellStyle name="출력 2" xfId="179"/>
    <cellStyle name="출력 3" xfId="180"/>
    <cellStyle name="콤마 [0]" xfId="436"/>
    <cellStyle name="콤마 [2]" xfId="181"/>
    <cellStyle name="콤마_  종  합  " xfId="271"/>
    <cellStyle name="퍼센트" xfId="182"/>
    <cellStyle name="표준" xfId="0" builtinId="0"/>
    <cellStyle name="표준 10" xfId="183"/>
    <cellStyle name="표준 10 2" xfId="184"/>
    <cellStyle name="표준 11" xfId="185"/>
    <cellStyle name="표준 11 10" xfId="307"/>
    <cellStyle name="표준 11 11" xfId="308"/>
    <cellStyle name="표준 11 12" xfId="309"/>
    <cellStyle name="표준 11 13" xfId="310"/>
    <cellStyle name="표준 11 14" xfId="311"/>
    <cellStyle name="표준 11 15" xfId="312"/>
    <cellStyle name="표준 11 16" xfId="313"/>
    <cellStyle name="표준 11 17" xfId="314"/>
    <cellStyle name="표준 11 18" xfId="315"/>
    <cellStyle name="표준 11 19" xfId="316"/>
    <cellStyle name="표준 11 2" xfId="317"/>
    <cellStyle name="표준 11 20" xfId="318"/>
    <cellStyle name="표준 11 21" xfId="319"/>
    <cellStyle name="표준 11 22" xfId="320"/>
    <cellStyle name="표준 11 3" xfId="321"/>
    <cellStyle name="표준 11 4" xfId="322"/>
    <cellStyle name="표준 11 5" xfId="323"/>
    <cellStyle name="표준 11 6" xfId="324"/>
    <cellStyle name="표준 11 7" xfId="325"/>
    <cellStyle name="표준 11 8" xfId="326"/>
    <cellStyle name="표준 11 9" xfId="327"/>
    <cellStyle name="표준 12" xfId="186"/>
    <cellStyle name="표준 13" xfId="187"/>
    <cellStyle name="표준 13 2" xfId="188"/>
    <cellStyle name="표준 14" xfId="245"/>
    <cellStyle name="표준 14 2" xfId="246"/>
    <cellStyle name="표준 14 2 2" xfId="266"/>
    <cellStyle name="표준 14 3" xfId="328"/>
    <cellStyle name="표준 14 4" xfId="329"/>
    <cellStyle name="표준 14 5" xfId="330"/>
    <cellStyle name="표준 14 6" xfId="331"/>
    <cellStyle name="표준 15" xfId="247"/>
    <cellStyle name="표준 15 2" xfId="332"/>
    <cellStyle name="표준 15 3" xfId="333"/>
    <cellStyle name="표준 15 4" xfId="334"/>
    <cellStyle name="표준 15 5" xfId="335"/>
    <cellStyle name="표준 15 6" xfId="336"/>
    <cellStyle name="표준 16" xfId="265"/>
    <cellStyle name="표준 16 2" xfId="337"/>
    <cellStyle name="표준 16 3" xfId="338"/>
    <cellStyle name="표준 16 4" xfId="339"/>
    <cellStyle name="표준 16 5" xfId="340"/>
    <cellStyle name="표준 16 6" xfId="341"/>
    <cellStyle name="표준 17" xfId="249"/>
    <cellStyle name="표준 17 2" xfId="342"/>
    <cellStyle name="표준 17 3" xfId="343"/>
    <cellStyle name="표준 17 4" xfId="344"/>
    <cellStyle name="표준 17 5" xfId="345"/>
    <cellStyle name="표준 17 6" xfId="346"/>
    <cellStyle name="표준 18" xfId="189"/>
    <cellStyle name="표준 18 2" xfId="347"/>
    <cellStyle name="표준 19" xfId="190"/>
    <cellStyle name="표준 19 2" xfId="348"/>
    <cellStyle name="표준 2" xfId="191"/>
    <cellStyle name="표준 2 10" xfId="349"/>
    <cellStyle name="표준 2 11" xfId="350"/>
    <cellStyle name="표준 2 12" xfId="351"/>
    <cellStyle name="표준 2 13" xfId="352"/>
    <cellStyle name="표준 2 14" xfId="353"/>
    <cellStyle name="표준 2 15" xfId="354"/>
    <cellStyle name="표준 2 16" xfId="355"/>
    <cellStyle name="표준 2 17" xfId="356"/>
    <cellStyle name="표준 2 18" xfId="357"/>
    <cellStyle name="표준 2 19" xfId="358"/>
    <cellStyle name="표준 2 2" xfId="192"/>
    <cellStyle name="표준 2 2 2" xfId="193"/>
    <cellStyle name="표준 2 20" xfId="359"/>
    <cellStyle name="표준 2 21" xfId="360"/>
    <cellStyle name="표준 2 22" xfId="361"/>
    <cellStyle name="표준 2 23" xfId="362"/>
    <cellStyle name="표준 2 24" xfId="363"/>
    <cellStyle name="표준 2 25" xfId="364"/>
    <cellStyle name="표준 2 26" xfId="365"/>
    <cellStyle name="표준 2 27" xfId="366"/>
    <cellStyle name="표준 2 28" xfId="367"/>
    <cellStyle name="표준 2 3" xfId="194"/>
    <cellStyle name="표준 2 4" xfId="195"/>
    <cellStyle name="표준 2 4 2" xfId="368"/>
    <cellStyle name="표준 2 5" xfId="196"/>
    <cellStyle name="표준 2 6" xfId="369"/>
    <cellStyle name="표준 2 7" xfId="370"/>
    <cellStyle name="표준 2 8" xfId="371"/>
    <cellStyle name="표준 2 9" xfId="372"/>
    <cellStyle name="표준 20" xfId="250"/>
    <cellStyle name="표준 20 2" xfId="373"/>
    <cellStyle name="표준 20 3" xfId="374"/>
    <cellStyle name="표준 20 4" xfId="375"/>
    <cellStyle name="표준 20 5" xfId="376"/>
    <cellStyle name="표준 20 6" xfId="377"/>
    <cellStyle name="표준 21" xfId="251"/>
    <cellStyle name="표준 21 2" xfId="378"/>
    <cellStyle name="표준 21 3" xfId="379"/>
    <cellStyle name="표준 21 4" xfId="380"/>
    <cellStyle name="표준 21 5" xfId="381"/>
    <cellStyle name="표준 21 6" xfId="382"/>
    <cellStyle name="표준 22" xfId="252"/>
    <cellStyle name="표준 22 2" xfId="383"/>
    <cellStyle name="표준 22 3" xfId="384"/>
    <cellStyle name="표준 22 4" xfId="385"/>
    <cellStyle name="표준 22 5" xfId="386"/>
    <cellStyle name="표준 22 6" xfId="387"/>
    <cellStyle name="표준 23" xfId="197"/>
    <cellStyle name="표준 24" xfId="253"/>
    <cellStyle name="표준 24 2" xfId="388"/>
    <cellStyle name="표준 24 3" xfId="389"/>
    <cellStyle name="표준 24 4" xfId="390"/>
    <cellStyle name="표준 24 5" xfId="391"/>
    <cellStyle name="표준 25" xfId="254"/>
    <cellStyle name="표준 26" xfId="255"/>
    <cellStyle name="표준 27" xfId="269"/>
    <cellStyle name="표준 28" xfId="256"/>
    <cellStyle name="표준 29" xfId="257"/>
    <cellStyle name="표준 3" xfId="198"/>
    <cellStyle name="표준 3 10" xfId="392"/>
    <cellStyle name="표준 3 11" xfId="393"/>
    <cellStyle name="표준 3 12" xfId="394"/>
    <cellStyle name="표준 3 13" xfId="395"/>
    <cellStyle name="표준 3 14" xfId="396"/>
    <cellStyle name="표준 3 15" xfId="397"/>
    <cellStyle name="표준 3 16" xfId="398"/>
    <cellStyle name="표준 3 17" xfId="399"/>
    <cellStyle name="표준 3 18" xfId="400"/>
    <cellStyle name="표준 3 19" xfId="401"/>
    <cellStyle name="표준 3 2" xfId="199"/>
    <cellStyle name="표준 3 2 2" xfId="402"/>
    <cellStyle name="표준 3 20" xfId="403"/>
    <cellStyle name="표준 3 21" xfId="404"/>
    <cellStyle name="표준 3 22" xfId="405"/>
    <cellStyle name="표준 3 3" xfId="406"/>
    <cellStyle name="표준 3 4" xfId="407"/>
    <cellStyle name="표준 3 5" xfId="408"/>
    <cellStyle name="표준 3 6" xfId="409"/>
    <cellStyle name="표준 3 7" xfId="410"/>
    <cellStyle name="표준 3 8" xfId="411"/>
    <cellStyle name="표준 3 9" xfId="412"/>
    <cellStyle name="표준 30" xfId="258"/>
    <cellStyle name="표준 31" xfId="259"/>
    <cellStyle name="표준 32" xfId="260"/>
    <cellStyle name="표준 33" xfId="261"/>
    <cellStyle name="표준 34" xfId="262"/>
    <cellStyle name="표준 35" xfId="263"/>
    <cellStyle name="표준 36" xfId="264"/>
    <cellStyle name="표준 4" xfId="200"/>
    <cellStyle name="표준 4 10" xfId="413"/>
    <cellStyle name="표준 4 11" xfId="414"/>
    <cellStyle name="표준 4 12" xfId="415"/>
    <cellStyle name="표준 4 13" xfId="416"/>
    <cellStyle name="표준 4 14" xfId="417"/>
    <cellStyle name="표준 4 15" xfId="418"/>
    <cellStyle name="표준 4 16" xfId="419"/>
    <cellStyle name="표준 4 17" xfId="420"/>
    <cellStyle name="표준 4 18" xfId="421"/>
    <cellStyle name="표준 4 19" xfId="422"/>
    <cellStyle name="표준 4 2" xfId="201"/>
    <cellStyle name="표준 4 20" xfId="423"/>
    <cellStyle name="표준 4 21" xfId="424"/>
    <cellStyle name="표준 4 22" xfId="425"/>
    <cellStyle name="표준 4 3" xfId="426"/>
    <cellStyle name="표준 4 4" xfId="427"/>
    <cellStyle name="표준 4 5" xfId="428"/>
    <cellStyle name="표준 4 6" xfId="429"/>
    <cellStyle name="표준 4 7" xfId="430"/>
    <cellStyle name="표준 4 8" xfId="431"/>
    <cellStyle name="표준 4 9" xfId="432"/>
    <cellStyle name="표준 5" xfId="202"/>
    <cellStyle name="표준 6" xfId="203"/>
    <cellStyle name="표준 7" xfId="204"/>
    <cellStyle name="표준 8" xfId="205"/>
    <cellStyle name="표준 9" xfId="206"/>
    <cellStyle name="표준_1.조성법(대전광역시)" xfId="272"/>
    <cellStyle name="표준1" xfId="207"/>
    <cellStyle name="표준JKDH" xfId="273"/>
    <cellStyle name="하이퍼링크 2" xfId="208"/>
    <cellStyle name="합산" xfId="209"/>
    <cellStyle name="화폐기호" xfId="210"/>
    <cellStyle name="화폐기호0" xfId="211"/>
    <cellStyle name="AeE­ [0]_AMT " xfId="212"/>
    <cellStyle name="AeE­_AMT " xfId="213"/>
    <cellStyle name="ALIGNMENT" xfId="214"/>
    <cellStyle name="AÞ¸¶ [0]_AN°y(1.25) " xfId="215"/>
    <cellStyle name="AÞ¸¶_AN°y(1.25) " xfId="216"/>
    <cellStyle name="C￥AØ_¿μ¾÷CoE² " xfId="217"/>
    <cellStyle name="Calc Currency (0)" xfId="218"/>
    <cellStyle name="category" xfId="219"/>
    <cellStyle name="Comma [0]_ SG&amp;A Bridge " xfId="220"/>
    <cellStyle name="comma zerodec" xfId="221"/>
    <cellStyle name="Comma_ SG&amp;A Bridge " xfId="222"/>
    <cellStyle name="Curren?_x0012_퐀_x0017_?" xfId="223"/>
    <cellStyle name="Currency [0]_ SG&amp;A Bridge " xfId="224"/>
    <cellStyle name="Currency_ SG&amp;A Bridge " xfId="225"/>
    <cellStyle name="Currency1" xfId="226"/>
    <cellStyle name="Dezimal [0]_laroux" xfId="437"/>
    <cellStyle name="Dezimal_laroux" xfId="438"/>
    <cellStyle name="Dollar (zero dec)" xfId="227"/>
    <cellStyle name="Excel_BuiltIn_Hyperlink 1" xfId="228"/>
    <cellStyle name="Grey" xfId="229"/>
    <cellStyle name="HEADER" xfId="230"/>
    <cellStyle name="Header1" xfId="231"/>
    <cellStyle name="Header2" xfId="232"/>
    <cellStyle name="Helv8_PFD4.XLS" xfId="233"/>
    <cellStyle name="Input [yellow]" xfId="234"/>
    <cellStyle name="Milliers [0]_Arabian Spec" xfId="439"/>
    <cellStyle name="Milliers_Arabian Spec" xfId="440"/>
    <cellStyle name="Model" xfId="235"/>
    <cellStyle name="Mon?aire [0]_Arabian Spec" xfId="441"/>
    <cellStyle name="Mon?aire_Arabian Spec" xfId="442"/>
    <cellStyle name="no dec" xfId="236"/>
    <cellStyle name="Normal - Style1" xfId="237"/>
    <cellStyle name="Normal_ SG&amp;A Bridge " xfId="238"/>
    <cellStyle name="Percent [2]" xfId="239"/>
    <cellStyle name="Standard_laroux" xfId="443"/>
    <cellStyle name="subhead" xfId="240"/>
    <cellStyle name="Title" xfId="241"/>
    <cellStyle name="title [1]" xfId="242"/>
    <cellStyle name="title [2]" xfId="243"/>
    <cellStyle name="W?rung [0]_laroux" xfId="444"/>
    <cellStyle name="W?rung_laroux" xfId="244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4788;&#53468;\&#50872;&#49328;&#49884;&#54616;&#49688;&#46020;&#51221;&#48708;%20&#48155;&#51008;&#51088;&#47308;&#51221;&#47532;\e-DACS\Project\&#50872;&#49328;&#44305;&#50669;&#49884;_&#51473;&#44396;_&#50872;&#49328;&#44305;&#50669;&#49884;_&#51473;&#44396;_06&#51221;&#51648;&#54952;_052-290-0331\f_&#50872;&#49328;&#44305;&#50669;&#49884;_&#51473;&#44396;_&#50872;&#49328;&#44305;&#50669;&#49884;_&#51473;&#44396;_06&#51221;&#51648;&#54952;_052-290-0331_&#49328;&#506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4788;&#53468;\&#50872;&#49328;&#49884;&#54616;&#49688;&#46020;&#51221;&#48708;%20&#48155;&#51008;&#51088;&#47308;&#51221;&#47532;\&#49345;&#47924;&#45784;%20&#51060;&#47700;&#51068;&#48155;&#51008;&#51088;&#47308;\00.&#50872;&#49328;&#54224;&#49688;&#48176;&#52636;&#54788;&#54889;\&#54872;&#44221;&#44288;&#47532;&#44284;(&#44608;&#48169;&#51452;)\&#54224;&#49688;&#48176;&#52636;&#50629;&#49548;(2011&#45380;%20&#50724;&#50684;&#50896;&#51312;&#49324;)-&#54616;&#49688;&#46020;&#44592;&#48376;&#44228;&#54925;&#51088;&#473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08;&#44305;\&#44277;&#50976;&#48169;\Documents%20and%20Settings\&#51060;&#47088;\My%20Documents\2.%20&#48177;&#44221;&#49689;\8.%20&#54872;&#44221;&#44288;&#47532;%20&#51068;&#48152;\&#51204;&#44397;&#50724;&#50684;&#50896;%20&#51312;&#49324;\2005%20&#51204;&#44397;&#50724;&#50684;&#50896;%20&#51312;&#49324;\&#49328;&#50629;(&#48176;&#52636;&#49884;&#49444;&#54788;&#5488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08;&#44305;\&#44277;&#50976;&#48169;\12-07-19%20&#44228;&#54925;&#51648;&#54364;\REV.2(&#49688;&#47549;&#51648;&#52840;%20fm)\Documents%20and%20Settings\All%20Users\Documents\Program%20Files\enRise\&#51076;&#45824;&#51452;&#53469;%20&#51116;&#49328;&#54788;&#54889;(&#47588;&#44033;&#5085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lim\my%20documents\&#54620;&#44053;&#49688;&#44228;\&#44032;&#54217;\&#48372;&#44256;&#49436;&#44288;&#47144;\&#54869;&#45824;&#51201;&#50857;\&#44032;&#54217;&#50864;&#49440;&#49692;&#50948;re3(4&#50900;2&#5106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.2%20&#50857;&#49688;&#49688;&#50836;&#4704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2%20&#51312;&#49457;&#48277;&#50640;%20&#51032;&#54620;%20&#51064;&#44396;%20&#52628;&#51221;(2013&#45380;&#44592;&#514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gCode"/>
      <sheetName val="Variables"/>
      <sheetName val="메인메뉴"/>
      <sheetName val="1.폐수업소"/>
      <sheetName val="2.특정공정"/>
      <sheetName val="hid_1.폐수업소"/>
      <sheetName val="hid_2.특정공정"/>
      <sheetName val="sum_인구현황"/>
      <sheetName val="sum_양식장현황"/>
      <sheetName val="sum_토지이용현황"/>
      <sheetName val="sum_농약및비료현황"/>
      <sheetName val="sum_생활용수공급현황 "/>
      <sheetName val="sum_공업용수공급현황"/>
      <sheetName val="sum_산업현황"/>
      <sheetName val="sum_축산현황"/>
    </sheetNames>
    <sheetDataSet>
      <sheetData sheetId="0">
        <row r="10002">
          <cell r="H10002" t="str">
            <v>웨어</v>
          </cell>
          <cell r="BA10002" t="str">
            <v>청정지역</v>
          </cell>
          <cell r="BY10002" t="str">
            <v>청색</v>
          </cell>
          <cell r="CB10002" t="str">
            <v>개인회사</v>
          </cell>
          <cell r="CK10002" t="str">
            <v>설치</v>
          </cell>
          <cell r="CN10002" t="str">
            <v>UV식</v>
          </cell>
          <cell r="CT10002" t="str">
            <v>환경기사1급(수질)</v>
          </cell>
          <cell r="CW10002" t="str">
            <v>부표식</v>
          </cell>
          <cell r="CZ10002" t="str">
            <v>설치</v>
          </cell>
          <cell r="EY10002" t="str">
            <v>대학원졸</v>
          </cell>
          <cell r="FB10002" t="str">
            <v>1종</v>
          </cell>
          <cell r="FE10002" t="str">
            <v>허가</v>
          </cell>
          <cell r="FW10002" t="str">
            <v>휴업</v>
          </cell>
          <cell r="FZ10002" t="str">
            <v>설치</v>
          </cell>
          <cell r="GF10002" t="str">
            <v>서울특별시</v>
          </cell>
          <cell r="GU10002" t="str">
            <v>도축, 고기가공 처리시설</v>
          </cell>
          <cell r="GX10002" t="str">
            <v>달성</v>
          </cell>
        </row>
        <row r="10003">
          <cell r="H10003" t="str">
            <v>파샬플름</v>
          </cell>
          <cell r="BA10003" t="str">
            <v>가지역</v>
          </cell>
          <cell r="BY10003" t="str">
            <v>녹색</v>
          </cell>
          <cell r="CB10003" t="str">
            <v>주식회사</v>
          </cell>
          <cell r="CK10003" t="str">
            <v>미설치</v>
          </cell>
          <cell r="CN10003" t="str">
            <v>기타</v>
          </cell>
          <cell r="CT10003" t="str">
            <v>환경기사2급(수질)</v>
          </cell>
          <cell r="CW10003" t="str">
            <v>초음파식</v>
          </cell>
          <cell r="CZ10003" t="str">
            <v>미설치</v>
          </cell>
          <cell r="EY10003" t="str">
            <v>대졸</v>
          </cell>
          <cell r="FB10003" t="str">
            <v>2종</v>
          </cell>
          <cell r="FE10003" t="str">
            <v>신고</v>
          </cell>
          <cell r="FZ10003" t="str">
            <v>미설치</v>
          </cell>
          <cell r="GF10003" t="str">
            <v>서울특별시 종로구</v>
          </cell>
          <cell r="GU10003" t="str">
            <v>수산물 가공 처리시설</v>
          </cell>
          <cell r="GX10003" t="str">
            <v>성서</v>
          </cell>
        </row>
        <row r="10004">
          <cell r="H10004" t="str">
            <v>팔마플러스플름</v>
          </cell>
          <cell r="BA10004" t="str">
            <v>나지역</v>
          </cell>
          <cell r="BY10004" t="str">
            <v>적색</v>
          </cell>
          <cell r="CB10004" t="str">
            <v>합명합자유한회사</v>
          </cell>
          <cell r="CN10004" t="str">
            <v>미설치</v>
          </cell>
          <cell r="CT10004" t="str">
            <v>이공대 졸업</v>
          </cell>
          <cell r="CW10004" t="str">
            <v>프로펠라식</v>
          </cell>
          <cell r="EY10004" t="str">
            <v>전문대졸</v>
          </cell>
          <cell r="FB10004" t="str">
            <v>3종</v>
          </cell>
          <cell r="FE10004" t="str">
            <v>허가 및 신고(동시)</v>
          </cell>
          <cell r="GF10004" t="str">
            <v>서울특별시 중구</v>
          </cell>
          <cell r="GU10004" t="str">
            <v>과실 및 채소가공 저장 처리시설</v>
          </cell>
          <cell r="GX10004" t="str">
            <v>대전3,4</v>
          </cell>
        </row>
        <row r="10005">
          <cell r="H10005" t="str">
            <v>미설치</v>
          </cell>
          <cell r="BA10005" t="str">
            <v>특례지역</v>
          </cell>
          <cell r="CB10005" t="str">
            <v>공공단체</v>
          </cell>
          <cell r="CT10005" t="str">
            <v>전문대 졸업</v>
          </cell>
          <cell r="CW10005" t="str">
            <v>미설치</v>
          </cell>
          <cell r="EY10005" t="str">
            <v>기타</v>
          </cell>
          <cell r="FB10005" t="str">
            <v>4종</v>
          </cell>
          <cell r="GF10005" t="str">
            <v>서울특별시 용산구</v>
          </cell>
          <cell r="GU10005" t="str">
            <v>동식물성 유지제조시설</v>
          </cell>
          <cell r="GX10005" t="str">
            <v>송탄</v>
          </cell>
        </row>
        <row r="10006">
          <cell r="H10006" t="str">
            <v>기타</v>
          </cell>
          <cell r="CB10006" t="str">
            <v>관공서</v>
          </cell>
          <cell r="CT10006" t="str">
            <v>대표자 또는 지정자</v>
          </cell>
          <cell r="CW10006" t="str">
            <v>기타</v>
          </cell>
          <cell r="FB10006" t="str">
            <v>5종</v>
          </cell>
          <cell r="GF10006" t="str">
            <v>서울특별시 성동구</v>
          </cell>
          <cell r="GU10006" t="str">
            <v>낙농품 제조가공시설</v>
          </cell>
          <cell r="GX10006" t="str">
            <v>안성</v>
          </cell>
        </row>
        <row r="10007">
          <cell r="CB10007" t="str">
            <v>기타</v>
          </cell>
          <cell r="CT10007" t="str">
            <v>기타</v>
          </cell>
          <cell r="GF10007" t="str">
            <v>서울특별시 광진구</v>
          </cell>
          <cell r="GU10007" t="str">
            <v>아이스크림 및 식용빙과류 제조시설</v>
          </cell>
          <cell r="GX10007" t="str">
            <v>평택한산</v>
          </cell>
        </row>
        <row r="10008">
          <cell r="GF10008" t="str">
            <v>서울특별시 동대문구</v>
          </cell>
          <cell r="GU10008" t="str">
            <v>곡물가공시설</v>
          </cell>
          <cell r="GX10008" t="str">
            <v>문막</v>
          </cell>
        </row>
        <row r="10009">
          <cell r="GF10009" t="str">
            <v>서울특별시 중랑구</v>
          </cell>
          <cell r="GU10009" t="str">
            <v>전분 및 당류제조시설</v>
          </cell>
          <cell r="GX10009" t="str">
            <v>청주</v>
          </cell>
        </row>
        <row r="10010">
          <cell r="GF10010" t="str">
            <v>서울특별시 성북구</v>
          </cell>
          <cell r="GU10010" t="str">
            <v>동물 사료제조시설</v>
          </cell>
          <cell r="GX10010" t="str">
            <v>대소</v>
          </cell>
        </row>
        <row r="10011">
          <cell r="GF10011" t="str">
            <v>서울특별시 강북구</v>
          </cell>
          <cell r="GU10011" t="str">
            <v>빵, 곡분과자 제조시설</v>
          </cell>
          <cell r="GX10011" t="str">
            <v>현도</v>
          </cell>
        </row>
        <row r="10012">
          <cell r="GF10012" t="str">
            <v>서울특별시 도봉구</v>
          </cell>
          <cell r="GU10012" t="str">
            <v>설탕 제조시설</v>
          </cell>
          <cell r="GX10012" t="str">
            <v>만승</v>
          </cell>
        </row>
        <row r="10013">
          <cell r="GF10013" t="str">
            <v>서울특별시 노원구</v>
          </cell>
          <cell r="GU10013" t="str">
            <v>코코아제품 및 설탕과자제조시설</v>
          </cell>
          <cell r="GX10013" t="str">
            <v>부용</v>
          </cell>
        </row>
        <row r="10014">
          <cell r="GF10014" t="str">
            <v>서울특별시 은평구</v>
          </cell>
          <cell r="GU10014" t="str">
            <v>국수, 라면 및 유사식품 제조시설</v>
          </cell>
          <cell r="GX10014" t="str">
            <v>대풍</v>
          </cell>
        </row>
        <row r="10015">
          <cell r="GF10015" t="str">
            <v>서울특별시 서대문구</v>
          </cell>
          <cell r="GU10015" t="str">
            <v>조미료 및 식품첨가물 제조시설</v>
          </cell>
          <cell r="GX10015" t="str">
            <v>소이공업</v>
          </cell>
        </row>
        <row r="10016">
          <cell r="GF10016" t="str">
            <v>서울특별시 마포구</v>
          </cell>
          <cell r="GU10016" t="str">
            <v>커피, 차류 및 조제수프 등 제조시설</v>
          </cell>
          <cell r="GX10016" t="str">
            <v>음성금왕</v>
          </cell>
        </row>
        <row r="10017">
          <cell r="GF10017" t="str">
            <v>서울특별시 양천구</v>
          </cell>
          <cell r="GU10017" t="str">
            <v>두부 및 유사식품 제조시설</v>
          </cell>
          <cell r="GX10017" t="str">
            <v>음성육육</v>
          </cell>
        </row>
        <row r="10018">
          <cell r="GF10018" t="str">
            <v>서울특별시 강서구</v>
          </cell>
          <cell r="GU10018" t="str">
            <v>인삼식품 제조시설</v>
          </cell>
          <cell r="GX10018" t="str">
            <v>조치원3</v>
          </cell>
        </row>
        <row r="10019">
          <cell r="GF10019" t="str">
            <v>서울특별시 구로구</v>
          </cell>
          <cell r="GU10019" t="str">
            <v>건강식품 제조시설</v>
          </cell>
          <cell r="GX10019" t="str">
            <v>천흥</v>
          </cell>
        </row>
        <row r="10020">
          <cell r="GF10020" t="str">
            <v>서울특별시 금천구</v>
          </cell>
          <cell r="GU10020" t="str">
            <v>식용해조류 가공, 저장시설</v>
          </cell>
          <cell r="GX10020" t="str">
            <v>금산</v>
          </cell>
        </row>
        <row r="10021">
          <cell r="GF10021" t="str">
            <v>서울특별시 영등포구</v>
          </cell>
          <cell r="GU10021" t="str">
            <v>달리 분류되지 않은 식료품 제조시설</v>
          </cell>
          <cell r="GX10021" t="str">
            <v>천안3</v>
          </cell>
        </row>
        <row r="10022">
          <cell r="GF10022" t="str">
            <v>서울특별시 동작구</v>
          </cell>
          <cell r="GU10022" t="str">
            <v>주정제조시설</v>
          </cell>
          <cell r="GX10022" t="str">
            <v>연기소정</v>
          </cell>
        </row>
        <row r="10023">
          <cell r="GF10023" t="str">
            <v>서울특별시 관악구</v>
          </cell>
          <cell r="GU10023" t="str">
            <v>소주,탁주,청주,과실주제조시설</v>
          </cell>
          <cell r="GX10023" t="str">
            <v>익산</v>
          </cell>
        </row>
        <row r="10024">
          <cell r="GF10024" t="str">
            <v>서울특별시 서초구</v>
          </cell>
          <cell r="GU10024" t="str">
            <v>맥아 및 맥주 제조시설</v>
          </cell>
          <cell r="GX10024" t="str">
            <v>전주3</v>
          </cell>
        </row>
        <row r="10025">
          <cell r="GF10025" t="str">
            <v>서울특별시 강남구</v>
          </cell>
          <cell r="GU10025" t="str">
            <v>비알콜성 음료품 제조시설</v>
          </cell>
          <cell r="GX10025" t="str">
            <v>여천</v>
          </cell>
        </row>
        <row r="10026">
          <cell r="GF10026" t="str">
            <v>서울특별시 송파구</v>
          </cell>
          <cell r="GU10026" t="str">
            <v>담배 제조시설</v>
          </cell>
          <cell r="GX10026" t="str">
            <v>광양</v>
          </cell>
        </row>
        <row r="10027">
          <cell r="GF10027" t="str">
            <v>서울특별시 강동구</v>
          </cell>
          <cell r="GU10027" t="str">
            <v>제사, 방적 및 직조시설</v>
          </cell>
          <cell r="GX10027" t="str">
            <v>영암삼호</v>
          </cell>
        </row>
        <row r="10028">
          <cell r="GF10028" t="str">
            <v>부산광역시</v>
          </cell>
          <cell r="GU10028" t="str">
            <v>섬유표백, 염색 및 가공시설</v>
          </cell>
          <cell r="GX10028" t="str">
            <v>대구남천</v>
          </cell>
        </row>
        <row r="10029">
          <cell r="GF10029" t="str">
            <v>부산광역시 중구</v>
          </cell>
          <cell r="GU10029" t="str">
            <v>기타 섬유제품 제조가공시설</v>
          </cell>
          <cell r="GX10029" t="str">
            <v>다산주물</v>
          </cell>
        </row>
        <row r="10030">
          <cell r="GF10030" t="str">
            <v>부산광역시 서구</v>
          </cell>
          <cell r="GU10030" t="str">
            <v>가죽, 모피가공 및 제품제조시설</v>
          </cell>
          <cell r="GX10030" t="str">
            <v>고령개진</v>
          </cell>
        </row>
        <row r="10031">
          <cell r="GF10031" t="str">
            <v>부산광역시 동구</v>
          </cell>
          <cell r="GU10031" t="str">
            <v>신발제조시설</v>
          </cell>
          <cell r="GX10031" t="str">
            <v>진주상평</v>
          </cell>
        </row>
        <row r="10032">
          <cell r="GF10032" t="str">
            <v>부산광역시 영도구</v>
          </cell>
          <cell r="GU10032" t="str">
            <v>제재, 목재 가공 및 콜크제조시설</v>
          </cell>
          <cell r="GX10032" t="str">
            <v>양산</v>
          </cell>
        </row>
        <row r="10033">
          <cell r="GF10033" t="str">
            <v>부산광역시 부산진구</v>
          </cell>
          <cell r="GU10033" t="str">
            <v>펄프, 종이 및 종이제품 제조시설</v>
          </cell>
          <cell r="GX10033" t="str">
            <v>칠서</v>
          </cell>
        </row>
        <row r="10034">
          <cell r="GF10034" t="str">
            <v>부산광역시 동래구</v>
          </cell>
          <cell r="GU10034" t="str">
            <v>출판, 인쇄시설</v>
          </cell>
          <cell r="GX10034" t="str">
            <v>월항석재</v>
          </cell>
        </row>
        <row r="10035">
          <cell r="GF10035" t="str">
            <v>부산광역시 남구</v>
          </cell>
          <cell r="GU10035" t="str">
            <v>코크스 및 관련제품 제조시설</v>
          </cell>
          <cell r="GX10035" t="str">
            <v>사천진사</v>
          </cell>
        </row>
        <row r="10036">
          <cell r="GF10036" t="str">
            <v>부산광역시 북구</v>
          </cell>
          <cell r="GU10036" t="str">
            <v>석유정제시설</v>
          </cell>
          <cell r="GX10036" t="str">
            <v>중랑</v>
          </cell>
        </row>
        <row r="10037">
          <cell r="GF10037" t="str">
            <v>부산광역시 해운대구</v>
          </cell>
          <cell r="GU10037" t="str">
            <v>석유증류 (상압, 감압)시설</v>
          </cell>
          <cell r="GX10037" t="str">
            <v>탄천</v>
          </cell>
        </row>
        <row r="10038">
          <cell r="GF10038" t="str">
            <v>부산광역시 사하구</v>
          </cell>
          <cell r="GU10038" t="str">
            <v>석유전화 (분해, 개질)시설</v>
          </cell>
          <cell r="GX10038" t="str">
            <v>가양</v>
          </cell>
        </row>
        <row r="10039">
          <cell r="GF10039" t="str">
            <v>부산광역시 금정구</v>
          </cell>
          <cell r="GU10039" t="str">
            <v>윤활유 및 그리스 제조시설</v>
          </cell>
          <cell r="GX10039" t="str">
            <v>난지</v>
          </cell>
        </row>
        <row r="10040">
          <cell r="GF10040" t="str">
            <v>부산광역시 강서구</v>
          </cell>
          <cell r="GU10040" t="str">
            <v>달리 분류되지 않은 석유정제시설</v>
          </cell>
          <cell r="GX10040" t="str">
            <v>수영</v>
          </cell>
        </row>
        <row r="10041">
          <cell r="GF10041" t="str">
            <v>부산광역시 연제구</v>
          </cell>
          <cell r="GU10041" t="str">
            <v>가스제조시설</v>
          </cell>
          <cell r="GX10041" t="str">
            <v>장림</v>
          </cell>
        </row>
        <row r="10042">
          <cell r="GF10042" t="str">
            <v>부산광역시 수영구</v>
          </cell>
          <cell r="GU10042" t="str">
            <v>소다회, 가성소다 및 알카리 제조시설</v>
          </cell>
          <cell r="GX10042" t="str">
            <v>해운대</v>
          </cell>
        </row>
        <row r="10043">
          <cell r="GF10043" t="str">
            <v>부산광역시 사상구</v>
          </cell>
          <cell r="GU10043" t="str">
            <v>산업용화학물제조시설(무기화학물 제조)</v>
          </cell>
          <cell r="GX10043" t="str">
            <v>남부</v>
          </cell>
        </row>
        <row r="10044">
          <cell r="GF10044" t="str">
            <v>부산광역시 기장군</v>
          </cell>
          <cell r="GU10044" t="str">
            <v>황산, 질산, 염산 제조시설</v>
          </cell>
          <cell r="GX10044" t="str">
            <v>녹산</v>
          </cell>
        </row>
        <row r="10045">
          <cell r="GF10045" t="str">
            <v>대구광역시</v>
          </cell>
          <cell r="GU10045" t="str">
            <v>암모니아 합성 및 유도제품 제조시설</v>
          </cell>
          <cell r="GX10045" t="str">
            <v>달서천</v>
          </cell>
        </row>
        <row r="10046">
          <cell r="GF10046" t="str">
            <v>대구광역시 중구</v>
          </cell>
          <cell r="GU10046" t="str">
            <v>무기안료 제조시설</v>
          </cell>
          <cell r="GX10046" t="str">
            <v>신천</v>
          </cell>
        </row>
        <row r="10047">
          <cell r="GF10047" t="str">
            <v>대구광역시 동구</v>
          </cell>
          <cell r="GU10047" t="str">
            <v>금속의 산화물, 수산화물 및 염 제조시설</v>
          </cell>
          <cell r="GX10047" t="str">
            <v>북부</v>
          </cell>
        </row>
        <row r="10048">
          <cell r="GF10048" t="str">
            <v>대구광역시 동구안심출장소</v>
          </cell>
          <cell r="GU10048" t="str">
            <v>화학원소 단체물질제조시설 무기화학제품 제조시설</v>
          </cell>
          <cell r="GX10048" t="str">
            <v>서부</v>
          </cell>
        </row>
        <row r="10049">
          <cell r="GF10049" t="str">
            <v>대구광역시 서구</v>
          </cell>
          <cell r="GU10049" t="str">
            <v>화학원소 단체물질제조시설 카본블랙 제조시설</v>
          </cell>
          <cell r="GX10049" t="str">
            <v>가좌</v>
          </cell>
        </row>
        <row r="10050">
          <cell r="GF10050" t="str">
            <v>대구광역시 남구</v>
          </cell>
          <cell r="GU10050" t="str">
            <v>인산,비금속의 산화물,황화물,할로겐화합물 제조시설</v>
          </cell>
          <cell r="GX10050" t="str">
            <v>승기</v>
          </cell>
        </row>
        <row r="10051">
          <cell r="GF10051" t="str">
            <v>대구광역시 북구</v>
          </cell>
          <cell r="GU10051" t="str">
            <v>유연제, 식물성 염료엑기스 제조시설</v>
          </cell>
          <cell r="GX10051" t="str">
            <v>공촌</v>
          </cell>
        </row>
        <row r="10052">
          <cell r="GF10052" t="str">
            <v>대구광역시 북구칠곡출장소</v>
          </cell>
          <cell r="GU10052" t="str">
            <v>염료 및 기타 착색제 제조시설</v>
          </cell>
          <cell r="GX10052" t="str">
            <v>광주</v>
          </cell>
        </row>
        <row r="10053">
          <cell r="GF10053" t="str">
            <v>대구광역시 수성구</v>
          </cell>
          <cell r="GU10053" t="str">
            <v>석탄화학물 제조시설</v>
          </cell>
          <cell r="GX10053" t="str">
            <v>송대</v>
          </cell>
        </row>
        <row r="10054">
          <cell r="GF10054" t="str">
            <v>대구광역시 달서구</v>
          </cell>
          <cell r="GU10054" t="str">
            <v>산업용 화학물 제조시설(유기화학물 제조)</v>
          </cell>
          <cell r="GX10054" t="str">
            <v>대전</v>
          </cell>
        </row>
        <row r="10055">
          <cell r="GF10055" t="str">
            <v>대구광역시 달성군</v>
          </cell>
          <cell r="GU10055" t="str">
            <v>에틸렌 및 프로필렌계 화학물질 제조시설</v>
          </cell>
          <cell r="GX10055" t="str">
            <v>울산</v>
          </cell>
        </row>
        <row r="10056">
          <cell r="GF10056" t="str">
            <v>인천광역시</v>
          </cell>
          <cell r="GU10056" t="str">
            <v>부틸렌계 화학물질 제조시설</v>
          </cell>
          <cell r="GX10056" t="str">
            <v>회야</v>
          </cell>
        </row>
        <row r="10057">
          <cell r="GF10057" t="str">
            <v>인천광역시 중구</v>
          </cell>
          <cell r="GU10057" t="str">
            <v>부타디엔계 화학물질 제조시설</v>
          </cell>
          <cell r="GX10057" t="str">
            <v>온산</v>
          </cell>
        </row>
        <row r="10058">
          <cell r="GF10058" t="str">
            <v>인천광역시 중구영종출장소</v>
          </cell>
          <cell r="GU10058" t="str">
            <v>사이크로펜타디인계 화학물질 제조시설</v>
          </cell>
          <cell r="GX10058" t="str">
            <v>수원</v>
          </cell>
        </row>
        <row r="10059">
          <cell r="GF10059" t="str">
            <v>인천광역시 중구용유출장소</v>
          </cell>
          <cell r="GU10059" t="str">
            <v>이소프렌계 화학물질 제조시설</v>
          </cell>
          <cell r="GX10059" t="str">
            <v>성남</v>
          </cell>
        </row>
        <row r="10060">
          <cell r="GF10060" t="str">
            <v>인천광역시 동구</v>
          </cell>
          <cell r="GU10060" t="str">
            <v>방향족 탄화수소계 화학물질 제조시설</v>
          </cell>
          <cell r="GX10060" t="str">
            <v>의정부</v>
          </cell>
        </row>
        <row r="10061">
          <cell r="GF10061" t="str">
            <v>인천광역시 남구</v>
          </cell>
          <cell r="GU10061" t="str">
            <v>사이크로헥산계 화학물질 제조시설</v>
          </cell>
          <cell r="GX10061" t="str">
            <v>안양</v>
          </cell>
        </row>
        <row r="10062">
          <cell r="GF10062" t="str">
            <v>인천광역시 연수구</v>
          </cell>
          <cell r="GU10062" t="str">
            <v>아세틸계 화학물질 제조시설</v>
          </cell>
          <cell r="GX10062" t="str">
            <v>부천</v>
          </cell>
        </row>
        <row r="10063">
          <cell r="GF10063" t="str">
            <v>인천광역시 남동구</v>
          </cell>
          <cell r="GU10063" t="str">
            <v>검 및 나무화학물 제조시설</v>
          </cell>
          <cell r="GX10063" t="str">
            <v>장당(평택시)</v>
          </cell>
        </row>
        <row r="10064">
          <cell r="GF10064" t="str">
            <v>인천광역시 부평구</v>
          </cell>
          <cell r="GU10064" t="str">
            <v>달리 분류되지 않은 기초화학물 제조시설</v>
          </cell>
          <cell r="GX10064" t="str">
            <v>통복(평택시)</v>
          </cell>
        </row>
        <row r="10065">
          <cell r="GF10065" t="str">
            <v>인천광역시 계양구</v>
          </cell>
          <cell r="GU10065" t="str">
            <v>비료 제조시설</v>
          </cell>
          <cell r="GX10065" t="str">
            <v>동두천</v>
          </cell>
        </row>
        <row r="10066">
          <cell r="GF10066" t="str">
            <v>인천광역시 서구</v>
          </cell>
          <cell r="GU10066" t="str">
            <v>합성고무 제조시설</v>
          </cell>
          <cell r="GX10066" t="str">
            <v>안산</v>
          </cell>
        </row>
        <row r="10067">
          <cell r="GF10067" t="str">
            <v>인천광역시 서구검단출장소</v>
          </cell>
          <cell r="GU10067" t="str">
            <v>합성수지 제조시설</v>
          </cell>
          <cell r="GX10067" t="str">
            <v>고양</v>
          </cell>
        </row>
        <row r="10068">
          <cell r="GF10068" t="str">
            <v>인천광역시 강화군</v>
          </cell>
          <cell r="GU10068" t="str">
            <v>재생섬유소 및 그 유도체 제조시설</v>
          </cell>
          <cell r="GX10068" t="str">
            <v>과천</v>
          </cell>
        </row>
        <row r="10069">
          <cell r="GF10069" t="str">
            <v>인천광역시 옹진군</v>
          </cell>
          <cell r="GU10069" t="str">
            <v>살균,살충제 및 농업용 화학제품 제조시설</v>
          </cell>
          <cell r="GX10069" t="str">
            <v>구리</v>
          </cell>
        </row>
        <row r="10070">
          <cell r="GF10070" t="str">
            <v>광주광역시</v>
          </cell>
          <cell r="GU10070" t="str">
            <v>도료, 잉크 및 유사제품 제조시설</v>
          </cell>
          <cell r="GX10070" t="str">
            <v>화도(남양주시)</v>
          </cell>
        </row>
        <row r="10071">
          <cell r="GF10071" t="str">
            <v>광주광역시 동구</v>
          </cell>
          <cell r="GU10071" t="str">
            <v>의약품, 의료용 화합물 및 생약제재 제조시설</v>
          </cell>
          <cell r="GX10071" t="str">
            <v>시화(시흥시)</v>
          </cell>
        </row>
        <row r="10072">
          <cell r="GF10072" t="str">
            <v>광주광역시 서구</v>
          </cell>
          <cell r="GU10072" t="str">
            <v>비누 제조시설</v>
          </cell>
          <cell r="GX10072" t="str">
            <v>이천</v>
          </cell>
        </row>
        <row r="10073">
          <cell r="GF10073" t="str">
            <v>광주광역시 남구</v>
          </cell>
          <cell r="GU10073" t="str">
            <v>계면활성제 및 합성세제 제조시설</v>
          </cell>
          <cell r="GX10073" t="str">
            <v>광주(광주시)</v>
          </cell>
        </row>
        <row r="10074">
          <cell r="GF10074" t="str">
            <v>광주광역시 북구</v>
          </cell>
          <cell r="GU10074" t="str">
            <v>치약 제조시설</v>
          </cell>
          <cell r="GX10074" t="str">
            <v>매산(광주시)</v>
          </cell>
        </row>
        <row r="10075">
          <cell r="GF10075" t="str">
            <v>광주광역시 광산구</v>
          </cell>
          <cell r="GU10075" t="str">
            <v>화장품 제조시설</v>
          </cell>
          <cell r="GX10075" t="str">
            <v>만선(광주시)</v>
          </cell>
        </row>
        <row r="10076">
          <cell r="GF10076" t="str">
            <v>대전광역시</v>
          </cell>
          <cell r="GU10076" t="str">
            <v>왁스 및 표면광택제 제조시설</v>
          </cell>
          <cell r="GX10076" t="str">
            <v>광동(광주시)</v>
          </cell>
        </row>
        <row r="10077">
          <cell r="GF10077" t="str">
            <v>대전광역시 동구</v>
          </cell>
          <cell r="GU10077" t="str">
            <v>달리 분류되지 않는 비누, 세정광택제, 화장품 제조시설</v>
          </cell>
          <cell r="GX10077" t="str">
            <v>분원(광주시)</v>
          </cell>
        </row>
        <row r="10078">
          <cell r="GF10078" t="str">
            <v>대전광역시 중구</v>
          </cell>
          <cell r="GU10078" t="str">
            <v>방향유 및 관련제품 제조시설</v>
          </cell>
          <cell r="GX10078" t="str">
            <v>귀여(광주시)</v>
          </cell>
        </row>
        <row r="10079">
          <cell r="GF10079" t="str">
            <v>대전광역시 서구</v>
          </cell>
          <cell r="GU10079" t="str">
            <v>접착제 및 젤라틴 제조시설</v>
          </cell>
          <cell r="GX10079" t="str">
            <v>곤지암(광주시)</v>
          </cell>
        </row>
        <row r="10080">
          <cell r="GF10080" t="str">
            <v>대전광역시 유성구</v>
          </cell>
          <cell r="GU10080" t="str">
            <v>화약 및 불꽃제품 제조시설</v>
          </cell>
          <cell r="GX10080" t="str">
            <v>양평(양편군)</v>
          </cell>
        </row>
        <row r="10081">
          <cell r="GF10081" t="str">
            <v>대전광역시 대덕구</v>
          </cell>
          <cell r="GU10081" t="str">
            <v>비감광성 기록매체 제조시설</v>
          </cell>
          <cell r="GX10081" t="str">
            <v>양서(양평군)</v>
          </cell>
        </row>
        <row r="10082">
          <cell r="GF10082" t="str">
            <v>울산광역시</v>
          </cell>
          <cell r="GU10082" t="str">
            <v>사진용 화학제품 및 감광재료 제조시설</v>
          </cell>
          <cell r="GX10082" t="str">
            <v>용문(양평군)</v>
          </cell>
        </row>
        <row r="10083">
          <cell r="GF10083" t="str">
            <v>울산광역시 중구</v>
          </cell>
          <cell r="GU10083" t="str">
            <v>가공염, 정제염 제조 및 고즙회수 처리시설</v>
          </cell>
          <cell r="GX10083" t="str">
            <v>하자포(양평군)</v>
          </cell>
        </row>
        <row r="10084">
          <cell r="GF10084" t="str">
            <v>울산광역시 남구</v>
          </cell>
          <cell r="GU10084" t="str">
            <v>달리 분류되지 않은 기타 화학제품 제조시설</v>
          </cell>
          <cell r="GX10084" t="str">
            <v>강하(양평군)</v>
          </cell>
        </row>
        <row r="10085">
          <cell r="GF10085" t="str">
            <v>울산광역시 동구</v>
          </cell>
          <cell r="GU10085" t="str">
            <v>화학섬유 제조시설</v>
          </cell>
          <cell r="GX10085" t="str">
            <v>서종(양평군)</v>
          </cell>
        </row>
        <row r="10086">
          <cell r="GF10086" t="str">
            <v>울산광역시 북구</v>
          </cell>
          <cell r="GU10086" t="str">
            <v>고무제품 제조시설</v>
          </cell>
          <cell r="GX10086" t="str">
            <v>용인(용인시)</v>
          </cell>
        </row>
        <row r="10087">
          <cell r="GF10087" t="str">
            <v>울산광역시 울주군</v>
          </cell>
          <cell r="GU10087" t="str">
            <v>플라스틱 제품 제조시설</v>
          </cell>
          <cell r="GX10087" t="str">
            <v>안성공단(안성군)</v>
          </cell>
        </row>
        <row r="10088">
          <cell r="GF10088" t="str">
            <v>경기도</v>
          </cell>
          <cell r="GU10088" t="str">
            <v>유리 및 유리제품 제조시설</v>
          </cell>
          <cell r="GX10088" t="str">
            <v>전곡(연천군)</v>
          </cell>
        </row>
        <row r="10089">
          <cell r="GF10089" t="str">
            <v>경기도 수원시장안구</v>
          </cell>
          <cell r="GU10089" t="str">
            <v>도자기 제조시설</v>
          </cell>
          <cell r="GX10089" t="str">
            <v>여주(여주군)</v>
          </cell>
        </row>
        <row r="10090">
          <cell r="GF10090" t="str">
            <v>경기도 수원시권선구</v>
          </cell>
          <cell r="GU10090" t="str">
            <v>요업제품 제조시설(도자기, 유리 제외)</v>
          </cell>
          <cell r="GX10090" t="str">
            <v>부곡(의왕시)</v>
          </cell>
        </row>
        <row r="10091">
          <cell r="GF10091" t="str">
            <v>경기도 수원시팔달구</v>
          </cell>
          <cell r="GU10091" t="str">
            <v>시멘트, 석회, 플라스틱 제조시설</v>
          </cell>
          <cell r="GX10091" t="str">
            <v>포승공단(평택시)</v>
          </cell>
        </row>
        <row r="10092">
          <cell r="GF10092" t="str">
            <v>경기도 성남시수정구</v>
          </cell>
          <cell r="GU10092" t="str">
            <v>콘크리트, 시멘트 및 플라스틱제품 제조시설</v>
          </cell>
          <cell r="GX10092" t="str">
            <v>송촌(남양주)</v>
          </cell>
        </row>
        <row r="10093">
          <cell r="GF10093" t="str">
            <v>경기도 성남시중원구</v>
          </cell>
          <cell r="GU10093" t="str">
            <v>석제품 제조시설</v>
          </cell>
          <cell r="GX10093" t="str">
            <v>능내(남양주)</v>
          </cell>
        </row>
        <row r="10094">
          <cell r="GF10094" t="str">
            <v>경기도 성남시분당구</v>
          </cell>
          <cell r="GU10094" t="str">
            <v>달리 분류되지 않은 비금속광물 제조시설</v>
          </cell>
          <cell r="GX10094" t="str">
            <v>장호원(이천시)</v>
          </cell>
        </row>
        <row r="10095">
          <cell r="GF10095" t="str">
            <v>경기도 의정부시</v>
          </cell>
          <cell r="GU10095" t="str">
            <v>제철시설</v>
          </cell>
          <cell r="GX10095" t="str">
            <v>남한산성(광주시)</v>
          </cell>
        </row>
        <row r="10096">
          <cell r="GF10096" t="str">
            <v>경기도 안양시만안구</v>
          </cell>
          <cell r="GU10096" t="str">
            <v>합금철강 제조시설</v>
          </cell>
          <cell r="GX10096" t="str">
            <v>도척(광주시)</v>
          </cell>
        </row>
        <row r="10097">
          <cell r="GF10097" t="str">
            <v>경기도 안양시동안구</v>
          </cell>
          <cell r="GU10097" t="str">
            <v>제강시설</v>
          </cell>
          <cell r="GX10097" t="str">
            <v>삼성(광주시)</v>
          </cell>
        </row>
        <row r="10098">
          <cell r="GF10098" t="str">
            <v>경기도 부천시원미구</v>
          </cell>
          <cell r="GU10098" t="str">
            <v>달리 분류되지 않은 제철 및 제강시설</v>
          </cell>
          <cell r="GX10098" t="str">
            <v>오포(광주시)</v>
          </cell>
        </row>
        <row r="10099">
          <cell r="GF10099" t="str">
            <v>경기도 부천시소사구</v>
          </cell>
          <cell r="GU10099" t="str">
            <v>열간압연, 압출 및 인발제품 제조시설</v>
          </cell>
          <cell r="GX10099" t="str">
            <v>대신(여주군)</v>
          </cell>
        </row>
        <row r="10100">
          <cell r="GF10100" t="str">
            <v>경기도 부천시오정구</v>
          </cell>
          <cell r="GU10100" t="str">
            <v>냉간압연, 압출 및 인발제품 제조시설</v>
          </cell>
          <cell r="GX10100" t="str">
            <v>홍천(여주군)</v>
          </cell>
        </row>
        <row r="10101">
          <cell r="GF10101" t="str">
            <v>경기도 광명시</v>
          </cell>
          <cell r="GU10101" t="str">
            <v>철강선 제조시설</v>
          </cell>
          <cell r="GX10101" t="str">
            <v>포천(포천군)</v>
          </cell>
        </row>
        <row r="10102">
          <cell r="GF10102" t="str">
            <v>경기도 평택시</v>
          </cell>
          <cell r="GU10102" t="str">
            <v>강관 제조시설</v>
          </cell>
          <cell r="GX10102" t="str">
            <v>가평(가평군)</v>
          </cell>
        </row>
        <row r="10103">
          <cell r="GF10103" t="str">
            <v>경기도 동두천시</v>
          </cell>
          <cell r="GU10103" t="str">
            <v>달리 분류되지 않은 철강, 압연, 압출, 연신 및 제관시설</v>
          </cell>
          <cell r="GX10103" t="str">
            <v>청평(가평군)</v>
          </cell>
        </row>
        <row r="10104">
          <cell r="GF10104" t="str">
            <v>경기도 안산시</v>
          </cell>
          <cell r="GU10104" t="str">
            <v>달리 분류되지 않은 기타 철강산업시설</v>
          </cell>
          <cell r="GX10104" t="str">
            <v>북면(가평군)</v>
          </cell>
        </row>
        <row r="10105">
          <cell r="GF10105" t="str">
            <v>경기도 고양시덕양구</v>
          </cell>
          <cell r="GU10105" t="str">
            <v>구리 제련 및 정련시설</v>
          </cell>
          <cell r="GX10105" t="str">
            <v>오산</v>
          </cell>
        </row>
        <row r="10106">
          <cell r="GF10106" t="str">
            <v>경기도 고양시일산구</v>
          </cell>
          <cell r="GU10106" t="str">
            <v>알루미늄 제련 및 정련시설</v>
          </cell>
          <cell r="GX10106" t="str">
            <v>춘천</v>
          </cell>
        </row>
        <row r="10107">
          <cell r="GF10107" t="str">
            <v>경기도 과천시</v>
          </cell>
          <cell r="GU10107" t="str">
            <v>납 제련 및 정련시설</v>
          </cell>
          <cell r="GX10107" t="str">
            <v>원주</v>
          </cell>
        </row>
        <row r="10108">
          <cell r="GF10108" t="str">
            <v>경기도 구리시</v>
          </cell>
          <cell r="GU10108" t="str">
            <v>아연 제련 및 정련시설</v>
          </cell>
          <cell r="GX10108" t="str">
            <v>강릉</v>
          </cell>
        </row>
        <row r="10109">
          <cell r="GF10109" t="str">
            <v>경기도 남양주시</v>
          </cell>
          <cell r="GU10109" t="str">
            <v>달리 분류되지 않은 비철금속 제련 및 정련시설</v>
          </cell>
          <cell r="GX10109" t="str">
            <v>태백</v>
          </cell>
        </row>
        <row r="10110">
          <cell r="GF10110" t="str">
            <v>경기도 오산시</v>
          </cell>
          <cell r="GU10110" t="str">
            <v>구리 압연 및 압출시설</v>
          </cell>
          <cell r="GX10110" t="str">
            <v>삼척</v>
          </cell>
        </row>
        <row r="10111">
          <cell r="GF10111" t="str">
            <v>경기도 시흥시</v>
          </cell>
          <cell r="GU10111" t="str">
            <v>알루미늄 압연 및 압출시설</v>
          </cell>
          <cell r="GX10111" t="str">
            <v>충주</v>
          </cell>
        </row>
        <row r="10112">
          <cell r="GF10112" t="str">
            <v>경기도 군포시</v>
          </cell>
          <cell r="GU10112" t="str">
            <v>달리 분류되지 않은 비철금속 압연 및 압출시설</v>
          </cell>
          <cell r="GX10112" t="str">
            <v>청주</v>
          </cell>
        </row>
        <row r="10113">
          <cell r="GF10113" t="str">
            <v>경기도 의왕시</v>
          </cell>
          <cell r="GU10113" t="str">
            <v>기타 비철금속 산업시설</v>
          </cell>
          <cell r="GX10113" t="str">
            <v>제천</v>
          </cell>
        </row>
        <row r="10114">
          <cell r="GF10114" t="str">
            <v>경기도 하남시</v>
          </cell>
          <cell r="GU10114" t="str">
            <v>금속 주조시설</v>
          </cell>
          <cell r="GX10114" t="str">
            <v>문의</v>
          </cell>
        </row>
        <row r="10115">
          <cell r="GF10115" t="str">
            <v>경기도 용인시</v>
          </cell>
          <cell r="GU10115" t="str">
            <v>조립금속제품 제조시설</v>
          </cell>
          <cell r="GX10115" t="str">
            <v>보은</v>
          </cell>
        </row>
        <row r="10116">
          <cell r="GF10116" t="str">
            <v>경기도 파주시</v>
          </cell>
          <cell r="GU10116" t="str">
            <v>절연선 및 케이블 제조시설</v>
          </cell>
          <cell r="GX10116" t="str">
            <v>영동</v>
          </cell>
        </row>
        <row r="10117">
          <cell r="GF10117" t="str">
            <v>경기도 이천시</v>
          </cell>
          <cell r="GU10117" t="str">
            <v>축전지 및 일차 전지 제조시설</v>
          </cell>
          <cell r="GX10117" t="str">
            <v>단양</v>
          </cell>
        </row>
        <row r="10118">
          <cell r="GF10118" t="str">
            <v>경기도 안성시</v>
          </cell>
          <cell r="GU10118" t="str">
            <v>전구 및 조명장치 제조시설</v>
          </cell>
          <cell r="GX10118" t="str">
            <v>옥천</v>
          </cell>
        </row>
        <row r="10119">
          <cell r="GF10119" t="str">
            <v>경기도 김포시</v>
          </cell>
          <cell r="GU10119" t="str">
            <v>전자부품, 영상, 음향 및 통신장비 제조시설</v>
          </cell>
          <cell r="GX10119" t="str">
            <v>수안보(충주)</v>
          </cell>
        </row>
        <row r="10120">
          <cell r="GF10120" t="str">
            <v>경기도 화성시</v>
          </cell>
          <cell r="GU10120" t="str">
            <v>가구 제조시설</v>
          </cell>
          <cell r="GX10120" t="str">
            <v>노현(청원군)</v>
          </cell>
        </row>
        <row r="10121">
          <cell r="GF10121" t="str">
            <v>경기도 광주시</v>
          </cell>
          <cell r="GU10121" t="str">
            <v>귀금속 장신구 및 관련제품 제조시설</v>
          </cell>
          <cell r="GX10121" t="str">
            <v>품곡(청원군)</v>
          </cell>
        </row>
        <row r="10122">
          <cell r="GF10122" t="str">
            <v>경기도 양주군</v>
          </cell>
          <cell r="GU10122" t="str">
            <v>악기 제조시설</v>
          </cell>
          <cell r="GX10122" t="str">
            <v>삼승(보은군)</v>
          </cell>
        </row>
        <row r="10123">
          <cell r="GF10123" t="str">
            <v>경기도 여주군</v>
          </cell>
          <cell r="GU10123" t="str">
            <v>운동 및 경기용구 제조시설</v>
          </cell>
          <cell r="GX10123" t="str">
            <v>회북(보은군)</v>
          </cell>
        </row>
        <row r="10124">
          <cell r="GF10124" t="str">
            <v>경기도 연천군</v>
          </cell>
          <cell r="GU10124" t="str">
            <v>달리 분류되지 않은 장난감, 장식품 및 일용품 제조시설</v>
          </cell>
          <cell r="GX10124" t="str">
            <v>동이(옥천군)</v>
          </cell>
        </row>
        <row r="10125">
          <cell r="GF10125" t="str">
            <v>경기도 포천군</v>
          </cell>
          <cell r="GU10125" t="str">
            <v>화력발전시설</v>
          </cell>
          <cell r="GX10125" t="str">
            <v>안내(옥천군)</v>
          </cell>
        </row>
        <row r="10126">
          <cell r="GF10126" t="str">
            <v>경기도 가평군</v>
          </cell>
          <cell r="GU10126" t="str">
            <v>먹는 샘물 제조시설</v>
          </cell>
          <cell r="GX10126" t="str">
            <v>안남(옥천군)</v>
          </cell>
        </row>
        <row r="10127">
          <cell r="GF10127" t="str">
            <v>경기도 양평군</v>
          </cell>
          <cell r="GU10127" t="str">
            <v>사진촬영 및 처리</v>
          </cell>
          <cell r="GX10127" t="str">
            <v>음성</v>
          </cell>
        </row>
        <row r="10128">
          <cell r="GF10128" t="str">
            <v>강원도</v>
          </cell>
          <cell r="GU10128" t="str">
            <v>수산물 판매장 (면적 700㎥ 이상)</v>
          </cell>
          <cell r="GX10128" t="str">
            <v>증평(증평출)</v>
          </cell>
        </row>
        <row r="10129">
          <cell r="GF10129" t="str">
            <v>강원도 춘천시</v>
          </cell>
          <cell r="GU10129" t="str">
            <v>병원시설 (80병상 이상)</v>
          </cell>
          <cell r="GX10129" t="str">
            <v>진천</v>
          </cell>
        </row>
        <row r="10130">
          <cell r="GF10130" t="str">
            <v>강원도 원주시</v>
          </cell>
          <cell r="GU10130" t="str">
            <v>폐수처리업의 폐수처리시설</v>
          </cell>
          <cell r="GX10130" t="str">
            <v>괴산</v>
          </cell>
        </row>
        <row r="10131">
          <cell r="GF10131" t="str">
            <v>강원도 강릉시</v>
          </cell>
          <cell r="GU10131" t="str">
            <v>세탁시설 (용적 2㎥이상 또는 용수 1톤 이상)</v>
          </cell>
          <cell r="GX10131" t="str">
            <v>천안</v>
          </cell>
        </row>
        <row r="10132">
          <cell r="GF10132" t="str">
            <v>강원도 동해시</v>
          </cell>
          <cell r="GU10132" t="str">
            <v>석탄광업시설 (채탄능력 8,000톤/월 이상)</v>
          </cell>
          <cell r="GX10132" t="str">
            <v>공주</v>
          </cell>
        </row>
        <row r="10133">
          <cell r="GF10133" t="str">
            <v>강원도 태백시</v>
          </cell>
          <cell r="GU10133" t="str">
            <v>금속광업시설</v>
          </cell>
          <cell r="GX10133" t="str">
            <v>계룡</v>
          </cell>
        </row>
        <row r="10134">
          <cell r="GF10134" t="str">
            <v>강원도 속초시</v>
          </cell>
          <cell r="GU10134" t="str">
            <v>토사석 채취 가공시설</v>
          </cell>
          <cell r="GX10134" t="str">
            <v>아산</v>
          </cell>
        </row>
        <row r="10135">
          <cell r="GF10135" t="str">
            <v>강원도 삼척시</v>
          </cell>
          <cell r="GU10135" t="str">
            <v>달리 분류되지 않은 광업 및 채석업</v>
          </cell>
          <cell r="GX10135" t="str">
            <v>서산</v>
          </cell>
        </row>
        <row r="10136">
          <cell r="GF10136" t="str">
            <v>강원도 홍천군</v>
          </cell>
          <cell r="GU10136" t="str">
            <v>산업시설의 폐가스, 분진, 세정, 응축시설</v>
          </cell>
          <cell r="GX10136" t="str">
            <v>조치원(연기군)</v>
          </cell>
        </row>
        <row r="10137">
          <cell r="GF10137" t="str">
            <v>강원도 횡성군</v>
          </cell>
          <cell r="GU10137" t="str">
            <v>산업시설의 정수시설</v>
          </cell>
          <cell r="GX10137" t="str">
            <v>금산</v>
          </cell>
        </row>
        <row r="10138">
          <cell r="GF10138" t="str">
            <v>강원도 영월군</v>
          </cell>
          <cell r="GU10138" t="str">
            <v>이화학시험시설 (면적 100㎡ 이상)</v>
          </cell>
          <cell r="GX10138" t="str">
            <v>예산</v>
          </cell>
        </row>
        <row r="10139">
          <cell r="GF10139" t="str">
            <v>강원도 평창군</v>
          </cell>
          <cell r="GU10139" t="str">
            <v>도금시설</v>
          </cell>
          <cell r="GX10139" t="str">
            <v>전주</v>
          </cell>
        </row>
        <row r="10140">
          <cell r="GF10140" t="str">
            <v>강원도 정선군</v>
          </cell>
          <cell r="GU10140" t="str">
            <v>운수장비 수선 및 세차 또는 세척시설</v>
          </cell>
          <cell r="GX10140" t="str">
            <v>익산</v>
          </cell>
        </row>
        <row r="10141">
          <cell r="GF10141" t="str">
            <v>강원도 철원군</v>
          </cell>
          <cell r="GU10141" t="str">
            <v>위의 모든분류에 속하지 아니하는 시설</v>
          </cell>
          <cell r="GX10141" t="str">
            <v>남원</v>
          </cell>
        </row>
        <row r="10142">
          <cell r="GF10142" t="str">
            <v>강원도 화천군</v>
          </cell>
          <cell r="GU10142" t="str">
            <v>수도사업시설</v>
          </cell>
          <cell r="GX10142" t="str">
            <v>김제</v>
          </cell>
        </row>
        <row r="10143">
          <cell r="GF10143" t="str">
            <v>강원도 양구군</v>
          </cell>
          <cell r="GU10143" t="str">
            <v>달리 분류되지 않은 기초 무기화학물 제조시설</v>
          </cell>
          <cell r="GX10143" t="str">
            <v>정읍</v>
          </cell>
        </row>
        <row r="10144">
          <cell r="GF10144" t="str">
            <v>강원도 인제군</v>
          </cell>
          <cell r="GU10144" t="str">
            <v>달리 분류하지 아니한 석유화학계 기초화학물질 제조시설</v>
          </cell>
          <cell r="GX10144" t="str">
            <v>군산</v>
          </cell>
        </row>
        <row r="10145">
          <cell r="GF10145" t="str">
            <v>강원도 고성군</v>
          </cell>
          <cell r="GX10145" t="str">
            <v>고창</v>
          </cell>
        </row>
        <row r="10146">
          <cell r="GF10146" t="str">
            <v>강원도 양양군</v>
          </cell>
          <cell r="GX10146" t="str">
            <v>삼례(완주군)</v>
          </cell>
        </row>
        <row r="10147">
          <cell r="GF10147" t="str">
            <v>충청북도</v>
          </cell>
          <cell r="GX10147" t="str">
            <v>나주</v>
          </cell>
        </row>
        <row r="10148">
          <cell r="GF10148" t="str">
            <v>충청북도 청주시상당구</v>
          </cell>
          <cell r="GX10148" t="str">
            <v>광영</v>
          </cell>
        </row>
        <row r="10149">
          <cell r="GF10149" t="str">
            <v>충청북도 청주시흥덕구</v>
          </cell>
          <cell r="GX10149" t="str">
            <v>순천공단</v>
          </cell>
        </row>
        <row r="10150">
          <cell r="GF10150" t="str">
            <v>충청북도 충주시</v>
          </cell>
          <cell r="GX10150" t="str">
            <v>화순온천</v>
          </cell>
        </row>
        <row r="10151">
          <cell r="GF10151" t="str">
            <v>충청북도 제천시</v>
          </cell>
          <cell r="GX10151" t="str">
            <v>도곡온천</v>
          </cell>
        </row>
        <row r="10152">
          <cell r="GF10152" t="str">
            <v>충청북도 청원군</v>
          </cell>
          <cell r="GX10152" t="str">
            <v>구례</v>
          </cell>
        </row>
        <row r="10153">
          <cell r="GF10153" t="str">
            <v>충청북도 보은군</v>
          </cell>
          <cell r="GX10153" t="str">
            <v>대불</v>
          </cell>
        </row>
        <row r="10154">
          <cell r="GF10154" t="str">
            <v>충청북도 옥천군</v>
          </cell>
          <cell r="GX10154" t="str">
            <v>남해(목포시)</v>
          </cell>
        </row>
        <row r="10155">
          <cell r="GF10155" t="str">
            <v>충청북도 영동군</v>
          </cell>
          <cell r="GX10155" t="str">
            <v>산포(나주시)</v>
          </cell>
        </row>
        <row r="10156">
          <cell r="GF10156" t="str">
            <v>충청북도 진천군</v>
          </cell>
          <cell r="GX10156" t="str">
            <v>공산(나주시)</v>
          </cell>
        </row>
        <row r="10157">
          <cell r="GF10157" t="str">
            <v>충청북도 괴산군</v>
          </cell>
          <cell r="GX10157" t="str">
            <v>화순</v>
          </cell>
        </row>
        <row r="10158">
          <cell r="GF10158" t="str">
            <v>충청북도 음성군</v>
          </cell>
          <cell r="GX10158" t="str">
            <v>영암</v>
          </cell>
        </row>
        <row r="10159">
          <cell r="GF10159" t="str">
            <v>충청북도 단양군</v>
          </cell>
          <cell r="GX10159" t="str">
            <v>장성</v>
          </cell>
        </row>
        <row r="10160">
          <cell r="GF10160" t="str">
            <v>충청북도 증평군</v>
          </cell>
          <cell r="GX10160" t="str">
            <v>담양</v>
          </cell>
        </row>
        <row r="10161">
          <cell r="GF10161" t="str">
            <v>충청남도</v>
          </cell>
          <cell r="GX10161" t="str">
            <v>무안</v>
          </cell>
        </row>
        <row r="10162">
          <cell r="GF10162" t="str">
            <v>충청남도 천안시</v>
          </cell>
          <cell r="GX10162" t="str">
            <v>일로(무안군)</v>
          </cell>
        </row>
        <row r="10163">
          <cell r="GF10163" t="str">
            <v>충청남도 공주시</v>
          </cell>
          <cell r="GX10163" t="str">
            <v>순천</v>
          </cell>
        </row>
        <row r="10164">
          <cell r="GF10164" t="str">
            <v>충청남도 보령시</v>
          </cell>
          <cell r="GX10164" t="str">
            <v>승주(순천시)</v>
          </cell>
        </row>
        <row r="10165">
          <cell r="GF10165" t="str">
            <v>충청남도 아산시</v>
          </cell>
          <cell r="GX10165" t="str">
            <v>보성</v>
          </cell>
        </row>
        <row r="10166">
          <cell r="GF10166" t="str">
            <v>충청남도 서산시</v>
          </cell>
          <cell r="GX10166" t="str">
            <v>문덕(보성군)</v>
          </cell>
        </row>
        <row r="10167">
          <cell r="GF10167" t="str">
            <v>충청남도 논산시</v>
          </cell>
          <cell r="GX10167" t="str">
            <v>복내(보성군)</v>
          </cell>
        </row>
        <row r="10168">
          <cell r="GF10168" t="str">
            <v>충청남도 금산군</v>
          </cell>
          <cell r="GX10168" t="str">
            <v>함평</v>
          </cell>
        </row>
        <row r="10169">
          <cell r="GF10169" t="str">
            <v>충청남도 연기군</v>
          </cell>
          <cell r="GX10169" t="str">
            <v>경주</v>
          </cell>
        </row>
        <row r="10170">
          <cell r="GF10170" t="str">
            <v>충청남도 부여군</v>
          </cell>
          <cell r="GX10170" t="str">
            <v>구미</v>
          </cell>
        </row>
        <row r="10171">
          <cell r="GF10171" t="str">
            <v>충청남도 서천군</v>
          </cell>
          <cell r="GX10171" t="str">
            <v>영천</v>
          </cell>
        </row>
        <row r="10172">
          <cell r="GF10172" t="str">
            <v>충청남도 청양군</v>
          </cell>
          <cell r="GX10172" t="str">
            <v>왜관</v>
          </cell>
        </row>
        <row r="10173">
          <cell r="GF10173" t="str">
            <v>충청남도 홍성군</v>
          </cell>
          <cell r="GX10173" t="str">
            <v>온정</v>
          </cell>
        </row>
        <row r="10174">
          <cell r="GF10174" t="str">
            <v>충청남도 예산군</v>
          </cell>
          <cell r="GX10174" t="str">
            <v>포항</v>
          </cell>
        </row>
        <row r="10175">
          <cell r="GF10175" t="str">
            <v>충청남도 태안군</v>
          </cell>
          <cell r="GX10175" t="str">
            <v>도개(구미시)</v>
          </cell>
        </row>
        <row r="10176">
          <cell r="GF10176" t="str">
            <v>충청남도 당진군</v>
          </cell>
          <cell r="GX10176" t="str">
            <v>고령</v>
          </cell>
        </row>
        <row r="10177">
          <cell r="GF10177" t="str">
            <v>전라북도</v>
          </cell>
          <cell r="GX10177" t="str">
            <v>화양(청도군)</v>
          </cell>
        </row>
        <row r="10178">
          <cell r="GF10178" t="str">
            <v>전라북도 전주시완산구</v>
          </cell>
          <cell r="GX10178" t="str">
            <v>김천</v>
          </cell>
        </row>
        <row r="10179">
          <cell r="GF10179" t="str">
            <v>전라북도 전주시덕진구</v>
          </cell>
          <cell r="GX10179" t="str">
            <v>안동</v>
          </cell>
        </row>
        <row r="10180">
          <cell r="GF10180" t="str">
            <v>전라북도 전주시효자출장소</v>
          </cell>
          <cell r="GX10180" t="str">
            <v>영주</v>
          </cell>
        </row>
        <row r="10181">
          <cell r="GF10181" t="str">
            <v>전라북도 군산시</v>
          </cell>
          <cell r="GX10181" t="str">
            <v>문경</v>
          </cell>
        </row>
        <row r="10182">
          <cell r="GF10182" t="str">
            <v>전라북도 익산시</v>
          </cell>
          <cell r="GX10182" t="str">
            <v>상주</v>
          </cell>
        </row>
        <row r="10183">
          <cell r="GF10183" t="str">
            <v>전라북도 익산시함열출장소</v>
          </cell>
          <cell r="GX10183" t="str">
            <v>마산,창원</v>
          </cell>
        </row>
        <row r="10184">
          <cell r="GF10184" t="str">
            <v>전라북도 정읍시</v>
          </cell>
          <cell r="GX10184" t="str">
            <v>진주</v>
          </cell>
        </row>
        <row r="10185">
          <cell r="GF10185" t="str">
            <v>전라북도 남원시</v>
          </cell>
          <cell r="GX10185" t="str">
            <v>통영</v>
          </cell>
        </row>
        <row r="10186">
          <cell r="GF10186" t="str">
            <v>전라북도 김제시</v>
          </cell>
          <cell r="GX10186" t="str">
            <v>거창</v>
          </cell>
        </row>
        <row r="10187">
          <cell r="GF10187" t="str">
            <v>전라북도 완주군</v>
          </cell>
          <cell r="GX10187" t="str">
            <v>부곡</v>
          </cell>
        </row>
        <row r="10188">
          <cell r="GF10188" t="str">
            <v>전라북도 진안군</v>
          </cell>
          <cell r="GX10188" t="str">
            <v>창녕</v>
          </cell>
        </row>
        <row r="10189">
          <cell r="GF10189" t="str">
            <v>전라북도 무주군</v>
          </cell>
          <cell r="GX10189" t="str">
            <v>화목(김해시)</v>
          </cell>
        </row>
        <row r="10190">
          <cell r="GF10190" t="str">
            <v>전라북도 장수군</v>
          </cell>
          <cell r="GX10190" t="str">
            <v>진영(김해시)</v>
          </cell>
        </row>
        <row r="10191">
          <cell r="GF10191" t="str">
            <v>전라북도 임실군</v>
          </cell>
          <cell r="GX10191" t="str">
            <v>문산(진주시)</v>
          </cell>
        </row>
        <row r="10192">
          <cell r="GF10192" t="str">
            <v>전라북도 순창군</v>
          </cell>
          <cell r="GX10192" t="str">
            <v>사봉(진주시)</v>
          </cell>
        </row>
        <row r="10193">
          <cell r="GF10193" t="str">
            <v>전라북도 고창군</v>
          </cell>
          <cell r="GX10193" t="str">
            <v>삼천포(사천시)</v>
          </cell>
        </row>
        <row r="10194">
          <cell r="GF10194" t="str">
            <v>전라북도 부안군</v>
          </cell>
          <cell r="GX10194" t="str">
            <v>남지(창녕군)</v>
          </cell>
        </row>
        <row r="10195">
          <cell r="GF10195" t="str">
            <v>전라남도</v>
          </cell>
          <cell r="GX10195" t="str">
            <v>가조(거창군)</v>
          </cell>
        </row>
        <row r="10196">
          <cell r="GF10196" t="str">
            <v>전라남도 목포시</v>
          </cell>
          <cell r="GX10196" t="str">
            <v>삼랑진(밀양시)</v>
          </cell>
        </row>
        <row r="10197">
          <cell r="GF10197" t="str">
            <v>전라남도 여수시</v>
          </cell>
          <cell r="GX10197" t="str">
            <v>밀양(밀양시)</v>
          </cell>
        </row>
        <row r="10198">
          <cell r="GF10198" t="str">
            <v>전라남도 순천시</v>
          </cell>
          <cell r="GX10198" t="str">
            <v>하남(밀양시)</v>
          </cell>
        </row>
        <row r="10199">
          <cell r="GF10199" t="str">
            <v>전라남도 나주시</v>
          </cell>
          <cell r="GX10199" t="str">
            <v>양산</v>
          </cell>
        </row>
        <row r="10200">
          <cell r="GF10200" t="str">
            <v>전라남도 광양시</v>
          </cell>
          <cell r="GX10200" t="str">
            <v>의령</v>
          </cell>
        </row>
        <row r="10201">
          <cell r="GF10201" t="str">
            <v>전라남도 담양군</v>
          </cell>
          <cell r="GX10201" t="str">
            <v>함양</v>
          </cell>
        </row>
        <row r="10202">
          <cell r="GF10202" t="str">
            <v>전라남도 곡성군</v>
          </cell>
          <cell r="GX10202" t="str">
            <v>가야(함안군)</v>
          </cell>
        </row>
        <row r="10203">
          <cell r="GF10203" t="str">
            <v>전라남도 구례군</v>
          </cell>
          <cell r="GX10203" t="str">
            <v>하동</v>
          </cell>
        </row>
        <row r="10204">
          <cell r="GF10204" t="str">
            <v>전라남도 고흥군</v>
          </cell>
          <cell r="GX10204" t="str">
            <v>제주</v>
          </cell>
        </row>
        <row r="10205">
          <cell r="GF10205" t="str">
            <v>전라남도 보성군</v>
          </cell>
          <cell r="GX10205" t="str">
            <v>서부(서귀포시)</v>
          </cell>
        </row>
        <row r="10206">
          <cell r="GF10206" t="str">
            <v>전라남도 화순군</v>
          </cell>
          <cell r="GX10206" t="str">
            <v>동부(서귀포시)</v>
          </cell>
        </row>
        <row r="10207">
          <cell r="GF10207" t="str">
            <v>전라남도 장흥군</v>
          </cell>
          <cell r="GX10207" t="str">
            <v>경산</v>
          </cell>
        </row>
        <row r="10208">
          <cell r="GF10208" t="str">
            <v>전라남도 강진군</v>
          </cell>
          <cell r="GX10208" t="str">
            <v>부산정관</v>
          </cell>
        </row>
        <row r="10209">
          <cell r="GF10209" t="str">
            <v>전라남도 해남군</v>
          </cell>
          <cell r="GX10209" t="str">
            <v>달성옥포</v>
          </cell>
        </row>
        <row r="10210">
          <cell r="GF10210" t="str">
            <v>전라남도 영암군</v>
          </cell>
          <cell r="GX10210" t="str">
            <v>달성구지</v>
          </cell>
        </row>
        <row r="10211">
          <cell r="GF10211" t="str">
            <v>전라남도 무안군</v>
          </cell>
          <cell r="GX10211" t="str">
            <v>광주소촌</v>
          </cell>
        </row>
        <row r="10212">
          <cell r="GF10212" t="str">
            <v>전라남도 함평군</v>
          </cell>
          <cell r="GX10212" t="str">
            <v>울산달천</v>
          </cell>
        </row>
        <row r="10213">
          <cell r="GF10213" t="str">
            <v>전라남도 영광군</v>
          </cell>
          <cell r="GX10213" t="str">
            <v>안성미양</v>
          </cell>
        </row>
        <row r="10214">
          <cell r="GF10214" t="str">
            <v>전라남도 장성군</v>
          </cell>
          <cell r="GX10214" t="str">
            <v>원주문막</v>
          </cell>
        </row>
        <row r="10215">
          <cell r="GF10215" t="str">
            <v>전라남도 완도군</v>
          </cell>
          <cell r="GX10215" t="str">
            <v>양양포월</v>
          </cell>
        </row>
        <row r="10216">
          <cell r="GF10216" t="str">
            <v>전라남도 진도군</v>
          </cell>
          <cell r="GX10216" t="str">
            <v>영동계산</v>
          </cell>
        </row>
        <row r="10217">
          <cell r="GF10217" t="str">
            <v>전라남도 신안군</v>
          </cell>
          <cell r="GX10217" t="str">
            <v>충주주덕</v>
          </cell>
        </row>
        <row r="10218">
          <cell r="GF10218" t="str">
            <v>경상북도</v>
          </cell>
          <cell r="GX10218" t="str">
            <v>음성평곡</v>
          </cell>
        </row>
        <row r="10219">
          <cell r="GF10219" t="str">
            <v>경상북도 포항시남구</v>
          </cell>
          <cell r="GX10219" t="str">
            <v>제천강저</v>
          </cell>
        </row>
        <row r="10220">
          <cell r="GF10220" t="str">
            <v>경상북도 포항시북구</v>
          </cell>
          <cell r="GX10220" t="str">
            <v>옥천동이</v>
          </cell>
        </row>
        <row r="10221">
          <cell r="GF10221" t="str">
            <v>경상북도 경주시</v>
          </cell>
          <cell r="GX10221" t="str">
            <v>괴산사리</v>
          </cell>
        </row>
        <row r="10222">
          <cell r="GF10222" t="str">
            <v>경상북도 김천시</v>
          </cell>
          <cell r="GX10222" t="str">
            <v>단양적성</v>
          </cell>
        </row>
        <row r="10223">
          <cell r="GF10223" t="str">
            <v>경상북도 안동시</v>
          </cell>
          <cell r="GX10223" t="str">
            <v>아산득산</v>
          </cell>
        </row>
        <row r="10224">
          <cell r="GF10224" t="str">
            <v>경상북도 구미시</v>
          </cell>
          <cell r="GX10224" t="str">
            <v>연기노장</v>
          </cell>
        </row>
        <row r="10225">
          <cell r="GF10225" t="str">
            <v>경상북도 영주시</v>
          </cell>
          <cell r="GX10225" t="str">
            <v>공주정안</v>
          </cell>
        </row>
        <row r="10226">
          <cell r="GF10226" t="str">
            <v>경상북도 영천시</v>
          </cell>
          <cell r="GX10226" t="str">
            <v>금산복수</v>
          </cell>
        </row>
        <row r="10227">
          <cell r="GF10227" t="str">
            <v>경상북도 상주시</v>
          </cell>
          <cell r="GX10227" t="str">
            <v>당진합덕</v>
          </cell>
        </row>
        <row r="10228">
          <cell r="GF10228" t="str">
            <v>경상북도 문경시</v>
          </cell>
          <cell r="GX10228" t="str">
            <v>천안백석</v>
          </cell>
        </row>
        <row r="10229">
          <cell r="GF10229" t="str">
            <v>경상북도 경산시</v>
          </cell>
          <cell r="GX10229" t="str">
            <v>논산가야곡</v>
          </cell>
        </row>
        <row r="10230">
          <cell r="GF10230" t="str">
            <v>경상북도 군위군</v>
          </cell>
          <cell r="GX10230" t="str">
            <v>예산주교</v>
          </cell>
        </row>
        <row r="10231">
          <cell r="GF10231" t="str">
            <v>경상북도 의성군</v>
          </cell>
          <cell r="GX10231" t="str">
            <v>서천장항</v>
          </cell>
        </row>
        <row r="10232">
          <cell r="GF10232" t="str">
            <v>경상북도 청송군</v>
          </cell>
          <cell r="GX10232" t="str">
            <v>홍성구황</v>
          </cell>
        </row>
        <row r="10233">
          <cell r="GF10233" t="str">
            <v>경상북도 영양군</v>
          </cell>
          <cell r="GX10233" t="str">
            <v>보령주포</v>
          </cell>
        </row>
        <row r="10234">
          <cell r="GF10234" t="str">
            <v>경상북도 영덕군</v>
          </cell>
          <cell r="GX10234" t="str">
            <v>부여은산</v>
          </cell>
        </row>
        <row r="10235">
          <cell r="GF10235" t="str">
            <v>경상북도 청도군</v>
          </cell>
          <cell r="GX10235" t="str">
            <v>청양정산</v>
          </cell>
        </row>
        <row r="10236">
          <cell r="GF10236" t="str">
            <v>경상북도 고령군</v>
          </cell>
          <cell r="GX10236" t="str">
            <v>금산금성</v>
          </cell>
        </row>
        <row r="10237">
          <cell r="GF10237" t="str">
            <v>경상북도 성주군</v>
          </cell>
          <cell r="GX10237" t="str">
            <v>공주검상</v>
          </cell>
        </row>
        <row r="10238">
          <cell r="GF10238" t="str">
            <v>경상북도 칠곡군</v>
          </cell>
          <cell r="GX10238" t="str">
            <v>예산신암</v>
          </cell>
        </row>
        <row r="10239">
          <cell r="GF10239" t="str">
            <v>경상북도 예천군</v>
          </cell>
          <cell r="GX10239" t="str">
            <v>서천종천</v>
          </cell>
        </row>
        <row r="10240">
          <cell r="GF10240" t="str">
            <v>경상북도 봉화군</v>
          </cell>
          <cell r="GX10240" t="str">
            <v>청양화성</v>
          </cell>
        </row>
        <row r="10241">
          <cell r="GF10241" t="str">
            <v>경상북도 울진군</v>
          </cell>
          <cell r="GX10241" t="str">
            <v>보령웅천</v>
          </cell>
        </row>
        <row r="10242">
          <cell r="GF10242" t="str">
            <v>경상북도 울릉군</v>
          </cell>
          <cell r="GX10242" t="str">
            <v>서산성면</v>
          </cell>
        </row>
        <row r="10243">
          <cell r="GF10243" t="str">
            <v>경상남도</v>
          </cell>
          <cell r="GX10243" t="str">
            <v>남원동면</v>
          </cell>
        </row>
        <row r="10244">
          <cell r="GF10244" t="str">
            <v>경상남도 창원시</v>
          </cell>
          <cell r="GX10244" t="str">
            <v>군산성산</v>
          </cell>
        </row>
        <row r="10245">
          <cell r="GF10245" t="str">
            <v>경상남도 마산시</v>
          </cell>
          <cell r="GX10245" t="str">
            <v>김제황산</v>
          </cell>
        </row>
        <row r="10246">
          <cell r="GF10246" t="str">
            <v>경상남도 진주시</v>
          </cell>
          <cell r="GX10246" t="str">
            <v>익산황등</v>
          </cell>
        </row>
        <row r="10247">
          <cell r="GF10247" t="str">
            <v>경상남도 진해시</v>
          </cell>
          <cell r="GX10247" t="str">
            <v>군산서수</v>
          </cell>
        </row>
        <row r="10248">
          <cell r="GF10248" t="str">
            <v>경상남도 통영시</v>
          </cell>
          <cell r="GX10248" t="str">
            <v>김제봉황</v>
          </cell>
        </row>
        <row r="10249">
          <cell r="GF10249" t="str">
            <v>경상남도 사천시</v>
          </cell>
          <cell r="GX10249" t="str">
            <v>담양무정</v>
          </cell>
        </row>
        <row r="10250">
          <cell r="GF10250" t="str">
            <v>경상남도 사천남양출장소</v>
          </cell>
          <cell r="GX10250" t="str">
            <v>함평학교</v>
          </cell>
        </row>
        <row r="10251">
          <cell r="GF10251" t="str">
            <v>경상남도 김해시</v>
          </cell>
          <cell r="GX10251" t="str">
            <v>무안삼향</v>
          </cell>
        </row>
        <row r="10252">
          <cell r="GF10252" t="str">
            <v>경상남도 밀양시</v>
          </cell>
          <cell r="GX10252" t="str">
            <v>나주동수</v>
          </cell>
        </row>
        <row r="10253">
          <cell r="GF10253" t="str">
            <v>경상남도 거제시</v>
          </cell>
          <cell r="GX10253" t="str">
            <v>해남옥천</v>
          </cell>
        </row>
        <row r="10254">
          <cell r="GF10254" t="str">
            <v>경상남도 양산시</v>
          </cell>
          <cell r="GX10254" t="str">
            <v>장성동화</v>
          </cell>
        </row>
        <row r="10255">
          <cell r="GF10255" t="str">
            <v>경상남도 의령군</v>
          </cell>
          <cell r="GX10255" t="str">
            <v>영암신북</v>
          </cell>
        </row>
        <row r="10256">
          <cell r="GF10256" t="str">
            <v>경상남도 함안군</v>
          </cell>
          <cell r="GX10256" t="str">
            <v>무안청계</v>
          </cell>
        </row>
        <row r="10257">
          <cell r="GF10257" t="str">
            <v>경상남도 창녕군</v>
          </cell>
          <cell r="GX10257" t="str">
            <v>영광군서</v>
          </cell>
        </row>
        <row r="10258">
          <cell r="GF10258" t="str">
            <v>경상남도 고성군</v>
          </cell>
          <cell r="GX10258" t="str">
            <v>목포산정</v>
          </cell>
        </row>
        <row r="10259">
          <cell r="GF10259" t="str">
            <v>경상남도 남해군</v>
          </cell>
          <cell r="GX10259" t="str">
            <v>구례간전</v>
          </cell>
        </row>
        <row r="10260">
          <cell r="GF10260" t="str">
            <v>경상남도 하동군</v>
          </cell>
          <cell r="GX10260" t="str">
            <v>담양금성</v>
          </cell>
        </row>
        <row r="10261">
          <cell r="GF10261" t="str">
            <v>경상남도 산청군</v>
          </cell>
          <cell r="GX10261" t="str">
            <v>여수화양</v>
          </cell>
        </row>
        <row r="10262">
          <cell r="GF10262" t="str">
            <v>경상남도 함양군</v>
          </cell>
          <cell r="GX10262" t="str">
            <v>화순동면</v>
          </cell>
        </row>
        <row r="10263">
          <cell r="GF10263" t="str">
            <v>경상남도 거창군</v>
          </cell>
          <cell r="GX10263" t="str">
            <v>나주오량</v>
          </cell>
        </row>
        <row r="10264">
          <cell r="GF10264" t="str">
            <v>경상남도 합천군</v>
          </cell>
          <cell r="GX10264" t="str">
            <v>완도죽청</v>
          </cell>
        </row>
        <row r="10265">
          <cell r="GF10265" t="str">
            <v>제주도</v>
          </cell>
          <cell r="GX10265" t="str">
            <v>영천고경</v>
          </cell>
        </row>
        <row r="10266">
          <cell r="GF10266" t="str">
            <v>제주도 제주시</v>
          </cell>
          <cell r="GX10266" t="str">
            <v>상주외답</v>
          </cell>
        </row>
        <row r="10267">
          <cell r="GF10267" t="str">
            <v>제주도 서귀포시</v>
          </cell>
          <cell r="GX10267" t="str">
            <v>문경산양</v>
          </cell>
        </row>
        <row r="10268">
          <cell r="GF10268" t="str">
            <v>제주도 북제주군</v>
          </cell>
          <cell r="GX10268" t="str">
            <v>구미고아</v>
          </cell>
        </row>
        <row r="10269">
          <cell r="GF10269" t="str">
            <v>제주도 남제주군</v>
          </cell>
          <cell r="GX10269" t="str">
            <v>군위효령</v>
          </cell>
        </row>
        <row r="10270">
          <cell r="GF10270" t="str">
            <v>한강유역환경청</v>
          </cell>
          <cell r="GX10270" t="str">
            <v>영주가흥</v>
          </cell>
        </row>
        <row r="10271">
          <cell r="GF10271" t="str">
            <v>경인지방환경청</v>
          </cell>
          <cell r="GX10271" t="str">
            <v>예천예천</v>
          </cell>
        </row>
        <row r="10272">
          <cell r="GF10272" t="str">
            <v>원주지방환경청</v>
          </cell>
          <cell r="GX10272" t="str">
            <v>칠곡기산</v>
          </cell>
        </row>
        <row r="10273">
          <cell r="GF10273" t="str">
            <v>춘천환경출장소</v>
          </cell>
          <cell r="GX10273" t="str">
            <v>포항청하</v>
          </cell>
        </row>
        <row r="10274">
          <cell r="GF10274" t="str">
            <v>낙동강유역환경청</v>
          </cell>
          <cell r="GX10274" t="str">
            <v>성주성주</v>
          </cell>
        </row>
        <row r="10275">
          <cell r="GF10275" t="str">
            <v>대구지방환경청</v>
          </cell>
          <cell r="GX10275" t="str">
            <v>영주적서</v>
          </cell>
        </row>
        <row r="10276">
          <cell r="GF10276" t="str">
            <v>울산환경출장소</v>
          </cell>
          <cell r="GX10276" t="str">
            <v>군위군위</v>
          </cell>
        </row>
        <row r="10277">
          <cell r="GF10277" t="str">
            <v>포항환경출장소</v>
          </cell>
          <cell r="GX10277" t="str">
            <v>고령개진</v>
          </cell>
        </row>
        <row r="10278">
          <cell r="GF10278" t="str">
            <v>구미환경출장소</v>
          </cell>
          <cell r="GX10278" t="str">
            <v>봉화봉화</v>
          </cell>
        </row>
        <row r="10279">
          <cell r="GF10279" t="str">
            <v>부산환경출장소</v>
          </cell>
          <cell r="GX10279" t="str">
            <v>청도풍각</v>
          </cell>
        </row>
        <row r="10280">
          <cell r="GF10280" t="str">
            <v>금강유역환경청</v>
          </cell>
          <cell r="GX10280" t="str">
            <v>성주월항</v>
          </cell>
        </row>
        <row r="10281">
          <cell r="GF10281" t="str">
            <v>청주환경출장소</v>
          </cell>
          <cell r="GX10281" t="str">
            <v>고령쌍림</v>
          </cell>
        </row>
        <row r="10282">
          <cell r="GF10282" t="str">
            <v>영산강유역환경청</v>
          </cell>
          <cell r="GX10282" t="str">
            <v>거창정장</v>
          </cell>
        </row>
        <row r="10283">
          <cell r="GF10283" t="str">
            <v>전주지방환경청</v>
          </cell>
          <cell r="GX10283" t="str">
            <v>창녕남지</v>
          </cell>
        </row>
        <row r="10284">
          <cell r="GF10284" t="str">
            <v>여수환경출장소</v>
          </cell>
          <cell r="GX10284" t="str">
            <v>함안군북</v>
          </cell>
        </row>
        <row r="10285">
          <cell r="GF10285" t="str">
            <v>제주환경출장소</v>
          </cell>
          <cell r="GX10285" t="str">
            <v>합천율곡</v>
          </cell>
        </row>
        <row r="10286">
          <cell r="GF10286" t="str">
            <v>충청남도 계룡시</v>
          </cell>
          <cell r="GX10286" t="str">
            <v>고성율대</v>
          </cell>
        </row>
        <row r="10287">
          <cell r="GX10287" t="str">
            <v>의령동동</v>
          </cell>
        </row>
        <row r="10288">
          <cell r="GX10288" t="str">
            <v>사천송포</v>
          </cell>
        </row>
        <row r="10289">
          <cell r="GX10289" t="str">
            <v>함안법수</v>
          </cell>
        </row>
        <row r="10290">
          <cell r="GX10290" t="str">
            <v>합천야로</v>
          </cell>
        </row>
        <row r="10291">
          <cell r="GX10291" t="str">
            <v>김해진영</v>
          </cell>
        </row>
        <row r="10292">
          <cell r="GX10292" t="str">
            <v>사천사남</v>
          </cell>
        </row>
        <row r="10293">
          <cell r="GX10293" t="str">
            <v>밀양하남</v>
          </cell>
        </row>
        <row r="10294">
          <cell r="GX10294" t="str">
            <v>의령부림</v>
          </cell>
        </row>
        <row r="10295">
          <cell r="GX10295" t="str">
            <v>김해병동</v>
          </cell>
        </row>
        <row r="10296">
          <cell r="GX10296" t="str">
            <v>북제주구좌</v>
          </cell>
        </row>
        <row r="10297">
          <cell r="GX10297" t="str">
            <v>북제주금릉</v>
          </cell>
        </row>
        <row r="10298">
          <cell r="GX10298" t="str">
            <v>남제주대정</v>
          </cell>
        </row>
        <row r="10299">
          <cell r="GX10299" t="str">
            <v>기타</v>
          </cell>
        </row>
      </sheetData>
      <sheetData sheetId="1">
        <row r="1">
          <cell r="B1" t="str">
            <v>울산광역시</v>
          </cell>
          <cell r="C1" t="str">
            <v>중구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산업계"/>
      <sheetName val="코드표"/>
    </sheetNames>
    <sheetDataSet>
      <sheetData sheetId="0" refreshError="1"/>
      <sheetData sheetId="1">
        <row r="5">
          <cell r="O5" t="str">
            <v>1종</v>
          </cell>
          <cell r="U5" t="str">
            <v>미배출</v>
          </cell>
          <cell r="X5" t="str">
            <v>특대1</v>
          </cell>
          <cell r="AA5" t="str">
            <v>설치제한</v>
          </cell>
          <cell r="AD5" t="str">
            <v>상수원보호구역</v>
          </cell>
          <cell r="AG5" t="str">
            <v>한국수출산업(서울디지털)국가산업단지</v>
          </cell>
          <cell r="AJ5" t="str">
            <v>기장정관농공단지</v>
          </cell>
          <cell r="AS5" t="str">
            <v>중랑물재생센터(분뇨)</v>
          </cell>
          <cell r="AV5" t="str">
            <v>경인도금공업㈜</v>
          </cell>
          <cell r="BB5" t="str">
            <v>청정지역</v>
          </cell>
          <cell r="BD5" t="str">
            <v>중산천</v>
          </cell>
          <cell r="BH5" t="str">
            <v>석탄 광업시설</v>
          </cell>
          <cell r="BK5" t="str">
            <v>물리</v>
          </cell>
        </row>
        <row r="6">
          <cell r="O6" t="str">
            <v>2종</v>
          </cell>
          <cell r="U6" t="str">
            <v>배출</v>
          </cell>
          <cell r="X6" t="str">
            <v>특대2</v>
          </cell>
          <cell r="AG6" t="str">
            <v>서울온수일반산업단지</v>
          </cell>
          <cell r="AJ6" t="str">
            <v>달성구지농공단지</v>
          </cell>
          <cell r="AS6" t="str">
            <v>중랑물재생센터</v>
          </cell>
          <cell r="AV6" t="str">
            <v>반월도금공업협동조합</v>
          </cell>
          <cell r="BB6" t="str">
            <v>가지역</v>
          </cell>
          <cell r="BD6" t="str">
            <v>제민천</v>
          </cell>
          <cell r="BH6" t="str">
            <v>금속 광업시설(채광된 광물의 가공처리시설)</v>
          </cell>
          <cell r="BK6" t="str">
            <v>물리+화학</v>
          </cell>
        </row>
        <row r="7">
          <cell r="O7" t="str">
            <v>3종</v>
          </cell>
          <cell r="AG7" t="str">
            <v>명지녹산국가산업단지</v>
          </cell>
          <cell r="AJ7" t="str">
            <v>달성옥포농공단지</v>
          </cell>
          <cell r="AS7" t="str">
            <v>난지도매립지</v>
          </cell>
          <cell r="AV7" t="str">
            <v>반월제일도금사업협동조합</v>
          </cell>
          <cell r="BB7" t="str">
            <v>나지역</v>
          </cell>
          <cell r="BD7" t="str">
            <v>도천</v>
          </cell>
          <cell r="BH7" t="str">
            <v>비금속 광물 광업시설</v>
          </cell>
          <cell r="BK7" t="str">
            <v>물리+생물/화학+생물</v>
          </cell>
        </row>
        <row r="8">
          <cell r="O8" t="str">
            <v>4종</v>
          </cell>
          <cell r="AG8" t="str">
            <v>신평장림일반산업단지</v>
          </cell>
          <cell r="AJ8" t="str">
            <v>광산소촌농공단지</v>
          </cell>
          <cell r="AS8" t="str">
            <v>서남물재생센터(분뇨)</v>
          </cell>
          <cell r="AV8" t="str">
            <v>안산도금단지</v>
          </cell>
          <cell r="BB8" t="str">
            <v>특례지역</v>
          </cell>
          <cell r="BD8" t="str">
            <v>가곡천</v>
          </cell>
          <cell r="BH8" t="str">
            <v>도축, 육류ㆍ수산물 가공 및 저장ㆍ처리시설</v>
          </cell>
          <cell r="BK8" t="str">
            <v>물리+화학+생물</v>
          </cell>
        </row>
        <row r="9">
          <cell r="O9" t="str">
            <v>5종</v>
          </cell>
          <cell r="AG9" t="str">
            <v>신호일반산업단지</v>
          </cell>
          <cell r="AJ9" t="str">
            <v>북구달천농공단지</v>
          </cell>
          <cell r="AS9" t="str">
            <v>서남물재생센터</v>
          </cell>
          <cell r="AV9" t="str">
            <v>시화도금단지</v>
          </cell>
          <cell r="BD9" t="str">
            <v>엄남천</v>
          </cell>
          <cell r="BH9" t="str">
            <v>과실ㆍ채소 가공 및 저장ㆍ처리시설</v>
          </cell>
          <cell r="BK9" t="str">
            <v>무방류처리</v>
          </cell>
        </row>
        <row r="10">
          <cell r="AG10" t="str">
            <v>부산과학일반산업단지</v>
          </cell>
          <cell r="AJ10" t="str">
            <v>울주두동농공단지</v>
          </cell>
          <cell r="AS10" t="str">
            <v>탄천물재생센터</v>
          </cell>
          <cell r="AV10" t="str">
            <v>삼화실업(구,경수화도금단지)</v>
          </cell>
          <cell r="BD10" t="str">
            <v>단장천</v>
          </cell>
          <cell r="BH10" t="str">
            <v>동ㆍ식물성 유지제조시설</v>
          </cell>
          <cell r="BK10" t="str">
            <v>위탁처리</v>
          </cell>
        </row>
        <row r="11">
          <cell r="AG11" t="str">
            <v>사상공업지역</v>
          </cell>
          <cell r="AJ11" t="str">
            <v>울주두서농공단지</v>
          </cell>
          <cell r="AS11" t="str">
            <v>부산중앙하수처리장</v>
          </cell>
          <cell r="AV11" t="str">
            <v>마산도금공단협동조합</v>
          </cell>
          <cell r="BD11" t="str">
            <v>구천</v>
          </cell>
          <cell r="BH11" t="str">
            <v>낙농제품 및 식용빙과류 제조시설</v>
          </cell>
          <cell r="BK11" t="str">
            <v>면제승인</v>
          </cell>
        </row>
        <row r="12">
          <cell r="AG12" t="str">
            <v>센텀시티일반산업단지</v>
          </cell>
          <cell r="AJ12" t="str">
            <v>울주상북농공단지</v>
          </cell>
          <cell r="AS12" t="str">
            <v>영도하수종말처리시설</v>
          </cell>
          <cell r="AV12" t="str">
            <v>부산장림도금협동조합</v>
          </cell>
          <cell r="BD12" t="str">
            <v>시전천</v>
          </cell>
          <cell r="BH12" t="str">
            <v>곡물 가공품 제조시설</v>
          </cell>
          <cell r="BK12" t="str">
            <v>기타</v>
          </cell>
        </row>
        <row r="13">
          <cell r="AG13" t="str">
            <v>정관일반산업단지</v>
          </cell>
          <cell r="AJ13" t="str">
            <v>안성미양농공단지</v>
          </cell>
          <cell r="AS13" t="str">
            <v>부산진구위생처리사업소</v>
          </cell>
          <cell r="AV13" t="str">
            <v>(주)남동서해도금</v>
          </cell>
          <cell r="BD13" t="str">
            <v>사연천</v>
          </cell>
          <cell r="BH13" t="str">
            <v>전분 및 당류 제조시설</v>
          </cell>
        </row>
        <row r="14">
          <cell r="AG14" t="str">
            <v>화전일반산업단지</v>
          </cell>
          <cell r="AJ14" t="str">
            <v>횡성묵계농공단지</v>
          </cell>
          <cell r="AS14" t="str">
            <v>수영하수종말처리장</v>
          </cell>
          <cell r="AV14" t="str">
            <v>남동제일도금조합</v>
          </cell>
          <cell r="BD14" t="str">
            <v>용포천</v>
          </cell>
          <cell r="BH14" t="str">
            <v>동물용 사료 및 조제식품 제조시설</v>
          </cell>
        </row>
        <row r="15">
          <cell r="AG15" t="str">
            <v>기룡일반산업단지</v>
          </cell>
          <cell r="AJ15" t="str">
            <v>춘천창촌농공단지</v>
          </cell>
          <cell r="AS15" t="str">
            <v>수영하수종말처리장(2단계)</v>
          </cell>
          <cell r="AV15" t="str">
            <v>남동청석협동화단지㈜</v>
          </cell>
          <cell r="BD15" t="str">
            <v>금리천</v>
          </cell>
          <cell r="BH15" t="str">
            <v>설탕 제조시설</v>
          </cell>
        </row>
        <row r="16">
          <cell r="AG16" t="str">
            <v>장안일반산업단지</v>
          </cell>
          <cell r="AJ16" t="str">
            <v>홍천양덕원농공단지</v>
          </cell>
          <cell r="AS16" t="str">
            <v>남부하수종말처리장</v>
          </cell>
          <cell r="AV16" t="str">
            <v>(주)남동특수도금단지</v>
          </cell>
          <cell r="BD16" t="str">
            <v>금국천</v>
          </cell>
          <cell r="BH16" t="str">
            <v>조미료 및 식품첨가물 제조시설</v>
          </cell>
        </row>
        <row r="17">
          <cell r="AG17" t="str">
            <v>지사외국인투자지역</v>
          </cell>
          <cell r="AJ17" t="str">
            <v>원주문막농공단지</v>
          </cell>
          <cell r="AS17" t="str">
            <v>석대매립장</v>
          </cell>
          <cell r="AV17" t="str">
            <v>(주)일진</v>
          </cell>
          <cell r="BD17" t="str">
            <v>금곡천</v>
          </cell>
          <cell r="BH17" t="str">
            <v>기타 식품 제조시설</v>
          </cell>
        </row>
        <row r="18">
          <cell r="AG18" t="str">
            <v>기룡제2일반산업단지</v>
          </cell>
          <cell r="AJ18" t="str">
            <v>강릉주문진농공단지</v>
          </cell>
          <cell r="AS18" t="str">
            <v>해운대하수종말처리장</v>
          </cell>
          <cell r="AV18" t="str">
            <v>신라도금조합</v>
          </cell>
          <cell r="BD18" t="str">
            <v>읍내천</v>
          </cell>
          <cell r="BH18" t="str">
            <v>알콜음료 제조시설</v>
          </cell>
        </row>
        <row r="19">
          <cell r="AG19" t="str">
            <v>미음일반산업단지</v>
          </cell>
          <cell r="AJ19" t="str">
            <v>고성향목농공단지</v>
          </cell>
          <cell r="AS19" t="str">
            <v>동부하수처리장</v>
          </cell>
          <cell r="AV19" t="str">
            <v>영남도금조합</v>
          </cell>
          <cell r="BD19" t="str">
            <v>판교천</v>
          </cell>
          <cell r="BH19" t="str">
            <v>비알콜성 음료 및 얼음 제조시설</v>
          </cell>
        </row>
        <row r="20">
          <cell r="AG20" t="str">
            <v>거화일반산업단지</v>
          </cell>
          <cell r="AJ20" t="str">
            <v>철원갈말농공단지</v>
          </cell>
          <cell r="AS20" t="str">
            <v>강변하수종말처리장</v>
          </cell>
          <cell r="AV20" t="str">
            <v>현대도금조합</v>
          </cell>
          <cell r="BD20" t="str">
            <v>송천천</v>
          </cell>
          <cell r="BH20" t="str">
            <v>담배 제조시설</v>
          </cell>
        </row>
        <row r="21">
          <cell r="AG21" t="str">
            <v>부산석대1도시첨단산업단지</v>
          </cell>
          <cell r="AJ21" t="str">
            <v>횡성우천농공단지</v>
          </cell>
          <cell r="AS21" t="str">
            <v>강변하수종말처리장(2단계)</v>
          </cell>
          <cell r="AV21" t="str">
            <v>반월염색사업협동조합</v>
          </cell>
          <cell r="BD21" t="str">
            <v>차동천</v>
          </cell>
          <cell r="BH21" t="str">
            <v>방적 및 가공사 제조시설</v>
          </cell>
        </row>
        <row r="22">
          <cell r="AG22" t="str">
            <v>명례일반산업단지</v>
          </cell>
          <cell r="AJ22" t="str">
            <v>삼척근덕농공단지</v>
          </cell>
          <cell r="AS22" t="str">
            <v>상현공동오수처리시설</v>
          </cell>
          <cell r="AV22" t="str">
            <v>반월나염시범단지</v>
          </cell>
          <cell r="BD22" t="str">
            <v>상황천</v>
          </cell>
          <cell r="BH22" t="str">
            <v>섬유염색 및 가공시설</v>
          </cell>
        </row>
        <row r="23">
          <cell r="AG23" t="str">
            <v>부산석대2도시첨단산업단지</v>
          </cell>
          <cell r="AJ23" t="str">
            <v>평창농공단지</v>
          </cell>
          <cell r="AS23" t="str">
            <v>신천공동오수처리시설</v>
          </cell>
          <cell r="AV23" t="str">
            <v>시화염색사업협동조합</v>
          </cell>
          <cell r="BD23" t="str">
            <v>중리천</v>
          </cell>
          <cell r="BH23" t="str">
            <v>기타 섬유제품 제조시설</v>
          </cell>
        </row>
        <row r="24">
          <cell r="AG24" t="str">
            <v>부산신항배후국제산업물류도시(1단계)일반산업단지</v>
          </cell>
          <cell r="AJ24" t="str">
            <v>원주태장농공단지</v>
          </cell>
          <cell r="AS24" t="str">
            <v>하정공동오수처리시설</v>
          </cell>
          <cell r="AV24" t="str">
            <v>동두천염색사업협동조합</v>
          </cell>
          <cell r="BD24" t="str">
            <v>와룡천</v>
          </cell>
          <cell r="BH24" t="str">
            <v>가죽ㆍ모피가공 및 제품제조시설</v>
          </cell>
        </row>
        <row r="25">
          <cell r="AG25" t="str">
            <v>생곡일반산업단지</v>
          </cell>
          <cell r="AJ25" t="str">
            <v>춘천퇴계농공단지</v>
          </cell>
          <cell r="AS25" t="str">
            <v>본동공동오수처리시설</v>
          </cell>
          <cell r="AV25" t="str">
            <v>부산패션칼라산업협동조합</v>
          </cell>
          <cell r="BD25" t="str">
            <v>외라천</v>
          </cell>
          <cell r="BH25" t="str">
            <v>신발 및 신발부분품 제조시설</v>
          </cell>
        </row>
        <row r="26">
          <cell r="AG26" t="str">
            <v>대구검단일반산업단지</v>
          </cell>
          <cell r="AJ26" t="str">
            <v>춘천당림농공단지</v>
          </cell>
          <cell r="AS26" t="str">
            <v>세내공동오수처리시설</v>
          </cell>
          <cell r="AV26" t="str">
            <v>대구염색공업공단 1차단지</v>
          </cell>
          <cell r="BD26" t="str">
            <v>낙상천</v>
          </cell>
          <cell r="BH26" t="str">
            <v>목재 및 나무제품 제조시설</v>
          </cell>
        </row>
        <row r="27">
          <cell r="AG27" t="str">
            <v>대구염색일반산업단지</v>
          </cell>
          <cell r="AJ27" t="str">
            <v>홍천상오안농공단지</v>
          </cell>
          <cell r="AS27" t="str">
            <v>산성마을하수도</v>
          </cell>
          <cell r="AV27" t="str">
            <v>대구염색공업공단 2차단지</v>
          </cell>
          <cell r="BD27" t="str">
            <v>가곡천</v>
          </cell>
          <cell r="BH27" t="str">
            <v>펄프ㆍ종이 및 종이제품 제조시설</v>
          </cell>
        </row>
        <row r="28">
          <cell r="AG28" t="str">
            <v>달성일반산업단지</v>
          </cell>
          <cell r="AJ28" t="str">
            <v>속초대포농공단지</v>
          </cell>
          <cell r="AS28" t="str">
            <v>공해마을하수도</v>
          </cell>
          <cell r="AV28" t="str">
            <v>반월중앙피혁공업사업협동조합</v>
          </cell>
          <cell r="BD28" t="str">
            <v>남산천</v>
          </cell>
          <cell r="BH28" t="str">
            <v>출판ㆍ인쇄ㆍ사진처리 및 기록매체 복제시설</v>
          </cell>
        </row>
        <row r="29">
          <cell r="AG29" t="str">
            <v>성서일반산업단지</v>
          </cell>
          <cell r="AJ29" t="str">
            <v>태백철암농공단지</v>
          </cell>
          <cell r="AS29" t="str">
            <v>생곡쓰레기매립장</v>
          </cell>
          <cell r="AV29" t="str">
            <v>동두천피혁사업협동조합</v>
          </cell>
          <cell r="BD29" t="str">
            <v>내현천</v>
          </cell>
          <cell r="BH29" t="str">
            <v>코크스 및 연탄제조시설</v>
          </cell>
        </row>
        <row r="30">
          <cell r="AG30" t="str">
            <v>서구서대구공단</v>
          </cell>
          <cell r="AJ30" t="str">
            <v>정선증산농공단지</v>
          </cell>
          <cell r="AS30" t="str">
            <v>서부하수종말처리장</v>
          </cell>
          <cell r="AV30" t="str">
            <v>부산신평,장림피혁공업협동조합</v>
          </cell>
          <cell r="BD30" t="str">
            <v>오봉천</v>
          </cell>
          <cell r="BH30" t="str">
            <v>석유정제품 제조시설</v>
          </cell>
        </row>
        <row r="31">
          <cell r="AG31" t="str">
            <v>북구대구3공단</v>
          </cell>
          <cell r="AJ31" t="str">
            <v>영월농공단지</v>
          </cell>
          <cell r="AS31" t="str">
            <v>신호하수종말처리장</v>
          </cell>
          <cell r="AV31" t="str">
            <v>대한약품공업협동조합</v>
          </cell>
          <cell r="BD31" t="str">
            <v>구수천</v>
          </cell>
          <cell r="BH31" t="str">
            <v>석유화학계 기초화합물 제조시설</v>
          </cell>
        </row>
        <row r="32">
          <cell r="AG32" t="str">
            <v>달성제2일반산업단지</v>
          </cell>
          <cell r="AJ32" t="str">
            <v>화천원천농공단지</v>
          </cell>
          <cell r="AS32" t="str">
            <v>녹산하수종말처리장</v>
          </cell>
          <cell r="AV32" t="str">
            <v>신평집단화단지</v>
          </cell>
          <cell r="BD32" t="str">
            <v>갈산천</v>
          </cell>
          <cell r="BH32" t="str">
            <v>석탄화합물 제조시설</v>
          </cell>
        </row>
        <row r="33">
          <cell r="AG33" t="str">
            <v>성서제5차첨단일반산업단지</v>
          </cell>
          <cell r="AJ33" t="str">
            <v>양양포월농공단지</v>
          </cell>
          <cell r="AS33" t="str">
            <v>부산위생사업소</v>
          </cell>
          <cell r="AV33" t="str">
            <v>여수오천단지해산물가공업협동조합</v>
          </cell>
          <cell r="BD33" t="str">
            <v>소정천</v>
          </cell>
          <cell r="BH33" t="str">
            <v>천연수지 및 나무화합물 제조시설</v>
          </cell>
        </row>
        <row r="34">
          <cell r="AG34" t="str">
            <v>대구이시아폴리스일반단지</v>
          </cell>
          <cell r="AJ34" t="str">
            <v>철원김화농공단지</v>
          </cell>
          <cell r="AS34" t="str">
            <v>정관농공단지폐수종말처리장</v>
          </cell>
          <cell r="AV34" t="str">
            <v>기타 공동방지시설 설치 승인을 득한 후 운영중인 사업장</v>
          </cell>
          <cell r="BD34" t="str">
            <v>기포천</v>
          </cell>
          <cell r="BH34" t="str">
            <v>기타 기초유기화합물 제조시설</v>
          </cell>
        </row>
        <row r="35">
          <cell r="AG35" t="str">
            <v>대구사이언스파크</v>
          </cell>
          <cell r="AJ35" t="str">
            <v>삼척도계농공단지</v>
          </cell>
          <cell r="AS35" t="str">
            <v>기장마지오수처리시설</v>
          </cell>
          <cell r="BD35" t="str">
            <v>도간천</v>
          </cell>
          <cell r="BH35" t="str">
            <v>기초무기화합물 제조시설</v>
          </cell>
        </row>
        <row r="36">
          <cell r="AG36" t="str">
            <v>대구테크노폴리스일반산업단지</v>
          </cell>
          <cell r="AJ36" t="str">
            <v>홍천화전농공단지</v>
          </cell>
          <cell r="AS36" t="str">
            <v>기장병산오수처리시설</v>
          </cell>
          <cell r="BD36" t="str">
            <v>신상천</v>
          </cell>
          <cell r="BH36" t="str">
            <v>산업용가스 제조시설</v>
          </cell>
        </row>
        <row r="37">
          <cell r="AG37" t="str">
            <v>달서외국인투자지역</v>
          </cell>
          <cell r="AJ37" t="str">
            <v>원주동화농공단지</v>
          </cell>
          <cell r="AS37" t="str">
            <v>와여_장전마을하수도</v>
          </cell>
          <cell r="BD37" t="str">
            <v>도당천</v>
          </cell>
          <cell r="BH37" t="str">
            <v>합성염료유연제 및 기타 착색제 제조시설</v>
          </cell>
        </row>
        <row r="38">
          <cell r="AG38" t="str">
            <v>대구출판산업단지</v>
          </cell>
          <cell r="AJ38" t="str">
            <v>함백농공단지</v>
          </cell>
          <cell r="AS38" t="str">
            <v>보림_마지마을하수도</v>
          </cell>
          <cell r="BD38" t="str">
            <v>중곡천</v>
          </cell>
          <cell r="BH38" t="str">
            <v>비료 및 질소화합물 제조시설</v>
          </cell>
        </row>
        <row r="39">
          <cell r="AG39" t="str">
            <v>남동국가산업단지</v>
          </cell>
          <cell r="AJ39" t="str">
            <v>영월팔괴농공단지</v>
          </cell>
          <cell r="AS39" t="str">
            <v>상장안마을하수도</v>
          </cell>
          <cell r="BD39" t="str">
            <v>가좌천</v>
          </cell>
          <cell r="BH39" t="str">
            <v>합성고무 제조시설</v>
          </cell>
        </row>
        <row r="40">
          <cell r="AG40" t="str">
            <v>인천기계일반산업단지</v>
          </cell>
          <cell r="AJ40" t="str">
            <v>춘천거두농공단지</v>
          </cell>
          <cell r="AS40" t="str">
            <v>중리_미동마을하수도</v>
          </cell>
          <cell r="BD40" t="str">
            <v>대교천</v>
          </cell>
          <cell r="BH40" t="str">
            <v>합성수지 및 기타 플라스틱물질 제조시설</v>
          </cell>
        </row>
        <row r="41">
          <cell r="AG41" t="str">
            <v>인천일반산업단지</v>
          </cell>
          <cell r="AJ41" t="str">
            <v>태백장성농공단지</v>
          </cell>
          <cell r="AS41" t="str">
            <v>하근마을하수도</v>
          </cell>
          <cell r="BD41" t="str">
            <v>태봉천</v>
          </cell>
          <cell r="BH41" t="str">
            <v>의료용 물질 및 의약품 제조시설</v>
          </cell>
        </row>
        <row r="42">
          <cell r="AG42" t="str">
            <v>인천서부일반산업단지</v>
          </cell>
          <cell r="AJ42" t="str">
            <v>횡성공근농공단지</v>
          </cell>
          <cell r="AS42" t="str">
            <v>기장하리마을하수도</v>
          </cell>
          <cell r="BD42" t="str">
            <v>홍천천</v>
          </cell>
          <cell r="BH42" t="str">
            <v>살충제 및 기타 농약 제조시설</v>
          </cell>
        </row>
        <row r="43">
          <cell r="AG43" t="str">
            <v>강화하점일반산업단지</v>
          </cell>
          <cell r="AJ43" t="str">
            <v xml:space="preserve">고성해양심층수전용농공단지 </v>
          </cell>
          <cell r="AS43" t="str">
            <v>기장웅천마을하수도</v>
          </cell>
          <cell r="BD43" t="str">
            <v>삼송천</v>
          </cell>
          <cell r="BH43" t="str">
            <v>잉크, 페인트, 코팅제 및 유사제품 제조시설</v>
          </cell>
        </row>
        <row r="44">
          <cell r="AG44" t="str">
            <v>송도지식정보일반산업단지</v>
          </cell>
          <cell r="AJ44" t="str">
            <v>대포제2농공단지</v>
          </cell>
          <cell r="AS44" t="str">
            <v>임곡1공공하수도</v>
          </cell>
          <cell r="BD44" t="str">
            <v>동암천</v>
          </cell>
          <cell r="BH44" t="str">
            <v>계면활성제ㆍ치약ㆍ비누 및 기타 세제 제조시설</v>
          </cell>
        </row>
        <row r="45">
          <cell r="AG45" t="str">
            <v>부평국가산업단지(한국수출4단지)</v>
          </cell>
          <cell r="AJ45" t="str">
            <v>원통농공단지</v>
          </cell>
          <cell r="AS45" t="str">
            <v>기장기룡마을하수도</v>
          </cell>
          <cell r="BD45" t="str">
            <v>반양천</v>
          </cell>
          <cell r="BH45" t="str">
            <v>화장품 제조시설</v>
          </cell>
        </row>
        <row r="46">
          <cell r="AG46" t="str">
            <v>주안국가산업단지(한국수출5,6단지)</v>
          </cell>
          <cell r="AJ46" t="str">
            <v>예미농공단지</v>
          </cell>
          <cell r="AS46" t="str">
            <v>기장광산마을하수도</v>
          </cell>
          <cell r="BD46" t="str">
            <v>해미천</v>
          </cell>
          <cell r="BH46" t="str">
            <v>표면광택제 및 실내가향제 제조시설</v>
          </cell>
        </row>
        <row r="47">
          <cell r="AG47" t="str">
            <v>인천청라1지구일반산업단지</v>
          </cell>
          <cell r="AJ47" t="str">
            <v>춘천수동농공단지</v>
          </cell>
          <cell r="AS47" t="str">
            <v>기장청광마을하수도</v>
          </cell>
          <cell r="BD47" t="str">
            <v>산수천</v>
          </cell>
          <cell r="BH47" t="str">
            <v>마그네틱 및 광학 매체, 사진용 화학제품 및 감광재료 제조시설</v>
          </cell>
        </row>
        <row r="48">
          <cell r="AG48" t="str">
            <v>인천검단일반산업단지</v>
          </cell>
          <cell r="AJ48" t="str">
            <v>우천제2농공단지</v>
          </cell>
          <cell r="AS48" t="str">
            <v>기장당곡마을하수도</v>
          </cell>
          <cell r="BD48" t="str">
            <v>황락천</v>
          </cell>
          <cell r="BH48" t="str">
            <v>가공염 및 정제염 제조시설</v>
          </cell>
        </row>
        <row r="49">
          <cell r="AG49" t="str">
            <v>평동외국인투자지역</v>
          </cell>
          <cell r="AJ49" t="str">
            <v>진천진천농공단지</v>
          </cell>
          <cell r="AS49" t="str">
            <v>이곡공공하수도</v>
          </cell>
          <cell r="BD49" t="str">
            <v>신장천</v>
          </cell>
          <cell r="BH49" t="str">
            <v>방향유 및 관련제품 제조시설</v>
          </cell>
        </row>
        <row r="50">
          <cell r="AG50" t="str">
            <v>광주첨단과학국가산업단지</v>
          </cell>
          <cell r="AJ50" t="str">
            <v>영동영동농공단지</v>
          </cell>
          <cell r="AS50" t="str">
            <v>대곡공공하수도</v>
          </cell>
          <cell r="BD50" t="str">
            <v>청지천</v>
          </cell>
          <cell r="BH50" t="str">
            <v>접착제 및 젤라틴 제조시설</v>
          </cell>
        </row>
        <row r="51">
          <cell r="AG51" t="str">
            <v>하남일반산업단지</v>
          </cell>
          <cell r="AJ51" t="str">
            <v>음성음성농공단지</v>
          </cell>
          <cell r="AS51" t="str">
            <v>구칠공공하수도</v>
          </cell>
          <cell r="BD51" t="str">
            <v>잠홍천</v>
          </cell>
          <cell r="BH51" t="str">
            <v>화약 및 불꽃제품 제조시설</v>
          </cell>
        </row>
        <row r="52">
          <cell r="AG52" t="str">
            <v>본촌일반산업단지</v>
          </cell>
          <cell r="AJ52" t="str">
            <v>충주주덕농공단지</v>
          </cell>
          <cell r="AS52" t="str">
            <v>백길공공하수도</v>
          </cell>
          <cell r="BD52" t="str">
            <v>석림천</v>
          </cell>
          <cell r="BH52" t="str">
            <v>기타 분류되지 아니한 화학제품 제조시설</v>
          </cell>
        </row>
        <row r="53">
          <cell r="AG53" t="str">
            <v>송암일반산업단지</v>
          </cell>
          <cell r="AJ53" t="str">
            <v>옥천동이농공단지</v>
          </cell>
          <cell r="AS53" t="str">
            <v>월평공공하수도</v>
          </cell>
          <cell r="BD53" t="str">
            <v>석남천</v>
          </cell>
          <cell r="BH53" t="str">
            <v>화학섬유 제조시설</v>
          </cell>
        </row>
        <row r="54">
          <cell r="AG54" t="str">
            <v>소촌일반산업단지</v>
          </cell>
          <cell r="AJ54" t="str">
            <v>괴산사리농공단지</v>
          </cell>
          <cell r="AS54" t="str">
            <v>두명공공하수도</v>
          </cell>
          <cell r="BD54" t="str">
            <v>대남천</v>
          </cell>
          <cell r="BH54" t="str">
            <v>고무 및 플라스틱제품 제조시설</v>
          </cell>
        </row>
        <row r="55">
          <cell r="AG55" t="str">
            <v>평동일반산업단지</v>
          </cell>
          <cell r="AJ55" t="str">
            <v>음성삼성농공단지</v>
          </cell>
          <cell r="AS55" t="str">
            <v>임곡2공공하수도</v>
          </cell>
          <cell r="BD55" t="str">
            <v>둔당천</v>
          </cell>
          <cell r="BH55" t="str">
            <v>유리 및 유리제품 제조시설</v>
          </cell>
        </row>
        <row r="56">
          <cell r="AG56" t="str">
            <v>빛그린산업단지(광주광역시)</v>
          </cell>
          <cell r="AJ56" t="str">
            <v>증평도안농공단지</v>
          </cell>
          <cell r="AS56" t="str">
            <v>기장도야공공하수도</v>
          </cell>
          <cell r="BD56" t="str">
            <v>화수천</v>
          </cell>
          <cell r="BH56" t="str">
            <v>도자기 및 기타 요업제품 제조시설</v>
          </cell>
        </row>
        <row r="57">
          <cell r="AG57" t="str">
            <v>진곡일반산업단지</v>
          </cell>
          <cell r="AJ57" t="str">
            <v>영동용산농공단지</v>
          </cell>
          <cell r="AS57" t="str">
            <v>기장화전공공하수도</v>
          </cell>
          <cell r="BD57" t="str">
            <v>야당천</v>
          </cell>
          <cell r="BH57" t="str">
            <v>시멘트ㆍ석회ㆍ플라스터 및 그 제품 제조시설</v>
          </cell>
        </row>
        <row r="58">
          <cell r="AG58" t="str">
            <v>대전1,2일반산업단지</v>
          </cell>
          <cell r="AJ58" t="str">
            <v>청원부용농공단지</v>
          </cell>
          <cell r="AS58" t="str">
            <v>동서공공하수도</v>
          </cell>
          <cell r="BD58" t="str">
            <v>장검천</v>
          </cell>
          <cell r="BH58" t="str">
            <v>기타 비금속 광물제품 제조시설</v>
          </cell>
        </row>
        <row r="59">
          <cell r="AG59" t="str">
            <v>대덕연구개발특구(제3지구)</v>
          </cell>
          <cell r="AJ59" t="str">
            <v>진천덕산농공단지</v>
          </cell>
          <cell r="AS59" t="str">
            <v>산수곡공공하수도</v>
          </cell>
          <cell r="BD59" t="str">
            <v>진장천</v>
          </cell>
          <cell r="BH59" t="str">
            <v>1차 철강 제조시설</v>
          </cell>
        </row>
        <row r="60">
          <cell r="AG60" t="str">
            <v>대덕연구개발특구(제4지구)</v>
          </cell>
          <cell r="AJ60" t="str">
            <v>충주가주농공단지</v>
          </cell>
          <cell r="AS60" t="str">
            <v>대룡마을하수처리시설</v>
          </cell>
          <cell r="BD60" t="str">
            <v>가전천</v>
          </cell>
          <cell r="BH60" t="str">
            <v>합금철 제조시설</v>
          </cell>
        </row>
        <row r="61">
          <cell r="AG61" t="str">
            <v>대덕연구개발특구(제1지구)</v>
          </cell>
          <cell r="AJ61" t="str">
            <v>청원현도농공단지</v>
          </cell>
          <cell r="AS61" t="str">
            <v>기장하수종말처리장</v>
          </cell>
          <cell r="BD61" t="str">
            <v>흥인천</v>
          </cell>
          <cell r="BH61" t="str">
            <v>비철금속 제련, 정련 및 합금 제조시설</v>
          </cell>
        </row>
        <row r="62">
          <cell r="AG62" t="str">
            <v>대덕연구개발특구(제2지구)</v>
          </cell>
          <cell r="AJ62" t="str">
            <v>제천강저농공단지</v>
          </cell>
          <cell r="AS62" t="str">
            <v>부산환경공단 정관하수처리장</v>
          </cell>
          <cell r="BD62" t="str">
            <v>상옥천</v>
          </cell>
          <cell r="BH62" t="str">
            <v>동 압연ㆍ압출 및 연신 제품 제조시설</v>
          </cell>
        </row>
        <row r="63">
          <cell r="AG63" t="str">
            <v>대덕연구개발특구(제5지구)</v>
          </cell>
          <cell r="AJ63" t="str">
            <v>옥천옥천농공단지</v>
          </cell>
          <cell r="AS63" t="str">
            <v>대구안심하수종말처리시설</v>
          </cell>
          <cell r="BD63" t="str">
            <v>태안천</v>
          </cell>
          <cell r="BH63" t="str">
            <v>알루미늄 압연ㆍ압출 및 연신제품 제조시설</v>
          </cell>
        </row>
        <row r="64">
          <cell r="AG64" t="str">
            <v>울산미포국가산업단지</v>
          </cell>
          <cell r="AJ64" t="str">
            <v>제천금성농공단지</v>
          </cell>
          <cell r="AS64" t="str">
            <v>달서천분뇨처리장</v>
          </cell>
          <cell r="BD64" t="str">
            <v>용요천</v>
          </cell>
          <cell r="BH64" t="str">
            <v>기타 비철금속 압연, 압출 및 연신제품 제조시설</v>
          </cell>
        </row>
        <row r="65">
          <cell r="AG65" t="str">
            <v>온산국가산업단지</v>
          </cell>
          <cell r="AJ65" t="str">
            <v>증평증평농공단지</v>
          </cell>
          <cell r="AS65" t="str">
            <v>달서천침출수전처리시설</v>
          </cell>
          <cell r="BD65" t="str">
            <v>반계천</v>
          </cell>
          <cell r="BH65" t="str">
            <v>기타 1차 비철금속 제조시설</v>
          </cell>
        </row>
        <row r="66">
          <cell r="AG66" t="str">
            <v>북구매곡일반산업단지</v>
          </cell>
          <cell r="AJ66" t="str">
            <v>진천초평농공단지</v>
          </cell>
          <cell r="AS66" t="str">
            <v>북부하수종말처리장</v>
          </cell>
          <cell r="BD66" t="str">
            <v>갈두천</v>
          </cell>
          <cell r="BH66" t="str">
            <v>금속주조시설</v>
          </cell>
        </row>
        <row r="67">
          <cell r="AG67" t="str">
            <v>북구모듈화일반산업단지</v>
          </cell>
          <cell r="AJ67" t="str">
            <v>보은보은농공단지</v>
          </cell>
          <cell r="AS67" t="str">
            <v>달서천하수종말처리장</v>
          </cell>
          <cell r="BD67" t="str">
            <v>삭선천</v>
          </cell>
          <cell r="BH67" t="str">
            <v>금속가공제품 제조시설(달리 분류되지 아니하는 표준산업분류 25부터 31까지의 제조시설)</v>
          </cell>
        </row>
        <row r="68">
          <cell r="AG68" t="str">
            <v>울주신일반산업단지</v>
          </cell>
          <cell r="AJ68" t="str">
            <v>괴산괴산농공단지</v>
          </cell>
          <cell r="AS68" t="str">
            <v>신천하수종말처리장</v>
          </cell>
          <cell r="BD68" t="str">
            <v>어은천</v>
          </cell>
          <cell r="BH68" t="str">
            <v>절연선 및 케이블 제조시설</v>
          </cell>
        </row>
        <row r="69">
          <cell r="AG69" t="str">
            <v>울주길천일반산업단지</v>
          </cell>
          <cell r="AJ69" t="str">
            <v>음성금왕농공단지</v>
          </cell>
          <cell r="AS69" t="str">
            <v>지산하수종말처리장</v>
          </cell>
          <cell r="BD69" t="str">
            <v>방길천</v>
          </cell>
          <cell r="BH69" t="str">
            <v>1차 전지 및 축전지 제조시설</v>
          </cell>
        </row>
        <row r="70">
          <cell r="AG70" t="str">
            <v>울산하이테크벨리일반산업단지</v>
          </cell>
          <cell r="AJ70" t="str">
            <v>옥천청산농공단지</v>
          </cell>
          <cell r="AS70" t="str">
            <v>서부분뇨처리장</v>
          </cell>
          <cell r="BD70" t="str">
            <v>황곡천</v>
          </cell>
          <cell r="BH70" t="str">
            <v>전구 및 조명장치 제조시설</v>
          </cell>
        </row>
        <row r="71">
          <cell r="AG71" t="str">
            <v>북구중산일반산업단지</v>
          </cell>
          <cell r="AJ71" t="str">
            <v>충주가금농공단지</v>
          </cell>
          <cell r="AS71" t="str">
            <v>대구성서공단폐수종말처리장</v>
          </cell>
          <cell r="BD71" t="str">
            <v>원천천</v>
          </cell>
          <cell r="BH71" t="str">
            <v>반도체 및 전자부품 제조시설</v>
          </cell>
        </row>
        <row r="72">
          <cell r="AG72" t="str">
            <v>북구이화일반산업단지</v>
          </cell>
          <cell r="AJ72" t="str">
            <v>단양대강농공단지</v>
          </cell>
          <cell r="AS72" t="str">
            <v>대구서부하수종말처리장</v>
          </cell>
          <cell r="BD72" t="str">
            <v>성연천</v>
          </cell>
          <cell r="BH72" t="str">
            <v>영상 및 음향기기 제조시설</v>
          </cell>
        </row>
        <row r="73">
          <cell r="AG73" t="str">
            <v>울주봉계일반산업단지</v>
          </cell>
          <cell r="AJ73" t="str">
            <v>제천송학농공단지</v>
          </cell>
          <cell r="AS73" t="str">
            <v>달성옥포농공단지폐수종말처리장</v>
          </cell>
          <cell r="BD73" t="str">
            <v>고남천</v>
          </cell>
          <cell r="BH73" t="str">
            <v>가구 및 기타 제품 제조시설</v>
          </cell>
        </row>
        <row r="74">
          <cell r="AG74" t="str">
            <v>KCC울산일반산업단지</v>
          </cell>
          <cell r="AJ74" t="str">
            <v>제천고암농공단지</v>
          </cell>
          <cell r="AS74" t="str">
            <v>구지농공단지폐수공공처리장</v>
          </cell>
          <cell r="BD74" t="str">
            <v>오사천</v>
          </cell>
          <cell r="BH74" t="str">
            <v>화력발전시설</v>
          </cell>
        </row>
        <row r="75">
          <cell r="AG75" t="str">
            <v>울주반천일반산업단지</v>
          </cell>
          <cell r="AJ75" t="str">
            <v>충주용탄농공단지</v>
          </cell>
          <cell r="AS75" t="str">
            <v>달성위생사업소</v>
          </cell>
          <cell r="BD75" t="str">
            <v>갈현천</v>
          </cell>
          <cell r="BH75" t="str">
            <v>수도사업시설</v>
          </cell>
        </row>
        <row r="76">
          <cell r="AG76" t="str">
            <v>울주와지일반산업단지</v>
          </cell>
          <cell r="AJ76" t="str">
            <v>제천봉양농공단지</v>
          </cell>
          <cell r="AS76" t="str">
            <v>달성산업단지폐수종말처리시설</v>
          </cell>
          <cell r="BD76" t="str">
            <v>명천천</v>
          </cell>
          <cell r="BH76" t="str">
            <v>먹는샘물 제조시설</v>
          </cell>
        </row>
        <row r="77">
          <cell r="AG77" t="str">
            <v>울주전읍일반산업단지</v>
          </cell>
          <cell r="AJ77" t="str">
            <v>보은외속농공단지</v>
          </cell>
          <cell r="AS77" t="str">
            <v>달성제2차산업단지폐수종말처리장</v>
          </cell>
          <cell r="BD77" t="str">
            <v>예덕천</v>
          </cell>
          <cell r="BH77" t="str">
            <v>수산물 판매장(면적 700제곱미터 이상)</v>
          </cell>
        </row>
        <row r="78">
          <cell r="AG78" t="str">
            <v>울주작동일반산업단지</v>
          </cell>
          <cell r="AJ78" t="str">
            <v>단양적성농공단지</v>
          </cell>
          <cell r="AS78" t="str">
            <v>대구시(방천리)매립장</v>
          </cell>
          <cell r="BD78" t="str">
            <v>마중천</v>
          </cell>
          <cell r="BH78" t="str">
            <v>병원시설(병상의 수가 「의료법」에 따른 종합병원 규모 이상인 시설)</v>
          </cell>
        </row>
        <row r="79">
          <cell r="AG79" t="str">
            <v>동탄일반산업단지</v>
          </cell>
          <cell r="AJ79" t="str">
            <v>옥천이원농공단지</v>
          </cell>
          <cell r="AS79" t="str">
            <v>구지오설마을하수도</v>
          </cell>
          <cell r="BD79" t="str">
            <v>염솔천</v>
          </cell>
          <cell r="BH79" t="str">
            <v>폐수처리업의 폐수저장 시설 및 폐기물처리업의 폐수발생시설</v>
          </cell>
        </row>
        <row r="80">
          <cell r="AG80" t="str">
            <v>전곡해양산업단지</v>
          </cell>
          <cell r="AJ80" t="str">
            <v>보은삼승농공단지</v>
          </cell>
          <cell r="AS80" t="str">
            <v>현풍자모마을하수도</v>
          </cell>
          <cell r="BD80" t="str">
            <v>장정천</v>
          </cell>
          <cell r="BH80" t="str">
            <v>세탁시설(용적 2세제곱미터 이상 또는 용수 시간당 1세제곱미터 이상)</v>
          </cell>
        </row>
        <row r="81">
          <cell r="AG81" t="str">
            <v>화성팔탄(한미)일반산업단지</v>
          </cell>
          <cell r="AJ81" t="str">
            <v>영동법화농공단지</v>
          </cell>
          <cell r="AS81" t="str">
            <v>다사박곡마을하수도</v>
          </cell>
          <cell r="BD81" t="str">
            <v>천의천</v>
          </cell>
          <cell r="BH81" t="str">
            <v>산업시설의 폐가스ㆍ분진, 세정ㆍ응축시설 (분무량 또는 응축량이 시간당 0.01세제곱미터 이상)</v>
          </cell>
        </row>
        <row r="82">
          <cell r="AG82" t="str">
            <v>반월국가산업단지</v>
          </cell>
          <cell r="AJ82" t="str">
            <v>옥천구일농공단지</v>
          </cell>
          <cell r="AS82" t="str">
            <v>다사달천마을하수도</v>
          </cell>
          <cell r="BD82" t="str">
            <v>역천</v>
          </cell>
          <cell r="BH82" t="str">
            <v>산업시설의 정수시설 (정수능력이 1일 당 100세제곱미터 이상)</v>
          </cell>
        </row>
        <row r="83">
          <cell r="AG83" t="str">
            <v>시화국가산업단지</v>
          </cell>
          <cell r="AJ83" t="str">
            <v>진천광혜원농공단지</v>
          </cell>
          <cell r="AS83" t="str">
            <v>다사이천마을하수도</v>
          </cell>
          <cell r="BD83" t="str">
            <v>갈산천</v>
          </cell>
          <cell r="BH83" t="str">
            <v>이화학 시험시설 (면적이 100제곱미터 이상)</v>
          </cell>
        </row>
        <row r="84">
          <cell r="AG84" t="str">
            <v>파주출판문화정보국가산업단지</v>
          </cell>
          <cell r="AJ84" t="str">
            <v>진천문백전기전자농공단지</v>
          </cell>
          <cell r="AS84" t="str">
            <v>하빈상당마을하수도</v>
          </cell>
          <cell r="BD84" t="str">
            <v>고산천</v>
          </cell>
          <cell r="BH84" t="str">
            <v>도금시설</v>
          </cell>
        </row>
        <row r="85">
          <cell r="AG85" t="str">
            <v>파주탄현일반산업단지</v>
          </cell>
          <cell r="AJ85" t="str">
            <v>진천이월농공단지</v>
          </cell>
          <cell r="AS85" t="str">
            <v>하빈묘리마을하수도</v>
          </cell>
          <cell r="BD85" t="str">
            <v>수평천</v>
          </cell>
          <cell r="BH85" t="str">
            <v>운수장비 수선 및 세차 또는 세척시설</v>
          </cell>
        </row>
        <row r="86">
          <cell r="AG86" t="str">
            <v>성남일반산업단지</v>
          </cell>
          <cell r="AJ86" t="str">
            <v>진천이월전기전자농공단지</v>
          </cell>
          <cell r="AS86" t="str">
            <v>옥포기세마을하수도</v>
          </cell>
          <cell r="BD86" t="str">
            <v>좌세천</v>
          </cell>
          <cell r="BH86" t="str">
            <v>제1호부터 제81호까지의 분류에 속하지 아니하는 시설</v>
          </cell>
        </row>
        <row r="87">
          <cell r="AG87" t="str">
            <v>평택송탄일반산업단지</v>
          </cell>
          <cell r="AJ87" t="str">
            <v>청원내수농공단지</v>
          </cell>
          <cell r="AS87" t="str">
            <v>하빈현내공공하수도</v>
          </cell>
          <cell r="BD87" t="str">
            <v>수당천</v>
          </cell>
        </row>
        <row r="88">
          <cell r="AG88" t="str">
            <v>평택일반산업단지</v>
          </cell>
          <cell r="AJ88" t="str">
            <v>옥천의료기기전자농공단지</v>
          </cell>
          <cell r="AS88" t="str">
            <v>현풍원교하수처리장</v>
          </cell>
          <cell r="BD88" t="str">
            <v>검암천</v>
          </cell>
        </row>
        <row r="89">
          <cell r="AG89" t="str">
            <v>평택장당일반산업단지</v>
          </cell>
          <cell r="AJ89" t="str">
            <v>양화농공단지</v>
          </cell>
          <cell r="AS89" t="str">
            <v>운북하수종말처리장</v>
          </cell>
          <cell r="BD89" t="str">
            <v>삼웅천</v>
          </cell>
        </row>
        <row r="90">
          <cell r="AG90" t="str">
            <v>평택어연한산일반산업단지</v>
          </cell>
          <cell r="AJ90" t="str">
            <v>단양매포친환경농공단지</v>
          </cell>
          <cell r="AS90" t="str">
            <v>학익하수종말처리장</v>
          </cell>
          <cell r="BD90" t="str">
            <v>사기소천</v>
          </cell>
        </row>
        <row r="91">
          <cell r="AG91" t="str">
            <v>화성향남제약일반산업단지</v>
          </cell>
          <cell r="AJ91" t="str">
            <v>공주장기농공단지</v>
          </cell>
          <cell r="AS91" t="str">
            <v>송림위생환경사업소</v>
          </cell>
          <cell r="BD91" t="str">
            <v>용연천</v>
          </cell>
        </row>
        <row r="92">
          <cell r="AG92" t="str">
            <v>반월도금일반산업단지</v>
          </cell>
          <cell r="AJ92" t="str">
            <v>연기노장농공단지</v>
          </cell>
          <cell r="AS92" t="str">
            <v>승기하수종말처리장</v>
          </cell>
          <cell r="BD92" t="str">
            <v>당진천</v>
          </cell>
        </row>
        <row r="93">
          <cell r="AG93" t="str">
            <v>파주문발제1일반산업단지</v>
          </cell>
          <cell r="AJ93" t="str">
            <v>금산복수농공단지</v>
          </cell>
          <cell r="AS93" t="str">
            <v>송도하수종말처리장</v>
          </cell>
          <cell r="BD93" t="str">
            <v>시곡천</v>
          </cell>
        </row>
        <row r="94">
          <cell r="AG94" t="str">
            <v>파주문발제2일반산업단지</v>
          </cell>
          <cell r="AJ94" t="str">
            <v>예산예산농공단지</v>
          </cell>
          <cell r="AS94" t="str">
            <v>만수하수종말처리장</v>
          </cell>
          <cell r="BD94" t="str">
            <v>백석천</v>
          </cell>
        </row>
        <row r="95">
          <cell r="AG95" t="str">
            <v>포천신평일반산업단지</v>
          </cell>
          <cell r="AJ95" t="str">
            <v>천안백석농공단지</v>
          </cell>
          <cell r="AS95" t="str">
            <v>율도위생환경사업소</v>
          </cell>
          <cell r="BD95" t="str">
            <v>서원천</v>
          </cell>
        </row>
        <row r="96">
          <cell r="AG96" t="str">
            <v>양주상수일반산업단지</v>
          </cell>
          <cell r="AJ96" t="str">
            <v>논산가야곡농공단지</v>
          </cell>
          <cell r="AS96" t="str">
            <v>가좌분뇨처리장</v>
          </cell>
          <cell r="BD96" t="str">
            <v>초대천</v>
          </cell>
        </row>
        <row r="97">
          <cell r="AG97" t="str">
            <v>양주도하일반산업단지</v>
          </cell>
          <cell r="AJ97" t="str">
            <v>아산득산농공단지</v>
          </cell>
          <cell r="AS97" t="str">
            <v>수도권매립지</v>
          </cell>
          <cell r="BD97" t="str">
            <v>밀두천</v>
          </cell>
        </row>
        <row r="98">
          <cell r="AG98" t="str">
            <v>동두천일반산업단지</v>
          </cell>
          <cell r="AJ98" t="str">
            <v>당진합덕농공단지</v>
          </cell>
          <cell r="AS98" t="str">
            <v>공촌하수종말처리장</v>
          </cell>
          <cell r="BD98" t="str">
            <v>섬진강</v>
          </cell>
        </row>
        <row r="99">
          <cell r="AG99" t="str">
            <v>동두천상봉암일반산업단지</v>
          </cell>
          <cell r="AJ99" t="str">
            <v>천안동면농공단지</v>
          </cell>
          <cell r="AS99" t="str">
            <v>가좌하수종말처리장</v>
          </cell>
          <cell r="BD99" t="str">
            <v>요천</v>
          </cell>
        </row>
        <row r="100">
          <cell r="AG100" t="str">
            <v>안성제1일반산업단지</v>
          </cell>
          <cell r="AJ100" t="str">
            <v>천안목천농공단지</v>
          </cell>
          <cell r="AS100" t="str">
            <v>검단하수처리장</v>
          </cell>
          <cell r="BD100" t="str">
            <v>보성강</v>
          </cell>
        </row>
        <row r="101">
          <cell r="AG101" t="str">
            <v>안성제2일반산업단지</v>
          </cell>
          <cell r="AJ101" t="str">
            <v>아산탕정농공단지</v>
          </cell>
          <cell r="AS101" t="str">
            <v>강화위생처리장</v>
          </cell>
          <cell r="BD101" t="str">
            <v>오수천</v>
          </cell>
        </row>
        <row r="102">
          <cell r="AG102" t="str">
            <v>안성제3일반산업단지</v>
          </cell>
          <cell r="AJ102" t="str">
            <v>아산둔포농공단지</v>
          </cell>
          <cell r="AS102" t="str">
            <v>강화군가축분뇨공공처리시설</v>
          </cell>
          <cell r="BD102" t="str">
            <v>섬진강</v>
          </cell>
        </row>
        <row r="103">
          <cell r="AG103" t="str">
            <v>안성공도일반산업단지</v>
          </cell>
          <cell r="AJ103" t="str">
            <v>아산영인농공단지</v>
          </cell>
          <cell r="AS103" t="str">
            <v>강화하수종말처리장</v>
          </cell>
          <cell r="BD103" t="str">
            <v>백운동천</v>
          </cell>
        </row>
        <row r="104">
          <cell r="AG104" t="str">
            <v>안성가율일반산업단지</v>
          </cell>
          <cell r="AJ104" t="str">
            <v>아산신창농공단지</v>
          </cell>
          <cell r="AS104" t="str">
            <v>북도분뇨처리장</v>
          </cell>
          <cell r="BD104" t="str">
            <v>상표천</v>
          </cell>
        </row>
        <row r="105">
          <cell r="AG105" t="str">
            <v>안성동항일반산업단지</v>
          </cell>
          <cell r="AJ105" t="str">
            <v>청양정산농공단지</v>
          </cell>
          <cell r="AS105" t="str">
            <v>연평분뇨처리장</v>
          </cell>
          <cell r="BD105" t="str">
            <v>마치천</v>
          </cell>
        </row>
        <row r="106">
          <cell r="AG106" t="str">
            <v>안성원곡일반산업단지</v>
          </cell>
          <cell r="AJ106" t="str">
            <v>보령주포농공단지</v>
          </cell>
          <cell r="AS106" t="str">
            <v>백령분뇨처리장</v>
          </cell>
          <cell r="BD106" t="str">
            <v>은천</v>
          </cell>
        </row>
        <row r="107">
          <cell r="AG107" t="str">
            <v>안성미양제2일반산업단지</v>
          </cell>
          <cell r="AJ107" t="str">
            <v>서산성연농공단지</v>
          </cell>
          <cell r="AS107" t="str">
            <v>대청분뇨처리장</v>
          </cell>
          <cell r="BD107" t="str">
            <v>세동천</v>
          </cell>
        </row>
        <row r="108">
          <cell r="AG108" t="str">
            <v>안성금산일반산업단지</v>
          </cell>
          <cell r="AJ108" t="str">
            <v>홍성광천김특화농공단지</v>
          </cell>
          <cell r="AS108" t="str">
            <v>덕적분뇨처리장</v>
          </cell>
          <cell r="BD108" t="str">
            <v>우동천</v>
          </cell>
        </row>
        <row r="109">
          <cell r="AG109" t="str">
            <v>안성덕산일반산업단지</v>
          </cell>
          <cell r="AJ109" t="str">
            <v>당진면천농공단지</v>
          </cell>
          <cell r="AS109" t="str">
            <v>자월분뇨처리장</v>
          </cell>
          <cell r="BD109" t="str">
            <v>정곡천</v>
          </cell>
        </row>
        <row r="110">
          <cell r="AG110" t="str">
            <v>안성장원일반산업단지</v>
          </cell>
          <cell r="AJ110" t="str">
            <v>공주유구농공단지</v>
          </cell>
          <cell r="AS110" t="str">
            <v>영흥쓰레기매립장</v>
          </cell>
          <cell r="BD110" t="str">
            <v>추동천</v>
          </cell>
        </row>
        <row r="111">
          <cell r="AG111" t="str">
            <v>안성두교일반산업단지</v>
          </cell>
          <cell r="AJ111" t="str">
            <v>연기청송농공단지</v>
          </cell>
          <cell r="AS111" t="str">
            <v>인천덕적매립장</v>
          </cell>
          <cell r="BD111" t="str">
            <v>외궁천</v>
          </cell>
        </row>
        <row r="112">
          <cell r="AG112" t="str">
            <v>가평목동일반산업단지</v>
          </cell>
          <cell r="AJ112" t="str">
            <v>연기응암농공단지</v>
          </cell>
          <cell r="AS112" t="str">
            <v>소연평매립장</v>
          </cell>
          <cell r="BD112" t="str">
            <v>도통천</v>
          </cell>
        </row>
        <row r="113">
          <cell r="AG113" t="str">
            <v>김포학운일반산업단지</v>
          </cell>
          <cell r="AJ113" t="str">
            <v>논산은진농공단지</v>
          </cell>
          <cell r="AS113" t="str">
            <v>백령매립장</v>
          </cell>
          <cell r="BD113" t="str">
            <v>달길천</v>
          </cell>
        </row>
        <row r="114">
          <cell r="AG114" t="str">
            <v>김포율생일반산업단지</v>
          </cell>
          <cell r="AJ114" t="str">
            <v>논산연산농공단지</v>
          </cell>
          <cell r="AS114" t="str">
            <v>서포1리소규모공공하수처리시설</v>
          </cell>
          <cell r="BD114" t="str">
            <v>회초천</v>
          </cell>
        </row>
        <row r="115">
          <cell r="AG115" t="str">
            <v>의정부용현일반산업단지</v>
          </cell>
          <cell r="AJ115" t="str">
            <v>공주정안농공단지</v>
          </cell>
          <cell r="AS115" t="str">
            <v>사탄1공공하수처리시설</v>
          </cell>
          <cell r="BD115" t="str">
            <v>구신천</v>
          </cell>
        </row>
        <row r="116">
          <cell r="AG116" t="str">
            <v>파주오산일반산업단지</v>
          </cell>
          <cell r="AJ116" t="str">
            <v>공주계룡농공단지</v>
          </cell>
          <cell r="AS116" t="str">
            <v>진촌공공하수처리시설</v>
          </cell>
          <cell r="BD116" t="str">
            <v>상월천</v>
          </cell>
        </row>
        <row r="117">
          <cell r="AG117" t="str">
            <v>김포상마일반산업단지</v>
          </cell>
          <cell r="AJ117" t="str">
            <v>아산배미농공단지</v>
          </cell>
          <cell r="AS117" t="str">
            <v>광주동구위생매립장</v>
          </cell>
          <cell r="BD117" t="str">
            <v>도장천</v>
          </cell>
        </row>
        <row r="118">
          <cell r="AG118" t="str">
            <v>여주장안일반산업단지</v>
          </cell>
          <cell r="AJ118" t="str">
            <v>홍성구항농공단지</v>
          </cell>
          <cell r="AS118" t="str">
            <v>광주위생처리장</v>
          </cell>
          <cell r="BD118" t="str">
            <v>임실천</v>
          </cell>
        </row>
        <row r="119">
          <cell r="AG119" t="str">
            <v>포천양문일반산업단지</v>
          </cell>
          <cell r="AJ119" t="str">
            <v>서천장항농공단지</v>
          </cell>
          <cell r="AS119" t="str">
            <v>광주신용마을하수도</v>
          </cell>
          <cell r="BD119" t="str">
            <v>대덕천</v>
          </cell>
        </row>
        <row r="120">
          <cell r="AG120" t="str">
            <v>화성일반산업단지</v>
          </cell>
          <cell r="AJ120" t="str">
            <v>공주검상농공단지</v>
          </cell>
          <cell r="AS120" t="str">
            <v>광주제1하수종말처리장</v>
          </cell>
          <cell r="BD120" t="str">
            <v>도인천</v>
          </cell>
        </row>
        <row r="121">
          <cell r="AG121" t="str">
            <v>평택추팔일반산업단지</v>
          </cell>
          <cell r="AJ121" t="str">
            <v>부여은산농공단지</v>
          </cell>
          <cell r="AS121" t="str">
            <v>광주광역시광역위생매립장</v>
          </cell>
          <cell r="BD121" t="str">
            <v>지장천</v>
          </cell>
        </row>
        <row r="122">
          <cell r="AG122" t="str">
            <v>평택칠괴일반산업단지</v>
          </cell>
          <cell r="AJ122" t="str">
            <v>당진신평농공단지</v>
          </cell>
          <cell r="AS122" t="str">
            <v>일곡동침출수처리장</v>
          </cell>
          <cell r="BD122" t="str">
            <v>주치천</v>
          </cell>
        </row>
        <row r="123">
          <cell r="AG123" t="str">
            <v>양주검준일반산업단지</v>
          </cell>
          <cell r="AJ123" t="str">
            <v>서산고북농공단지</v>
          </cell>
          <cell r="AS123" t="str">
            <v>광주운정동매립장</v>
          </cell>
          <cell r="BD123" t="str">
            <v>석보천</v>
          </cell>
        </row>
        <row r="124">
          <cell r="AG124" t="str">
            <v>화성마도일반산업단지</v>
          </cell>
          <cell r="AJ124" t="str">
            <v>금산금성농공단지</v>
          </cell>
          <cell r="AS124" t="str">
            <v>주룡마을하수도</v>
          </cell>
          <cell r="BD124" t="str">
            <v>점기천</v>
          </cell>
        </row>
        <row r="125">
          <cell r="AG125" t="str">
            <v>화성발안일반산업단지</v>
          </cell>
          <cell r="AJ125" t="str">
            <v>아산신인농공단지</v>
          </cell>
          <cell r="AS125" t="str">
            <v>금곡 금곡마을하수도</v>
          </cell>
          <cell r="BD125" t="str">
            <v>옥녀동천</v>
          </cell>
        </row>
        <row r="126">
          <cell r="AG126" t="str">
            <v>파주금파일반산업단지</v>
          </cell>
          <cell r="AJ126" t="str">
            <v>예산신암농공단지</v>
          </cell>
          <cell r="AS126" t="str">
            <v>화암 화암마을하수도</v>
          </cell>
          <cell r="BD126" t="str">
            <v>반곡천</v>
          </cell>
        </row>
        <row r="127">
          <cell r="AG127" t="str">
            <v>평택현곡일반산업단지</v>
          </cell>
          <cell r="AJ127" t="str">
            <v>부여임천농공단지</v>
          </cell>
          <cell r="AS127" t="str">
            <v>광주광산소촌농공단지폐수종말처리장</v>
          </cell>
          <cell r="BD127" t="str">
            <v>박산천</v>
          </cell>
        </row>
        <row r="128">
          <cell r="AG128" t="str">
            <v>파주탄현중소기업전용국가산업단지</v>
          </cell>
          <cell r="AJ128" t="str">
            <v>당진석문농공단지</v>
          </cell>
          <cell r="AS128" t="str">
            <v>남산황계마을하수도</v>
          </cell>
          <cell r="BD128" t="str">
            <v>유구천</v>
          </cell>
        </row>
        <row r="129">
          <cell r="AG129" t="str">
            <v>아산국가산업단지(포승지구)</v>
          </cell>
          <cell r="AJ129" t="str">
            <v>보령웅천농공단지</v>
          </cell>
          <cell r="AS129" t="str">
            <v>지평가삼마을하수도</v>
          </cell>
          <cell r="BD129" t="str">
            <v>금천</v>
          </cell>
        </row>
        <row r="130">
          <cell r="AG130" t="str">
            <v>김포양촌일반산업단지</v>
          </cell>
          <cell r="AJ130" t="str">
            <v>서천종천농공단지</v>
          </cell>
          <cell r="AS130" t="str">
            <v>광주제2하수종말처리장</v>
          </cell>
          <cell r="BD130" t="str">
            <v>덕곡천</v>
          </cell>
        </row>
        <row r="131">
          <cell r="AG131" t="str">
            <v>남양주금곡일반산업단지</v>
          </cell>
          <cell r="AJ131" t="str">
            <v>태안태안농공단지</v>
          </cell>
          <cell r="AS131" t="str">
            <v>흑석하수종말처리장</v>
          </cell>
          <cell r="BD131" t="str">
            <v>명곡천</v>
          </cell>
        </row>
        <row r="132">
          <cell r="AG132" t="str">
            <v>동두천제2일반산업단지</v>
          </cell>
          <cell r="AJ132" t="str">
            <v>청양화성농공단지</v>
          </cell>
          <cell r="AS132" t="str">
            <v>금고동위생매립장</v>
          </cell>
          <cell r="BD132" t="str">
            <v>고현천</v>
          </cell>
        </row>
        <row r="133">
          <cell r="AG133" t="str">
            <v>부천오정일반산업단지</v>
          </cell>
          <cell r="AJ133" t="str">
            <v>청양비봉농공단지</v>
          </cell>
          <cell r="AS133" t="str">
            <v>대전하수종말처리장</v>
          </cell>
          <cell r="BD133" t="str">
            <v>백교천</v>
          </cell>
        </row>
        <row r="134">
          <cell r="AG134" t="str">
            <v>안성무능일반산업단지</v>
          </cell>
          <cell r="AJ134" t="str">
            <v>서산수석농공단지</v>
          </cell>
          <cell r="AS134" t="str">
            <v>대전위생처리장</v>
          </cell>
          <cell r="BD134" t="str">
            <v>대룡천</v>
          </cell>
        </row>
        <row r="135">
          <cell r="AG135" t="str">
            <v>안성용월일반산업단지</v>
          </cell>
          <cell r="AJ135" t="str">
            <v>보령주산농공단지</v>
          </cell>
          <cell r="AS135" t="str">
            <v>대전3.4공단폐수종말처리장</v>
          </cell>
          <cell r="BD135" t="str">
            <v>청흥천</v>
          </cell>
        </row>
        <row r="136">
          <cell r="AG136" t="str">
            <v>양주구암일반산업단지</v>
          </cell>
          <cell r="AJ136" t="str">
            <v>예산응봉농공단지</v>
          </cell>
          <cell r="AS136" t="str">
            <v>상서동매립장</v>
          </cell>
          <cell r="BD136" t="str">
            <v>갑파천</v>
          </cell>
        </row>
        <row r="137">
          <cell r="AG137" t="str">
            <v>오산가장일반산업단지</v>
          </cell>
          <cell r="AJ137" t="str">
            <v>예산고덕농공단지</v>
          </cell>
          <cell r="AS137" t="str">
            <v>신대동매립장</v>
          </cell>
          <cell r="BD137" t="str">
            <v>조평천</v>
          </cell>
        </row>
        <row r="138">
          <cell r="AG138" t="str">
            <v>파주문산첨단일반산업단지(선유지구)</v>
          </cell>
          <cell r="AJ138" t="str">
            <v>부여장암농공단지</v>
          </cell>
          <cell r="AS138" t="str">
            <v>여천위생처리장</v>
          </cell>
          <cell r="BD138" t="str">
            <v>마곡천</v>
          </cell>
        </row>
        <row r="139">
          <cell r="AG139" t="str">
            <v>파주LCD일반산업단지</v>
          </cell>
          <cell r="AJ139" t="str">
            <v>부여홍산농공단지</v>
          </cell>
          <cell r="AS139" t="str">
            <v>성암매립장</v>
          </cell>
          <cell r="BD139" t="str">
            <v>명하천</v>
          </cell>
        </row>
        <row r="140">
          <cell r="AG140" t="str">
            <v>평택진위일반산업단지</v>
          </cell>
          <cell r="AJ140" t="str">
            <v>공주보물농공단지</v>
          </cell>
          <cell r="AS140" t="str">
            <v>용연하수종말처리장</v>
          </cell>
          <cell r="BD140" t="str">
            <v>계실천</v>
          </cell>
        </row>
        <row r="141">
          <cell r="AG141" t="str">
            <v>화성화남일반산업단지</v>
          </cell>
          <cell r="AJ141" t="str">
            <v>공주우성전문농공단지</v>
          </cell>
          <cell r="AS141" t="str">
            <v>울산방어진수질개선사업소</v>
          </cell>
          <cell r="BD141" t="str">
            <v>탄동천</v>
          </cell>
        </row>
        <row r="142">
          <cell r="AG142" t="str">
            <v>화성장안첨단2외국인투자지역</v>
          </cell>
          <cell r="AJ142" t="str">
            <v>금산추부농공단지</v>
          </cell>
          <cell r="AS142" t="str">
            <v>달천농공폐수종말처리장</v>
          </cell>
          <cell r="BD142" t="str">
            <v>신영천</v>
          </cell>
        </row>
        <row r="143">
          <cell r="AG143" t="str">
            <v>문산첨단(당동지구)외국인투자지역</v>
          </cell>
          <cell r="AJ143" t="str">
            <v>논산연무농공단지</v>
          </cell>
          <cell r="AS143" t="str">
            <v>금천마을하수도</v>
          </cell>
          <cell r="BD143" t="str">
            <v>방흥천</v>
          </cell>
        </row>
        <row r="144">
          <cell r="AG144" t="str">
            <v>화성장안첨단1외국인투자지역</v>
          </cell>
          <cell r="AJ144" t="str">
            <v>당진송악농공단지</v>
          </cell>
          <cell r="AS144" t="str">
            <v>금천아름마을소규모공공하수처리시설</v>
          </cell>
          <cell r="BD144" t="str">
            <v>문동천</v>
          </cell>
        </row>
        <row r="145">
          <cell r="AG145" t="str">
            <v>동두천제2일반산업단지</v>
          </cell>
          <cell r="AJ145" t="str">
            <v>당진한진농공단지</v>
          </cell>
          <cell r="AS145" t="str">
            <v>온산매립장</v>
          </cell>
          <cell r="BD145" t="str">
            <v>보흥천</v>
          </cell>
        </row>
        <row r="146">
          <cell r="AG146" t="str">
            <v>김포항공일반산업단지</v>
          </cell>
          <cell r="AJ146" t="str">
            <v>서산명천자동차전문단지</v>
          </cell>
          <cell r="AS146" t="str">
            <v>나사마을오수처리장</v>
          </cell>
          <cell r="BD146" t="str">
            <v>검상천</v>
          </cell>
        </row>
        <row r="147">
          <cell r="AG147" t="str">
            <v>남양주팔야일반산업단지</v>
          </cell>
          <cell r="AJ147" t="str">
            <v>천안직산농공단지</v>
          </cell>
          <cell r="AS147" t="str">
            <v>신리마을하수도</v>
          </cell>
          <cell r="BD147" t="str">
            <v>오곡천</v>
          </cell>
        </row>
        <row r="148">
          <cell r="AG148" t="str">
            <v>수원산업단지(1단지)</v>
          </cell>
          <cell r="AJ148" t="str">
            <v>홍성은하농공단지</v>
          </cell>
          <cell r="AS148" t="str">
            <v>신암마을하수도</v>
          </cell>
          <cell r="BD148" t="str">
            <v>태봉천</v>
          </cell>
        </row>
        <row r="149">
          <cell r="AG149" t="str">
            <v>수원산업단지(2단지)</v>
          </cell>
          <cell r="AJ149" t="str">
            <v>논산동산농공단지</v>
          </cell>
          <cell r="AS149" t="str">
            <v>나사이주마을오수처리장</v>
          </cell>
          <cell r="BD149" t="str">
            <v>용성천</v>
          </cell>
        </row>
        <row r="150">
          <cell r="AG150" t="str">
            <v>안성개정일반산업단지</v>
          </cell>
          <cell r="AJ150" t="str">
            <v>논산양지농공단지</v>
          </cell>
          <cell r="AS150" t="str">
            <v>회야하수종말처리장</v>
          </cell>
          <cell r="BD150" t="str">
            <v>이인천</v>
          </cell>
        </row>
        <row r="151">
          <cell r="AG151" t="str">
            <v>양주남면일반산업단지</v>
          </cell>
          <cell r="AJ151" t="str">
            <v>당진당진농공단지</v>
          </cell>
          <cell r="AS151" t="str">
            <v>온산하수종말처리장</v>
          </cell>
          <cell r="BD151" t="str">
            <v>산의천</v>
          </cell>
        </row>
        <row r="152">
          <cell r="AG152" t="str">
            <v>연천백학일반산업단지</v>
          </cell>
          <cell r="AJ152" t="str">
            <v>보령웅천석재농공단지</v>
          </cell>
          <cell r="AS152" t="str">
            <v>울산언양하수종말처리장</v>
          </cell>
          <cell r="BD152" t="str">
            <v>구암천</v>
          </cell>
        </row>
        <row r="153">
          <cell r="AG153" t="str">
            <v>이천장호원일반산업단지</v>
          </cell>
          <cell r="AJ153" t="str">
            <v>서천장항원수제2농공단지</v>
          </cell>
          <cell r="AS153" t="str">
            <v>수원위생처리장</v>
          </cell>
          <cell r="BD153" t="str">
            <v>흑암천</v>
          </cell>
        </row>
        <row r="154">
          <cell r="AG154" t="str">
            <v>파주월롱첨단일반산업단지</v>
          </cell>
          <cell r="AJ154" t="str">
            <v>예산삽교농공단지</v>
          </cell>
          <cell r="AS154" t="str">
            <v>성남위생처리장</v>
          </cell>
          <cell r="BD154" t="str">
            <v>발양천</v>
          </cell>
        </row>
        <row r="155">
          <cell r="AG155" t="str">
            <v>통진(팬택)일반산업단지</v>
          </cell>
          <cell r="AJ155" t="str">
            <v>예산예덕농공단지</v>
          </cell>
          <cell r="AS155" t="str">
            <v>성남하수종말처리장</v>
          </cell>
          <cell r="BD155" t="str">
            <v>사정천</v>
          </cell>
        </row>
        <row r="156">
          <cell r="AG156" t="str">
            <v>남양주진관일반산업단지</v>
          </cell>
          <cell r="AJ156" t="str">
            <v>예산관작전문농공단지</v>
          </cell>
          <cell r="AS156" t="str">
            <v>성남상대원매립장</v>
          </cell>
          <cell r="BD156" t="str">
            <v>주봉천</v>
          </cell>
        </row>
        <row r="157">
          <cell r="AG157" t="str">
            <v>동원동일반산업단지</v>
          </cell>
          <cell r="AJ157" t="str">
            <v>청양운곡농공단지</v>
          </cell>
          <cell r="AS157" t="str">
            <v>금곡동쓰레기매립장</v>
          </cell>
          <cell r="BD157" t="str">
            <v>신흥천</v>
          </cell>
        </row>
        <row r="158">
          <cell r="AG158" t="str">
            <v>수원산업단지(3단지)</v>
          </cell>
          <cell r="AJ158" t="str">
            <v>청양학당농공단지</v>
          </cell>
          <cell r="AS158" t="str">
            <v>하산운동쓰레기매립장</v>
          </cell>
          <cell r="BD158" t="str">
            <v>어천</v>
          </cell>
        </row>
        <row r="159">
          <cell r="AG159" t="str">
            <v>안산신도시산업단지</v>
          </cell>
          <cell r="AJ159" t="str">
            <v>홍성결성전문농공단지</v>
          </cell>
          <cell r="AS159" t="str">
            <v>판교수질복원센터</v>
          </cell>
          <cell r="BD159" t="str">
            <v>안양천</v>
          </cell>
        </row>
        <row r="160">
          <cell r="AG160" t="str">
            <v>안성제4일반산업단지</v>
          </cell>
          <cell r="AJ160" t="str">
            <v>홍성은하전문농공단지</v>
          </cell>
          <cell r="AS160" t="str">
            <v>의정부위생처리장</v>
          </cell>
          <cell r="BD160" t="str">
            <v>본의천</v>
          </cell>
        </row>
        <row r="161">
          <cell r="AG161" t="str">
            <v>방초일반산업단지</v>
          </cell>
          <cell r="AJ161" t="str">
            <v>보령대천농공단지</v>
          </cell>
          <cell r="AS161" t="str">
            <v>의정부하수종말처리장</v>
          </cell>
          <cell r="BD161" t="str">
            <v>무수천</v>
          </cell>
        </row>
        <row r="162">
          <cell r="AG162" t="str">
            <v>월정일반산업단지</v>
          </cell>
          <cell r="AJ162" t="str">
            <v>아산둔포제2농공단지</v>
          </cell>
          <cell r="AS162" t="str">
            <v>의정부하수종말처리장(2)</v>
          </cell>
          <cell r="BD162" t="str">
            <v>대학천</v>
          </cell>
        </row>
        <row r="163">
          <cell r="AG163" t="str">
            <v>홍죽일반산업단지</v>
          </cell>
          <cell r="AJ163" t="str">
            <v>홍성갈산전문농공단지</v>
          </cell>
          <cell r="AS163" t="str">
            <v>의정부하수종말처리장(3)</v>
          </cell>
          <cell r="BD163" t="str">
            <v>치성천</v>
          </cell>
        </row>
        <row r="164">
          <cell r="AG164" t="str">
            <v>도하2일반산업단지</v>
          </cell>
          <cell r="AJ164" t="str">
            <v>인삼약초특화농공단지</v>
          </cell>
          <cell r="AS164" t="str">
            <v>안양만안분뇨처리장</v>
          </cell>
          <cell r="BD164" t="str">
            <v>모호천</v>
          </cell>
        </row>
        <row r="165">
          <cell r="AG165" t="str">
            <v>강천일반산업단지</v>
          </cell>
          <cell r="AJ165" t="str">
            <v>홍성광천농공단지</v>
          </cell>
          <cell r="AS165" t="str">
            <v>안양정화조처리장</v>
          </cell>
          <cell r="BD165" t="str">
            <v>대박천</v>
          </cell>
        </row>
        <row r="166">
          <cell r="AG166" t="str">
            <v>덕성일반산업단지</v>
          </cell>
          <cell r="AJ166" t="str">
            <v>홍성갈산2전문농공단지</v>
          </cell>
          <cell r="AS166" t="str">
            <v>박달하수종말처리장</v>
          </cell>
          <cell r="BD166" t="str">
            <v>읍내천</v>
          </cell>
        </row>
        <row r="167">
          <cell r="AG167" t="str">
            <v>파주신촌일반산업단지</v>
          </cell>
          <cell r="AJ167" t="str">
            <v>공주정안제2농공단지</v>
          </cell>
          <cell r="AS167" t="str">
            <v>석수하수종말처리장</v>
          </cell>
          <cell r="BD167" t="str">
            <v>가야천</v>
          </cell>
        </row>
        <row r="168">
          <cell r="AG168" t="str">
            <v>법원일반산업단지</v>
          </cell>
          <cell r="AJ168" t="str">
            <v>보령주포제2농공단지</v>
          </cell>
          <cell r="AS168" t="str">
            <v>박달하수종말처리장(확장)</v>
          </cell>
          <cell r="BD168" t="str">
            <v>문성천</v>
          </cell>
        </row>
        <row r="169">
          <cell r="AG169" t="str">
            <v>축현일반산업단지</v>
          </cell>
          <cell r="AJ169" t="str">
            <v>부여은산섬유전문농공단지</v>
          </cell>
          <cell r="AS169" t="str">
            <v>역곡하수종말처리장</v>
          </cell>
          <cell r="BD169" t="str">
            <v>운곡천</v>
          </cell>
        </row>
        <row r="170">
          <cell r="AG170" t="str">
            <v>고덕국제화계획지구일반산업단지</v>
          </cell>
          <cell r="AJ170" t="str">
            <v>서천서면농공단지</v>
          </cell>
          <cell r="AS170" t="str">
            <v>부천시하수정화사업소</v>
          </cell>
          <cell r="BD170" t="str">
            <v>성두천</v>
          </cell>
        </row>
        <row r="171">
          <cell r="AG171" t="str">
            <v>서탄일반산업단지</v>
          </cell>
          <cell r="AJ171" t="str">
            <v>아산도고농공단지</v>
          </cell>
          <cell r="AS171" t="str">
            <v>굴포천하수종말처리장</v>
          </cell>
          <cell r="BD171" t="str">
            <v>중평천</v>
          </cell>
        </row>
        <row r="172">
          <cell r="AG172" t="str">
            <v>포승(2)일반산업단지</v>
          </cell>
          <cell r="AJ172" t="str">
            <v>임실신평농공단지</v>
          </cell>
          <cell r="AS172" t="str">
            <v>광명시위생환경사업소</v>
          </cell>
          <cell r="BD172" t="str">
            <v>송학천</v>
          </cell>
        </row>
        <row r="173">
          <cell r="AG173" t="str">
            <v>평택한중테크밸리일반산업단지(황해경제자유구역)</v>
          </cell>
          <cell r="AJ173" t="str">
            <v>김제황산농공단지</v>
          </cell>
          <cell r="AS173" t="str">
            <v>통복위생환경사업장</v>
          </cell>
          <cell r="BD173" t="str">
            <v>잉화달천</v>
          </cell>
        </row>
        <row r="174">
          <cell r="AG174" t="str">
            <v>춘천일반산업단지</v>
          </cell>
          <cell r="AJ174" t="str">
            <v>정읍농소농공단지</v>
          </cell>
          <cell r="AS174" t="str">
            <v>평택(통북)분뇨처리시설</v>
          </cell>
          <cell r="BD174" t="str">
            <v>와촌천</v>
          </cell>
        </row>
        <row r="175">
          <cell r="AG175" t="str">
            <v>강릉중소일반산업단지</v>
          </cell>
          <cell r="AJ175" t="str">
            <v>군산성산농공단지</v>
          </cell>
          <cell r="AS175" t="str">
            <v>평택송탄산업단지폐수종말처리장</v>
          </cell>
          <cell r="BD175" t="str">
            <v>미당천</v>
          </cell>
        </row>
        <row r="176">
          <cell r="AG176" t="str">
            <v>북평국가산업단지</v>
          </cell>
          <cell r="AJ176" t="str">
            <v>순창가남농공단지</v>
          </cell>
          <cell r="AS176" t="str">
            <v>어연한산산업단지폐수종말처리장</v>
          </cell>
          <cell r="BD176" t="str">
            <v>소사천</v>
          </cell>
        </row>
        <row r="177">
          <cell r="AG177" t="str">
            <v>홍천북방일반산업단지</v>
          </cell>
          <cell r="AJ177" t="str">
            <v>진안연장농공단지</v>
          </cell>
          <cell r="AS177" t="str">
            <v>현곡산업단지폐수종말처리장</v>
          </cell>
          <cell r="BD177" t="str">
            <v>내직천</v>
          </cell>
        </row>
        <row r="178">
          <cell r="AG178" t="str">
            <v>강릉과학일반산업단지</v>
          </cell>
          <cell r="AJ178" t="str">
            <v>정읍북면농공단지</v>
          </cell>
          <cell r="AS178" t="str">
            <v>평택진위폐수종말처리장</v>
          </cell>
          <cell r="BD178" t="str">
            <v>지천</v>
          </cell>
        </row>
        <row r="179">
          <cell r="AG179" t="str">
            <v>남면일반산업단지</v>
          </cell>
          <cell r="AJ179" t="str">
            <v>익산삼기농공단지</v>
          </cell>
          <cell r="AS179" t="str">
            <v>도일동매립지</v>
          </cell>
          <cell r="BD179" t="str">
            <v>횡천</v>
          </cell>
        </row>
        <row r="180">
          <cell r="AG180" t="str">
            <v>원주동화일반산업단지</v>
          </cell>
          <cell r="AJ180" t="str">
            <v>완주이서특별농공단지</v>
          </cell>
          <cell r="AS180" t="str">
            <v>평택축산폐수공공처리장</v>
          </cell>
          <cell r="BD180" t="str">
            <v>농소천</v>
          </cell>
        </row>
        <row r="181">
          <cell r="AG181" t="str">
            <v>원주우산일반산업단지</v>
          </cell>
          <cell r="AJ181" t="str">
            <v>김제서흥농공단지</v>
          </cell>
          <cell r="AS181" t="str">
            <v>고덕문화마을하수도</v>
          </cell>
          <cell r="BD181" t="str">
            <v>위라천</v>
          </cell>
        </row>
        <row r="182">
          <cell r="AG182" t="str">
            <v>원주문막일반산업단지</v>
          </cell>
          <cell r="AJ182" t="str">
            <v>고창고수농공단지</v>
          </cell>
          <cell r="AS182" t="str">
            <v>평택사리마을하수도</v>
          </cell>
          <cell r="BD182" t="str">
            <v>대치천</v>
          </cell>
        </row>
        <row r="183">
          <cell r="AG183" t="str">
            <v>횡성일반산업단지</v>
          </cell>
          <cell r="AJ183" t="str">
            <v>부안줄포농공단지</v>
          </cell>
          <cell r="AS183" t="str">
            <v>평택장등마을하수도</v>
          </cell>
          <cell r="BD183" t="str">
            <v>송방천</v>
          </cell>
        </row>
        <row r="184">
          <cell r="AG184" t="str">
            <v>동해자유무역지역</v>
          </cell>
          <cell r="AJ184" t="str">
            <v>장수천천농공단지</v>
          </cell>
          <cell r="AS184" t="str">
            <v>평택당현마을하수도</v>
          </cell>
          <cell r="BD184" t="str">
            <v>장승천</v>
          </cell>
        </row>
        <row r="185">
          <cell r="AG185" t="str">
            <v>송정일반산업단지</v>
          </cell>
          <cell r="AJ185" t="str">
            <v>군산서수농공단지</v>
          </cell>
          <cell r="AS185" t="str">
            <v>내천수월암마을하수도</v>
          </cell>
          <cell r="BD185" t="str">
            <v>승천</v>
          </cell>
        </row>
        <row r="186">
          <cell r="AG186" t="str">
            <v>방재일반산업단지</v>
          </cell>
          <cell r="AJ186" t="str">
            <v>김제봉황농공단지</v>
          </cell>
          <cell r="AS186" t="str">
            <v>하북대정촌마을하수도</v>
          </cell>
          <cell r="BD186" t="str">
            <v>적누천</v>
          </cell>
        </row>
        <row r="187">
          <cell r="AG187" t="str">
            <v>원주자동차부품일반산업단지</v>
          </cell>
          <cell r="AJ187" t="str">
            <v>김제만경농공단지</v>
          </cell>
          <cell r="AS187" t="str">
            <v>신리벌말마을하수도</v>
          </cell>
          <cell r="BD187" t="str">
            <v>봉암천</v>
          </cell>
        </row>
        <row r="188">
          <cell r="AG188" t="str">
            <v>문막반계일반산업단지</v>
          </cell>
          <cell r="AJ188" t="str">
            <v>익산황등농공단지</v>
          </cell>
          <cell r="AS188" t="str">
            <v>덕목백석마을하수도</v>
          </cell>
          <cell r="BD188" t="str">
            <v>구룡천</v>
          </cell>
        </row>
        <row r="189">
          <cell r="AG189" t="str">
            <v>원주부론일반산업단지</v>
          </cell>
          <cell r="AJ189" t="str">
            <v>남원광치농공단지</v>
          </cell>
          <cell r="AS189" t="str">
            <v>평택노양마을하수도</v>
          </cell>
          <cell r="BD189" t="str">
            <v>압수천</v>
          </cell>
        </row>
        <row r="190">
          <cell r="AG190" t="str">
            <v>전력IT문화복합일반산업단지</v>
          </cell>
          <cell r="AJ190" t="str">
            <v>남원어현농공단지</v>
          </cell>
          <cell r="AS190" t="str">
            <v>장당하수종말처리장</v>
          </cell>
          <cell r="BD190" t="str">
            <v>흥산천</v>
          </cell>
        </row>
        <row r="191">
          <cell r="AG191" t="str">
            <v>춘천도시첨단문화산업단지</v>
          </cell>
          <cell r="AJ191" t="str">
            <v>김제월촌농공단지</v>
          </cell>
          <cell r="AS191" t="str">
            <v>통복하수종말처리장</v>
          </cell>
          <cell r="BD191" t="str">
            <v>용마천</v>
          </cell>
        </row>
        <row r="192">
          <cell r="AG192" t="str">
            <v>둔내일반산업단지</v>
          </cell>
          <cell r="AJ192" t="str">
            <v>고창아산농공단지</v>
          </cell>
          <cell r="AS192" t="str">
            <v>팽성하수종말처리장</v>
          </cell>
          <cell r="BD192" t="str">
            <v>금마천</v>
          </cell>
        </row>
        <row r="193">
          <cell r="AG193" t="str">
            <v>강릉옥계일반산업단지</v>
          </cell>
          <cell r="AJ193" t="str">
            <v>정읍고부농공단지</v>
          </cell>
          <cell r="AS193" t="str">
            <v>포승공단하수종말처리장</v>
          </cell>
          <cell r="BD193" t="str">
            <v>매암천</v>
          </cell>
        </row>
        <row r="194">
          <cell r="AG194" t="str">
            <v>삼척호산일반산업단지</v>
          </cell>
          <cell r="AJ194" t="str">
            <v>무주안성농공단지</v>
          </cell>
          <cell r="AS194" t="str">
            <v>안중하수종말처리장</v>
          </cell>
          <cell r="BD194" t="str">
            <v>온직천</v>
          </cell>
        </row>
        <row r="195">
          <cell r="AG195" t="str">
            <v>보은국가산업단지</v>
          </cell>
          <cell r="AJ195" t="str">
            <v>군산옥구농공단지</v>
          </cell>
          <cell r="AS195" t="str">
            <v>가양하수종말처리장</v>
          </cell>
          <cell r="BD195" t="str">
            <v>장곡천</v>
          </cell>
        </row>
        <row r="196">
          <cell r="AG196" t="str">
            <v>오송생명과학산업단지</v>
          </cell>
          <cell r="AJ196" t="str">
            <v>남원광치제2농공단지</v>
          </cell>
          <cell r="AS196" t="str">
            <v>현덕공공하수처리시설</v>
          </cell>
          <cell r="BD196" t="str">
            <v>장재천</v>
          </cell>
        </row>
        <row r="197">
          <cell r="AG197" t="str">
            <v>청주일반산업단지</v>
          </cell>
          <cell r="AJ197" t="str">
            <v>부안부안농공단지</v>
          </cell>
          <cell r="AS197" t="str">
            <v>동두천위생처리장</v>
          </cell>
          <cell r="BD197" t="str">
            <v>장벌천</v>
          </cell>
        </row>
        <row r="198">
          <cell r="AG198" t="str">
            <v>충주제1일반산업단지</v>
          </cell>
          <cell r="AJ198" t="str">
            <v>남원노암농공단지</v>
          </cell>
          <cell r="AS198" t="str">
            <v>동두천시소요동생활폐기물위생매립장</v>
          </cell>
          <cell r="BD198" t="str">
            <v>화산천</v>
          </cell>
        </row>
        <row r="199">
          <cell r="AG199" t="str">
            <v>청원현도일반산업단지</v>
          </cell>
          <cell r="AJ199" t="str">
            <v>김제대동전문농공단지</v>
          </cell>
          <cell r="AS199" t="str">
            <v>동두천하수종말처리장</v>
          </cell>
          <cell r="BD199" t="str">
            <v>분향천</v>
          </cell>
        </row>
        <row r="200">
          <cell r="AG200" t="str">
            <v>청원부용일반산업단지</v>
          </cell>
          <cell r="AJ200" t="str">
            <v>남원인월농공단지</v>
          </cell>
          <cell r="AS200" t="str">
            <v>동두천하수종말처리장(증설)</v>
          </cell>
          <cell r="BD200" t="str">
            <v>낙지천</v>
          </cell>
        </row>
        <row r="201">
          <cell r="AG201" t="str">
            <v>음성대풍일반산업단지</v>
          </cell>
          <cell r="AJ201" t="str">
            <v>순창풍산농공단지</v>
          </cell>
          <cell r="AS201" t="str">
            <v>안산시화지구쓰레기매립장</v>
          </cell>
          <cell r="BD201" t="str">
            <v>은곡천</v>
          </cell>
        </row>
        <row r="202">
          <cell r="AG202" t="str">
            <v>음성맹동일반산업단지</v>
          </cell>
          <cell r="AJ202" t="str">
            <v>익산낭산농공단지</v>
          </cell>
          <cell r="AS202" t="str">
            <v>안산분뇨전처리시설(하수처리장)</v>
          </cell>
          <cell r="BD202" t="str">
            <v>아산천</v>
          </cell>
        </row>
        <row r="203">
          <cell r="AG203" t="str">
            <v>괴산일반산업단지</v>
          </cell>
          <cell r="AJ203" t="str">
            <v>임실오수농공단지</v>
          </cell>
          <cell r="AS203" t="str">
            <v>안산시탄도간이오수처리장</v>
          </cell>
          <cell r="BD203" t="str">
            <v>가증천</v>
          </cell>
        </row>
        <row r="204">
          <cell r="AG204" t="str">
            <v>청원오창과학일반산업단지</v>
          </cell>
          <cell r="AJ204" t="str">
            <v>임실임실농공단지</v>
          </cell>
          <cell r="AS204" t="str">
            <v>안산시불도간이오수처리장</v>
          </cell>
          <cell r="BD204" t="str">
            <v>석목천</v>
          </cell>
        </row>
        <row r="205">
          <cell r="AG205" t="str">
            <v>진천이월일반산업단지</v>
          </cell>
          <cell r="AJ205" t="str">
            <v>장수장계농공단지</v>
          </cell>
          <cell r="AS205" t="str">
            <v>안산시부흥간이오수처리장</v>
          </cell>
          <cell r="BD205" t="str">
            <v>자왕천</v>
          </cell>
        </row>
        <row r="206">
          <cell r="AG206" t="str">
            <v>충주중원일반산업단지</v>
          </cell>
          <cell r="AJ206" t="str">
            <v>정읍신용전문농공단지</v>
          </cell>
          <cell r="AS206" t="str">
            <v>안산시풍도간이오수처리장</v>
          </cell>
          <cell r="BD206" t="str">
            <v>왕포천</v>
          </cell>
        </row>
        <row r="207">
          <cell r="AG207" t="str">
            <v>단양신소재일반산업단지</v>
          </cell>
          <cell r="AJ207" t="str">
            <v>정읍신태인농공단지</v>
          </cell>
          <cell r="AS207" t="str">
            <v>안산시육도간이오수처리장</v>
          </cell>
          <cell r="BD207" t="str">
            <v>염창천</v>
          </cell>
        </row>
        <row r="208">
          <cell r="AG208" t="str">
            <v>음성감곡일반산업단지</v>
          </cell>
          <cell r="AJ208" t="str">
            <v>진안진안제2농공단지</v>
          </cell>
          <cell r="AS208" t="str">
            <v>안산시하수종말처리장(1단계)</v>
          </cell>
          <cell r="BD208" t="str">
            <v>은산천</v>
          </cell>
        </row>
        <row r="209">
          <cell r="AG209" t="str">
            <v>음성금왕일반산업단지</v>
          </cell>
          <cell r="AJ209" t="str">
            <v>고창흥덕농공단지</v>
          </cell>
          <cell r="AS209" t="str">
            <v>안산시하수종말처리장(2단계)</v>
          </cell>
          <cell r="BD209" t="str">
            <v>일광천</v>
          </cell>
        </row>
        <row r="210">
          <cell r="AG210" t="str">
            <v>음성하이텍일반산업단지</v>
          </cell>
          <cell r="AJ210" t="str">
            <v>순창제2장류농공단지</v>
          </cell>
          <cell r="AS210" t="str">
            <v>안산시하수종말처리장(대부)</v>
          </cell>
          <cell r="BD210" t="str">
            <v>수목천</v>
          </cell>
        </row>
        <row r="211">
          <cell r="AG211" t="str">
            <v>제천일반산업단지</v>
          </cell>
          <cell r="AJ211" t="str">
            <v>익산왕궁농공단지</v>
          </cell>
          <cell r="AS211" t="str">
            <v>고양축산폐수공공처리장</v>
          </cell>
          <cell r="BD211" t="str">
            <v>합수천</v>
          </cell>
        </row>
        <row r="212">
          <cell r="AG212" t="str">
            <v>증평일반산업단지</v>
          </cell>
          <cell r="AJ212" t="str">
            <v>진안진안1농공단지</v>
          </cell>
          <cell r="AS212" t="str">
            <v>벽제공공하수종말처리시설</v>
          </cell>
          <cell r="BD212" t="str">
            <v>금천</v>
          </cell>
        </row>
        <row r="213">
          <cell r="AG213" t="str">
            <v>충주첨단일반산업단지</v>
          </cell>
          <cell r="AJ213" t="str">
            <v>북면농공단지</v>
          </cell>
          <cell r="AS213" t="str">
            <v>난지물재생센터(분뇨)</v>
          </cell>
          <cell r="BD213" t="str">
            <v>신안천</v>
          </cell>
        </row>
        <row r="214">
          <cell r="AG214" t="str">
            <v>오창외국인투자기업전용산업단지</v>
          </cell>
          <cell r="AJ214" t="str">
            <v>신용전문농공단지</v>
          </cell>
          <cell r="AS214" t="str">
            <v>난지물재생센터</v>
          </cell>
          <cell r="BD214" t="str">
            <v>홍산천</v>
          </cell>
        </row>
        <row r="215">
          <cell r="AG215" t="str">
            <v>단양신소재일반산업단지</v>
          </cell>
          <cell r="AJ215" t="str">
            <v>태인농공단지</v>
          </cell>
          <cell r="AS215" t="str">
            <v>원능공공하수처리시설</v>
          </cell>
          <cell r="BD215" t="str">
            <v>교원천</v>
          </cell>
        </row>
        <row r="216">
          <cell r="AG216" t="str">
            <v>음성이테크일반산업단지</v>
          </cell>
          <cell r="AJ216" t="str">
            <v>연장농공단지</v>
          </cell>
          <cell r="AS216" t="str">
            <v>고양시환경사업소</v>
          </cell>
          <cell r="BD216" t="str">
            <v>구룡천</v>
          </cell>
        </row>
        <row r="217">
          <cell r="AG217" t="str">
            <v>오송외국인투자지역</v>
          </cell>
          <cell r="AJ217" t="str">
            <v>진안제2농공단지</v>
          </cell>
          <cell r="AS217" t="str">
            <v>일산공공하수처리시설</v>
          </cell>
          <cell r="BD217" t="str">
            <v>천보천</v>
          </cell>
        </row>
        <row r="218">
          <cell r="AG218" t="str">
            <v>감물가구산업단지</v>
          </cell>
          <cell r="AJ218" t="str">
            <v>진안홍삼한방농공단지</v>
          </cell>
          <cell r="AS218" t="str">
            <v>과천시분뇨처리장</v>
          </cell>
          <cell r="BD218" t="str">
            <v>주정천</v>
          </cell>
        </row>
        <row r="219">
          <cell r="AG219" t="str">
            <v>건축자재특화산업단지</v>
          </cell>
          <cell r="AJ219" t="str">
            <v>남원노암제2농공단지</v>
          </cell>
          <cell r="AS219" t="str">
            <v>과천하수종말처리장</v>
          </cell>
          <cell r="BD219" t="str">
            <v>마정천</v>
          </cell>
        </row>
        <row r="220">
          <cell r="AG220" t="str">
            <v>괴산첨단산업단지</v>
          </cell>
          <cell r="AJ220" t="str">
            <v>무주무주농공단지</v>
          </cell>
          <cell r="AS220" t="str">
            <v>구리분뇨처리시설</v>
          </cell>
          <cell r="BD220" t="str">
            <v>원문천</v>
          </cell>
        </row>
        <row r="221">
          <cell r="AG221" t="str">
            <v>보은첨단산업단지</v>
          </cell>
          <cell r="AJ221" t="str">
            <v>부안부안제2농공단지</v>
          </cell>
          <cell r="AS221" t="str">
            <v>우미내마을하수도</v>
          </cell>
          <cell r="BD221" t="str">
            <v>장암천</v>
          </cell>
        </row>
        <row r="222">
          <cell r="AG222" t="str">
            <v>동부일반산업단지</v>
          </cell>
          <cell r="AJ222" t="str">
            <v>익산금마농공단지</v>
          </cell>
          <cell r="AS222" t="str">
            <v>구리하수종말처리장</v>
          </cell>
          <cell r="BD222" t="str">
            <v>북고천</v>
          </cell>
        </row>
        <row r="223">
          <cell r="AG223" t="str">
            <v>주곡산업단지</v>
          </cell>
          <cell r="AJ223" t="str">
            <v>함평학교농공단지</v>
          </cell>
          <cell r="AS223" t="str">
            <v>구리하수종말처리장(증설)</v>
          </cell>
          <cell r="BD223" t="str">
            <v>봉두천</v>
          </cell>
        </row>
        <row r="224">
          <cell r="AG224" t="str">
            <v>영동산업단지</v>
          </cell>
          <cell r="AJ224" t="str">
            <v>영암신북농공단지</v>
          </cell>
          <cell r="AS224" t="str">
            <v>화도분뇨처리장</v>
          </cell>
          <cell r="BD224" t="str">
            <v>하황천</v>
          </cell>
        </row>
        <row r="225">
          <cell r="AG225" t="str">
            <v>청산산업단지</v>
          </cell>
          <cell r="AJ225" t="str">
            <v>나주동수농공단지</v>
          </cell>
          <cell r="AS225" t="str">
            <v>미금분뇨처리장</v>
          </cell>
          <cell r="BD225" t="str">
            <v>상황천</v>
          </cell>
        </row>
        <row r="226">
          <cell r="AG226" t="str">
            <v>감곡상우산업단지</v>
          </cell>
          <cell r="AJ226" t="str">
            <v>장성동화농공단지</v>
          </cell>
          <cell r="AS226" t="str">
            <v>남양주(진건)분뇨처리시설</v>
          </cell>
          <cell r="BD226" t="str">
            <v>화수천</v>
          </cell>
        </row>
        <row r="227">
          <cell r="AG227" t="str">
            <v>중부산업단지</v>
          </cell>
          <cell r="AJ227" t="str">
            <v>목포산정농공단지</v>
          </cell>
          <cell r="AS227" t="str">
            <v>남양주오남매립장</v>
          </cell>
          <cell r="BD227" t="str">
            <v>석성천</v>
          </cell>
        </row>
        <row r="228">
          <cell r="AG228" t="str">
            <v>원남산업단지</v>
          </cell>
          <cell r="AJ228" t="str">
            <v>무안삼향농공단지</v>
          </cell>
          <cell r="AS228" t="str">
            <v>남양주일패매립장</v>
          </cell>
          <cell r="BD228" t="str">
            <v>광명천</v>
          </cell>
        </row>
        <row r="229">
          <cell r="AG229" t="str">
            <v>용산산업단지</v>
          </cell>
          <cell r="AJ229" t="str">
            <v>곡성입면농공단지</v>
          </cell>
          <cell r="AS229" t="str">
            <v>광전사용종료매립장</v>
          </cell>
          <cell r="BD229" t="str">
            <v>신영천</v>
          </cell>
        </row>
        <row r="230">
          <cell r="AG230" t="str">
            <v>제천제2일반산업단지</v>
          </cell>
          <cell r="AJ230" t="str">
            <v>강진마량농공단지</v>
          </cell>
          <cell r="AS230" t="str">
            <v>창현사용종료매립장</v>
          </cell>
          <cell r="BD230" t="str">
            <v>노티천</v>
          </cell>
        </row>
        <row r="231">
          <cell r="AG231" t="str">
            <v>신척산업단지</v>
          </cell>
          <cell r="AJ231" t="str">
            <v>담양무정농공단지</v>
          </cell>
          <cell r="AS231" t="str">
            <v>녹촌간이축산폐수공공처리장</v>
          </cell>
          <cell r="BD231" t="str">
            <v>덕포천</v>
          </cell>
        </row>
        <row r="232">
          <cell r="AG232" t="str">
            <v>금성일반산업단지</v>
          </cell>
          <cell r="AJ232" t="str">
            <v>화순능주농공단지</v>
          </cell>
          <cell r="AS232" t="str">
            <v>차산간이축산폐수공공처리장</v>
          </cell>
          <cell r="BD232" t="str">
            <v>하환천</v>
          </cell>
        </row>
        <row r="233">
          <cell r="AG233" t="str">
            <v>태략협동화산업단지</v>
          </cell>
          <cell r="AJ233" t="str">
            <v>보성벌교농공단지</v>
          </cell>
          <cell r="AS233" t="str">
            <v>창현간이축산폐수공공처리장</v>
          </cell>
          <cell r="BD233" t="str">
            <v>응평천</v>
          </cell>
        </row>
        <row r="234">
          <cell r="AG234" t="str">
            <v>오창제2산업단지</v>
          </cell>
          <cell r="AJ234" t="str">
            <v>나주봉황농공단지</v>
          </cell>
          <cell r="AS234" t="str">
            <v>남양주축산폐수공공처리시설</v>
          </cell>
          <cell r="BD234" t="str">
            <v>증산천</v>
          </cell>
        </row>
        <row r="235">
          <cell r="AG235" t="str">
            <v>옥산산업단지</v>
          </cell>
          <cell r="AJ235" t="str">
            <v>고흥풍양농공단지</v>
          </cell>
          <cell r="AS235" t="str">
            <v>팔현공공하수처리시설</v>
          </cell>
          <cell r="BD235" t="str">
            <v>정각천</v>
          </cell>
        </row>
        <row r="236">
          <cell r="AG236" t="str">
            <v>청주도시첨단문화산업단지</v>
          </cell>
          <cell r="AJ236" t="str">
            <v>해남옥천농공단지</v>
          </cell>
          <cell r="AS236" t="str">
            <v>능내1-1공공하수처리시설</v>
          </cell>
          <cell r="BD236" t="str">
            <v>현내천</v>
          </cell>
        </row>
        <row r="237">
          <cell r="AG237" t="str">
            <v>청주테크노폴리스일반산업단지</v>
          </cell>
          <cell r="AJ237" t="str">
            <v>장성삼계농공단지</v>
          </cell>
          <cell r="AS237" t="str">
            <v>화도하수종말처리장</v>
          </cell>
          <cell r="BD237" t="str">
            <v>장선천</v>
          </cell>
        </row>
        <row r="238">
          <cell r="AG238" t="str">
            <v>광혜원일반산업단지</v>
          </cell>
          <cell r="AJ238" t="str">
            <v>전남무안청계농공단지</v>
          </cell>
          <cell r="AS238" t="str">
            <v>능내2하수종말처리장</v>
          </cell>
          <cell r="BD238" t="str">
            <v>괴목동천</v>
          </cell>
        </row>
        <row r="239">
          <cell r="AG239" t="str">
            <v>충주제3일반산업단지</v>
          </cell>
          <cell r="AJ239" t="str">
            <v>순천주암농공단지</v>
          </cell>
          <cell r="AS239" t="str">
            <v>송촌하수종말처리장</v>
          </cell>
          <cell r="BD239" t="str">
            <v>안심천</v>
          </cell>
        </row>
        <row r="240">
          <cell r="AG240" t="str">
            <v>충주제4일반산업단지</v>
          </cell>
          <cell r="AJ240" t="str">
            <v>화순도곡농공단지</v>
          </cell>
          <cell r="AS240" t="str">
            <v>조안하수종말처리장</v>
          </cell>
          <cell r="BD240" t="str">
            <v>오산천</v>
          </cell>
        </row>
        <row r="241">
          <cell r="AG241" t="str">
            <v>충주녹색패션산업단지</v>
          </cell>
          <cell r="AJ241" t="str">
            <v>구례간전농공단지</v>
          </cell>
          <cell r="AS241" t="str">
            <v>능내1하수종말처리장</v>
          </cell>
          <cell r="BD241" t="str">
            <v>양촌천</v>
          </cell>
        </row>
        <row r="242">
          <cell r="AG242" t="str">
            <v>충주만정일반산업단지</v>
          </cell>
          <cell r="AJ242" t="str">
            <v>영암군서농공단지</v>
          </cell>
          <cell r="AS242" t="str">
            <v>시우하수종말처리장</v>
          </cell>
          <cell r="BD242" t="str">
            <v>입촌천</v>
          </cell>
        </row>
        <row r="243">
          <cell r="AG243" t="str">
            <v>충주DH일반산업단지</v>
          </cell>
          <cell r="AJ243" t="str">
            <v>함평함평농공단지</v>
          </cell>
          <cell r="AS243" t="str">
            <v>삼봉1하수종말처리장</v>
          </cell>
          <cell r="BD243" t="str">
            <v>장성천</v>
          </cell>
        </row>
        <row r="244">
          <cell r="AG244" t="str">
            <v>천안외국인투자지역</v>
          </cell>
          <cell r="AJ244" t="str">
            <v>영광군서농공단지</v>
          </cell>
          <cell r="AS244" t="str">
            <v>삼봉2하수종말처리장</v>
          </cell>
          <cell r="BD244" t="str">
            <v>웅천</v>
          </cell>
        </row>
        <row r="245">
          <cell r="AG245" t="str">
            <v>아산(부곡,고대)국가산업단지</v>
          </cell>
          <cell r="AJ245" t="str">
            <v>담양금성농공단지</v>
          </cell>
          <cell r="AS245" t="str">
            <v>진건하수종말처리장</v>
          </cell>
          <cell r="BD245" t="str">
            <v>명암천</v>
          </cell>
        </row>
        <row r="246">
          <cell r="AG246" t="str">
            <v>석문국가산업단지</v>
          </cell>
          <cell r="AJ246" t="str">
            <v>곡성겸면농공단지</v>
          </cell>
          <cell r="AS246" t="str">
            <v>화도2공공하수처리장</v>
          </cell>
          <cell r="BD246" t="str">
            <v>왕암천</v>
          </cell>
        </row>
        <row r="247">
          <cell r="AG247" t="str">
            <v>천안제2일반산업단지</v>
          </cell>
          <cell r="AJ247" t="str">
            <v>무안일로농공단지</v>
          </cell>
          <cell r="AS247" t="str">
            <v>가운공공하수처리시설</v>
          </cell>
          <cell r="BD247" t="str">
            <v>하대천</v>
          </cell>
        </row>
        <row r="248">
          <cell r="AG248" t="str">
            <v>천안제3일반산업단지</v>
          </cell>
          <cell r="AJ248" t="str">
            <v>장흥장평농공단지</v>
          </cell>
          <cell r="AS248" t="str">
            <v>진접하수종말처리장</v>
          </cell>
          <cell r="BD248" t="str">
            <v>월암천</v>
          </cell>
        </row>
        <row r="249">
          <cell r="AG249" t="str">
            <v>천안천흥일반산업단지</v>
          </cell>
          <cell r="AJ249" t="str">
            <v>보성미력농공단지</v>
          </cell>
          <cell r="AS249" t="str">
            <v>오산시분뇨처리장</v>
          </cell>
          <cell r="BD249" t="str">
            <v>용두천</v>
          </cell>
        </row>
        <row r="250">
          <cell r="AG250" t="str">
            <v>천안마정기계일반산업단지</v>
          </cell>
          <cell r="AJ250" t="str">
            <v>나주오량농공단지</v>
          </cell>
          <cell r="AS250" t="str">
            <v>오산시매립장</v>
          </cell>
          <cell r="BD250" t="str">
            <v>월산천</v>
          </cell>
        </row>
        <row r="251">
          <cell r="AG251" t="str">
            <v>보령관창일반산업단지</v>
          </cell>
          <cell r="AJ251" t="str">
            <v>여수화양농공단지</v>
          </cell>
          <cell r="AS251" t="str">
            <v>오산하수종말처리장</v>
          </cell>
          <cell r="BD251" t="str">
            <v>주천</v>
          </cell>
        </row>
        <row r="252">
          <cell r="AG252" t="str">
            <v>연기조치원일반산업단지</v>
          </cell>
          <cell r="AJ252" t="str">
            <v>화순동면농공단지</v>
          </cell>
          <cell r="AS252" t="str">
            <v>오산하수종말처리장(2)</v>
          </cell>
          <cell r="BD252" t="str">
            <v>대명천</v>
          </cell>
        </row>
        <row r="253">
          <cell r="AG253" t="str">
            <v>연기전의일반산업단지</v>
          </cell>
          <cell r="AJ253" t="str">
            <v>완도죽청농공단지</v>
          </cell>
          <cell r="AS253" t="str">
            <v>세마하수종말처리장</v>
          </cell>
          <cell r="BD253" t="str">
            <v>대촌천</v>
          </cell>
        </row>
        <row r="254">
          <cell r="AG254" t="str">
            <v>연기소정일반산업단지</v>
          </cell>
          <cell r="AJ254" t="str">
            <v>화순이양농공단지</v>
          </cell>
          <cell r="AS254" t="str">
            <v>시흥시위생처리장</v>
          </cell>
          <cell r="BD254" t="str">
            <v>옥천</v>
          </cell>
        </row>
        <row r="255">
          <cell r="AG255" t="str">
            <v>아산인주1,2일반산업단지</v>
          </cell>
          <cell r="AJ255" t="str">
            <v>곡성석곡농공단지</v>
          </cell>
          <cell r="AS255" t="str">
            <v>시흥시분뇨및축산폐수병합처리시설</v>
          </cell>
          <cell r="BD255" t="str">
            <v>연산천</v>
          </cell>
        </row>
        <row r="256">
          <cell r="AG256" t="str">
            <v>서산대죽일반산업단지</v>
          </cell>
          <cell r="AJ256" t="str">
            <v>나주금천농공단지</v>
          </cell>
          <cell r="AS256" t="str">
            <v>시흥하수종말처리장</v>
          </cell>
          <cell r="BD256" t="str">
            <v>도곡천</v>
          </cell>
        </row>
        <row r="257">
          <cell r="AG257" t="str">
            <v>서산일반산업단지</v>
          </cell>
          <cell r="AJ257" t="str">
            <v>담양에코하이테크농공단지</v>
          </cell>
          <cell r="AS257" t="str">
            <v>시흥능곡수질복원센터</v>
          </cell>
          <cell r="BD257" t="str">
            <v>신암천</v>
          </cell>
        </row>
        <row r="258">
          <cell r="AG258" t="str">
            <v>금산일반산업단지</v>
          </cell>
          <cell r="AJ258" t="str">
            <v>무안청계제2농공단지</v>
          </cell>
          <cell r="AS258" t="str">
            <v>대야하수처리장</v>
          </cell>
          <cell r="BD258" t="str">
            <v>왕덕천</v>
          </cell>
        </row>
        <row r="259">
          <cell r="AG259" t="str">
            <v>연기월산일반산업단지</v>
          </cell>
          <cell r="AJ259" t="str">
            <v>완도완도농공단지</v>
          </cell>
          <cell r="AS259" t="str">
            <v>부곡하수처리장</v>
          </cell>
          <cell r="BD259" t="str">
            <v>방축천</v>
          </cell>
        </row>
        <row r="260">
          <cell r="AG260" t="str">
            <v>탕정테크노컴플렉스일반산업단지</v>
          </cell>
          <cell r="AJ260" t="str">
            <v>진도고군농공단지</v>
          </cell>
          <cell r="AS260" t="str">
            <v>의왕부곡하수종말처리장</v>
          </cell>
          <cell r="BD260" t="str">
            <v>시묘천</v>
          </cell>
        </row>
        <row r="261">
          <cell r="AG261" t="str">
            <v>계룡입암일반산업단지</v>
          </cell>
          <cell r="AJ261" t="str">
            <v>해남화원농공단지</v>
          </cell>
          <cell r="AS261" t="str">
            <v>의왕축산폐수공공처리장</v>
          </cell>
          <cell r="BD261" t="str">
            <v>일월천</v>
          </cell>
        </row>
        <row r="262">
          <cell r="AG262" t="str">
            <v>논산일반산업단지</v>
          </cell>
          <cell r="AJ262" t="str">
            <v>무안청계농공단지</v>
          </cell>
          <cell r="AS262" t="str">
            <v>하남분뇨처리시설</v>
          </cell>
          <cell r="BD262" t="str">
            <v>신양천</v>
          </cell>
        </row>
        <row r="263">
          <cell r="AG263" t="str">
            <v>고정국가산업단지</v>
          </cell>
          <cell r="AJ263" t="str">
            <v>신안지도농공단지</v>
          </cell>
          <cell r="AS263" t="str">
            <v>용인환경사업소</v>
          </cell>
          <cell r="BD263" t="str">
            <v>마산천</v>
          </cell>
        </row>
        <row r="264">
          <cell r="AG264" t="str">
            <v>대죽자원비축기지</v>
          </cell>
          <cell r="AJ264" t="str">
            <v>장성동화전자종합농공단지</v>
          </cell>
          <cell r="AS264" t="str">
            <v>용인환경센타</v>
          </cell>
          <cell r="BD264" t="str">
            <v>황하천</v>
          </cell>
        </row>
        <row r="265">
          <cell r="AG265" t="str">
            <v>천안산업기술일반산업단지</v>
          </cell>
          <cell r="AJ265" t="str">
            <v>화원농공단지</v>
          </cell>
          <cell r="AS265" t="str">
            <v>갈담리 사용종료매립장</v>
          </cell>
          <cell r="BD265" t="str">
            <v>수철천</v>
          </cell>
        </row>
        <row r="266">
          <cell r="AG266" t="str">
            <v>천안제4일반산업단지</v>
          </cell>
          <cell r="AJ266" t="str">
            <v>능주농공단지</v>
          </cell>
          <cell r="AS266" t="str">
            <v>어비리 사용종료매립장</v>
          </cell>
          <cell r="BD266" t="str">
            <v>어량천</v>
          </cell>
        </row>
        <row r="267">
          <cell r="AG267" t="str">
            <v>인주외국인투자지역</v>
          </cell>
          <cell r="AJ267" t="str">
            <v>도곡농공단지</v>
          </cell>
          <cell r="AS267" t="str">
            <v>신원리 사용종료매립장</v>
          </cell>
          <cell r="BD267" t="str">
            <v>중신천</v>
          </cell>
        </row>
        <row r="268">
          <cell r="AG268" t="str">
            <v>군장국가산업단지(장항지구)</v>
          </cell>
          <cell r="AJ268" t="str">
            <v>동면농공단지</v>
          </cell>
          <cell r="AS268" t="str">
            <v>용인환경사업소(축산폐수공공처리장)</v>
          </cell>
          <cell r="BD268" t="str">
            <v>나암천</v>
          </cell>
        </row>
        <row r="269">
          <cell r="AG269" t="str">
            <v>아산테크노밸리일반산업단지</v>
          </cell>
          <cell r="AJ269" t="str">
            <v>이양농공단지</v>
          </cell>
          <cell r="AS269" t="str">
            <v>용인레스피아(용인환경사업소)</v>
          </cell>
          <cell r="BD269" t="str">
            <v>청포천</v>
          </cell>
        </row>
        <row r="270">
          <cell r="AG270" t="str">
            <v>천안영상문화복합일반산업단지</v>
          </cell>
          <cell r="AJ270" t="str">
            <v>고흥동강농공단지</v>
          </cell>
          <cell r="AS270" t="str">
            <v>봉명리(새말)마을하수도</v>
          </cell>
          <cell r="BD270" t="str">
            <v>계양천</v>
          </cell>
        </row>
        <row r="271">
          <cell r="AG271" t="str">
            <v>계룡입암일반산업단지</v>
          </cell>
          <cell r="AJ271" t="str">
            <v>나주문평농공단지</v>
          </cell>
          <cell r="AS271" t="str">
            <v>북리당하동마을하수도</v>
          </cell>
          <cell r="BD271" t="str">
            <v>주교천</v>
          </cell>
        </row>
        <row r="272">
          <cell r="AG272" t="str">
            <v>공주탄천일반산업단지</v>
          </cell>
          <cell r="AJ272" t="str">
            <v>영광칠곡농공단지</v>
          </cell>
          <cell r="AS272" t="str">
            <v>창리화곡마을하수도</v>
          </cell>
          <cell r="BD272" t="str">
            <v>송지천</v>
          </cell>
        </row>
        <row r="273">
          <cell r="AG273" t="str">
            <v>서산대산일반산업단지</v>
          </cell>
          <cell r="AJ273" t="str">
            <v>영천고경농공단지</v>
          </cell>
          <cell r="AS273" t="str">
            <v>시미리미룡마을하수도</v>
          </cell>
          <cell r="BD273" t="str">
            <v>용정천</v>
          </cell>
        </row>
        <row r="274">
          <cell r="AG274" t="str">
            <v>당진송산일반산업단지</v>
          </cell>
          <cell r="AJ274" t="str">
            <v>상주외답농공단지</v>
          </cell>
          <cell r="AS274" t="str">
            <v>주북리마을하수도</v>
          </cell>
          <cell r="BD274" t="str">
            <v>죽천천</v>
          </cell>
        </row>
        <row r="275">
          <cell r="AG275" t="str">
            <v>당진합덕일반산업단지</v>
          </cell>
          <cell r="AJ275" t="str">
            <v>안동남선농공단지</v>
          </cell>
          <cell r="AS275" t="str">
            <v>대대리마을하수도</v>
          </cell>
          <cell r="BD275" t="str">
            <v>사천강</v>
          </cell>
        </row>
        <row r="276">
          <cell r="AG276" t="str">
            <v>보령영보일반산업단지</v>
          </cell>
          <cell r="AJ276" t="str">
            <v>영주가흥농공단지</v>
          </cell>
          <cell r="AS276" t="str">
            <v>남5통마을하수도</v>
          </cell>
          <cell r="BD276" t="str">
            <v>상동천</v>
          </cell>
        </row>
        <row r="277">
          <cell r="AG277" t="str">
            <v>서산대산제2일반산업단지</v>
          </cell>
          <cell r="AJ277" t="str">
            <v>성주선남농공단지</v>
          </cell>
          <cell r="AS277" t="str">
            <v>중동지구마을하수도</v>
          </cell>
          <cell r="BD277" t="str">
            <v>신촌천</v>
          </cell>
        </row>
        <row r="278">
          <cell r="AG278" t="str">
            <v>아산탕정제2일반산업단지</v>
          </cell>
          <cell r="AJ278" t="str">
            <v>영천화산농공단지</v>
          </cell>
          <cell r="AS278" t="str">
            <v>마성마을하수도</v>
          </cell>
          <cell r="BD278" t="str">
            <v>고봉천</v>
          </cell>
        </row>
        <row r="279">
          <cell r="AG279" t="str">
            <v>연기전의제2일반산업단지</v>
          </cell>
          <cell r="AJ279" t="str">
            <v>경주외동농공단지</v>
          </cell>
          <cell r="AS279" t="str">
            <v>고초골지구마을하수도</v>
          </cell>
          <cell r="BD279" t="str">
            <v>감곡천</v>
          </cell>
        </row>
        <row r="280">
          <cell r="AG280" t="str">
            <v>유구자카드일반산업단지</v>
          </cell>
          <cell r="AJ280" t="str">
            <v>경주안강농공단지</v>
          </cell>
          <cell r="AS280" t="str">
            <v>학일지구마을하수도</v>
          </cell>
          <cell r="BD280" t="str">
            <v>대곡천</v>
          </cell>
        </row>
        <row r="281">
          <cell r="AG281" t="str">
            <v>논산2일반산업단지</v>
          </cell>
          <cell r="AJ281" t="str">
            <v>구미고아농공단지</v>
          </cell>
          <cell r="AS281" t="str">
            <v>야광지구마을하수도</v>
          </cell>
          <cell r="BD281" t="str">
            <v>중선포천</v>
          </cell>
        </row>
        <row r="282">
          <cell r="AG282" t="str">
            <v>송산2일반산업단지</v>
          </cell>
          <cell r="AJ282" t="str">
            <v>군위효령농공단지</v>
          </cell>
          <cell r="AS282" t="str">
            <v>호5통마을하수도</v>
          </cell>
          <cell r="BD282" t="str">
            <v>소곡천</v>
          </cell>
        </row>
        <row r="283">
          <cell r="AG283" t="str">
            <v>서산테크노밸리</v>
          </cell>
          <cell r="AJ283" t="str">
            <v>문경산양농공단지</v>
          </cell>
          <cell r="AS283" t="str">
            <v>주북3리마을하수도</v>
          </cell>
          <cell r="BD283" t="str">
            <v>금곡천</v>
          </cell>
        </row>
        <row r="284">
          <cell r="AG284" t="str">
            <v>서산2일반산업단지</v>
          </cell>
          <cell r="AJ284" t="str">
            <v>고령쌍림농공단지</v>
          </cell>
          <cell r="AS284" t="str">
            <v>사전소규모공공하수도</v>
          </cell>
          <cell r="BD284" t="str">
            <v>화개천</v>
          </cell>
        </row>
        <row r="285">
          <cell r="AG285" t="str">
            <v>예산일반산업단지</v>
          </cell>
          <cell r="AJ285" t="str">
            <v>의성의성농공단지</v>
          </cell>
          <cell r="AS285" t="str">
            <v>포곡성밑마을하수도</v>
          </cell>
          <cell r="BD285" t="str">
            <v>대축천</v>
          </cell>
        </row>
        <row r="286">
          <cell r="AG286" t="str">
            <v>천안제5일반산업단지</v>
          </cell>
          <cell r="AJ286" t="str">
            <v>영천본촌농공단지</v>
          </cell>
          <cell r="AS286" t="str">
            <v>지내사은마을하수도</v>
          </cell>
          <cell r="BD286" t="str">
            <v>배춘천</v>
          </cell>
        </row>
        <row r="287">
          <cell r="AG287" t="str">
            <v>풍세일반산업단지</v>
          </cell>
          <cell r="AJ287" t="str">
            <v>김천대광농공단지</v>
          </cell>
          <cell r="AS287" t="str">
            <v>평창2리공공하수처리시설</v>
          </cell>
          <cell r="BD287" t="str">
            <v>길평천</v>
          </cell>
        </row>
        <row r="288">
          <cell r="AG288" t="str">
            <v>홍성일반산업단지</v>
          </cell>
          <cell r="AJ288" t="str">
            <v>영천북안농공단지</v>
          </cell>
          <cell r="AS288" t="str">
            <v>원삼소규모공공하수처리시설</v>
          </cell>
          <cell r="BD288" t="str">
            <v>탑리천</v>
          </cell>
        </row>
        <row r="289">
          <cell r="AG289" t="str">
            <v>공주가산일반산업단지</v>
          </cell>
          <cell r="AJ289" t="str">
            <v>경주건천농공단지</v>
          </cell>
          <cell r="AS289" t="str">
            <v>용인하수종말처리장</v>
          </cell>
          <cell r="BD289" t="str">
            <v>묵곡천</v>
          </cell>
        </row>
        <row r="290">
          <cell r="AG290" t="str">
            <v>공주신풍일반산업단지</v>
          </cell>
          <cell r="AJ290" t="str">
            <v>영주봉현농공단지</v>
          </cell>
          <cell r="AS290" t="str">
            <v>남사공공하수종말처리장</v>
          </cell>
          <cell r="BD290" t="str">
            <v>목단천</v>
          </cell>
        </row>
        <row r="291">
          <cell r="AG291" t="str">
            <v>논산동산일반산업단지</v>
          </cell>
          <cell r="AJ291" t="str">
            <v>경주내남농공단지</v>
          </cell>
          <cell r="AS291" t="str">
            <v>송전공공하수종말처리장</v>
          </cell>
          <cell r="BD291" t="str">
            <v>곤양천</v>
          </cell>
        </row>
        <row r="292">
          <cell r="AG292" t="str">
            <v>아산운용일반산업단지</v>
          </cell>
          <cell r="AJ292" t="str">
            <v>영천도남농공단지</v>
          </cell>
          <cell r="AS292" t="str">
            <v>천리공공하수종말처리장</v>
          </cell>
          <cell r="BD292" t="str">
            <v>북천천</v>
          </cell>
        </row>
        <row r="293">
          <cell r="AG293" t="str">
            <v>예산예당일반산업단지</v>
          </cell>
          <cell r="AJ293" t="str">
            <v>예천예천농공단지</v>
          </cell>
          <cell r="AS293" t="str">
            <v>모현하수종말처리장</v>
          </cell>
          <cell r="BD293" t="str">
            <v>직전천</v>
          </cell>
        </row>
        <row r="294">
          <cell r="AG294" t="str">
            <v>예산테크노밸리</v>
          </cell>
          <cell r="AJ294" t="str">
            <v>상주공성농공단지</v>
          </cell>
          <cell r="AS294" t="str">
            <v>용인동부공공하수처리장</v>
          </cell>
          <cell r="BD294" t="str">
            <v>송전천</v>
          </cell>
        </row>
        <row r="295">
          <cell r="AG295" t="str">
            <v>군산국가산업단지</v>
          </cell>
          <cell r="AJ295" t="str">
            <v>김천지례농공단지</v>
          </cell>
          <cell r="AS295" t="str">
            <v>백암공공하수처리장</v>
          </cell>
          <cell r="BD295" t="str">
            <v>무고천</v>
          </cell>
        </row>
        <row r="296">
          <cell r="AG296" t="str">
            <v>익산국가산업단지</v>
          </cell>
          <cell r="AJ296" t="str">
            <v>청도청도농공단지</v>
          </cell>
          <cell r="AS296" t="str">
            <v>추계공공하수처리장</v>
          </cell>
          <cell r="BD296" t="str">
            <v>서포천</v>
          </cell>
        </row>
        <row r="297">
          <cell r="AG297" t="str">
            <v>군장국가산업단지</v>
          </cell>
          <cell r="AJ297" t="str">
            <v>성주성주농공단지</v>
          </cell>
          <cell r="AS297" t="str">
            <v>용인분뇨(2차)처리시설</v>
          </cell>
          <cell r="BD297" t="str">
            <v>구평천</v>
          </cell>
        </row>
        <row r="298">
          <cell r="AG298" t="str">
            <v>전주제1일반산업단지</v>
          </cell>
          <cell r="AJ298" t="str">
            <v>포항청하농공단지</v>
          </cell>
          <cell r="AS298" t="str">
            <v>고매동 사용종료매립장</v>
          </cell>
          <cell r="BD298" t="str">
            <v>구랑천</v>
          </cell>
        </row>
        <row r="299">
          <cell r="AG299" t="str">
            <v>전주제2일반산업단지</v>
          </cell>
          <cell r="AJ299" t="str">
            <v>칠곡기산농공단지</v>
          </cell>
          <cell r="AS299" t="str">
            <v>언남동 사용종료매립장</v>
          </cell>
          <cell r="BD299" t="str">
            <v>관곡천</v>
          </cell>
        </row>
        <row r="300">
          <cell r="AG300" t="str">
            <v>익산제2일반산업단지</v>
          </cell>
          <cell r="AJ300" t="str">
            <v>상주화동농공단지</v>
          </cell>
          <cell r="AS300" t="str">
            <v>기흥하수종말처리장</v>
          </cell>
          <cell r="BD300" t="str">
            <v>고이천</v>
          </cell>
        </row>
        <row r="301">
          <cell r="AG301" t="str">
            <v>정읍제1일반산업단지</v>
          </cell>
          <cell r="AJ301" t="str">
            <v>군위군위농공단지</v>
          </cell>
          <cell r="AS301" t="str">
            <v>구갈하수종말처리장</v>
          </cell>
          <cell r="BD301" t="str">
            <v>이동천</v>
          </cell>
        </row>
        <row r="302">
          <cell r="AG302" t="str">
            <v>정읍제2일반산업단지</v>
          </cell>
          <cell r="AJ302" t="str">
            <v>구미해평농공단지</v>
          </cell>
          <cell r="AS302" t="str">
            <v>고매공공하수종말처리장</v>
          </cell>
          <cell r="BD302" t="str">
            <v>백련천</v>
          </cell>
        </row>
        <row r="303">
          <cell r="AG303" t="str">
            <v>정읍제3일반산업단지</v>
          </cell>
          <cell r="AJ303" t="str">
            <v>구미산동농공단지</v>
          </cell>
          <cell r="AS303" t="str">
            <v>영덕공공하수종말처리장</v>
          </cell>
          <cell r="BD303" t="str">
            <v>고룡천</v>
          </cell>
        </row>
        <row r="304">
          <cell r="AG304" t="str">
            <v>김제순동일반산업단지</v>
          </cell>
          <cell r="AJ304" t="str">
            <v>의성다인농공단지</v>
          </cell>
          <cell r="AS304" t="str">
            <v>서천공공하수종말처리장</v>
          </cell>
          <cell r="BD304" t="str">
            <v>양포천</v>
          </cell>
        </row>
        <row r="305">
          <cell r="AG305" t="str">
            <v>군산일반산업단지</v>
          </cell>
          <cell r="AJ305" t="str">
            <v>영주적서농공단지</v>
          </cell>
          <cell r="AS305" t="str">
            <v>곡현_손기소규모공공하수도</v>
          </cell>
          <cell r="BD305" t="str">
            <v>대곡천</v>
          </cell>
        </row>
        <row r="306">
          <cell r="AG306" t="str">
            <v>전주과학산업연구단지</v>
          </cell>
          <cell r="AJ306" t="str">
            <v>고령개진농공단지</v>
          </cell>
          <cell r="AS306" t="str">
            <v>수지공공하수종말처리장</v>
          </cell>
          <cell r="BD306" t="str">
            <v>동산천</v>
          </cell>
        </row>
        <row r="307">
          <cell r="AG307" t="str">
            <v>익산자유무역지역</v>
          </cell>
          <cell r="AJ307" t="str">
            <v>청도풍각농공단지</v>
          </cell>
          <cell r="AS307" t="str">
            <v>상현공공하수종말처리장</v>
          </cell>
          <cell r="BD307" t="str">
            <v>봉천</v>
          </cell>
        </row>
        <row r="308">
          <cell r="AG308" t="str">
            <v>완주일반산업단지</v>
          </cell>
          <cell r="AJ308" t="str">
            <v>영주장수농공단지</v>
          </cell>
          <cell r="AS308" t="str">
            <v>파주분뇨처리시설(140톤)</v>
          </cell>
          <cell r="BD308" t="str">
            <v>평천</v>
          </cell>
        </row>
        <row r="309">
          <cell r="AG309" t="str">
            <v>군산자유무역지역</v>
          </cell>
          <cell r="AJ309" t="str">
            <v>봉화봉화농공단지</v>
          </cell>
          <cell r="AS309" t="str">
            <v>파주분뇨처리시설(80톤)</v>
          </cell>
          <cell r="BD309" t="str">
            <v>입현천</v>
          </cell>
        </row>
        <row r="310">
          <cell r="AG310" t="str">
            <v>전주도시첨단산업단지</v>
          </cell>
          <cell r="AJ310" t="str">
            <v>문경마성농공단지</v>
          </cell>
          <cell r="AS310" t="str">
            <v>파주금파산업단지폐수종말처리장</v>
          </cell>
          <cell r="BD310" t="str">
            <v>초음천</v>
          </cell>
        </row>
        <row r="311">
          <cell r="AG311" t="str">
            <v>정읍첨단과학일반산업단지</v>
          </cell>
          <cell r="AJ311" t="str">
            <v>성주월항농공단지</v>
          </cell>
          <cell r="AS311" t="str">
            <v>파주탄현산업단지폐수종말처리장</v>
          </cell>
          <cell r="BD311" t="str">
            <v>다천천</v>
          </cell>
        </row>
        <row r="312">
          <cell r="AG312" t="str">
            <v>새만금산업단지(새만금군산경제자유구역)</v>
          </cell>
          <cell r="AJ312" t="str">
            <v>안동풍산농공단지</v>
          </cell>
          <cell r="AS312" t="str">
            <v>파주LCD첨단산업단지폐수종말처리시설</v>
          </cell>
          <cell r="BD312" t="str">
            <v>무림천</v>
          </cell>
        </row>
        <row r="313">
          <cell r="AG313" t="str">
            <v>지평선일반산업단지</v>
          </cell>
          <cell r="AJ313" t="str">
            <v>경주서면농공단지</v>
          </cell>
          <cell r="AS313" t="str">
            <v>문산첨단산업단지폐수종말처리장</v>
          </cell>
          <cell r="BD313" t="str">
            <v>난음천</v>
          </cell>
        </row>
        <row r="314">
          <cell r="AG314" t="str">
            <v>부안신·재생에너지일반산업단지</v>
          </cell>
          <cell r="AJ314" t="str">
            <v>김천감문농공단지</v>
          </cell>
          <cell r="AS314" t="str">
            <v>월롱첨단산업단지폐수종말처리장</v>
          </cell>
          <cell r="BD314" t="str">
            <v>영지천</v>
          </cell>
        </row>
        <row r="315">
          <cell r="AG315" t="str">
            <v>익산일반산업단지</v>
          </cell>
          <cell r="AJ315" t="str">
            <v>상주화서농공단지</v>
          </cell>
          <cell r="AS315" t="str">
            <v>파주낙하리매립장</v>
          </cell>
          <cell r="BD315" t="str">
            <v>화천</v>
          </cell>
        </row>
        <row r="316">
          <cell r="AG316" t="str">
            <v>익산종합의료과학산업단지</v>
          </cell>
          <cell r="AJ316" t="str">
            <v>울진울진농공단지</v>
          </cell>
          <cell r="AS316" t="str">
            <v>파주LCD환경안전협의회
관리형매립시설</v>
          </cell>
          <cell r="BD316" t="str">
            <v>삼화천</v>
          </cell>
        </row>
        <row r="317">
          <cell r="AG317" t="str">
            <v>전주친환경첨단복합산업단지(1단계)</v>
          </cell>
          <cell r="AJ317" t="str">
            <v>의성봉양농공단지</v>
          </cell>
          <cell r="AS317" t="str">
            <v>파주가축분뇨공공처리시설</v>
          </cell>
          <cell r="BD317" t="str">
            <v>동천천</v>
          </cell>
        </row>
        <row r="318">
          <cell r="AG318" t="str">
            <v>성전일반산업단지</v>
          </cell>
          <cell r="AJ318" t="str">
            <v>상주함창농공단지</v>
          </cell>
          <cell r="AS318" t="str">
            <v>파주축분혼합공공처리시설</v>
          </cell>
          <cell r="BD318" t="str">
            <v>대지포천</v>
          </cell>
        </row>
        <row r="319">
          <cell r="AG319" t="str">
            <v>김제자유무역지역</v>
          </cell>
          <cell r="AJ319" t="str">
            <v>영주적서농공단지</v>
          </cell>
          <cell r="AS319" t="str">
            <v>임진리마을하수도</v>
          </cell>
          <cell r="BD319" t="str">
            <v>금양천</v>
          </cell>
        </row>
        <row r="320">
          <cell r="AG320" t="str">
            <v>익산외국인투자지역</v>
          </cell>
          <cell r="AJ320" t="str">
            <v>김천아포농공단지</v>
          </cell>
          <cell r="AS320" t="str">
            <v>향양리마을하수도</v>
          </cell>
          <cell r="BD320" t="str">
            <v>금전천</v>
          </cell>
        </row>
        <row r="321">
          <cell r="AG321" t="str">
            <v>대불국가산업단지</v>
          </cell>
          <cell r="AJ321" t="str">
            <v>문경가은농공단지</v>
          </cell>
          <cell r="AS321" t="str">
            <v>연다산리마을하수도</v>
          </cell>
          <cell r="BD321" t="str">
            <v>두모천</v>
          </cell>
        </row>
        <row r="322">
          <cell r="AG322" t="str">
            <v>대불외국인투자지역</v>
          </cell>
          <cell r="AJ322" t="str">
            <v>문경영순농공단지</v>
          </cell>
          <cell r="AS322" t="str">
            <v>운천리마을하수도</v>
          </cell>
          <cell r="BD322" t="str">
            <v>금평천</v>
          </cell>
        </row>
        <row r="323">
          <cell r="AG323" t="str">
            <v>여수오천일반산업단지</v>
          </cell>
          <cell r="AJ323" t="str">
            <v>봉화봉화제2농공단지</v>
          </cell>
          <cell r="AS323" t="str">
            <v>동파리마을하수도</v>
          </cell>
          <cell r="BD323" t="str">
            <v>임포천</v>
          </cell>
        </row>
        <row r="324">
          <cell r="AG324" t="str">
            <v>나주문평일반산업단지</v>
          </cell>
          <cell r="AJ324" t="str">
            <v>안동남후농공단지</v>
          </cell>
          <cell r="AS324" t="str">
            <v>대동리마을하수도</v>
          </cell>
          <cell r="BD324" t="str">
            <v>양지천</v>
          </cell>
        </row>
        <row r="325">
          <cell r="AG325" t="str">
            <v>순천일반산업단지</v>
          </cell>
          <cell r="AJ325" t="str">
            <v>영덕영덕농공단지</v>
          </cell>
          <cell r="AS325" t="str">
            <v>적성하수종말처리장</v>
          </cell>
          <cell r="BD325" t="str">
            <v>상덕천</v>
          </cell>
        </row>
        <row r="326">
          <cell r="AG326" t="str">
            <v>영암삼호일반산업단지</v>
          </cell>
          <cell r="AJ326" t="str">
            <v>영주문수농공단지</v>
          </cell>
          <cell r="AS326" t="str">
            <v>파주금촌하수종말처리시설</v>
          </cell>
          <cell r="BD326" t="str">
            <v>서상천</v>
          </cell>
        </row>
        <row r="327">
          <cell r="AG327" t="str">
            <v>율촌제1일반산업단지</v>
          </cell>
          <cell r="AJ327" t="str">
            <v>영주휴천농공단지</v>
          </cell>
          <cell r="AS327" t="str">
            <v>통일동산공공하수종말처리시설</v>
          </cell>
          <cell r="BD327" t="str">
            <v>정포천</v>
          </cell>
        </row>
        <row r="328">
          <cell r="AG328" t="str">
            <v>율촌제2일반산업단지</v>
          </cell>
          <cell r="AJ328" t="str">
            <v>문경영순제2농공단지</v>
          </cell>
          <cell r="AS328" t="str">
            <v>파주공공하수처리시설</v>
          </cell>
          <cell r="BD328" t="str">
            <v>대사천</v>
          </cell>
        </row>
        <row r="329">
          <cell r="AG329" t="str">
            <v>목포삽진일반산업단지</v>
          </cell>
          <cell r="AJ329" t="str">
            <v>상주화서제2농공단지</v>
          </cell>
          <cell r="AS329" t="str">
            <v>법원공공하수처리시설</v>
          </cell>
          <cell r="BD329" t="str">
            <v>창선천</v>
          </cell>
        </row>
        <row r="330">
          <cell r="AG330" t="str">
            <v>나주일반산업단지</v>
          </cell>
          <cell r="AJ330" t="str">
            <v>상주함창제2농공단지</v>
          </cell>
          <cell r="AS330" t="str">
            <v>광탄공공하수처리시설</v>
          </cell>
          <cell r="BD330" t="str">
            <v>부윤천</v>
          </cell>
        </row>
        <row r="331">
          <cell r="AG331" t="str">
            <v>순천해룡일반산업단지</v>
          </cell>
          <cell r="AJ331" t="str">
            <v>의성단밀농공단지</v>
          </cell>
          <cell r="AS331" t="str">
            <v>문산공공하수처리시설</v>
          </cell>
          <cell r="BD331" t="str">
            <v>금강</v>
          </cell>
        </row>
        <row r="332">
          <cell r="AG332" t="str">
            <v>광양연관국가산업단지</v>
          </cell>
          <cell r="AJ332" t="str">
            <v>함양이은농공단지</v>
          </cell>
          <cell r="AS332" t="str">
            <v>운정공공하수처리시설</v>
          </cell>
          <cell r="BD332" t="str">
            <v>소옥천</v>
          </cell>
        </row>
        <row r="333">
          <cell r="AG333" t="str">
            <v>여수국가산업단지</v>
          </cell>
          <cell r="AJ333" t="str">
            <v>함안군북농공단지</v>
          </cell>
          <cell r="AS333" t="str">
            <v>이천시위생처리장</v>
          </cell>
          <cell r="BD333" t="str">
            <v>회인천</v>
          </cell>
        </row>
        <row r="334">
          <cell r="AG334" t="str">
            <v>삼일자원비축기지</v>
          </cell>
          <cell r="AJ334" t="str">
            <v>합천율곡농공단지</v>
          </cell>
          <cell r="AS334" t="str">
            <v>소고리매립장</v>
          </cell>
          <cell r="BD334" t="str">
            <v>주원천</v>
          </cell>
        </row>
        <row r="335">
          <cell r="AG335" t="str">
            <v>대불자유무역지역</v>
          </cell>
          <cell r="AJ335" t="str">
            <v>창녕남지농공단지</v>
          </cell>
          <cell r="AS335" t="str">
            <v>이천축산폐수공동처리시설</v>
          </cell>
          <cell r="BD335" t="str">
            <v>품곡천</v>
          </cell>
        </row>
        <row r="336">
          <cell r="AG336" t="str">
            <v>광양성황일반산업단지</v>
          </cell>
          <cell r="AJ336" t="str">
            <v>양산웅상농공단지</v>
          </cell>
          <cell r="AS336" t="str">
            <v>설성마을하수처리장</v>
          </cell>
          <cell r="BD336" t="str">
            <v>갑천</v>
          </cell>
        </row>
        <row r="337">
          <cell r="AG337" t="str">
            <v>광양황금일반산업단지</v>
          </cell>
          <cell r="AJ337" t="str">
            <v>거창정장농공단지</v>
          </cell>
          <cell r="AS337" t="str">
            <v>내촌리마을하수처리장</v>
          </cell>
          <cell r="BD337" t="str">
            <v>유등천</v>
          </cell>
        </row>
        <row r="338">
          <cell r="AG338" t="str">
            <v>여수율촌제3일반산업단지</v>
          </cell>
          <cell r="AJ338" t="str">
            <v>고성율대농공단지</v>
          </cell>
          <cell r="AS338" t="str">
            <v>덕평리마을하수처리장</v>
          </cell>
          <cell r="BD338" t="str">
            <v>미호천</v>
          </cell>
        </row>
        <row r="339">
          <cell r="AG339" t="str">
            <v>장성나노기술일반산업단지</v>
          </cell>
          <cell r="AJ339" t="str">
            <v>의령동동농공단지</v>
          </cell>
          <cell r="AS339" t="str">
            <v>지석리마을하수처리장</v>
          </cell>
          <cell r="BD339" t="str">
            <v>논산천</v>
          </cell>
        </row>
        <row r="340">
          <cell r="AG340" t="str">
            <v>진도군내일반산업단지</v>
          </cell>
          <cell r="AJ340" t="str">
            <v>진주진성농공단지</v>
          </cell>
          <cell r="AS340" t="str">
            <v>현방리마을하수처리장</v>
          </cell>
          <cell r="BD340" t="str">
            <v>노성천</v>
          </cell>
        </row>
        <row r="341">
          <cell r="AG341" t="str">
            <v>해남화원일반산업단지</v>
          </cell>
          <cell r="AJ341" t="str">
            <v>김해진영농공단지</v>
          </cell>
          <cell r="AS341" t="str">
            <v>도립리마을하수처리장</v>
          </cell>
          <cell r="BD341" t="str">
            <v>강경천</v>
          </cell>
        </row>
        <row r="342">
          <cell r="AG342" t="str">
            <v>광양국가산업단지</v>
          </cell>
          <cell r="AJ342" t="str">
            <v>밀양상남특별농공단지</v>
          </cell>
          <cell r="AS342" t="str">
            <v>이천군량리마을하수도</v>
          </cell>
          <cell r="BD342" t="str">
            <v>금강</v>
          </cell>
        </row>
        <row r="343">
          <cell r="AG343" t="str">
            <v>도양일반산업단지</v>
          </cell>
          <cell r="AJ343" t="str">
            <v>사천곤양농공단지</v>
          </cell>
          <cell r="AS343" t="str">
            <v>도지리 마을하수도</v>
          </cell>
          <cell r="BD343" t="str">
            <v>무주남대천</v>
          </cell>
        </row>
        <row r="344">
          <cell r="AG344" t="str">
            <v>광양익신일반산업단지</v>
          </cell>
          <cell r="AJ344" t="str">
            <v>하동고전농공단지</v>
          </cell>
          <cell r="AS344" t="str">
            <v>조읍리 마을하수도</v>
          </cell>
          <cell r="BD344" t="str">
            <v>영동천</v>
          </cell>
        </row>
        <row r="345">
          <cell r="AG345" t="str">
            <v>신금일반산업단지</v>
          </cell>
          <cell r="AJ345" t="str">
            <v>남해고현농공단지</v>
          </cell>
          <cell r="AS345" t="str">
            <v>우곡리 마을하수도</v>
          </cell>
          <cell r="BD345" t="str">
            <v>초강</v>
          </cell>
        </row>
        <row r="346">
          <cell r="AG346" t="str">
            <v>나주미래일반산업단지</v>
          </cell>
          <cell r="AJ346" t="str">
            <v>창녕대합농공단지</v>
          </cell>
          <cell r="AS346" t="str">
            <v>석산리마을하수처리장</v>
          </cell>
          <cell r="BD346" t="str">
            <v>보청천</v>
          </cell>
        </row>
        <row r="347">
          <cell r="AG347" t="str">
            <v>대양일반산업단지</v>
          </cell>
          <cell r="AJ347" t="str">
            <v>밀양하남농공단지</v>
          </cell>
          <cell r="AS347" t="str">
            <v>대관리마을하수처리장</v>
          </cell>
          <cell r="BD347" t="str">
            <v>대전천</v>
          </cell>
        </row>
        <row r="348">
          <cell r="AG348" t="str">
            <v>세라믹일반산업단지</v>
          </cell>
          <cell r="AJ348" t="str">
            <v>밀양초동특별농공단지</v>
          </cell>
          <cell r="AS348" t="str">
            <v>장동1리마을하수처리장</v>
          </cell>
          <cell r="BD348" t="str">
            <v>미호천</v>
          </cell>
        </row>
        <row r="349">
          <cell r="AG349" t="str">
            <v>신안조선타운일반산업단지</v>
          </cell>
          <cell r="AJ349" t="str">
            <v>의령정곡농공단지</v>
          </cell>
          <cell r="AS349" t="str">
            <v>매곡1A마을하수처리장</v>
          </cell>
          <cell r="BD349" t="str">
            <v>백곡천</v>
          </cell>
        </row>
        <row r="350">
          <cell r="AG350" t="str">
            <v>율촌자유무역지역</v>
          </cell>
          <cell r="AJ350" t="str">
            <v>함안파수농공단지</v>
          </cell>
          <cell r="AS350" t="str">
            <v>매곡2리마을하수처리장</v>
          </cell>
          <cell r="BD350" t="str">
            <v>보강천</v>
          </cell>
        </row>
        <row r="351">
          <cell r="AG351" t="str">
            <v>대마일반산업단지</v>
          </cell>
          <cell r="AJ351" t="str">
            <v>함안법수농공단지</v>
          </cell>
          <cell r="AS351" t="str">
            <v>작촌리마을하수처리장</v>
          </cell>
          <cell r="BD351" t="str">
            <v>무심천</v>
          </cell>
        </row>
        <row r="352">
          <cell r="AG352" t="str">
            <v>해당일반산업단지</v>
          </cell>
          <cell r="AJ352" t="str">
            <v>함안산인농공단지</v>
          </cell>
          <cell r="AS352" t="str">
            <v>경사1리마을하수처리장</v>
          </cell>
          <cell r="BD352" t="str">
            <v>조천</v>
          </cell>
        </row>
        <row r="353">
          <cell r="AG353" t="str">
            <v>빛그린산업단지(전라남도)</v>
          </cell>
          <cell r="AJ353" t="str">
            <v>산청산청농공단지</v>
          </cell>
          <cell r="AS353" t="str">
            <v>장암리마을하수처리장</v>
          </cell>
          <cell r="BD353" t="str">
            <v>유구천</v>
          </cell>
        </row>
        <row r="354">
          <cell r="AG354" t="str">
            <v>화순일반산업단지</v>
          </cell>
          <cell r="AJ354" t="str">
            <v>마산진북농공단지</v>
          </cell>
          <cell r="AS354" t="str">
            <v>도립1리마을하수처리장</v>
          </cell>
          <cell r="BD354" t="str">
            <v>지천</v>
          </cell>
        </row>
        <row r="355">
          <cell r="AG355" t="str">
            <v>포항국가산업단지</v>
          </cell>
          <cell r="AJ355" t="str">
            <v>사천송포농공단지</v>
          </cell>
          <cell r="AS355" t="str">
            <v>송말1리마을하수처리장</v>
          </cell>
          <cell r="BD355" t="str">
            <v>금천</v>
          </cell>
        </row>
        <row r="356">
          <cell r="AG356" t="str">
            <v>구미국가산업단지</v>
          </cell>
          <cell r="AJ356" t="str">
            <v>사천사남농공단지</v>
          </cell>
          <cell r="AS356" t="str">
            <v>송말2리마을하수처리장</v>
          </cell>
          <cell r="BD356" t="str">
            <v>석성천</v>
          </cell>
        </row>
        <row r="357">
          <cell r="AG357" t="str">
            <v>경산진량일반산업단지</v>
          </cell>
          <cell r="AJ357" t="str">
            <v>하동적령농공단지</v>
          </cell>
          <cell r="AS357" t="str">
            <v>송말3리마을하수처리장</v>
          </cell>
          <cell r="BD357" t="str">
            <v>논산천</v>
          </cell>
        </row>
        <row r="358">
          <cell r="AG358" t="str">
            <v>왜관일반산업단지</v>
          </cell>
          <cell r="AJ358" t="str">
            <v>합천야로농공단지</v>
          </cell>
          <cell r="AS358" t="str">
            <v>해월리마을하수처리장</v>
          </cell>
          <cell r="BD358" t="str">
            <v>강경천</v>
          </cell>
        </row>
        <row r="359">
          <cell r="AG359" t="str">
            <v>다산일반산업단지</v>
          </cell>
          <cell r="AJ359" t="str">
            <v>함양수동농공단지</v>
          </cell>
          <cell r="AS359" t="str">
            <v>장동2리마을하수처리장</v>
          </cell>
          <cell r="BD359" t="str">
            <v>마산천</v>
          </cell>
        </row>
        <row r="360">
          <cell r="AG360" t="str">
            <v>경주외동1,2일반산업단지</v>
          </cell>
          <cell r="AJ360" t="str">
            <v>의령부림농공단지</v>
          </cell>
          <cell r="AS360" t="str">
            <v>매곡1B마을하수처리장</v>
          </cell>
          <cell r="BD360" t="str">
            <v>어량천</v>
          </cell>
        </row>
        <row r="361">
          <cell r="AG361" t="str">
            <v>영주일반산업단지</v>
          </cell>
          <cell r="AJ361" t="str">
            <v>고성회화농공단지</v>
          </cell>
          <cell r="AS361" t="str">
            <v>고백1리마을하수처리장</v>
          </cell>
          <cell r="BD361" t="str">
            <v>길산천</v>
          </cell>
        </row>
        <row r="362">
          <cell r="AG362" t="str">
            <v>고령개진일반산업단지</v>
          </cell>
          <cell r="AJ362" t="str">
            <v>거창남산농공단지</v>
          </cell>
          <cell r="AS362" t="str">
            <v>고백2리마을하수처리장</v>
          </cell>
          <cell r="BD362" t="str">
            <v>금강</v>
          </cell>
        </row>
        <row r="363">
          <cell r="AG363" t="str">
            <v>경주건천제1일반산업단지</v>
          </cell>
          <cell r="AJ363" t="str">
            <v>산청금서농공단지</v>
          </cell>
          <cell r="AS363" t="str">
            <v>경사2리마을하수처리장</v>
          </cell>
          <cell r="BD363" t="str">
            <v>수분천</v>
          </cell>
        </row>
        <row r="364">
          <cell r="AG364" t="str">
            <v>성주월항일반산업단지</v>
          </cell>
          <cell r="AJ364" t="str">
            <v>의령봉수농공단지</v>
          </cell>
          <cell r="AS364" t="str">
            <v>관리마을하수처리장</v>
          </cell>
          <cell r="BD364" t="str">
            <v>하평천</v>
          </cell>
        </row>
        <row r="365">
          <cell r="AG365" t="str">
            <v>경주건천제2일반산업단지</v>
          </cell>
          <cell r="AJ365" t="str">
            <v>함안가야농공단지</v>
          </cell>
          <cell r="AS365" t="str">
            <v>회억리마을하수처리장</v>
          </cell>
          <cell r="BD365" t="str">
            <v>용추천</v>
          </cell>
        </row>
        <row r="366">
          <cell r="AG366" t="str">
            <v>경주화산일반산업단지</v>
          </cell>
          <cell r="AJ366" t="str">
            <v>진주이반성농공단지</v>
          </cell>
          <cell r="AS366" t="str">
            <v>동산리마을하수처리장</v>
          </cell>
          <cell r="BD366" t="str">
            <v>송천천</v>
          </cell>
        </row>
        <row r="367">
          <cell r="AG367" t="str">
            <v>경주냉천일반산업단지</v>
          </cell>
          <cell r="AJ367" t="str">
            <v>김해나전농공단지</v>
          </cell>
          <cell r="AS367" t="str">
            <v>율현리마을하수처리장</v>
          </cell>
          <cell r="BD367" t="str">
            <v>장수천</v>
          </cell>
        </row>
        <row r="368">
          <cell r="AG368" t="str">
            <v>상주청리일반산업단지</v>
          </cell>
          <cell r="AJ368" t="str">
            <v>합천적중농공단지</v>
          </cell>
          <cell r="AS368" t="str">
            <v>신원2리마을하수처리장</v>
          </cell>
          <cell r="BD368" t="str">
            <v>와룡천</v>
          </cell>
        </row>
        <row r="369">
          <cell r="AG369" t="str">
            <v>경주석계일반산업단지</v>
          </cell>
          <cell r="AJ369" t="str">
            <v>거창석강농공단지</v>
          </cell>
          <cell r="AS369" t="str">
            <v>이천하수종말처리장</v>
          </cell>
          <cell r="BD369" t="str">
            <v>후창천</v>
          </cell>
        </row>
        <row r="370">
          <cell r="AG370" t="str">
            <v>고령성산일반산업단지</v>
          </cell>
          <cell r="AJ370" t="str">
            <v>거창당산농공단지</v>
          </cell>
          <cell r="AS370" t="str">
            <v>장호원하수종말처리장</v>
          </cell>
          <cell r="BD370" t="str">
            <v>율치천</v>
          </cell>
        </row>
        <row r="371">
          <cell r="AG371" t="str">
            <v>월성전원단지</v>
          </cell>
          <cell r="AJ371" t="str">
            <v>거창서울우유농공단지</v>
          </cell>
          <cell r="AS371" t="str">
            <v>이천단월하수종말처리장</v>
          </cell>
          <cell r="BD371" t="str">
            <v>장계천</v>
          </cell>
        </row>
        <row r="372">
          <cell r="AG372" t="str">
            <v>경북바이오일반산업단지</v>
          </cell>
          <cell r="AJ372" t="str">
            <v>고성세송농공단지</v>
          </cell>
          <cell r="AS372" t="str">
            <v>오천리공공하수처리장</v>
          </cell>
          <cell r="BD372" t="str">
            <v>명덕천</v>
          </cell>
        </row>
        <row r="373">
          <cell r="AG373" t="str">
            <v>경주천북일반산업단지</v>
          </cell>
          <cell r="AJ373" t="str">
            <v>김해내삼농공단지</v>
          </cell>
          <cell r="AS373" t="str">
            <v>안성미양농공단지폐수종말처리장</v>
          </cell>
          <cell r="BD373" t="str">
            <v>평지천</v>
          </cell>
        </row>
        <row r="374">
          <cell r="AG374" t="str">
            <v>다산제2일반산업단지</v>
          </cell>
          <cell r="AJ374" t="str">
            <v>김해병동농공단지</v>
          </cell>
          <cell r="AS374" t="str">
            <v>안성시분뇨처리시설</v>
          </cell>
          <cell r="BD374" t="str">
            <v>유천</v>
          </cell>
        </row>
        <row r="375">
          <cell r="AG375" t="str">
            <v>포항신항만배후일반산업단지</v>
          </cell>
          <cell r="AJ375" t="str">
            <v>김해봉림농공단지</v>
          </cell>
          <cell r="AS375" t="str">
            <v>안성제2산업단지폐수종말처리장</v>
          </cell>
          <cell r="BD375" t="str">
            <v>용산곡천</v>
          </cell>
        </row>
        <row r="376">
          <cell r="AG376" t="str">
            <v>구미외국인투자지역단지</v>
          </cell>
          <cell r="AJ376" t="str">
            <v>밀양부북특별농공단지</v>
          </cell>
          <cell r="AS376" t="str">
            <v>안성제1산업단지폐수종말처리장</v>
          </cell>
          <cell r="BD376" t="str">
            <v>나치천</v>
          </cell>
        </row>
        <row r="377">
          <cell r="AG377" t="str">
            <v>경산자인일반산업단지</v>
          </cell>
          <cell r="AJ377" t="str">
            <v>사천두량농공단지</v>
          </cell>
          <cell r="AS377" t="str">
            <v>안성시(중리동)위생쓰레기매립장</v>
          </cell>
          <cell r="BD377" t="str">
            <v>도좌천</v>
          </cell>
        </row>
        <row r="378">
          <cell r="AG378" t="str">
            <v>경주천북일반산업단지</v>
          </cell>
          <cell r="AJ378" t="str">
            <v>진주대곡농공단지</v>
          </cell>
          <cell r="AS378" t="str">
            <v>안성양성매립장</v>
          </cell>
          <cell r="BD378" t="str">
            <v>계북천</v>
          </cell>
        </row>
        <row r="379">
          <cell r="AG379" t="str">
            <v>문경신기일반산업단지</v>
          </cell>
          <cell r="AJ379" t="str">
            <v>진주사봉농공단지</v>
          </cell>
          <cell r="AS379" t="str">
            <v>금석동 사용종료매립장</v>
          </cell>
          <cell r="BD379" t="str">
            <v>연동천</v>
          </cell>
        </row>
        <row r="380">
          <cell r="AG380" t="str">
            <v>상주한방일반산업단지</v>
          </cell>
          <cell r="AJ380" t="str">
            <v>창녕대지농공단지</v>
          </cell>
          <cell r="AS380" t="str">
            <v>안성축산폐수공공처리장</v>
          </cell>
          <cell r="BD380" t="str">
            <v>백암천</v>
          </cell>
        </row>
        <row r="381">
          <cell r="AG381" t="str">
            <v>진량제2일반산업단지</v>
          </cell>
          <cell r="AJ381" t="str">
            <v>하동진교농공단지</v>
          </cell>
          <cell r="AS381" t="str">
            <v>안성대덕명당마을하수도</v>
          </cell>
          <cell r="BD381" t="str">
            <v>하신천</v>
          </cell>
        </row>
        <row r="382">
          <cell r="AG382" t="str">
            <v>영천일반산업단지</v>
          </cell>
          <cell r="AJ382" t="str">
            <v>함안황사농공단지</v>
          </cell>
          <cell r="AS382" t="str">
            <v>안성일죽당촌마을하수도</v>
          </cell>
          <cell r="BD382" t="str">
            <v>구량천</v>
          </cell>
        </row>
        <row r="383">
          <cell r="AG383" t="str">
            <v>진량3일반산업단지</v>
          </cell>
          <cell r="AJ383" t="str">
            <v>함양원평농공단지</v>
          </cell>
          <cell r="AS383" t="str">
            <v>안성일죽화곡마을하수도</v>
          </cell>
          <cell r="BD383" t="str">
            <v>동천</v>
          </cell>
        </row>
        <row r="384">
          <cell r="AG384" t="str">
            <v>문산일반산업단지</v>
          </cell>
          <cell r="AJ384" t="str">
            <v>김해안하농공단지</v>
          </cell>
          <cell r="AS384" t="str">
            <v>보체리 보체마을하수도</v>
          </cell>
          <cell r="BD384" t="str">
            <v>마전천</v>
          </cell>
        </row>
        <row r="385">
          <cell r="AG385" t="str">
            <v>석계2일반산업단지</v>
          </cell>
          <cell r="AJ385" t="str">
            <v>거제한내조선특화농공단지</v>
          </cell>
          <cell r="AS385" t="str">
            <v>적가소규모공공하수처리시설</v>
          </cell>
          <cell r="BD385" t="str">
            <v>원서천</v>
          </cell>
        </row>
        <row r="386">
          <cell r="AG386" t="str">
            <v>구미하이테크밸리</v>
          </cell>
          <cell r="AJ386" t="str">
            <v>고성마동농공단지</v>
          </cell>
          <cell r="AS386" t="str">
            <v>방초리오방공공하수도</v>
          </cell>
          <cell r="BD386" t="str">
            <v>송백천</v>
          </cell>
        </row>
        <row r="387">
          <cell r="AG387" t="str">
            <v>군위일반산업단지</v>
          </cell>
          <cell r="AJ387" t="str">
            <v>김해본산농공단지</v>
          </cell>
          <cell r="AS387" t="str">
            <v>안성하수종말처리장</v>
          </cell>
          <cell r="BD387" t="str">
            <v>봉의천</v>
          </cell>
        </row>
        <row r="388">
          <cell r="AG388" t="str">
            <v>김천일반산업단지</v>
          </cell>
          <cell r="AJ388" t="str">
            <v>진주생물산업전문농공단지</v>
          </cell>
          <cell r="AS388" t="str">
            <v>불당하수종말처리장</v>
          </cell>
          <cell r="BD388" t="str">
            <v>임고천</v>
          </cell>
        </row>
        <row r="389">
          <cell r="AG389" t="str">
            <v>포항블루밸리</v>
          </cell>
          <cell r="AJ389" t="str">
            <v>진주실크농공단지</v>
          </cell>
          <cell r="AS389" t="str">
            <v>진사리하수종말처리장</v>
          </cell>
          <cell r="BD389" t="str">
            <v>용전천</v>
          </cell>
        </row>
        <row r="390">
          <cell r="AG390" t="str">
            <v>성주일반산업단지</v>
          </cell>
          <cell r="AJ390" t="str">
            <v>함양안의전문농공단지</v>
          </cell>
          <cell r="AS390" t="str">
            <v>김포시위생환경사업소</v>
          </cell>
          <cell r="BD390" t="str">
            <v>안법천</v>
          </cell>
        </row>
        <row r="391">
          <cell r="AG391" t="str">
            <v>영주소디프일반산업단지</v>
          </cell>
          <cell r="AJ391" t="str">
            <v>함안모로농공단지</v>
          </cell>
          <cell r="AS391" t="str">
            <v>김포양촌산업단지폐수종말처리장</v>
          </cell>
          <cell r="BD391" t="str">
            <v>덕성천</v>
          </cell>
        </row>
        <row r="392">
          <cell r="AG392" t="str">
            <v>두전일반산업단지</v>
          </cell>
          <cell r="AJ392" t="str">
            <v>칠원용산농공단지</v>
          </cell>
          <cell r="AS392" t="str">
            <v>사현마을하수도</v>
          </cell>
          <cell r="BD392" t="str">
            <v>제대천</v>
          </cell>
        </row>
        <row r="393">
          <cell r="AG393" t="str">
            <v>왜관3일반산업단지</v>
          </cell>
          <cell r="AJ393" t="str">
            <v>함양안의제2전문농공단지</v>
          </cell>
          <cell r="AS393" t="str">
            <v>삼도마을하수도</v>
          </cell>
          <cell r="BD393" t="str">
            <v>부북천</v>
          </cell>
        </row>
        <row r="394">
          <cell r="AG394" t="str">
            <v>포항4일반산업단지</v>
          </cell>
          <cell r="AJ394" t="str">
            <v>야로농공단지</v>
          </cell>
          <cell r="AS394" t="str">
            <v>고음달마을하수도</v>
          </cell>
          <cell r="BD394" t="str">
            <v>연금천</v>
          </cell>
        </row>
        <row r="395">
          <cell r="AG395" t="str">
            <v>포항테크노파크2일반산업단지</v>
          </cell>
          <cell r="AJ395" t="str">
            <v>율곡농공단지</v>
          </cell>
          <cell r="AS395" t="str">
            <v>김포내촌마을하수도</v>
          </cell>
          <cell r="BD395" t="str">
            <v>임천천</v>
          </cell>
        </row>
        <row r="396">
          <cell r="AG396" t="str">
            <v>영일만일반산업단지</v>
          </cell>
          <cell r="AJ396" t="str">
            <v>적중농공단지</v>
          </cell>
          <cell r="AS396" t="str">
            <v>김포남정마을하수도</v>
          </cell>
          <cell r="BD396" t="str">
            <v>미전천</v>
          </cell>
        </row>
        <row r="397">
          <cell r="AG397" t="str">
            <v>경주강동일반산업단지</v>
          </cell>
          <cell r="AJ397" t="str">
            <v>김해하계농공단지</v>
          </cell>
          <cell r="AS397" t="str">
            <v>봉성마을하수도</v>
          </cell>
          <cell r="BD397" t="str">
            <v>안태천</v>
          </cell>
        </row>
        <row r="398">
          <cell r="AG398" t="str">
            <v>경주명계2일반산업단지</v>
          </cell>
          <cell r="AJ398" t="str">
            <v>밀양제대농공단지</v>
          </cell>
          <cell r="AS398" t="str">
            <v>김포포내마을하수도</v>
          </cell>
          <cell r="BD398" t="str">
            <v>우곡천</v>
          </cell>
        </row>
        <row r="399">
          <cell r="AG399" t="str">
            <v>문경봉룡일반산업단지</v>
          </cell>
          <cell r="AJ399" t="str">
            <v>밀양춘화농공단지</v>
          </cell>
          <cell r="AS399" t="str">
            <v>김포덕박골마을하수도</v>
          </cell>
          <cell r="BD399" t="str">
            <v>여차천</v>
          </cell>
        </row>
        <row r="400">
          <cell r="AG400" t="str">
            <v>문경신기제2일반산업단지</v>
          </cell>
          <cell r="AJ400" t="str">
            <v>사천향촌농공단지</v>
          </cell>
          <cell r="AS400" t="str">
            <v>김포옹정마을하수도</v>
          </cell>
          <cell r="BD400" t="str">
            <v>원동천</v>
          </cell>
        </row>
        <row r="401">
          <cell r="AG401" t="str">
            <v>영주문수이전기업전용산업단지</v>
          </cell>
          <cell r="AJ401" t="str">
            <v>사천축동구호농공단지</v>
          </cell>
          <cell r="AS401" t="str">
            <v>김포하수종말처리장</v>
          </cell>
          <cell r="BD401" t="str">
            <v>영포천</v>
          </cell>
        </row>
        <row r="402">
          <cell r="AG402" t="str">
            <v>영천고경일반산업단지</v>
          </cell>
          <cell r="AJ402" t="str">
            <v>사천향촌삽재농공단지</v>
          </cell>
          <cell r="AS402" t="str">
            <v>미양농공단지오폐수종말처리장</v>
          </cell>
          <cell r="BD402" t="str">
            <v>당곡천</v>
          </cell>
        </row>
        <row r="403">
          <cell r="AG403" t="str">
            <v>포항구룡포일반산업단지</v>
          </cell>
          <cell r="AJ403" t="str">
            <v>산청금서제2농공단지</v>
          </cell>
          <cell r="AS403" t="str">
            <v>발안산업단지폐수종말처리장</v>
          </cell>
          <cell r="BD403" t="str">
            <v>화제천</v>
          </cell>
        </row>
        <row r="404">
          <cell r="AG404" t="str">
            <v>포항신흥일반산업단지</v>
          </cell>
          <cell r="AJ404" t="str">
            <v>하동적량농공단지</v>
          </cell>
          <cell r="AS404" t="str">
            <v>화성마도폐수종말처리장</v>
          </cell>
          <cell r="BD404" t="str">
            <v>화정천</v>
          </cell>
        </row>
        <row r="405">
          <cell r="AG405" t="str">
            <v>포항외국인(영일만)투자지역(포항부품소재전용공단)</v>
          </cell>
          <cell r="AJ405" t="str">
            <v>제주구좌농공단지</v>
          </cell>
          <cell r="AS405" t="str">
            <v>장안첨단폐수종말처리장</v>
          </cell>
          <cell r="BD405" t="str">
            <v>대포천</v>
          </cell>
        </row>
        <row r="406">
          <cell r="AG406" t="str">
            <v>옥포국가산업단지</v>
          </cell>
          <cell r="AJ406" t="str">
            <v>제주금능농공단지</v>
          </cell>
          <cell r="AS406" t="str">
            <v>팔탄위생매립장침출수처리장</v>
          </cell>
          <cell r="BD406" t="str">
            <v>내동천</v>
          </cell>
        </row>
        <row r="407">
          <cell r="AG407" t="str">
            <v>죽도국가산업단지</v>
          </cell>
          <cell r="AJ407" t="str">
            <v>서귀포대정농공단지</v>
          </cell>
          <cell r="AS407" t="str">
            <v>화성축산폐수공공처리장</v>
          </cell>
          <cell r="BD407" t="str">
            <v>소감천</v>
          </cell>
        </row>
        <row r="408">
          <cell r="AG408" t="str">
            <v>진해국가산업단지</v>
          </cell>
          <cell r="AJ408" t="str">
            <v>기타 농공단지</v>
          </cell>
          <cell r="AS408" t="str">
            <v>홍법공공하수처리시설</v>
          </cell>
          <cell r="BD408" t="str">
            <v>양산천</v>
          </cell>
        </row>
        <row r="409">
          <cell r="AG409" t="str">
            <v>창원국가산업단지</v>
          </cell>
          <cell r="AJ409" t="str">
            <v>해당없음</v>
          </cell>
          <cell r="AS409" t="str">
            <v>원안공공하수처리시설</v>
          </cell>
          <cell r="BD409" t="str">
            <v>백록천</v>
          </cell>
        </row>
        <row r="410">
          <cell r="AG410" t="str">
            <v>안정국가산업단지</v>
          </cell>
          <cell r="AS410" t="str">
            <v>궁평공공하수처리시설</v>
          </cell>
          <cell r="BD410" t="str">
            <v>용연천</v>
          </cell>
        </row>
        <row r="411">
          <cell r="AG411" t="str">
            <v>진주상평일반산업단지</v>
          </cell>
          <cell r="AS411" t="str">
            <v>노하공공하수처리시설</v>
          </cell>
          <cell r="BD411" t="str">
            <v>상리천</v>
          </cell>
        </row>
        <row r="412">
          <cell r="AG412" t="str">
            <v>양산일반산업단지</v>
          </cell>
          <cell r="AS412" t="str">
            <v>덕천공공하수처리시설</v>
          </cell>
          <cell r="BD412" t="str">
            <v>내석천</v>
          </cell>
        </row>
        <row r="413">
          <cell r="AG413" t="str">
            <v>사천진사일반산업단지</v>
          </cell>
          <cell r="AS413" t="str">
            <v>매향공공하수처리시설</v>
          </cell>
          <cell r="BD413" t="str">
            <v>외석천</v>
          </cell>
        </row>
        <row r="414">
          <cell r="AG414" t="str">
            <v>함안칠서일반산업단지</v>
          </cell>
          <cell r="AS414" t="str">
            <v>석포공공하수처리시설</v>
          </cell>
          <cell r="BD414" t="str">
            <v>상삼천</v>
          </cell>
        </row>
        <row r="415">
          <cell r="AG415" t="str">
            <v>마천일반산업단지(부산진해경제자유구역)</v>
          </cell>
          <cell r="AS415" t="str">
            <v>선창공공하수처리시설</v>
          </cell>
          <cell r="BD415" t="str">
            <v>소석천</v>
          </cell>
        </row>
        <row r="416">
          <cell r="AG416" t="str">
            <v>양산어곡일반산업단지</v>
          </cell>
          <cell r="AS416" t="str">
            <v>신남공공하수처리시설</v>
          </cell>
          <cell r="BD416" t="str">
            <v>대석천</v>
          </cell>
        </row>
        <row r="417">
          <cell r="AG417" t="str">
            <v>김해덕암일반산업단지</v>
          </cell>
          <cell r="AS417" t="str">
            <v>운평공공하수처리시설</v>
          </cell>
          <cell r="BD417" t="str">
            <v>호계천</v>
          </cell>
        </row>
        <row r="418">
          <cell r="AG418" t="str">
            <v>진주사봉일반산업단지</v>
          </cell>
          <cell r="AS418" t="str">
            <v>자안공공하수처리시설</v>
          </cell>
          <cell r="BD418" t="str">
            <v>유산천</v>
          </cell>
        </row>
        <row r="419">
          <cell r="AG419" t="str">
            <v>마산자유무역지역</v>
          </cell>
          <cell r="AS419" t="str">
            <v>주곡공공하수처리시설</v>
          </cell>
          <cell r="BD419" t="str">
            <v>북부천</v>
          </cell>
        </row>
        <row r="420">
          <cell r="AG420" t="str">
            <v>지세포자원비축기지</v>
          </cell>
          <cell r="AS420" t="str">
            <v>청원공공하수처리시설</v>
          </cell>
          <cell r="BD420" t="str">
            <v>다방천</v>
          </cell>
        </row>
        <row r="421">
          <cell r="AG421" t="str">
            <v>거제오비일반산업단지</v>
          </cell>
          <cell r="AS421" t="str">
            <v>한각공공하수처리시설</v>
          </cell>
          <cell r="BD421" t="str">
            <v>내송천</v>
          </cell>
        </row>
        <row r="422">
          <cell r="AG422" t="str">
            <v>마산진북일반산업단지</v>
          </cell>
          <cell r="AS422" t="str">
            <v>전곡공공하수처리시설</v>
          </cell>
          <cell r="BD422" t="str">
            <v>금산천</v>
          </cell>
        </row>
        <row r="423">
          <cell r="AG423" t="str">
            <v>밀양사포일반산업단지</v>
          </cell>
          <cell r="AS423" t="str">
            <v>은행나무공공하수처리시설</v>
          </cell>
          <cell r="BD423" t="str">
            <v>대천천</v>
          </cell>
        </row>
        <row r="424">
          <cell r="AG424" t="str">
            <v>사천진사일반제2일반산업단지</v>
          </cell>
          <cell r="AS424" t="str">
            <v>쇠내공공하수처리시설</v>
          </cell>
          <cell r="BD424" t="str">
            <v>덕천천</v>
          </cell>
        </row>
        <row r="425">
          <cell r="AG425" t="str">
            <v>진사외국인투자지역</v>
          </cell>
          <cell r="AS425" t="str">
            <v>물구리공공하수처리시설</v>
          </cell>
          <cell r="BD425" t="str">
            <v>대리천</v>
          </cell>
        </row>
        <row r="426">
          <cell r="AG426" t="str">
            <v>거창일반산업단지</v>
          </cell>
          <cell r="AS426" t="str">
            <v>솔미공공하수처리시설</v>
          </cell>
          <cell r="BD426" t="str">
            <v>학장천</v>
          </cell>
        </row>
        <row r="427">
          <cell r="AG427" t="str">
            <v>경남지능형홈산업도시첨단산업단지</v>
          </cell>
          <cell r="AS427" t="str">
            <v>마산포공공하수처리시설</v>
          </cell>
          <cell r="BD427" t="str">
            <v>괴정천</v>
          </cell>
        </row>
        <row r="428">
          <cell r="AG428" t="str">
            <v>김해일반산업단지</v>
          </cell>
          <cell r="AS428" t="str">
            <v>키울공공하수처리시설</v>
          </cell>
          <cell r="BD428" t="str">
            <v>형산강</v>
          </cell>
        </row>
        <row r="429">
          <cell r="AG429" t="str">
            <v>양산산막일반산업단지</v>
          </cell>
          <cell r="AS429" t="str">
            <v>동지공공하수처리시설</v>
          </cell>
          <cell r="BD429" t="str">
            <v>형산강</v>
          </cell>
        </row>
        <row r="430">
          <cell r="AG430" t="str">
            <v>하동대송일반산업단지</v>
          </cell>
          <cell r="AS430" t="str">
            <v>상신공공하수처리시설</v>
          </cell>
          <cell r="BD430" t="str">
            <v>중리천</v>
          </cell>
        </row>
        <row r="431">
          <cell r="AG431" t="str">
            <v>함양일반산업단지</v>
          </cell>
          <cell r="AS431" t="str">
            <v>수원하수종말1처리장</v>
          </cell>
          <cell r="BD431" t="str">
            <v>복안천</v>
          </cell>
        </row>
        <row r="432">
          <cell r="AG432" t="str">
            <v>창원일반산업단지</v>
          </cell>
          <cell r="AS432" t="str">
            <v>남양하수종말처리장</v>
          </cell>
          <cell r="BD432" t="str">
            <v>활천천</v>
          </cell>
        </row>
        <row r="433">
          <cell r="AG433" t="str">
            <v>진해죽곡일반산업단지</v>
          </cell>
          <cell r="AS433" t="str">
            <v>봉담하수종말처리장</v>
          </cell>
          <cell r="BD433" t="str">
            <v>이조천</v>
          </cell>
        </row>
        <row r="434">
          <cell r="AG434" t="str">
            <v>진주정촌일반산업단지</v>
          </cell>
          <cell r="AS434" t="str">
            <v>조암하수종말처리장</v>
          </cell>
          <cell r="BD434" t="str">
            <v>화곡천</v>
          </cell>
        </row>
        <row r="435">
          <cell r="AG435" t="str">
            <v>청포일반산업단지</v>
          </cell>
          <cell r="AS435" t="str">
            <v>향남하수종말처리장</v>
          </cell>
          <cell r="BD435" t="str">
            <v>대천</v>
          </cell>
        </row>
        <row r="436">
          <cell r="AG436" t="str">
            <v>대독일반산업단지</v>
          </cell>
          <cell r="AS436" t="str">
            <v>수원하수종말2처리장</v>
          </cell>
          <cell r="BD436" t="str">
            <v>심곡천</v>
          </cell>
        </row>
        <row r="437">
          <cell r="AG437" t="str">
            <v>월평일반산업단지</v>
          </cell>
          <cell r="AS437" t="str">
            <v>지월리분뇨처리장</v>
          </cell>
          <cell r="BD437" t="str">
            <v>건천</v>
          </cell>
        </row>
        <row r="438">
          <cell r="AG438" t="str">
            <v>내산일반산업단지</v>
          </cell>
          <cell r="AS438" t="str">
            <v>수양리분뇨처리장</v>
          </cell>
          <cell r="BD438" t="str">
            <v>제내천</v>
          </cell>
        </row>
        <row r="439">
          <cell r="AG439" t="str">
            <v>봉암일반산업단지</v>
          </cell>
          <cell r="AS439" t="str">
            <v>광주축산폐수공공처리장</v>
          </cell>
          <cell r="BD439" t="str">
            <v>고천</v>
          </cell>
        </row>
        <row r="440">
          <cell r="AG440" t="str">
            <v>상리일반산업단지</v>
          </cell>
          <cell r="AS440" t="str">
            <v>학동리마을하수도</v>
          </cell>
          <cell r="BD440" t="str">
            <v>남천</v>
          </cell>
        </row>
        <row r="441">
          <cell r="AG441" t="str">
            <v>수정일반산업단지</v>
          </cell>
          <cell r="AS441" t="str">
            <v>장심리마을하수도</v>
          </cell>
          <cell r="BD441" t="str">
            <v>원동천</v>
          </cell>
        </row>
        <row r="442">
          <cell r="AG442" t="str">
            <v xml:space="preserve">용전일반산업단지 </v>
          </cell>
          <cell r="AS442" t="str">
            <v>검천리마을하수도</v>
          </cell>
          <cell r="BD442" t="str">
            <v>북천</v>
          </cell>
        </row>
        <row r="443">
          <cell r="AG443" t="str">
            <v>밀양하남일반산업단지</v>
          </cell>
          <cell r="AS443" t="str">
            <v>검복마을하수도</v>
          </cell>
          <cell r="BD443" t="str">
            <v>덕동천</v>
          </cell>
        </row>
        <row r="444">
          <cell r="AG444" t="str">
            <v>구암일반산업단지</v>
          </cell>
          <cell r="AS444" t="str">
            <v>불당마을하수도</v>
          </cell>
          <cell r="BD444" t="str">
            <v>소현천</v>
          </cell>
        </row>
        <row r="445">
          <cell r="AG445" t="str">
            <v>매촌제2일반산업단지</v>
          </cell>
          <cell r="AS445" t="str">
            <v>오전마을하수도</v>
          </cell>
          <cell r="BD445" t="str">
            <v>태암천</v>
          </cell>
        </row>
        <row r="446">
          <cell r="AG446" t="str">
            <v>매촌일반산업단지</v>
          </cell>
          <cell r="AS446" t="str">
            <v>엄미마을하수도</v>
          </cell>
          <cell r="BD446" t="str">
            <v>신당천</v>
          </cell>
        </row>
        <row r="447">
          <cell r="AG447" t="str">
            <v>덕계일반산업단지</v>
          </cell>
          <cell r="AS447" t="str">
            <v>진우마을하수도</v>
          </cell>
          <cell r="BD447" t="str">
            <v>사방천</v>
          </cell>
        </row>
        <row r="448">
          <cell r="AG448" t="str">
            <v>남양지구산업단지(부산진해경제자유구역)</v>
          </cell>
          <cell r="AS448" t="str">
            <v>추자마을하수도</v>
          </cell>
          <cell r="BD448" t="str">
            <v>칠평천</v>
          </cell>
        </row>
        <row r="449">
          <cell r="AG449" t="str">
            <v>대합일반산업단지</v>
          </cell>
          <cell r="AS449" t="str">
            <v>광주추곡리마을하수도</v>
          </cell>
          <cell r="BD449" t="str">
            <v>사박천</v>
          </cell>
        </row>
        <row r="450">
          <cell r="AG450" t="str">
            <v>갈사만조선산업단지(광양만권경제자유구역)</v>
          </cell>
          <cell r="AS450" t="str">
            <v>매산하수종말처리장</v>
          </cell>
          <cell r="BD450" t="str">
            <v>야일천</v>
          </cell>
        </row>
        <row r="451">
          <cell r="AG451" t="str">
            <v>군북일반산업단지</v>
          </cell>
          <cell r="AS451" t="str">
            <v>만선하수종말처리장</v>
          </cell>
          <cell r="BD451" t="str">
            <v>옥산천</v>
          </cell>
        </row>
        <row r="452">
          <cell r="AG452" t="str">
            <v>남산일반산업단지</v>
          </cell>
          <cell r="AS452" t="str">
            <v>도척하수종말처리장</v>
          </cell>
          <cell r="BD452" t="str">
            <v>기계천</v>
          </cell>
        </row>
        <row r="453">
          <cell r="AG453" t="str">
            <v>휴천일반산업단지</v>
          </cell>
          <cell r="AS453" t="str">
            <v>광동하수종말처리장</v>
          </cell>
          <cell r="BD453" t="str">
            <v>화대천</v>
          </cell>
        </row>
        <row r="454">
          <cell r="AG454" t="str">
            <v>고성대가룡일반산업단지</v>
          </cell>
          <cell r="AS454" t="str">
            <v>분원하수종말처리장</v>
          </cell>
          <cell r="BD454" t="str">
            <v>내단천</v>
          </cell>
        </row>
        <row r="455">
          <cell r="AG455" t="str">
            <v>고성율대일반산업단지</v>
          </cell>
          <cell r="AS455" t="str">
            <v>삼성하수종말처리장</v>
          </cell>
          <cell r="BD455" t="str">
            <v>왕신천</v>
          </cell>
        </row>
        <row r="456">
          <cell r="AG456" t="str">
            <v>고성장좌일반산업단지</v>
          </cell>
          <cell r="AS456" t="str">
            <v>귀여하수종말처리장</v>
          </cell>
          <cell r="BD456" t="str">
            <v>자명천</v>
          </cell>
        </row>
        <row r="457">
          <cell r="AG457" t="str">
            <v>김해나전일반산업단지</v>
          </cell>
          <cell r="AS457" t="str">
            <v>남한산성하수종말처리장</v>
          </cell>
          <cell r="BD457" t="str">
            <v>칠성천</v>
          </cell>
        </row>
        <row r="458">
          <cell r="AG458" t="str">
            <v>김해명동일반산업단지</v>
          </cell>
          <cell r="AS458" t="str">
            <v>광주시하수종말처리장</v>
          </cell>
          <cell r="BD458" t="str">
            <v>태화강</v>
          </cell>
        </row>
        <row r="459">
          <cell r="AG459" t="str">
            <v>김해주호일반산업단지</v>
          </cell>
          <cell r="AS459" t="str">
            <v>경안하수종말처리장</v>
          </cell>
          <cell r="BD459" t="str">
            <v>동천</v>
          </cell>
        </row>
        <row r="460">
          <cell r="AG460" t="str">
            <v>사천사다일반산업단지</v>
          </cell>
          <cell r="AS460" t="str">
            <v>오포하수종말처리장</v>
          </cell>
          <cell r="BD460" t="str">
            <v>태화강</v>
          </cell>
        </row>
        <row r="461">
          <cell r="AG461" t="str">
            <v>사천장전일반산업단지</v>
          </cell>
          <cell r="AS461" t="str">
            <v>곤지암하수종말처리장</v>
          </cell>
          <cell r="BD461" t="str">
            <v>덕현천</v>
          </cell>
        </row>
        <row r="462">
          <cell r="AG462" t="str">
            <v>사천흥사일반산업단지</v>
          </cell>
          <cell r="AS462" t="str">
            <v>양주분뇨처리장</v>
          </cell>
          <cell r="BD462" t="str">
            <v>능동천</v>
          </cell>
        </row>
        <row r="463">
          <cell r="AG463" t="str">
            <v>양산유산일반산업단지</v>
          </cell>
          <cell r="AS463" t="str">
            <v>양주검준산업단지폐수종말처리장</v>
          </cell>
          <cell r="BD463" t="str">
            <v>궁근정천</v>
          </cell>
        </row>
        <row r="464">
          <cell r="AG464" t="str">
            <v>진주가산일반산업단지</v>
          </cell>
          <cell r="AS464" t="str">
            <v>양주율정매립장</v>
          </cell>
          <cell r="BD464" t="str">
            <v>양등천</v>
          </cell>
        </row>
        <row r="465">
          <cell r="AG465" t="str">
            <v>창녕넥센일반산업단지</v>
          </cell>
          <cell r="AS465" t="str">
            <v>양주남면매립장</v>
          </cell>
          <cell r="BD465" t="str">
            <v>거리천</v>
          </cell>
        </row>
        <row r="466">
          <cell r="AG466" t="str">
            <v>창녕등지일반산업단지</v>
          </cell>
          <cell r="AS466" t="str">
            <v>상가업마을하수도</v>
          </cell>
          <cell r="BD466" t="str">
            <v>길천천</v>
          </cell>
        </row>
        <row r="467">
          <cell r="AG467" t="str">
            <v>창녕억만일반산업단지</v>
          </cell>
          <cell r="AS467" t="str">
            <v>절골마을하수도</v>
          </cell>
          <cell r="BD467" t="str">
            <v>산전천</v>
          </cell>
        </row>
        <row r="468">
          <cell r="AG468" t="str">
            <v>창원수곡일반산업단지</v>
          </cell>
          <cell r="AS468" t="str">
            <v>옥정동(오리골)마을하수도</v>
          </cell>
          <cell r="BD468" t="str">
            <v>명촌천</v>
          </cell>
        </row>
        <row r="469">
          <cell r="AG469" t="str">
            <v>창원진전평암일반산업단지</v>
          </cell>
          <cell r="AS469" t="str">
            <v>석우리(돌모루)마을하수도</v>
          </cell>
          <cell r="BD469" t="str">
            <v>언양천</v>
          </cell>
        </row>
        <row r="470">
          <cell r="AG470" t="str">
            <v>창원외국인투자지역</v>
          </cell>
          <cell r="AS470" t="str">
            <v>입암리소규모공하수처리시설</v>
          </cell>
          <cell r="BD470" t="str">
            <v>삼동천</v>
          </cell>
        </row>
        <row r="471">
          <cell r="AG471" t="str">
            <v>통영덕포일반산업단지</v>
          </cell>
          <cell r="AS471" t="str">
            <v>황방리소규모공공하수처리시설</v>
          </cell>
          <cell r="BD471" t="str">
            <v>상천천</v>
          </cell>
        </row>
        <row r="472">
          <cell r="AG472" t="str">
            <v>통영법송일반산업단지</v>
          </cell>
          <cell r="AS472" t="str">
            <v>회내미소규모공공하수처리시설</v>
          </cell>
          <cell r="BD472" t="str">
            <v>공암천</v>
          </cell>
        </row>
        <row r="473">
          <cell r="AG473" t="str">
            <v>통영안정일반산업단지</v>
          </cell>
          <cell r="AS473" t="str">
            <v>양주기산공공하수처리시설</v>
          </cell>
          <cell r="BD473" t="str">
            <v>가천천</v>
          </cell>
        </row>
        <row r="474">
          <cell r="AG474" t="str">
            <v>함안법수우거일반산업단지</v>
          </cell>
          <cell r="AS474" t="str">
            <v>남면하수종말처리장</v>
          </cell>
          <cell r="BD474" t="str">
            <v>작수천</v>
          </cell>
        </row>
        <row r="475">
          <cell r="AG475" t="str">
            <v>함안부목일반산업단지</v>
          </cell>
          <cell r="AS475" t="str">
            <v>남방하수종말처리장</v>
          </cell>
          <cell r="BD475" t="str">
            <v>둔기천</v>
          </cell>
        </row>
        <row r="476">
          <cell r="AG476" t="str">
            <v>함안칠서태곡일반산업단지</v>
          </cell>
          <cell r="AS476" t="str">
            <v>양주신천하수종말처리장</v>
          </cell>
          <cell r="BD476" t="str">
            <v>문수천</v>
          </cell>
        </row>
        <row r="477">
          <cell r="AG477" t="str">
            <v>제주첨단과학기술단지</v>
          </cell>
          <cell r="AS477" t="str">
            <v>양주장흥하수종말처리장</v>
          </cell>
          <cell r="BD477" t="str">
            <v>출강천</v>
          </cell>
        </row>
        <row r="478">
          <cell r="AG478" t="str">
            <v>위 분류외 국가산업단지</v>
          </cell>
          <cell r="AS478" t="str">
            <v>포천영송위생처리장</v>
          </cell>
          <cell r="BD478" t="str">
            <v>보은천</v>
          </cell>
        </row>
        <row r="479">
          <cell r="AG479" t="str">
            <v>위 분류외 일반산업단지</v>
          </cell>
          <cell r="AS479" t="str">
            <v>영중분뇨처리장</v>
          </cell>
          <cell r="BD479" t="str">
            <v>방기천</v>
          </cell>
        </row>
        <row r="480">
          <cell r="AG480" t="str">
            <v>해당없음</v>
          </cell>
          <cell r="AS480" t="str">
            <v>포천(신평)분뇨처리시설</v>
          </cell>
          <cell r="BD480" t="str">
            <v>조일천</v>
          </cell>
        </row>
        <row r="481">
          <cell r="AS481" t="str">
            <v>포천영북분뇨처리장</v>
          </cell>
          <cell r="BD481" t="str">
            <v>금곡천</v>
          </cell>
        </row>
        <row r="482">
          <cell r="AS482" t="str">
            <v>일이동분뇨처리장</v>
          </cell>
          <cell r="BD482" t="str">
            <v>반천천</v>
          </cell>
        </row>
        <row r="483">
          <cell r="AS483" t="str">
            <v>포천양문산업단지폐수종말처리장</v>
          </cell>
          <cell r="BD483" t="str">
            <v>대곡천</v>
          </cell>
        </row>
        <row r="484">
          <cell r="AS484" t="str">
            <v>포천축산폐수분뇨병합처리장</v>
          </cell>
          <cell r="BD484" t="str">
            <v>연화천</v>
          </cell>
        </row>
        <row r="485">
          <cell r="AS485" t="str">
            <v>군자마을하수도</v>
          </cell>
          <cell r="BD485" t="str">
            <v>이전천</v>
          </cell>
        </row>
        <row r="486">
          <cell r="AS486" t="str">
            <v>포천평촌마을하수도</v>
          </cell>
          <cell r="BD486" t="str">
            <v>주원천</v>
          </cell>
        </row>
        <row r="487">
          <cell r="AS487" t="str">
            <v>장자마을하수도</v>
          </cell>
          <cell r="BD487" t="str">
            <v>전읍천</v>
          </cell>
        </row>
        <row r="488">
          <cell r="AS488" t="str">
            <v>우물목마을하수도</v>
          </cell>
          <cell r="BD488" t="str">
            <v>구량천</v>
          </cell>
        </row>
        <row r="489">
          <cell r="AS489" t="str">
            <v>포천교동마을하수도</v>
          </cell>
          <cell r="BD489" t="str">
            <v>마병천</v>
          </cell>
        </row>
        <row r="490">
          <cell r="AS490" t="str">
            <v>지동소규모하수처리시설</v>
          </cell>
          <cell r="BD490" t="str">
            <v>인보천</v>
          </cell>
        </row>
        <row r="491">
          <cell r="AS491" t="str">
            <v>문아리공공하수도</v>
          </cell>
          <cell r="BD491" t="str">
            <v>반곡천</v>
          </cell>
        </row>
        <row r="492">
          <cell r="AS492" t="str">
            <v>영중백로공공하수도</v>
          </cell>
          <cell r="BD492" t="str">
            <v>반연천</v>
          </cell>
        </row>
        <row r="493">
          <cell r="AS493" t="str">
            <v>관인냉정신흥공공하수도</v>
          </cell>
          <cell r="BD493" t="str">
            <v>국수천</v>
          </cell>
        </row>
        <row r="494">
          <cell r="AS494" t="str">
            <v>포천하수종말처리장</v>
          </cell>
          <cell r="BD494" t="str">
            <v>천상천</v>
          </cell>
        </row>
        <row r="495">
          <cell r="AS495" t="str">
            <v>포천영북하수종말처리장</v>
          </cell>
          <cell r="BD495" t="str">
            <v>구영천</v>
          </cell>
        </row>
        <row r="496">
          <cell r="AS496" t="str">
            <v>영중하수종말처리장</v>
          </cell>
          <cell r="BD496" t="str">
            <v>굴화천</v>
          </cell>
        </row>
        <row r="497">
          <cell r="AS497" t="str">
            <v>소흘하수종말처리장</v>
          </cell>
          <cell r="BD497" t="str">
            <v>척과천</v>
          </cell>
        </row>
        <row r="498">
          <cell r="AS498" t="str">
            <v>직동하수종말처리장</v>
          </cell>
          <cell r="BD498" t="str">
            <v>두산천</v>
          </cell>
        </row>
        <row r="499">
          <cell r="AS499" t="str">
            <v>일이동하수종말처리장</v>
          </cell>
          <cell r="BD499" t="str">
            <v>외사천</v>
          </cell>
        </row>
        <row r="500">
          <cell r="AS500" t="str">
            <v>내촌하수종말처리장</v>
          </cell>
          <cell r="BD500" t="str">
            <v>서사천</v>
          </cell>
        </row>
        <row r="501">
          <cell r="AS501" t="str">
            <v>여주대신위생처리장</v>
          </cell>
          <cell r="BD501" t="str">
            <v>무거천</v>
          </cell>
        </row>
        <row r="502">
          <cell r="AS502" t="str">
            <v>간이오수처리시설</v>
          </cell>
          <cell r="BD502" t="str">
            <v>유곡천</v>
          </cell>
        </row>
        <row r="503">
          <cell r="AS503" t="str">
            <v>여주군(부평리)농어촌폐기물종합처리장</v>
          </cell>
          <cell r="BD503" t="str">
            <v>동천</v>
          </cell>
        </row>
        <row r="504">
          <cell r="AS504" t="str">
            <v>여주사곡리매립장</v>
          </cell>
          <cell r="BD504" t="str">
            <v>입실천</v>
          </cell>
        </row>
        <row r="505">
          <cell r="AS505" t="str">
            <v>여주군음식물자원화센터</v>
          </cell>
          <cell r="BD505" t="str">
            <v>약수천</v>
          </cell>
        </row>
        <row r="506">
          <cell r="AS506" t="str">
            <v>여주군축산폐수공공처리장</v>
          </cell>
          <cell r="BD506" t="str">
            <v>천곡천</v>
          </cell>
        </row>
        <row r="507">
          <cell r="AS507" t="str">
            <v>여주군가축분뇨공공처리시설(액비자원화시설)</v>
          </cell>
          <cell r="BD507" t="str">
            <v>매곡천</v>
          </cell>
        </row>
        <row r="508">
          <cell r="AS508" t="str">
            <v>능서마을하수도</v>
          </cell>
          <cell r="BD508" t="str">
            <v>상안천</v>
          </cell>
        </row>
        <row r="509">
          <cell r="AS509" t="str">
            <v>멱곡리마을하수도</v>
          </cell>
          <cell r="BD509" t="str">
            <v>창평천</v>
          </cell>
        </row>
        <row r="510">
          <cell r="AS510" t="str">
            <v>외사리마을하수도</v>
          </cell>
          <cell r="BD510" t="str">
            <v>시례천</v>
          </cell>
        </row>
        <row r="511">
          <cell r="AS511" t="str">
            <v>성신리마을하수도</v>
          </cell>
          <cell r="BD511" t="str">
            <v>성안천</v>
          </cell>
        </row>
        <row r="512">
          <cell r="AS512" t="str">
            <v>양촌리마을하수도</v>
          </cell>
          <cell r="BD512" t="str">
            <v>약사천</v>
          </cell>
        </row>
        <row r="513">
          <cell r="AS513" t="str">
            <v>신접리마을하수도</v>
          </cell>
          <cell r="BD513" t="str">
            <v>명촌천</v>
          </cell>
        </row>
        <row r="514">
          <cell r="AS514" t="str">
            <v>당남마을하수도</v>
          </cell>
          <cell r="BD514" t="str">
            <v>연암천</v>
          </cell>
        </row>
        <row r="515">
          <cell r="AS515" t="str">
            <v>가야리마을하수도</v>
          </cell>
          <cell r="BD515" t="str">
            <v>양정천</v>
          </cell>
        </row>
        <row r="516">
          <cell r="AS516" t="str">
            <v>전북리마을하수도</v>
          </cell>
          <cell r="BD516" t="str">
            <v>염포천</v>
          </cell>
        </row>
        <row r="517">
          <cell r="AS517" t="str">
            <v>장암마을하수도</v>
          </cell>
          <cell r="BD517" t="str">
            <v>삼척오십천</v>
          </cell>
        </row>
        <row r="518">
          <cell r="AS518" t="str">
            <v>가정마을하수도</v>
          </cell>
          <cell r="BD518" t="str">
            <v>삼척오십천</v>
          </cell>
        </row>
        <row r="519">
          <cell r="AS519" t="str">
            <v>본두마을하수도</v>
          </cell>
          <cell r="BD519" t="str">
            <v>무릉천</v>
          </cell>
        </row>
        <row r="520">
          <cell r="AS520" t="str">
            <v>천남마을하수도</v>
          </cell>
          <cell r="BD520" t="str">
            <v>천기천</v>
          </cell>
        </row>
        <row r="521">
          <cell r="AS521" t="str">
            <v>왕대마을하수도</v>
          </cell>
          <cell r="BD521" t="str">
            <v>영덕오십천</v>
          </cell>
        </row>
        <row r="522">
          <cell r="AS522" t="str">
            <v>내양마을하수도</v>
          </cell>
          <cell r="BD522" t="str">
            <v>영덕오십천</v>
          </cell>
        </row>
        <row r="523">
          <cell r="AS523" t="str">
            <v>여주하수종말처리장</v>
          </cell>
          <cell r="BD523" t="str">
            <v>신안천</v>
          </cell>
        </row>
        <row r="524">
          <cell r="AS524" t="str">
            <v>흥천하수종말처리장</v>
          </cell>
          <cell r="BD524" t="str">
            <v>대서천</v>
          </cell>
        </row>
        <row r="525">
          <cell r="AS525" t="str">
            <v>여주대신하수종말처리장</v>
          </cell>
          <cell r="BD525" t="str">
            <v>덕암천</v>
          </cell>
        </row>
        <row r="526">
          <cell r="AS526" t="str">
            <v>가남하수종말처리장</v>
          </cell>
          <cell r="BD526" t="str">
            <v>장자천</v>
          </cell>
        </row>
        <row r="527">
          <cell r="AS527" t="str">
            <v>산북하수종말처리장</v>
          </cell>
          <cell r="BD527" t="str">
            <v>무곡천</v>
          </cell>
        </row>
        <row r="528">
          <cell r="AS528" t="str">
            <v>금사하수종말처리장</v>
          </cell>
          <cell r="BD528" t="str">
            <v>합천천</v>
          </cell>
        </row>
        <row r="529">
          <cell r="AS529" t="str">
            <v>천서하수종말처리장</v>
          </cell>
          <cell r="BD529" t="str">
            <v>외곡천</v>
          </cell>
        </row>
        <row r="530">
          <cell r="AS530" t="str">
            <v>연천군분뇨처리장</v>
          </cell>
          <cell r="BD530" t="str">
            <v>계림천</v>
          </cell>
        </row>
        <row r="531">
          <cell r="AS531" t="str">
            <v>연천군위생매립장</v>
          </cell>
          <cell r="BD531" t="str">
            <v>금양천</v>
          </cell>
        </row>
        <row r="532">
          <cell r="AS532" t="str">
            <v>연천군축산폐수공공처리장</v>
          </cell>
          <cell r="BD532" t="str">
            <v>내곡천</v>
          </cell>
        </row>
        <row r="533">
          <cell r="AS533" t="str">
            <v>대전리마을하수도</v>
          </cell>
          <cell r="BD533" t="str">
            <v>율곡천</v>
          </cell>
        </row>
        <row r="534">
          <cell r="AS534" t="str">
            <v>대광리마을하수도</v>
          </cell>
          <cell r="BD534" t="str">
            <v>노량천</v>
          </cell>
        </row>
        <row r="535">
          <cell r="AS535" t="str">
            <v>무등리마을하수도</v>
          </cell>
          <cell r="BD535" t="str">
            <v>본천천</v>
          </cell>
        </row>
        <row r="536">
          <cell r="AS536" t="str">
            <v>동중리마을하수도</v>
          </cell>
          <cell r="BD536" t="str">
            <v>영전천</v>
          </cell>
        </row>
        <row r="537">
          <cell r="AS537" t="str">
            <v>우정리마을하수도</v>
          </cell>
          <cell r="BD537" t="str">
            <v>낙민천</v>
          </cell>
        </row>
        <row r="538">
          <cell r="AS538" t="str">
            <v>노곡리마을하수도</v>
          </cell>
          <cell r="BD538" t="str">
            <v>사양천</v>
          </cell>
        </row>
        <row r="539">
          <cell r="AS539" t="str">
            <v>두일리마을하수도</v>
          </cell>
          <cell r="BD539" t="str">
            <v>상신천</v>
          </cell>
        </row>
        <row r="540">
          <cell r="AS540" t="str">
            <v>신서하수종말처리장</v>
          </cell>
          <cell r="BD540" t="str">
            <v>성산천</v>
          </cell>
        </row>
        <row r="541">
          <cell r="AS541" t="str">
            <v>전곡하수종말처리장</v>
          </cell>
          <cell r="BD541" t="str">
            <v>상포천</v>
          </cell>
        </row>
        <row r="542">
          <cell r="AS542" t="str">
            <v>연천군하수종말처리장</v>
          </cell>
          <cell r="BD542" t="str">
            <v>산내천</v>
          </cell>
        </row>
        <row r="543">
          <cell r="AS543" t="str">
            <v>가평군분뇨처리시설</v>
          </cell>
          <cell r="BD543" t="str">
            <v>원당천</v>
          </cell>
        </row>
        <row r="544">
          <cell r="AS544" t="str">
            <v>가평군(상색리)쓰레기위생매립장</v>
          </cell>
          <cell r="BD544" t="str">
            <v>유하천</v>
          </cell>
        </row>
        <row r="545">
          <cell r="AS545" t="str">
            <v>가평군상색리매립장</v>
          </cell>
          <cell r="BD545" t="str">
            <v>누하천</v>
          </cell>
        </row>
        <row r="546">
          <cell r="AS546" t="str">
            <v>가일리마을하수도</v>
          </cell>
          <cell r="BD546" t="str">
            <v>상부천</v>
          </cell>
        </row>
        <row r="547">
          <cell r="AS547" t="str">
            <v>이화소규모하수도</v>
          </cell>
          <cell r="BD547" t="str">
            <v>옥두천</v>
          </cell>
        </row>
        <row r="548">
          <cell r="AS548" t="str">
            <v>샛말소규모하수도</v>
          </cell>
          <cell r="BD548" t="str">
            <v>성태천</v>
          </cell>
        </row>
        <row r="549">
          <cell r="AS549" t="str">
            <v>미사소규모하수도</v>
          </cell>
          <cell r="BD549" t="str">
            <v>하회천</v>
          </cell>
        </row>
        <row r="550">
          <cell r="AS550" t="str">
            <v>상천소규모하수도</v>
          </cell>
          <cell r="BD550" t="str">
            <v>대부천</v>
          </cell>
        </row>
        <row r="551">
          <cell r="AS551" t="str">
            <v>호명소규모하수도</v>
          </cell>
          <cell r="BD551" t="str">
            <v>현창천</v>
          </cell>
        </row>
        <row r="552">
          <cell r="AS552" t="str">
            <v>고성2소규모하수도</v>
          </cell>
          <cell r="BD552" t="str">
            <v>둔산천</v>
          </cell>
        </row>
        <row r="553">
          <cell r="AS553" t="str">
            <v>양동소규모하수도</v>
          </cell>
          <cell r="BD553" t="str">
            <v>신반천</v>
          </cell>
        </row>
        <row r="554">
          <cell r="AS554" t="str">
            <v>가평하수종말처리장</v>
          </cell>
          <cell r="BD554" t="str">
            <v>청계천</v>
          </cell>
        </row>
        <row r="555">
          <cell r="AS555" t="str">
            <v>청평하수종말처리장</v>
          </cell>
          <cell r="BD555" t="str">
            <v>지혜천</v>
          </cell>
        </row>
        <row r="556">
          <cell r="AS556" t="str">
            <v>북면하수종말처리장</v>
          </cell>
          <cell r="BD556" t="str">
            <v>유곡천</v>
          </cell>
        </row>
        <row r="557">
          <cell r="AS557" t="str">
            <v>가평현리하수종말처리장</v>
          </cell>
          <cell r="BD557" t="str">
            <v>대현천</v>
          </cell>
        </row>
        <row r="558">
          <cell r="AS558" t="str">
            <v>삼회하수종말처리장</v>
          </cell>
          <cell r="BD558" t="str">
            <v>운계천</v>
          </cell>
        </row>
        <row r="559">
          <cell r="AS559" t="str">
            <v>설악신천하수종말처리장</v>
          </cell>
          <cell r="BD559" t="str">
            <v>다현천</v>
          </cell>
        </row>
        <row r="560">
          <cell r="AS560" t="str">
            <v>양평위생처리장</v>
          </cell>
          <cell r="BD560" t="str">
            <v>토곡천</v>
          </cell>
        </row>
        <row r="561">
          <cell r="AS561" t="str">
            <v>양평(무왕)위생매립장</v>
          </cell>
          <cell r="BD561" t="str">
            <v>상촌천</v>
          </cell>
        </row>
        <row r="562">
          <cell r="AS562" t="str">
            <v>양평축뇨처리장</v>
          </cell>
          <cell r="BD562" t="str">
            <v>상곡천</v>
          </cell>
        </row>
        <row r="563">
          <cell r="AS563" t="str">
            <v>양평(부리)축산폐수처리장</v>
          </cell>
          <cell r="BD563" t="str">
            <v>마장천</v>
          </cell>
        </row>
        <row r="564">
          <cell r="AS564" t="str">
            <v>석장리마을하수도</v>
          </cell>
          <cell r="BD564" t="str">
            <v>막곡천</v>
          </cell>
        </row>
        <row r="565">
          <cell r="AS565" t="str">
            <v>세월리마을하수도</v>
          </cell>
          <cell r="BD565" t="str">
            <v>익구천</v>
          </cell>
        </row>
        <row r="566">
          <cell r="AS566" t="str">
            <v>새터마을하수도</v>
          </cell>
          <cell r="BD566" t="str">
            <v>유학천</v>
          </cell>
        </row>
        <row r="567">
          <cell r="AS567" t="str">
            <v>새수골마을하수도</v>
          </cell>
          <cell r="BD567" t="str">
            <v>초곡천</v>
          </cell>
        </row>
        <row r="568">
          <cell r="AS568" t="str">
            <v>초왕골마을하수도</v>
          </cell>
          <cell r="BD568" t="str">
            <v>토평천</v>
          </cell>
        </row>
        <row r="569">
          <cell r="AS569" t="str">
            <v>거치리마을하수도</v>
          </cell>
          <cell r="BD569" t="str">
            <v>중대천</v>
          </cell>
        </row>
        <row r="570">
          <cell r="AS570" t="str">
            <v>애꼴마을하수도</v>
          </cell>
          <cell r="BD570" t="str">
            <v>도야천</v>
          </cell>
        </row>
        <row r="571">
          <cell r="AS571" t="str">
            <v>저른마을하수도</v>
          </cell>
          <cell r="BD571" t="str">
            <v>대합천</v>
          </cell>
        </row>
        <row r="572">
          <cell r="AS572" t="str">
            <v>취락마을하수도</v>
          </cell>
          <cell r="BD572" t="str">
            <v>평지천</v>
          </cell>
        </row>
        <row r="573">
          <cell r="AS573" t="str">
            <v>보룡리(진목)마을하수도</v>
          </cell>
          <cell r="BD573" t="str">
            <v>퇴산천</v>
          </cell>
        </row>
        <row r="574">
          <cell r="AS574" t="str">
            <v>대평리(평장)마을하수도</v>
          </cell>
          <cell r="BD574" t="str">
            <v>신당천</v>
          </cell>
        </row>
        <row r="575">
          <cell r="AS575" t="str">
            <v>옥천문화마을하수도</v>
          </cell>
          <cell r="BD575" t="str">
            <v>초곡천</v>
          </cell>
        </row>
        <row r="576">
          <cell r="AS576" t="str">
            <v>매월리(광암)마을하수도</v>
          </cell>
          <cell r="BD576" t="str">
            <v>창녕천</v>
          </cell>
        </row>
        <row r="577">
          <cell r="AS577" t="str">
            <v>전수리(밤나무골)마을하수도</v>
          </cell>
          <cell r="BD577" t="str">
            <v>구미천</v>
          </cell>
        </row>
        <row r="578">
          <cell r="AS578" t="str">
            <v>부리(원두물)마을하수도</v>
          </cell>
          <cell r="BD578" t="str">
            <v>탐하천</v>
          </cell>
        </row>
        <row r="579">
          <cell r="AS579" t="str">
            <v>쌍학리마을하수도</v>
          </cell>
          <cell r="BD579" t="str">
            <v>용석천</v>
          </cell>
        </row>
        <row r="580">
          <cell r="AS580" t="str">
            <v>무왕리(초내)마을하수도</v>
          </cell>
          <cell r="BD580" t="str">
            <v>정곡천</v>
          </cell>
        </row>
        <row r="581">
          <cell r="AS581" t="str">
            <v>수입리마을하수도</v>
          </cell>
          <cell r="BD581" t="str">
            <v>전화천</v>
          </cell>
        </row>
        <row r="582">
          <cell r="AS582" t="str">
            <v>앙덕리마을하수도</v>
          </cell>
          <cell r="BD582" t="str">
            <v>대곡천</v>
          </cell>
        </row>
        <row r="583">
          <cell r="AS583" t="str">
            <v>덕촌리(퇴촌)마을하수도</v>
          </cell>
          <cell r="BD583" t="str">
            <v>칠곡천</v>
          </cell>
        </row>
        <row r="584">
          <cell r="AS584" t="str">
            <v>양평망미리저름마을하수도</v>
          </cell>
          <cell r="BD584" t="str">
            <v>남강</v>
          </cell>
        </row>
        <row r="585">
          <cell r="AS585" t="str">
            <v>양평항금리마을하수도</v>
          </cell>
          <cell r="BD585" t="str">
            <v>대남천</v>
          </cell>
        </row>
        <row r="586">
          <cell r="AS586" t="str">
            <v>양평상자포리마을하수도</v>
          </cell>
          <cell r="BD586" t="str">
            <v>도천</v>
          </cell>
        </row>
        <row r="587">
          <cell r="AS587" t="str">
            <v>양평산음리마을하수도</v>
          </cell>
          <cell r="BD587" t="str">
            <v>추상천</v>
          </cell>
        </row>
        <row r="588">
          <cell r="AS588" t="str">
            <v>양평금왕리마을하수도</v>
          </cell>
          <cell r="BD588" t="str">
            <v>옥산천</v>
          </cell>
        </row>
        <row r="589">
          <cell r="AS589" t="str">
            <v>양평몰운리마을하수도</v>
          </cell>
          <cell r="BD589" t="str">
            <v>송계천</v>
          </cell>
        </row>
        <row r="590">
          <cell r="AS590" t="str">
            <v>양평대흥리마을하수도</v>
          </cell>
          <cell r="BD590" t="str">
            <v>봉전천</v>
          </cell>
        </row>
        <row r="591">
          <cell r="AS591" t="str">
            <v>매월리(신매월)마을하수도</v>
          </cell>
          <cell r="BD591" t="str">
            <v>지우천</v>
          </cell>
        </row>
        <row r="592">
          <cell r="AS592" t="str">
            <v>대석리마을하수도</v>
          </cell>
          <cell r="BD592" t="str">
            <v>신안천</v>
          </cell>
        </row>
        <row r="593">
          <cell r="AS593" t="str">
            <v>양평봉성리마을하수도</v>
          </cell>
          <cell r="BD593" t="str">
            <v>귀곡천</v>
          </cell>
        </row>
        <row r="594">
          <cell r="AS594" t="str">
            <v>양평정배리마을하수도</v>
          </cell>
          <cell r="BD594" t="str">
            <v>안의천</v>
          </cell>
        </row>
        <row r="595">
          <cell r="AS595" t="str">
            <v>양평삼성리마을하수도</v>
          </cell>
          <cell r="BD595" t="str">
            <v>마산천</v>
          </cell>
        </row>
        <row r="596">
          <cell r="AS596" t="str">
            <v>조현소규모공공하수처리시설</v>
          </cell>
          <cell r="BD596" t="str">
            <v>지곡천</v>
          </cell>
        </row>
        <row r="597">
          <cell r="AS597" t="str">
            <v>도곡소규모공공하수처리시설</v>
          </cell>
          <cell r="BD597" t="str">
            <v>덕암천</v>
          </cell>
        </row>
        <row r="598">
          <cell r="AS598" t="str">
            <v>주읍소규모공공하수처리시설</v>
          </cell>
          <cell r="BD598" t="str">
            <v>평촌천</v>
          </cell>
        </row>
        <row r="599">
          <cell r="AS599" t="str">
            <v>계전소규모공공하수처리시설</v>
          </cell>
          <cell r="BD599" t="str">
            <v>우명천</v>
          </cell>
        </row>
        <row r="600">
          <cell r="AS600" t="str">
            <v>망미소규모공공하수처리시설</v>
          </cell>
          <cell r="BD600" t="str">
            <v>보산천</v>
          </cell>
        </row>
        <row r="601">
          <cell r="AS601" t="str">
            <v>강하하수종말처리장</v>
          </cell>
          <cell r="BD601" t="str">
            <v>함양위천</v>
          </cell>
        </row>
        <row r="602">
          <cell r="AS602" t="str">
            <v>양서하수종말처리장</v>
          </cell>
          <cell r="BD602" t="str">
            <v>백운천</v>
          </cell>
        </row>
        <row r="603">
          <cell r="AS603" t="str">
            <v>양평하수종말처리장</v>
          </cell>
          <cell r="BD603" t="str">
            <v>평정천</v>
          </cell>
        </row>
        <row r="604">
          <cell r="AS604" t="str">
            <v>서종하수종말처리장</v>
          </cell>
          <cell r="BD604" t="str">
            <v>오천천</v>
          </cell>
        </row>
        <row r="605">
          <cell r="AS605" t="str">
            <v>용문하수종말처리장</v>
          </cell>
          <cell r="BD605" t="str">
            <v>연덕천</v>
          </cell>
        </row>
        <row r="606">
          <cell r="AS606" t="str">
            <v>하자포하수종말처리장</v>
          </cell>
          <cell r="BD606" t="str">
            <v>옥계천</v>
          </cell>
        </row>
        <row r="607">
          <cell r="AS607" t="str">
            <v>양평지평하수종말처리장</v>
          </cell>
          <cell r="BD607" t="str">
            <v>광평천</v>
          </cell>
        </row>
        <row r="608">
          <cell r="AS608" t="str">
            <v>단월하수종말처리장</v>
          </cell>
          <cell r="BD608" t="str">
            <v>월암천</v>
          </cell>
        </row>
        <row r="609">
          <cell r="AS609" t="str">
            <v>곡수하수종말처리장</v>
          </cell>
          <cell r="BD609" t="str">
            <v>죽곡천</v>
          </cell>
        </row>
        <row r="610">
          <cell r="AS610" t="str">
            <v>창대리공공하수처리장</v>
          </cell>
          <cell r="BD610" t="str">
            <v>구룡천</v>
          </cell>
        </row>
        <row r="611">
          <cell r="AS611" t="str">
            <v>양동공공하수처리시설</v>
          </cell>
          <cell r="BD611" t="str">
            <v>신천천</v>
          </cell>
        </row>
        <row r="612">
          <cell r="AS612" t="str">
            <v>춘천분뇨처리시설</v>
          </cell>
          <cell r="BD612" t="str">
            <v>죽산천</v>
          </cell>
        </row>
        <row r="613">
          <cell r="AS613" t="str">
            <v>신동매립장</v>
          </cell>
          <cell r="BD613" t="str">
            <v>내백천</v>
          </cell>
        </row>
        <row r="614">
          <cell r="AS614" t="str">
            <v>장학리매립장</v>
          </cell>
          <cell r="BD614" t="str">
            <v>임천</v>
          </cell>
        </row>
        <row r="615">
          <cell r="AS615" t="str">
            <v>혈동리매립장</v>
          </cell>
          <cell r="BD615" t="str">
            <v>람천</v>
          </cell>
        </row>
        <row r="616">
          <cell r="AS616" t="str">
            <v>춘천온의동매립장</v>
          </cell>
          <cell r="BD616" t="str">
            <v>주촌천</v>
          </cell>
        </row>
        <row r="617">
          <cell r="AS617" t="str">
            <v>오월마을하수도</v>
          </cell>
          <cell r="BD617" t="str">
            <v>운봉천</v>
          </cell>
        </row>
        <row r="618">
          <cell r="AS618" t="str">
            <v>율문1마을하수도</v>
          </cell>
          <cell r="BD618" t="str">
            <v>풍천</v>
          </cell>
        </row>
        <row r="619">
          <cell r="AS619" t="str">
            <v>율문2마을하수도</v>
          </cell>
          <cell r="BD619" t="str">
            <v>만수천</v>
          </cell>
        </row>
        <row r="620">
          <cell r="AS620" t="str">
            <v>수동와룡마을하수도</v>
          </cell>
          <cell r="BD620" t="str">
            <v>군자천</v>
          </cell>
        </row>
        <row r="621">
          <cell r="AS621" t="str">
            <v>바깥마을하수도</v>
          </cell>
          <cell r="BD621" t="str">
            <v>덕전천</v>
          </cell>
        </row>
        <row r="622">
          <cell r="AS622" t="str">
            <v>다릿골마을하수도</v>
          </cell>
          <cell r="BD622" t="str">
            <v>강청천</v>
          </cell>
        </row>
        <row r="623">
          <cell r="AS623" t="str">
            <v>안반지마을하수도</v>
          </cell>
          <cell r="BD623" t="str">
            <v>의탄천</v>
          </cell>
        </row>
        <row r="624">
          <cell r="AS624" t="str">
            <v>아래문정마을하수도</v>
          </cell>
          <cell r="BD624" t="str">
            <v>구양천</v>
          </cell>
        </row>
        <row r="625">
          <cell r="AS625" t="str">
            <v>암실마을하수도</v>
          </cell>
          <cell r="BD625" t="str">
            <v>오봉천</v>
          </cell>
        </row>
        <row r="626">
          <cell r="AS626" t="str">
            <v>장본마을하수도</v>
          </cell>
          <cell r="BD626" t="str">
            <v>주상천</v>
          </cell>
        </row>
        <row r="627">
          <cell r="AS627" t="str">
            <v>샘두럭마을하수도</v>
          </cell>
          <cell r="BD627" t="str">
            <v>서주천</v>
          </cell>
        </row>
        <row r="628">
          <cell r="AS628" t="str">
            <v>방아골마을하수도</v>
          </cell>
          <cell r="BD628" t="str">
            <v>태관천</v>
          </cell>
        </row>
        <row r="629">
          <cell r="AS629" t="str">
            <v>바리미마을하수도</v>
          </cell>
          <cell r="BD629" t="str">
            <v>화촌천</v>
          </cell>
        </row>
        <row r="630">
          <cell r="AS630" t="str">
            <v>팔미리마을하수도</v>
          </cell>
          <cell r="BD630" t="str">
            <v>화계천</v>
          </cell>
        </row>
        <row r="631">
          <cell r="AS631" t="str">
            <v>원아리마을하수도</v>
          </cell>
          <cell r="BD631" t="str">
            <v>계남천</v>
          </cell>
        </row>
        <row r="632">
          <cell r="AS632" t="str">
            <v>지암리마을하수도</v>
          </cell>
          <cell r="BD632" t="str">
            <v>초곡천</v>
          </cell>
        </row>
        <row r="633">
          <cell r="AS633" t="str">
            <v>등선폭포마을하수도</v>
          </cell>
          <cell r="BD633" t="str">
            <v>노은천</v>
          </cell>
        </row>
        <row r="634">
          <cell r="AS634" t="str">
            <v>상명암마을하수도</v>
          </cell>
          <cell r="BD634" t="str">
            <v>생초천</v>
          </cell>
        </row>
        <row r="635">
          <cell r="AS635" t="str">
            <v>강촌마을하수도</v>
          </cell>
          <cell r="BD635" t="str">
            <v>동계천</v>
          </cell>
        </row>
        <row r="636">
          <cell r="AS636" t="str">
            <v>조양리마을하수도</v>
          </cell>
          <cell r="BD636" t="str">
            <v>고치천</v>
          </cell>
        </row>
        <row r="637">
          <cell r="AS637" t="str">
            <v>용산리마을하수도</v>
          </cell>
          <cell r="BD637" t="str">
            <v>하한천</v>
          </cell>
        </row>
        <row r="638">
          <cell r="AS638" t="str">
            <v>신북지내리마을하수도</v>
          </cell>
          <cell r="BD638" t="str">
            <v>계산천</v>
          </cell>
        </row>
        <row r="639">
          <cell r="AS639" t="str">
            <v>사북신포리마을하수도</v>
          </cell>
          <cell r="BD639" t="str">
            <v>동막천</v>
          </cell>
        </row>
        <row r="640">
          <cell r="AS640" t="str">
            <v>춘천하수종말처리장</v>
          </cell>
          <cell r="BD640" t="str">
            <v>봉두천</v>
          </cell>
        </row>
        <row r="641">
          <cell r="AS641" t="str">
            <v>강촌하수종말처리장</v>
          </cell>
          <cell r="BD641" t="str">
            <v>황전천</v>
          </cell>
        </row>
        <row r="642">
          <cell r="AS642" t="str">
            <v>서면하수종말처리장</v>
          </cell>
          <cell r="BD642" t="str">
            <v>계월천</v>
          </cell>
        </row>
        <row r="643">
          <cell r="AS643" t="str">
            <v>신북하수처리장</v>
          </cell>
          <cell r="BD643" t="str">
            <v>평촌천</v>
          </cell>
        </row>
        <row r="644">
          <cell r="AS644" t="str">
            <v>원주문막농공단지폐수종말처리장</v>
          </cell>
          <cell r="BD644" t="str">
            <v>율곡천</v>
          </cell>
        </row>
        <row r="645">
          <cell r="AS645" t="str">
            <v>동화농공단지폐수종말처리시설</v>
          </cell>
          <cell r="BD645" t="str">
            <v>구암천</v>
          </cell>
        </row>
        <row r="646">
          <cell r="AS646" t="str">
            <v>원주시분뇨처리장</v>
          </cell>
          <cell r="BD646" t="str">
            <v>평촌천</v>
          </cell>
        </row>
        <row r="647">
          <cell r="AS647" t="str">
            <v>원주문막산업단지폐수종말처리장</v>
          </cell>
          <cell r="BD647" t="str">
            <v>오룡천</v>
          </cell>
        </row>
        <row r="648">
          <cell r="AS648" t="str">
            <v>원주시광역쓰레기매립장</v>
          </cell>
          <cell r="BD648" t="str">
            <v>송암천</v>
          </cell>
        </row>
        <row r="649">
          <cell r="AS649" t="str">
            <v>원주축산폐수처리장</v>
          </cell>
          <cell r="BD649" t="str">
            <v>외남천</v>
          </cell>
        </row>
        <row r="650">
          <cell r="AS650" t="str">
            <v>원주가축분뇨공공처리장</v>
          </cell>
          <cell r="BD650" t="str">
            <v>고방천</v>
          </cell>
        </row>
        <row r="651">
          <cell r="AS651" t="str">
            <v>간현작동마을하수도</v>
          </cell>
          <cell r="BD651" t="str">
            <v>도치천</v>
          </cell>
        </row>
        <row r="652">
          <cell r="AS652" t="str">
            <v>문막후용리마을하수도</v>
          </cell>
          <cell r="BD652" t="str">
            <v>송산천</v>
          </cell>
        </row>
        <row r="653">
          <cell r="AS653" t="str">
            <v>판부용수골마을하수도</v>
          </cell>
          <cell r="BD653" t="str">
            <v>대곡천</v>
          </cell>
        </row>
        <row r="654">
          <cell r="AS654" t="str">
            <v>흥업면흥대마을하수도</v>
          </cell>
          <cell r="BD654" t="str">
            <v>내남천</v>
          </cell>
        </row>
        <row r="655">
          <cell r="AS655" t="str">
            <v>귀래운남마을하수도</v>
          </cell>
          <cell r="BD655" t="str">
            <v>죽산천</v>
          </cell>
        </row>
        <row r="656">
          <cell r="AS656" t="str">
            <v>평장부채고개마을하수도</v>
          </cell>
          <cell r="BD656" t="str">
            <v>한천천</v>
          </cell>
        </row>
        <row r="657">
          <cell r="AS657" t="str">
            <v>문막밤산골마을하수도</v>
          </cell>
          <cell r="BD657" t="str">
            <v>송광천</v>
          </cell>
        </row>
        <row r="658">
          <cell r="AS658" t="str">
            <v>월송1리월호마을하수도</v>
          </cell>
          <cell r="BD658" t="str">
            <v>외서천</v>
          </cell>
        </row>
        <row r="659">
          <cell r="AS659" t="str">
            <v>지정송호마을하수도</v>
          </cell>
          <cell r="BD659" t="str">
            <v>장안천</v>
          </cell>
        </row>
        <row r="660">
          <cell r="AS660" t="str">
            <v>흥업대송마을하수도</v>
          </cell>
          <cell r="BD660" t="str">
            <v>월광천</v>
          </cell>
        </row>
        <row r="661">
          <cell r="AS661" t="str">
            <v>흥업사제리마을하수도</v>
          </cell>
          <cell r="BD661" t="str">
            <v>후곡천</v>
          </cell>
        </row>
        <row r="662">
          <cell r="AS662" t="str">
            <v>지정판대마을하수도</v>
          </cell>
          <cell r="BD662" t="str">
            <v>신평천</v>
          </cell>
        </row>
        <row r="663">
          <cell r="AS663" t="str">
            <v>소초장양리마을하수도</v>
          </cell>
          <cell r="BD663" t="str">
            <v>삼청천</v>
          </cell>
        </row>
        <row r="664">
          <cell r="AS664" t="str">
            <v>문막반계리마을하수도</v>
          </cell>
          <cell r="BD664" t="str">
            <v>신성천</v>
          </cell>
        </row>
        <row r="665">
          <cell r="AS665" t="str">
            <v>흥업매지리마을하수도</v>
          </cell>
          <cell r="BD665" t="str">
            <v>대광천</v>
          </cell>
        </row>
        <row r="666">
          <cell r="AS666" t="str">
            <v>부론법천리마을하수도</v>
          </cell>
          <cell r="BD666" t="str">
            <v>광천</v>
          </cell>
        </row>
        <row r="667">
          <cell r="AS667" t="str">
            <v>간현리마을하수도</v>
          </cell>
          <cell r="BD667" t="str">
            <v>주암천</v>
          </cell>
        </row>
        <row r="668">
          <cell r="AS668" t="str">
            <v>소초평장리마을하수도</v>
          </cell>
          <cell r="BD668" t="str">
            <v>갈마천</v>
          </cell>
        </row>
        <row r="669">
          <cell r="AS669" t="str">
            <v>지정문화마을하수도</v>
          </cell>
          <cell r="BD669" t="str">
            <v>용촌천</v>
          </cell>
        </row>
        <row r="670">
          <cell r="AS670" t="str">
            <v>호저문화마을하수도</v>
          </cell>
          <cell r="BD670" t="str">
            <v>장동천</v>
          </cell>
        </row>
        <row r="671">
          <cell r="AS671" t="str">
            <v>교향2리백배미마을하수도</v>
          </cell>
          <cell r="BD671" t="str">
            <v>백록천</v>
          </cell>
        </row>
        <row r="672">
          <cell r="AS672" t="str">
            <v>반계1리마을하수도</v>
          </cell>
          <cell r="BD672" t="str">
            <v>유정천</v>
          </cell>
        </row>
        <row r="673">
          <cell r="AS673" t="str">
            <v>문막리안골마을하수도</v>
          </cell>
          <cell r="BD673" t="str">
            <v>온수천</v>
          </cell>
        </row>
        <row r="674">
          <cell r="AS674" t="str">
            <v>원주고창동마을하수도</v>
          </cell>
          <cell r="BD674" t="str">
            <v>석곡천</v>
          </cell>
        </row>
        <row r="675">
          <cell r="AS675" t="str">
            <v>원주봉미마을하수도</v>
          </cell>
          <cell r="BD675" t="str">
            <v>연반천</v>
          </cell>
        </row>
        <row r="676">
          <cell r="AS676" t="str">
            <v>원주선덕골마을하수도</v>
          </cell>
          <cell r="BD676" t="str">
            <v>당월천</v>
          </cell>
        </row>
        <row r="677">
          <cell r="AS677" t="str">
            <v>원주수련동마을하수도</v>
          </cell>
          <cell r="BD677" t="str">
            <v>목사동천</v>
          </cell>
        </row>
        <row r="678">
          <cell r="AS678" t="str">
            <v>원주장지동마을하수도</v>
          </cell>
          <cell r="BD678" t="str">
            <v>용봉천</v>
          </cell>
        </row>
        <row r="679">
          <cell r="AS679" t="str">
            <v>귀래용암말마을하수처리장</v>
          </cell>
          <cell r="BD679" t="str">
            <v>죽곡천</v>
          </cell>
        </row>
        <row r="680">
          <cell r="AS680" t="str">
            <v>지정구미마을하수도</v>
          </cell>
          <cell r="BD680" t="str">
            <v>신풍천</v>
          </cell>
        </row>
        <row r="681">
          <cell r="AS681" t="str">
            <v>지정능촌마을하수도</v>
          </cell>
          <cell r="BD681" t="str">
            <v>왕촌천</v>
          </cell>
        </row>
        <row r="682">
          <cell r="AS682" t="str">
            <v>지정신평리향평마을하수도</v>
          </cell>
          <cell r="BD682" t="str">
            <v>월곡천</v>
          </cell>
        </row>
        <row r="683">
          <cell r="AS683" t="str">
            <v>신림수련동마을하수도</v>
          </cell>
          <cell r="BD683" t="str">
            <v>대포천</v>
          </cell>
        </row>
        <row r="684">
          <cell r="AS684" t="str">
            <v>신림선덕골마을하수도</v>
          </cell>
          <cell r="BD684" t="str">
            <v>방곡천</v>
          </cell>
        </row>
        <row r="685">
          <cell r="AS685" t="str">
            <v>귀래다둔마을하수도</v>
          </cell>
          <cell r="BD685" t="str">
            <v>특리천</v>
          </cell>
        </row>
        <row r="686">
          <cell r="AS686" t="str">
            <v>귀래주포마을하수도</v>
          </cell>
          <cell r="BD686" t="str">
            <v>송경천</v>
          </cell>
        </row>
        <row r="687">
          <cell r="AS687" t="str">
            <v>소초교항리공산마을하수처리장</v>
          </cell>
          <cell r="BD687" t="str">
            <v>금서천</v>
          </cell>
        </row>
        <row r="688">
          <cell r="AS688" t="str">
            <v>흥호리마을하수처리장</v>
          </cell>
          <cell r="BD688" t="str">
            <v>향양천</v>
          </cell>
        </row>
        <row r="689">
          <cell r="AS689" t="str">
            <v>귀래리평촌마을하수처리장</v>
          </cell>
          <cell r="BD689" t="str">
            <v>정곡천</v>
          </cell>
        </row>
        <row r="690">
          <cell r="AS690" t="str">
            <v>원주하수종말처리장</v>
          </cell>
          <cell r="BD690" t="str">
            <v>척지천</v>
          </cell>
        </row>
        <row r="691">
          <cell r="AS691" t="str">
            <v>강릉시분뇨처리장</v>
          </cell>
          <cell r="BD691" t="str">
            <v>외송천</v>
          </cell>
        </row>
        <row r="692">
          <cell r="AS692" t="str">
            <v>강릉안개마을오수처리시설</v>
          </cell>
          <cell r="BD692" t="str">
            <v>안봉천</v>
          </cell>
        </row>
        <row r="693">
          <cell r="AS693" t="str">
            <v>강릉시광역쓰레기매립장</v>
          </cell>
          <cell r="BD693" t="str">
            <v>갈전천</v>
          </cell>
        </row>
        <row r="694">
          <cell r="AS694" t="str">
            <v>구정문화마을하수도</v>
          </cell>
          <cell r="BD694" t="str">
            <v>강루천</v>
          </cell>
        </row>
        <row r="695">
          <cell r="AS695" t="str">
            <v>강릉동녁마을하수도</v>
          </cell>
          <cell r="BD695" t="str">
            <v>양천</v>
          </cell>
        </row>
        <row r="696">
          <cell r="AS696" t="str">
            <v>강릉뒷섬마을하수도</v>
          </cell>
          <cell r="BD696" t="str">
            <v>백역천</v>
          </cell>
        </row>
        <row r="697">
          <cell r="AS697" t="str">
            <v>강릉연곡본동마을하수도</v>
          </cell>
          <cell r="BD697" t="str">
            <v>하신천</v>
          </cell>
        </row>
        <row r="698">
          <cell r="AS698" t="str">
            <v>강릉주문진향호마을하수도</v>
          </cell>
          <cell r="BD698" t="str">
            <v>대현천</v>
          </cell>
        </row>
        <row r="699">
          <cell r="AS699" t="str">
            <v>강릉하수종말처리장</v>
          </cell>
          <cell r="BD699" t="str">
            <v>대곡천</v>
          </cell>
        </row>
        <row r="700">
          <cell r="AS700" t="str">
            <v>주문진하수종말처리장</v>
          </cell>
          <cell r="BD700" t="str">
            <v>죽전천</v>
          </cell>
        </row>
        <row r="701">
          <cell r="AS701" t="str">
            <v>정동진하수종말처리장</v>
          </cell>
          <cell r="BD701" t="str">
            <v>외초천</v>
          </cell>
        </row>
        <row r="702">
          <cell r="AS702" t="str">
            <v>옥계하수종말처리장</v>
          </cell>
          <cell r="BD702" t="str">
            <v>유린천</v>
          </cell>
        </row>
        <row r="703">
          <cell r="AS703" t="str">
            <v>동해시분뇨처리장</v>
          </cell>
          <cell r="BD703" t="str">
            <v>신전천</v>
          </cell>
        </row>
        <row r="704">
          <cell r="AS704" t="str">
            <v>동해북평산업단지폐수종말처리장</v>
          </cell>
          <cell r="BD704" t="str">
            <v>중촌천</v>
          </cell>
        </row>
        <row r="705">
          <cell r="AS705" t="str">
            <v>동해시폐기물종합단지</v>
          </cell>
          <cell r="BD705" t="str">
            <v>용흥천</v>
          </cell>
        </row>
        <row r="706">
          <cell r="AS706" t="str">
            <v>동해시하수종말처리시설</v>
          </cell>
          <cell r="BD706" t="str">
            <v>문송천</v>
          </cell>
        </row>
        <row r="707">
          <cell r="AS707" t="str">
            <v>태백위생처리장</v>
          </cell>
          <cell r="BD707" t="str">
            <v>하판천</v>
          </cell>
        </row>
        <row r="708">
          <cell r="AS708" t="str">
            <v>서학매립장</v>
          </cell>
          <cell r="BD708" t="str">
            <v>학리천</v>
          </cell>
        </row>
        <row r="709">
          <cell r="AS709" t="str">
            <v>태백(통동)위생매립장</v>
          </cell>
          <cell r="BD709" t="str">
            <v>마쌍천</v>
          </cell>
        </row>
        <row r="710">
          <cell r="AS710" t="str">
            <v>태백하수종말처리장</v>
          </cell>
          <cell r="BD710" t="str">
            <v>천곡천</v>
          </cell>
        </row>
        <row r="711">
          <cell r="AS711" t="str">
            <v>속초분뇨처리장</v>
          </cell>
          <cell r="BD711" t="str">
            <v>추산천</v>
          </cell>
        </row>
        <row r="712">
          <cell r="AS712" t="str">
            <v>대포위생매립장</v>
          </cell>
          <cell r="BD712" t="str">
            <v>미곡천</v>
          </cell>
        </row>
        <row r="713">
          <cell r="AS713" t="str">
            <v>속초하수종말처리장</v>
          </cell>
          <cell r="BD713" t="str">
            <v>안간천</v>
          </cell>
        </row>
        <row r="714">
          <cell r="AS714" t="str">
            <v>도계분뇨처리장</v>
          </cell>
          <cell r="BD714" t="str">
            <v>안국천</v>
          </cell>
        </row>
        <row r="715">
          <cell r="AS715" t="str">
            <v>광진쓰레기매립장</v>
          </cell>
          <cell r="BD715" t="str">
            <v>정촌천</v>
          </cell>
        </row>
        <row r="716">
          <cell r="AS716" t="str">
            <v>삼척쓰레기위생매립장</v>
          </cell>
          <cell r="BD716" t="str">
            <v>효자천</v>
          </cell>
        </row>
        <row r="717">
          <cell r="AS717" t="str">
            <v>삼척도계매립장</v>
          </cell>
          <cell r="BD717" t="str">
            <v>추계천</v>
          </cell>
        </row>
        <row r="718">
          <cell r="AS718" t="str">
            <v>삼척원덕매립장</v>
          </cell>
          <cell r="BD718" t="str">
            <v>화현천</v>
          </cell>
        </row>
        <row r="719">
          <cell r="AS719" t="str">
            <v>삼척근덕매립장</v>
          </cell>
          <cell r="BD719" t="str">
            <v>제보천</v>
          </cell>
        </row>
        <row r="720">
          <cell r="AS720" t="str">
            <v>미로마을하수도</v>
          </cell>
          <cell r="BD720" t="str">
            <v>도리천</v>
          </cell>
        </row>
        <row r="721">
          <cell r="AS721" t="str">
            <v>고사리마을하수도</v>
          </cell>
          <cell r="BD721" t="str">
            <v>갈곡천</v>
          </cell>
        </row>
        <row r="722">
          <cell r="AS722" t="str">
            <v>덕산리마을하수도</v>
          </cell>
          <cell r="BD722" t="str">
            <v>신등천</v>
          </cell>
        </row>
        <row r="723">
          <cell r="AS723" t="str">
            <v>월천리마을하수도</v>
          </cell>
          <cell r="BD723" t="str">
            <v>도탄천</v>
          </cell>
        </row>
        <row r="724">
          <cell r="AS724" t="str">
            <v>연봉리마을하수도</v>
          </cell>
          <cell r="BD724" t="str">
            <v>오도천</v>
          </cell>
        </row>
        <row r="725">
          <cell r="AS725" t="str">
            <v>청평리마을하수도</v>
          </cell>
          <cell r="BD725" t="str">
            <v>가회천</v>
          </cell>
        </row>
        <row r="726">
          <cell r="AS726" t="str">
            <v>교가마을하수도</v>
          </cell>
          <cell r="BD726" t="str">
            <v>가술천</v>
          </cell>
        </row>
        <row r="727">
          <cell r="AS727" t="str">
            <v>골말마을하수도</v>
          </cell>
          <cell r="BD727" t="str">
            <v>상법천</v>
          </cell>
        </row>
        <row r="728">
          <cell r="AS728" t="str">
            <v>광태마을하수도</v>
          </cell>
          <cell r="BD728" t="str">
            <v>장천천</v>
          </cell>
        </row>
        <row r="729">
          <cell r="AS729" t="str">
            <v>증산마을하수도</v>
          </cell>
          <cell r="BD729" t="str">
            <v>단계천</v>
          </cell>
        </row>
        <row r="730">
          <cell r="AS730" t="str">
            <v>풍곡마을하수도</v>
          </cell>
          <cell r="BD730" t="str">
            <v>양곡천</v>
          </cell>
        </row>
        <row r="731">
          <cell r="AS731" t="str">
            <v>부남마을하수도</v>
          </cell>
          <cell r="BD731" t="str">
            <v>장위천</v>
          </cell>
        </row>
        <row r="732">
          <cell r="AS732" t="str">
            <v>원평마을하수도</v>
          </cell>
          <cell r="BD732" t="str">
            <v>율현천</v>
          </cell>
        </row>
        <row r="733">
          <cell r="AS733" t="str">
            <v>삼척매원마을하수도</v>
          </cell>
          <cell r="BD733" t="str">
            <v>하정천</v>
          </cell>
        </row>
        <row r="734">
          <cell r="AS734" t="str">
            <v>삼척원덕마을하수도</v>
          </cell>
          <cell r="BD734" t="str">
            <v>배양천</v>
          </cell>
        </row>
        <row r="735">
          <cell r="AS735" t="str">
            <v>삼척하거노마을하수도</v>
          </cell>
          <cell r="BD735" t="str">
            <v>남사천</v>
          </cell>
        </row>
        <row r="736">
          <cell r="AS736" t="str">
            <v>삼척하맹방마을하수도</v>
          </cell>
          <cell r="BD736" t="str">
            <v>입석천</v>
          </cell>
        </row>
        <row r="737">
          <cell r="AS737" t="str">
            <v>삼척용화마을하수도</v>
          </cell>
          <cell r="BD737" t="str">
            <v>소남천</v>
          </cell>
        </row>
        <row r="738">
          <cell r="AS738" t="str">
            <v>고무릉마을하수도</v>
          </cell>
          <cell r="BD738" t="str">
            <v>자매천</v>
          </cell>
        </row>
        <row r="739">
          <cell r="AS739" t="str">
            <v>삼척장호마을하수도</v>
          </cell>
          <cell r="BD739" t="str">
            <v>오미천</v>
          </cell>
        </row>
        <row r="740">
          <cell r="AS740" t="str">
            <v>삼척선흥마을하수도</v>
          </cell>
          <cell r="BD740" t="str">
            <v>실미천</v>
          </cell>
        </row>
        <row r="741">
          <cell r="AS741" t="str">
            <v>미로고천공공하수도</v>
          </cell>
          <cell r="BD741" t="str">
            <v>내촌천</v>
          </cell>
        </row>
        <row r="742">
          <cell r="AS742" t="str">
            <v>하장광동공공하수도</v>
          </cell>
          <cell r="BD742" t="str">
            <v>덕천강</v>
          </cell>
        </row>
        <row r="743">
          <cell r="AS743" t="str">
            <v>삼척하수종말처리장</v>
          </cell>
          <cell r="BD743" t="str">
            <v>평촌천</v>
          </cell>
        </row>
        <row r="744">
          <cell r="AS744" t="str">
            <v>도계하수종말처리장</v>
          </cell>
          <cell r="BD744" t="str">
            <v>삼장천</v>
          </cell>
        </row>
        <row r="745">
          <cell r="AS745" t="str">
            <v>임원하수종말처리장</v>
          </cell>
          <cell r="BD745" t="str">
            <v>내원천</v>
          </cell>
        </row>
        <row r="746">
          <cell r="AS746" t="str">
            <v>홍천군위생분뇨처리장</v>
          </cell>
          <cell r="BD746" t="str">
            <v>시천천</v>
          </cell>
        </row>
        <row r="747">
          <cell r="AS747" t="str">
            <v>홍천군생활환경사업소</v>
          </cell>
          <cell r="BD747" t="str">
            <v>내대천</v>
          </cell>
        </row>
        <row r="748">
          <cell r="AS748" t="str">
            <v>홍천축산폐수공공처리장</v>
          </cell>
          <cell r="BD748" t="str">
            <v>반천</v>
          </cell>
        </row>
        <row r="749">
          <cell r="AS749" t="str">
            <v>물걸리마을하수도</v>
          </cell>
          <cell r="BD749" t="str">
            <v>중태천</v>
          </cell>
        </row>
        <row r="750">
          <cell r="AS750" t="str">
            <v>노천리마을하수도</v>
          </cell>
          <cell r="BD750" t="str">
            <v>백운천</v>
          </cell>
        </row>
        <row r="751">
          <cell r="AS751" t="str">
            <v>덕치리마을하수도</v>
          </cell>
          <cell r="BD751" t="str">
            <v>두양천</v>
          </cell>
        </row>
        <row r="752">
          <cell r="AS752" t="str">
            <v>굴운리마을하수도</v>
          </cell>
          <cell r="BD752" t="str">
            <v>종화천</v>
          </cell>
        </row>
        <row r="753">
          <cell r="AS753" t="str">
            <v>성산리마을하수도</v>
          </cell>
          <cell r="BD753" t="str">
            <v>호계천</v>
          </cell>
        </row>
        <row r="754">
          <cell r="AS754" t="str">
            <v>양덕원리마을하수도</v>
          </cell>
          <cell r="BD754" t="str">
            <v>위태천</v>
          </cell>
        </row>
        <row r="755">
          <cell r="AS755" t="str">
            <v>시동리마을하수도</v>
          </cell>
          <cell r="BD755" t="str">
            <v>괴정천</v>
          </cell>
        </row>
        <row r="756">
          <cell r="AS756" t="str">
            <v>속초리마을하수도</v>
          </cell>
          <cell r="BD756" t="str">
            <v>선동천</v>
          </cell>
        </row>
        <row r="757">
          <cell r="AS757" t="str">
            <v>성수리마을하수도</v>
          </cell>
          <cell r="BD757" t="str">
            <v>미산천</v>
          </cell>
        </row>
        <row r="758">
          <cell r="AS758" t="str">
            <v>팔봉리마을하수도</v>
          </cell>
          <cell r="BD758" t="str">
            <v>북방천</v>
          </cell>
        </row>
        <row r="759">
          <cell r="AS759" t="str">
            <v>도관리마을하수도</v>
          </cell>
          <cell r="BD759" t="str">
            <v>수곡천</v>
          </cell>
        </row>
        <row r="760">
          <cell r="AS760" t="str">
            <v>풍암리마을하수도</v>
          </cell>
          <cell r="BD760" t="str">
            <v>대천천</v>
          </cell>
        </row>
        <row r="761">
          <cell r="AS761" t="str">
            <v>창촌리마을하수도</v>
          </cell>
          <cell r="BD761" t="str">
            <v>완사천</v>
          </cell>
        </row>
        <row r="762">
          <cell r="AS762" t="str">
            <v>덕고개마을하수도</v>
          </cell>
          <cell r="BD762" t="str">
            <v>마곡천</v>
          </cell>
        </row>
        <row r="763">
          <cell r="AS763" t="str">
            <v>명동리마을하수도</v>
          </cell>
          <cell r="BD763" t="str">
            <v>성방천</v>
          </cell>
        </row>
        <row r="764">
          <cell r="AS764" t="str">
            <v>가구마을하수도</v>
          </cell>
          <cell r="BD764" t="str">
            <v>판문천</v>
          </cell>
        </row>
        <row r="765">
          <cell r="AS765" t="str">
            <v>삭골마을하수도</v>
          </cell>
          <cell r="BD765" t="str">
            <v>독산천</v>
          </cell>
        </row>
        <row r="766">
          <cell r="AS766" t="str">
            <v>살둔마을하수도</v>
          </cell>
          <cell r="BD766" t="str">
            <v>나불천</v>
          </cell>
        </row>
        <row r="767">
          <cell r="AS767" t="str">
            <v>속초리덕고개마을하수도</v>
          </cell>
          <cell r="BD767" t="str">
            <v>덕곡천</v>
          </cell>
        </row>
        <row r="768">
          <cell r="AS768" t="str">
            <v>홍천도창마을하수도</v>
          </cell>
          <cell r="BD768" t="str">
            <v>왕지천</v>
          </cell>
        </row>
        <row r="769">
          <cell r="AS769" t="str">
            <v>율전1리공동하수도</v>
          </cell>
          <cell r="BD769" t="str">
            <v>우수천</v>
          </cell>
        </row>
        <row r="770">
          <cell r="AS770" t="str">
            <v>능들공공하수도</v>
          </cell>
          <cell r="BD770" t="str">
            <v>용산천</v>
          </cell>
        </row>
        <row r="771">
          <cell r="AS771" t="str">
            <v>도리소공공하수도</v>
          </cell>
          <cell r="BD771" t="str">
            <v>사촌천</v>
          </cell>
        </row>
        <row r="772">
          <cell r="AS772" t="str">
            <v>홍천대평공공하수도</v>
          </cell>
          <cell r="BD772" t="str">
            <v>가좌천</v>
          </cell>
        </row>
        <row r="773">
          <cell r="AS773" t="str">
            <v>주음치공공하수도</v>
          </cell>
          <cell r="BD773" t="str">
            <v>영천강</v>
          </cell>
        </row>
        <row r="774">
          <cell r="AS774" t="str">
            <v>홍천하수종말처리장</v>
          </cell>
          <cell r="BD774" t="str">
            <v>추계천</v>
          </cell>
        </row>
        <row r="775">
          <cell r="AS775" t="str">
            <v>홍천환경기초시설사업소</v>
          </cell>
          <cell r="BD775" t="str">
            <v>대가천</v>
          </cell>
        </row>
        <row r="776">
          <cell r="AS776" t="str">
            <v>횡성IT밸리농공단지폐수종말처리장</v>
          </cell>
          <cell r="BD776" t="str">
            <v>갈천천</v>
          </cell>
        </row>
        <row r="777">
          <cell r="AS777" t="str">
            <v>횡성정암리매립장</v>
          </cell>
          <cell r="BD777" t="str">
            <v>영부천</v>
          </cell>
        </row>
        <row r="778">
          <cell r="AS778" t="str">
            <v>횡성학곡매립장</v>
          </cell>
          <cell r="BD778" t="str">
            <v>연화천</v>
          </cell>
        </row>
        <row r="779">
          <cell r="AS779" t="str">
            <v>횡성축산폐수공공처리장</v>
          </cell>
          <cell r="BD779" t="str">
            <v>죽곡천</v>
          </cell>
        </row>
        <row r="780">
          <cell r="AS780" t="str">
            <v>두곡마을하수도</v>
          </cell>
          <cell r="BD780" t="str">
            <v>영오천</v>
          </cell>
        </row>
        <row r="781">
          <cell r="AS781" t="str">
            <v>덕가래마을하수도</v>
          </cell>
          <cell r="BD781" t="str">
            <v>용안천</v>
          </cell>
        </row>
        <row r="782">
          <cell r="AS782" t="str">
            <v>전재마을하수도</v>
          </cell>
          <cell r="BD782" t="str">
            <v>개천천</v>
          </cell>
        </row>
        <row r="783">
          <cell r="AS783" t="str">
            <v>안흥마을하수도</v>
          </cell>
          <cell r="BD783" t="str">
            <v>나선천</v>
          </cell>
        </row>
        <row r="784">
          <cell r="AS784" t="str">
            <v>청일마을하수도</v>
          </cell>
          <cell r="BD784" t="str">
            <v>검암천</v>
          </cell>
        </row>
        <row r="785">
          <cell r="AS785" t="str">
            <v>갑천마을하수도</v>
          </cell>
          <cell r="BD785" t="str">
            <v>인담천</v>
          </cell>
        </row>
        <row r="786">
          <cell r="AS786" t="str">
            <v>삼원수마을하수도</v>
          </cell>
          <cell r="BD786" t="str">
            <v>정자천</v>
          </cell>
        </row>
        <row r="787">
          <cell r="AS787" t="str">
            <v>서원마을하수도</v>
          </cell>
          <cell r="BD787" t="str">
            <v>송곡천</v>
          </cell>
        </row>
        <row r="788">
          <cell r="AS788" t="str">
            <v>공근학담마을하수도</v>
          </cell>
          <cell r="BD788" t="str">
            <v>문산천</v>
          </cell>
        </row>
        <row r="789">
          <cell r="AS789" t="str">
            <v>구방마을하수도</v>
          </cell>
          <cell r="BD789" t="str">
            <v>갈전천</v>
          </cell>
        </row>
        <row r="790">
          <cell r="AS790" t="str">
            <v>횡성유동마을하수도</v>
          </cell>
          <cell r="BD790" t="str">
            <v>용아천</v>
          </cell>
        </row>
        <row r="791">
          <cell r="AS791" t="str">
            <v>안흥상안공공하수도</v>
          </cell>
          <cell r="BD791" t="str">
            <v>하촌천</v>
          </cell>
        </row>
        <row r="792">
          <cell r="AS792" t="str">
            <v>안흥성산공공하수도</v>
          </cell>
          <cell r="BD792" t="str">
            <v>지내천</v>
          </cell>
        </row>
        <row r="793">
          <cell r="AS793" t="str">
            <v>안흥지구공공하수도</v>
          </cell>
          <cell r="BD793" t="str">
            <v>정수천</v>
          </cell>
        </row>
        <row r="794">
          <cell r="AS794" t="str">
            <v>둔내하수종말처리장</v>
          </cell>
          <cell r="BD794" t="str">
            <v>냉정천</v>
          </cell>
        </row>
        <row r="795">
          <cell r="AS795" t="str">
            <v>횡성군하수종말처리장</v>
          </cell>
          <cell r="BD795" t="str">
            <v>향양천</v>
          </cell>
        </row>
        <row r="796">
          <cell r="AS796" t="str">
            <v>우항하수종말처리장</v>
          </cell>
          <cell r="BD796" t="str">
            <v>어옥천</v>
          </cell>
        </row>
        <row r="797">
          <cell r="AS797" t="str">
            <v>주천농촌오수처리시설</v>
          </cell>
          <cell r="BD797" t="str">
            <v>오방천</v>
          </cell>
        </row>
        <row r="798">
          <cell r="AS798" t="str">
            <v>팔괴농공단지폐수종말처리장</v>
          </cell>
          <cell r="BD798" t="str">
            <v>현지천</v>
          </cell>
        </row>
        <row r="799">
          <cell r="AS799" t="str">
            <v>영월군위생환경처리시설</v>
          </cell>
          <cell r="BD799" t="str">
            <v>대곡천</v>
          </cell>
        </row>
        <row r="800">
          <cell r="AS800" t="str">
            <v>영월군위생매립장</v>
          </cell>
          <cell r="BD800" t="str">
            <v>와룡천</v>
          </cell>
        </row>
        <row r="801">
          <cell r="AS801" t="str">
            <v>돈디마을하수도</v>
          </cell>
          <cell r="BD801" t="str">
            <v>반성천</v>
          </cell>
        </row>
        <row r="802">
          <cell r="AS802" t="str">
            <v>들골마을하수도</v>
          </cell>
          <cell r="BD802" t="str">
            <v>대산천</v>
          </cell>
        </row>
        <row r="803">
          <cell r="AS803" t="str">
            <v>백골마을하수도</v>
          </cell>
          <cell r="BD803" t="str">
            <v>장안천</v>
          </cell>
        </row>
        <row r="804">
          <cell r="AS804" t="str">
            <v>와룡마을하수도</v>
          </cell>
          <cell r="BD804" t="str">
            <v>진성천</v>
          </cell>
        </row>
        <row r="805">
          <cell r="AS805" t="str">
            <v>상촌마을하수도</v>
          </cell>
          <cell r="BD805" t="str">
            <v>대천</v>
          </cell>
        </row>
        <row r="806">
          <cell r="AS806" t="str">
            <v>버들치마을하수도</v>
          </cell>
          <cell r="BD806" t="str">
            <v>중촌천</v>
          </cell>
        </row>
        <row r="807">
          <cell r="AS807" t="str">
            <v>공순원마을하수도</v>
          </cell>
          <cell r="BD807" t="str">
            <v>마성천</v>
          </cell>
        </row>
        <row r="808">
          <cell r="AS808" t="str">
            <v>음지마을하수도</v>
          </cell>
          <cell r="BD808" t="str">
            <v>대필천</v>
          </cell>
        </row>
        <row r="809">
          <cell r="AS809" t="str">
            <v>본동마을하수도</v>
          </cell>
          <cell r="BD809" t="str">
            <v>대방천</v>
          </cell>
        </row>
        <row r="810">
          <cell r="AS810" t="str">
            <v>마차마을하수도</v>
          </cell>
          <cell r="BD810" t="str">
            <v>상정천</v>
          </cell>
        </row>
        <row r="811">
          <cell r="AS811" t="str">
            <v>평창군분뇨처리시설</v>
          </cell>
          <cell r="BD811" t="str">
            <v>석천천</v>
          </cell>
        </row>
        <row r="812">
          <cell r="AS812" t="str">
            <v>평창군폐기물종합처리시설</v>
          </cell>
          <cell r="BD812" t="str">
            <v>지수천</v>
          </cell>
        </row>
        <row r="813">
          <cell r="AS813" t="str">
            <v>주진소규모하수도</v>
          </cell>
          <cell r="BD813" t="str">
            <v>화정천</v>
          </cell>
        </row>
        <row r="814">
          <cell r="AS814" t="str">
            <v>창리소규모하수도</v>
          </cell>
          <cell r="BD814" t="str">
            <v>영운천</v>
          </cell>
        </row>
        <row r="815">
          <cell r="AS815" t="str">
            <v>장평소규모하수도</v>
          </cell>
          <cell r="BD815" t="str">
            <v>수곡천</v>
          </cell>
        </row>
        <row r="816">
          <cell r="AS816" t="str">
            <v>창동소규모하수도</v>
          </cell>
          <cell r="BD816" t="str">
            <v>의령천</v>
          </cell>
        </row>
        <row r="817">
          <cell r="AS817" t="str">
            <v>동산소규모하수도</v>
          </cell>
          <cell r="BD817" t="str">
            <v>칠곡천</v>
          </cell>
        </row>
        <row r="818">
          <cell r="AS818" t="str">
            <v>도암문화마을하수도</v>
          </cell>
          <cell r="BD818" t="str">
            <v>내조천</v>
          </cell>
        </row>
        <row r="819">
          <cell r="AS819" t="str">
            <v>횡계오수처리장</v>
          </cell>
          <cell r="BD819" t="str">
            <v>운암천</v>
          </cell>
        </row>
        <row r="820">
          <cell r="AS820" t="str">
            <v>평창창리마을하수도</v>
          </cell>
          <cell r="BD820" t="str">
            <v>가례천</v>
          </cell>
        </row>
        <row r="821">
          <cell r="AS821" t="str">
            <v>평창하진부마을하수도</v>
          </cell>
          <cell r="BD821" t="str">
            <v>남산천</v>
          </cell>
        </row>
        <row r="822">
          <cell r="AS822" t="str">
            <v>하일소규모하수도</v>
          </cell>
          <cell r="BD822" t="str">
            <v>중천</v>
          </cell>
        </row>
        <row r="823">
          <cell r="AS823" t="str">
            <v>방림소규모하수도</v>
          </cell>
          <cell r="BD823" t="str">
            <v>하천</v>
          </cell>
        </row>
        <row r="824">
          <cell r="AS824" t="str">
            <v>계촌소규모하수도</v>
          </cell>
          <cell r="BD824" t="str">
            <v>용덕천</v>
          </cell>
        </row>
        <row r="825">
          <cell r="AS825" t="str">
            <v>면온소규모하수도</v>
          </cell>
          <cell r="BD825" t="str">
            <v>용소천</v>
          </cell>
        </row>
        <row r="826">
          <cell r="AS826" t="str">
            <v>용전소규모하수도</v>
          </cell>
          <cell r="BD826" t="str">
            <v>석교천</v>
          </cell>
        </row>
        <row r="827">
          <cell r="AS827" t="str">
            <v>노동소규모하수도</v>
          </cell>
          <cell r="BD827" t="str">
            <v>사촌천</v>
          </cell>
        </row>
        <row r="828">
          <cell r="AS828" t="str">
            <v>간평소규모하수도</v>
          </cell>
          <cell r="BD828" t="str">
            <v>모로천</v>
          </cell>
        </row>
        <row r="829">
          <cell r="AS829" t="str">
            <v>횡계3리소규모하수도</v>
          </cell>
          <cell r="BD829" t="str">
            <v>하림천</v>
          </cell>
        </row>
        <row r="830">
          <cell r="AS830" t="str">
            <v>진부하수종말처리장</v>
          </cell>
          <cell r="BD830" t="str">
            <v>명관천</v>
          </cell>
        </row>
        <row r="831">
          <cell r="AS831" t="str">
            <v>대관령하수종말처리장</v>
          </cell>
          <cell r="BD831" t="str">
            <v>봉정천</v>
          </cell>
        </row>
        <row r="832">
          <cell r="AS832" t="str">
            <v>대화하수종말처리장</v>
          </cell>
          <cell r="BD832" t="str">
            <v>내성천</v>
          </cell>
        </row>
        <row r="833">
          <cell r="AS833" t="str">
            <v>정선군환경위생시설</v>
          </cell>
          <cell r="BD833" t="str">
            <v>가계천</v>
          </cell>
        </row>
        <row r="834">
          <cell r="AS834" t="str">
            <v>동면오수처리장</v>
          </cell>
          <cell r="BD834" t="str">
            <v>창평천</v>
          </cell>
        </row>
        <row r="835">
          <cell r="AS835" t="str">
            <v>문곡오수처리장</v>
          </cell>
          <cell r="BD835" t="str">
            <v>동막천</v>
          </cell>
        </row>
        <row r="836">
          <cell r="AS836" t="str">
            <v>무릉오수처리장</v>
          </cell>
          <cell r="BD836" t="str">
            <v>낙화암천</v>
          </cell>
        </row>
        <row r="837">
          <cell r="AS837" t="str">
            <v>화암오수처리시설</v>
          </cell>
          <cell r="BD837" t="str">
            <v>행계천</v>
          </cell>
        </row>
        <row r="838">
          <cell r="AS838" t="str">
            <v>남면광덕쓰레기매립장</v>
          </cell>
          <cell r="BD838" t="str">
            <v>토일천</v>
          </cell>
        </row>
        <row r="839">
          <cell r="AS839" t="str">
            <v>돌목마을하수도</v>
          </cell>
          <cell r="BD839" t="str">
            <v>구천</v>
          </cell>
        </row>
        <row r="840">
          <cell r="AS840" t="str">
            <v>송오마을하수도</v>
          </cell>
          <cell r="BD840" t="str">
            <v>서천</v>
          </cell>
        </row>
        <row r="841">
          <cell r="AS841" t="str">
            <v>봉정마을하수도</v>
          </cell>
          <cell r="BD841" t="str">
            <v>남원천</v>
          </cell>
        </row>
        <row r="842">
          <cell r="AS842" t="str">
            <v>가평마을하수도</v>
          </cell>
          <cell r="BD842" t="str">
            <v>금계천</v>
          </cell>
        </row>
        <row r="843">
          <cell r="AS843" t="str">
            <v>억실마을하수도</v>
          </cell>
          <cell r="BD843" t="str">
            <v>죽계천</v>
          </cell>
        </row>
        <row r="844">
          <cell r="AS844" t="str">
            <v>봉산마을하수도</v>
          </cell>
          <cell r="BD844" t="str">
            <v>사천</v>
          </cell>
        </row>
        <row r="845">
          <cell r="AS845" t="str">
            <v>정선역평마을하수도</v>
          </cell>
          <cell r="BD845" t="str">
            <v>홍교천</v>
          </cell>
        </row>
        <row r="846">
          <cell r="AS846" t="str">
            <v>여량마을하수도</v>
          </cell>
          <cell r="BD846" t="str">
            <v>조와천</v>
          </cell>
        </row>
        <row r="847">
          <cell r="AS847" t="str">
            <v>장열마을하수도</v>
          </cell>
          <cell r="BD847" t="str">
            <v>석탑천</v>
          </cell>
        </row>
        <row r="848">
          <cell r="AS848" t="str">
            <v>송천마을하수도</v>
          </cell>
          <cell r="BD848" t="str">
            <v>옥계천</v>
          </cell>
        </row>
        <row r="849">
          <cell r="AS849" t="str">
            <v>하동마을하수도</v>
          </cell>
          <cell r="BD849" t="str">
            <v>우곡천</v>
          </cell>
        </row>
        <row r="850">
          <cell r="AS850" t="str">
            <v>북평마을하수도</v>
          </cell>
          <cell r="BD850" t="str">
            <v>석관천</v>
          </cell>
        </row>
        <row r="851">
          <cell r="AS851" t="str">
            <v>임계마을하수도</v>
          </cell>
          <cell r="BD851" t="str">
            <v>한천</v>
          </cell>
        </row>
        <row r="852">
          <cell r="AS852" t="str">
            <v>회동마을하수도시설</v>
          </cell>
          <cell r="BD852" t="str">
            <v>용두천</v>
          </cell>
        </row>
        <row r="853">
          <cell r="AS853" t="str">
            <v>남평마을하수도시설</v>
          </cell>
          <cell r="BD853" t="str">
            <v>금곡천</v>
          </cell>
        </row>
        <row r="854">
          <cell r="AS854" t="str">
            <v>정선문화마을하수도</v>
          </cell>
          <cell r="BD854" t="str">
            <v>중평천</v>
          </cell>
        </row>
        <row r="855">
          <cell r="AS855" t="str">
            <v>정선지장천하수종말처리장</v>
          </cell>
          <cell r="BD855" t="str">
            <v>송평천</v>
          </cell>
        </row>
        <row r="856">
          <cell r="AS856" t="str">
            <v>신동읍공공하수처리시설</v>
          </cell>
          <cell r="BD856" t="str">
            <v>금천</v>
          </cell>
        </row>
        <row r="857">
          <cell r="AS857" t="str">
            <v>정선읍하수종말처리장</v>
          </cell>
          <cell r="BD857" t="str">
            <v>수진천</v>
          </cell>
        </row>
        <row r="858">
          <cell r="AS858" t="str">
            <v>철원군분뇨처리장</v>
          </cell>
          <cell r="BD858" t="str">
            <v>대하리천</v>
          </cell>
        </row>
        <row r="859">
          <cell r="AS859" t="str">
            <v>율이리매립장</v>
          </cell>
          <cell r="BD859" t="str">
            <v>복계천</v>
          </cell>
        </row>
        <row r="860">
          <cell r="AS860" t="str">
            <v>철원군축산폐수공공처리장</v>
          </cell>
          <cell r="BD860" t="str">
            <v>영강</v>
          </cell>
        </row>
        <row r="861">
          <cell r="AS861" t="str">
            <v>생창리마을하수도</v>
          </cell>
          <cell r="BD861" t="str">
            <v>양산천</v>
          </cell>
        </row>
        <row r="862">
          <cell r="AS862" t="str">
            <v>신철원3리마을하수도</v>
          </cell>
          <cell r="BD862" t="str">
            <v>조령천</v>
          </cell>
        </row>
        <row r="863">
          <cell r="AS863" t="str">
            <v>동막리마을하수도</v>
          </cell>
          <cell r="BD863" t="str">
            <v>신북천</v>
          </cell>
        </row>
        <row r="864">
          <cell r="AS864" t="str">
            <v>정연리마을하수도</v>
          </cell>
          <cell r="BD864" t="str">
            <v>산이천</v>
          </cell>
        </row>
        <row r="865">
          <cell r="AS865" t="str">
            <v>장흥4리마을하수도</v>
          </cell>
          <cell r="BD865" t="str">
            <v>초곡천</v>
          </cell>
        </row>
        <row r="866">
          <cell r="AS866" t="str">
            <v>이길리마을하수도</v>
          </cell>
          <cell r="BD866" t="str">
            <v>가도천</v>
          </cell>
        </row>
        <row r="867">
          <cell r="AS867" t="str">
            <v>잠곡리마을하수도</v>
          </cell>
          <cell r="BD867" t="str">
            <v>이안천</v>
          </cell>
        </row>
        <row r="868">
          <cell r="AS868" t="str">
            <v>철원월하리마을하수도</v>
          </cell>
          <cell r="BD868" t="str">
            <v>대중천</v>
          </cell>
        </row>
        <row r="869">
          <cell r="AS869" t="str">
            <v>육단2리마을하수도</v>
          </cell>
          <cell r="BD869" t="str">
            <v>시암천</v>
          </cell>
        </row>
        <row r="870">
          <cell r="AS870" t="str">
            <v>자등1리마을하수도</v>
          </cell>
          <cell r="BD870" t="str">
            <v>지평천</v>
          </cell>
        </row>
        <row r="871">
          <cell r="AS871" t="str">
            <v>강포리마을하수도</v>
          </cell>
          <cell r="BD871" t="str">
            <v>지산천</v>
          </cell>
        </row>
        <row r="872">
          <cell r="AS872" t="str">
            <v>군탄2리마을하수도</v>
          </cell>
          <cell r="BD872" t="str">
            <v>공덕천</v>
          </cell>
        </row>
        <row r="873">
          <cell r="AS873" t="str">
            <v>이평10리마을하수도</v>
          </cell>
          <cell r="BD873" t="str">
            <v>병성천</v>
          </cell>
        </row>
        <row r="874">
          <cell r="AS874" t="str">
            <v>청양3리마을하수도</v>
          </cell>
          <cell r="BD874" t="str">
            <v>장산천</v>
          </cell>
        </row>
        <row r="875">
          <cell r="AS875" t="str">
            <v>사곡2리마을하수도</v>
          </cell>
          <cell r="BD875" t="str">
            <v>청하천</v>
          </cell>
        </row>
        <row r="876">
          <cell r="AS876" t="str">
            <v>자등6리마을하수도</v>
          </cell>
          <cell r="BD876" t="str">
            <v>청리천</v>
          </cell>
        </row>
        <row r="877">
          <cell r="AS877" t="str">
            <v>장흥1리마을하수도</v>
          </cell>
          <cell r="BD877" t="str">
            <v>북천</v>
          </cell>
        </row>
        <row r="878">
          <cell r="AS878" t="str">
            <v>장흥5리마을하수도</v>
          </cell>
          <cell r="BD878" t="str">
            <v>개운천</v>
          </cell>
        </row>
        <row r="879">
          <cell r="AS879" t="str">
            <v>청양1리마을하수도</v>
          </cell>
          <cell r="BD879" t="str">
            <v>동천</v>
          </cell>
        </row>
        <row r="880">
          <cell r="AS880" t="str">
            <v>상사리마을하수도</v>
          </cell>
          <cell r="BD880" t="str">
            <v>외서천</v>
          </cell>
        </row>
        <row r="881">
          <cell r="AS881" t="str">
            <v>오덕5리마을하수도</v>
          </cell>
          <cell r="BD881" t="str">
            <v>삼덕천</v>
          </cell>
        </row>
        <row r="882">
          <cell r="AS882" t="str">
            <v>자등3,4리마을하수도</v>
          </cell>
          <cell r="BD882" t="str">
            <v>장천</v>
          </cell>
        </row>
        <row r="883">
          <cell r="AS883" t="str">
            <v>와수6리마을하수도</v>
          </cell>
          <cell r="BD883" t="str">
            <v>말지천</v>
          </cell>
        </row>
        <row r="884">
          <cell r="AS884" t="str">
            <v>대마리마을하수도</v>
          </cell>
          <cell r="BD884" t="str">
            <v>위천</v>
          </cell>
        </row>
        <row r="885">
          <cell r="AS885" t="str">
            <v>토성리마을하수도</v>
          </cell>
          <cell r="BD885" t="str">
            <v>가암천</v>
          </cell>
        </row>
        <row r="886">
          <cell r="AS886" t="str">
            <v>마현1리마을하수도</v>
          </cell>
          <cell r="BD886" t="str">
            <v>덕천천</v>
          </cell>
        </row>
        <row r="887">
          <cell r="AS887" t="str">
            <v>마현2리마을하수도</v>
          </cell>
          <cell r="BD887" t="str">
            <v>구천</v>
          </cell>
        </row>
        <row r="888">
          <cell r="AS888" t="str">
            <v>청양2리마을하수도</v>
          </cell>
          <cell r="BD888" t="str">
            <v>남천</v>
          </cell>
        </row>
        <row r="889">
          <cell r="AS889" t="str">
            <v>오덕6리마을하수도</v>
          </cell>
          <cell r="BD889" t="str">
            <v>사창천</v>
          </cell>
        </row>
        <row r="890">
          <cell r="AS890" t="str">
            <v>철원도창마을하수도</v>
          </cell>
          <cell r="BD890" t="str">
            <v>신안천</v>
          </cell>
        </row>
        <row r="891">
          <cell r="AS891" t="str">
            <v>철원오지마을하수도</v>
          </cell>
          <cell r="BD891" t="str">
            <v>곡정천</v>
          </cell>
        </row>
        <row r="892">
          <cell r="AS892" t="str">
            <v>철원양지마을하수도</v>
          </cell>
          <cell r="BD892" t="str">
            <v>쌍계천</v>
          </cell>
        </row>
        <row r="893">
          <cell r="AS893" t="str">
            <v>잠곡3리 마을오수처리시설</v>
          </cell>
          <cell r="BD893" t="str">
            <v>금오천</v>
          </cell>
        </row>
        <row r="894">
          <cell r="AS894" t="str">
            <v>유곡리마을오수처리시설</v>
          </cell>
          <cell r="BD894" t="str">
            <v>사미천</v>
          </cell>
        </row>
        <row r="895">
          <cell r="AS895" t="str">
            <v>오덕7리마을하수도</v>
          </cell>
          <cell r="BD895" t="str">
            <v>산마천</v>
          </cell>
        </row>
        <row r="896">
          <cell r="AS896" t="str">
            <v>와수5리마을하수도</v>
          </cell>
          <cell r="BD896" t="str">
            <v>남대천</v>
          </cell>
        </row>
        <row r="897">
          <cell r="AS897" t="str">
            <v>대위리마을하수도</v>
          </cell>
          <cell r="BD897" t="str">
            <v>안평천</v>
          </cell>
        </row>
        <row r="898">
          <cell r="AS898" t="str">
            <v>관전리소규모하수도</v>
          </cell>
          <cell r="BD898" t="str">
            <v>금당천</v>
          </cell>
        </row>
        <row r="899">
          <cell r="AS899" t="str">
            <v>청양4리소규모하수도</v>
          </cell>
          <cell r="BD899" t="str">
            <v>괴촌천</v>
          </cell>
        </row>
        <row r="900">
          <cell r="AS900" t="str">
            <v>갈말하수종말처리장</v>
          </cell>
          <cell r="BD900" t="str">
            <v>화신천</v>
          </cell>
        </row>
        <row r="901">
          <cell r="AS901" t="str">
            <v>김화하수종말처리장</v>
          </cell>
          <cell r="BD901" t="str">
            <v>위양천</v>
          </cell>
        </row>
        <row r="902">
          <cell r="AS902" t="str">
            <v>화천군위생관리사업소</v>
          </cell>
          <cell r="BD902" t="str">
            <v>비산천</v>
          </cell>
        </row>
        <row r="903">
          <cell r="AS903" t="str">
            <v>화천군하남위생매립장</v>
          </cell>
          <cell r="BD903" t="str">
            <v>신곡천</v>
          </cell>
        </row>
        <row r="904">
          <cell r="AS904" t="str">
            <v>유촌마을하수도</v>
          </cell>
          <cell r="BD904" t="str">
            <v>감천</v>
          </cell>
        </row>
        <row r="905">
          <cell r="AS905" t="str">
            <v>거례마을하수도</v>
          </cell>
          <cell r="BD905" t="str">
            <v>부항천</v>
          </cell>
        </row>
        <row r="906">
          <cell r="AS906" t="str">
            <v>풍산마을하수도</v>
          </cell>
          <cell r="BD906" t="str">
            <v>무릉천</v>
          </cell>
        </row>
        <row r="907">
          <cell r="AS907" t="str">
            <v>중2리마을하수도</v>
          </cell>
          <cell r="BD907" t="str">
            <v>하원천</v>
          </cell>
        </row>
        <row r="908">
          <cell r="AS908" t="str">
            <v>상2리마을하수도</v>
          </cell>
          <cell r="BD908" t="str">
            <v>강곡천</v>
          </cell>
        </row>
        <row r="909">
          <cell r="AS909" t="str">
            <v>구운리마을하수도</v>
          </cell>
          <cell r="BD909" t="str">
            <v>대방천</v>
          </cell>
        </row>
        <row r="910">
          <cell r="AS910" t="str">
            <v>신대리마을하수도</v>
          </cell>
          <cell r="BD910" t="str">
            <v>직지사천</v>
          </cell>
        </row>
        <row r="911">
          <cell r="AS911" t="str">
            <v>장촌리마을하수도</v>
          </cell>
          <cell r="BD911" t="str">
            <v>백운천</v>
          </cell>
        </row>
        <row r="912">
          <cell r="AS912" t="str">
            <v>파포리마을하수도</v>
          </cell>
          <cell r="BD912" t="str">
            <v>아천</v>
          </cell>
        </row>
        <row r="913">
          <cell r="AS913" t="str">
            <v>명월마을하수도</v>
          </cell>
          <cell r="BD913" t="str">
            <v>감문천</v>
          </cell>
        </row>
        <row r="914">
          <cell r="AS914" t="str">
            <v>광덕리마을하수도</v>
          </cell>
          <cell r="BD914" t="str">
            <v>율곡천</v>
          </cell>
        </row>
        <row r="915">
          <cell r="AS915" t="str">
            <v>화천문화마을하수도</v>
          </cell>
          <cell r="BD915" t="str">
            <v>연봉천</v>
          </cell>
        </row>
        <row r="916">
          <cell r="AS916" t="str">
            <v>서오지리마을하수도</v>
          </cell>
          <cell r="BD916" t="str">
            <v>광천천</v>
          </cell>
        </row>
        <row r="917">
          <cell r="AS917" t="str">
            <v>용호리마을하수도</v>
          </cell>
          <cell r="BD917" t="str">
            <v>외현천</v>
          </cell>
        </row>
        <row r="918">
          <cell r="AS918" t="str">
            <v>신풍리마을하수도</v>
          </cell>
          <cell r="BD918" t="str">
            <v>대천</v>
          </cell>
        </row>
        <row r="919">
          <cell r="AS919" t="str">
            <v>원천리마을하수도</v>
          </cell>
          <cell r="BD919" t="str">
            <v>봉곡천</v>
          </cell>
        </row>
        <row r="920">
          <cell r="AS920" t="str">
            <v>신읍마을하수도</v>
          </cell>
          <cell r="BD920" t="str">
            <v>단계천</v>
          </cell>
        </row>
        <row r="921">
          <cell r="AS921" t="str">
            <v>화천도송마을하수도</v>
          </cell>
          <cell r="BD921" t="str">
            <v>대망천</v>
          </cell>
        </row>
        <row r="922">
          <cell r="AS922" t="str">
            <v>다목리마을하수도</v>
          </cell>
          <cell r="BD922" t="str">
            <v>습문천</v>
          </cell>
        </row>
        <row r="923">
          <cell r="AS923" t="str">
            <v>화천원천2리마을하수도</v>
          </cell>
          <cell r="BD923" t="str">
            <v>인노천</v>
          </cell>
        </row>
        <row r="924">
          <cell r="AS924" t="str">
            <v>간동오음리공공하수도</v>
          </cell>
          <cell r="BD924" t="str">
            <v>성수천</v>
          </cell>
        </row>
        <row r="925">
          <cell r="AS925" t="str">
            <v>화천삼일마을하수도</v>
          </cell>
          <cell r="BD925" t="str">
            <v>구미천</v>
          </cell>
        </row>
        <row r="926">
          <cell r="AS926" t="str">
            <v>화천노동마을하수도</v>
          </cell>
          <cell r="BD926" t="str">
            <v>봉곡천</v>
          </cell>
        </row>
        <row r="927">
          <cell r="AS927" t="str">
            <v>산양하수종말처리장</v>
          </cell>
          <cell r="BD927" t="str">
            <v>금오천</v>
          </cell>
        </row>
        <row r="928">
          <cell r="AS928" t="str">
            <v>화천사창하수처리장</v>
          </cell>
          <cell r="BD928" t="str">
            <v>한천</v>
          </cell>
        </row>
        <row r="929">
          <cell r="AS929" t="str">
            <v>양구군위생처리장</v>
          </cell>
          <cell r="BD929" t="str">
            <v>금산천</v>
          </cell>
        </row>
        <row r="930">
          <cell r="AS930" t="str">
            <v>양구남면폐기물종합처리장</v>
          </cell>
          <cell r="BD930" t="str">
            <v>이계천</v>
          </cell>
        </row>
        <row r="931">
          <cell r="AS931" t="str">
            <v>양구동면매립장</v>
          </cell>
          <cell r="BD931" t="str">
            <v>광암천</v>
          </cell>
        </row>
        <row r="932">
          <cell r="AS932" t="str">
            <v>양구방산매립장</v>
          </cell>
          <cell r="BD932" t="str">
            <v>광평천</v>
          </cell>
        </row>
        <row r="933">
          <cell r="AS933" t="str">
            <v>양구해안매립장</v>
          </cell>
          <cell r="BD933" t="str">
            <v>경호천</v>
          </cell>
        </row>
        <row r="934">
          <cell r="AS934" t="str">
            <v>석현리마을하수도</v>
          </cell>
          <cell r="BD934" t="str">
            <v>두만천</v>
          </cell>
        </row>
        <row r="935">
          <cell r="AS935" t="str">
            <v>도사리마을하수도</v>
          </cell>
          <cell r="BD935" t="str">
            <v>반지천</v>
          </cell>
        </row>
        <row r="936">
          <cell r="AS936" t="str">
            <v>웅진리마을하수도</v>
          </cell>
          <cell r="BD936" t="str">
            <v>강정천</v>
          </cell>
        </row>
        <row r="937">
          <cell r="AS937" t="str">
            <v>안대리마을하수도</v>
          </cell>
          <cell r="BD937" t="str">
            <v>동정천</v>
          </cell>
        </row>
        <row r="938">
          <cell r="AS938" t="str">
            <v>하3리마을하수도</v>
          </cell>
          <cell r="BD938" t="str">
            <v>백천</v>
          </cell>
        </row>
        <row r="939">
          <cell r="AS939" t="str">
            <v>고대리마을하수도</v>
          </cell>
          <cell r="BD939" t="str">
            <v>이천</v>
          </cell>
        </row>
        <row r="940">
          <cell r="AS940" t="str">
            <v>동수리마을하수도</v>
          </cell>
          <cell r="BD940" t="str">
            <v>봉암천</v>
          </cell>
        </row>
        <row r="941">
          <cell r="AS941" t="str">
            <v>정림리마을하수도</v>
          </cell>
          <cell r="BD941" t="str">
            <v>죽전천</v>
          </cell>
        </row>
        <row r="942">
          <cell r="AS942" t="str">
            <v>죽1리마을하수도</v>
          </cell>
          <cell r="BD942" t="str">
            <v>월용천</v>
          </cell>
        </row>
        <row r="943">
          <cell r="AS943" t="str">
            <v>청1리마을하수도</v>
          </cell>
          <cell r="BD943" t="str">
            <v>죽산천</v>
          </cell>
        </row>
        <row r="944">
          <cell r="AS944" t="str">
            <v>가오작1리마을하수도</v>
          </cell>
          <cell r="BD944" t="str">
            <v>봉덕천</v>
          </cell>
        </row>
        <row r="945">
          <cell r="AS945" t="str">
            <v>구암리마을하수도</v>
          </cell>
          <cell r="BD945" t="str">
            <v>회룡천</v>
          </cell>
        </row>
        <row r="946">
          <cell r="AS946" t="str">
            <v>양구군량리마을하수도</v>
          </cell>
          <cell r="BD946" t="str">
            <v>덕림천</v>
          </cell>
        </row>
        <row r="947">
          <cell r="AS947" t="str">
            <v>지석2리마을하수도</v>
          </cell>
          <cell r="BD947" t="str">
            <v>용천천</v>
          </cell>
        </row>
        <row r="948">
          <cell r="AS948" t="str">
            <v>후곡리마을하수도</v>
          </cell>
          <cell r="BD948" t="str">
            <v>산정천</v>
          </cell>
        </row>
        <row r="949">
          <cell r="AS949" t="str">
            <v>팔랑1리마을하수도</v>
          </cell>
          <cell r="BD949" t="str">
            <v>서시천</v>
          </cell>
        </row>
        <row r="950">
          <cell r="AS950" t="str">
            <v>지석리마을하수도</v>
          </cell>
          <cell r="BD950" t="str">
            <v>용추천</v>
          </cell>
        </row>
        <row r="951">
          <cell r="AS951" t="str">
            <v>심포리마을하수도</v>
          </cell>
          <cell r="BD951" t="str">
            <v>무동천</v>
          </cell>
        </row>
        <row r="952">
          <cell r="AS952" t="str">
            <v>황강리마을하수도</v>
          </cell>
          <cell r="BD952" t="str">
            <v>수락천</v>
          </cell>
        </row>
        <row r="953">
          <cell r="AS953" t="str">
            <v>가오작2리마을하수도</v>
          </cell>
          <cell r="BD953" t="str">
            <v>대두천</v>
          </cell>
        </row>
        <row r="954">
          <cell r="AS954" t="str">
            <v>적리마을하수도</v>
          </cell>
          <cell r="BD954" t="str">
            <v>무은천</v>
          </cell>
        </row>
        <row r="955">
          <cell r="AS955" t="str">
            <v>월운리마을하수도</v>
          </cell>
          <cell r="BD955" t="str">
            <v>둔기천</v>
          </cell>
        </row>
        <row r="956">
          <cell r="AS956" t="str">
            <v>임당1리마을하수도</v>
          </cell>
          <cell r="BD956" t="str">
            <v>천은천</v>
          </cell>
        </row>
        <row r="957">
          <cell r="AS957" t="str">
            <v>임당2리마을하수도</v>
          </cell>
          <cell r="BD957" t="str">
            <v>용정천</v>
          </cell>
        </row>
        <row r="958">
          <cell r="AS958" t="str">
            <v>팔랑2리마을하수도</v>
          </cell>
          <cell r="BD958" t="str">
            <v>죽정천</v>
          </cell>
        </row>
        <row r="959">
          <cell r="AS959" t="str">
            <v>지석1리마을하수도</v>
          </cell>
          <cell r="BD959" t="str">
            <v>신도천</v>
          </cell>
        </row>
        <row r="960">
          <cell r="AS960" t="str">
            <v>현1_2리마을하수도</v>
          </cell>
          <cell r="BD960" t="str">
            <v>백연천</v>
          </cell>
        </row>
        <row r="961">
          <cell r="AS961" t="str">
            <v>오유리마을하수도</v>
          </cell>
          <cell r="BD961" t="str">
            <v>마산천</v>
          </cell>
        </row>
        <row r="962">
          <cell r="AS962" t="str">
            <v>현2리마을하수도</v>
          </cell>
          <cell r="BD962" t="str">
            <v>광평천</v>
          </cell>
        </row>
        <row r="963">
          <cell r="AS963" t="str">
            <v>현3리마을하수도</v>
          </cell>
          <cell r="BD963" t="str">
            <v>중산천</v>
          </cell>
        </row>
        <row r="964">
          <cell r="AS964" t="str">
            <v>만대리마을하수도</v>
          </cell>
          <cell r="BD964" t="str">
            <v>금정천</v>
          </cell>
        </row>
        <row r="965">
          <cell r="AS965" t="str">
            <v>금악리4반마을하수도</v>
          </cell>
          <cell r="BD965" t="str">
            <v>토지천</v>
          </cell>
        </row>
        <row r="966">
          <cell r="AS966" t="str">
            <v>현_장평리마을하수도</v>
          </cell>
          <cell r="BD966" t="str">
            <v>구산천</v>
          </cell>
        </row>
        <row r="967">
          <cell r="AS967" t="str">
            <v>장평리마을하수도</v>
          </cell>
          <cell r="BD967" t="str">
            <v>간문천</v>
          </cell>
        </row>
        <row r="968">
          <cell r="AS968" t="str">
            <v>송현리마을하수도</v>
          </cell>
          <cell r="BD968" t="str">
            <v>금산천</v>
          </cell>
        </row>
        <row r="969">
          <cell r="AS969" t="str">
            <v>원당리마을하수도</v>
          </cell>
          <cell r="BD969" t="str">
            <v>효곡천</v>
          </cell>
        </row>
        <row r="970">
          <cell r="AS970" t="str">
            <v>임당(골말)마을하수도</v>
          </cell>
          <cell r="BD970" t="str">
            <v>삼산천</v>
          </cell>
        </row>
        <row r="971">
          <cell r="AS971" t="str">
            <v>오미리마을하수도</v>
          </cell>
          <cell r="BD971" t="str">
            <v>수평천</v>
          </cell>
        </row>
        <row r="972">
          <cell r="AS972" t="str">
            <v>도촌리마을하수도</v>
          </cell>
          <cell r="BD972" t="str">
            <v>흥대천</v>
          </cell>
        </row>
        <row r="973">
          <cell r="AS973" t="str">
            <v>양구지석2리마을하수도</v>
          </cell>
          <cell r="BD973" t="str">
            <v>무신천</v>
          </cell>
        </row>
        <row r="974">
          <cell r="AS974" t="str">
            <v>양구금악리2반마을하수도</v>
          </cell>
          <cell r="BD974" t="str">
            <v>한수천</v>
          </cell>
        </row>
        <row r="975">
          <cell r="AS975" t="str">
            <v>구곡1,2리마을하수도</v>
          </cell>
          <cell r="BD975" t="str">
            <v>백운천</v>
          </cell>
        </row>
        <row r="976">
          <cell r="AS976" t="str">
            <v>오유1리마을하수도</v>
          </cell>
          <cell r="BD976" t="str">
            <v>내서천</v>
          </cell>
        </row>
        <row r="977">
          <cell r="AS977" t="str">
            <v>양구오미리1반마을하수도</v>
          </cell>
          <cell r="BD977" t="str">
            <v>당치천</v>
          </cell>
        </row>
        <row r="978">
          <cell r="AS978" t="str">
            <v>양구공공하수처리시설</v>
          </cell>
          <cell r="BD978" t="str">
            <v>연곡천</v>
          </cell>
        </row>
        <row r="979">
          <cell r="AS979" t="str">
            <v>양구남면공공하수처리시설</v>
          </cell>
          <cell r="BD979" t="str">
            <v>화개천</v>
          </cell>
        </row>
        <row r="980">
          <cell r="AS980" t="str">
            <v>용대농촌오수처리장</v>
          </cell>
          <cell r="BD980" t="str">
            <v>범왕천</v>
          </cell>
        </row>
        <row r="981">
          <cell r="AS981" t="str">
            <v>상남농촌오수처리장</v>
          </cell>
          <cell r="BD981" t="str">
            <v>대비천</v>
          </cell>
        </row>
        <row r="982">
          <cell r="AS982" t="str">
            <v>인제군위생환경사업소</v>
          </cell>
          <cell r="BD982" t="str">
            <v>중대천</v>
          </cell>
        </row>
        <row r="983">
          <cell r="AS983" t="str">
            <v>귀둔리(양지말)오수처리장</v>
          </cell>
          <cell r="BD983" t="str">
            <v>신기천</v>
          </cell>
        </row>
        <row r="984">
          <cell r="AS984" t="str">
            <v>신월리(안골)오수처리장</v>
          </cell>
          <cell r="BD984" t="str">
            <v>금천천</v>
          </cell>
        </row>
        <row r="985">
          <cell r="AS985" t="str">
            <v>인제군폐기물종합처리장</v>
          </cell>
          <cell r="BD985" t="str">
            <v>악양천</v>
          </cell>
        </row>
        <row r="986">
          <cell r="AS986" t="str">
            <v>굴량밭마을하수도</v>
          </cell>
          <cell r="BD986" t="str">
            <v>노전천</v>
          </cell>
        </row>
        <row r="987">
          <cell r="AS987" t="str">
            <v>어론(절골)마을하수도</v>
          </cell>
          <cell r="BD987" t="str">
            <v>신성천</v>
          </cell>
        </row>
        <row r="988">
          <cell r="AS988" t="str">
            <v>서리(양지말)마을하수도</v>
          </cell>
          <cell r="BD988" t="str">
            <v>하덕천</v>
          </cell>
        </row>
        <row r="989">
          <cell r="AS989" t="str">
            <v>고사(텃말)마을하수도</v>
          </cell>
          <cell r="BD989" t="str">
            <v>횡천강</v>
          </cell>
        </row>
        <row r="990">
          <cell r="AS990" t="str">
            <v>인제상남마을하수도</v>
          </cell>
          <cell r="BD990" t="str">
            <v>중이천</v>
          </cell>
        </row>
        <row r="991">
          <cell r="AS991" t="str">
            <v>서화마을하수도</v>
          </cell>
          <cell r="BD991" t="str">
            <v>명호천</v>
          </cell>
        </row>
        <row r="992">
          <cell r="AS992" t="str">
            <v>인제용대마을하수도</v>
          </cell>
          <cell r="BD992" t="str">
            <v>여의천</v>
          </cell>
        </row>
        <row r="993">
          <cell r="AS993" t="str">
            <v>신남마을하수도</v>
          </cell>
          <cell r="BD993" t="str">
            <v>남산천</v>
          </cell>
        </row>
        <row r="994">
          <cell r="AS994" t="str">
            <v>인제남면마을하수도</v>
          </cell>
          <cell r="BD994" t="str">
            <v>강화천</v>
          </cell>
        </row>
        <row r="995">
          <cell r="AS995" t="str">
            <v>월학(송학동)마을하수도</v>
          </cell>
          <cell r="BD995" t="str">
            <v>주교천</v>
          </cell>
        </row>
        <row r="996">
          <cell r="AS996" t="str">
            <v>방동(도채동)마을하수도</v>
          </cell>
          <cell r="BD996" t="str">
            <v>통정천</v>
          </cell>
        </row>
        <row r="997">
          <cell r="AS997" t="str">
            <v>한계(민박촌)마을하수도</v>
          </cell>
          <cell r="BD997" t="str">
            <v>박달천</v>
          </cell>
        </row>
        <row r="998">
          <cell r="AS998" t="str">
            <v>한계2리마을하수도</v>
          </cell>
          <cell r="BD998" t="str">
            <v>지례천</v>
          </cell>
        </row>
        <row r="999">
          <cell r="AS999" t="str">
            <v>월학(구미동)마을하수도</v>
          </cell>
          <cell r="BD999" t="str">
            <v>고전천</v>
          </cell>
        </row>
        <row r="1000">
          <cell r="AS1000" t="str">
            <v>귀둔(양지말)오수처리장</v>
          </cell>
          <cell r="BD1000" t="str">
            <v>진정천</v>
          </cell>
        </row>
        <row r="1001">
          <cell r="AS1001" t="str">
            <v>귀둔(평동)오수처리장</v>
          </cell>
          <cell r="BD1001" t="str">
            <v>동진강</v>
          </cell>
        </row>
        <row r="1002">
          <cell r="AS1002" t="str">
            <v>용대(구만동)오수처리장</v>
          </cell>
          <cell r="BD1002" t="str">
            <v>정읍천</v>
          </cell>
        </row>
        <row r="1003">
          <cell r="AS1003" t="str">
            <v>관대리오수처리장</v>
          </cell>
          <cell r="BD1003" t="str">
            <v>고부천</v>
          </cell>
        </row>
        <row r="1004">
          <cell r="AS1004" t="str">
            <v>월학(사현동)오수처리장</v>
          </cell>
          <cell r="BD1004" t="str">
            <v>원평천</v>
          </cell>
        </row>
        <row r="1005">
          <cell r="AS1005" t="str">
            <v>가리산리오수처리장</v>
          </cell>
          <cell r="BD1005" t="str">
            <v>동진강</v>
          </cell>
        </row>
        <row r="1006">
          <cell r="AS1006" t="str">
            <v>덕산오수처리장</v>
          </cell>
          <cell r="BD1006" t="str">
            <v>동진강</v>
          </cell>
        </row>
        <row r="1007">
          <cell r="AS1007" t="str">
            <v>인제하수종말처리장</v>
          </cell>
          <cell r="BD1007" t="str">
            <v>상두천</v>
          </cell>
        </row>
        <row r="1008">
          <cell r="AS1008" t="str">
            <v>기린하수종말처리장</v>
          </cell>
          <cell r="BD1008" t="str">
            <v>암치천</v>
          </cell>
        </row>
        <row r="1009">
          <cell r="AS1009" t="str">
            <v>고성군분뇨처리시설</v>
          </cell>
          <cell r="BD1009" t="str">
            <v>화죽천</v>
          </cell>
        </row>
        <row r="1010">
          <cell r="AS1010" t="str">
            <v>고성사업소매립장</v>
          </cell>
          <cell r="BD1010" t="str">
            <v>상하천</v>
          </cell>
        </row>
        <row r="1011">
          <cell r="AS1011" t="str">
            <v>초도리마을하수도</v>
          </cell>
          <cell r="BD1011" t="str">
            <v>정량천</v>
          </cell>
        </row>
        <row r="1012">
          <cell r="AS1012" t="str">
            <v>학야리마을하수도</v>
          </cell>
          <cell r="BD1012" t="str">
            <v>평사리천</v>
          </cell>
        </row>
        <row r="1013">
          <cell r="AS1013" t="str">
            <v>죽정리마을하수도</v>
          </cell>
          <cell r="BD1013" t="str">
            <v>내욕천</v>
          </cell>
        </row>
        <row r="1014">
          <cell r="AS1014" t="str">
            <v>흘리마을하수도</v>
          </cell>
          <cell r="BD1014" t="str">
            <v>동곡천</v>
          </cell>
        </row>
        <row r="1015">
          <cell r="AS1015" t="str">
            <v>신평리마을하수도</v>
          </cell>
          <cell r="BD1015" t="str">
            <v>신배천</v>
          </cell>
        </row>
        <row r="1016">
          <cell r="AS1016" t="str">
            <v>송정리마을하수도</v>
          </cell>
          <cell r="BD1016" t="str">
            <v>주곡천</v>
          </cell>
        </row>
        <row r="1017">
          <cell r="AS1017" t="str">
            <v>죽왕오봉마을하수도</v>
          </cell>
          <cell r="BD1017" t="str">
            <v>칠보천</v>
          </cell>
        </row>
        <row r="1018">
          <cell r="AS1018" t="str">
            <v>원당오수처리시설</v>
          </cell>
          <cell r="BD1018" t="str">
            <v>석탄천</v>
          </cell>
        </row>
        <row r="1019">
          <cell r="AS1019" t="str">
            <v>화포오수처리시설</v>
          </cell>
          <cell r="BD1019" t="str">
            <v>부곡천</v>
          </cell>
        </row>
        <row r="1020">
          <cell r="AS1020" t="str">
            <v>배봉오수처리시설</v>
          </cell>
          <cell r="BD1020" t="str">
            <v>은석천</v>
          </cell>
        </row>
        <row r="1021">
          <cell r="AS1021" t="str">
            <v>장신오수처리시설</v>
          </cell>
          <cell r="BD1021" t="str">
            <v>수약천</v>
          </cell>
        </row>
        <row r="1022">
          <cell r="AS1022" t="str">
            <v>도원오수처리시설</v>
          </cell>
          <cell r="BD1022" t="str">
            <v>비봉천</v>
          </cell>
        </row>
        <row r="1023">
          <cell r="AS1023" t="str">
            <v>삼포오수처리시설</v>
          </cell>
          <cell r="BD1023" t="str">
            <v>노현천</v>
          </cell>
        </row>
        <row r="1024">
          <cell r="AS1024" t="str">
            <v>문암진오수처리시설</v>
          </cell>
          <cell r="BD1024" t="str">
            <v>사제천</v>
          </cell>
        </row>
        <row r="1025">
          <cell r="AS1025" t="str">
            <v>가진오수처리시설</v>
          </cell>
          <cell r="BD1025" t="str">
            <v>축현천</v>
          </cell>
        </row>
        <row r="1026">
          <cell r="AS1026" t="str">
            <v>운봉오수처리시설</v>
          </cell>
          <cell r="BD1026" t="str">
            <v>보림천</v>
          </cell>
        </row>
        <row r="1027">
          <cell r="AS1027" t="str">
            <v>고성거진하수종말처리장</v>
          </cell>
          <cell r="BD1027" t="str">
            <v>백암천</v>
          </cell>
        </row>
        <row r="1028">
          <cell r="AS1028" t="str">
            <v>고성간성하수종말처리장</v>
          </cell>
          <cell r="BD1028" t="str">
            <v>척곡천</v>
          </cell>
        </row>
        <row r="1029">
          <cell r="AS1029" t="str">
            <v>양양포월농공단지폐수종말처리장</v>
          </cell>
          <cell r="BD1029" t="str">
            <v>내칠천</v>
          </cell>
        </row>
        <row r="1030">
          <cell r="AS1030" t="str">
            <v>양양군위생환경사업소</v>
          </cell>
          <cell r="BD1030" t="str">
            <v>신내천</v>
          </cell>
        </row>
        <row r="1031">
          <cell r="AS1031" t="str">
            <v>남애리(68해일)마을하수도</v>
          </cell>
          <cell r="BD1031" t="str">
            <v>용호천</v>
          </cell>
        </row>
        <row r="1032">
          <cell r="AS1032" t="str">
            <v>공수전리마을하수도</v>
          </cell>
          <cell r="BD1032" t="str">
            <v>상운천</v>
          </cell>
        </row>
        <row r="1033">
          <cell r="AS1033" t="str">
            <v>잔교리마을하수도</v>
          </cell>
          <cell r="BD1033" t="str">
            <v>용암천</v>
          </cell>
        </row>
        <row r="1034">
          <cell r="AS1034" t="str">
            <v>상복리마을하수도</v>
          </cell>
          <cell r="BD1034" t="str">
            <v>용오천</v>
          </cell>
        </row>
        <row r="1035">
          <cell r="AS1035" t="str">
            <v>광진리마을하수도</v>
          </cell>
          <cell r="BD1035" t="str">
            <v>용동천</v>
          </cell>
        </row>
        <row r="1036">
          <cell r="AS1036" t="str">
            <v>동호리마을하수도</v>
          </cell>
          <cell r="BD1036" t="str">
            <v>도내천</v>
          </cell>
        </row>
        <row r="1037">
          <cell r="AS1037" t="str">
            <v>손양문화마을하수처리시설</v>
          </cell>
          <cell r="BD1037" t="str">
            <v>증산천</v>
          </cell>
        </row>
        <row r="1038">
          <cell r="AS1038" t="str">
            <v>상운하양혈리마을하수처리시설</v>
          </cell>
          <cell r="BD1038" t="str">
            <v>점촌천</v>
          </cell>
        </row>
        <row r="1039">
          <cell r="AS1039" t="str">
            <v>오색리마을하수처리시설</v>
          </cell>
          <cell r="BD1039" t="str">
            <v>박동천</v>
          </cell>
        </row>
        <row r="1040">
          <cell r="AS1040" t="str">
            <v>회룡리마을하수처리시설</v>
          </cell>
          <cell r="BD1040" t="str">
            <v>정읍천</v>
          </cell>
        </row>
        <row r="1041">
          <cell r="AS1041" t="str">
            <v>양양하수종말처리장</v>
          </cell>
          <cell r="BD1041" t="str">
            <v>부전천</v>
          </cell>
        </row>
        <row r="1042">
          <cell r="AS1042" t="str">
            <v>인구하수종말처리시설</v>
          </cell>
          <cell r="BD1042" t="str">
            <v>금붕천</v>
          </cell>
        </row>
        <row r="1043">
          <cell r="AS1043" t="str">
            <v>청주광역매립장</v>
          </cell>
          <cell r="BD1043" t="str">
            <v>천원천</v>
          </cell>
        </row>
        <row r="1044">
          <cell r="AS1044" t="str">
            <v>용정매립장</v>
          </cell>
          <cell r="BD1044" t="str">
            <v>단곡천</v>
          </cell>
        </row>
        <row r="1045">
          <cell r="AS1045" t="str">
            <v>외남(1) 마을하수도</v>
          </cell>
          <cell r="BD1045" t="str">
            <v>피란천</v>
          </cell>
        </row>
        <row r="1046">
          <cell r="AS1046" t="str">
            <v>정북(2) 마을하수도</v>
          </cell>
          <cell r="BD1046" t="str">
            <v>마석천</v>
          </cell>
        </row>
        <row r="1047">
          <cell r="AS1047" t="str">
            <v>청주산성마을하수도</v>
          </cell>
          <cell r="BD1047" t="str">
            <v>용산천</v>
          </cell>
        </row>
        <row r="1048">
          <cell r="AS1048" t="str">
            <v>외하 마을하수도</v>
          </cell>
          <cell r="BD1048" t="str">
            <v>전지천</v>
          </cell>
        </row>
        <row r="1049">
          <cell r="AS1049" t="str">
            <v>오동마을하수도</v>
          </cell>
          <cell r="BD1049" t="str">
            <v>북창천</v>
          </cell>
        </row>
        <row r="1050">
          <cell r="AS1050" t="str">
            <v>정북(1) 마을하수도</v>
          </cell>
          <cell r="BD1050" t="str">
            <v>신월천</v>
          </cell>
        </row>
        <row r="1051">
          <cell r="AS1051" t="str">
            <v>정하 마을하수도</v>
          </cell>
          <cell r="BD1051" t="str">
            <v>주동천</v>
          </cell>
        </row>
        <row r="1052">
          <cell r="AS1052" t="str">
            <v>용정 마을하수도</v>
          </cell>
          <cell r="BD1052" t="str">
            <v>서당천</v>
          </cell>
        </row>
        <row r="1053">
          <cell r="AS1053" t="str">
            <v>외남(2) 마을하수도</v>
          </cell>
          <cell r="BD1053" t="str">
            <v>흑암천</v>
          </cell>
        </row>
        <row r="1054">
          <cell r="AS1054" t="str">
            <v>주중(1) 마을하수도</v>
          </cell>
          <cell r="BD1054" t="str">
            <v>한교천</v>
          </cell>
        </row>
        <row r="1055">
          <cell r="AS1055" t="str">
            <v>산성(1) 마을하수도</v>
          </cell>
          <cell r="BD1055" t="str">
            <v>장흥천</v>
          </cell>
        </row>
        <row r="1056">
          <cell r="AS1056" t="str">
            <v>주중(2) 마을하수도</v>
          </cell>
          <cell r="BD1056" t="str">
            <v>암곡천</v>
          </cell>
        </row>
        <row r="1057">
          <cell r="AS1057" t="str">
            <v>청주분뇨처리장</v>
          </cell>
          <cell r="BD1057" t="str">
            <v>소암천</v>
          </cell>
        </row>
        <row r="1058">
          <cell r="AS1058" t="str">
            <v>청주산업단지폐수종말처리장</v>
          </cell>
          <cell r="BD1058" t="str">
            <v>광야천</v>
          </cell>
        </row>
        <row r="1059">
          <cell r="AS1059" t="str">
            <v>문암매립장</v>
          </cell>
          <cell r="BD1059" t="str">
            <v>용우천</v>
          </cell>
        </row>
        <row r="1060">
          <cell r="AS1060" t="str">
            <v>정봉 마을하수도</v>
          </cell>
          <cell r="BD1060" t="str">
            <v>양금천</v>
          </cell>
        </row>
        <row r="1061">
          <cell r="AS1061" t="str">
            <v>평.남촌 마을하수도</v>
          </cell>
          <cell r="BD1061" t="str">
            <v>오금천</v>
          </cell>
        </row>
        <row r="1062">
          <cell r="AS1062" t="str">
            <v>내곡 마을하수도</v>
          </cell>
          <cell r="BD1062" t="str">
            <v>덕천천</v>
          </cell>
        </row>
        <row r="1063">
          <cell r="AS1063" t="str">
            <v>청주신촌마을하수도</v>
          </cell>
          <cell r="BD1063" t="str">
            <v>화호천</v>
          </cell>
        </row>
        <row r="1064">
          <cell r="AS1064" t="str">
            <v>현암 마을하수도</v>
          </cell>
          <cell r="BD1064" t="str">
            <v>중복천</v>
          </cell>
        </row>
        <row r="1065">
          <cell r="AS1065" t="str">
            <v>석곡(3)마을하수도</v>
          </cell>
          <cell r="BD1065" t="str">
            <v>고부천</v>
          </cell>
        </row>
        <row r="1066">
          <cell r="AS1066" t="str">
            <v>문암(3) 마을하수도</v>
          </cell>
          <cell r="BD1066" t="str">
            <v>강정천</v>
          </cell>
        </row>
        <row r="1067">
          <cell r="AS1067" t="str">
            <v>상신 마을하수도</v>
          </cell>
          <cell r="BD1067" t="str">
            <v>용교천</v>
          </cell>
        </row>
        <row r="1068">
          <cell r="AS1068" t="str">
            <v>원평 마을하수도</v>
          </cell>
          <cell r="BD1068" t="str">
            <v>소성천</v>
          </cell>
        </row>
        <row r="1069">
          <cell r="AS1069" t="str">
            <v>지동(3) 마을하수도</v>
          </cell>
          <cell r="BD1069" t="str">
            <v>부고천</v>
          </cell>
        </row>
        <row r="1070">
          <cell r="AS1070" t="str">
            <v>지동(4) 마을하수도</v>
          </cell>
          <cell r="BD1070" t="str">
            <v>등계천</v>
          </cell>
        </row>
        <row r="1071">
          <cell r="AS1071" t="str">
            <v>석소(1)마을하수도</v>
          </cell>
          <cell r="BD1071" t="str">
            <v>만수천</v>
          </cell>
        </row>
        <row r="1072">
          <cell r="AS1072" t="str">
            <v>수의 마을하수도</v>
          </cell>
          <cell r="BD1072" t="str">
            <v>고교천</v>
          </cell>
        </row>
        <row r="1073">
          <cell r="AS1073" t="str">
            <v>신전(1) 마을하수도</v>
          </cell>
          <cell r="BD1073" t="str">
            <v>갈수천</v>
          </cell>
        </row>
        <row r="1074">
          <cell r="AS1074" t="str">
            <v>신전(2) 마을하수도</v>
          </cell>
          <cell r="BD1074" t="str">
            <v>운흥천</v>
          </cell>
        </row>
        <row r="1075">
          <cell r="AS1075" t="str">
            <v>죽림 마을하수도</v>
          </cell>
          <cell r="BD1075" t="str">
            <v>신율천</v>
          </cell>
        </row>
        <row r="1076">
          <cell r="AS1076" t="str">
            <v>장암(2) 마을하수도</v>
          </cell>
          <cell r="BD1076" t="str">
            <v>구야리천</v>
          </cell>
        </row>
        <row r="1077">
          <cell r="AS1077" t="str">
            <v>장암(3) 마을하수도</v>
          </cell>
          <cell r="BD1077" t="str">
            <v>덕신천</v>
          </cell>
        </row>
        <row r="1078">
          <cell r="AS1078" t="str">
            <v>외북 마을하수도</v>
          </cell>
          <cell r="BD1078" t="str">
            <v>하장천</v>
          </cell>
        </row>
        <row r="1079">
          <cell r="AS1079" t="str">
            <v>화계 마을하수도</v>
          </cell>
          <cell r="BD1079" t="str">
            <v>원평천</v>
          </cell>
        </row>
        <row r="1080">
          <cell r="AS1080" t="str">
            <v>문암(1) 마을하수도</v>
          </cell>
          <cell r="BD1080" t="str">
            <v>주평천</v>
          </cell>
        </row>
        <row r="1081">
          <cell r="AS1081" t="str">
            <v>지동(1) 마을하수도</v>
          </cell>
          <cell r="BD1081" t="str">
            <v>유각천</v>
          </cell>
        </row>
        <row r="1082">
          <cell r="AS1082" t="str">
            <v>지동(2) 마을하수도</v>
          </cell>
          <cell r="BD1082" t="str">
            <v>금산천</v>
          </cell>
        </row>
        <row r="1083">
          <cell r="AS1083" t="str">
            <v>석소(2)마을하수도</v>
          </cell>
          <cell r="BD1083" t="str">
            <v>금구천</v>
          </cell>
        </row>
        <row r="1084">
          <cell r="AS1084" t="str">
            <v>휴암 마을하수도</v>
          </cell>
          <cell r="BD1084" t="str">
            <v>감곡천</v>
          </cell>
        </row>
        <row r="1085">
          <cell r="AS1085" t="str">
            <v>석곡(1)마을하수도</v>
          </cell>
          <cell r="BD1085" t="str">
            <v>석정천</v>
          </cell>
        </row>
        <row r="1086">
          <cell r="AS1086" t="str">
            <v>석곡(2)마을하수도</v>
          </cell>
          <cell r="BD1086" t="str">
            <v>대신천</v>
          </cell>
        </row>
        <row r="1087">
          <cell r="AS1087" t="str">
            <v>문암 마을하수도</v>
          </cell>
          <cell r="BD1087" t="str">
            <v>두월천</v>
          </cell>
        </row>
        <row r="1088">
          <cell r="AS1088" t="str">
            <v>신전(3) 마을하수도</v>
          </cell>
          <cell r="BD1088" t="str">
            <v>신평천</v>
          </cell>
        </row>
        <row r="1089">
          <cell r="AS1089" t="str">
            <v>동막(1) 마을하수도</v>
          </cell>
          <cell r="BD1089" t="str">
            <v>수어천</v>
          </cell>
        </row>
        <row r="1090">
          <cell r="AS1090" t="str">
            <v>동막(2) 마을하수도</v>
          </cell>
          <cell r="BD1090" t="str">
            <v>성두천</v>
          </cell>
        </row>
        <row r="1091">
          <cell r="AS1091" t="str">
            <v>충주주덕농공단지폐수종말처리장</v>
          </cell>
          <cell r="BD1091" t="str">
            <v>웅동천</v>
          </cell>
        </row>
        <row r="1092">
          <cell r="AS1092" t="str">
            <v>충주시위생처리장</v>
          </cell>
          <cell r="BD1092" t="str">
            <v>옥곡천</v>
          </cell>
        </row>
        <row r="1093">
          <cell r="AS1093" t="str">
            <v>충주중원산업단지폐수종말처리장</v>
          </cell>
          <cell r="BD1093" t="str">
            <v>수평천</v>
          </cell>
        </row>
        <row r="1094">
          <cell r="AS1094" t="str">
            <v>금능2매립장</v>
          </cell>
          <cell r="BD1094" t="str">
            <v>안성천</v>
          </cell>
        </row>
        <row r="1095">
          <cell r="AS1095" t="str">
            <v>무릉매립장</v>
          </cell>
          <cell r="BD1095" t="str">
            <v>정토천</v>
          </cell>
        </row>
        <row r="1096">
          <cell r="AS1096" t="str">
            <v>충주광역위생매립장</v>
          </cell>
          <cell r="BD1096" t="str">
            <v>묵백천</v>
          </cell>
        </row>
        <row r="1097">
          <cell r="AS1097" t="str">
            <v>칠금위생매립장</v>
          </cell>
          <cell r="BD1097" t="str">
            <v>성황천</v>
          </cell>
        </row>
        <row r="1098">
          <cell r="AS1098" t="str">
            <v>화동지구 마을하수도</v>
          </cell>
          <cell r="BD1098" t="str">
            <v>정산천</v>
          </cell>
        </row>
        <row r="1099">
          <cell r="AS1099" t="str">
            <v>상용관지구 마을하수도</v>
          </cell>
          <cell r="BD1099" t="str">
            <v>광양서천</v>
          </cell>
        </row>
        <row r="1100">
          <cell r="AS1100" t="str">
            <v>송정지구 마을하수도</v>
          </cell>
          <cell r="BD1100" t="str">
            <v>조령천</v>
          </cell>
        </row>
        <row r="1101">
          <cell r="AS1101" t="str">
            <v>율능지구 마을하수도</v>
          </cell>
          <cell r="BD1101" t="str">
            <v>신룡천</v>
          </cell>
        </row>
        <row r="1102">
          <cell r="AS1102" t="str">
            <v>별묘지구 마을하수도</v>
          </cell>
          <cell r="BD1102" t="str">
            <v>구상천</v>
          </cell>
        </row>
        <row r="1103">
          <cell r="AS1103" t="str">
            <v>축동지구 마을하수도</v>
          </cell>
          <cell r="BD1103" t="str">
            <v>광양동천</v>
          </cell>
        </row>
        <row r="1104">
          <cell r="AS1104" t="str">
            <v>복탄지구 마을하수도</v>
          </cell>
          <cell r="BD1104" t="str">
            <v>동곡천</v>
          </cell>
        </row>
        <row r="1105">
          <cell r="AS1105" t="str">
            <v>하남지구 마을하수도</v>
          </cell>
          <cell r="BD1105" t="str">
            <v>추산천</v>
          </cell>
        </row>
        <row r="1106">
          <cell r="AS1106" t="str">
            <v>자랑골지구 마을하수도</v>
          </cell>
          <cell r="BD1106" t="str">
            <v>억만천</v>
          </cell>
        </row>
        <row r="1107">
          <cell r="AS1107" t="str">
            <v>소가주지구 마을하수도</v>
          </cell>
          <cell r="BD1107" t="str">
            <v>인덕천</v>
          </cell>
        </row>
        <row r="1108">
          <cell r="AS1108" t="str">
            <v>대향산지구 마을하수도</v>
          </cell>
          <cell r="BD1108" t="str">
            <v>율촌천</v>
          </cell>
        </row>
        <row r="1109">
          <cell r="AS1109" t="str">
            <v>수주지구 마을하수도</v>
          </cell>
          <cell r="BD1109" t="str">
            <v>쌍봉천</v>
          </cell>
        </row>
        <row r="1110">
          <cell r="AS1110" t="str">
            <v>벌말지구 마을하수도</v>
          </cell>
          <cell r="BD1110" t="str">
            <v>주삼천</v>
          </cell>
        </row>
        <row r="1111">
          <cell r="AS1111" t="str">
            <v>싯계지구 마을하수도</v>
          </cell>
          <cell r="BD1111" t="str">
            <v>소라천</v>
          </cell>
        </row>
        <row r="1112">
          <cell r="AS1112" t="str">
            <v>살미새슬막마을하수도</v>
          </cell>
          <cell r="BD1112" t="str">
            <v>남수천</v>
          </cell>
        </row>
        <row r="1113">
          <cell r="AS1113" t="str">
            <v>살미점말마을하수도</v>
          </cell>
          <cell r="BD1113" t="str">
            <v>중흥천</v>
          </cell>
        </row>
        <row r="1114">
          <cell r="AS1114" t="str">
            <v>살미쌍천마을하수도</v>
          </cell>
          <cell r="BD1114" t="str">
            <v>상암천</v>
          </cell>
        </row>
        <row r="1115">
          <cell r="AS1115" t="str">
            <v>금가도촌마을하수도</v>
          </cell>
          <cell r="BD1115" t="str">
            <v>연등천</v>
          </cell>
        </row>
        <row r="1116">
          <cell r="AS1116" t="str">
            <v>달월동마을하수도</v>
          </cell>
          <cell r="BD1116" t="str">
            <v>돌산천</v>
          </cell>
        </row>
        <row r="1117">
          <cell r="AS1117" t="str">
            <v>엄정동계마을하수도</v>
          </cell>
          <cell r="BD1117" t="str">
            <v>화양천</v>
          </cell>
        </row>
        <row r="1118">
          <cell r="AS1118" t="str">
            <v>상모미륵마을하수도</v>
          </cell>
          <cell r="BD1118" t="str">
            <v>연화천</v>
          </cell>
        </row>
        <row r="1119">
          <cell r="AS1119" t="str">
            <v>앙성상대촌마을하수도</v>
          </cell>
          <cell r="BD1119" t="str">
            <v>평촌천</v>
          </cell>
        </row>
        <row r="1120">
          <cell r="AS1120" t="str">
            <v>충주소향산지구마을하수도</v>
          </cell>
          <cell r="BD1120" t="str">
            <v>순천동천</v>
          </cell>
        </row>
        <row r="1121">
          <cell r="AS1121" t="str">
            <v>충주용대지구마을하수도</v>
          </cell>
          <cell r="BD1121" t="str">
            <v>평곡천</v>
          </cell>
        </row>
        <row r="1122">
          <cell r="AS1122" t="str">
            <v>충주신촌지구마을하수도</v>
          </cell>
          <cell r="BD1122" t="str">
            <v>순천서천</v>
          </cell>
        </row>
        <row r="1123">
          <cell r="AS1123" t="str">
            <v>충주도촌마을하수도</v>
          </cell>
          <cell r="BD1123" t="str">
            <v>운평천</v>
          </cell>
        </row>
        <row r="1124">
          <cell r="AS1124" t="str">
            <v>수안보마을하수도</v>
          </cell>
          <cell r="BD1124" t="str">
            <v>석현천</v>
          </cell>
        </row>
        <row r="1125">
          <cell r="AS1125" t="str">
            <v>동량처리장</v>
          </cell>
          <cell r="BD1125" t="str">
            <v>옥천</v>
          </cell>
        </row>
        <row r="1126">
          <cell r="AS1126" t="str">
            <v>성종지구마을하수도</v>
          </cell>
          <cell r="BD1126" t="str">
            <v>해룡천</v>
          </cell>
        </row>
        <row r="1127">
          <cell r="AS1127" t="str">
            <v>소향산지구마을하수도</v>
          </cell>
          <cell r="BD1127" t="str">
            <v>이사천</v>
          </cell>
        </row>
        <row r="1128">
          <cell r="AS1128" t="str">
            <v>새터지구마을하수도</v>
          </cell>
          <cell r="BD1128" t="str">
            <v>두월천</v>
          </cell>
        </row>
        <row r="1129">
          <cell r="AS1129" t="str">
            <v>상재오개지구마을하수도</v>
          </cell>
          <cell r="BD1129" t="str">
            <v>신전천</v>
          </cell>
        </row>
        <row r="1130">
          <cell r="AS1130" t="str">
            <v>양촌지구마을하수도</v>
          </cell>
          <cell r="BD1130" t="str">
            <v>쌍암천</v>
          </cell>
        </row>
        <row r="1131">
          <cell r="AS1131" t="str">
            <v>덕은지구마을하수도</v>
          </cell>
          <cell r="BD1131" t="str">
            <v>도정천</v>
          </cell>
        </row>
        <row r="1132">
          <cell r="AS1132" t="str">
            <v>가정지구마을하수도</v>
          </cell>
          <cell r="BD1132" t="str">
            <v>월내천</v>
          </cell>
        </row>
        <row r="1133">
          <cell r="AS1133" t="str">
            <v>음양지지구마을하수도</v>
          </cell>
          <cell r="BD1133" t="str">
            <v>신성천</v>
          </cell>
        </row>
        <row r="1134">
          <cell r="AS1134" t="str">
            <v>강정지구마을하수도</v>
          </cell>
          <cell r="BD1134" t="str">
            <v>선암사천</v>
          </cell>
        </row>
        <row r="1135">
          <cell r="AS1135" t="str">
            <v>숭선지구마을하수도</v>
          </cell>
          <cell r="BD1135" t="str">
            <v>남정천</v>
          </cell>
        </row>
        <row r="1136">
          <cell r="AS1136" t="str">
            <v>하검단지구마을하수도</v>
          </cell>
          <cell r="BD1136" t="str">
            <v>석흥천</v>
          </cell>
        </row>
        <row r="1137">
          <cell r="AS1137" t="str">
            <v>사천지구마을하수도</v>
          </cell>
          <cell r="BD1137" t="str">
            <v>목촌천</v>
          </cell>
        </row>
        <row r="1138">
          <cell r="AS1138" t="str">
            <v>문산소규모공공하수도</v>
          </cell>
          <cell r="BD1138" t="str">
            <v>금산천</v>
          </cell>
        </row>
        <row r="1139">
          <cell r="AS1139" t="str">
            <v>충주의암마을하수도</v>
          </cell>
          <cell r="BD1139" t="str">
            <v>상사천</v>
          </cell>
        </row>
        <row r="1140">
          <cell r="AS1140" t="str">
            <v>충주서음마을하수도</v>
          </cell>
          <cell r="BD1140" t="str">
            <v>초곡천</v>
          </cell>
        </row>
        <row r="1141">
          <cell r="AS1141" t="str">
            <v>충주조대마을하수도</v>
          </cell>
          <cell r="BD1141" t="str">
            <v>석현천</v>
          </cell>
        </row>
        <row r="1142">
          <cell r="AS1142" t="str">
            <v>충주양지말마을하수도</v>
          </cell>
          <cell r="BD1142" t="str">
            <v>동룡천</v>
          </cell>
        </row>
        <row r="1143">
          <cell r="AS1143" t="str">
            <v>충주조기암마을하수도</v>
          </cell>
          <cell r="BD1143" t="str">
            <v>양촌천</v>
          </cell>
        </row>
        <row r="1144">
          <cell r="AS1144" t="str">
            <v>연하노은소규모공공하수도</v>
          </cell>
          <cell r="BD1144" t="str">
            <v>벌교천</v>
          </cell>
        </row>
        <row r="1145">
          <cell r="AS1145" t="str">
            <v>충주하수종말처리장</v>
          </cell>
          <cell r="BD1145" t="str">
            <v>낙안천</v>
          </cell>
        </row>
        <row r="1146">
          <cell r="AS1146" t="str">
            <v>수안보하수종말처리장</v>
          </cell>
          <cell r="BD1146" t="str">
            <v>교촌천</v>
          </cell>
        </row>
        <row r="1147">
          <cell r="AS1147" t="str">
            <v>주덕하수처리장</v>
          </cell>
          <cell r="BD1147" t="str">
            <v>운동천</v>
          </cell>
        </row>
        <row r="1148">
          <cell r="AS1148" t="str">
            <v>앙성맑은물관리센터</v>
          </cell>
          <cell r="BD1148" t="str">
            <v>칠동천</v>
          </cell>
        </row>
        <row r="1149">
          <cell r="AS1149" t="str">
            <v>능암맑은물관리센터</v>
          </cell>
          <cell r="BD1149" t="str">
            <v>마동천</v>
          </cell>
        </row>
        <row r="1150">
          <cell r="AS1150" t="str">
            <v>제천분뇨처리장</v>
          </cell>
          <cell r="BD1150" t="str">
            <v>와우천</v>
          </cell>
        </row>
        <row r="1151">
          <cell r="AS1151" t="str">
            <v>고암매립장</v>
          </cell>
          <cell r="BD1151" t="str">
            <v>대강천</v>
          </cell>
        </row>
        <row r="1152">
          <cell r="AS1152" t="str">
            <v>제천시자원관리센터</v>
          </cell>
          <cell r="BD1152" t="str">
            <v>강산천</v>
          </cell>
        </row>
        <row r="1153">
          <cell r="AS1153" t="str">
            <v>매촌마을하수처리장</v>
          </cell>
          <cell r="BD1153" t="str">
            <v>송산천</v>
          </cell>
        </row>
        <row r="1154">
          <cell r="AS1154" t="str">
            <v>성내2마을하수처리장</v>
          </cell>
          <cell r="BD1154" t="str">
            <v>신천</v>
          </cell>
        </row>
        <row r="1155">
          <cell r="AS1155" t="str">
            <v>중전마을하수처리장</v>
          </cell>
          <cell r="BD1155" t="str">
            <v>대조천</v>
          </cell>
        </row>
        <row r="1156">
          <cell r="AS1156" t="str">
            <v>포전마을하수처리장</v>
          </cell>
          <cell r="BD1156" t="str">
            <v>하빈천</v>
          </cell>
        </row>
        <row r="1157">
          <cell r="AS1157" t="str">
            <v>제천금성문화마을하수도</v>
          </cell>
          <cell r="BD1157" t="str">
            <v>자호천</v>
          </cell>
        </row>
        <row r="1158">
          <cell r="AS1158" t="str">
            <v>큰말마을하수처리장</v>
          </cell>
          <cell r="BD1158" t="str">
            <v>현내천</v>
          </cell>
        </row>
        <row r="1159">
          <cell r="AS1159" t="str">
            <v>대류마을하수처리장</v>
          </cell>
          <cell r="BD1159" t="str">
            <v>가사천</v>
          </cell>
        </row>
        <row r="1160">
          <cell r="AS1160" t="str">
            <v>도곡마을하수처리장</v>
          </cell>
          <cell r="BD1160" t="str">
            <v>정자천</v>
          </cell>
        </row>
        <row r="1161">
          <cell r="AS1161" t="str">
            <v>북진마을하수처리장</v>
          </cell>
          <cell r="BD1161" t="str">
            <v>하거천</v>
          </cell>
        </row>
        <row r="1162">
          <cell r="AS1162" t="str">
            <v>고명마을하수처리장</v>
          </cell>
          <cell r="BD1162" t="str">
            <v>상신천</v>
          </cell>
        </row>
        <row r="1163">
          <cell r="AS1163" t="str">
            <v>상천마을하수처리장</v>
          </cell>
          <cell r="BD1163" t="str">
            <v>선원천</v>
          </cell>
        </row>
        <row r="1164">
          <cell r="AS1164" t="str">
            <v>수리마을하수처리장</v>
          </cell>
          <cell r="BD1164" t="str">
            <v>임고천</v>
          </cell>
        </row>
        <row r="1165">
          <cell r="AS1165" t="str">
            <v>월악마을하수처리장</v>
          </cell>
          <cell r="BD1165" t="str">
            <v>고촌천</v>
          </cell>
        </row>
        <row r="1166">
          <cell r="AS1166" t="str">
            <v>송계마을하수처리장</v>
          </cell>
          <cell r="BD1166" t="str">
            <v>상계천</v>
          </cell>
        </row>
        <row r="1167">
          <cell r="AS1167" t="str">
            <v>한수마을하수도</v>
          </cell>
          <cell r="BD1167" t="str">
            <v>차당천</v>
          </cell>
        </row>
        <row r="1168">
          <cell r="AS1168" t="str">
            <v>청풍학현마을하수도</v>
          </cell>
          <cell r="BD1168" t="str">
            <v>의곡천</v>
          </cell>
        </row>
        <row r="1169">
          <cell r="AS1169" t="str">
            <v>청풍물태마을하수도</v>
          </cell>
          <cell r="BD1169" t="str">
            <v>신령천</v>
          </cell>
        </row>
        <row r="1170">
          <cell r="AS1170" t="str">
            <v>청풍물태문화마을하수도</v>
          </cell>
          <cell r="BD1170" t="str">
            <v>신양천</v>
          </cell>
        </row>
        <row r="1171">
          <cell r="AS1171" t="str">
            <v>제천하수종말처리장</v>
          </cell>
          <cell r="BD1171" t="str">
            <v>용호천</v>
          </cell>
        </row>
        <row r="1172">
          <cell r="AS1172" t="str">
            <v>송학하수종말처리시설</v>
          </cell>
          <cell r="BD1172" t="str">
            <v>용연천</v>
          </cell>
        </row>
        <row r="1173">
          <cell r="AS1173" t="str">
            <v>청원군 분뇨처리장</v>
          </cell>
          <cell r="BD1173" t="str">
            <v>삼부천</v>
          </cell>
        </row>
        <row r="1174">
          <cell r="AS1174" t="str">
            <v>현도산업단지폐수종말처리장</v>
          </cell>
          <cell r="BD1174" t="str">
            <v>고현천</v>
          </cell>
        </row>
        <row r="1175">
          <cell r="AS1175" t="str">
            <v>부용산업단지폐수종말처리장</v>
          </cell>
          <cell r="BD1175" t="str">
            <v>횡계천</v>
          </cell>
        </row>
        <row r="1176">
          <cell r="AS1176" t="str">
            <v>오창과학산업단지폐수종말처리장</v>
          </cell>
          <cell r="BD1176" t="str">
            <v>오산천</v>
          </cell>
        </row>
        <row r="1177">
          <cell r="AS1177" t="str">
            <v>오송생명과학단지폐수종말처리장</v>
          </cell>
          <cell r="BD1177" t="str">
            <v>안천</v>
          </cell>
        </row>
        <row r="1178">
          <cell r="AS1178" t="str">
            <v>청원(내수)축산폐수공공처리장</v>
          </cell>
          <cell r="BD1178" t="str">
            <v>북안천</v>
          </cell>
        </row>
        <row r="1179">
          <cell r="AS1179" t="str">
            <v>청원(등곡)축산폐수공공처리장</v>
          </cell>
          <cell r="BD1179" t="str">
            <v>용호천</v>
          </cell>
        </row>
        <row r="1180">
          <cell r="AS1180" t="str">
            <v>외수마을하수도</v>
          </cell>
          <cell r="BD1180" t="str">
            <v>봉동천</v>
          </cell>
        </row>
        <row r="1181">
          <cell r="AS1181" t="str">
            <v>우산1리마을하수도</v>
          </cell>
          <cell r="BD1181" t="str">
            <v>대창천</v>
          </cell>
        </row>
        <row r="1182">
          <cell r="AS1182" t="str">
            <v>우산2리마을하수도</v>
          </cell>
          <cell r="BD1182" t="str">
            <v>청통전</v>
          </cell>
        </row>
        <row r="1183">
          <cell r="AS1183" t="str">
            <v>청원비중리문화마을하수도</v>
          </cell>
          <cell r="BD1183" t="str">
            <v>박사천</v>
          </cell>
        </row>
        <row r="1184">
          <cell r="AS1184" t="str">
            <v>선바위마을하수도</v>
          </cell>
          <cell r="BD1184" t="str">
            <v>조산천</v>
          </cell>
        </row>
        <row r="1185">
          <cell r="AS1185" t="str">
            <v>청원입동중리마을하수도</v>
          </cell>
          <cell r="BD1185" t="str">
            <v>부기천</v>
          </cell>
        </row>
        <row r="1186">
          <cell r="AS1186" t="str">
            <v>저곡1공구마을하수도</v>
          </cell>
          <cell r="BD1186" t="str">
            <v>숙천</v>
          </cell>
        </row>
        <row r="1187">
          <cell r="AS1187" t="str">
            <v>저곡2공구마을하수도</v>
          </cell>
          <cell r="BD1187" t="str">
            <v>오목천</v>
          </cell>
        </row>
        <row r="1188">
          <cell r="AS1188" t="str">
            <v>옥화1지구마을하수도</v>
          </cell>
          <cell r="BD1188" t="str">
            <v>오산천</v>
          </cell>
        </row>
        <row r="1189">
          <cell r="AS1189" t="str">
            <v>옥화2지구마을하수도</v>
          </cell>
          <cell r="BD1189" t="str">
            <v>사림천</v>
          </cell>
        </row>
        <row r="1190">
          <cell r="AS1190" t="str">
            <v>금관2리마을하수도</v>
          </cell>
          <cell r="BD1190" t="str">
            <v>남천</v>
          </cell>
        </row>
        <row r="1191">
          <cell r="AS1191" t="str">
            <v>월용(방죽골)마을하수도</v>
          </cell>
          <cell r="BD1191" t="str">
            <v>송백천</v>
          </cell>
        </row>
        <row r="1192">
          <cell r="AS1192" t="str">
            <v>어암2리마을하수도</v>
          </cell>
          <cell r="BD1192" t="str">
            <v>욱수천</v>
          </cell>
        </row>
        <row r="1193">
          <cell r="AS1193" t="str">
            <v>고은(삼거리)마을하수도</v>
          </cell>
          <cell r="BD1193" t="str">
            <v>매호천</v>
          </cell>
        </row>
        <row r="1194">
          <cell r="AS1194" t="str">
            <v>궁현리문화마을하수도</v>
          </cell>
          <cell r="BD1194" t="str">
            <v>율하천</v>
          </cell>
        </row>
        <row r="1195">
          <cell r="AS1195" t="str">
            <v>북이내추마을하수도</v>
          </cell>
          <cell r="BD1195" t="str">
            <v>불로천</v>
          </cell>
        </row>
        <row r="1196">
          <cell r="AS1196" t="str">
            <v>북이용계마을하수도</v>
          </cell>
          <cell r="BD1196" t="str">
            <v>동화천</v>
          </cell>
        </row>
        <row r="1197">
          <cell r="AS1197" t="str">
            <v>구방리마을하수도</v>
          </cell>
          <cell r="BD1197" t="str">
            <v>능성천</v>
          </cell>
        </row>
        <row r="1198">
          <cell r="AS1198" t="str">
            <v>금관산촌마을하수도</v>
          </cell>
          <cell r="BD1198" t="str">
            <v>용수천</v>
          </cell>
        </row>
        <row r="1199">
          <cell r="AS1199" t="str">
            <v>강내마을하수도</v>
          </cell>
          <cell r="BD1199" t="str">
            <v>지묘천</v>
          </cell>
        </row>
        <row r="1200">
          <cell r="AS1200" t="str">
            <v>묵방2마을하수도</v>
          </cell>
          <cell r="BD1200" t="str">
            <v>신천</v>
          </cell>
        </row>
        <row r="1201">
          <cell r="AS1201" t="str">
            <v>묵방1마을하수도</v>
          </cell>
          <cell r="BD1201" t="str">
            <v>용계천</v>
          </cell>
        </row>
        <row r="1202">
          <cell r="AS1202" t="str">
            <v>청원용두마을하수도</v>
          </cell>
          <cell r="BD1202" t="str">
            <v>범어천</v>
          </cell>
        </row>
        <row r="1203">
          <cell r="AS1203" t="str">
            <v>청원인풍정마을하수도</v>
          </cell>
          <cell r="BD1203" t="str">
            <v>팔거천</v>
          </cell>
        </row>
        <row r="1204">
          <cell r="AS1204" t="str">
            <v>청원대전지구마을하수도</v>
          </cell>
          <cell r="BD1204" t="str">
            <v>구야천</v>
          </cell>
        </row>
        <row r="1205">
          <cell r="AS1205" t="str">
            <v>부용검시마을하수도</v>
          </cell>
          <cell r="BD1205" t="str">
            <v>달서천</v>
          </cell>
        </row>
        <row r="1206">
          <cell r="AS1206" t="str">
            <v>문의구룡마을하수도</v>
          </cell>
          <cell r="BD1206" t="str">
            <v>이언천</v>
          </cell>
        </row>
        <row r="1207">
          <cell r="AS1207" t="str">
            <v>소전2리마을하수도</v>
          </cell>
          <cell r="BD1207" t="str">
            <v>연호천</v>
          </cell>
        </row>
        <row r="1208">
          <cell r="AS1208" t="str">
            <v>소전1리마을하수도</v>
          </cell>
          <cell r="BD1208" t="str">
            <v>진천천</v>
          </cell>
        </row>
        <row r="1209">
          <cell r="AS1209" t="str">
            <v>내수초정마을하수도</v>
          </cell>
          <cell r="BD1209" t="str">
            <v>천내천</v>
          </cell>
        </row>
        <row r="1210">
          <cell r="AS1210" t="str">
            <v>현도하석마을하수도</v>
          </cell>
          <cell r="BD1210" t="str">
            <v>기세곡천</v>
          </cell>
        </row>
        <row r="1211">
          <cell r="AS1211" t="str">
            <v>품곡하수종말처리장</v>
          </cell>
          <cell r="BD1211" t="str">
            <v>본리천</v>
          </cell>
        </row>
        <row r="1212">
          <cell r="AS1212" t="str">
            <v>청주하수종말처리장</v>
          </cell>
          <cell r="BD1212" t="str">
            <v>교항천</v>
          </cell>
        </row>
        <row r="1213">
          <cell r="AS1213" t="str">
            <v>문의(미천)하수종말처리장</v>
          </cell>
          <cell r="BD1213" t="str">
            <v>용소천</v>
          </cell>
        </row>
        <row r="1214">
          <cell r="AS1214" t="str">
            <v>노현하수종말처리장</v>
          </cell>
          <cell r="BD1214" t="str">
            <v>금포천</v>
          </cell>
        </row>
        <row r="1215">
          <cell r="AS1215" t="str">
            <v>청원미원하수종말처리장</v>
          </cell>
          <cell r="BD1215" t="str">
            <v>현풍천</v>
          </cell>
        </row>
        <row r="1216">
          <cell r="AS1216" t="str">
            <v>내수하수종말처리장</v>
          </cell>
          <cell r="BD1216" t="str">
            <v>차천</v>
          </cell>
        </row>
        <row r="1217">
          <cell r="AS1217" t="str">
            <v>보은분뇨위생처리장</v>
          </cell>
          <cell r="BD1217" t="str">
            <v>운봉천</v>
          </cell>
        </row>
        <row r="1218">
          <cell r="AS1218" t="str">
            <v>용암쓰레기위생처리장</v>
          </cell>
          <cell r="BD1218" t="str">
            <v>대산천</v>
          </cell>
        </row>
        <row r="1219">
          <cell r="AS1219" t="str">
            <v>갈목쓰레기위생처리장</v>
          </cell>
          <cell r="BD1219" t="str">
            <v>현창천</v>
          </cell>
        </row>
        <row r="1220">
          <cell r="AS1220" t="str">
            <v>보은축산폐수공공처리장</v>
          </cell>
          <cell r="BD1220" t="str">
            <v>용호천</v>
          </cell>
        </row>
        <row r="1221">
          <cell r="AS1221" t="str">
            <v>눌곡마을하수도</v>
          </cell>
          <cell r="BD1221" t="str">
            <v>대가천</v>
          </cell>
        </row>
        <row r="1222">
          <cell r="AS1222" t="str">
            <v>송현마을하수도</v>
          </cell>
          <cell r="BD1222" t="str">
            <v>옥동천</v>
          </cell>
        </row>
        <row r="1223">
          <cell r="AS1223" t="str">
            <v>중판마을하수도</v>
          </cell>
          <cell r="BD1223" t="str">
            <v>화죽천</v>
          </cell>
        </row>
        <row r="1224">
          <cell r="AS1224" t="str">
            <v>고석마을하수도</v>
          </cell>
          <cell r="BD1224" t="str">
            <v>계정천</v>
          </cell>
        </row>
        <row r="1225">
          <cell r="AS1225" t="str">
            <v>장갑마을하수도</v>
          </cell>
          <cell r="BD1225" t="str">
            <v>금성천</v>
          </cell>
        </row>
        <row r="1226">
          <cell r="AS1226" t="str">
            <v>보은창리마을하수도</v>
          </cell>
          <cell r="BD1226" t="str">
            <v>소가천</v>
          </cell>
        </row>
        <row r="1227">
          <cell r="AS1227" t="str">
            <v>보은하수종말처리장</v>
          </cell>
          <cell r="BD1227" t="str">
            <v>오리천</v>
          </cell>
        </row>
        <row r="1228">
          <cell r="AS1228" t="str">
            <v>삼승하수종말처리장</v>
          </cell>
          <cell r="BD1228" t="str">
            <v>내곡천</v>
          </cell>
        </row>
        <row r="1229">
          <cell r="AS1229" t="str">
            <v>회인하수종말처리장</v>
          </cell>
          <cell r="BD1229" t="str">
            <v>안림천</v>
          </cell>
        </row>
        <row r="1230">
          <cell r="AS1230" t="str">
            <v>속리산하수종말처리장</v>
          </cell>
          <cell r="BD1230" t="str">
            <v>가야천</v>
          </cell>
        </row>
        <row r="1231">
          <cell r="AS1231" t="str">
            <v>마로하수종말처리장</v>
          </cell>
          <cell r="BD1231" t="str">
            <v>이천천</v>
          </cell>
        </row>
        <row r="1232">
          <cell r="AS1232" t="str">
            <v>동이농공단지폐수종말처리장</v>
          </cell>
          <cell r="BD1232" t="str">
            <v>매화천</v>
          </cell>
        </row>
        <row r="1233">
          <cell r="AS1233" t="str">
            <v>옥천분뇨처리장</v>
          </cell>
          <cell r="BD1233" t="str">
            <v>성기천</v>
          </cell>
        </row>
        <row r="1234">
          <cell r="AS1234" t="str">
            <v>옥천군북쓰레기매립장</v>
          </cell>
          <cell r="BD1234" t="str">
            <v>청현천</v>
          </cell>
        </row>
        <row r="1235">
          <cell r="AS1235" t="str">
            <v>군북항곡마을하수처리장</v>
          </cell>
          <cell r="BD1235" t="str">
            <v>월광천</v>
          </cell>
        </row>
        <row r="1236">
          <cell r="AS1236" t="str">
            <v>안내장계마을하수처리장</v>
          </cell>
          <cell r="BD1236" t="str">
            <v>하빈천</v>
          </cell>
        </row>
        <row r="1237">
          <cell r="AS1237" t="str">
            <v>이원문화마을하수처리장</v>
          </cell>
          <cell r="BD1237" t="str">
            <v>묵촌천</v>
          </cell>
        </row>
        <row r="1238">
          <cell r="AS1238" t="str">
            <v>군서금산마을하수처리장</v>
          </cell>
          <cell r="BD1238" t="str">
            <v>묘산천</v>
          </cell>
        </row>
        <row r="1239">
          <cell r="AS1239" t="str">
            <v>청산마을하수처리장</v>
          </cell>
          <cell r="BD1239" t="str">
            <v>팔심천</v>
          </cell>
        </row>
        <row r="1240">
          <cell r="AS1240" t="str">
            <v>군북환평마을하수처리장</v>
          </cell>
          <cell r="BD1240" t="str">
            <v>광산천</v>
          </cell>
        </row>
        <row r="1241">
          <cell r="AS1241" t="str">
            <v>청성만명마을하수도</v>
          </cell>
          <cell r="BD1241" t="str">
            <v>용동천</v>
          </cell>
        </row>
        <row r="1242">
          <cell r="AS1242" t="str">
            <v>동이석탄마을하수처리장</v>
          </cell>
          <cell r="BD1242" t="str">
            <v>신안천</v>
          </cell>
        </row>
        <row r="1243">
          <cell r="AS1243" t="str">
            <v>안남도농마을하수처리장</v>
          </cell>
          <cell r="BD1243" t="str">
            <v>포두천</v>
          </cell>
        </row>
        <row r="1244">
          <cell r="AS1244" t="str">
            <v>청성능월마을하수처리장</v>
          </cell>
          <cell r="BD1244" t="str">
            <v>덕곡천</v>
          </cell>
        </row>
        <row r="1245">
          <cell r="AS1245" t="str">
            <v>이원칠방마을하수처리장</v>
          </cell>
          <cell r="BD1245" t="str">
            <v>미곡천</v>
          </cell>
        </row>
        <row r="1246">
          <cell r="AS1246" t="str">
            <v>안내월외마을하수처리장</v>
          </cell>
          <cell r="BD1246" t="str">
            <v>황강</v>
          </cell>
        </row>
        <row r="1247">
          <cell r="AS1247" t="str">
            <v>동이용죽공공하수처리시설</v>
          </cell>
          <cell r="BD1247" t="str">
            <v>신기천</v>
          </cell>
        </row>
        <row r="1248">
          <cell r="AS1248" t="str">
            <v>청산대성공공하수처리시설</v>
          </cell>
          <cell r="BD1248" t="str">
            <v>계수천</v>
          </cell>
        </row>
        <row r="1249">
          <cell r="AS1249" t="str">
            <v>안내도촌마을하수처리장</v>
          </cell>
          <cell r="BD1249" t="str">
            <v>산포천</v>
          </cell>
        </row>
        <row r="1250">
          <cell r="AS1250" t="str">
            <v>옥천귀죽마을하수처리장</v>
          </cell>
          <cell r="BD1250" t="str">
            <v>동호천</v>
          </cell>
        </row>
        <row r="1251">
          <cell r="AS1251" t="str">
            <v>옥천가풍마을하수처리장</v>
          </cell>
          <cell r="BD1251" t="str">
            <v>거기천</v>
          </cell>
        </row>
        <row r="1252">
          <cell r="AS1252" t="str">
            <v>동이금암마을하수처리장</v>
          </cell>
          <cell r="BD1252" t="str">
            <v>동변천</v>
          </cell>
        </row>
        <row r="1253">
          <cell r="AS1253" t="str">
            <v>이원원동마을하수처리장</v>
          </cell>
          <cell r="BD1253" t="str">
            <v>양평천</v>
          </cell>
        </row>
        <row r="1254">
          <cell r="AS1254" t="str">
            <v>군서상중마을하수처리장</v>
          </cell>
          <cell r="BD1254" t="str">
            <v>동천</v>
          </cell>
        </row>
        <row r="1255">
          <cell r="AS1255" t="str">
            <v>군북와정마을하수처리장</v>
          </cell>
          <cell r="BD1255" t="str">
            <v>거창위천</v>
          </cell>
        </row>
        <row r="1256">
          <cell r="AS1256" t="str">
            <v>동이하수종말처리장</v>
          </cell>
          <cell r="BD1256" t="str">
            <v>월성천</v>
          </cell>
        </row>
        <row r="1257">
          <cell r="AS1257" t="str">
            <v>안내하수종말처리장</v>
          </cell>
          <cell r="BD1257" t="str">
            <v>산수천</v>
          </cell>
        </row>
        <row r="1258">
          <cell r="AS1258" t="str">
            <v>이원하수종말처리장</v>
          </cell>
          <cell r="BD1258" t="str">
            <v>창선천</v>
          </cell>
        </row>
        <row r="1259">
          <cell r="AS1259" t="str">
            <v>옥천하수종말처리장</v>
          </cell>
          <cell r="BD1259" t="str">
            <v>분계천</v>
          </cell>
        </row>
        <row r="1260">
          <cell r="AS1260" t="str">
            <v>안남하수종말처리장</v>
          </cell>
          <cell r="BD1260" t="str">
            <v>소정천</v>
          </cell>
        </row>
        <row r="1261">
          <cell r="AS1261" t="str">
            <v>영동분뇨처리시설</v>
          </cell>
          <cell r="BD1261" t="str">
            <v>대정천</v>
          </cell>
        </row>
        <row r="1262">
          <cell r="AS1262" t="str">
            <v>영동쓰레기매립장</v>
          </cell>
          <cell r="BD1262" t="str">
            <v>산상천</v>
          </cell>
        </row>
        <row r="1263">
          <cell r="AS1263" t="str">
            <v>영동축산폐수공공처리시설</v>
          </cell>
          <cell r="BD1263" t="str">
            <v>남산천</v>
          </cell>
        </row>
        <row r="1264">
          <cell r="AS1264" t="str">
            <v>예전마을하수도</v>
          </cell>
          <cell r="BD1264" t="str">
            <v>당산천</v>
          </cell>
        </row>
        <row r="1265">
          <cell r="AS1265" t="str">
            <v>수두마을하수도</v>
          </cell>
          <cell r="BD1265" t="str">
            <v>마리천</v>
          </cell>
        </row>
        <row r="1266">
          <cell r="AS1266" t="str">
            <v>봉곡마을하수도</v>
          </cell>
          <cell r="BD1266" t="str">
            <v>하고천</v>
          </cell>
        </row>
        <row r="1267">
          <cell r="AS1267" t="str">
            <v>조동마을하수도</v>
          </cell>
          <cell r="BD1267" t="str">
            <v>웅곡천</v>
          </cell>
        </row>
        <row r="1268">
          <cell r="AS1268" t="str">
            <v>초강마을하수도</v>
          </cell>
          <cell r="BD1268" t="str">
            <v>양항천</v>
          </cell>
        </row>
        <row r="1269">
          <cell r="AS1269" t="str">
            <v>영동공암마을하수도</v>
          </cell>
          <cell r="BD1269" t="str">
            <v>대곡천</v>
          </cell>
        </row>
        <row r="1270">
          <cell r="AS1270" t="str">
            <v>영동남전마을하수도</v>
          </cell>
          <cell r="BD1270" t="str">
            <v>정장천</v>
          </cell>
        </row>
        <row r="1271">
          <cell r="AS1271" t="str">
            <v>영동임산마을하수도</v>
          </cell>
          <cell r="BD1271" t="str">
            <v>대산천</v>
          </cell>
        </row>
        <row r="1272">
          <cell r="AS1272" t="str">
            <v>영동추풍령마을하수도</v>
          </cell>
          <cell r="BD1272" t="str">
            <v>무촌천</v>
          </cell>
        </row>
        <row r="1273">
          <cell r="AS1273" t="str">
            <v>영동황산마을하수도</v>
          </cell>
          <cell r="BD1273" t="str">
            <v>전척천</v>
          </cell>
        </row>
        <row r="1274">
          <cell r="AS1274" t="str">
            <v>영동호탄마을하수도</v>
          </cell>
          <cell r="BD1274" t="str">
            <v>임불천</v>
          </cell>
        </row>
        <row r="1275">
          <cell r="AS1275" t="str">
            <v>영동하수종말처리장</v>
          </cell>
          <cell r="BD1275" t="str">
            <v>가천천</v>
          </cell>
        </row>
        <row r="1276">
          <cell r="AS1276" t="str">
            <v>증평위생처리장</v>
          </cell>
          <cell r="BD1276" t="str">
            <v>우혜천</v>
          </cell>
        </row>
        <row r="1277">
          <cell r="AS1277" t="str">
            <v>증평일반산업단지폐수종말처리장</v>
          </cell>
          <cell r="BD1277" t="str">
            <v>좌가천</v>
          </cell>
        </row>
        <row r="1278">
          <cell r="AS1278" t="str">
            <v>증평생활폐기물매립시설</v>
          </cell>
          <cell r="BD1278" t="str">
            <v>우가천</v>
          </cell>
        </row>
        <row r="1279">
          <cell r="AS1279" t="str">
            <v>광덕리공공하수도</v>
          </cell>
          <cell r="BD1279" t="str">
            <v>마상천</v>
          </cell>
        </row>
        <row r="1280">
          <cell r="AS1280" t="str">
            <v>증평수질개선사업소</v>
          </cell>
          <cell r="BD1280" t="str">
            <v>지산천</v>
          </cell>
        </row>
        <row r="1281">
          <cell r="AS1281" t="str">
            <v>진천분뇨처리시설</v>
          </cell>
          <cell r="BD1281" t="str">
            <v>고견천</v>
          </cell>
        </row>
        <row r="1282">
          <cell r="AS1282" t="str">
            <v>광혜원산업단지폐수종말처리장</v>
          </cell>
          <cell r="BD1282" t="str">
            <v>지산천</v>
          </cell>
        </row>
        <row r="1283">
          <cell r="AS1283" t="str">
            <v>초평매립장</v>
          </cell>
          <cell r="BD1283" t="str">
            <v>지곡천</v>
          </cell>
        </row>
        <row r="1284">
          <cell r="AS1284" t="str">
            <v>이월매립장</v>
          </cell>
          <cell r="BD1284" t="str">
            <v>김봉천</v>
          </cell>
        </row>
        <row r="1285">
          <cell r="AS1285" t="str">
            <v>진천축산폐수공공처리장</v>
          </cell>
          <cell r="BD1285" t="str">
            <v>논덕천</v>
          </cell>
        </row>
        <row r="1286">
          <cell r="AS1286" t="str">
            <v>지전마을하수도</v>
          </cell>
          <cell r="BD1286" t="str">
            <v>사천천</v>
          </cell>
        </row>
        <row r="1287">
          <cell r="AS1287" t="str">
            <v>양촌1_2마을하수도</v>
          </cell>
          <cell r="BD1287" t="str">
            <v>청수천</v>
          </cell>
        </row>
        <row r="1288">
          <cell r="AS1288" t="str">
            <v>가암마을하수도</v>
          </cell>
          <cell r="BD1288" t="str">
            <v>신원천</v>
          </cell>
        </row>
        <row r="1289">
          <cell r="AS1289" t="str">
            <v>내촌문화마을하수도</v>
          </cell>
          <cell r="BD1289" t="str">
            <v>중유천</v>
          </cell>
        </row>
        <row r="1290">
          <cell r="AS1290" t="str">
            <v>진천중방마을하수도</v>
          </cell>
          <cell r="BD1290" t="str">
            <v>노곡천</v>
          </cell>
        </row>
        <row r="1291">
          <cell r="AS1291" t="str">
            <v>사지마을하수도</v>
          </cell>
          <cell r="BD1291" t="str">
            <v>유전천</v>
          </cell>
        </row>
        <row r="1292">
          <cell r="AS1292" t="str">
            <v>도종마을하수도</v>
          </cell>
          <cell r="BD1292" t="str">
            <v>하금천</v>
          </cell>
        </row>
        <row r="1293">
          <cell r="AS1293" t="str">
            <v>진천석복마을하수도</v>
          </cell>
          <cell r="BD1293" t="str">
            <v>회양천</v>
          </cell>
        </row>
        <row r="1294">
          <cell r="AS1294" t="str">
            <v>진천궁동마을하수도</v>
          </cell>
          <cell r="BD1294" t="str">
            <v>금성천</v>
          </cell>
        </row>
        <row r="1295">
          <cell r="AS1295" t="str">
            <v>죽현공공하수처리시설</v>
          </cell>
          <cell r="BD1295" t="str">
            <v>성천</v>
          </cell>
        </row>
        <row r="1296">
          <cell r="AS1296" t="str">
            <v>진천하수종말처리장</v>
          </cell>
          <cell r="BD1296" t="str">
            <v>용지천</v>
          </cell>
        </row>
        <row r="1297">
          <cell r="AS1297" t="str">
            <v>덕산처리장</v>
          </cell>
          <cell r="BD1297" t="str">
            <v>우곡천</v>
          </cell>
        </row>
        <row r="1298">
          <cell r="AS1298" t="str">
            <v>이월처리장</v>
          </cell>
          <cell r="BD1298" t="str">
            <v>황계천</v>
          </cell>
        </row>
        <row r="1299">
          <cell r="AS1299" t="str">
            <v>사리농공단지폐수종말처리장</v>
          </cell>
          <cell r="BD1299" t="str">
            <v>공암천</v>
          </cell>
        </row>
        <row r="1300">
          <cell r="AS1300" t="str">
            <v>괴산분뇨처리장</v>
          </cell>
          <cell r="BD1300" t="str">
            <v>팔산천</v>
          </cell>
        </row>
        <row r="1301">
          <cell r="AS1301" t="str">
            <v>괴산(능촌)쓰레기종합처리장</v>
          </cell>
          <cell r="BD1301" t="str">
            <v>방곡천</v>
          </cell>
        </row>
        <row r="1302">
          <cell r="AS1302" t="str">
            <v>괴산축산폐수공공처리장</v>
          </cell>
          <cell r="BD1302" t="str">
            <v>월평천</v>
          </cell>
        </row>
        <row r="1303">
          <cell r="AS1303" t="str">
            <v>삼송마을하수도</v>
          </cell>
          <cell r="BD1303" t="str">
            <v>아천</v>
          </cell>
        </row>
        <row r="1304">
          <cell r="AS1304" t="str">
            <v>괴산이평마을하수도</v>
          </cell>
          <cell r="BD1304" t="str">
            <v>안금천</v>
          </cell>
        </row>
        <row r="1305">
          <cell r="AS1305" t="str">
            <v>송덕마을하수도</v>
          </cell>
          <cell r="BD1305" t="str">
            <v>장안천</v>
          </cell>
        </row>
        <row r="1306">
          <cell r="AS1306" t="str">
            <v>관평마을하수도</v>
          </cell>
          <cell r="BD1306" t="str">
            <v>진위천</v>
          </cell>
        </row>
        <row r="1307">
          <cell r="AS1307" t="str">
            <v>아성마을하수도</v>
          </cell>
          <cell r="BD1307" t="str">
            <v>송전천</v>
          </cell>
        </row>
        <row r="1308">
          <cell r="AS1308" t="str">
            <v>사오랑마을하수도</v>
          </cell>
          <cell r="BD1308" t="str">
            <v>원촌천</v>
          </cell>
        </row>
        <row r="1309">
          <cell r="AS1309" t="str">
            <v>괴산하산마을하수도</v>
          </cell>
          <cell r="BD1309" t="str">
            <v>용덕사천</v>
          </cell>
        </row>
        <row r="1310">
          <cell r="AS1310" t="str">
            <v>화양동마을하수도</v>
          </cell>
          <cell r="BD1310" t="str">
            <v>화산천</v>
          </cell>
        </row>
        <row r="1311">
          <cell r="AS1311" t="str">
            <v>사리마을하수도</v>
          </cell>
          <cell r="BD1311" t="str">
            <v>묘봉천</v>
          </cell>
        </row>
        <row r="1312">
          <cell r="AS1312" t="str">
            <v>새골마을하수도</v>
          </cell>
          <cell r="BD1312" t="str">
            <v>원장천</v>
          </cell>
        </row>
        <row r="1313">
          <cell r="AS1313" t="str">
            <v>쌍곡마을하수도</v>
          </cell>
          <cell r="BD1313" t="str">
            <v>봉무천</v>
          </cell>
        </row>
        <row r="1314">
          <cell r="AS1314" t="str">
            <v>대지랭이마을하수도</v>
          </cell>
          <cell r="BD1314" t="str">
            <v>성은천</v>
          </cell>
        </row>
        <row r="1315">
          <cell r="AS1315" t="str">
            <v>신풍마을하수도</v>
          </cell>
          <cell r="BD1315" t="str">
            <v>원암천</v>
          </cell>
        </row>
        <row r="1316">
          <cell r="AS1316" t="str">
            <v>잉어수마을하수도</v>
          </cell>
          <cell r="BD1316" t="str">
            <v>통삼천</v>
          </cell>
        </row>
        <row r="1317">
          <cell r="AS1317" t="str">
            <v>청안마을하수도</v>
          </cell>
          <cell r="BD1317" t="str">
            <v>사후천</v>
          </cell>
        </row>
        <row r="1318">
          <cell r="AS1318" t="str">
            <v>청천마을하수도</v>
          </cell>
          <cell r="BD1318" t="str">
            <v>산하천</v>
          </cell>
        </row>
        <row r="1319">
          <cell r="AS1319" t="str">
            <v>송면마을하수도</v>
          </cell>
          <cell r="BD1319" t="str">
            <v>지산천</v>
          </cell>
        </row>
        <row r="1320">
          <cell r="AS1320" t="str">
            <v>감물마을하수도</v>
          </cell>
          <cell r="BD1320" t="str">
            <v>오산천</v>
          </cell>
        </row>
        <row r="1321">
          <cell r="AS1321" t="str">
            <v>괴산칠성마을하수도</v>
          </cell>
          <cell r="BD1321" t="str">
            <v>수원천</v>
          </cell>
        </row>
        <row r="1322">
          <cell r="AS1322" t="str">
            <v>괴산하수종말처리장</v>
          </cell>
          <cell r="BD1322" t="str">
            <v>지곡천</v>
          </cell>
        </row>
        <row r="1323">
          <cell r="AS1323" t="str">
            <v>음성하수종말처리장(위생처리시설)</v>
          </cell>
          <cell r="BD1323" t="str">
            <v>공세천</v>
          </cell>
        </row>
        <row r="1324">
          <cell r="AS1324" t="str">
            <v>금왕하수종말처리시설(위생처리시설)</v>
          </cell>
          <cell r="BD1324" t="str">
            <v>고매천</v>
          </cell>
        </row>
        <row r="1325">
          <cell r="AS1325" t="str">
            <v>감곡문촌오수처리시설</v>
          </cell>
          <cell r="BD1325" t="str">
            <v>치동천</v>
          </cell>
        </row>
        <row r="1326">
          <cell r="AS1326" t="str">
            <v>금왕산업단지폐수종말처리장</v>
          </cell>
          <cell r="BD1326" t="str">
            <v>신리천</v>
          </cell>
        </row>
        <row r="1327">
          <cell r="AS1327" t="str">
            <v>대풍산업단지폐수종말처리장</v>
          </cell>
          <cell r="BD1327" t="str">
            <v>장지천</v>
          </cell>
        </row>
        <row r="1328">
          <cell r="AS1328" t="str">
            <v>대소산업단지폐수종말처리장</v>
          </cell>
          <cell r="BD1328" t="str">
            <v>궐리천</v>
          </cell>
        </row>
        <row r="1329">
          <cell r="AS1329" t="str">
            <v>맹동산업단지폐수종말처리장</v>
          </cell>
          <cell r="BD1329" t="str">
            <v>가장천</v>
          </cell>
        </row>
        <row r="1330">
          <cell r="AS1330" t="str">
            <v>하이텍산업단지폐수종말처리장</v>
          </cell>
          <cell r="BD1330" t="str">
            <v>황구지천</v>
          </cell>
        </row>
        <row r="1331">
          <cell r="AS1331" t="str">
            <v>음성.진천광역폐기물매립장</v>
          </cell>
          <cell r="BD1331" t="str">
            <v>서호천</v>
          </cell>
        </row>
        <row r="1332">
          <cell r="AS1332" t="str">
            <v>생극병암마을하수도</v>
          </cell>
          <cell r="BD1332" t="str">
            <v>영화천</v>
          </cell>
        </row>
        <row r="1333">
          <cell r="AS1333" t="str">
            <v>삼성문화마을하수도</v>
          </cell>
          <cell r="BD1333" t="str">
            <v>수원천</v>
          </cell>
        </row>
        <row r="1334">
          <cell r="AS1334" t="str">
            <v>생극관성마을하수도</v>
          </cell>
          <cell r="BD1334" t="str">
            <v>광교천</v>
          </cell>
        </row>
        <row r="1335">
          <cell r="AS1335" t="str">
            <v>부윤리마을하수도</v>
          </cell>
          <cell r="BD1335" t="str">
            <v>원천리천</v>
          </cell>
        </row>
        <row r="1336">
          <cell r="AS1336" t="str">
            <v>생극마을하수도</v>
          </cell>
          <cell r="BD1336" t="str">
            <v>가산천</v>
          </cell>
        </row>
        <row r="1337">
          <cell r="AS1337" t="str">
            <v>미곡리마을하수도</v>
          </cell>
          <cell r="BD1337" t="str">
            <v>여천</v>
          </cell>
        </row>
        <row r="1338">
          <cell r="AS1338" t="str">
            <v>단평리마을하수도</v>
          </cell>
          <cell r="BD1338" t="str">
            <v>영덕천</v>
          </cell>
        </row>
        <row r="1339">
          <cell r="AS1339" t="str">
            <v>오궁리마을하수도</v>
          </cell>
          <cell r="BD1339" t="str">
            <v>반정천</v>
          </cell>
        </row>
        <row r="1340">
          <cell r="AS1340" t="str">
            <v>음성하수종말처리장</v>
          </cell>
          <cell r="BD1340" t="str">
            <v>삼미천</v>
          </cell>
        </row>
        <row r="1341">
          <cell r="AS1341" t="str">
            <v>금왕하수종말처리장</v>
          </cell>
          <cell r="BD1341" t="str">
            <v>갈천</v>
          </cell>
        </row>
        <row r="1342">
          <cell r="AS1342" t="str">
            <v>대소하수종말처리장</v>
          </cell>
          <cell r="BD1342" t="str">
            <v>천천</v>
          </cell>
        </row>
        <row r="1343">
          <cell r="AS1343" t="str">
            <v>적성농공단지폐수종말처리장</v>
          </cell>
          <cell r="BD1343" t="str">
            <v>장등천</v>
          </cell>
        </row>
        <row r="1344">
          <cell r="AS1344" t="str">
            <v>단양위생처리장</v>
          </cell>
          <cell r="BD1344" t="str">
            <v>두릉천</v>
          </cell>
        </row>
        <row r="1345">
          <cell r="AS1345" t="str">
            <v>단양매포매립장</v>
          </cell>
          <cell r="BD1345" t="str">
            <v>관리천</v>
          </cell>
        </row>
        <row r="1346">
          <cell r="AS1346" t="str">
            <v>가대리마을하수도(1)</v>
          </cell>
          <cell r="BD1346" t="str">
            <v>서정리천</v>
          </cell>
        </row>
        <row r="1347">
          <cell r="AS1347" t="str">
            <v>두음리마을하수도</v>
          </cell>
          <cell r="BD1347" t="str">
            <v>교포천</v>
          </cell>
        </row>
        <row r="1348">
          <cell r="AS1348" t="str">
            <v>북상리마을하수도</v>
          </cell>
          <cell r="BD1348" t="str">
            <v>대반천</v>
          </cell>
        </row>
        <row r="1349">
          <cell r="AS1349" t="str">
            <v>덕문곡리마을하수도</v>
          </cell>
          <cell r="BD1349" t="str">
            <v>둔포천</v>
          </cell>
        </row>
        <row r="1350">
          <cell r="AS1350" t="str">
            <v>삼곡리마을하수도</v>
          </cell>
          <cell r="BD1350" t="str">
            <v>의식천</v>
          </cell>
        </row>
        <row r="1351">
          <cell r="AS1351" t="str">
            <v>사인암리마을하수도</v>
          </cell>
          <cell r="BD1351" t="str">
            <v>산전천</v>
          </cell>
        </row>
        <row r="1352">
          <cell r="AS1352" t="str">
            <v>어의곡마을하수도(매포읍40톤)</v>
          </cell>
          <cell r="BD1352" t="str">
            <v>관대천</v>
          </cell>
        </row>
        <row r="1353">
          <cell r="AS1353" t="str">
            <v>하리마을하수도</v>
          </cell>
          <cell r="BD1353" t="str">
            <v>군계천</v>
          </cell>
        </row>
        <row r="1354">
          <cell r="AS1354" t="str">
            <v>오사리마을하수도</v>
          </cell>
          <cell r="BD1354" t="str">
            <v>명포천</v>
          </cell>
        </row>
        <row r="1355">
          <cell r="AS1355" t="str">
            <v>대대리마을하수도(1)</v>
          </cell>
          <cell r="BD1355" t="str">
            <v>신언천</v>
          </cell>
        </row>
        <row r="1356">
          <cell r="AS1356" t="str">
            <v>보발리마을하수도</v>
          </cell>
          <cell r="BD1356" t="str">
            <v>도대천</v>
          </cell>
        </row>
        <row r="1357">
          <cell r="AS1357" t="str">
            <v>양당리마을하수도</v>
          </cell>
          <cell r="BD1357" t="str">
            <v>아산천</v>
          </cell>
        </row>
        <row r="1358">
          <cell r="AS1358" t="str">
            <v>영천리마을하수도</v>
          </cell>
          <cell r="BD1358" t="str">
            <v>신현천</v>
          </cell>
        </row>
        <row r="1359">
          <cell r="AS1359" t="str">
            <v>석교리마을하수도(1)</v>
          </cell>
          <cell r="BD1359" t="str">
            <v>주천</v>
          </cell>
        </row>
        <row r="1360">
          <cell r="AS1360" t="str">
            <v>소야리마을하수도</v>
          </cell>
          <cell r="BD1360" t="str">
            <v>공세천</v>
          </cell>
        </row>
        <row r="1361">
          <cell r="AS1361" t="str">
            <v>단양대전리마을하수도</v>
          </cell>
          <cell r="BD1361" t="str">
            <v>양양남대천</v>
          </cell>
        </row>
        <row r="1362">
          <cell r="AS1362" t="str">
            <v>가대리마을하수도(2)</v>
          </cell>
          <cell r="BD1362" t="str">
            <v>양양남대천</v>
          </cell>
        </row>
        <row r="1363">
          <cell r="AS1363" t="str">
            <v>대대리마을하수도(2)</v>
          </cell>
          <cell r="BD1363" t="str">
            <v>면옥치천</v>
          </cell>
        </row>
        <row r="1364">
          <cell r="AS1364" t="str">
            <v>석교리마을하수도(2)</v>
          </cell>
          <cell r="BD1364" t="str">
            <v>어성전천</v>
          </cell>
        </row>
        <row r="1365">
          <cell r="AS1365" t="str">
            <v>어의곡1마을하수도(가곡면10톤)</v>
          </cell>
          <cell r="BD1365" t="str">
            <v>후천</v>
          </cell>
        </row>
        <row r="1366">
          <cell r="AS1366" t="str">
            <v>어의곡2마을하수도(가곡면40톤)</v>
          </cell>
          <cell r="BD1366" t="str">
            <v>오색천</v>
          </cell>
        </row>
        <row r="1367">
          <cell r="AS1367" t="str">
            <v>단양하수종말처리장</v>
          </cell>
          <cell r="BD1367" t="str">
            <v>장승천</v>
          </cell>
        </row>
        <row r="1368">
          <cell r="AS1368" t="str">
            <v>단양매포하수종말처리장</v>
          </cell>
          <cell r="BD1368" t="str">
            <v>거마천</v>
          </cell>
        </row>
        <row r="1369">
          <cell r="AS1369" t="str">
            <v>천안시환경사업소</v>
          </cell>
          <cell r="BD1369" t="str">
            <v>포월천</v>
          </cell>
        </row>
        <row r="1370">
          <cell r="AS1370" t="str">
            <v>천안제3산업단지폐수종말처리장</v>
          </cell>
          <cell r="BD1370" t="str">
            <v>강릉남대천</v>
          </cell>
        </row>
        <row r="1371">
          <cell r="AS1371" t="str">
            <v>천흥산업단지폐수종말처리장</v>
          </cell>
          <cell r="BD1371" t="str">
            <v>도마천</v>
          </cell>
        </row>
        <row r="1372">
          <cell r="AS1372" t="str">
            <v>천안제4산업단지폐수종말처리장</v>
          </cell>
          <cell r="BD1372" t="str">
            <v>왕산천</v>
          </cell>
        </row>
        <row r="1373">
          <cell r="AS1373" t="str">
            <v>천안목천매립장</v>
          </cell>
          <cell r="BD1373" t="str">
            <v>섬석천</v>
          </cell>
        </row>
        <row r="1374">
          <cell r="AS1374" t="str">
            <v>천안축산폐수공공처리장</v>
          </cell>
          <cell r="BD1374" t="str">
            <v>어단천</v>
          </cell>
        </row>
        <row r="1375">
          <cell r="AS1375" t="str">
            <v>천안가축분뇨공공처리장</v>
          </cell>
          <cell r="BD1375" t="str">
            <v>금광천</v>
          </cell>
        </row>
        <row r="1376">
          <cell r="AS1376" t="str">
            <v>서흑마을하수도</v>
          </cell>
          <cell r="BD1376" t="str">
            <v>방림천</v>
          </cell>
        </row>
        <row r="1377">
          <cell r="AS1377" t="str">
            <v>용도마을하수도</v>
          </cell>
          <cell r="BD1377" t="str">
            <v>금곡천</v>
          </cell>
        </row>
        <row r="1378">
          <cell r="AS1378" t="str">
            <v>천안목천문화마을하수도</v>
          </cell>
          <cell r="BD1378" t="str">
            <v>발안천</v>
          </cell>
        </row>
        <row r="1379">
          <cell r="AS1379" t="str">
            <v>천안북면운용마을하수도</v>
          </cell>
          <cell r="BD1379" t="str">
            <v>하가등천</v>
          </cell>
        </row>
        <row r="1380">
          <cell r="AS1380" t="str">
            <v>천안북면도촌마을하수도</v>
          </cell>
          <cell r="BD1380" t="str">
            <v>어은천</v>
          </cell>
        </row>
        <row r="1381">
          <cell r="AS1381" t="str">
            <v>천안북면전곡마을하수도</v>
          </cell>
          <cell r="BD1381" t="str">
            <v>자안천</v>
          </cell>
        </row>
        <row r="1382">
          <cell r="AS1382" t="str">
            <v>천안북면양곡마을하수도</v>
          </cell>
          <cell r="BD1382" t="str">
            <v>요곡천</v>
          </cell>
        </row>
        <row r="1383">
          <cell r="AS1383" t="str">
            <v>미죽지구마을하수도</v>
          </cell>
          <cell r="BD1383" t="str">
            <v>무봉천</v>
          </cell>
        </row>
        <row r="1384">
          <cell r="AS1384" t="str">
            <v>광덕지구마을하수도</v>
          </cell>
          <cell r="BD1384" t="str">
            <v>신남천</v>
          </cell>
        </row>
        <row r="1385">
          <cell r="AS1385" t="str">
            <v>댓거리3지구마을하수도</v>
          </cell>
          <cell r="BD1385" t="str">
            <v>남양천</v>
          </cell>
        </row>
        <row r="1386">
          <cell r="AS1386" t="str">
            <v>댓거리1지구마을하수도</v>
          </cell>
          <cell r="BD1386" t="str">
            <v>남전천</v>
          </cell>
        </row>
        <row r="1387">
          <cell r="AS1387" t="str">
            <v>대덕마을하수도</v>
          </cell>
          <cell r="BD1387" t="str">
            <v>동화천</v>
          </cell>
        </row>
        <row r="1388">
          <cell r="AS1388" t="str">
            <v>광덕신흥지구마을하수도</v>
          </cell>
          <cell r="BD1388" t="str">
            <v>어천</v>
          </cell>
        </row>
        <row r="1389">
          <cell r="AS1389" t="str">
            <v>댓거리2지구마을하수도</v>
          </cell>
          <cell r="BD1389" t="str">
            <v>구포천</v>
          </cell>
        </row>
        <row r="1390">
          <cell r="AS1390" t="str">
            <v>대평지구마을하수도</v>
          </cell>
          <cell r="BD1390" t="str">
            <v>반월천</v>
          </cell>
        </row>
        <row r="1391">
          <cell r="AS1391" t="str">
            <v>공달원지구마을하수도</v>
          </cell>
          <cell r="BD1391" t="str">
            <v>죽암천</v>
          </cell>
        </row>
        <row r="1392">
          <cell r="AS1392" t="str">
            <v>양대지구마을하수도</v>
          </cell>
          <cell r="BD1392" t="str">
            <v>건건천</v>
          </cell>
        </row>
        <row r="1393">
          <cell r="AS1393" t="str">
            <v>병천매성지구마을하수도</v>
          </cell>
          <cell r="BD1393" t="str">
            <v>송라천</v>
          </cell>
        </row>
        <row r="1394">
          <cell r="AS1394" t="str">
            <v>동면화계지구마을하수도</v>
          </cell>
          <cell r="BD1394" t="str">
            <v>안산천</v>
          </cell>
        </row>
        <row r="1395">
          <cell r="AS1395" t="str">
            <v>천안하수종말처리장</v>
          </cell>
          <cell r="BD1395" t="str">
            <v>화정천</v>
          </cell>
        </row>
        <row r="1396">
          <cell r="AS1396" t="str">
            <v>천안성환하수처리장</v>
          </cell>
          <cell r="BD1396" t="str">
            <v>신길천</v>
          </cell>
        </row>
        <row r="1397">
          <cell r="AS1397" t="str">
            <v>천안병천하수처리장</v>
          </cell>
          <cell r="BD1397" t="str">
            <v>장현천</v>
          </cell>
        </row>
        <row r="1398">
          <cell r="AS1398" t="str">
            <v>공주검상농공단지폐수종말처리장</v>
          </cell>
          <cell r="BD1398" t="str">
            <v>보통천</v>
          </cell>
        </row>
        <row r="1399">
          <cell r="AS1399" t="str">
            <v>공주정안농공단지폐수종말처리장</v>
          </cell>
          <cell r="BD1399" t="str">
            <v>은행천</v>
          </cell>
        </row>
        <row r="1400">
          <cell r="AS1400" t="str">
            <v>공주보물농공단지폐수종말처리장</v>
          </cell>
          <cell r="BD1400" t="str">
            <v>신천</v>
          </cell>
        </row>
        <row r="1401">
          <cell r="AS1401" t="str">
            <v>공주분뇨처리시설</v>
          </cell>
          <cell r="BD1401" t="str">
            <v>운연천</v>
          </cell>
        </row>
        <row r="1402">
          <cell r="AS1402" t="str">
            <v>공주(검상)위생매립장</v>
          </cell>
          <cell r="BD1402" t="str">
            <v>장수천</v>
          </cell>
        </row>
        <row r="1403">
          <cell r="AS1403" t="str">
            <v>공주축산폐수공공처리시설</v>
          </cell>
          <cell r="BD1403" t="str">
            <v>만수천</v>
          </cell>
        </row>
        <row r="1404">
          <cell r="AS1404" t="str">
            <v>내문(안골)마을하수도</v>
          </cell>
          <cell r="BD1404" t="str">
            <v>승기천</v>
          </cell>
        </row>
        <row r="1405">
          <cell r="AS1405" t="str">
            <v>우성문화마을하수도</v>
          </cell>
          <cell r="BD1405" t="str">
            <v>심곡천</v>
          </cell>
        </row>
        <row r="1406">
          <cell r="AS1406" t="str">
            <v>동원리원골마을하수도</v>
          </cell>
          <cell r="BD1406" t="str">
            <v>공촌천</v>
          </cell>
        </row>
        <row r="1407">
          <cell r="AS1407" t="str">
            <v>상왕동마을하수도</v>
          </cell>
          <cell r="BD1407" t="str">
            <v>시천천</v>
          </cell>
        </row>
        <row r="1408">
          <cell r="AS1408" t="str">
            <v>계룡문화마을하수도</v>
          </cell>
          <cell r="BD1408" t="str">
            <v>검단천</v>
          </cell>
        </row>
        <row r="1409">
          <cell r="AS1409" t="str">
            <v>산수말지구마을하수도</v>
          </cell>
          <cell r="BD1409" t="str">
            <v>대포천</v>
          </cell>
        </row>
        <row r="1410">
          <cell r="AS1410" t="str">
            <v>작은골지구마을하수도</v>
          </cell>
          <cell r="BD1410" t="str">
            <v>석정천</v>
          </cell>
        </row>
        <row r="1411">
          <cell r="AS1411" t="str">
            <v>강변말지구마을하수도</v>
          </cell>
          <cell r="BD1411" t="str">
            <v>포내천</v>
          </cell>
        </row>
        <row r="1412">
          <cell r="AS1412" t="str">
            <v>의당문화마을하수도</v>
          </cell>
          <cell r="BD1412" t="str">
            <v>숭릉천</v>
          </cell>
        </row>
        <row r="1413">
          <cell r="AS1413" t="str">
            <v>신대정지구마을하수도</v>
          </cell>
          <cell r="BD1413" t="str">
            <v>다송천</v>
          </cell>
        </row>
        <row r="1414">
          <cell r="AS1414" t="str">
            <v>어물마을하수도</v>
          </cell>
          <cell r="BD1414" t="str">
            <v>덕하천</v>
          </cell>
        </row>
        <row r="1415">
          <cell r="AS1415" t="str">
            <v>화월마을하수도</v>
          </cell>
          <cell r="BD1415" t="str">
            <v>교산천</v>
          </cell>
        </row>
        <row r="1416">
          <cell r="AS1416" t="str">
            <v>초봉마을하수도</v>
          </cell>
          <cell r="BD1416" t="str">
            <v>삼거천</v>
          </cell>
        </row>
        <row r="1417">
          <cell r="AS1417" t="str">
            <v>용문마을하수도</v>
          </cell>
          <cell r="BD1417" t="str">
            <v>내가천</v>
          </cell>
        </row>
        <row r="1418">
          <cell r="AS1418" t="str">
            <v>갑사마을하수도</v>
          </cell>
          <cell r="BD1418" t="str">
            <v>삼흥천</v>
          </cell>
        </row>
        <row r="1419">
          <cell r="AS1419" t="str">
            <v>경천마을하수도</v>
          </cell>
          <cell r="BD1419" t="str">
            <v>인산천</v>
          </cell>
        </row>
        <row r="1420">
          <cell r="AS1420" t="str">
            <v>보물마을하수도</v>
          </cell>
          <cell r="BD1420" t="str">
            <v>덕교천</v>
          </cell>
        </row>
        <row r="1421">
          <cell r="AS1421" t="str">
            <v>공주쌍신마을하수도</v>
          </cell>
          <cell r="BD1421" t="str">
            <v>길정천</v>
          </cell>
        </row>
        <row r="1422">
          <cell r="AS1422" t="str">
            <v>공주계실마을하수도</v>
          </cell>
          <cell r="BD1422" t="str">
            <v>온수천</v>
          </cell>
        </row>
        <row r="1423">
          <cell r="AS1423" t="str">
            <v>공주하수종말처리장</v>
          </cell>
          <cell r="BD1423" t="str">
            <v>삼동암천</v>
          </cell>
        </row>
        <row r="1424">
          <cell r="AS1424" t="str">
            <v>유구하수처리장</v>
          </cell>
          <cell r="BD1424" t="str">
            <v>동락천</v>
          </cell>
        </row>
        <row r="1425">
          <cell r="AS1425" t="str">
            <v>공암하수처리장</v>
          </cell>
          <cell r="BD1425" t="str">
            <v>선행천</v>
          </cell>
        </row>
        <row r="1426">
          <cell r="AS1426" t="str">
            <v>동학사하수처리장</v>
          </cell>
          <cell r="BD1426" t="str">
            <v>자산천</v>
          </cell>
        </row>
        <row r="1427">
          <cell r="AS1427" t="str">
            <v>보령웅천농공단지폐수종말처리장</v>
          </cell>
          <cell r="BD1427" t="str">
            <v>산북천</v>
          </cell>
        </row>
        <row r="1428">
          <cell r="AS1428" t="str">
            <v>보령주포농공단지폐수종말처리장</v>
          </cell>
          <cell r="BD1428" t="str">
            <v>북천</v>
          </cell>
        </row>
        <row r="1429">
          <cell r="AS1429" t="str">
            <v>보령분뇨처리장</v>
          </cell>
          <cell r="BD1429" t="str">
            <v>교동천</v>
          </cell>
        </row>
        <row r="1430">
          <cell r="AS1430" t="str">
            <v>성주오수처리장</v>
          </cell>
          <cell r="BD1430" t="str">
            <v>초계천</v>
          </cell>
        </row>
        <row r="1431">
          <cell r="AS1431" t="str">
            <v>보령관창산업단지폐수종말처리장</v>
          </cell>
          <cell r="BD1431" t="str">
            <v>남천</v>
          </cell>
        </row>
        <row r="1432">
          <cell r="AS1432" t="str">
            <v>보령쓰레기위생매립장</v>
          </cell>
          <cell r="BD1432" t="str">
            <v>오호천</v>
          </cell>
        </row>
        <row r="1433">
          <cell r="AS1433" t="str">
            <v>보령축산폐수공공처리장</v>
          </cell>
          <cell r="BD1433" t="str">
            <v>삼포천</v>
          </cell>
        </row>
        <row r="1434">
          <cell r="AS1434" t="str">
            <v>농장마을하수처리장</v>
          </cell>
          <cell r="BD1434" t="str">
            <v>문암천</v>
          </cell>
        </row>
        <row r="1435">
          <cell r="AS1435" t="str">
            <v>남동마을하수처리장</v>
          </cell>
          <cell r="BD1435" t="str">
            <v>천진천</v>
          </cell>
        </row>
        <row r="1436">
          <cell r="AS1436" t="str">
            <v>요암마을하수처리장</v>
          </cell>
          <cell r="BD1436" t="str">
            <v>용촌천</v>
          </cell>
        </row>
        <row r="1437">
          <cell r="AS1437" t="str">
            <v>상중마을하수처리장(1)</v>
          </cell>
          <cell r="BD1437" t="str">
            <v>청초천</v>
          </cell>
        </row>
        <row r="1438">
          <cell r="AS1438" t="str">
            <v>상중마을하수처리장(2)</v>
          </cell>
          <cell r="BD1438" t="str">
            <v>쌍천</v>
          </cell>
        </row>
        <row r="1439">
          <cell r="AS1439" t="str">
            <v>수안마을하수처리장(1)</v>
          </cell>
          <cell r="BD1439" t="str">
            <v>물치천</v>
          </cell>
        </row>
        <row r="1440">
          <cell r="AS1440" t="str">
            <v>수안마을하수처리장(2)</v>
          </cell>
          <cell r="BD1440" t="str">
            <v>강선천</v>
          </cell>
        </row>
        <row r="1441">
          <cell r="AS1441" t="str">
            <v>붉은댕이마을하수처리장</v>
          </cell>
          <cell r="BD1441" t="str">
            <v>주청천</v>
          </cell>
        </row>
        <row r="1442">
          <cell r="AS1442" t="str">
            <v>풍년동마을하수처리장</v>
          </cell>
          <cell r="BD1442" t="str">
            <v>동명천</v>
          </cell>
        </row>
        <row r="1443">
          <cell r="AS1443" t="str">
            <v>선촌마을하수처리장(1)</v>
          </cell>
          <cell r="BD1443" t="str">
            <v>상운천</v>
          </cell>
        </row>
        <row r="1444">
          <cell r="AS1444" t="str">
            <v>선촌마을하수처리장(2)</v>
          </cell>
          <cell r="BD1444" t="str">
            <v>광정천</v>
          </cell>
        </row>
        <row r="1445">
          <cell r="AS1445" t="str">
            <v>북정자마을하수처리장(1)</v>
          </cell>
          <cell r="BD1445" t="str">
            <v>대치천</v>
          </cell>
        </row>
        <row r="1446">
          <cell r="AS1446" t="str">
            <v>북정자마을하수처리장(2)</v>
          </cell>
          <cell r="BD1446" t="str">
            <v>해송천</v>
          </cell>
        </row>
        <row r="1447">
          <cell r="AS1447" t="str">
            <v>진촌마을하수처리장(1)</v>
          </cell>
          <cell r="BD1447" t="str">
            <v>화상천</v>
          </cell>
        </row>
        <row r="1448">
          <cell r="AS1448" t="str">
            <v>진촌마을하수처리장(2)</v>
          </cell>
          <cell r="BD1448" t="str">
            <v>신리천</v>
          </cell>
        </row>
        <row r="1449">
          <cell r="AS1449" t="str">
            <v>안터마을하수처리장</v>
          </cell>
          <cell r="BD1449" t="str">
            <v>연곡천</v>
          </cell>
        </row>
        <row r="1450">
          <cell r="AS1450" t="str">
            <v>월촌마을하수처리장(1)</v>
          </cell>
          <cell r="BD1450" t="str">
            <v>신왕천</v>
          </cell>
        </row>
        <row r="1451">
          <cell r="AS1451" t="str">
            <v>갈현마을하수처리장(1)</v>
          </cell>
          <cell r="BD1451" t="str">
            <v>사천천</v>
          </cell>
        </row>
        <row r="1452">
          <cell r="AS1452" t="str">
            <v>갈현마을하수처리장(2)</v>
          </cell>
          <cell r="BD1452" t="str">
            <v>안현천</v>
          </cell>
        </row>
        <row r="1453">
          <cell r="AS1453" t="str">
            <v>대늑전리마을하수처리시설</v>
          </cell>
          <cell r="BD1453" t="str">
            <v>경포천</v>
          </cell>
        </row>
        <row r="1454">
          <cell r="AS1454" t="str">
            <v>봉성리명덕마을하수처리시설</v>
          </cell>
          <cell r="BD1454" t="str">
            <v>위촌천</v>
          </cell>
        </row>
        <row r="1455">
          <cell r="AS1455" t="str">
            <v>용수리마을하수처리시설</v>
          </cell>
          <cell r="BD1455" t="str">
            <v>군선천</v>
          </cell>
        </row>
        <row r="1456">
          <cell r="AS1456" t="str">
            <v>평라리마을하수처리시설</v>
          </cell>
          <cell r="BD1456" t="str">
            <v>임곡천</v>
          </cell>
        </row>
        <row r="1457">
          <cell r="AS1457" t="str">
            <v>소늑전리마을하수처리시설</v>
          </cell>
          <cell r="BD1457" t="str">
            <v>정동진천</v>
          </cell>
        </row>
        <row r="1458">
          <cell r="AS1458" t="str">
            <v>개화2리마을하수도</v>
          </cell>
          <cell r="BD1458" t="str">
            <v>주수천</v>
          </cell>
        </row>
        <row r="1459">
          <cell r="AS1459" t="str">
            <v>보령라원마을하수처리장</v>
          </cell>
          <cell r="BD1459" t="str">
            <v>남양천</v>
          </cell>
        </row>
        <row r="1460">
          <cell r="AS1460" t="str">
            <v>보령홍보마을하수처리장</v>
          </cell>
          <cell r="BD1460" t="str">
            <v>낙풍천</v>
          </cell>
        </row>
        <row r="1461">
          <cell r="AS1461" t="str">
            <v>보령신죽마을하수처리장</v>
          </cell>
          <cell r="BD1461" t="str">
            <v>전천</v>
          </cell>
        </row>
        <row r="1462">
          <cell r="AS1462" t="str">
            <v>보령진죽마을하수처리장</v>
          </cell>
          <cell r="BD1462" t="str">
            <v>신흥천</v>
          </cell>
        </row>
        <row r="1463">
          <cell r="AS1463" t="str">
            <v>보령월촌마을하수처리장(2)</v>
          </cell>
          <cell r="BD1463" t="str">
            <v>낙동강</v>
          </cell>
        </row>
        <row r="1464">
          <cell r="AS1464" t="str">
            <v>호도지구마을오수처리장</v>
          </cell>
          <cell r="BD1464" t="str">
            <v>내성천</v>
          </cell>
        </row>
        <row r="1465">
          <cell r="AS1465" t="str">
            <v>낙원지구오수처리장</v>
          </cell>
          <cell r="BD1465" t="str">
            <v>감천</v>
          </cell>
        </row>
        <row r="1466">
          <cell r="AS1466" t="str">
            <v>죽도관광지오수처리장</v>
          </cell>
          <cell r="BD1466" t="str">
            <v>금호강</v>
          </cell>
        </row>
        <row r="1467">
          <cell r="AS1467" t="str">
            <v>미산마을오수처리장</v>
          </cell>
          <cell r="BD1467" t="str">
            <v>황강</v>
          </cell>
        </row>
        <row r="1468">
          <cell r="AS1468" t="str">
            <v>주교마을오수처리장</v>
          </cell>
          <cell r="BD1468" t="str">
            <v>남강</v>
          </cell>
        </row>
        <row r="1469">
          <cell r="AS1469" t="str">
            <v>소성리공공하수처리시설</v>
          </cell>
          <cell r="BD1469" t="str">
            <v>덕천강</v>
          </cell>
        </row>
        <row r="1470">
          <cell r="AS1470" t="str">
            <v>보령하수종말처리장</v>
          </cell>
          <cell r="BD1470" t="str">
            <v>함안천</v>
          </cell>
        </row>
        <row r="1471">
          <cell r="AS1471" t="str">
            <v>대천공공하수처리시설</v>
          </cell>
          <cell r="BD1471" t="str">
            <v>밀양강</v>
          </cell>
        </row>
        <row r="1472">
          <cell r="AS1472" t="str">
            <v>보령성주공공하수처리장</v>
          </cell>
          <cell r="BD1472" t="str">
            <v>양산천</v>
          </cell>
        </row>
        <row r="1473">
          <cell r="AS1473" t="str">
            <v>웅천공공하수처리장</v>
          </cell>
          <cell r="BD1473" t="str">
            <v>낙동강</v>
          </cell>
        </row>
        <row r="1474">
          <cell r="AS1474" t="str">
            <v>무창포하수종말처리장</v>
          </cell>
          <cell r="BD1474" t="str">
            <v>반변천</v>
          </cell>
        </row>
        <row r="1475">
          <cell r="AS1475" t="str">
            <v>아산득산농공단지폐수종말처리장</v>
          </cell>
          <cell r="BD1475" t="str">
            <v>내성천</v>
          </cell>
        </row>
        <row r="1476">
          <cell r="AS1476" t="str">
            <v>아산환경사업소</v>
          </cell>
          <cell r="BD1476" t="str">
            <v>병성천</v>
          </cell>
        </row>
        <row r="1477">
          <cell r="AS1477" t="str">
            <v>아산테크노산업단지폐수종말처리장</v>
          </cell>
          <cell r="BD1477" t="str">
            <v>위천</v>
          </cell>
        </row>
        <row r="1478">
          <cell r="AS1478" t="str">
            <v>아산인주산업단지폐수종말처리장</v>
          </cell>
          <cell r="BD1478" t="str">
            <v>신천</v>
          </cell>
        </row>
        <row r="1479">
          <cell r="AS1479" t="str">
            <v>신동위생매립장</v>
          </cell>
          <cell r="BD1479" t="str">
            <v>회천</v>
          </cell>
        </row>
        <row r="1480">
          <cell r="AS1480" t="str">
            <v>선장위생매립장</v>
          </cell>
          <cell r="BD1480" t="str">
            <v>거창위천</v>
          </cell>
        </row>
        <row r="1481">
          <cell r="AS1481" t="str">
            <v>구성리위생매립장</v>
          </cell>
          <cell r="BD1481" t="str">
            <v>남강</v>
          </cell>
        </row>
        <row r="1482">
          <cell r="AS1482" t="str">
            <v>아산축산폐수공공처리장</v>
          </cell>
          <cell r="BD1482" t="str">
            <v>함양위천</v>
          </cell>
        </row>
        <row r="1483">
          <cell r="AS1483" t="str">
            <v>음봉월랑마을하수도</v>
          </cell>
          <cell r="BD1483" t="str">
            <v>낙동강</v>
          </cell>
        </row>
        <row r="1484">
          <cell r="AS1484" t="str">
            <v>도고봉농마을하수도</v>
          </cell>
          <cell r="BD1484" t="str">
            <v>황지천</v>
          </cell>
        </row>
        <row r="1485">
          <cell r="AS1485" t="str">
            <v>원남지구마을하수도</v>
          </cell>
          <cell r="BD1485" t="str">
            <v>소도천</v>
          </cell>
        </row>
        <row r="1486">
          <cell r="AS1486" t="str">
            <v>동암지구마을하수도</v>
          </cell>
          <cell r="BD1486" t="str">
            <v>철암천</v>
          </cell>
        </row>
        <row r="1487">
          <cell r="AS1487" t="str">
            <v>금산지구마을하수도</v>
          </cell>
          <cell r="BD1487" t="str">
            <v>송정리천</v>
          </cell>
        </row>
        <row r="1488">
          <cell r="AS1488" t="str">
            <v>석당지구마을하수도</v>
          </cell>
          <cell r="BD1488" t="str">
            <v>병오천</v>
          </cell>
        </row>
        <row r="1489">
          <cell r="AS1489" t="str">
            <v>장존지구마을하수도</v>
          </cell>
          <cell r="BD1489" t="str">
            <v>석포리천</v>
          </cell>
        </row>
        <row r="1490">
          <cell r="AS1490" t="str">
            <v>둔포신항지구마을하수도</v>
          </cell>
          <cell r="BD1490" t="str">
            <v>골포천</v>
          </cell>
        </row>
        <row r="1491">
          <cell r="AS1491" t="str">
            <v>둔포관대지구마을하수도</v>
          </cell>
          <cell r="BD1491" t="str">
            <v>회룡천</v>
          </cell>
        </row>
        <row r="1492">
          <cell r="AS1492" t="str">
            <v>장곳지구마을하수도</v>
          </cell>
          <cell r="BD1492" t="str">
            <v>현동천</v>
          </cell>
        </row>
        <row r="1493">
          <cell r="AS1493" t="str">
            <v>동화지구마을하수도</v>
          </cell>
          <cell r="BD1493" t="str">
            <v>덕신천</v>
          </cell>
        </row>
        <row r="1494">
          <cell r="AS1494" t="str">
            <v>음봉쌍용지구마을하수도</v>
          </cell>
          <cell r="BD1494" t="str">
            <v>가천</v>
          </cell>
        </row>
        <row r="1495">
          <cell r="AS1495" t="str">
            <v>음봉삼거지구공공하수도</v>
          </cell>
          <cell r="BD1495" t="str">
            <v>재산천</v>
          </cell>
        </row>
        <row r="1496">
          <cell r="AS1496" t="str">
            <v>영인신운지구공공하수도</v>
          </cell>
          <cell r="BD1496" t="str">
            <v>운곡천</v>
          </cell>
        </row>
        <row r="1497">
          <cell r="AS1497" t="str">
            <v>배방중리지구마을하수도</v>
          </cell>
          <cell r="BD1497" t="str">
            <v>월노천</v>
          </cell>
        </row>
        <row r="1498">
          <cell r="AS1498" t="str">
            <v>음봉덕지지구마을하수도</v>
          </cell>
          <cell r="BD1498" t="str">
            <v>법전천</v>
          </cell>
        </row>
        <row r="1499">
          <cell r="AS1499" t="str">
            <v>음봉쌍용2지구마을하수도</v>
          </cell>
          <cell r="BD1499" t="str">
            <v>도천</v>
          </cell>
        </row>
        <row r="1500">
          <cell r="AS1500" t="str">
            <v>아산하수종말처리장</v>
          </cell>
          <cell r="BD1500" t="str">
            <v>관창리천</v>
          </cell>
        </row>
        <row r="1501">
          <cell r="AS1501" t="str">
            <v>아산하수종말처리장(증설)</v>
          </cell>
          <cell r="BD1501" t="str">
            <v>고리천</v>
          </cell>
        </row>
        <row r="1502">
          <cell r="AS1502" t="str">
            <v>서산성연농공단지폐수종말처리장</v>
          </cell>
          <cell r="BD1502" t="str">
            <v>토계천</v>
          </cell>
        </row>
        <row r="1503">
          <cell r="AS1503" t="str">
            <v>서산시하수연계분뇨전처리시설</v>
          </cell>
          <cell r="BD1503" t="str">
            <v>동계천</v>
          </cell>
        </row>
        <row r="1504">
          <cell r="AS1504" t="str">
            <v>지곡산업단지폐수종말처리장</v>
          </cell>
          <cell r="BD1504" t="str">
            <v>역계천</v>
          </cell>
        </row>
        <row r="1505">
          <cell r="AS1505" t="str">
            <v>대죽일반산업단지폐수종말처리장</v>
          </cell>
          <cell r="BD1505" t="str">
            <v>구계천</v>
          </cell>
        </row>
        <row r="1506">
          <cell r="AS1506" t="str">
            <v>양대매립장</v>
          </cell>
          <cell r="BD1506" t="str">
            <v>와야천</v>
          </cell>
        </row>
        <row r="1507">
          <cell r="AS1507" t="str">
            <v>서산대산매립장</v>
          </cell>
          <cell r="BD1507" t="str">
            <v>반변천</v>
          </cell>
        </row>
        <row r="1508">
          <cell r="AS1508" t="str">
            <v>서산부석매립장</v>
          </cell>
          <cell r="BD1508" t="str">
            <v>문상천</v>
          </cell>
        </row>
        <row r="1509">
          <cell r="AS1509" t="str">
            <v>서산해미매립장</v>
          </cell>
          <cell r="BD1509" t="str">
            <v>장파천</v>
          </cell>
        </row>
        <row r="1510">
          <cell r="AS1510" t="str">
            <v>서산신촌마을하수도</v>
          </cell>
          <cell r="BD1510" t="str">
            <v>장군천</v>
          </cell>
        </row>
        <row r="1511">
          <cell r="AS1511" t="str">
            <v>노라포마을하수도</v>
          </cell>
          <cell r="BD1511" t="str">
            <v>화원천</v>
          </cell>
        </row>
        <row r="1512">
          <cell r="AS1512" t="str">
            <v>해변마을하수도</v>
          </cell>
          <cell r="BD1512" t="str">
            <v>창하천</v>
          </cell>
        </row>
        <row r="1513">
          <cell r="AS1513" t="str">
            <v>봉락마을하수도</v>
          </cell>
          <cell r="BD1513" t="str">
            <v>동부천</v>
          </cell>
        </row>
        <row r="1514">
          <cell r="AS1514" t="str">
            <v>초록마을하수도</v>
          </cell>
          <cell r="BD1514" t="str">
            <v>동천</v>
          </cell>
        </row>
        <row r="1515">
          <cell r="AS1515" t="str">
            <v>용암홍주마을하수도</v>
          </cell>
          <cell r="BD1515" t="str">
            <v>소청천</v>
          </cell>
        </row>
        <row r="1516">
          <cell r="AS1516" t="str">
            <v>서산고북지구마을하수도</v>
          </cell>
          <cell r="BD1516" t="str">
            <v>신사천</v>
          </cell>
        </row>
        <row r="1517">
          <cell r="AS1517" t="str">
            <v>서산대로1지구마을하수도</v>
          </cell>
          <cell r="BD1517" t="str">
            <v>동산천</v>
          </cell>
        </row>
        <row r="1518">
          <cell r="AS1518" t="str">
            <v>서산음암하수처리장</v>
          </cell>
          <cell r="BD1518" t="str">
            <v>화매천</v>
          </cell>
        </row>
        <row r="1519">
          <cell r="AS1519" t="str">
            <v>서산화곡2지구마을하수도</v>
          </cell>
          <cell r="BD1519" t="str">
            <v>인지천</v>
          </cell>
        </row>
        <row r="1520">
          <cell r="AS1520" t="str">
            <v>서산화곡3지구마을하수도</v>
          </cell>
          <cell r="BD1520" t="str">
            <v>송하천</v>
          </cell>
        </row>
        <row r="1521">
          <cell r="AS1521" t="str">
            <v>서산화수지구마을하수도</v>
          </cell>
          <cell r="BD1521" t="str">
            <v>서시천</v>
          </cell>
        </row>
        <row r="1522">
          <cell r="AS1522" t="str">
            <v>간월도공공하수처리시설</v>
          </cell>
          <cell r="BD1522" t="str">
            <v>용전천</v>
          </cell>
        </row>
        <row r="1523">
          <cell r="AS1523" t="str">
            <v>서산시하수종말처리장</v>
          </cell>
          <cell r="BD1523" t="str">
            <v>경암천</v>
          </cell>
        </row>
        <row r="1524">
          <cell r="AS1524" t="str">
            <v>서산대산하수종말처리장</v>
          </cell>
          <cell r="BD1524" t="str">
            <v>노부천</v>
          </cell>
        </row>
        <row r="1525">
          <cell r="AS1525" t="str">
            <v>도당 하수종말처리시설</v>
          </cell>
          <cell r="BD1525" t="str">
            <v>주산천</v>
          </cell>
        </row>
        <row r="1526">
          <cell r="AS1526" t="str">
            <v>음암 하수종말처리시설</v>
          </cell>
          <cell r="BD1526" t="str">
            <v>신동천</v>
          </cell>
        </row>
        <row r="1527">
          <cell r="AS1527" t="str">
            <v>논산가야곡농공단지폐수종말처리장</v>
          </cell>
          <cell r="BD1527" t="str">
            <v>주방천</v>
          </cell>
        </row>
        <row r="1528">
          <cell r="AS1528" t="str">
            <v>논산분뇨처리장</v>
          </cell>
          <cell r="BD1528" t="str">
            <v>구평천</v>
          </cell>
        </row>
        <row r="1529">
          <cell r="AS1529" t="str">
            <v>논산산업단지폐수종말처리장</v>
          </cell>
          <cell r="BD1529" t="str">
            <v>괘천</v>
          </cell>
        </row>
        <row r="1530">
          <cell r="AS1530" t="str">
            <v>논산시(은진)매립장침출수처리장</v>
          </cell>
          <cell r="BD1530" t="str">
            <v>신흥천</v>
          </cell>
        </row>
        <row r="1531">
          <cell r="AS1531" t="str">
            <v>논산왕덕매립장</v>
          </cell>
          <cell r="BD1531" t="str">
            <v>신기천</v>
          </cell>
        </row>
        <row r="1532">
          <cell r="AS1532" t="str">
            <v>논산축산폐수공공처리장</v>
          </cell>
          <cell r="BD1532" t="str">
            <v>일낙천</v>
          </cell>
        </row>
        <row r="1533">
          <cell r="AS1533" t="str">
            <v>광석득윤지구마을하수도</v>
          </cell>
          <cell r="BD1533" t="str">
            <v>용계천</v>
          </cell>
        </row>
        <row r="1534">
          <cell r="AS1534" t="str">
            <v>논산마구평리마을하수도</v>
          </cell>
          <cell r="BD1534" t="str">
            <v>대곡천</v>
          </cell>
        </row>
        <row r="1535">
          <cell r="AS1535" t="str">
            <v>모촌지구마을하수도</v>
          </cell>
          <cell r="BD1535" t="str">
            <v>길안천</v>
          </cell>
        </row>
        <row r="1536">
          <cell r="AS1536" t="str">
            <v>수락지구마을하수도(상)</v>
          </cell>
          <cell r="BD1536" t="str">
            <v>보현천</v>
          </cell>
        </row>
        <row r="1537">
          <cell r="AS1537" t="str">
            <v>수락지구마을하수도(하)</v>
          </cell>
          <cell r="BD1537" t="str">
            <v>무계천</v>
          </cell>
        </row>
        <row r="1538">
          <cell r="AS1538" t="str">
            <v>우곤지구마을하수도</v>
          </cell>
          <cell r="BD1538" t="str">
            <v>눌인천</v>
          </cell>
        </row>
        <row r="1539">
          <cell r="AS1539" t="str">
            <v>장호지구마을하수도</v>
          </cell>
          <cell r="BD1539" t="str">
            <v>병보천</v>
          </cell>
        </row>
        <row r="1540">
          <cell r="AS1540" t="str">
            <v>옥거지구마을하수도</v>
          </cell>
          <cell r="BD1540" t="str">
            <v>은계천</v>
          </cell>
        </row>
        <row r="1541">
          <cell r="AS1541" t="str">
            <v>메꽃지구마을하수도</v>
          </cell>
          <cell r="BD1541" t="str">
            <v>송제천</v>
          </cell>
        </row>
        <row r="1542">
          <cell r="AS1542" t="str">
            <v>논산하수종말처리장</v>
          </cell>
          <cell r="BD1542" t="str">
            <v>백자천</v>
          </cell>
        </row>
        <row r="1543">
          <cell r="AS1543" t="str">
            <v>논산연무하수종말처리장</v>
          </cell>
          <cell r="BD1543" t="str">
            <v>현하천</v>
          </cell>
        </row>
        <row r="1544">
          <cell r="AS1544" t="str">
            <v>계룡분뇨처리장</v>
          </cell>
          <cell r="BD1544" t="str">
            <v>신기천</v>
          </cell>
        </row>
        <row r="1545">
          <cell r="AS1545" t="str">
            <v>계룡(입암)생활폐기물처리장</v>
          </cell>
          <cell r="BD1545" t="str">
            <v>이천천</v>
          </cell>
        </row>
        <row r="1546">
          <cell r="AS1546" t="str">
            <v>계룡하수종말처리장</v>
          </cell>
          <cell r="BD1546" t="str">
            <v>백일천</v>
          </cell>
        </row>
        <row r="1547">
          <cell r="AS1547" t="str">
            <v>금산금성농공단지폐수종말처리장</v>
          </cell>
          <cell r="BD1547" t="str">
            <v>송야천</v>
          </cell>
        </row>
        <row r="1548">
          <cell r="AS1548" t="str">
            <v>금산복수농공단지폐수종말처리장</v>
          </cell>
          <cell r="BD1548" t="str">
            <v>미천</v>
          </cell>
        </row>
        <row r="1549">
          <cell r="AS1549" t="str">
            <v>금산추부농공단지폐수종말처리장</v>
          </cell>
          <cell r="BD1549" t="str">
            <v>달곡천</v>
          </cell>
        </row>
        <row r="1550">
          <cell r="AS1550" t="str">
            <v>금산군환경사업소</v>
          </cell>
          <cell r="BD1550" t="str">
            <v>옥곡천</v>
          </cell>
        </row>
        <row r="1551">
          <cell r="AS1551" t="str">
            <v>제원간이오수처리장</v>
          </cell>
          <cell r="BD1551" t="str">
            <v>하화천</v>
          </cell>
        </row>
        <row r="1552">
          <cell r="AS1552" t="str">
            <v>금산산업단지폐수종말처리장</v>
          </cell>
          <cell r="BD1552" t="str">
            <v>망율천</v>
          </cell>
        </row>
        <row r="1553">
          <cell r="AS1553" t="str">
            <v>금산군매립장</v>
          </cell>
          <cell r="BD1553" t="str">
            <v>안망천</v>
          </cell>
        </row>
        <row r="1554">
          <cell r="AS1554" t="str">
            <v>금산추부매립장</v>
          </cell>
          <cell r="BD1554" t="str">
            <v>송양천</v>
          </cell>
        </row>
        <row r="1555">
          <cell r="AS1555" t="str">
            <v>금산축산폐수공공처리장</v>
          </cell>
          <cell r="BD1555" t="str">
            <v>노림천</v>
          </cell>
        </row>
        <row r="1556">
          <cell r="AS1556" t="str">
            <v>추정리마을하수도</v>
          </cell>
          <cell r="BD1556" t="str">
            <v>하고천</v>
          </cell>
        </row>
        <row r="1557">
          <cell r="AS1557" t="str">
            <v>성당마을하수도</v>
          </cell>
          <cell r="BD1557" t="str">
            <v>증수천</v>
          </cell>
        </row>
        <row r="1558">
          <cell r="AS1558" t="str">
            <v>금산역평마을하수도</v>
          </cell>
          <cell r="BD1558" t="str">
            <v>풍산천</v>
          </cell>
        </row>
        <row r="1559">
          <cell r="AS1559" t="str">
            <v>추부문화마을하수도</v>
          </cell>
          <cell r="BD1559" t="str">
            <v>신역천</v>
          </cell>
        </row>
        <row r="1560">
          <cell r="AS1560" t="str">
            <v>느재마을하수도</v>
          </cell>
          <cell r="BD1560" t="str">
            <v>하아천</v>
          </cell>
        </row>
        <row r="1561">
          <cell r="AS1561" t="str">
            <v>수통마을하수도</v>
          </cell>
          <cell r="BD1561" t="str">
            <v>광산천</v>
          </cell>
        </row>
        <row r="1562">
          <cell r="AS1562" t="str">
            <v>금산하수종말처리장</v>
          </cell>
          <cell r="BD1562" t="str">
            <v>하신천</v>
          </cell>
        </row>
        <row r="1563">
          <cell r="AS1563" t="str">
            <v>연기노장농공단지폐수종말처리장</v>
          </cell>
          <cell r="BD1563" t="str">
            <v>신평천</v>
          </cell>
        </row>
        <row r="1564">
          <cell r="AS1564" t="str">
            <v>연기군환경사업소</v>
          </cell>
          <cell r="BD1564" t="str">
            <v>홍릉천</v>
          </cell>
        </row>
        <row r="1565">
          <cell r="AS1565" t="str">
            <v>연기전의분뇨처리시설</v>
          </cell>
          <cell r="BD1565" t="str">
            <v>일패천</v>
          </cell>
        </row>
        <row r="1566">
          <cell r="AS1566" t="str">
            <v>연기조치원산업단지폐수종말처리장</v>
          </cell>
          <cell r="BD1566" t="str">
            <v>율석천</v>
          </cell>
        </row>
        <row r="1567">
          <cell r="AS1567" t="str">
            <v>연기소정산업단지폐수종말처리장</v>
          </cell>
          <cell r="BD1567" t="str">
            <v>왕숙천</v>
          </cell>
        </row>
        <row r="1568">
          <cell r="AS1568" t="str">
            <v>연기전의산업단지폐수종말처리장</v>
          </cell>
          <cell r="BD1568" t="str">
            <v>진목천</v>
          </cell>
        </row>
        <row r="1569">
          <cell r="AS1569" t="str">
            <v>연기월산산업단지폐수종말처리장</v>
          </cell>
          <cell r="BD1569" t="str">
            <v>엄현천</v>
          </cell>
        </row>
        <row r="1570">
          <cell r="AS1570" t="str">
            <v>연기남면매립장</v>
          </cell>
          <cell r="BD1570" t="str">
            <v>진벌천</v>
          </cell>
        </row>
        <row r="1571">
          <cell r="AS1571" t="str">
            <v>연기군생활폐기물종합처리시설</v>
          </cell>
          <cell r="BD1571" t="str">
            <v>봉선사천</v>
          </cell>
        </row>
        <row r="1572">
          <cell r="AS1572" t="str">
            <v>연기서면국촌지구마을하수도</v>
          </cell>
          <cell r="BD1572" t="str">
            <v>금곡천</v>
          </cell>
        </row>
        <row r="1573">
          <cell r="AS1573" t="str">
            <v>연기서면신대지구마을하수도</v>
          </cell>
          <cell r="BD1573" t="str">
            <v>진건천</v>
          </cell>
        </row>
        <row r="1574">
          <cell r="AS1574" t="str">
            <v>연기서면쌍류지구마을하수도</v>
          </cell>
          <cell r="BD1574" t="str">
            <v>오남천</v>
          </cell>
        </row>
        <row r="1575">
          <cell r="AS1575" t="str">
            <v>연기서면양진터지구(개별)마을하수도</v>
          </cell>
          <cell r="BD1575" t="str">
            <v>용정천</v>
          </cell>
        </row>
        <row r="1576">
          <cell r="AS1576" t="str">
            <v>연기금남면감성지구마을하수도</v>
          </cell>
          <cell r="BD1576" t="str">
            <v>사릉천</v>
          </cell>
        </row>
        <row r="1577">
          <cell r="AS1577" t="str">
            <v>연기동면노송지구(개별)마을하수도</v>
          </cell>
          <cell r="BD1577" t="str">
            <v>용암천</v>
          </cell>
        </row>
        <row r="1578">
          <cell r="AS1578" t="str">
            <v>연기동면예양지구마을하수도</v>
          </cell>
          <cell r="BD1578" t="str">
            <v>덕송천</v>
          </cell>
        </row>
        <row r="1579">
          <cell r="AS1579" t="str">
            <v>연기동면황우제지구마을하수도</v>
          </cell>
          <cell r="BD1579" t="str">
            <v>갈매천</v>
          </cell>
        </row>
        <row r="1580">
          <cell r="AS1580" t="str">
            <v>연기전동면노장지구마을하수도</v>
          </cell>
          <cell r="BD1580" t="str">
            <v>불암천</v>
          </cell>
        </row>
        <row r="1581">
          <cell r="AS1581" t="str">
            <v>연기소정고등지구마을하수도</v>
          </cell>
          <cell r="BD1581" t="str">
            <v>고덕천</v>
          </cell>
        </row>
        <row r="1582">
          <cell r="AS1582" t="str">
            <v>연기남면당산지구마을하수도</v>
          </cell>
          <cell r="BD1582" t="str">
            <v>초이천</v>
          </cell>
        </row>
        <row r="1583">
          <cell r="AS1583" t="str">
            <v>연기양골지구마을하수도</v>
          </cell>
          <cell r="BD1583" t="str">
            <v>망월천</v>
          </cell>
        </row>
        <row r="1584">
          <cell r="AS1584" t="str">
            <v>연기산수골지구마을하수도</v>
          </cell>
          <cell r="BD1584" t="str">
            <v>성내천</v>
          </cell>
        </row>
        <row r="1585">
          <cell r="AS1585" t="str">
            <v>연기미꾸지지구마을하수도</v>
          </cell>
          <cell r="BD1585" t="str">
            <v>감이천</v>
          </cell>
        </row>
        <row r="1586">
          <cell r="AS1586" t="str">
            <v>연기노리미지구마을하수도</v>
          </cell>
          <cell r="BD1586" t="str">
            <v>탄천</v>
          </cell>
        </row>
        <row r="1587">
          <cell r="AS1587" t="str">
            <v>연기새덧말1지구마을하수도</v>
          </cell>
          <cell r="BD1587" t="str">
            <v>마북천</v>
          </cell>
        </row>
        <row r="1588">
          <cell r="AS1588" t="str">
            <v>연기새덧말2지구마을하수도</v>
          </cell>
          <cell r="BD1588" t="str">
            <v>성복천</v>
          </cell>
        </row>
        <row r="1589">
          <cell r="AS1589" t="str">
            <v>연기송정지구마을하수도</v>
          </cell>
          <cell r="BD1589" t="str">
            <v>정평천</v>
          </cell>
        </row>
        <row r="1590">
          <cell r="AS1590" t="str">
            <v>연기독골지구마을하수도</v>
          </cell>
          <cell r="BD1590" t="str">
            <v>동막천</v>
          </cell>
        </row>
        <row r="1591">
          <cell r="AS1591" t="str">
            <v>연기국말지구마을하수도</v>
          </cell>
          <cell r="BD1591" t="str">
            <v>손곡천</v>
          </cell>
        </row>
        <row r="1592">
          <cell r="AS1592" t="str">
            <v>연기쌍류지구마을하수도</v>
          </cell>
          <cell r="BD1592" t="str">
            <v>분당천</v>
          </cell>
        </row>
        <row r="1593">
          <cell r="AS1593" t="str">
            <v>연기검단지구마을하수도</v>
          </cell>
          <cell r="BD1593" t="str">
            <v>운중천</v>
          </cell>
        </row>
        <row r="1594">
          <cell r="AS1594" t="str">
            <v>연기작은갈뫼지구마을하수도</v>
          </cell>
          <cell r="BD1594" t="str">
            <v>금토천</v>
          </cell>
        </row>
        <row r="1595">
          <cell r="AS1595" t="str">
            <v>연기금사지구마을하수도</v>
          </cell>
          <cell r="BD1595" t="str">
            <v>야탑천</v>
          </cell>
        </row>
        <row r="1596">
          <cell r="AS1596" t="str">
            <v>연기신정지구마을하수도</v>
          </cell>
          <cell r="BD1596" t="str">
            <v>여수천</v>
          </cell>
        </row>
        <row r="1597">
          <cell r="AS1597" t="str">
            <v>연기달전지구마을하수도</v>
          </cell>
          <cell r="BD1597" t="str">
            <v>상적천</v>
          </cell>
        </row>
        <row r="1598">
          <cell r="AS1598" t="str">
            <v>연기노장1지구마을하수도</v>
          </cell>
          <cell r="BD1598" t="str">
            <v>세곡천</v>
          </cell>
        </row>
        <row r="1599">
          <cell r="AS1599" t="str">
            <v>연기노장3지구마을하수도</v>
          </cell>
          <cell r="BD1599" t="str">
            <v>양재천</v>
          </cell>
        </row>
        <row r="1600">
          <cell r="AS1600" t="str">
            <v>연기보덕2지구마을하수도</v>
          </cell>
          <cell r="BD1600" t="str">
            <v>막계천</v>
          </cell>
        </row>
        <row r="1601">
          <cell r="AS1601" t="str">
            <v>연기유천지구마을하수도</v>
          </cell>
          <cell r="BD1601" t="str">
            <v>여의천</v>
          </cell>
        </row>
        <row r="1602">
          <cell r="AS1602" t="str">
            <v>연기노송지구마을하수도</v>
          </cell>
          <cell r="BD1602" t="str">
            <v>중랑천</v>
          </cell>
        </row>
        <row r="1603">
          <cell r="AS1603" t="str">
            <v>연기성제지구마을하수도</v>
          </cell>
          <cell r="BD1603" t="str">
            <v>유양천</v>
          </cell>
        </row>
        <row r="1604">
          <cell r="AS1604" t="str">
            <v>연기운당지구마을하수도</v>
          </cell>
          <cell r="BD1604" t="str">
            <v>광사천</v>
          </cell>
        </row>
        <row r="1605">
          <cell r="AS1605" t="str">
            <v>조치원하수종말처리장</v>
          </cell>
          <cell r="BD1605" t="str">
            <v>어둔천</v>
          </cell>
        </row>
        <row r="1606">
          <cell r="AS1606" t="str">
            <v>전의하수종말처리장</v>
          </cell>
          <cell r="BD1606" t="str">
            <v>부용천</v>
          </cell>
        </row>
        <row r="1607">
          <cell r="AS1607" t="str">
            <v>부여은산농공단지폐수종말처리장</v>
          </cell>
          <cell r="BD1607" t="str">
            <v>민락천</v>
          </cell>
        </row>
        <row r="1608">
          <cell r="AS1608" t="str">
            <v>부여군분뇨처리시설</v>
          </cell>
          <cell r="BD1608" t="str">
            <v>백석천</v>
          </cell>
        </row>
        <row r="1609">
          <cell r="AS1609" t="str">
            <v>부여(세도)군위생매립장</v>
          </cell>
          <cell r="BD1609" t="str">
            <v>회룡천</v>
          </cell>
        </row>
        <row r="1610">
          <cell r="AS1610" t="str">
            <v>백강1마을오수처리시설</v>
          </cell>
          <cell r="BD1610" t="str">
            <v>호원천</v>
          </cell>
        </row>
        <row r="1611">
          <cell r="AS1611" t="str">
            <v>딴펄마을오수처리시설</v>
          </cell>
          <cell r="BD1611" t="str">
            <v>도봉천</v>
          </cell>
        </row>
        <row r="1612">
          <cell r="AS1612" t="str">
            <v>신대마을오수처리시설</v>
          </cell>
          <cell r="BD1612" t="str">
            <v>방학천</v>
          </cell>
        </row>
        <row r="1613">
          <cell r="AS1613" t="str">
            <v>대양골마을오수처리시설</v>
          </cell>
          <cell r="BD1613" t="str">
            <v>당현천</v>
          </cell>
        </row>
        <row r="1614">
          <cell r="AS1614" t="str">
            <v>와라리마을오수처리시설</v>
          </cell>
          <cell r="BD1614" t="str">
            <v>우이천</v>
          </cell>
        </row>
        <row r="1615">
          <cell r="AS1615" t="str">
            <v>가좌마을오수처리시설</v>
          </cell>
          <cell r="BD1615" t="str">
            <v>대동천</v>
          </cell>
        </row>
        <row r="1616">
          <cell r="AS1616" t="str">
            <v>산밑뜸마을오수처리시설</v>
          </cell>
          <cell r="BD1616" t="str">
            <v>가오천</v>
          </cell>
        </row>
        <row r="1617">
          <cell r="AS1617" t="str">
            <v>반교마을오수처리시설</v>
          </cell>
          <cell r="BD1617" t="str">
            <v>화계천</v>
          </cell>
        </row>
        <row r="1618">
          <cell r="AS1618" t="str">
            <v>장항대마을오수처리시설</v>
          </cell>
          <cell r="BD1618" t="str">
            <v>묵동천</v>
          </cell>
        </row>
        <row r="1619">
          <cell r="AS1619" t="str">
            <v>동구마을오수처리시설</v>
          </cell>
          <cell r="BD1619" t="str">
            <v>면목천</v>
          </cell>
        </row>
        <row r="1620">
          <cell r="AS1620" t="str">
            <v>만수리 마을오수처리시설</v>
          </cell>
          <cell r="BD1620" t="str">
            <v>성북천</v>
          </cell>
        </row>
        <row r="1621">
          <cell r="AS1621" t="str">
            <v>서우내마을오수처리시설</v>
          </cell>
          <cell r="BD1621" t="str">
            <v>정릉천</v>
          </cell>
        </row>
        <row r="1622">
          <cell r="AS1622" t="str">
            <v>서운1마을오수처리시설</v>
          </cell>
          <cell r="BD1622" t="str">
            <v>월곡천</v>
          </cell>
        </row>
        <row r="1623">
          <cell r="AS1623" t="str">
            <v>남촌마을오수처리시설</v>
          </cell>
          <cell r="BD1623" t="str">
            <v>전농천</v>
          </cell>
        </row>
        <row r="1624">
          <cell r="AS1624" t="str">
            <v>시강마을오수처리시설</v>
          </cell>
          <cell r="BD1624" t="str">
            <v>반포천</v>
          </cell>
        </row>
        <row r="1625">
          <cell r="AS1625" t="str">
            <v>장정마을오수처리시설</v>
          </cell>
          <cell r="BD1625" t="str">
            <v>사당천</v>
          </cell>
        </row>
        <row r="1626">
          <cell r="AS1626" t="str">
            <v>곡촌1마을오수처리시설</v>
          </cell>
          <cell r="BD1626" t="str">
            <v>봉원천</v>
          </cell>
        </row>
        <row r="1627">
          <cell r="AS1627" t="str">
            <v>옥산문화마을오수처리시설</v>
          </cell>
          <cell r="BD1627" t="str">
            <v>홍제천</v>
          </cell>
        </row>
        <row r="1628">
          <cell r="AS1628" t="str">
            <v>지석리마을오수처리시설</v>
          </cell>
          <cell r="BD1628" t="str">
            <v>불광천</v>
          </cell>
        </row>
        <row r="1629">
          <cell r="AS1629" t="str">
            <v>규암문화마을오수처리시설</v>
          </cell>
          <cell r="BD1629" t="str">
            <v>녹번천</v>
          </cell>
        </row>
        <row r="1630">
          <cell r="AS1630" t="str">
            <v>부여규암마을하수도</v>
          </cell>
          <cell r="BD1630" t="str">
            <v>왕곡천</v>
          </cell>
        </row>
        <row r="1631">
          <cell r="AS1631" t="str">
            <v>부여금지마을하수도</v>
          </cell>
          <cell r="BD1631" t="str">
            <v>오전천</v>
          </cell>
        </row>
        <row r="1632">
          <cell r="AS1632" t="str">
            <v>부여마루골마을하수도</v>
          </cell>
          <cell r="BD1632" t="str">
            <v>당정천</v>
          </cell>
        </row>
        <row r="1633">
          <cell r="AS1633" t="str">
            <v>부여석성마을하수도</v>
          </cell>
          <cell r="BD1633" t="str">
            <v>산본천</v>
          </cell>
        </row>
        <row r="1634">
          <cell r="AS1634" t="str">
            <v>부여초촌마을하수도</v>
          </cell>
          <cell r="BD1634" t="str">
            <v>학의천</v>
          </cell>
        </row>
        <row r="1635">
          <cell r="AS1635" t="str">
            <v>백강2마을오수처리시설</v>
          </cell>
          <cell r="BD1635" t="str">
            <v>청계사천</v>
          </cell>
        </row>
        <row r="1636">
          <cell r="AS1636" t="str">
            <v>백강3마을오수처리시설</v>
          </cell>
          <cell r="BD1636" t="str">
            <v>갈현천</v>
          </cell>
        </row>
        <row r="1637">
          <cell r="AS1637" t="str">
            <v>서운2마을오수처리시설</v>
          </cell>
          <cell r="BD1637" t="str">
            <v>수암천</v>
          </cell>
        </row>
        <row r="1638">
          <cell r="AS1638" t="str">
            <v>장항지구2마을오수처리시설</v>
          </cell>
          <cell r="BD1638" t="str">
            <v>삼성천</v>
          </cell>
        </row>
        <row r="1639">
          <cell r="AS1639" t="str">
            <v>곡촌2마을오수처리시설</v>
          </cell>
          <cell r="BD1639" t="str">
            <v>삼막천</v>
          </cell>
        </row>
        <row r="1640">
          <cell r="AS1640" t="str">
            <v>금지마을오수처리시설</v>
          </cell>
          <cell r="BD1640" t="str">
            <v>시흥천</v>
          </cell>
        </row>
        <row r="1641">
          <cell r="AS1641" t="str">
            <v>부여하홍마을하수도</v>
          </cell>
          <cell r="BD1641" t="str">
            <v>목감천</v>
          </cell>
        </row>
        <row r="1642">
          <cell r="AS1642" t="str">
            <v>지티마을오수처리시설</v>
          </cell>
          <cell r="BD1642" t="str">
            <v>가학천</v>
          </cell>
        </row>
        <row r="1643">
          <cell r="AS1643" t="str">
            <v>온해마을하수처리시설</v>
          </cell>
          <cell r="BD1643" t="str">
            <v>계수천</v>
          </cell>
        </row>
        <row r="1644">
          <cell r="AS1644" t="str">
            <v>석성문화마을오수처리시설</v>
          </cell>
          <cell r="BD1644" t="str">
            <v>오류천</v>
          </cell>
        </row>
        <row r="1645">
          <cell r="AS1645" t="str">
            <v>마루골1마을오수처리시설</v>
          </cell>
          <cell r="BD1645" t="str">
            <v>도림천</v>
          </cell>
        </row>
        <row r="1646">
          <cell r="AS1646" t="str">
            <v>마루골2마을오수처리시설</v>
          </cell>
          <cell r="BD1646" t="str">
            <v>봉천천</v>
          </cell>
        </row>
        <row r="1647">
          <cell r="AS1647" t="str">
            <v>마루골3마을오수처리시설</v>
          </cell>
          <cell r="BD1647" t="str">
            <v>대방천</v>
          </cell>
        </row>
        <row r="1648">
          <cell r="AS1648" t="str">
            <v>내대마을오수처리시설</v>
          </cell>
          <cell r="BD1648" t="str">
            <v>향동천</v>
          </cell>
        </row>
        <row r="1649">
          <cell r="AS1649" t="str">
            <v>하홍마을오수처리시설</v>
          </cell>
          <cell r="BD1649" t="str">
            <v>창릉천</v>
          </cell>
        </row>
        <row r="1650">
          <cell r="AS1650" t="str">
            <v>초촌문화마을오수처리시설</v>
          </cell>
          <cell r="BD1650" t="str">
            <v>북한천</v>
          </cell>
        </row>
        <row r="1651">
          <cell r="AS1651" t="str">
            <v>입포마을오수처리시설</v>
          </cell>
          <cell r="BD1651" t="str">
            <v>순창천</v>
          </cell>
        </row>
        <row r="1652">
          <cell r="AS1652" t="str">
            <v>망개지구마을하수처리시설</v>
          </cell>
          <cell r="BD1652" t="str">
            <v>성사천</v>
          </cell>
        </row>
        <row r="1653">
          <cell r="AS1653" t="str">
            <v>강시울지구마을하수처리시설</v>
          </cell>
          <cell r="BD1653" t="str">
            <v>대장천</v>
          </cell>
        </row>
        <row r="1654">
          <cell r="AS1654" t="str">
            <v>상금지구마을하수처리시설</v>
          </cell>
          <cell r="BD1654" t="str">
            <v>행신천</v>
          </cell>
        </row>
        <row r="1655">
          <cell r="AS1655" t="str">
            <v>지티2공공하수처리시설</v>
          </cell>
          <cell r="BD1655" t="str">
            <v>굴포천</v>
          </cell>
        </row>
        <row r="1656">
          <cell r="AS1656" t="str">
            <v>부여하수종말처리장</v>
          </cell>
          <cell r="BD1656" t="str">
            <v>청천천</v>
          </cell>
        </row>
        <row r="1657">
          <cell r="AS1657" t="str">
            <v>백제역사재현단지하수종말처리시설</v>
          </cell>
          <cell r="BD1657" t="str">
            <v>계산천</v>
          </cell>
        </row>
        <row r="1658">
          <cell r="AS1658" t="str">
            <v>서천장항농공단지폐수종말처리장</v>
          </cell>
          <cell r="BD1658" t="str">
            <v>귤현천</v>
          </cell>
        </row>
        <row r="1659">
          <cell r="AS1659" t="str">
            <v>서천종천농공단지폐수종말처리장</v>
          </cell>
          <cell r="BD1659" t="str">
            <v>도촌천</v>
          </cell>
        </row>
        <row r="1660">
          <cell r="AS1660" t="str">
            <v>서천군위생처리장</v>
          </cell>
          <cell r="BD1660" t="str">
            <v>계양천</v>
          </cell>
        </row>
        <row r="1661">
          <cell r="AS1661" t="str">
            <v>서천군(비인)위생매립장</v>
          </cell>
          <cell r="BD1661" t="str">
            <v>나진포천</v>
          </cell>
        </row>
        <row r="1662">
          <cell r="AS1662" t="str">
            <v>도둔마을하수도</v>
          </cell>
          <cell r="BD1662" t="str">
            <v>대곡천</v>
          </cell>
        </row>
        <row r="1663">
          <cell r="AS1663" t="str">
            <v>마서덕암공공하수처리시설</v>
          </cell>
          <cell r="BD1663" t="str">
            <v>석모천</v>
          </cell>
        </row>
        <row r="1664">
          <cell r="AS1664" t="str">
            <v>지현1마을하수도</v>
          </cell>
          <cell r="BD1664" t="str">
            <v>봉성포천</v>
          </cell>
        </row>
        <row r="1665">
          <cell r="AS1665" t="str">
            <v>지현2마을하수도</v>
          </cell>
          <cell r="BD1665" t="str">
            <v>거물대천</v>
          </cell>
        </row>
        <row r="1666">
          <cell r="AS1666" t="str">
            <v>장항닭뫼공공하수처리시설</v>
          </cell>
          <cell r="BD1666" t="str">
            <v>가마지천</v>
          </cell>
        </row>
        <row r="1667">
          <cell r="AS1667" t="str">
            <v>서천안뜸공공하수처리시설</v>
          </cell>
          <cell r="BD1667" t="str">
            <v>서암천</v>
          </cell>
        </row>
        <row r="1668">
          <cell r="AS1668" t="str">
            <v>서천홍원마을하수도</v>
          </cell>
          <cell r="BD1668" t="str">
            <v>수참천</v>
          </cell>
        </row>
        <row r="1669">
          <cell r="AS1669" t="str">
            <v>화양완포공공하수처리시설</v>
          </cell>
          <cell r="BD1669" t="str">
            <v>장월평천</v>
          </cell>
        </row>
        <row r="1670">
          <cell r="AS1670" t="str">
            <v>마서합전공공하수처리시설</v>
          </cell>
          <cell r="BD1670" t="str">
            <v>가좌천</v>
          </cell>
        </row>
        <row r="1671">
          <cell r="AS1671" t="str">
            <v>한산여사공공하수처리시설</v>
          </cell>
          <cell r="BD1671" t="str">
            <v>국은천</v>
          </cell>
        </row>
        <row r="1672">
          <cell r="AS1672" t="str">
            <v>기산화산공공하수처리시설</v>
          </cell>
          <cell r="BD1672" t="str">
            <v>한강</v>
          </cell>
        </row>
        <row r="1673">
          <cell r="AS1673" t="str">
            <v>기산두북공공하수처리시설</v>
          </cell>
          <cell r="BD1673" t="str">
            <v>제천천</v>
          </cell>
        </row>
        <row r="1674">
          <cell r="AS1674" t="str">
            <v>판교현암공공하수처리시설</v>
          </cell>
          <cell r="BD1674" t="str">
            <v>달천</v>
          </cell>
        </row>
        <row r="1675">
          <cell r="AS1675" t="str">
            <v>판교등고공공하수처리시설</v>
          </cell>
          <cell r="BD1675" t="str">
            <v>섬강</v>
          </cell>
        </row>
        <row r="1676">
          <cell r="AS1676" t="str">
            <v>장항솔리공공하수처리시설</v>
          </cell>
          <cell r="BD1676" t="str">
            <v>청미천</v>
          </cell>
        </row>
        <row r="1677">
          <cell r="AS1677" t="str">
            <v>서천하수종말처리시설</v>
          </cell>
          <cell r="BD1677" t="str">
            <v>복하천</v>
          </cell>
        </row>
        <row r="1678">
          <cell r="AS1678" t="str">
            <v>장항하수종말처리시설</v>
          </cell>
          <cell r="BD1678" t="str">
            <v>북한강</v>
          </cell>
        </row>
        <row r="1679">
          <cell r="AS1679" t="str">
            <v>하구둑공공하수처리시설</v>
          </cell>
          <cell r="BD1679" t="str">
            <v>양구서천</v>
          </cell>
        </row>
        <row r="1680">
          <cell r="AS1680" t="str">
            <v>춘장대공공하수처리시설</v>
          </cell>
          <cell r="BD1680" t="str">
            <v>소양강</v>
          </cell>
        </row>
        <row r="1681">
          <cell r="AS1681" t="str">
            <v>청양정산농공단지폐수종말처리장</v>
          </cell>
          <cell r="BD1681" t="str">
            <v>경안천</v>
          </cell>
        </row>
        <row r="1682">
          <cell r="AS1682" t="str">
            <v>청양화성농공단지폐수종말처리장</v>
          </cell>
          <cell r="BD1682" t="str">
            <v>중랑천</v>
          </cell>
        </row>
        <row r="1683">
          <cell r="AS1683" t="str">
            <v>청양분뇨처리장</v>
          </cell>
          <cell r="BD1683" t="str">
            <v>안양천</v>
          </cell>
        </row>
        <row r="1684">
          <cell r="AS1684" t="str">
            <v>청양벽천매립장</v>
          </cell>
          <cell r="BD1684" t="str">
            <v>곡릉천</v>
          </cell>
        </row>
        <row r="1685">
          <cell r="AS1685" t="str">
            <v>정산해남마을하수도</v>
          </cell>
          <cell r="BD1685" t="str">
            <v>임진강</v>
          </cell>
        </row>
        <row r="1686">
          <cell r="AS1686" t="str">
            <v>운곡영양마을하수도</v>
          </cell>
          <cell r="BD1686" t="str">
            <v>문산천</v>
          </cell>
        </row>
        <row r="1687">
          <cell r="AS1687" t="str">
            <v>청남아산마을하수도</v>
          </cell>
          <cell r="BD1687" t="str">
            <v>한강</v>
          </cell>
        </row>
        <row r="1688">
          <cell r="AS1688" t="str">
            <v>정산마치마을하수도</v>
          </cell>
          <cell r="BD1688" t="str">
            <v>평창강</v>
          </cell>
        </row>
        <row r="1689">
          <cell r="AS1689" t="str">
            <v>목면대평마을하수도</v>
          </cell>
          <cell r="BD1689" t="str">
            <v>달천</v>
          </cell>
        </row>
        <row r="1690">
          <cell r="AS1690" t="str">
            <v>비봉사점2-1마을하수도</v>
          </cell>
          <cell r="BD1690" t="str">
            <v>섬강</v>
          </cell>
        </row>
        <row r="1691">
          <cell r="AS1691" t="str">
            <v>비봉녹평4-2마을하수도</v>
          </cell>
          <cell r="BD1691" t="str">
            <v>소양강</v>
          </cell>
        </row>
        <row r="1692">
          <cell r="AS1692" t="str">
            <v>장평구룡2-1마을하수도</v>
          </cell>
          <cell r="BD1692" t="str">
            <v>인북천</v>
          </cell>
        </row>
        <row r="1693">
          <cell r="AS1693" t="str">
            <v>청남왕진마을하수도</v>
          </cell>
          <cell r="BD1693" t="str">
            <v>홍천강</v>
          </cell>
        </row>
        <row r="1694">
          <cell r="AS1694" t="str">
            <v>청남인양마을하수도</v>
          </cell>
          <cell r="BD1694" t="str">
            <v>청계천</v>
          </cell>
        </row>
        <row r="1695">
          <cell r="AS1695" t="str">
            <v>목면지곡2-1마을하수도</v>
          </cell>
          <cell r="BD1695" t="str">
            <v>한탄강</v>
          </cell>
        </row>
        <row r="1696">
          <cell r="AS1696" t="str">
            <v>대치장곡2-1마을하수도</v>
          </cell>
          <cell r="BD1696" t="str">
            <v>김화남대천</v>
          </cell>
        </row>
        <row r="1697">
          <cell r="AS1697" t="str">
            <v>목면안심마을하수도</v>
          </cell>
          <cell r="BD1697" t="str">
            <v>영평천</v>
          </cell>
        </row>
        <row r="1698">
          <cell r="AS1698" t="str">
            <v>비봉장재마을하수도</v>
          </cell>
          <cell r="BD1698" t="str">
            <v>사천</v>
          </cell>
        </row>
        <row r="1699">
          <cell r="AS1699" t="str">
            <v>비봉녹평4-1마을하수도</v>
          </cell>
          <cell r="BD1699" t="str">
            <v>골지천</v>
          </cell>
        </row>
        <row r="1700">
          <cell r="AS1700" t="str">
            <v>대치상갑3-1마을하수도</v>
          </cell>
          <cell r="BD1700" t="str">
            <v>당곡천</v>
          </cell>
        </row>
        <row r="1701">
          <cell r="AS1701" t="str">
            <v>대치상갑3-2마을하수도</v>
          </cell>
          <cell r="BD1701" t="str">
            <v>임계천</v>
          </cell>
        </row>
        <row r="1702">
          <cell r="AS1702" t="str">
            <v>대치상갑3-3마을하수도</v>
          </cell>
          <cell r="BD1702" t="str">
            <v>송현천</v>
          </cell>
        </row>
        <row r="1703">
          <cell r="AS1703" t="str">
            <v>대치장곡2-2마을하수도</v>
          </cell>
          <cell r="BD1703" t="str">
            <v>송천</v>
          </cell>
        </row>
        <row r="1704">
          <cell r="AS1704" t="str">
            <v>목면지곡2-2마을하수도</v>
          </cell>
          <cell r="BD1704" t="str">
            <v>대기천</v>
          </cell>
        </row>
        <row r="1705">
          <cell r="AS1705" t="str">
            <v>비봉녹평4-3마을하수도</v>
          </cell>
          <cell r="BD1705" t="str">
            <v>봉산천</v>
          </cell>
        </row>
        <row r="1706">
          <cell r="AS1706" t="str">
            <v>비봉녹평4-4마을하수도</v>
          </cell>
          <cell r="BD1706" t="str">
            <v>오대천</v>
          </cell>
        </row>
        <row r="1707">
          <cell r="AS1707" t="str">
            <v>비봉사점2-2마을하수도</v>
          </cell>
          <cell r="BD1707" t="str">
            <v>월정천</v>
          </cell>
        </row>
        <row r="1708">
          <cell r="AS1708" t="str">
            <v>비봉양사2-1마을하수도</v>
          </cell>
          <cell r="BD1708" t="str">
            <v>척천</v>
          </cell>
        </row>
        <row r="1709">
          <cell r="AS1709" t="str">
            <v>비봉양사2-2마을하수도</v>
          </cell>
          <cell r="BD1709" t="str">
            <v>어천</v>
          </cell>
        </row>
        <row r="1710">
          <cell r="AS1710" t="str">
            <v>장평구룡2-2마을하수도</v>
          </cell>
          <cell r="BD1710" t="str">
            <v>용탄천</v>
          </cell>
        </row>
        <row r="1711">
          <cell r="AS1711" t="str">
            <v>운곡모곡마을하수도</v>
          </cell>
          <cell r="BD1711" t="str">
            <v>지장천</v>
          </cell>
        </row>
        <row r="1712">
          <cell r="AS1712" t="str">
            <v>화성합천마을하수도</v>
          </cell>
          <cell r="BD1712" t="str">
            <v>창리천</v>
          </cell>
        </row>
        <row r="1713">
          <cell r="AS1713" t="str">
            <v>비봉관산마을하수도</v>
          </cell>
          <cell r="BD1713" t="str">
            <v>석항천</v>
          </cell>
        </row>
        <row r="1714">
          <cell r="AS1714" t="str">
            <v>비봉방한3-1마을하수도</v>
          </cell>
          <cell r="BD1714" t="str">
            <v>평창강</v>
          </cell>
        </row>
        <row r="1715">
          <cell r="AS1715" t="str">
            <v>비봉방한3-2마을하수도</v>
          </cell>
          <cell r="BD1715" t="str">
            <v>속사천</v>
          </cell>
        </row>
        <row r="1716">
          <cell r="AS1716" t="str">
            <v>비봉방한3-3마을하수도</v>
          </cell>
          <cell r="BD1716" t="str">
            <v>도사천</v>
          </cell>
        </row>
        <row r="1717">
          <cell r="AS1717" t="str">
            <v>청양하수종말처리장</v>
          </cell>
          <cell r="BD1717" t="str">
            <v>흥정천</v>
          </cell>
        </row>
        <row r="1718">
          <cell r="AS1718" t="str">
            <v>정산하수종말처리장</v>
          </cell>
          <cell r="BD1718" t="str">
            <v>덕거천</v>
          </cell>
        </row>
        <row r="1719">
          <cell r="AS1719" t="str">
            <v>홍성구항농공단지폐수종말처리장</v>
          </cell>
          <cell r="BD1719" t="str">
            <v>면온천</v>
          </cell>
        </row>
        <row r="1720">
          <cell r="AS1720" t="str">
            <v>홍성분뇨처리장</v>
          </cell>
          <cell r="BD1720" t="str">
            <v>대화천</v>
          </cell>
        </row>
        <row r="1721">
          <cell r="AS1721" t="str">
            <v>홍성위생쓰레기매립장</v>
          </cell>
          <cell r="BD1721" t="str">
            <v>하안미천</v>
          </cell>
        </row>
        <row r="1722">
          <cell r="AS1722" t="str">
            <v>홍성군축산폐수공공처리장</v>
          </cell>
          <cell r="BD1722" t="str">
            <v>계촌천</v>
          </cell>
        </row>
        <row r="1723">
          <cell r="AS1723" t="str">
            <v>홍북문화마을하수도</v>
          </cell>
          <cell r="BD1723" t="str">
            <v>고길천</v>
          </cell>
        </row>
        <row r="1724">
          <cell r="AS1724" t="str">
            <v>홍성하산마을하수도</v>
          </cell>
          <cell r="BD1724" t="str">
            <v>판운천</v>
          </cell>
        </row>
        <row r="1725">
          <cell r="AS1725" t="str">
            <v>하촌마을하수도</v>
          </cell>
          <cell r="BD1725" t="str">
            <v>주천강</v>
          </cell>
        </row>
        <row r="1726">
          <cell r="AS1726" t="str">
            <v>궁리마을하수도</v>
          </cell>
          <cell r="BD1726" t="str">
            <v>석문천</v>
          </cell>
        </row>
        <row r="1727">
          <cell r="AS1727" t="str">
            <v>금당마을하수도</v>
          </cell>
          <cell r="BD1727" t="str">
            <v>상안천</v>
          </cell>
        </row>
        <row r="1728">
          <cell r="AS1728" t="str">
            <v>동막마을하수도</v>
          </cell>
          <cell r="BD1728" t="str">
            <v>강림천</v>
          </cell>
        </row>
        <row r="1729">
          <cell r="AS1729" t="str">
            <v>상산마을하수도</v>
          </cell>
          <cell r="BD1729" t="str">
            <v>운학천</v>
          </cell>
        </row>
        <row r="1730">
          <cell r="AS1730" t="str">
            <v>홍성죽전1마을하수도</v>
          </cell>
          <cell r="BD1730" t="str">
            <v>황둔천</v>
          </cell>
        </row>
        <row r="1731">
          <cell r="AS1731" t="str">
            <v>홍성죽전2마을하수도</v>
          </cell>
          <cell r="BD1731" t="str">
            <v>오미천</v>
          </cell>
        </row>
        <row r="1732">
          <cell r="AS1732" t="str">
            <v>홍성소리마을하수도</v>
          </cell>
          <cell r="BD1732" t="str">
            <v>법흥천</v>
          </cell>
        </row>
        <row r="1733">
          <cell r="AS1733" t="str">
            <v>구항오봉마을하수도</v>
          </cell>
          <cell r="BD1733" t="str">
            <v>신일천</v>
          </cell>
        </row>
        <row r="1734">
          <cell r="AS1734" t="str">
            <v>장파마을하수도</v>
          </cell>
          <cell r="BD1734" t="str">
            <v>송한천</v>
          </cell>
        </row>
        <row r="1735">
          <cell r="AS1735" t="str">
            <v>내죽마을하수도</v>
          </cell>
          <cell r="BD1735" t="str">
            <v>무도천</v>
          </cell>
        </row>
        <row r="1736">
          <cell r="AS1736" t="str">
            <v>홍천마을하수도</v>
          </cell>
          <cell r="BD1736" t="str">
            <v>쌍용천</v>
          </cell>
        </row>
        <row r="1737">
          <cell r="AS1737" t="str">
            <v>홍성운곡마을하수도</v>
          </cell>
          <cell r="BD1737" t="str">
            <v>삼화천</v>
          </cell>
        </row>
        <row r="1738">
          <cell r="AS1738" t="str">
            <v>죽전1지구마을하수도</v>
          </cell>
          <cell r="BD1738" t="str">
            <v>연당천</v>
          </cell>
        </row>
        <row r="1739">
          <cell r="AS1739" t="str">
            <v>죽전2지구마을하수도</v>
          </cell>
          <cell r="BD1739" t="str">
            <v>승당천</v>
          </cell>
        </row>
        <row r="1740">
          <cell r="AS1740" t="str">
            <v>상가마을하수도</v>
          </cell>
          <cell r="BD1740" t="str">
            <v>문곡천</v>
          </cell>
        </row>
        <row r="1741">
          <cell r="AS1741" t="str">
            <v>원무량마을하수도</v>
          </cell>
          <cell r="BD1741" t="str">
            <v>마차천</v>
          </cell>
        </row>
        <row r="1742">
          <cell r="AS1742" t="str">
            <v>소리마을하수도</v>
          </cell>
          <cell r="BD1742" t="str">
            <v>옥동천</v>
          </cell>
        </row>
        <row r="1743">
          <cell r="AS1743" t="str">
            <v>공리지구마을하수도</v>
          </cell>
          <cell r="BD1743" t="str">
            <v>덕구천</v>
          </cell>
        </row>
        <row r="1744">
          <cell r="AS1744" t="str">
            <v>수룡동마을하수도</v>
          </cell>
          <cell r="BD1744" t="str">
            <v>내리천</v>
          </cell>
        </row>
        <row r="1745">
          <cell r="AS1745" t="str">
            <v>홍성지정마을하수도</v>
          </cell>
          <cell r="BD1745" t="str">
            <v>마포천</v>
          </cell>
        </row>
        <row r="1746">
          <cell r="AS1746" t="str">
            <v>홍성하수종말처리장</v>
          </cell>
          <cell r="BD1746" t="str">
            <v>동대천</v>
          </cell>
        </row>
        <row r="1747">
          <cell r="AS1747" t="str">
            <v>광천하수종말처리장</v>
          </cell>
          <cell r="BD1747" t="str">
            <v>남천</v>
          </cell>
        </row>
        <row r="1748">
          <cell r="AS1748" t="str">
            <v>예산주교농공단지폐수종말처리장</v>
          </cell>
          <cell r="BD1748" t="str">
            <v>사이곡천</v>
          </cell>
        </row>
        <row r="1749">
          <cell r="AS1749" t="str">
            <v>예산신암농공단지폐수종말처리장</v>
          </cell>
          <cell r="BD1749" t="str">
            <v>사지원천</v>
          </cell>
        </row>
        <row r="1750">
          <cell r="AS1750" t="str">
            <v>예산관작농공단지폐수종말처리장</v>
          </cell>
          <cell r="BD1750" t="str">
            <v>보발천</v>
          </cell>
        </row>
        <row r="1751">
          <cell r="AS1751" t="str">
            <v>예산군_제일환경㈜</v>
          </cell>
          <cell r="BD1751" t="str">
            <v>어곡천</v>
          </cell>
        </row>
        <row r="1752">
          <cell r="AS1752" t="str">
            <v>예산군매립장</v>
          </cell>
          <cell r="BD1752" t="str">
            <v>임현천</v>
          </cell>
        </row>
        <row r="1753">
          <cell r="AS1753" t="str">
            <v>예산군축산폐수공공처리시설</v>
          </cell>
          <cell r="BD1753" t="str">
            <v>하일천</v>
          </cell>
        </row>
        <row r="1754">
          <cell r="AS1754" t="str">
            <v>안주령마을하수도</v>
          </cell>
          <cell r="BD1754" t="str">
            <v>매포천</v>
          </cell>
        </row>
        <row r="1755">
          <cell r="AS1755" t="str">
            <v>하동산마을하수도</v>
          </cell>
          <cell r="BD1755" t="str">
            <v>대가리천</v>
          </cell>
        </row>
        <row r="1756">
          <cell r="AS1756" t="str">
            <v>불원지구마을하수도</v>
          </cell>
          <cell r="BD1756" t="str">
            <v>솔티천</v>
          </cell>
        </row>
        <row r="1757">
          <cell r="AS1757" t="str">
            <v>역리지구마을하수도</v>
          </cell>
          <cell r="BD1757" t="str">
            <v>노동천</v>
          </cell>
        </row>
        <row r="1758">
          <cell r="AS1758" t="str">
            <v>마사지구마을하수도</v>
          </cell>
          <cell r="BD1758" t="str">
            <v>죽령천</v>
          </cell>
        </row>
        <row r="1759">
          <cell r="AS1759" t="str">
            <v>서계양마을하수도</v>
          </cell>
          <cell r="BD1759" t="str">
            <v>남조천</v>
          </cell>
        </row>
        <row r="1760">
          <cell r="AS1760" t="str">
            <v>만사지구마을하수도</v>
          </cell>
          <cell r="BD1760" t="str">
            <v>올산천</v>
          </cell>
        </row>
        <row r="1761">
          <cell r="AS1761" t="str">
            <v>가지2지구마을하수도</v>
          </cell>
          <cell r="BD1761" t="str">
            <v>단양천</v>
          </cell>
        </row>
        <row r="1762">
          <cell r="AS1762" t="str">
            <v>불원지구마을하수도(2)</v>
          </cell>
          <cell r="BD1762" t="str">
            <v>상리천</v>
          </cell>
        </row>
        <row r="1763">
          <cell r="AS1763" t="str">
            <v>역말마을하수도</v>
          </cell>
          <cell r="BD1763" t="str">
            <v>수산천</v>
          </cell>
        </row>
        <row r="1764">
          <cell r="AS1764" t="str">
            <v>만사2지구마을하수도</v>
          </cell>
          <cell r="BD1764" t="str">
            <v>고교천</v>
          </cell>
        </row>
        <row r="1765">
          <cell r="AS1765" t="str">
            <v>역리2공공하수처리시설</v>
          </cell>
          <cell r="BD1765" t="str">
            <v>장선천</v>
          </cell>
        </row>
        <row r="1766">
          <cell r="AS1766" t="str">
            <v>계촌지구공공하수처리시설</v>
          </cell>
          <cell r="BD1766" t="str">
            <v>고명천</v>
          </cell>
        </row>
        <row r="1767">
          <cell r="AS1767" t="str">
            <v>예산하수종말처리장</v>
          </cell>
          <cell r="BD1767" t="str">
            <v>제천천</v>
          </cell>
        </row>
        <row r="1768">
          <cell r="AS1768" t="str">
            <v>예산덕산하수종말처리장</v>
          </cell>
          <cell r="BD1768" t="str">
            <v>주포천</v>
          </cell>
        </row>
        <row r="1769">
          <cell r="AS1769" t="str">
            <v>삽교하수종말처리장</v>
          </cell>
          <cell r="BD1769" t="str">
            <v>팔송천</v>
          </cell>
        </row>
        <row r="1770">
          <cell r="AS1770" t="str">
            <v>태안군위생처리장</v>
          </cell>
          <cell r="BD1770" t="str">
            <v>장평천</v>
          </cell>
        </row>
        <row r="1771">
          <cell r="AS1771" t="str">
            <v>안면위생처리장</v>
          </cell>
          <cell r="BD1771" t="str">
            <v>고암천</v>
          </cell>
        </row>
        <row r="1772">
          <cell r="AS1772" t="str">
            <v>태안군위생매립시설</v>
          </cell>
          <cell r="BD1772" t="str">
            <v>용두천</v>
          </cell>
        </row>
        <row r="1773">
          <cell r="AS1773" t="str">
            <v>가경주마을하수도</v>
          </cell>
          <cell r="BD1773" t="str">
            <v>하소천</v>
          </cell>
        </row>
        <row r="1774">
          <cell r="AS1774" t="str">
            <v>망미마을하수도</v>
          </cell>
          <cell r="BD1774" t="str">
            <v>미당천</v>
          </cell>
        </row>
        <row r="1775">
          <cell r="AS1775" t="str">
            <v>채석포마을하수도</v>
          </cell>
          <cell r="BD1775" t="str">
            <v>원박천</v>
          </cell>
        </row>
        <row r="1776">
          <cell r="AS1776" t="str">
            <v>황도마을하수도</v>
          </cell>
          <cell r="BD1776" t="str">
            <v>원서천</v>
          </cell>
        </row>
        <row r="1777">
          <cell r="AS1777" t="str">
            <v>대고지마을하수도</v>
          </cell>
          <cell r="BD1777" t="str">
            <v>운학천</v>
          </cell>
        </row>
        <row r="1778">
          <cell r="AS1778" t="str">
            <v>정산포마을하수도</v>
          </cell>
          <cell r="BD1778" t="str">
            <v>화당천</v>
          </cell>
        </row>
        <row r="1779">
          <cell r="AS1779" t="str">
            <v>방포마을하수도</v>
          </cell>
          <cell r="BD1779" t="str">
            <v>광천</v>
          </cell>
        </row>
        <row r="1780">
          <cell r="AS1780" t="str">
            <v>만수동마을하수도</v>
          </cell>
          <cell r="BD1780" t="str">
            <v>성천</v>
          </cell>
        </row>
        <row r="1781">
          <cell r="AS1781" t="str">
            <v>구례포마을하수도</v>
          </cell>
          <cell r="BD1781" t="str">
            <v>동달천</v>
          </cell>
        </row>
        <row r="1782">
          <cell r="AS1782" t="str">
            <v>삭선마을하수도</v>
          </cell>
          <cell r="BD1782" t="str">
            <v>내사천</v>
          </cell>
        </row>
        <row r="1783">
          <cell r="AS1783" t="str">
            <v>학암포마을하수도</v>
          </cell>
          <cell r="BD1783" t="str">
            <v>조동천</v>
          </cell>
        </row>
        <row r="1784">
          <cell r="AS1784" t="str">
            <v>안면하수종말처리장</v>
          </cell>
          <cell r="BD1784" t="str">
            <v>달천</v>
          </cell>
        </row>
        <row r="1785">
          <cell r="AS1785" t="str">
            <v>태안하수종말처리장</v>
          </cell>
          <cell r="BD1785" t="str">
            <v>흑천</v>
          </cell>
        </row>
        <row r="1786">
          <cell r="AS1786" t="str">
            <v>안흥신항공공하수처리장</v>
          </cell>
          <cell r="BD1786" t="str">
            <v>감천</v>
          </cell>
        </row>
        <row r="1787">
          <cell r="AS1787" t="str">
            <v>만리포하수종말처리장</v>
          </cell>
          <cell r="BD1787" t="str">
            <v>인경천</v>
          </cell>
        </row>
        <row r="1788">
          <cell r="AS1788" t="str">
            <v>연포하수종말처리장</v>
          </cell>
          <cell r="BD1788" t="str">
            <v>미원천</v>
          </cell>
        </row>
        <row r="1789">
          <cell r="AS1789" t="str">
            <v>몽산포하수종말처리장</v>
          </cell>
          <cell r="BD1789" t="str">
            <v>중리천</v>
          </cell>
        </row>
        <row r="1790">
          <cell r="AS1790" t="str">
            <v>백사장하수종말처리장</v>
          </cell>
          <cell r="BD1790" t="str">
            <v>신월천</v>
          </cell>
        </row>
        <row r="1791">
          <cell r="AS1791" t="str">
            <v>당진합덕농공단지폐수종말처리장</v>
          </cell>
          <cell r="BD1791" t="str">
            <v>구룡천</v>
          </cell>
        </row>
        <row r="1792">
          <cell r="AS1792" t="str">
            <v>한진농공단지폐수종말처리장</v>
          </cell>
          <cell r="BD1792" t="str">
            <v>곡릉천</v>
          </cell>
        </row>
        <row r="1793">
          <cell r="AS1793" t="str">
            <v>당진군분뇨처리장</v>
          </cell>
          <cell r="BD1793" t="str">
            <v>석현천</v>
          </cell>
        </row>
        <row r="1794">
          <cell r="AS1794" t="str">
            <v>당진군위생매립장</v>
          </cell>
          <cell r="BD1794" t="str">
            <v>선유천</v>
          </cell>
        </row>
        <row r="1795">
          <cell r="AS1795" t="str">
            <v>장고항문화마을하수도</v>
          </cell>
          <cell r="BD1795" t="str">
            <v>오금천</v>
          </cell>
        </row>
        <row r="1796">
          <cell r="AS1796" t="str">
            <v>학사촌공공하수도</v>
          </cell>
          <cell r="BD1796" t="str">
            <v>벽제천</v>
          </cell>
        </row>
        <row r="1797">
          <cell r="AS1797" t="str">
            <v>당진하수종말처리장</v>
          </cell>
          <cell r="BD1797" t="str">
            <v>대자천</v>
          </cell>
        </row>
        <row r="1798">
          <cell r="AS1798" t="str">
            <v>고대부곡하수종말처리장</v>
          </cell>
          <cell r="BD1798" t="str">
            <v>원당천</v>
          </cell>
        </row>
        <row r="1799">
          <cell r="AS1799" t="str">
            <v>합덕하수종말처리장</v>
          </cell>
          <cell r="BD1799" t="str">
            <v>고산천</v>
          </cell>
        </row>
        <row r="1800">
          <cell r="AS1800" t="str">
            <v>신평거산하수처리장</v>
          </cell>
          <cell r="BD1800" t="str">
            <v>장진천</v>
          </cell>
        </row>
        <row r="1801">
          <cell r="AS1801" t="str">
            <v>송악기지시리하수처리장</v>
          </cell>
          <cell r="BD1801" t="str">
            <v>문봉천</v>
          </cell>
        </row>
        <row r="1802">
          <cell r="AS1802" t="str">
            <v>송악중흥하수처리장</v>
          </cell>
          <cell r="BD1802" t="str">
            <v>소리천</v>
          </cell>
        </row>
        <row r="1803">
          <cell r="AS1803" t="str">
            <v>전주광역매립장</v>
          </cell>
          <cell r="BD1803" t="str">
            <v>금촌천</v>
          </cell>
        </row>
        <row r="1804">
          <cell r="AS1804" t="str">
            <v>한절지구 마을하수처리장</v>
          </cell>
          <cell r="BD1804" t="str">
            <v>삽교천</v>
          </cell>
        </row>
        <row r="1805">
          <cell r="AS1805" t="str">
            <v>원석구지구 마을하수처리장</v>
          </cell>
          <cell r="BD1805" t="str">
            <v>사포교천</v>
          </cell>
        </row>
        <row r="1806">
          <cell r="AS1806" t="str">
            <v>문정지구 마을하수처리장</v>
          </cell>
          <cell r="BD1806" t="str">
            <v>소위지천</v>
          </cell>
        </row>
        <row r="1807">
          <cell r="AS1807" t="str">
            <v>황소지구 마을하수처리장</v>
          </cell>
          <cell r="BD1807" t="str">
            <v>대위지천</v>
          </cell>
        </row>
        <row r="1808">
          <cell r="AS1808" t="str">
            <v>전주추동마을하수처리시설</v>
          </cell>
          <cell r="BD1808" t="str">
            <v>청룡두천</v>
          </cell>
        </row>
        <row r="1809">
          <cell r="AS1809" t="str">
            <v>전주환경사업소</v>
          </cell>
          <cell r="BD1809" t="str">
            <v>흑석천</v>
          </cell>
        </row>
        <row r="1810">
          <cell r="AS1810" t="str">
            <v>전주덕진소형쓰레기매립장</v>
          </cell>
          <cell r="BD1810" t="str">
            <v>중사천</v>
          </cell>
        </row>
        <row r="1811">
          <cell r="AS1811" t="str">
            <v>삼천지구 마을하수처리장</v>
          </cell>
          <cell r="BD1811" t="str">
            <v>고잔천</v>
          </cell>
        </row>
        <row r="1812">
          <cell r="AS1812" t="str">
            <v>오매지구 마을하수처리장</v>
          </cell>
          <cell r="BD1812" t="str">
            <v>마거천</v>
          </cell>
        </row>
        <row r="1813">
          <cell r="AS1813" t="str">
            <v>원산정지구 마을하수처리장</v>
          </cell>
          <cell r="BD1813" t="str">
            <v>적거천</v>
          </cell>
        </row>
        <row r="1814">
          <cell r="AS1814" t="str">
            <v>삼거지구 마을하수처리장</v>
          </cell>
          <cell r="BD1814" t="str">
            <v>안월천</v>
          </cell>
        </row>
        <row r="1815">
          <cell r="AS1815" t="str">
            <v>도도지구 마을하수처리장</v>
          </cell>
          <cell r="BD1815" t="str">
            <v>옥계천</v>
          </cell>
        </row>
        <row r="1816">
          <cell r="AS1816" t="str">
            <v>전주공덕마을하수처리시설</v>
          </cell>
          <cell r="BD1816" t="str">
            <v>차곡천</v>
          </cell>
        </row>
        <row r="1817">
          <cell r="AS1817" t="str">
            <v>아중용계마을하수처리시설</v>
          </cell>
          <cell r="BD1817" t="str">
            <v>죽대천</v>
          </cell>
        </row>
        <row r="1818">
          <cell r="AS1818" t="str">
            <v>전주하수종말처리장</v>
          </cell>
          <cell r="BD1818" t="str">
            <v>황공천</v>
          </cell>
        </row>
        <row r="1819">
          <cell r="AS1819" t="str">
            <v>군산서수농공단지폐수종말처리장</v>
          </cell>
          <cell r="BD1819" t="str">
            <v>노동천</v>
          </cell>
        </row>
        <row r="1820">
          <cell r="AS1820" t="str">
            <v>군산분뇨처리장</v>
          </cell>
          <cell r="BD1820" t="str">
            <v>사곡천</v>
          </cell>
        </row>
        <row r="1821">
          <cell r="AS1821" t="str">
            <v>군산군장폐수종말처리장</v>
          </cell>
          <cell r="BD1821" t="str">
            <v>와수천</v>
          </cell>
        </row>
        <row r="1822">
          <cell r="AS1822" t="str">
            <v>군산폐기물매립장</v>
          </cell>
          <cell r="BD1822" t="str">
            <v>불당천</v>
          </cell>
        </row>
        <row r="1823">
          <cell r="AS1823" t="str">
            <v>대위마을하수도</v>
          </cell>
          <cell r="BD1823" t="str">
            <v>대교천</v>
          </cell>
        </row>
        <row r="1824">
          <cell r="AS1824" t="str">
            <v>원우리마을하수도</v>
          </cell>
          <cell r="BD1824" t="str">
            <v>초과천</v>
          </cell>
        </row>
        <row r="1825">
          <cell r="AS1825" t="str">
            <v>군산월하리마을하수도</v>
          </cell>
          <cell r="BD1825" t="str">
            <v>문혜천</v>
          </cell>
        </row>
        <row r="1826">
          <cell r="AS1826" t="str">
            <v>서수리마을하수도</v>
          </cell>
          <cell r="BD1826" t="str">
            <v>용화천</v>
          </cell>
        </row>
        <row r="1827">
          <cell r="AS1827" t="str">
            <v>신동마을하수도</v>
          </cell>
          <cell r="BD1827" t="str">
            <v>명성천</v>
          </cell>
        </row>
        <row r="1828">
          <cell r="AS1828" t="str">
            <v>창오리마을하수도</v>
          </cell>
          <cell r="BD1828" t="str">
            <v>자일천</v>
          </cell>
        </row>
        <row r="1829">
          <cell r="AS1829" t="str">
            <v>원서포마을하수도</v>
          </cell>
          <cell r="BD1829" t="str">
            <v>부소천</v>
          </cell>
        </row>
        <row r="1830">
          <cell r="AS1830" t="str">
            <v>옥곤리마을하수도</v>
          </cell>
          <cell r="BD1830" t="str">
            <v>건지천</v>
          </cell>
        </row>
        <row r="1831">
          <cell r="AS1831" t="str">
            <v>남수라마을하수도</v>
          </cell>
          <cell r="BD1831" t="str">
            <v>향로천</v>
          </cell>
        </row>
        <row r="1832">
          <cell r="AS1832" t="str">
            <v>통사마을하수도</v>
          </cell>
          <cell r="BD1832" t="str">
            <v>영평천</v>
          </cell>
        </row>
        <row r="1833">
          <cell r="AS1833" t="str">
            <v>군산문화마을하수도</v>
          </cell>
          <cell r="BD1833" t="str">
            <v>도평천</v>
          </cell>
        </row>
        <row r="1834">
          <cell r="AS1834" t="str">
            <v>열대자마을하수도</v>
          </cell>
          <cell r="BD1834" t="str">
            <v>수입천</v>
          </cell>
        </row>
        <row r="1835">
          <cell r="AS1835" t="str">
            <v>월연리마을하수도</v>
          </cell>
          <cell r="BD1835" t="str">
            <v>사직천</v>
          </cell>
        </row>
        <row r="1836">
          <cell r="AS1836" t="str">
            <v>서수금암마을하수도</v>
          </cell>
          <cell r="BD1836" t="str">
            <v>야미천</v>
          </cell>
        </row>
        <row r="1837">
          <cell r="AS1837" t="str">
            <v>서포신기마을하수도</v>
          </cell>
          <cell r="BD1837" t="str">
            <v>포천천</v>
          </cell>
        </row>
        <row r="1838">
          <cell r="AS1838" t="str">
            <v>군산하수종말처리장</v>
          </cell>
          <cell r="BD1838" t="str">
            <v>고모천</v>
          </cell>
        </row>
        <row r="1839">
          <cell r="AS1839" t="str">
            <v>새만금대야하수처리장</v>
          </cell>
          <cell r="BD1839" t="str">
            <v>금현천</v>
          </cell>
        </row>
        <row r="1840">
          <cell r="AS1840" t="str">
            <v>새만금서수하수처리장</v>
          </cell>
          <cell r="BD1840" t="str">
            <v>우금천</v>
          </cell>
        </row>
        <row r="1841">
          <cell r="AS1841" t="str">
            <v>새만금임피하수처리장</v>
          </cell>
          <cell r="BD1841" t="str">
            <v>좌의천</v>
          </cell>
        </row>
        <row r="1842">
          <cell r="AS1842" t="str">
            <v>새만금회현하수처리장</v>
          </cell>
          <cell r="BD1842" t="str">
            <v>신읍천</v>
          </cell>
        </row>
        <row r="1843">
          <cell r="AS1843" t="str">
            <v>새만금옥서하수처리장</v>
          </cell>
          <cell r="BD1843" t="str">
            <v>구읍천</v>
          </cell>
        </row>
        <row r="1844">
          <cell r="AS1844" t="str">
            <v>황등석재농공단지폐수종말처리장</v>
          </cell>
          <cell r="BD1844" t="str">
            <v>명덕천</v>
          </cell>
        </row>
        <row r="1845">
          <cell r="AS1845" t="str">
            <v>익산왕궁농공단지폐수종말처리장</v>
          </cell>
          <cell r="BD1845" t="str">
            <v>운악천</v>
          </cell>
        </row>
        <row r="1846">
          <cell r="AS1846" t="str">
            <v>익산분뇨처리장</v>
          </cell>
          <cell r="BD1846" t="str">
            <v>길명천</v>
          </cell>
        </row>
        <row r="1847">
          <cell r="AS1847" t="str">
            <v>익산산업단지폐수종말처리장</v>
          </cell>
          <cell r="BD1847" t="str">
            <v>수일천</v>
          </cell>
        </row>
        <row r="1848">
          <cell r="AS1848" t="str">
            <v>금강매립장</v>
          </cell>
          <cell r="BD1848" t="str">
            <v>외북천</v>
          </cell>
        </row>
        <row r="1849">
          <cell r="AS1849" t="str">
            <v>용안매립장</v>
          </cell>
          <cell r="BD1849" t="str">
            <v>오가천</v>
          </cell>
        </row>
        <row r="1850">
          <cell r="AS1850" t="str">
            <v>익산시신재생자원센터</v>
          </cell>
          <cell r="BD1850" t="str">
            <v>추동천</v>
          </cell>
        </row>
        <row r="1851">
          <cell r="AS1851" t="str">
            <v>익산(왕궁)축산폐수처리장</v>
          </cell>
          <cell r="BD1851" t="str">
            <v>신천</v>
          </cell>
        </row>
        <row r="1852">
          <cell r="AS1852" t="str">
            <v>오산문화마을하수처리시설</v>
          </cell>
          <cell r="BD1852" t="str">
            <v>홍죽천</v>
          </cell>
        </row>
        <row r="1853">
          <cell r="AS1853" t="str">
            <v>춘포창평지구마을하수처리시설</v>
          </cell>
          <cell r="BD1853" t="str">
            <v>방성천</v>
          </cell>
        </row>
        <row r="1854">
          <cell r="AS1854" t="str">
            <v>용동신왕지구마을하수처리시설</v>
          </cell>
          <cell r="BD1854" t="str">
            <v>연곡천</v>
          </cell>
        </row>
        <row r="1855">
          <cell r="AS1855" t="str">
            <v>왕궁상발지구마을하수처리시설</v>
          </cell>
          <cell r="BD1855" t="str">
            <v>우고천</v>
          </cell>
        </row>
        <row r="1856">
          <cell r="AS1856" t="str">
            <v>함라신함지구마을하수처리시설</v>
          </cell>
          <cell r="BD1856" t="str">
            <v>석우천</v>
          </cell>
        </row>
        <row r="1857">
          <cell r="AS1857" t="str">
            <v>춘포판문지구마을하수처리시설</v>
          </cell>
          <cell r="BD1857" t="str">
            <v>효촌천</v>
          </cell>
        </row>
        <row r="1858">
          <cell r="AS1858" t="str">
            <v>춘포초삼지구마을하수처리시설</v>
          </cell>
          <cell r="BD1858" t="str">
            <v>입암천</v>
          </cell>
        </row>
        <row r="1859">
          <cell r="AS1859" t="str">
            <v>왕궁연정지구마을하수처리시설</v>
          </cell>
          <cell r="BD1859" t="str">
            <v>청담천</v>
          </cell>
        </row>
        <row r="1860">
          <cell r="AS1860" t="str">
            <v>왕궁발산지구마을하수처리시설</v>
          </cell>
          <cell r="BD1860" t="str">
            <v>덕계천</v>
          </cell>
        </row>
        <row r="1861">
          <cell r="AS1861" t="str">
            <v>왕궁동용지구마을하수처리시설</v>
          </cell>
          <cell r="BD1861" t="str">
            <v>회암천</v>
          </cell>
        </row>
        <row r="1862">
          <cell r="AS1862" t="str">
            <v>춘포천동지구마을하수처리시설</v>
          </cell>
          <cell r="BD1862" t="str">
            <v>상패천</v>
          </cell>
        </row>
        <row r="1863">
          <cell r="AS1863" t="str">
            <v>춘포입석지구마을하수처리시설</v>
          </cell>
          <cell r="BD1863" t="str">
            <v>동두천</v>
          </cell>
        </row>
        <row r="1864">
          <cell r="AS1864" t="str">
            <v>춘포화평지구마을하수처리시설</v>
          </cell>
          <cell r="BD1864" t="str">
            <v>수동천</v>
          </cell>
        </row>
        <row r="1865">
          <cell r="AS1865" t="str">
            <v>춘포덕실지구마을하수처리시설</v>
          </cell>
          <cell r="BD1865" t="str">
            <v>갈월천</v>
          </cell>
        </row>
        <row r="1866">
          <cell r="AS1866" t="str">
            <v>춘포시전지구마을하수처리시설</v>
          </cell>
          <cell r="BD1866" t="str">
            <v>대전천</v>
          </cell>
        </row>
        <row r="1867">
          <cell r="AS1867" t="str">
            <v>춘포삼포지구마을하수처리시설</v>
          </cell>
          <cell r="BD1867" t="str">
            <v>차탄천</v>
          </cell>
        </row>
        <row r="1868">
          <cell r="AS1868" t="str">
            <v>춘포심암지구마을하수처리시설</v>
          </cell>
          <cell r="BD1868" t="str">
            <v>마전천</v>
          </cell>
        </row>
        <row r="1869">
          <cell r="AS1869" t="str">
            <v>함라신촌지구마을하수처리시설</v>
          </cell>
          <cell r="BD1869" t="str">
            <v>답곡천</v>
          </cell>
        </row>
        <row r="1870">
          <cell r="AS1870" t="str">
            <v>동산유천지구마을하수처리시설</v>
          </cell>
          <cell r="BD1870" t="str">
            <v>아미천</v>
          </cell>
        </row>
        <row r="1871">
          <cell r="AS1871" t="str">
            <v>웅포맹산지구마을하수처리시설</v>
          </cell>
          <cell r="BD1871" t="str">
            <v>양원천</v>
          </cell>
        </row>
        <row r="1872">
          <cell r="AS1872" t="str">
            <v>웅포강변지구마을하수처리시설</v>
          </cell>
          <cell r="BD1872" t="str">
            <v>간파천</v>
          </cell>
        </row>
        <row r="1873">
          <cell r="AS1873" t="str">
            <v>삼기간촌지구마을하수처리시설</v>
          </cell>
          <cell r="BD1873" t="str">
            <v>장현천</v>
          </cell>
        </row>
        <row r="1874">
          <cell r="AS1874" t="str">
            <v>익산하수종말처리장</v>
          </cell>
          <cell r="BD1874" t="str">
            <v>사미천</v>
          </cell>
        </row>
        <row r="1875">
          <cell r="AS1875" t="str">
            <v>익산함열하수종말처리장</v>
          </cell>
          <cell r="BD1875" t="str">
            <v>석장천</v>
          </cell>
        </row>
        <row r="1876">
          <cell r="AS1876" t="str">
            <v>익산북부하수종말처리장</v>
          </cell>
          <cell r="BD1876" t="str">
            <v>백령천</v>
          </cell>
        </row>
        <row r="1877">
          <cell r="AS1877" t="str">
            <v>금마하수종말처리장</v>
          </cell>
          <cell r="BD1877" t="str">
            <v>가월천</v>
          </cell>
        </row>
        <row r="1878">
          <cell r="AS1878" t="str">
            <v>여산하수종말처리장</v>
          </cell>
          <cell r="BD1878" t="str">
            <v>설마천</v>
          </cell>
        </row>
        <row r="1879">
          <cell r="AS1879" t="str">
            <v>정읍신용농공단지폐수종말처리장</v>
          </cell>
          <cell r="BD1879" t="str">
            <v>퇴골천</v>
          </cell>
        </row>
        <row r="1880">
          <cell r="AS1880" t="str">
            <v>정읍분뇨처리장</v>
          </cell>
          <cell r="BD1880" t="str">
            <v>눌노천</v>
          </cell>
        </row>
        <row r="1881">
          <cell r="AS1881" t="str">
            <v>사승마을오수처리시설</v>
          </cell>
          <cell r="BD1881" t="str">
            <v>답곡천</v>
          </cell>
        </row>
        <row r="1882">
          <cell r="AS1882" t="str">
            <v>수침동마을오수처리시설</v>
          </cell>
          <cell r="BD1882" t="str">
            <v>두포천</v>
          </cell>
        </row>
        <row r="1883">
          <cell r="AS1883" t="str">
            <v>황토마을오수처리시설</v>
          </cell>
          <cell r="BD1883" t="str">
            <v>운천천</v>
          </cell>
        </row>
        <row r="1884">
          <cell r="AS1884" t="str">
            <v>정읍광역위생매립장</v>
          </cell>
          <cell r="BD1884" t="str">
            <v>문산천</v>
          </cell>
        </row>
        <row r="1885">
          <cell r="AS1885" t="str">
            <v>정읍축산폐수공공처리시설</v>
          </cell>
          <cell r="BD1885" t="str">
            <v>보광천</v>
          </cell>
        </row>
        <row r="1886">
          <cell r="AS1886" t="str">
            <v>입암마을하수도</v>
          </cell>
          <cell r="BD1886" t="str">
            <v>비암천</v>
          </cell>
        </row>
        <row r="1887">
          <cell r="AS1887" t="str">
            <v>태인마을하수도</v>
          </cell>
          <cell r="BD1887" t="str">
            <v>분수천</v>
          </cell>
        </row>
        <row r="1888">
          <cell r="AS1888" t="str">
            <v>정읍이평마을하수도</v>
          </cell>
          <cell r="BD1888" t="str">
            <v>갈곡천</v>
          </cell>
        </row>
        <row r="1889">
          <cell r="AS1889" t="str">
            <v>황토마을하수도</v>
          </cell>
          <cell r="BD1889" t="str">
            <v>삼방천</v>
          </cell>
        </row>
        <row r="1890">
          <cell r="AS1890" t="str">
            <v>수침동마을하수도</v>
          </cell>
          <cell r="BD1890" t="str">
            <v>동문천</v>
          </cell>
        </row>
        <row r="1891">
          <cell r="AS1891" t="str">
            <v>사승마을하수도</v>
          </cell>
          <cell r="BD1891" t="str">
            <v>향양천</v>
          </cell>
        </row>
        <row r="1892">
          <cell r="AS1892" t="str">
            <v>입석마을하수도</v>
          </cell>
          <cell r="BD1892" t="str">
            <v>오금천</v>
          </cell>
        </row>
        <row r="1893">
          <cell r="AS1893" t="str">
            <v>방성동마을오수처리시설</v>
          </cell>
          <cell r="BD1893" t="str">
            <v>만우천</v>
          </cell>
        </row>
        <row r="1894">
          <cell r="AS1894" t="str">
            <v>좌야마을하수처리시설</v>
          </cell>
          <cell r="BD1894" t="str">
            <v>양택천</v>
          </cell>
        </row>
        <row r="1895">
          <cell r="AS1895" t="str">
            <v>주산마을하수처리시설</v>
          </cell>
          <cell r="BD1895" t="str">
            <v>개화천</v>
          </cell>
        </row>
        <row r="1896">
          <cell r="AS1896" t="str">
            <v>원촌마을하수처리시설</v>
          </cell>
          <cell r="BD1896" t="str">
            <v>안성천</v>
          </cell>
        </row>
        <row r="1897">
          <cell r="AS1897" t="str">
            <v>이문마을하수처리시설</v>
          </cell>
          <cell r="BD1897" t="str">
            <v>진위천</v>
          </cell>
        </row>
        <row r="1898">
          <cell r="AS1898" t="str">
            <v>서신마을하수처리시설</v>
          </cell>
          <cell r="BD1898" t="str">
            <v>오산천</v>
          </cell>
        </row>
        <row r="1899">
          <cell r="AS1899" t="str">
            <v>평령마을하수처리시설</v>
          </cell>
          <cell r="BD1899" t="str">
            <v>황구지천</v>
          </cell>
        </row>
        <row r="1900">
          <cell r="AS1900" t="str">
            <v>외장마을하수처리시설</v>
          </cell>
          <cell r="BD1900" t="str">
            <v>안성천</v>
          </cell>
        </row>
        <row r="1901">
          <cell r="AS1901" t="str">
            <v>상일마을하수처리시설</v>
          </cell>
          <cell r="BD1901" t="str">
            <v>기율천</v>
          </cell>
        </row>
        <row r="1902">
          <cell r="AS1902" t="str">
            <v>공동마을하수처리시설</v>
          </cell>
          <cell r="BD1902" t="str">
            <v>조령천</v>
          </cell>
        </row>
        <row r="1903">
          <cell r="AS1903" t="str">
            <v>만병마을하수처리시설</v>
          </cell>
          <cell r="BD1903" t="str">
            <v>사흥천</v>
          </cell>
        </row>
        <row r="1904">
          <cell r="AS1904" t="str">
            <v>하만마을하수처리시설</v>
          </cell>
          <cell r="BD1904" t="str">
            <v>옥정천</v>
          </cell>
        </row>
        <row r="1905">
          <cell r="AS1905" t="str">
            <v>오정마을하수처리시설</v>
          </cell>
          <cell r="BD1905" t="str">
            <v>현곡천</v>
          </cell>
        </row>
        <row r="1906">
          <cell r="AS1906" t="str">
            <v>작천마을하수처리시설</v>
          </cell>
          <cell r="BD1906" t="str">
            <v>한운천</v>
          </cell>
        </row>
        <row r="1907">
          <cell r="AS1907" t="str">
            <v>사교마을하수처리시설</v>
          </cell>
          <cell r="BD1907" t="str">
            <v>월동천</v>
          </cell>
        </row>
        <row r="1908">
          <cell r="AS1908" t="str">
            <v>상두마을하수처리시설</v>
          </cell>
          <cell r="BD1908" t="str">
            <v>현암천</v>
          </cell>
        </row>
        <row r="1909">
          <cell r="AS1909" t="str">
            <v>자연동마을하수처리시설</v>
          </cell>
          <cell r="BD1909" t="str">
            <v>계촌천</v>
          </cell>
        </row>
        <row r="1910">
          <cell r="AS1910" t="str">
            <v>주동1마을하수처리시설</v>
          </cell>
          <cell r="BD1910" t="str">
            <v>금석천</v>
          </cell>
        </row>
        <row r="1911">
          <cell r="AS1911" t="str">
            <v>천단마을하수처리시설</v>
          </cell>
          <cell r="BD1911" t="str">
            <v>한천</v>
          </cell>
        </row>
        <row r="1912">
          <cell r="AS1912" t="str">
            <v>금구마을하수처리시설</v>
          </cell>
          <cell r="BD1912" t="str">
            <v>고당천</v>
          </cell>
        </row>
        <row r="1913">
          <cell r="AS1913" t="str">
            <v>정읍복용마을하수처리시설</v>
          </cell>
          <cell r="BD1913" t="str">
            <v>남풍천</v>
          </cell>
        </row>
        <row r="1914">
          <cell r="AS1914" t="str">
            <v>정읍시산마을하수도</v>
          </cell>
          <cell r="BD1914" t="str">
            <v>쌍지천</v>
          </cell>
        </row>
        <row r="1915">
          <cell r="AS1915" t="str">
            <v>북풍마을하수처리시설</v>
          </cell>
          <cell r="BD1915" t="str">
            <v>곡천</v>
          </cell>
        </row>
        <row r="1916">
          <cell r="AS1916" t="str">
            <v>학동마을하수처리시설</v>
          </cell>
          <cell r="BD1916" t="str">
            <v>조두천</v>
          </cell>
        </row>
        <row r="1917">
          <cell r="AS1917" t="str">
            <v>춘수마을공동하수처리시설</v>
          </cell>
          <cell r="BD1917" t="str">
            <v>가율천</v>
          </cell>
        </row>
        <row r="1918">
          <cell r="AS1918" t="str">
            <v>앵성마을공동하수처리시설</v>
          </cell>
          <cell r="BD1918" t="str">
            <v>도곡천</v>
          </cell>
        </row>
        <row r="1919">
          <cell r="AS1919" t="str">
            <v>신기마을하수도</v>
          </cell>
          <cell r="BD1919" t="str">
            <v>교동천</v>
          </cell>
        </row>
        <row r="1920">
          <cell r="AS1920" t="str">
            <v>화정마을하수도</v>
          </cell>
          <cell r="BD1920" t="str">
            <v>동항천</v>
          </cell>
        </row>
        <row r="1921">
          <cell r="AS1921" t="str">
            <v>주동2마을하수처리시설</v>
          </cell>
          <cell r="BD1921" t="str">
            <v>청룡천</v>
          </cell>
        </row>
        <row r="1922">
          <cell r="AS1922" t="str">
            <v>방교공공하수처리시설</v>
          </cell>
          <cell r="BD1922" t="str">
            <v>북산천</v>
          </cell>
        </row>
        <row r="1923">
          <cell r="AS1923" t="str">
            <v>정읍하수종말처리장</v>
          </cell>
          <cell r="BD1923" t="str">
            <v>양촌천</v>
          </cell>
        </row>
        <row r="1924">
          <cell r="AS1924" t="str">
            <v>신태인하수종말처리장</v>
          </cell>
          <cell r="BD1924" t="str">
            <v>초성천</v>
          </cell>
        </row>
        <row r="1925">
          <cell r="AS1925" t="str">
            <v>남원인월농공단지폐수종말처리장</v>
          </cell>
          <cell r="BD1925" t="str">
            <v>양변천</v>
          </cell>
        </row>
        <row r="1926">
          <cell r="AS1926" t="str">
            <v>남원시분뇨처리장</v>
          </cell>
          <cell r="BD1926" t="str">
            <v>신릉천</v>
          </cell>
        </row>
        <row r="1927">
          <cell r="AS1927" t="str">
            <v>주생매립장</v>
          </cell>
          <cell r="BD1927" t="str">
            <v>구수천</v>
          </cell>
        </row>
        <row r="1928">
          <cell r="AS1928" t="str">
            <v>대산매립장</v>
          </cell>
          <cell r="BD1928" t="str">
            <v>유천</v>
          </cell>
        </row>
        <row r="1929">
          <cell r="AS1929" t="str">
            <v>삼산마을하수도</v>
          </cell>
          <cell r="BD1929" t="str">
            <v>승두천</v>
          </cell>
        </row>
        <row r="1930">
          <cell r="AS1930" t="str">
            <v>권포마을하수도</v>
          </cell>
          <cell r="BD1930" t="str">
            <v>입장천</v>
          </cell>
        </row>
        <row r="1931">
          <cell r="AS1931" t="str">
            <v>산덕마을하수도</v>
          </cell>
          <cell r="BD1931" t="str">
            <v>시장천</v>
          </cell>
        </row>
        <row r="1932">
          <cell r="AS1932" t="str">
            <v>남원운봉신기마을하수도</v>
          </cell>
          <cell r="BD1932" t="str">
            <v>한천</v>
          </cell>
        </row>
        <row r="1933">
          <cell r="AS1933" t="str">
            <v>비전마을하수도</v>
          </cell>
          <cell r="BD1933" t="str">
            <v>남창천</v>
          </cell>
        </row>
        <row r="1934">
          <cell r="AS1934" t="str">
            <v>용은마을하수도</v>
          </cell>
          <cell r="BD1934" t="str">
            <v>천흥천</v>
          </cell>
        </row>
        <row r="1935">
          <cell r="AS1935" t="str">
            <v>내기마을하수도</v>
          </cell>
          <cell r="BD1935" t="str">
            <v>판정천</v>
          </cell>
        </row>
        <row r="1936">
          <cell r="AS1936" t="str">
            <v>제천마을하수도</v>
          </cell>
          <cell r="BD1936" t="str">
            <v>성환천</v>
          </cell>
        </row>
        <row r="1937">
          <cell r="AS1937" t="str">
            <v>서만마을하수도</v>
          </cell>
          <cell r="BD1937" t="str">
            <v>마정천</v>
          </cell>
        </row>
        <row r="1938">
          <cell r="AS1938" t="str">
            <v>덕평마을하수도</v>
          </cell>
          <cell r="BD1938" t="str">
            <v>율금천</v>
          </cell>
        </row>
        <row r="1939">
          <cell r="AS1939" t="str">
            <v>양선마을하수도</v>
          </cell>
          <cell r="BD1939" t="str">
            <v>학정천</v>
          </cell>
        </row>
        <row r="1940">
          <cell r="AS1940" t="str">
            <v>도촌마을하수도</v>
          </cell>
          <cell r="BD1940" t="str">
            <v>신궁천</v>
          </cell>
        </row>
        <row r="1941">
          <cell r="AS1941" t="str">
            <v>다산마을하수도</v>
          </cell>
          <cell r="BD1941" t="str">
            <v>통복천</v>
          </cell>
        </row>
        <row r="1942">
          <cell r="AS1942" t="str">
            <v>벌촌마을하수도</v>
          </cell>
          <cell r="BD1942" t="str">
            <v>도일천</v>
          </cell>
        </row>
        <row r="1943">
          <cell r="AS1943" t="str">
            <v>진목마을하수도</v>
          </cell>
          <cell r="BD1943" t="str">
            <v>도리천</v>
          </cell>
        </row>
        <row r="1944">
          <cell r="AS1944" t="str">
            <v>남원양촌마을하수도</v>
          </cell>
          <cell r="BD1944" t="str">
            <v>초지천</v>
          </cell>
        </row>
        <row r="1945">
          <cell r="AS1945" t="str">
            <v>남원평촌마을하수도</v>
          </cell>
          <cell r="BD1945" t="str">
            <v>해룡천</v>
          </cell>
        </row>
        <row r="1946">
          <cell r="AS1946" t="str">
            <v>성산마을하수도</v>
          </cell>
          <cell r="BD1946" t="str">
            <v>대흥천</v>
          </cell>
        </row>
        <row r="1947">
          <cell r="AS1947" t="str">
            <v>유곡마을하수도</v>
          </cell>
          <cell r="BD1947" t="str">
            <v>대신천</v>
          </cell>
        </row>
        <row r="1948">
          <cell r="AS1948" t="str">
            <v>자래마을하수도</v>
          </cell>
          <cell r="BD1948" t="str">
            <v>안금천</v>
          </cell>
        </row>
        <row r="1949">
          <cell r="AS1949" t="str">
            <v>취암마을하수도</v>
          </cell>
          <cell r="BD1949" t="str">
            <v>매유천</v>
          </cell>
        </row>
        <row r="1950">
          <cell r="AS1950" t="str">
            <v>남원장평마을하수도</v>
          </cell>
          <cell r="BD1950" t="str">
            <v>곡수천</v>
          </cell>
        </row>
        <row r="1951">
          <cell r="AS1951" t="str">
            <v>하성마을하수도</v>
          </cell>
          <cell r="BD1951" t="str">
            <v>계림천</v>
          </cell>
        </row>
        <row r="1952">
          <cell r="AS1952" t="str">
            <v>와운마을하수도</v>
          </cell>
          <cell r="BD1952" t="str">
            <v>장풍천</v>
          </cell>
        </row>
        <row r="1953">
          <cell r="AS1953" t="str">
            <v>백일마을하수도</v>
          </cell>
          <cell r="BD1953" t="str">
            <v>복하천</v>
          </cell>
        </row>
        <row r="1954">
          <cell r="AS1954" t="str">
            <v>원천마을하수도</v>
          </cell>
          <cell r="BD1954" t="str">
            <v>오천천</v>
          </cell>
        </row>
        <row r="1955">
          <cell r="AS1955" t="str">
            <v>달궁마을하수도</v>
          </cell>
          <cell r="BD1955" t="str">
            <v>해월천</v>
          </cell>
        </row>
        <row r="1956">
          <cell r="AS1956" t="str">
            <v>남원덕동마을하수도</v>
          </cell>
          <cell r="BD1956" t="str">
            <v>매곡천</v>
          </cell>
        </row>
        <row r="1957">
          <cell r="AS1957" t="str">
            <v>남원용전마을하수도</v>
          </cell>
          <cell r="BD1957" t="str">
            <v>단천천</v>
          </cell>
        </row>
        <row r="1958">
          <cell r="AS1958" t="str">
            <v>주촌마을하수도</v>
          </cell>
          <cell r="BD1958" t="str">
            <v>동산천</v>
          </cell>
        </row>
        <row r="1959">
          <cell r="AS1959" t="str">
            <v>외건마을하수도</v>
          </cell>
          <cell r="BD1959" t="str">
            <v>원두천</v>
          </cell>
        </row>
        <row r="1960">
          <cell r="AS1960" t="str">
            <v>남원안계마을하수도</v>
          </cell>
          <cell r="BD1960" t="str">
            <v>두미천</v>
          </cell>
        </row>
        <row r="1961">
          <cell r="AS1961" t="str">
            <v>남원송동신기마을하수도</v>
          </cell>
          <cell r="BD1961" t="str">
            <v>장암천</v>
          </cell>
        </row>
        <row r="1962">
          <cell r="AS1962" t="str">
            <v>남원중절마을하수도</v>
          </cell>
          <cell r="BD1962" t="str">
            <v>이치천</v>
          </cell>
        </row>
        <row r="1963">
          <cell r="AS1963" t="str">
            <v>남원학천마을하수도</v>
          </cell>
          <cell r="BD1963" t="str">
            <v>장록천</v>
          </cell>
        </row>
        <row r="1964">
          <cell r="AS1964" t="str">
            <v>남원반선마을하수도</v>
          </cell>
          <cell r="BD1964" t="str">
            <v>율현천</v>
          </cell>
        </row>
        <row r="1965">
          <cell r="AS1965" t="str">
            <v>남원대곡마을하수도</v>
          </cell>
          <cell r="BD1965" t="str">
            <v>중리천</v>
          </cell>
        </row>
        <row r="1966">
          <cell r="AS1966" t="str">
            <v>남원부운마을하수도</v>
          </cell>
          <cell r="BD1966" t="str">
            <v>신둔천</v>
          </cell>
        </row>
        <row r="1967">
          <cell r="AS1967" t="str">
            <v>운봉덕산마을하수도</v>
          </cell>
          <cell r="BD1967" t="str">
            <v>신대천</v>
          </cell>
        </row>
        <row r="1968">
          <cell r="AS1968" t="str">
            <v>대강사석마을하수도</v>
          </cell>
          <cell r="BD1968" t="str">
            <v>죽당천</v>
          </cell>
        </row>
        <row r="1969">
          <cell r="AS1969" t="str">
            <v>송동송내마을하수도</v>
          </cell>
          <cell r="BD1969" t="str">
            <v>송말천</v>
          </cell>
        </row>
        <row r="1970">
          <cell r="AS1970" t="str">
            <v>금지옹정마을하수도</v>
          </cell>
          <cell r="BD1970" t="str">
            <v>내사천</v>
          </cell>
        </row>
        <row r="1971">
          <cell r="AS1971" t="str">
            <v>사매하신마을하수도</v>
          </cell>
          <cell r="BD1971" t="str">
            <v>계장천</v>
          </cell>
        </row>
        <row r="1972">
          <cell r="AS1972" t="str">
            <v>송동양평마을하수도</v>
          </cell>
          <cell r="BD1972" t="str">
            <v>신내천</v>
          </cell>
        </row>
        <row r="1973">
          <cell r="AS1973" t="str">
            <v>운봉가산마을하수도</v>
          </cell>
          <cell r="BD1973" t="str">
            <v>금사천</v>
          </cell>
        </row>
        <row r="1974">
          <cell r="AS1974" t="str">
            <v>대강방동마을하수도</v>
          </cell>
          <cell r="BD1974" t="str">
            <v>상호천</v>
          </cell>
        </row>
        <row r="1975">
          <cell r="AS1975" t="str">
            <v>송동세전마을하수도</v>
          </cell>
          <cell r="BD1975" t="str">
            <v>소유천</v>
          </cell>
        </row>
        <row r="1976">
          <cell r="AS1976" t="str">
            <v>금지방촌마을하수도</v>
          </cell>
          <cell r="BD1976" t="str">
            <v>향리천</v>
          </cell>
        </row>
        <row r="1977">
          <cell r="AS1977" t="str">
            <v>금지상귀마을하수도</v>
          </cell>
          <cell r="BD1977" t="str">
            <v>용담천</v>
          </cell>
        </row>
        <row r="1978">
          <cell r="AS1978" t="str">
            <v>산동부절마을하수도</v>
          </cell>
          <cell r="BD1978" t="str">
            <v>주어천</v>
          </cell>
        </row>
        <row r="1979">
          <cell r="AS1979" t="str">
            <v>주생반송공공하수도</v>
          </cell>
          <cell r="BD1979" t="str">
            <v>세월천</v>
          </cell>
        </row>
        <row r="1980">
          <cell r="AS1980" t="str">
            <v>금지입암공공하수도</v>
          </cell>
          <cell r="BD1980" t="str">
            <v>흑천</v>
          </cell>
        </row>
        <row r="1981">
          <cell r="AS1981" t="str">
            <v>대강평촌공공하수도</v>
          </cell>
          <cell r="BD1981" t="str">
            <v>여물천</v>
          </cell>
        </row>
        <row r="1982">
          <cell r="AS1982" t="str">
            <v>보절사촌공공하수도</v>
          </cell>
          <cell r="BD1982" t="str">
            <v>용두천</v>
          </cell>
        </row>
        <row r="1983">
          <cell r="AS1983" t="str">
            <v>수지마연공공하수도</v>
          </cell>
          <cell r="BD1983" t="str">
            <v>갈운천</v>
          </cell>
        </row>
        <row r="1984">
          <cell r="AS1984" t="str">
            <v>남원하수종말처리장</v>
          </cell>
          <cell r="BD1984" t="str">
            <v>벗고개천</v>
          </cell>
        </row>
        <row r="1985">
          <cell r="AS1985" t="str">
            <v>운봉하수종말처리장</v>
          </cell>
          <cell r="BD1985" t="str">
            <v>덕수천</v>
          </cell>
        </row>
        <row r="1986">
          <cell r="AS1986" t="str">
            <v>인월하수종말처리장</v>
          </cell>
          <cell r="BD1986" t="str">
            <v>고송천</v>
          </cell>
        </row>
        <row r="1987">
          <cell r="AS1987" t="str">
            <v>김제봉황농공단지폐수종말처리장</v>
          </cell>
          <cell r="BD1987" t="str">
            <v>부안천</v>
          </cell>
        </row>
        <row r="1988">
          <cell r="AS1988" t="str">
            <v>김제황산농공단지폐수종말처리장</v>
          </cell>
          <cell r="BD1988" t="str">
            <v>대왕천</v>
          </cell>
        </row>
        <row r="1989">
          <cell r="AS1989" t="str">
            <v>김제분뇨처리장</v>
          </cell>
          <cell r="BD1989" t="str">
            <v>지평천</v>
          </cell>
        </row>
        <row r="1990">
          <cell r="AS1990" t="str">
            <v>김제봉황오폐수처리시설</v>
          </cell>
          <cell r="BD1990" t="str">
            <v>월산천</v>
          </cell>
        </row>
        <row r="1991">
          <cell r="AS1991" t="str">
            <v>김제축산폐수공공처리시설</v>
          </cell>
          <cell r="BD1991" t="str">
            <v>용문천</v>
          </cell>
        </row>
        <row r="1992">
          <cell r="AS1992" t="str">
            <v>샛터마을하수도</v>
          </cell>
          <cell r="BD1992" t="str">
            <v>중원천</v>
          </cell>
        </row>
        <row r="1993">
          <cell r="AS1993" t="str">
            <v>용화마을하수도</v>
          </cell>
          <cell r="BD1993" t="str">
            <v>연수천</v>
          </cell>
        </row>
        <row r="1994">
          <cell r="AS1994" t="str">
            <v>용지신흥마을하수도</v>
          </cell>
          <cell r="BD1994" t="str">
            <v>삼성천</v>
          </cell>
        </row>
        <row r="1995">
          <cell r="AS1995" t="str">
            <v>갈전마을하수도</v>
          </cell>
          <cell r="BD1995" t="str">
            <v>도곡천</v>
          </cell>
        </row>
        <row r="1996">
          <cell r="AS1996" t="str">
            <v>종명마을하수도</v>
          </cell>
          <cell r="BD1996" t="str">
            <v>양근천</v>
          </cell>
        </row>
        <row r="1997">
          <cell r="AS1997" t="str">
            <v>대산1마을하수도</v>
          </cell>
          <cell r="BD1997" t="str">
            <v>덕평천</v>
          </cell>
        </row>
        <row r="1998">
          <cell r="AS1998" t="str">
            <v>대산2마을하수도</v>
          </cell>
          <cell r="BD1998" t="str">
            <v>사탄천</v>
          </cell>
        </row>
        <row r="1999">
          <cell r="AS1999" t="str">
            <v>비룡마을하수도</v>
          </cell>
          <cell r="BD1999" t="str">
            <v>신복천</v>
          </cell>
        </row>
        <row r="2000">
          <cell r="AS2000" t="str">
            <v>동반월마을하수도</v>
          </cell>
          <cell r="BD2000" t="str">
            <v>성덕천</v>
          </cell>
        </row>
        <row r="2001">
          <cell r="AS2001" t="str">
            <v>후리마을하수도</v>
          </cell>
          <cell r="BD2001" t="str">
            <v>항금천</v>
          </cell>
        </row>
        <row r="2002">
          <cell r="AS2002" t="str">
            <v>당월1마을하수도</v>
          </cell>
          <cell r="BD2002" t="str">
            <v>영동천</v>
          </cell>
        </row>
        <row r="2003">
          <cell r="AS2003" t="str">
            <v>주행산1마을하수도</v>
          </cell>
          <cell r="BD2003" t="str">
            <v>복포천</v>
          </cell>
        </row>
        <row r="2004">
          <cell r="AS2004" t="str">
            <v>주행산2마을하수도</v>
          </cell>
          <cell r="BD2004" t="str">
            <v>하정천</v>
          </cell>
        </row>
        <row r="2005">
          <cell r="AS2005" t="str">
            <v>부신1마을하수도</v>
          </cell>
          <cell r="BD2005" t="str">
            <v>서천</v>
          </cell>
        </row>
        <row r="2006">
          <cell r="AS2006" t="str">
            <v>부신2마을하수도</v>
          </cell>
          <cell r="BD2006" t="str">
            <v>청리천</v>
          </cell>
        </row>
        <row r="2007">
          <cell r="AS2007" t="str">
            <v>척산마을하수도</v>
          </cell>
          <cell r="BD2007" t="str">
            <v>창리천</v>
          </cell>
        </row>
        <row r="2008">
          <cell r="AS2008" t="str">
            <v>심포마을하수도</v>
          </cell>
          <cell r="BD2008" t="str">
            <v>구암천</v>
          </cell>
        </row>
        <row r="2009">
          <cell r="AS2009" t="str">
            <v>김제황산신흥마을하수도</v>
          </cell>
          <cell r="BD2009" t="str">
            <v>공리천</v>
          </cell>
        </row>
        <row r="2010">
          <cell r="AS2010" t="str">
            <v>김제마산마을하수도</v>
          </cell>
          <cell r="BD2010" t="str">
            <v>한전천</v>
          </cell>
        </row>
        <row r="2011">
          <cell r="AS2011" t="str">
            <v>김제월평마을하수도</v>
          </cell>
          <cell r="BD2011" t="str">
            <v>군량천</v>
          </cell>
        </row>
        <row r="2012">
          <cell r="AS2012" t="str">
            <v>회평1마을하수도</v>
          </cell>
          <cell r="BD2012" t="str">
            <v>수입천</v>
          </cell>
        </row>
        <row r="2013">
          <cell r="AS2013" t="str">
            <v>회평2마을하수도</v>
          </cell>
          <cell r="BD2013" t="str">
            <v>월명천</v>
          </cell>
        </row>
        <row r="2014">
          <cell r="AS2014" t="str">
            <v>남당마을하수도</v>
          </cell>
          <cell r="BD2014" t="str">
            <v>간척천</v>
          </cell>
        </row>
        <row r="2015">
          <cell r="AS2015" t="str">
            <v>반곡마을하수도</v>
          </cell>
          <cell r="BD2015" t="str">
            <v>풍산천</v>
          </cell>
        </row>
        <row r="2016">
          <cell r="AS2016" t="str">
            <v>성좌동마을하수도</v>
          </cell>
          <cell r="BD2016" t="str">
            <v>화천천</v>
          </cell>
        </row>
        <row r="2017">
          <cell r="AS2017" t="str">
            <v>의곡마을하수도</v>
          </cell>
          <cell r="BD2017" t="str">
            <v>신읍천</v>
          </cell>
        </row>
        <row r="2018">
          <cell r="AS2018" t="str">
            <v>당월2마을하수도</v>
          </cell>
          <cell r="BD2018" t="str">
            <v>파포천</v>
          </cell>
        </row>
        <row r="2019">
          <cell r="AS2019" t="str">
            <v>용반마을하수도</v>
          </cell>
          <cell r="BD2019" t="str">
            <v>다목천</v>
          </cell>
        </row>
        <row r="2020">
          <cell r="AS2020" t="str">
            <v>구미마을하수도</v>
          </cell>
          <cell r="BD2020" t="str">
            <v>구운천</v>
          </cell>
        </row>
        <row r="2021">
          <cell r="AS2021" t="str">
            <v>원부마을하수도</v>
          </cell>
          <cell r="BD2021" t="str">
            <v>용암천</v>
          </cell>
        </row>
        <row r="2022">
          <cell r="AS2022" t="str">
            <v>김제진천마을하수도</v>
          </cell>
          <cell r="BD2022" t="str">
            <v>논미천</v>
          </cell>
        </row>
        <row r="2023">
          <cell r="AS2023" t="str">
            <v>몽산마을하수도</v>
          </cell>
          <cell r="BD2023" t="str">
            <v>계성천</v>
          </cell>
        </row>
        <row r="2024">
          <cell r="AS2024" t="str">
            <v>승반마을하수도</v>
          </cell>
          <cell r="BD2024" t="str">
            <v>지촌천</v>
          </cell>
        </row>
        <row r="2025">
          <cell r="AS2025" t="str">
            <v>김제기룡마을하수도</v>
          </cell>
          <cell r="BD2025" t="str">
            <v>수밀천</v>
          </cell>
        </row>
        <row r="2026">
          <cell r="AS2026" t="str">
            <v>제월마을하수도</v>
          </cell>
          <cell r="BD2026" t="str">
            <v>사창천</v>
          </cell>
        </row>
        <row r="2027">
          <cell r="AS2027" t="str">
            <v>돌제마을하수도</v>
          </cell>
          <cell r="BD2027" t="str">
            <v>마평천</v>
          </cell>
        </row>
        <row r="2028">
          <cell r="AS2028" t="str">
            <v>율리마을하수도</v>
          </cell>
          <cell r="BD2028" t="str">
            <v>지암천</v>
          </cell>
        </row>
        <row r="2029">
          <cell r="AS2029" t="str">
            <v>어전마을하수도</v>
          </cell>
          <cell r="BD2029" t="str">
            <v>사평천</v>
          </cell>
        </row>
        <row r="2030">
          <cell r="AS2030" t="str">
            <v>저성마을하수도</v>
          </cell>
          <cell r="BD2030" t="str">
            <v>월송천</v>
          </cell>
        </row>
        <row r="2031">
          <cell r="AS2031" t="str">
            <v>거야마을하수도</v>
          </cell>
          <cell r="BD2031" t="str">
            <v>한계천</v>
          </cell>
        </row>
        <row r="2032">
          <cell r="AS2032" t="str">
            <v>김제부동마을하수도</v>
          </cell>
          <cell r="BD2032" t="str">
            <v>내린천</v>
          </cell>
        </row>
        <row r="2033">
          <cell r="AS2033" t="str">
            <v>김제하송마을하수도</v>
          </cell>
          <cell r="BD2033" t="str">
            <v>계방천</v>
          </cell>
        </row>
        <row r="2034">
          <cell r="AS2034" t="str">
            <v>성서마을하수도</v>
          </cell>
          <cell r="BD2034" t="str">
            <v>자운천</v>
          </cell>
        </row>
        <row r="2035">
          <cell r="AS2035" t="str">
            <v>만경마을하수도</v>
          </cell>
          <cell r="BD2035" t="str">
            <v>조항천</v>
          </cell>
        </row>
        <row r="2036">
          <cell r="AS2036" t="str">
            <v>당월마을하수도(3)</v>
          </cell>
          <cell r="BD2036" t="str">
            <v>방내천</v>
          </cell>
        </row>
        <row r="2037">
          <cell r="AS2037" t="str">
            <v>당월마을하수도(4)</v>
          </cell>
          <cell r="BD2037" t="str">
            <v>상남천</v>
          </cell>
        </row>
        <row r="2038">
          <cell r="AS2038" t="str">
            <v>대산마을하수도(3)</v>
          </cell>
          <cell r="BD2038" t="str">
            <v>방태천</v>
          </cell>
        </row>
        <row r="2039">
          <cell r="AS2039" t="str">
            <v>대산마을하수도(4)</v>
          </cell>
          <cell r="BD2039" t="str">
            <v>귀둔천</v>
          </cell>
        </row>
        <row r="2040">
          <cell r="AS2040" t="str">
            <v>대산마을하수도(5)</v>
          </cell>
          <cell r="BD2040" t="str">
            <v>가리산천</v>
          </cell>
        </row>
        <row r="2041">
          <cell r="AS2041" t="str">
            <v>원조마을하수도</v>
          </cell>
          <cell r="BD2041" t="str">
            <v>인북천</v>
          </cell>
        </row>
        <row r="2042">
          <cell r="AS2042" t="str">
            <v>서정마을하수도</v>
          </cell>
          <cell r="BD2042" t="str">
            <v>서화천</v>
          </cell>
        </row>
        <row r="2043">
          <cell r="AS2043" t="str">
            <v>존걸마을하수도</v>
          </cell>
          <cell r="BD2043" t="str">
            <v>가아천</v>
          </cell>
        </row>
        <row r="2044">
          <cell r="AS2044" t="str">
            <v>양석마을하수도</v>
          </cell>
          <cell r="BD2044" t="str">
            <v>북천</v>
          </cell>
        </row>
        <row r="2045">
          <cell r="AS2045" t="str">
            <v>남양1,2마을하수도</v>
          </cell>
          <cell r="BD2045" t="str">
            <v>영실천</v>
          </cell>
        </row>
        <row r="2046">
          <cell r="AS2046" t="str">
            <v>아직산수마을하수도</v>
          </cell>
          <cell r="BD2046" t="str">
            <v>한계천</v>
          </cell>
        </row>
        <row r="2047">
          <cell r="AS2047" t="str">
            <v>죽산자고석산공공하수처리시설</v>
          </cell>
          <cell r="BD2047" t="str">
            <v>우각천</v>
          </cell>
        </row>
        <row r="2048">
          <cell r="AS2048" t="str">
            <v>진봉거전공공하수처리시설</v>
          </cell>
          <cell r="BD2048" t="str">
            <v>정자천</v>
          </cell>
        </row>
        <row r="2049">
          <cell r="AS2049" t="str">
            <v>봉남칠성보산공공하수처리시설</v>
          </cell>
          <cell r="BD2049" t="str">
            <v>어론천</v>
          </cell>
        </row>
        <row r="2050">
          <cell r="AS2050" t="str">
            <v>죽산공공하수처리시설</v>
          </cell>
          <cell r="BD2050" t="str">
            <v>두무천</v>
          </cell>
        </row>
        <row r="2051">
          <cell r="AS2051" t="str">
            <v>백구난산공공하수도</v>
          </cell>
          <cell r="BD2051" t="str">
            <v>제목천</v>
          </cell>
        </row>
        <row r="2052">
          <cell r="AS2052" t="str">
            <v>용지구암공공하수도</v>
          </cell>
          <cell r="BD2052" t="str">
            <v>서이치천</v>
          </cell>
        </row>
        <row r="2053">
          <cell r="AS2053" t="str">
            <v>접주남주마을하수도</v>
          </cell>
          <cell r="BD2053" t="str">
            <v>추령천</v>
          </cell>
        </row>
        <row r="2054">
          <cell r="AS2054" t="str">
            <v>김제하수종말처리장</v>
          </cell>
          <cell r="BD2054" t="str">
            <v>봉서천</v>
          </cell>
        </row>
        <row r="2055">
          <cell r="AS2055" t="str">
            <v>만경공공하수처리장</v>
          </cell>
          <cell r="BD2055" t="str">
            <v>통안천</v>
          </cell>
        </row>
        <row r="2056">
          <cell r="AS2056" t="str">
            <v>김제금산공공하수처리장</v>
          </cell>
          <cell r="BD2056" t="str">
            <v>명천</v>
          </cell>
        </row>
        <row r="2057">
          <cell r="AS2057" t="str">
            <v>김제금구공공하수처리장</v>
          </cell>
          <cell r="BD2057" t="str">
            <v>사전천</v>
          </cell>
        </row>
        <row r="2058">
          <cell r="AS2058" t="str">
            <v>완주위생처리장</v>
          </cell>
          <cell r="BD2058" t="str">
            <v>양악천</v>
          </cell>
        </row>
        <row r="2059">
          <cell r="AS2059" t="str">
            <v>용복간이오수처리시설</v>
          </cell>
          <cell r="BD2059" t="str">
            <v>수침천</v>
          </cell>
        </row>
        <row r="2060">
          <cell r="AS2060" t="str">
            <v>오산 간이오수처리시설</v>
          </cell>
          <cell r="BD2060" t="str">
            <v>상노천</v>
          </cell>
        </row>
        <row r="2061">
          <cell r="AS2061" t="str">
            <v>완주산단산업단지폐수종말처리장</v>
          </cell>
          <cell r="BD2061" t="str">
            <v>압항천</v>
          </cell>
        </row>
        <row r="2062">
          <cell r="AS2062" t="str">
            <v>완주군(비봉)쓰레기매립장</v>
          </cell>
          <cell r="BD2062" t="str">
            <v>황암천</v>
          </cell>
        </row>
        <row r="2063">
          <cell r="AS2063" t="str">
            <v>완주군축산폐수공공처리시설</v>
          </cell>
          <cell r="BD2063" t="str">
            <v>화양천</v>
          </cell>
        </row>
        <row r="2064">
          <cell r="AS2064" t="str">
            <v>용암마을하수도시설</v>
          </cell>
          <cell r="BD2064" t="str">
            <v>관평천</v>
          </cell>
        </row>
        <row r="2065">
          <cell r="AS2065" t="str">
            <v>신기서계마을하수도시설</v>
          </cell>
          <cell r="BD2065" t="str">
            <v>대전천</v>
          </cell>
        </row>
        <row r="2066">
          <cell r="AS2066" t="str">
            <v>원간중 간이오수처리시설</v>
          </cell>
          <cell r="BD2066" t="str">
            <v>흑석천</v>
          </cell>
        </row>
        <row r="2067">
          <cell r="AS2067" t="str">
            <v>지암 간이오수처리시설</v>
          </cell>
          <cell r="BD2067" t="str">
            <v>대가천</v>
          </cell>
        </row>
        <row r="2068">
          <cell r="AS2068" t="str">
            <v>용신오수처리시설</v>
          </cell>
          <cell r="BD2068" t="str">
            <v>금월천</v>
          </cell>
        </row>
        <row r="2069">
          <cell r="AS2069" t="str">
            <v>신마산 간이오수처리시설</v>
          </cell>
          <cell r="BD2069" t="str">
            <v>갈월천</v>
          </cell>
        </row>
        <row r="2070">
          <cell r="AS2070" t="str">
            <v>문화마을하수도시설</v>
          </cell>
          <cell r="BD2070" t="str">
            <v>방산천</v>
          </cell>
        </row>
        <row r="2071">
          <cell r="AS2071" t="str">
            <v>송광1마을하수도시설</v>
          </cell>
          <cell r="BD2071" t="str">
            <v>학산천</v>
          </cell>
        </row>
        <row r="2072">
          <cell r="AS2072" t="str">
            <v>송광2마을하수도시설</v>
          </cell>
          <cell r="BD2072" t="str">
            <v>양산천</v>
          </cell>
        </row>
        <row r="2073">
          <cell r="AS2073" t="str">
            <v>구암 간이오수처리시설</v>
          </cell>
          <cell r="BD2073" t="str">
            <v>직삼천</v>
          </cell>
        </row>
        <row r="2074">
          <cell r="AS2074" t="str">
            <v>신덕 간이오수처리시설</v>
          </cell>
          <cell r="BD2074" t="str">
            <v>매죽천</v>
          </cell>
        </row>
        <row r="2075">
          <cell r="AS2075" t="str">
            <v>송학 간이오수처리시설</v>
          </cell>
          <cell r="BD2075" t="str">
            <v>사적천</v>
          </cell>
        </row>
        <row r="2076">
          <cell r="AS2076" t="str">
            <v>종암 간이오수처리시설</v>
          </cell>
          <cell r="BD2076" t="str">
            <v>예덕천</v>
          </cell>
        </row>
        <row r="2077">
          <cell r="AS2077" t="str">
            <v>원완창 간이오수처리시설</v>
          </cell>
          <cell r="BD2077" t="str">
            <v>황토천</v>
          </cell>
        </row>
        <row r="2078">
          <cell r="AS2078" t="str">
            <v>마안 간이오수처리시설</v>
          </cell>
          <cell r="BD2078" t="str">
            <v>평내천</v>
          </cell>
        </row>
        <row r="2079">
          <cell r="AS2079" t="str">
            <v>하용동 간이오수처리시설</v>
          </cell>
          <cell r="BD2079" t="str">
            <v>갈담천</v>
          </cell>
        </row>
        <row r="2080">
          <cell r="AS2080" t="str">
            <v>소양마을하수도</v>
          </cell>
          <cell r="BD2080" t="str">
            <v>백이천</v>
          </cell>
        </row>
        <row r="2081">
          <cell r="AS2081" t="str">
            <v>지동마을하수도</v>
          </cell>
          <cell r="BD2081" t="str">
            <v>구례천</v>
          </cell>
        </row>
        <row r="2082">
          <cell r="AS2082" t="str">
            <v>용복마을하수도시설</v>
          </cell>
          <cell r="BD2082" t="str">
            <v>주치천</v>
          </cell>
        </row>
        <row r="2083">
          <cell r="AS2083" t="str">
            <v>오산마을하수도시설</v>
          </cell>
          <cell r="BD2083" t="str">
            <v>이윤천</v>
          </cell>
        </row>
        <row r="2084">
          <cell r="AS2084" t="str">
            <v>추동마을하수도시설</v>
          </cell>
          <cell r="BD2084" t="str">
            <v>치천</v>
          </cell>
        </row>
        <row r="2085">
          <cell r="AS2085" t="str">
            <v>난산마을하수도시설</v>
          </cell>
          <cell r="BD2085" t="str">
            <v>문치천</v>
          </cell>
        </row>
        <row r="2086">
          <cell r="AS2086" t="str">
            <v>오복마을하수도시설</v>
          </cell>
          <cell r="BD2086" t="str">
            <v>각안천</v>
          </cell>
        </row>
        <row r="2087">
          <cell r="AS2087" t="str">
            <v>신교마을하수도시설</v>
          </cell>
          <cell r="BD2087" t="str">
            <v>금창천</v>
          </cell>
        </row>
        <row r="2088">
          <cell r="AS2088" t="str">
            <v>고성공공하수처리시설</v>
          </cell>
          <cell r="BD2088" t="str">
            <v>평지천</v>
          </cell>
        </row>
        <row r="2089">
          <cell r="AS2089" t="str">
            <v>잠평마을하수도시설</v>
          </cell>
          <cell r="BD2089" t="str">
            <v>오수천</v>
          </cell>
        </row>
        <row r="2090">
          <cell r="AS2090" t="str">
            <v>중촌공공하수처리시설</v>
          </cell>
          <cell r="BD2090" t="str">
            <v>동화천</v>
          </cell>
        </row>
        <row r="2091">
          <cell r="AS2091" t="str">
            <v>묘원공공하수처리시설</v>
          </cell>
          <cell r="BD2091" t="str">
            <v>초압천</v>
          </cell>
        </row>
        <row r="2092">
          <cell r="AS2092" t="str">
            <v>운교공공하수처리시설</v>
          </cell>
          <cell r="BD2092" t="str">
            <v>원산천</v>
          </cell>
        </row>
        <row r="2093">
          <cell r="AS2093" t="str">
            <v>원구만공공하수처리시설</v>
          </cell>
          <cell r="BD2093" t="str">
            <v>금평천</v>
          </cell>
        </row>
        <row r="2094">
          <cell r="AS2094" t="str">
            <v>완주하수종말처리장</v>
          </cell>
          <cell r="BD2094" t="str">
            <v>두계천</v>
          </cell>
        </row>
        <row r="2095">
          <cell r="AS2095" t="str">
            <v>고산공공하수처리시설</v>
          </cell>
          <cell r="BD2095" t="str">
            <v>군평천</v>
          </cell>
        </row>
        <row r="2096">
          <cell r="AS2096" t="str">
            <v>구이공공하수처리시설</v>
          </cell>
          <cell r="BD2096" t="str">
            <v>둔남천</v>
          </cell>
        </row>
        <row r="2097">
          <cell r="AS2097" t="str">
            <v>소양공공하수처리시설</v>
          </cell>
          <cell r="BD2097" t="str">
            <v>성수천</v>
          </cell>
        </row>
        <row r="2098">
          <cell r="AS2098" t="str">
            <v>진안군분뇨처리장</v>
          </cell>
          <cell r="BD2098" t="str">
            <v>삼봉천</v>
          </cell>
        </row>
        <row r="2099">
          <cell r="AS2099" t="str">
            <v>진안군 상전지구</v>
          </cell>
          <cell r="BD2099" t="str">
            <v>율천</v>
          </cell>
        </row>
        <row r="2100">
          <cell r="AS2100" t="str">
            <v>진안군 와정지구</v>
          </cell>
          <cell r="BD2100" t="str">
            <v>도룡천</v>
          </cell>
        </row>
        <row r="2101">
          <cell r="AS2101" t="str">
            <v>진안군 용담지구</v>
          </cell>
          <cell r="BD2101" t="str">
            <v>다산천</v>
          </cell>
        </row>
        <row r="2102">
          <cell r="AS2102" t="str">
            <v>진안군 운봉암지구</v>
          </cell>
          <cell r="BD2102" t="str">
            <v>괴양천</v>
          </cell>
        </row>
        <row r="2103">
          <cell r="AS2103" t="str">
            <v>진안군 정천지구</v>
          </cell>
          <cell r="BD2103" t="str">
            <v>진기천</v>
          </cell>
        </row>
        <row r="2104">
          <cell r="AS2104" t="str">
            <v>진안군 회사지구</v>
          </cell>
          <cell r="BD2104" t="str">
            <v>매내천</v>
          </cell>
        </row>
        <row r="2105">
          <cell r="AS2105" t="str">
            <v>진안마조학동마을하수도처리시설</v>
          </cell>
          <cell r="BD2105" t="str">
            <v>수외천</v>
          </cell>
        </row>
        <row r="2106">
          <cell r="AS2106" t="str">
            <v>진안용덕마을하수도처리시설</v>
          </cell>
          <cell r="BD2106" t="str">
            <v>월평천</v>
          </cell>
        </row>
        <row r="2107">
          <cell r="AS2107" t="str">
            <v>진안(구룡)매립장</v>
          </cell>
          <cell r="BD2107" t="str">
            <v>계수천</v>
          </cell>
        </row>
        <row r="2108">
          <cell r="AS2108" t="str">
            <v>진안축산폐수공공처리시설</v>
          </cell>
          <cell r="BD2108" t="str">
            <v>어은천</v>
          </cell>
        </row>
        <row r="2109">
          <cell r="AS2109" t="str">
            <v>오동마을하수처리시설</v>
          </cell>
          <cell r="BD2109" t="str">
            <v>호암천</v>
          </cell>
        </row>
        <row r="2110">
          <cell r="AS2110" t="str">
            <v>보한골마을하수도처리시설</v>
          </cell>
          <cell r="BD2110" t="str">
            <v>후곡천</v>
          </cell>
        </row>
        <row r="2111">
          <cell r="AS2111" t="str">
            <v>하초마을하수도처리시설</v>
          </cell>
          <cell r="BD2111" t="str">
            <v>유천</v>
          </cell>
        </row>
        <row r="2112">
          <cell r="AS2112" t="str">
            <v>언건마을하수도처리시설</v>
          </cell>
          <cell r="BD2112" t="str">
            <v>오동천</v>
          </cell>
        </row>
        <row r="2113">
          <cell r="AS2113" t="str">
            <v>대유마을하수도처리시설</v>
          </cell>
          <cell r="BD2113" t="str">
            <v>수홍천</v>
          </cell>
        </row>
        <row r="2114">
          <cell r="AS2114" t="str">
            <v>무거마을하수도처리시설</v>
          </cell>
          <cell r="BD2114" t="str">
            <v>심초천</v>
          </cell>
        </row>
        <row r="2115">
          <cell r="AS2115" t="str">
            <v>구암마을하수도처리시설</v>
          </cell>
          <cell r="BD2115" t="str">
            <v>옥택천</v>
          </cell>
        </row>
        <row r="2116">
          <cell r="AS2116" t="str">
            <v>광석마을하수도처리시설</v>
          </cell>
          <cell r="BD2116" t="str">
            <v>경천</v>
          </cell>
        </row>
        <row r="2117">
          <cell r="AS2117" t="str">
            <v>내송마을하수도처리시설</v>
          </cell>
          <cell r="BD2117" t="str">
            <v>덕진천</v>
          </cell>
        </row>
        <row r="2118">
          <cell r="AS2118" t="str">
            <v>원월평마을하수도처리시설</v>
          </cell>
          <cell r="BD2118" t="str">
            <v>양지천</v>
          </cell>
        </row>
        <row r="2119">
          <cell r="AS2119" t="str">
            <v>문화마을하수도처리시설</v>
          </cell>
          <cell r="BD2119" t="str">
            <v>사천</v>
          </cell>
        </row>
        <row r="2120">
          <cell r="AS2120" t="str">
            <v>회사마을하수도</v>
          </cell>
          <cell r="BD2120" t="str">
            <v>월천</v>
          </cell>
        </row>
        <row r="2121">
          <cell r="AS2121" t="str">
            <v>기백마을하수도</v>
          </cell>
          <cell r="BD2121" t="str">
            <v>우곡천</v>
          </cell>
        </row>
        <row r="2122">
          <cell r="AS2122" t="str">
            <v>원봉암마을하수도</v>
          </cell>
          <cell r="BD2122" t="str">
            <v>지내천</v>
          </cell>
        </row>
        <row r="2123">
          <cell r="AS2123" t="str">
            <v>상전마을하수도</v>
          </cell>
          <cell r="BD2123" t="str">
            <v>옥과천</v>
          </cell>
        </row>
        <row r="2124">
          <cell r="AS2124" t="str">
            <v>정천마을하수도</v>
          </cell>
          <cell r="BD2124" t="str">
            <v>단사천</v>
          </cell>
        </row>
        <row r="2125">
          <cell r="AS2125" t="str">
            <v>원좌산마을하수도</v>
          </cell>
          <cell r="BD2125" t="str">
            <v>연화천</v>
          </cell>
        </row>
        <row r="2126">
          <cell r="AS2126" t="str">
            <v>동향마을하수도</v>
          </cell>
          <cell r="BD2126" t="str">
            <v>운곡천</v>
          </cell>
        </row>
        <row r="2127">
          <cell r="AS2127" t="str">
            <v>부귀마을하수도</v>
          </cell>
          <cell r="BD2127" t="str">
            <v>설옥천</v>
          </cell>
        </row>
        <row r="2128">
          <cell r="AS2128" t="str">
            <v>주천마을하수도</v>
          </cell>
          <cell r="BD2128" t="str">
            <v>삼기천</v>
          </cell>
        </row>
        <row r="2129">
          <cell r="AS2129" t="str">
            <v>안천마을하수도</v>
          </cell>
          <cell r="BD2129" t="str">
            <v>금반천</v>
          </cell>
        </row>
        <row r="2130">
          <cell r="AS2130" t="str">
            <v>상전(진안3)마을하수도</v>
          </cell>
          <cell r="BD2130" t="str">
            <v>의암천</v>
          </cell>
        </row>
        <row r="2131">
          <cell r="AS2131" t="str">
            <v>진안소태정마을하수처리시설</v>
          </cell>
          <cell r="BD2131" t="str">
            <v>대명천</v>
          </cell>
        </row>
        <row r="2132">
          <cell r="AS2132" t="str">
            <v>진안양산마을하수도</v>
          </cell>
          <cell r="BD2132" t="str">
            <v>상덕천</v>
          </cell>
        </row>
        <row r="2133">
          <cell r="AS2133" t="str">
            <v>진안금지마을하수도</v>
          </cell>
          <cell r="BD2133" t="str">
            <v>송강천</v>
          </cell>
        </row>
        <row r="2134">
          <cell r="AS2134" t="str">
            <v>진안대동마을하수도</v>
          </cell>
          <cell r="BD2134" t="str">
            <v>입천</v>
          </cell>
        </row>
        <row r="2135">
          <cell r="AS2135" t="str">
            <v>진안어자마을하수도</v>
          </cell>
          <cell r="BD2135" t="str">
            <v>창정천</v>
          </cell>
        </row>
        <row r="2136">
          <cell r="AS2136" t="str">
            <v>진안좌산마을하수도</v>
          </cell>
          <cell r="BD2136" t="str">
            <v>송대천</v>
          </cell>
        </row>
        <row r="2137">
          <cell r="AS2137" t="str">
            <v>진안신덕마을하수도</v>
          </cell>
          <cell r="BD2137" t="str">
            <v>신기천</v>
          </cell>
        </row>
        <row r="2138">
          <cell r="AS2138" t="str">
            <v>진안마령마을하수도</v>
          </cell>
          <cell r="BD2138" t="str">
            <v>요천</v>
          </cell>
        </row>
        <row r="2139">
          <cell r="AS2139" t="str">
            <v>번암마을하수처리시설</v>
          </cell>
          <cell r="BD2139" t="str">
            <v>교동천</v>
          </cell>
        </row>
        <row r="2140">
          <cell r="AS2140" t="str">
            <v>진안괴정마을하수도</v>
          </cell>
          <cell r="BD2140" t="str">
            <v>용림천</v>
          </cell>
        </row>
        <row r="2141">
          <cell r="AS2141" t="str">
            <v>진안원반월공공하수도</v>
          </cell>
          <cell r="BD2141" t="str">
            <v>백운천</v>
          </cell>
        </row>
        <row r="2142">
          <cell r="AS2142" t="str">
            <v>구룡석곡마을하수도</v>
          </cell>
          <cell r="BD2142" t="str">
            <v>두동천</v>
          </cell>
        </row>
        <row r="2143">
          <cell r="AS2143" t="str">
            <v>연장(진안2)마을하수도</v>
          </cell>
          <cell r="BD2143" t="str">
            <v>유정천</v>
          </cell>
        </row>
        <row r="2144">
          <cell r="AS2144" t="str">
            <v>가림온천마을하수도</v>
          </cell>
          <cell r="BD2144" t="str">
            <v>대상천</v>
          </cell>
        </row>
        <row r="2145">
          <cell r="AS2145" t="str">
            <v>외궁신고마을하수도</v>
          </cell>
          <cell r="BD2145" t="str">
            <v>강기천</v>
          </cell>
        </row>
        <row r="2146">
          <cell r="AS2146" t="str">
            <v>좌포원좌마을하수도</v>
          </cell>
          <cell r="BD2146" t="str">
            <v>갈치천</v>
          </cell>
        </row>
        <row r="2147">
          <cell r="AS2147" t="str">
            <v>진안하수종말처리장</v>
          </cell>
          <cell r="BD2147" t="str">
            <v>고죽천</v>
          </cell>
        </row>
        <row r="2148">
          <cell r="AS2148" t="str">
            <v>용담공공하수처리시설</v>
          </cell>
          <cell r="BD2148" t="str">
            <v>백암천</v>
          </cell>
        </row>
        <row r="2149">
          <cell r="AS2149" t="str">
            <v>무주군분뇨처리장</v>
          </cell>
          <cell r="BD2149" t="str">
            <v>효촌천</v>
          </cell>
        </row>
        <row r="2150">
          <cell r="AS2150" t="str">
            <v>하두오수처리장</v>
          </cell>
          <cell r="BD2150" t="str">
            <v>원천천</v>
          </cell>
        </row>
        <row r="2151">
          <cell r="AS2151" t="str">
            <v>덕곡오수처리장</v>
          </cell>
          <cell r="BD2151" t="str">
            <v>주촌천</v>
          </cell>
        </row>
        <row r="2152">
          <cell r="AS2152" t="str">
            <v>수락오수처리장</v>
          </cell>
          <cell r="BD2152" t="str">
            <v>송치천</v>
          </cell>
        </row>
        <row r="2153">
          <cell r="AS2153" t="str">
            <v>덕곡오수처리장</v>
          </cell>
          <cell r="BD2153" t="str">
            <v>광치천</v>
          </cell>
        </row>
        <row r="2154">
          <cell r="AS2154" t="str">
            <v>폐기물종합처리장</v>
          </cell>
          <cell r="BD2154" t="str">
            <v>율치천</v>
          </cell>
        </row>
        <row r="2155">
          <cell r="AS2155" t="str">
            <v>무주축산폐수공공처리장</v>
          </cell>
          <cell r="BD2155" t="str">
            <v>내척천</v>
          </cell>
        </row>
        <row r="2156">
          <cell r="AS2156" t="str">
            <v>왕정마을하수도</v>
          </cell>
          <cell r="BD2156" t="str">
            <v>옥률천</v>
          </cell>
        </row>
        <row r="2157">
          <cell r="AS2157" t="str">
            <v>하장백마을하수도</v>
          </cell>
          <cell r="BD2157" t="str">
            <v>운교천</v>
          </cell>
        </row>
        <row r="2158">
          <cell r="AS2158" t="str">
            <v>원기곡마을하수도</v>
          </cell>
          <cell r="BD2158" t="str">
            <v>송내천</v>
          </cell>
        </row>
        <row r="2159">
          <cell r="AS2159" t="str">
            <v>하두마을하수도</v>
          </cell>
          <cell r="BD2159" t="str">
            <v>장구천</v>
          </cell>
        </row>
        <row r="2160">
          <cell r="AS2160" t="str">
            <v>수락마을하수도</v>
          </cell>
          <cell r="BD2160" t="str">
            <v>대곡천</v>
          </cell>
        </row>
        <row r="2161">
          <cell r="AS2161" t="str">
            <v>무주덕곡마을하수도</v>
          </cell>
          <cell r="BD2161" t="str">
            <v>풍촌천</v>
          </cell>
        </row>
        <row r="2162">
          <cell r="AS2162" t="str">
            <v>오산마을하수도</v>
          </cell>
          <cell r="BD2162" t="str">
            <v>수지천</v>
          </cell>
        </row>
        <row r="2163">
          <cell r="AS2163" t="str">
            <v>무주유속마을하수도</v>
          </cell>
          <cell r="BD2163" t="str">
            <v>남창천</v>
          </cell>
        </row>
        <row r="2164">
          <cell r="AS2164" t="str">
            <v>무주상길산마을하수도</v>
          </cell>
          <cell r="BD2164" t="str">
            <v>뇌죽천</v>
          </cell>
        </row>
        <row r="2165">
          <cell r="AS2165" t="str">
            <v>무주원심곡마을하수도</v>
          </cell>
          <cell r="BD2165" t="str">
            <v>고달천</v>
          </cell>
        </row>
        <row r="2166">
          <cell r="AS2166" t="str">
            <v>이동소규모공공하수처리시설</v>
          </cell>
          <cell r="BD2166" t="str">
            <v>곡성천</v>
          </cell>
        </row>
        <row r="2167">
          <cell r="AS2167" t="str">
            <v>치목소규모공공하수처리시설</v>
          </cell>
          <cell r="BD2167" t="str">
            <v>월봉천</v>
          </cell>
        </row>
        <row r="2168">
          <cell r="AS2168" t="str">
            <v>신대동소규모공공하수처리시설</v>
          </cell>
          <cell r="BD2168" t="str">
            <v>죽동천</v>
          </cell>
        </row>
        <row r="2169">
          <cell r="AS2169" t="str">
            <v>하길산소규모공공하수처리시설</v>
          </cell>
          <cell r="BD2169" t="str">
            <v>학정천</v>
          </cell>
        </row>
        <row r="2170">
          <cell r="AS2170" t="str">
            <v>전도소규모공공하수처리시설</v>
          </cell>
          <cell r="BD2170" t="str">
            <v>오곡천</v>
          </cell>
        </row>
        <row r="2171">
          <cell r="AS2171" t="str">
            <v>서면소규모공공하수처리시설</v>
          </cell>
          <cell r="BD2171" t="str">
            <v>명산천</v>
          </cell>
        </row>
        <row r="2172">
          <cell r="AS2172" t="str">
            <v>유평소규모공공하수처리시설</v>
          </cell>
          <cell r="BD2172" t="str">
            <v>미산천</v>
          </cell>
        </row>
        <row r="2173">
          <cell r="AS2173" t="str">
            <v>대소공공하수처리시설</v>
          </cell>
          <cell r="BD2173" t="str">
            <v>침곡천</v>
          </cell>
        </row>
        <row r="2174">
          <cell r="AS2174" t="str">
            <v>평촌공공하수처리시설</v>
          </cell>
          <cell r="BD2174" t="str">
            <v>두가천</v>
          </cell>
        </row>
        <row r="2175">
          <cell r="AS2175" t="str">
            <v>가림공공하수처리시설</v>
          </cell>
          <cell r="BD2175" t="str">
            <v>송정천</v>
          </cell>
        </row>
        <row r="2176">
          <cell r="AS2176" t="str">
            <v>무주하수종말처리장</v>
          </cell>
          <cell r="BD2176" t="str">
            <v>봉조천</v>
          </cell>
        </row>
        <row r="2177">
          <cell r="AS2177" t="str">
            <v>설천공공하수처리시설</v>
          </cell>
          <cell r="BD2177" t="str">
            <v>보성강</v>
          </cell>
        </row>
        <row r="2178">
          <cell r="AS2178" t="str">
            <v>안성공공하수처리시설</v>
          </cell>
          <cell r="BD2178" t="str">
            <v>용반천</v>
          </cell>
        </row>
        <row r="2179">
          <cell r="AS2179" t="str">
            <v>무풍공공하수처리시설</v>
          </cell>
          <cell r="BD2179" t="str">
            <v>대산천</v>
          </cell>
        </row>
        <row r="2180">
          <cell r="AS2180" t="str">
            <v>장수광역쓰레기위생매립장</v>
          </cell>
          <cell r="BD2180" t="str">
            <v>구암천</v>
          </cell>
        </row>
        <row r="2181">
          <cell r="AS2181" t="str">
            <v>장수산서매립장</v>
          </cell>
          <cell r="BD2181" t="str">
            <v>석교천</v>
          </cell>
        </row>
        <row r="2182">
          <cell r="AS2182" t="str">
            <v>장수축산폐수공공처리장</v>
          </cell>
          <cell r="BD2182" t="str">
            <v>맹산천</v>
          </cell>
        </row>
        <row r="2183">
          <cell r="AS2183" t="str">
            <v>광대동공공하수처리시설</v>
          </cell>
          <cell r="BD2183" t="str">
            <v>용강천</v>
          </cell>
        </row>
        <row r="2184">
          <cell r="AS2184" t="str">
            <v>구락공공하수처리시설</v>
          </cell>
          <cell r="BD2184" t="str">
            <v>장평천</v>
          </cell>
        </row>
        <row r="2185">
          <cell r="AS2185" t="str">
            <v>농소공공하수처리시설</v>
          </cell>
          <cell r="BD2185" t="str">
            <v>임천천</v>
          </cell>
        </row>
        <row r="2186">
          <cell r="AS2186" t="str">
            <v>원명덕공공하수처리시설</v>
          </cell>
          <cell r="BD2186" t="str">
            <v>명동천</v>
          </cell>
        </row>
        <row r="2187">
          <cell r="AS2187" t="str">
            <v>문성공공하수처리시설</v>
          </cell>
          <cell r="BD2187" t="str">
            <v>대연천</v>
          </cell>
        </row>
        <row r="2188">
          <cell r="AS2188" t="str">
            <v>박곡공공하수처리시설</v>
          </cell>
          <cell r="BD2188" t="str">
            <v>대판천</v>
          </cell>
        </row>
        <row r="2189">
          <cell r="AS2189" t="str">
            <v>상동공공하수처리시설</v>
          </cell>
          <cell r="BD2189" t="str">
            <v>노동천</v>
          </cell>
        </row>
        <row r="2190">
          <cell r="AS2190" t="str">
            <v>안양공공하수처리시설</v>
          </cell>
          <cell r="BD2190" t="str">
            <v>광곡천</v>
          </cell>
        </row>
        <row r="2191">
          <cell r="AS2191" t="str">
            <v>양악공공하수처리시설</v>
          </cell>
          <cell r="BD2191" t="str">
            <v>봉화천</v>
          </cell>
        </row>
        <row r="2192">
          <cell r="AS2192" t="str">
            <v>외림공공하수처리시설</v>
          </cell>
          <cell r="BD2192" t="str">
            <v>미력천</v>
          </cell>
        </row>
        <row r="2193">
          <cell r="AS2193" t="str">
            <v>장척공공하수처리시설</v>
          </cell>
          <cell r="BD2193" t="str">
            <v>장동천</v>
          </cell>
        </row>
        <row r="2194">
          <cell r="AS2194" t="str">
            <v>죽림공공하수처리시설</v>
          </cell>
          <cell r="BD2194" t="str">
            <v>겸백천</v>
          </cell>
        </row>
        <row r="2195">
          <cell r="AS2195" t="str">
            <v>하평공공하수처리시설</v>
          </cell>
          <cell r="BD2195" t="str">
            <v>율어천</v>
          </cell>
        </row>
        <row r="2196">
          <cell r="AS2196" t="str">
            <v>한거공공하수처리시설</v>
          </cell>
          <cell r="BD2196" t="str">
            <v>유정천</v>
          </cell>
        </row>
        <row r="2197">
          <cell r="AS2197" t="str">
            <v>고정공공하수처리시설</v>
          </cell>
          <cell r="BD2197" t="str">
            <v>복내천</v>
          </cell>
        </row>
        <row r="2198">
          <cell r="AS2198" t="str">
            <v>금천공공하수처리시설</v>
          </cell>
          <cell r="BD2198" t="str">
            <v>화령천</v>
          </cell>
        </row>
        <row r="2199">
          <cell r="AS2199" t="str">
            <v>덕산공공하수처리시설</v>
          </cell>
          <cell r="BD2199" t="str">
            <v>일봉천</v>
          </cell>
        </row>
        <row r="2200">
          <cell r="AS2200" t="str">
            <v>산서오산공공하수처리시설</v>
          </cell>
          <cell r="BD2200" t="str">
            <v>문덕천</v>
          </cell>
        </row>
        <row r="2201">
          <cell r="AS2201" t="str">
            <v>장수주촌공공하수처리시설</v>
          </cell>
          <cell r="BD2201" t="str">
            <v>동복천</v>
          </cell>
        </row>
        <row r="2202">
          <cell r="AS2202" t="str">
            <v>수분송계공공하수처리시설</v>
          </cell>
          <cell r="BD2202" t="str">
            <v>대덕천</v>
          </cell>
        </row>
        <row r="2203">
          <cell r="AS2203" t="str">
            <v>장수하수종말처리장</v>
          </cell>
          <cell r="BD2203" t="str">
            <v>남천</v>
          </cell>
        </row>
        <row r="2204">
          <cell r="AS2204" t="str">
            <v>장계하수종말처리장</v>
          </cell>
          <cell r="BD2204" t="str">
            <v>길성천</v>
          </cell>
        </row>
        <row r="2205">
          <cell r="AS2205" t="str">
            <v>임실(관촌)농촌폐기물종합처리시설</v>
          </cell>
          <cell r="BD2205" t="str">
            <v>내북천</v>
          </cell>
        </row>
        <row r="2206">
          <cell r="AS2206" t="str">
            <v>임실군축산폐수공공처리시설</v>
          </cell>
          <cell r="BD2206" t="str">
            <v>수리천</v>
          </cell>
        </row>
        <row r="2207">
          <cell r="AS2207" t="str">
            <v>학암마을하수처리장</v>
          </cell>
          <cell r="BD2207" t="str">
            <v>이서천</v>
          </cell>
        </row>
        <row r="2208">
          <cell r="AS2208" t="str">
            <v>염재마을하수처리장</v>
          </cell>
          <cell r="BD2208" t="str">
            <v>장복천</v>
          </cell>
        </row>
        <row r="2209">
          <cell r="AS2209" t="str">
            <v>선거마을하수처리장</v>
          </cell>
          <cell r="BD2209" t="str">
            <v>안심천</v>
          </cell>
        </row>
        <row r="2210">
          <cell r="AS2210" t="str">
            <v>사양마을하수처리장</v>
          </cell>
          <cell r="BD2210" t="str">
            <v>유천천</v>
          </cell>
        </row>
        <row r="2211">
          <cell r="AS2211" t="str">
            <v>덕치마을하수처리장</v>
          </cell>
          <cell r="BD2211" t="str">
            <v>가수천</v>
          </cell>
        </row>
        <row r="2212">
          <cell r="AS2212" t="str">
            <v>임실피암마을하수도</v>
          </cell>
          <cell r="BD2212" t="str">
            <v>사동천</v>
          </cell>
        </row>
        <row r="2213">
          <cell r="AS2213" t="str">
            <v>임실옥정마을하수도</v>
          </cell>
          <cell r="BD2213" t="str">
            <v>지토천</v>
          </cell>
        </row>
        <row r="2214">
          <cell r="AS2214" t="str">
            <v>임실수방마을하수도</v>
          </cell>
          <cell r="BD2214" t="str">
            <v>산북천</v>
          </cell>
        </row>
        <row r="2215">
          <cell r="AS2215" t="str">
            <v>임실내량마을하수도</v>
          </cell>
          <cell r="BD2215" t="str">
            <v>죽청천</v>
          </cell>
        </row>
        <row r="2216">
          <cell r="AS2216" t="str">
            <v>임실외량마을하수도</v>
          </cell>
          <cell r="BD2216" t="str">
            <v>대조천</v>
          </cell>
        </row>
        <row r="2217">
          <cell r="AS2217" t="str">
            <v>임실조월마을하수도</v>
          </cell>
          <cell r="BD2217" t="str">
            <v>함열천</v>
          </cell>
        </row>
        <row r="2218">
          <cell r="AS2218" t="str">
            <v>임실상천마을하수도</v>
          </cell>
          <cell r="BD2218" t="str">
            <v>갈산천</v>
          </cell>
        </row>
        <row r="2219">
          <cell r="AS2219" t="str">
            <v>임실상하가마을하수도</v>
          </cell>
          <cell r="BD2219" t="str">
            <v>은천</v>
          </cell>
        </row>
        <row r="2220">
          <cell r="AS2220" t="str">
            <v>현곡마을하수처리시설</v>
          </cell>
          <cell r="BD2220" t="str">
            <v>칠산천</v>
          </cell>
        </row>
        <row r="2221">
          <cell r="AS2221" t="str">
            <v>지장마을하수도</v>
          </cell>
          <cell r="BD2221" t="str">
            <v>임천천</v>
          </cell>
        </row>
        <row r="2222">
          <cell r="AS2222" t="str">
            <v>임실정월마을하수도</v>
          </cell>
          <cell r="BD2222" t="str">
            <v>남성천</v>
          </cell>
        </row>
        <row r="2223">
          <cell r="AS2223" t="str">
            <v>덕치회문마을하수도</v>
          </cell>
          <cell r="BD2223" t="str">
            <v>입포천</v>
          </cell>
        </row>
        <row r="2224">
          <cell r="AS2224" t="str">
            <v>신평원천마을하수도</v>
          </cell>
          <cell r="BD2224" t="str">
            <v>원당천</v>
          </cell>
        </row>
        <row r="2225">
          <cell r="AS2225" t="str">
            <v>신덕수천마을하수도</v>
          </cell>
          <cell r="BD2225" t="str">
            <v>송천</v>
          </cell>
        </row>
        <row r="2226">
          <cell r="AS2226" t="str">
            <v>학당공공하수처리시설</v>
          </cell>
          <cell r="BD2226" t="str">
            <v>고창천</v>
          </cell>
        </row>
        <row r="2227">
          <cell r="AS2227" t="str">
            <v>강진갈담공공하수도</v>
          </cell>
          <cell r="BD2227" t="str">
            <v>원산천</v>
          </cell>
        </row>
        <row r="2228">
          <cell r="AS2228" t="str">
            <v>청웅구고공공하수도</v>
          </cell>
          <cell r="BD2228" t="str">
            <v>용동천</v>
          </cell>
        </row>
        <row r="2229">
          <cell r="AS2229" t="str">
            <v>사양기암지구공공하수도</v>
          </cell>
          <cell r="BD2229" t="str">
            <v>여사천</v>
          </cell>
        </row>
        <row r="2230">
          <cell r="AS2230" t="str">
            <v>삼계세심지구공공하수도</v>
          </cell>
          <cell r="BD2230" t="str">
            <v>해지천</v>
          </cell>
        </row>
        <row r="2231">
          <cell r="AS2231" t="str">
            <v>방길지구마을하수도</v>
          </cell>
          <cell r="BD2231" t="str">
            <v>단상천</v>
          </cell>
        </row>
        <row r="2232">
          <cell r="AS2232" t="str">
            <v>현곡연화지구마을하수도</v>
          </cell>
          <cell r="BD2232" t="str">
            <v>광암천</v>
          </cell>
        </row>
        <row r="2233">
          <cell r="AS2233" t="str">
            <v>오수하수종말처리장</v>
          </cell>
          <cell r="BD2233" t="str">
            <v>옥포천</v>
          </cell>
        </row>
        <row r="2234">
          <cell r="AS2234" t="str">
            <v>임실하수처리시설</v>
          </cell>
          <cell r="BD2234" t="str">
            <v>길산천</v>
          </cell>
        </row>
        <row r="2235">
          <cell r="AS2235" t="str">
            <v>순창군분뇨처리장</v>
          </cell>
          <cell r="BD2235" t="str">
            <v>라궁천</v>
          </cell>
        </row>
        <row r="2236">
          <cell r="AS2236" t="str">
            <v>순창군(팔덕)쓰레기위생매립장</v>
          </cell>
          <cell r="BD2236" t="str">
            <v>도마천</v>
          </cell>
        </row>
        <row r="2237">
          <cell r="AS2237" t="str">
            <v>순창군축산폐수공공처리시설</v>
          </cell>
          <cell r="BD2237" t="str">
            <v>직천</v>
          </cell>
        </row>
        <row r="2238">
          <cell r="AS2238" t="str">
            <v>강천마을하수도</v>
          </cell>
          <cell r="BD2238" t="str">
            <v>화산천</v>
          </cell>
        </row>
        <row r="2239">
          <cell r="AS2239" t="str">
            <v>순창방화마을하수도</v>
          </cell>
          <cell r="BD2239" t="str">
            <v>경포천</v>
          </cell>
        </row>
        <row r="2240">
          <cell r="AS2240" t="str">
            <v>순창시산마을하수도</v>
          </cell>
          <cell r="BD2240" t="str">
            <v>삽교천</v>
          </cell>
        </row>
        <row r="2241">
          <cell r="AS2241" t="str">
            <v>순창용산마을하수도</v>
          </cell>
          <cell r="BD2241" t="str">
            <v>무한천</v>
          </cell>
        </row>
        <row r="2242">
          <cell r="AS2242" t="str">
            <v>순창용암마을하수도</v>
          </cell>
          <cell r="BD2242" t="str">
            <v>곡교천</v>
          </cell>
        </row>
        <row r="2243">
          <cell r="AS2243" t="str">
            <v>순창월탄마을하수도</v>
          </cell>
          <cell r="BD2243" t="str">
            <v>삽교천</v>
          </cell>
        </row>
        <row r="2244">
          <cell r="AS2244" t="str">
            <v>순창이동마을하수도</v>
          </cell>
          <cell r="BD2244" t="str">
            <v>삽교천</v>
          </cell>
        </row>
        <row r="2245">
          <cell r="AS2245" t="str">
            <v>순창평남마을하수도</v>
          </cell>
          <cell r="BD2245" t="str">
            <v>상송천</v>
          </cell>
        </row>
        <row r="2246">
          <cell r="AS2246" t="str">
            <v>순창호계마을하수도</v>
          </cell>
          <cell r="BD2246" t="str">
            <v>종현천</v>
          </cell>
        </row>
        <row r="2247">
          <cell r="AS2247" t="str">
            <v>순창호치마을하수도</v>
          </cell>
          <cell r="BD2247" t="str">
            <v>장성천</v>
          </cell>
        </row>
        <row r="2248">
          <cell r="AS2248" t="str">
            <v>순창백산마을하수도</v>
          </cell>
          <cell r="BD2248" t="str">
            <v>홍성천</v>
          </cell>
        </row>
        <row r="2249">
          <cell r="AS2249" t="str">
            <v>순창현포마을하수도</v>
          </cell>
          <cell r="BD2249" t="str">
            <v>월계천</v>
          </cell>
        </row>
        <row r="2250">
          <cell r="AS2250" t="str">
            <v>순창외이마을하수도</v>
          </cell>
          <cell r="BD2250" t="str">
            <v>용봉천</v>
          </cell>
        </row>
        <row r="2251">
          <cell r="AS2251" t="str">
            <v>순창대가마을하수도</v>
          </cell>
          <cell r="BD2251" t="str">
            <v>화양천</v>
          </cell>
        </row>
        <row r="2252">
          <cell r="AS2252" t="str">
            <v>순창월곡마을하수도</v>
          </cell>
          <cell r="BD2252" t="str">
            <v>신경천</v>
          </cell>
        </row>
        <row r="2253">
          <cell r="AS2253" t="str">
            <v>순창하죽마을하수도</v>
          </cell>
          <cell r="BD2253" t="str">
            <v>목리천</v>
          </cell>
        </row>
        <row r="2254">
          <cell r="AS2254" t="str">
            <v>순창장안마을하수도</v>
          </cell>
          <cell r="BD2254" t="str">
            <v>덕산천</v>
          </cell>
        </row>
        <row r="2255">
          <cell r="AS2255" t="str">
            <v>순창농암마을하수도</v>
          </cell>
          <cell r="BD2255" t="str">
            <v>대치천</v>
          </cell>
        </row>
        <row r="2256">
          <cell r="AS2256" t="str">
            <v>순창오정마을하수도</v>
          </cell>
          <cell r="BD2256" t="str">
            <v>호곡천</v>
          </cell>
        </row>
        <row r="2257">
          <cell r="AS2257" t="str">
            <v>순창도룡마을하수도</v>
          </cell>
          <cell r="BD2257" t="str">
            <v>성리천</v>
          </cell>
        </row>
        <row r="2258">
          <cell r="AS2258" t="str">
            <v>순창관평마을하수도</v>
          </cell>
          <cell r="BD2258" t="str">
            <v>효교천</v>
          </cell>
        </row>
        <row r="2259">
          <cell r="AS2259" t="str">
            <v>순창금계마을하수도</v>
          </cell>
          <cell r="BD2259" t="str">
            <v>하포천</v>
          </cell>
        </row>
        <row r="2260">
          <cell r="AS2260" t="str">
            <v>순창연산마을하수도</v>
          </cell>
          <cell r="BD2260" t="str">
            <v>대천천</v>
          </cell>
        </row>
        <row r="2261">
          <cell r="AS2261" t="str">
            <v>순창하수종말처리장</v>
          </cell>
          <cell r="BD2261" t="str">
            <v>구암천</v>
          </cell>
        </row>
        <row r="2262">
          <cell r="AS2262" t="str">
            <v>고창위생환경사업소</v>
          </cell>
          <cell r="BD2262" t="str">
            <v>대지천</v>
          </cell>
        </row>
        <row r="2263">
          <cell r="AS2263" t="str">
            <v>화산매립장</v>
          </cell>
          <cell r="BD2263" t="str">
            <v>지곡천</v>
          </cell>
        </row>
        <row r="2264">
          <cell r="AS2264" t="str">
            <v>아산매립장</v>
          </cell>
          <cell r="BD2264" t="str">
            <v>석우천</v>
          </cell>
        </row>
        <row r="2265">
          <cell r="AS2265" t="str">
            <v>무장매립장</v>
          </cell>
          <cell r="BD2265" t="str">
            <v>무한천</v>
          </cell>
        </row>
        <row r="2266">
          <cell r="AS2266" t="str">
            <v>성송매립장</v>
          </cell>
          <cell r="BD2266" t="str">
            <v>산정천</v>
          </cell>
        </row>
        <row r="2267">
          <cell r="AS2267" t="str">
            <v>고창군농어촌폐기물종합처리시설</v>
          </cell>
          <cell r="BD2267" t="str">
            <v>농암천</v>
          </cell>
        </row>
        <row r="2268">
          <cell r="AS2268" t="str">
            <v>흥덕문화마을하수도</v>
          </cell>
          <cell r="BD2268" t="str">
            <v>매산천</v>
          </cell>
        </row>
        <row r="2269">
          <cell r="AS2269" t="str">
            <v>고창흥덕복룡마을하수처리장</v>
          </cell>
          <cell r="BD2269" t="str">
            <v>기덕천</v>
          </cell>
        </row>
        <row r="2270">
          <cell r="AS2270" t="str">
            <v>고창고수월계마을하수처리장</v>
          </cell>
          <cell r="BD2270" t="str">
            <v>수정천</v>
          </cell>
        </row>
        <row r="2271">
          <cell r="AS2271" t="str">
            <v>신림송촌마을하수도</v>
          </cell>
          <cell r="BD2271" t="str">
            <v>행정천</v>
          </cell>
        </row>
        <row r="2272">
          <cell r="AS2272" t="str">
            <v>부안용산마을하수도</v>
          </cell>
          <cell r="BD2272" t="str">
            <v>강촌천</v>
          </cell>
        </row>
        <row r="2273">
          <cell r="AS2273" t="str">
            <v>성내낙산마을하수도</v>
          </cell>
          <cell r="BD2273" t="str">
            <v>관산천</v>
          </cell>
        </row>
        <row r="2274">
          <cell r="AS2274" t="str">
            <v>아산반암마을하수도</v>
          </cell>
          <cell r="BD2274" t="str">
            <v>노전천</v>
          </cell>
        </row>
        <row r="2275">
          <cell r="AS2275" t="str">
            <v>아산마명마을하수도</v>
          </cell>
          <cell r="BD2275" t="str">
            <v>시목천</v>
          </cell>
        </row>
        <row r="2276">
          <cell r="AS2276" t="str">
            <v>아산남촌마을하수도</v>
          </cell>
          <cell r="BD2276" t="str">
            <v>구례천</v>
          </cell>
        </row>
        <row r="2277">
          <cell r="AS2277" t="str">
            <v>아산상갑마을하수도</v>
          </cell>
          <cell r="BD2277" t="str">
            <v>마사천</v>
          </cell>
        </row>
        <row r="2278">
          <cell r="AS2278" t="str">
            <v>상하동촌마을하수도</v>
          </cell>
          <cell r="BD2278" t="str">
            <v>신흥천</v>
          </cell>
        </row>
        <row r="2279">
          <cell r="AS2279" t="str">
            <v>상하석남마을하수도</v>
          </cell>
          <cell r="BD2279" t="str">
            <v>신양천</v>
          </cell>
        </row>
        <row r="2280">
          <cell r="AS2280" t="str">
            <v>무장덕산마을하수도</v>
          </cell>
          <cell r="BD2280" t="str">
            <v>운곡천</v>
          </cell>
        </row>
        <row r="2281">
          <cell r="AS2281" t="str">
            <v>대산상금마을하수도</v>
          </cell>
          <cell r="BD2281" t="str">
            <v>광암천</v>
          </cell>
        </row>
        <row r="2282">
          <cell r="AS2282" t="str">
            <v>성송암치마을하수도</v>
          </cell>
          <cell r="BD2282" t="str">
            <v>만사천</v>
          </cell>
        </row>
        <row r="2283">
          <cell r="AS2283" t="str">
            <v>해리칠곡마을하수도</v>
          </cell>
          <cell r="BD2283" t="str">
            <v>차동천</v>
          </cell>
        </row>
        <row r="2284">
          <cell r="AS2284" t="str">
            <v>공음마래마을하수도</v>
          </cell>
          <cell r="BD2284" t="str">
            <v>화산천</v>
          </cell>
        </row>
        <row r="2285">
          <cell r="AS2285" t="str">
            <v>심원사등마을하수도</v>
          </cell>
          <cell r="BD2285" t="str">
            <v>달천</v>
          </cell>
        </row>
        <row r="2286">
          <cell r="AS2286" t="str">
            <v>심원두어마을하수도</v>
          </cell>
          <cell r="BD2286" t="str">
            <v>대곡천</v>
          </cell>
        </row>
        <row r="2287">
          <cell r="AS2287" t="str">
            <v>심원월산마을하수도</v>
          </cell>
          <cell r="BD2287" t="str">
            <v>죽곡천</v>
          </cell>
        </row>
        <row r="2288">
          <cell r="AS2288" t="str">
            <v>부안상포마을하수도</v>
          </cell>
          <cell r="BD2288" t="str">
            <v>이티천</v>
          </cell>
        </row>
        <row r="2289">
          <cell r="AS2289" t="str">
            <v>무장공공하수처리시설</v>
          </cell>
          <cell r="BD2289" t="str">
            <v>시왕천</v>
          </cell>
        </row>
        <row r="2290">
          <cell r="AS2290" t="str">
            <v>구시포공공하수처리시설</v>
          </cell>
          <cell r="BD2290" t="str">
            <v>하천천</v>
          </cell>
        </row>
        <row r="2291">
          <cell r="AS2291" t="str">
            <v>심원공공하수처리시설</v>
          </cell>
          <cell r="BD2291" t="str">
            <v>탄방천</v>
          </cell>
        </row>
        <row r="2292">
          <cell r="AS2292" t="str">
            <v>상하공공하수처리시설</v>
          </cell>
          <cell r="BD2292" t="str">
            <v>장전천</v>
          </cell>
        </row>
        <row r="2293">
          <cell r="AS2293" t="str">
            <v>동호공공하수처리시설</v>
          </cell>
          <cell r="BD2293" t="str">
            <v>예산천</v>
          </cell>
        </row>
        <row r="2294">
          <cell r="AS2294" t="str">
            <v>옥제공공하수처리시설</v>
          </cell>
          <cell r="BD2294" t="str">
            <v>용굴천</v>
          </cell>
        </row>
        <row r="2295">
          <cell r="AS2295" t="str">
            <v>해리공공하수처리시설</v>
          </cell>
          <cell r="BD2295" t="str">
            <v>궁평천</v>
          </cell>
        </row>
        <row r="2296">
          <cell r="AS2296" t="str">
            <v>고창용대마을하수도</v>
          </cell>
          <cell r="BD2296" t="str">
            <v>봉농천</v>
          </cell>
        </row>
        <row r="2297">
          <cell r="AS2297" t="str">
            <v>백토마을하수도</v>
          </cell>
          <cell r="BD2297" t="str">
            <v>종경천</v>
          </cell>
        </row>
        <row r="2298">
          <cell r="AS2298" t="str">
            <v>벽송마을하수도</v>
          </cell>
          <cell r="BD2298" t="str">
            <v>도고천</v>
          </cell>
        </row>
        <row r="2299">
          <cell r="AS2299" t="str">
            <v>사반마을하수도</v>
          </cell>
          <cell r="BD2299" t="str">
            <v>봉산천</v>
          </cell>
        </row>
        <row r="2300">
          <cell r="AS2300" t="str">
            <v>고창하수종말처리장</v>
          </cell>
          <cell r="BD2300" t="str">
            <v>곡교천</v>
          </cell>
        </row>
        <row r="2301">
          <cell r="AS2301" t="str">
            <v>선운하수종말처리장</v>
          </cell>
          <cell r="BD2301" t="str">
            <v>양안천</v>
          </cell>
        </row>
        <row r="2302">
          <cell r="AS2302" t="str">
            <v>대산덕천하수처리장</v>
          </cell>
          <cell r="BD2302" t="str">
            <v>맹곡천</v>
          </cell>
        </row>
        <row r="2303">
          <cell r="AS2303" t="str">
            <v>흥덕부안하수처리장</v>
          </cell>
          <cell r="BD2303" t="str">
            <v>풍서천</v>
          </cell>
        </row>
        <row r="2304">
          <cell r="AS2304" t="str">
            <v>부안위생처리장</v>
          </cell>
          <cell r="BD2304" t="str">
            <v>지장천</v>
          </cell>
        </row>
        <row r="2305">
          <cell r="AS2305" t="str">
            <v>부안군(줄포)위생매립장</v>
          </cell>
          <cell r="BD2305" t="str">
            <v>무학천</v>
          </cell>
        </row>
        <row r="2306">
          <cell r="AS2306" t="str">
            <v>부안교동마을하수도</v>
          </cell>
          <cell r="BD2306" t="str">
            <v>회룡천</v>
          </cell>
        </row>
        <row r="2307">
          <cell r="AS2307" t="str">
            <v>부안상리마을하수도</v>
          </cell>
          <cell r="BD2307" t="str">
            <v>천안천</v>
          </cell>
        </row>
        <row r="2308">
          <cell r="AS2308" t="str">
            <v>선은마을하수도</v>
          </cell>
          <cell r="BD2308" t="str">
            <v>원성천</v>
          </cell>
        </row>
        <row r="2309">
          <cell r="AS2309" t="str">
            <v>언포마을하수도</v>
          </cell>
          <cell r="BD2309" t="str">
            <v>삼룡천</v>
          </cell>
        </row>
        <row r="2310">
          <cell r="AS2310" t="str">
            <v>옥여마을하수도</v>
          </cell>
          <cell r="BD2310" t="str">
            <v>구룡천</v>
          </cell>
        </row>
        <row r="2311">
          <cell r="AS2311" t="str">
            <v>계화문화마을하수처리시설</v>
          </cell>
          <cell r="BD2311" t="str">
            <v>장재천</v>
          </cell>
        </row>
        <row r="2312">
          <cell r="AS2312" t="str">
            <v>장등마을하수처리시설</v>
          </cell>
          <cell r="BD2312" t="str">
            <v>매곡천</v>
          </cell>
        </row>
        <row r="2313">
          <cell r="AS2313" t="str">
            <v>청림노적마을하수도</v>
          </cell>
          <cell r="BD2313" t="str">
            <v>용평천</v>
          </cell>
        </row>
        <row r="2314">
          <cell r="AS2314" t="str">
            <v>부안유동마을하수도</v>
          </cell>
          <cell r="BD2314" t="str">
            <v>율지천</v>
          </cell>
        </row>
        <row r="2315">
          <cell r="AS2315" t="str">
            <v>부안유유마을하수도</v>
          </cell>
          <cell r="BD2315" t="str">
            <v>산동천</v>
          </cell>
        </row>
        <row r="2316">
          <cell r="AS2316" t="str">
            <v>부안운호마을하수도</v>
          </cell>
          <cell r="BD2316" t="str">
            <v>용두천</v>
          </cell>
        </row>
        <row r="2317">
          <cell r="AS2317" t="str">
            <v>부안석포마을하수도</v>
          </cell>
          <cell r="BD2317" t="str">
            <v>온양천</v>
          </cell>
        </row>
        <row r="2318">
          <cell r="AS2318" t="str">
            <v>동진안성공공하수처리시설</v>
          </cell>
          <cell r="BD2318" t="str">
            <v>마곡천</v>
          </cell>
        </row>
        <row r="2319">
          <cell r="AS2319" t="str">
            <v>고사포공공하수처리시설</v>
          </cell>
          <cell r="BD2319" t="str">
            <v>약봉천</v>
          </cell>
        </row>
        <row r="2320">
          <cell r="AS2320" t="str">
            <v>부안하수종말처리장</v>
          </cell>
          <cell r="BD2320" t="str">
            <v>외암천</v>
          </cell>
        </row>
        <row r="2321">
          <cell r="AS2321" t="str">
            <v>진서공공하수처리시설</v>
          </cell>
          <cell r="BD2321" t="str">
            <v>신인천</v>
          </cell>
        </row>
        <row r="2322">
          <cell r="AS2322" t="str">
            <v>계화공공하수처리시설</v>
          </cell>
          <cell r="BD2322" t="str">
            <v>금곡천</v>
          </cell>
        </row>
        <row r="2323">
          <cell r="AS2323" t="str">
            <v>목포분뇨처리장</v>
          </cell>
          <cell r="BD2323" t="str">
            <v>신전천</v>
          </cell>
        </row>
        <row r="2324">
          <cell r="AS2324" t="str">
            <v>북항하수처리장내분뇨처리시설</v>
          </cell>
          <cell r="BD2324" t="str">
            <v>내오천</v>
          </cell>
        </row>
        <row r="2325">
          <cell r="AS2325" t="str">
            <v>목포시(대양)위생매립장</v>
          </cell>
          <cell r="BD2325" t="str">
            <v>진안천</v>
          </cell>
        </row>
        <row r="2326">
          <cell r="AS2326" t="str">
            <v>목포남해하수종말처리장</v>
          </cell>
          <cell r="BD2326" t="str">
            <v>상림천</v>
          </cell>
        </row>
        <row r="2327">
          <cell r="AS2327" t="str">
            <v>목포북항하수종말처리장</v>
          </cell>
          <cell r="BD2327" t="str">
            <v>후사동천</v>
          </cell>
        </row>
        <row r="2328">
          <cell r="AS2328" t="str">
            <v>목포남악하수처리장</v>
          </cell>
          <cell r="BD2328" t="str">
            <v>월포천</v>
          </cell>
        </row>
        <row r="2329">
          <cell r="AS2329" t="str">
            <v>여수분뇨전처리시설</v>
          </cell>
          <cell r="BD2329" t="str">
            <v>정자천</v>
          </cell>
        </row>
        <row r="2330">
          <cell r="AS2330" t="str">
            <v>여수오천단지해산물가공업협동조합수질오염공동방지시설</v>
          </cell>
          <cell r="BD2330" t="str">
            <v>황금천</v>
          </cell>
        </row>
        <row r="2331">
          <cell r="AS2331" t="str">
            <v>여수중흥산업단지폐수종말처리장</v>
          </cell>
          <cell r="BD2331" t="str">
            <v>마조천</v>
          </cell>
        </row>
        <row r="2332">
          <cell r="AS2332" t="str">
            <v>여수월내산업단지폐수종말처리장</v>
          </cell>
          <cell r="BD2332" t="str">
            <v>내동천</v>
          </cell>
        </row>
        <row r="2333">
          <cell r="AS2333" t="str">
            <v>여수율촌산업단지폐수종말처리장</v>
          </cell>
          <cell r="BD2333" t="str">
            <v>신지천</v>
          </cell>
        </row>
        <row r="2334">
          <cell r="AS2334" t="str">
            <v>만흥위생매립장</v>
          </cell>
          <cell r="BD2334" t="str">
            <v>화성천</v>
          </cell>
        </row>
        <row r="2335">
          <cell r="AS2335" t="str">
            <v>여수월내매립장</v>
          </cell>
          <cell r="BD2335" t="str">
            <v>호암천</v>
          </cell>
        </row>
        <row r="2336">
          <cell r="AS2336" t="str">
            <v>돌산임포마을하수처리장</v>
          </cell>
          <cell r="BD2336" t="str">
            <v>안정천</v>
          </cell>
        </row>
        <row r="2337">
          <cell r="AS2337" t="str">
            <v>돌산소율마을하수처리장</v>
          </cell>
          <cell r="BD2337" t="str">
            <v>주자천</v>
          </cell>
        </row>
        <row r="2338">
          <cell r="AS2338" t="str">
            <v>돌산방죽마을하수처리장</v>
          </cell>
          <cell r="BD2338" t="str">
            <v>무릉천</v>
          </cell>
        </row>
        <row r="2339">
          <cell r="AS2339" t="str">
            <v>돌산봉림마을하수처리장</v>
          </cell>
          <cell r="BD2339" t="str">
            <v>용덕천</v>
          </cell>
        </row>
        <row r="2340">
          <cell r="AS2340" t="str">
            <v>돌산대복마을하수처리장</v>
          </cell>
          <cell r="BD2340" t="str">
            <v>방화천</v>
          </cell>
        </row>
        <row r="2341">
          <cell r="AS2341" t="str">
            <v>돌산덕곡마을하수처리장</v>
          </cell>
          <cell r="BD2341" t="str">
            <v>안창천</v>
          </cell>
        </row>
        <row r="2342">
          <cell r="AS2342" t="str">
            <v>소라궁항마을하수처리장</v>
          </cell>
          <cell r="BD2342" t="str">
            <v>가당천</v>
          </cell>
        </row>
        <row r="2343">
          <cell r="AS2343" t="str">
            <v>율촌가장마을하수처리장</v>
          </cell>
          <cell r="BD2343" t="str">
            <v>삼류천</v>
          </cell>
        </row>
        <row r="2344">
          <cell r="AS2344" t="str">
            <v>율촌봉전마을하수처리장</v>
          </cell>
          <cell r="BD2344" t="str">
            <v>내동천</v>
          </cell>
        </row>
        <row r="2345">
          <cell r="AS2345" t="str">
            <v>화양장수마을하수처리장</v>
          </cell>
          <cell r="BD2345" t="str">
            <v>무주남대천</v>
          </cell>
        </row>
        <row r="2346">
          <cell r="AS2346" t="str">
            <v>화양서촌마을하수처리장</v>
          </cell>
          <cell r="BD2346" t="str">
            <v>도마천</v>
          </cell>
        </row>
        <row r="2347">
          <cell r="AS2347" t="str">
            <v>화양화동마을하수처리장</v>
          </cell>
          <cell r="BD2347" t="str">
            <v>금평천</v>
          </cell>
        </row>
        <row r="2348">
          <cell r="AS2348" t="str">
            <v>화양용주마을하수처리장</v>
          </cell>
          <cell r="BD2348" t="str">
            <v>대동천</v>
          </cell>
        </row>
        <row r="2349">
          <cell r="AS2349" t="str">
            <v>남면횡간마을하수처리장</v>
          </cell>
          <cell r="BD2349" t="str">
            <v>미령천</v>
          </cell>
        </row>
        <row r="2350">
          <cell r="AS2350" t="str">
            <v>돌산대율마을하수도</v>
          </cell>
          <cell r="BD2350" t="str">
            <v>원당천</v>
          </cell>
        </row>
        <row r="2351">
          <cell r="AS2351" t="str">
            <v>율촌산곡마을하수도</v>
          </cell>
          <cell r="BD2351" t="str">
            <v>구천동천</v>
          </cell>
        </row>
        <row r="2352">
          <cell r="AS2352" t="str">
            <v>소라봉두마을하수도</v>
          </cell>
          <cell r="BD2352" t="str">
            <v>등방천</v>
          </cell>
        </row>
        <row r="2353">
          <cell r="AS2353" t="str">
            <v>돌산작금마을하수도</v>
          </cell>
          <cell r="BD2353" t="str">
            <v>벌한천</v>
          </cell>
        </row>
        <row r="2354">
          <cell r="AS2354" t="str">
            <v>삼산거문마을하수도</v>
          </cell>
          <cell r="BD2354" t="str">
            <v>미대천</v>
          </cell>
        </row>
        <row r="2355">
          <cell r="AS2355" t="str">
            <v>돌산죽포마을하수처리장</v>
          </cell>
          <cell r="BD2355" t="str">
            <v>내북천</v>
          </cell>
        </row>
        <row r="2356">
          <cell r="AS2356" t="str">
            <v>돌산금천마을하수처리장</v>
          </cell>
          <cell r="BD2356" t="str">
            <v>용화천</v>
          </cell>
        </row>
        <row r="2357">
          <cell r="AS2357" t="str">
            <v>화양나진마을하수처리장</v>
          </cell>
          <cell r="BD2357" t="str">
            <v>대왕천</v>
          </cell>
        </row>
        <row r="2358">
          <cell r="AS2358" t="str">
            <v>남면우학마을하수처리장</v>
          </cell>
          <cell r="BD2358" t="str">
            <v>상곡천</v>
          </cell>
        </row>
        <row r="2359">
          <cell r="AS2359" t="str">
            <v>돌산둔전마을하수처리장</v>
          </cell>
          <cell r="BD2359" t="str">
            <v>기마천</v>
          </cell>
        </row>
        <row r="2360">
          <cell r="AS2360" t="str">
            <v>여수하수종말처리장</v>
          </cell>
          <cell r="BD2360" t="str">
            <v>왕소천</v>
          </cell>
        </row>
        <row r="2361">
          <cell r="AS2361" t="str">
            <v>순천분뇨처리장</v>
          </cell>
          <cell r="BD2361" t="str">
            <v>북창천</v>
          </cell>
        </row>
        <row r="2362">
          <cell r="AS2362" t="str">
            <v>순천시생활폐기물매립장</v>
          </cell>
          <cell r="BD2362" t="str">
            <v>율곡천</v>
          </cell>
        </row>
        <row r="2363">
          <cell r="AS2363" t="str">
            <v>순천축산폐수공공처리장</v>
          </cell>
          <cell r="BD2363" t="str">
            <v>당산천</v>
          </cell>
        </row>
        <row r="2364">
          <cell r="AS2364" t="str">
            <v>순천승주죽림마을하수도</v>
          </cell>
          <cell r="BD2364" t="str">
            <v>적상천</v>
          </cell>
        </row>
        <row r="2365">
          <cell r="AS2365" t="str">
            <v>송전마을하수도</v>
          </cell>
          <cell r="BD2365" t="str">
            <v>삼가천</v>
          </cell>
        </row>
        <row r="2366">
          <cell r="AS2366" t="str">
            <v>순천기룡마을하수도</v>
          </cell>
          <cell r="BD2366" t="str">
            <v>소퇴천</v>
          </cell>
        </row>
        <row r="2367">
          <cell r="AS2367" t="str">
            <v>순천남정마을하수도</v>
          </cell>
          <cell r="BD2367" t="str">
            <v>산의천</v>
          </cell>
        </row>
        <row r="2368">
          <cell r="AS2368" t="str">
            <v>상사장수마을하수도</v>
          </cell>
          <cell r="BD2368" t="str">
            <v>주토천</v>
          </cell>
        </row>
        <row r="2369">
          <cell r="AS2369" t="str">
            <v>미곡마을하수도</v>
          </cell>
          <cell r="BD2369" t="str">
            <v>승재천</v>
          </cell>
        </row>
        <row r="2370">
          <cell r="AS2370" t="str">
            <v>노동마을하수도</v>
          </cell>
          <cell r="BD2370" t="str">
            <v>현내천</v>
          </cell>
        </row>
        <row r="2371">
          <cell r="AS2371" t="str">
            <v>복다1마을하수도</v>
          </cell>
          <cell r="BD2371" t="str">
            <v>부리천</v>
          </cell>
        </row>
        <row r="2372">
          <cell r="AS2372" t="str">
            <v>복다2마을하수도</v>
          </cell>
          <cell r="BD2372" t="str">
            <v>선원천</v>
          </cell>
        </row>
        <row r="2373">
          <cell r="AS2373" t="str">
            <v>문길마을하수도</v>
          </cell>
          <cell r="BD2373" t="str">
            <v>원통천</v>
          </cell>
        </row>
        <row r="2374">
          <cell r="AS2374" t="str">
            <v>대구마을하수도</v>
          </cell>
          <cell r="BD2374" t="str">
            <v>봉황천</v>
          </cell>
        </row>
        <row r="2375">
          <cell r="AS2375" t="str">
            <v>쌍산마을하수도</v>
          </cell>
          <cell r="BD2375" t="str">
            <v>역평천</v>
          </cell>
        </row>
        <row r="2376">
          <cell r="AS2376" t="str">
            <v>한곡마을하수도</v>
          </cell>
          <cell r="BD2376" t="str">
            <v>대양천</v>
          </cell>
        </row>
        <row r="2377">
          <cell r="AS2377" t="str">
            <v>복다리월평마을하수도</v>
          </cell>
          <cell r="BD2377" t="str">
            <v>궁동천</v>
          </cell>
        </row>
        <row r="2378">
          <cell r="AS2378" t="str">
            <v>순천삼거마을하수도</v>
          </cell>
          <cell r="BD2378" t="str">
            <v>신정천</v>
          </cell>
        </row>
        <row r="2379">
          <cell r="AS2379" t="str">
            <v>송학마을하수도</v>
          </cell>
          <cell r="BD2379" t="str">
            <v>신동천</v>
          </cell>
        </row>
        <row r="2380">
          <cell r="AS2380" t="str">
            <v>풍치마을하수도</v>
          </cell>
          <cell r="BD2380" t="str">
            <v>보석천</v>
          </cell>
        </row>
        <row r="2381">
          <cell r="AS2381" t="str">
            <v>부흥마을하수도</v>
          </cell>
          <cell r="BD2381" t="str">
            <v>성곡천</v>
          </cell>
        </row>
        <row r="2382">
          <cell r="AS2382" t="str">
            <v>수평마을하수도</v>
          </cell>
          <cell r="BD2382" t="str">
            <v>관천</v>
          </cell>
        </row>
        <row r="2383">
          <cell r="AS2383" t="str">
            <v>순천평촌마을하수도</v>
          </cell>
          <cell r="BD2383" t="str">
            <v>금산천</v>
          </cell>
        </row>
        <row r="2384">
          <cell r="AS2384" t="str">
            <v>죽산마을하수도</v>
          </cell>
          <cell r="BD2384" t="str">
            <v>후곤천</v>
          </cell>
        </row>
        <row r="2385">
          <cell r="AS2385" t="str">
            <v>후곡마을하수도</v>
          </cell>
          <cell r="BD2385" t="str">
            <v>기사천</v>
          </cell>
        </row>
        <row r="2386">
          <cell r="AS2386" t="str">
            <v>외송마을하수도</v>
          </cell>
          <cell r="BD2386" t="str">
            <v>개성천</v>
          </cell>
        </row>
        <row r="2387">
          <cell r="AS2387" t="str">
            <v>유경마을하수도</v>
          </cell>
          <cell r="BD2387" t="str">
            <v>오룡천</v>
          </cell>
        </row>
        <row r="2388">
          <cell r="AS2388" t="str">
            <v>순천신흥마을하수도</v>
          </cell>
          <cell r="BD2388" t="str">
            <v>외부천</v>
          </cell>
        </row>
        <row r="2389">
          <cell r="AS2389" t="str">
            <v>순천덕동마을하수도</v>
          </cell>
          <cell r="BD2389" t="str">
            <v>대암천</v>
          </cell>
        </row>
        <row r="2390">
          <cell r="AS2390" t="str">
            <v>외장마을하수도</v>
          </cell>
          <cell r="BD2390" t="str">
            <v>조정천</v>
          </cell>
        </row>
        <row r="2391">
          <cell r="AS2391" t="str">
            <v>순천주암죽림마을하수도</v>
          </cell>
          <cell r="BD2391" t="str">
            <v>호탄천</v>
          </cell>
        </row>
        <row r="2392">
          <cell r="AS2392" t="str">
            <v>고장마을하수도</v>
          </cell>
          <cell r="BD2392" t="str">
            <v>학산천</v>
          </cell>
        </row>
        <row r="2393">
          <cell r="AS2393" t="str">
            <v>거차1마을하수도</v>
          </cell>
          <cell r="BD2393" t="str">
            <v>시항천</v>
          </cell>
        </row>
        <row r="2394">
          <cell r="AS2394" t="str">
            <v>송기마을하수도</v>
          </cell>
          <cell r="BD2394" t="str">
            <v>유점천</v>
          </cell>
        </row>
        <row r="2395">
          <cell r="AS2395" t="str">
            <v>진치1마을하수도</v>
          </cell>
          <cell r="BD2395" t="str">
            <v>영동천</v>
          </cell>
        </row>
        <row r="2396">
          <cell r="AS2396" t="str">
            <v>거차2마을하수도</v>
          </cell>
          <cell r="BD2396" t="str">
            <v>양정천</v>
          </cell>
        </row>
        <row r="2397">
          <cell r="AS2397" t="str">
            <v>진치2마을하수도</v>
          </cell>
          <cell r="BD2397" t="str">
            <v>삼봉천</v>
          </cell>
        </row>
        <row r="2398">
          <cell r="AS2398" t="str">
            <v>용두마을하수도</v>
          </cell>
          <cell r="BD2398" t="str">
            <v>주곡천</v>
          </cell>
        </row>
        <row r="2399">
          <cell r="AS2399" t="str">
            <v>화포마을하수도</v>
          </cell>
          <cell r="BD2399" t="str">
            <v>초강</v>
          </cell>
        </row>
        <row r="2400">
          <cell r="AS2400" t="str">
            <v>금동마을하수도</v>
          </cell>
          <cell r="BD2400" t="str">
            <v>고자천</v>
          </cell>
        </row>
        <row r="2401">
          <cell r="AS2401" t="str">
            <v>금치마을하수도</v>
          </cell>
          <cell r="BD2401" t="str">
            <v>궁촌천</v>
          </cell>
        </row>
        <row r="2402">
          <cell r="AS2402" t="str">
            <v>순천마산마을하수도</v>
          </cell>
          <cell r="BD2402" t="str">
            <v>어촌천</v>
          </cell>
        </row>
        <row r="2403">
          <cell r="AS2403" t="str">
            <v>별량죽림마을하수도</v>
          </cell>
          <cell r="BD2403" t="str">
            <v>추풍령천</v>
          </cell>
        </row>
        <row r="2404">
          <cell r="AS2404" t="str">
            <v>주암백록마을하수도</v>
          </cell>
          <cell r="BD2404" t="str">
            <v>난곡천</v>
          </cell>
        </row>
        <row r="2405">
          <cell r="AS2405" t="str">
            <v>황전미초마을하수도</v>
          </cell>
          <cell r="BD2405" t="str">
            <v>석천</v>
          </cell>
        </row>
        <row r="2406">
          <cell r="AS2406" t="str">
            <v>별량문화마을하수도</v>
          </cell>
          <cell r="BD2406" t="str">
            <v>금계천</v>
          </cell>
        </row>
        <row r="2407">
          <cell r="AS2407" t="str">
            <v>월룡마을하수도</v>
          </cell>
          <cell r="BD2407" t="str">
            <v>삼포리천</v>
          </cell>
        </row>
        <row r="2408">
          <cell r="AS2408" t="str">
            <v>계월마을하수도</v>
          </cell>
          <cell r="BD2408" t="str">
            <v>이소천</v>
          </cell>
        </row>
        <row r="2409">
          <cell r="AS2409" t="str">
            <v>황전비촌마을하수도</v>
          </cell>
          <cell r="BD2409" t="str">
            <v>반계천</v>
          </cell>
        </row>
        <row r="2410">
          <cell r="AS2410" t="str">
            <v>주암비룡마을하수도</v>
          </cell>
          <cell r="BD2410" t="str">
            <v>서송원천</v>
          </cell>
        </row>
        <row r="2411">
          <cell r="AS2411" t="str">
            <v>봉덕마을하수도</v>
          </cell>
          <cell r="BD2411" t="str">
            <v>봉현천</v>
          </cell>
        </row>
        <row r="2412">
          <cell r="AS2412" t="str">
            <v>월등면마을하수도</v>
          </cell>
          <cell r="BD2412" t="str">
            <v>법화천</v>
          </cell>
        </row>
        <row r="2413">
          <cell r="AS2413" t="str">
            <v>별량구룡마을하수도</v>
          </cell>
          <cell r="BD2413" t="str">
            <v>이원천</v>
          </cell>
        </row>
        <row r="2414">
          <cell r="AS2414" t="str">
            <v>목촌마을하수도</v>
          </cell>
          <cell r="BD2414" t="str">
            <v>건진천</v>
          </cell>
        </row>
        <row r="2415">
          <cell r="AS2415" t="str">
            <v>신곡천마을하수도</v>
          </cell>
          <cell r="BD2415" t="str">
            <v>보청천</v>
          </cell>
        </row>
        <row r="2416">
          <cell r="AS2416" t="str">
            <v>순천하림마을하수도</v>
          </cell>
          <cell r="BD2416" t="str">
            <v>종곡천</v>
          </cell>
        </row>
        <row r="2417">
          <cell r="AS2417" t="str">
            <v>순천월평마을하수도</v>
          </cell>
          <cell r="BD2417" t="str">
            <v>항건천</v>
          </cell>
        </row>
        <row r="2418">
          <cell r="AS2418" t="str">
            <v>순천와온마을하수도</v>
          </cell>
          <cell r="BD2418" t="str">
            <v>거현천</v>
          </cell>
        </row>
        <row r="2419">
          <cell r="AS2419" t="str">
            <v>순천하수종말처리장</v>
          </cell>
          <cell r="BD2419" t="str">
            <v>중초천</v>
          </cell>
        </row>
        <row r="2420">
          <cell r="AS2420" t="str">
            <v>승주하수종말처리장</v>
          </cell>
          <cell r="BD2420" t="str">
            <v>오덕천</v>
          </cell>
        </row>
        <row r="2421">
          <cell r="AS2421" t="str">
            <v>송광외서하수종말처리장</v>
          </cell>
          <cell r="BD2421" t="str">
            <v>삼가천</v>
          </cell>
        </row>
        <row r="2422">
          <cell r="AS2422" t="str">
            <v>순천신평하수종말처리장</v>
          </cell>
          <cell r="BD2422" t="str">
            <v>적암천</v>
          </cell>
        </row>
        <row r="2423">
          <cell r="AS2423" t="str">
            <v>낙안하수종말처리장</v>
          </cell>
          <cell r="BD2423" t="str">
            <v>한중천</v>
          </cell>
        </row>
        <row r="2424">
          <cell r="AS2424" t="str">
            <v>주암하수종말처리장</v>
          </cell>
          <cell r="BD2424" t="str">
            <v>예곡천</v>
          </cell>
        </row>
        <row r="2425">
          <cell r="AS2425" t="str">
            <v>황전하수종말처리장</v>
          </cell>
          <cell r="BD2425" t="str">
            <v>장연천</v>
          </cell>
        </row>
        <row r="2426">
          <cell r="AS2426" t="str">
            <v>동수농공단지오폐수처리장</v>
          </cell>
          <cell r="BD2426" t="str">
            <v>안남천</v>
          </cell>
        </row>
        <row r="2427">
          <cell r="AS2427" t="str">
            <v>오량농공단지오폐수처리장</v>
          </cell>
          <cell r="BD2427" t="str">
            <v>안내천</v>
          </cell>
        </row>
        <row r="2428">
          <cell r="AS2428" t="str">
            <v>나주시위생처리장</v>
          </cell>
          <cell r="BD2428" t="str">
            <v>소옥천</v>
          </cell>
        </row>
        <row r="2429">
          <cell r="AS2429" t="str">
            <v>나주시폐기물매립시설</v>
          </cell>
          <cell r="BD2429" t="str">
            <v>추풍천</v>
          </cell>
        </row>
        <row r="2430">
          <cell r="AS2430" t="str">
            <v>나주시축산폐수공공처리장</v>
          </cell>
          <cell r="BD2430" t="str">
            <v>서대천</v>
          </cell>
        </row>
        <row r="2431">
          <cell r="AS2431" t="str">
            <v>나주2축산폐수공공처리장</v>
          </cell>
          <cell r="BD2431" t="str">
            <v>성당천</v>
          </cell>
        </row>
        <row r="2432">
          <cell r="AS2432" t="str">
            <v xml:space="preserve">현애원축산폐수공공처리장 </v>
          </cell>
          <cell r="BD2432" t="str">
            <v>금산천</v>
          </cell>
        </row>
        <row r="2433">
          <cell r="AS2433" t="str">
            <v>남평금당마을하수도</v>
          </cell>
          <cell r="BD2433" t="str">
            <v>상곡천</v>
          </cell>
        </row>
        <row r="2434">
          <cell r="AS2434" t="str">
            <v>세지내정마을하수도</v>
          </cell>
          <cell r="BD2434" t="str">
            <v>금구천</v>
          </cell>
        </row>
        <row r="2435">
          <cell r="AS2435" t="str">
            <v>세지발산마을하수도</v>
          </cell>
          <cell r="BD2435" t="str">
            <v>가산천</v>
          </cell>
        </row>
        <row r="2436">
          <cell r="AS2436" t="str">
            <v>왕곡동양촌마을하수도</v>
          </cell>
          <cell r="BD2436" t="str">
            <v>회인천</v>
          </cell>
        </row>
        <row r="2437">
          <cell r="AS2437" t="str">
            <v>왕곡내동마을하수도</v>
          </cell>
          <cell r="BD2437" t="str">
            <v>주원천</v>
          </cell>
        </row>
        <row r="2438">
          <cell r="AS2438" t="str">
            <v>왕곡박포마을하수도</v>
          </cell>
          <cell r="BD2438" t="str">
            <v>묘암천</v>
          </cell>
        </row>
        <row r="2439">
          <cell r="AS2439" t="str">
            <v>왕곡행장마을하수도</v>
          </cell>
          <cell r="BD2439" t="str">
            <v>품곡천</v>
          </cell>
        </row>
        <row r="2440">
          <cell r="AS2440" t="str">
            <v>왕곡가동마을하수도</v>
          </cell>
          <cell r="BD2440" t="str">
            <v>등동천</v>
          </cell>
        </row>
        <row r="2441">
          <cell r="AS2441" t="str">
            <v>공산석해마을하수도</v>
          </cell>
          <cell r="BD2441" t="str">
            <v>용호천</v>
          </cell>
        </row>
        <row r="2442">
          <cell r="AS2442" t="str">
            <v>동강연화마을하수도</v>
          </cell>
          <cell r="BD2442" t="str">
            <v>갑천</v>
          </cell>
        </row>
        <row r="2443">
          <cell r="AS2443" t="str">
            <v>다시중동마을하수도</v>
          </cell>
          <cell r="BD2443" t="str">
            <v>어곡천</v>
          </cell>
        </row>
        <row r="2444">
          <cell r="AS2444" t="str">
            <v>문평금당마을하수도</v>
          </cell>
          <cell r="BD2444" t="str">
            <v>검천천</v>
          </cell>
        </row>
        <row r="2445">
          <cell r="AS2445" t="str">
            <v>노안장림마을하수도</v>
          </cell>
          <cell r="BD2445" t="str">
            <v>두계천</v>
          </cell>
        </row>
        <row r="2446">
          <cell r="AS2446" t="str">
            <v>노안신동산마을하수도</v>
          </cell>
          <cell r="BD2446" t="str">
            <v>농소천</v>
          </cell>
        </row>
        <row r="2447">
          <cell r="AS2447" t="str">
            <v>금천석동마을하수도</v>
          </cell>
          <cell r="BD2447" t="str">
            <v>왕대천</v>
          </cell>
        </row>
        <row r="2448">
          <cell r="AS2448" t="str">
            <v>금천방축마을하수도</v>
          </cell>
          <cell r="BD2448" t="str">
            <v>매노천</v>
          </cell>
        </row>
        <row r="2449">
          <cell r="AS2449" t="str">
            <v>금천유전마을하수도</v>
          </cell>
          <cell r="BD2449" t="str">
            <v>진잠천</v>
          </cell>
        </row>
        <row r="2450">
          <cell r="AS2450" t="str">
            <v>봉황욱실마을하수도</v>
          </cell>
          <cell r="BD2450" t="str">
            <v>성전천</v>
          </cell>
        </row>
        <row r="2451">
          <cell r="AS2451" t="str">
            <v>남평인암마을하수도</v>
          </cell>
          <cell r="BD2451" t="str">
            <v>화산천</v>
          </cell>
        </row>
        <row r="2452">
          <cell r="AS2452" t="str">
            <v>왕곡정촌마을하수도</v>
          </cell>
          <cell r="BD2452" t="str">
            <v>유성천</v>
          </cell>
        </row>
        <row r="2453">
          <cell r="AS2453" t="str">
            <v>왕곡구천마을하수도</v>
          </cell>
          <cell r="BD2453" t="str">
            <v>반석천</v>
          </cell>
        </row>
        <row r="2454">
          <cell r="AS2454" t="str">
            <v>왕곡공산마을하수도</v>
          </cell>
          <cell r="BD2454" t="str">
            <v>탄동천</v>
          </cell>
        </row>
        <row r="2455">
          <cell r="AS2455" t="str">
            <v>공산상구마을하수도</v>
          </cell>
          <cell r="BD2455" t="str">
            <v>유등천</v>
          </cell>
        </row>
        <row r="2456">
          <cell r="AS2456" t="str">
            <v>다도도래마을하수도</v>
          </cell>
          <cell r="BD2456" t="str">
            <v>삼가천</v>
          </cell>
        </row>
        <row r="2457">
          <cell r="AS2457" t="str">
            <v>노안영안마을하수도</v>
          </cell>
          <cell r="BD2457" t="str">
            <v>진산천</v>
          </cell>
        </row>
        <row r="2458">
          <cell r="AS2458" t="str">
            <v>세지죽산마을하수도</v>
          </cell>
          <cell r="BD2458" t="str">
            <v>금성천</v>
          </cell>
        </row>
        <row r="2459">
          <cell r="AS2459" t="str">
            <v>왕곡방축공공하수도</v>
          </cell>
          <cell r="BD2459" t="str">
            <v>지방천</v>
          </cell>
        </row>
        <row r="2460">
          <cell r="AS2460" t="str">
            <v>문평신옥공공하수도</v>
          </cell>
          <cell r="BD2460" t="str">
            <v>정생천</v>
          </cell>
        </row>
        <row r="2461">
          <cell r="AS2461" t="str">
            <v>다도한적공공하수도</v>
          </cell>
          <cell r="BD2461" t="str">
            <v>금동천</v>
          </cell>
        </row>
        <row r="2462">
          <cell r="AS2462" t="str">
            <v>세지동창공공하수처리시설</v>
          </cell>
          <cell r="BD2462" t="str">
            <v>구완천</v>
          </cell>
        </row>
        <row r="2463">
          <cell r="AS2463" t="str">
            <v>나주하수종말처리장</v>
          </cell>
          <cell r="BD2463" t="str">
            <v>과례천</v>
          </cell>
        </row>
        <row r="2464">
          <cell r="AS2464" t="str">
            <v>공산하수종말처리장</v>
          </cell>
          <cell r="BD2464" t="str">
            <v>대전천</v>
          </cell>
        </row>
        <row r="2465">
          <cell r="AS2465" t="str">
            <v>산포하수종말처리장</v>
          </cell>
          <cell r="BD2465" t="str">
            <v>가천</v>
          </cell>
        </row>
        <row r="2466">
          <cell r="AS2466" t="str">
            <v>금호오수처리장</v>
          </cell>
          <cell r="BD2466" t="str">
            <v>소서천</v>
          </cell>
        </row>
        <row r="2467">
          <cell r="AS2467" t="str">
            <v>광양산업단지폐수종말처리장</v>
          </cell>
          <cell r="BD2467" t="str">
            <v>용덕천</v>
          </cell>
        </row>
        <row r="2468">
          <cell r="AS2468" t="str">
            <v>광양죽림생활폐기물매립장침출수처리시설</v>
          </cell>
          <cell r="BD2468" t="str">
            <v>관동천</v>
          </cell>
        </row>
        <row r="2469">
          <cell r="AS2469" t="str">
            <v>광양추동마을하수도</v>
          </cell>
          <cell r="BD2469" t="str">
            <v>서낙동강</v>
          </cell>
        </row>
        <row r="2470">
          <cell r="AS2470" t="str">
            <v>덕천마을하수도</v>
          </cell>
          <cell r="BD2470" t="str">
            <v>평강천</v>
          </cell>
        </row>
        <row r="2471">
          <cell r="AS2471" t="str">
            <v>산본마을하수도</v>
          </cell>
          <cell r="BD2471" t="str">
            <v>맥도강</v>
          </cell>
        </row>
        <row r="2472">
          <cell r="AS2472" t="str">
            <v>상봉마을하수도</v>
          </cell>
          <cell r="BD2472" t="str">
            <v>예안천</v>
          </cell>
        </row>
        <row r="2473">
          <cell r="AS2473" t="str">
            <v>지계마을하수도</v>
          </cell>
          <cell r="BD2473" t="str">
            <v>주중천</v>
          </cell>
        </row>
        <row r="2474">
          <cell r="AS2474" t="str">
            <v>외회마을하수도</v>
          </cell>
          <cell r="BD2474" t="str">
            <v>신어천</v>
          </cell>
        </row>
        <row r="2475">
          <cell r="AS2475" t="str">
            <v>광양평촌마을하수도</v>
          </cell>
          <cell r="BD2475" t="str">
            <v>조만강</v>
          </cell>
        </row>
        <row r="2476">
          <cell r="AS2476" t="str">
            <v>다사마을하수도</v>
          </cell>
          <cell r="BD2476" t="str">
            <v>원지천</v>
          </cell>
        </row>
        <row r="2477">
          <cell r="AS2477" t="str">
            <v>관동마을하수도</v>
          </cell>
          <cell r="BD2477" t="str">
            <v>유하천</v>
          </cell>
        </row>
        <row r="2478">
          <cell r="AS2478" t="str">
            <v>비촌마을하수도</v>
          </cell>
          <cell r="BD2478" t="str">
            <v>내삼천</v>
          </cell>
        </row>
        <row r="2479">
          <cell r="AS2479" t="str">
            <v>광양신촌마을하수도</v>
          </cell>
          <cell r="BD2479" t="str">
            <v>대청천</v>
          </cell>
        </row>
        <row r="2480">
          <cell r="AS2480" t="str">
            <v>양평마을하수도</v>
          </cell>
          <cell r="BD2480" t="str">
            <v>무계천</v>
          </cell>
        </row>
        <row r="2481">
          <cell r="AS2481" t="str">
            <v>옥동마을하수도</v>
          </cell>
          <cell r="BD2481" t="str">
            <v>율하천</v>
          </cell>
        </row>
        <row r="2482">
          <cell r="AS2482" t="str">
            <v>광양고사마을하수도</v>
          </cell>
          <cell r="BD2482" t="str">
            <v>해반천</v>
          </cell>
        </row>
        <row r="2483">
          <cell r="AS2483" t="str">
            <v>신원마을하수도</v>
          </cell>
          <cell r="BD2483" t="str">
            <v>구산천</v>
          </cell>
        </row>
        <row r="2484">
          <cell r="AS2484" t="str">
            <v>하조마을하수도</v>
          </cell>
          <cell r="BD2484" t="str">
            <v>봉곡천</v>
          </cell>
        </row>
        <row r="2485">
          <cell r="AS2485" t="str">
            <v>율곡마을하수도</v>
          </cell>
          <cell r="BD2485" t="str">
            <v>지사천</v>
          </cell>
        </row>
        <row r="2486">
          <cell r="AS2486" t="str">
            <v>동동마을하수도</v>
          </cell>
          <cell r="BD2486" t="str">
            <v>회야강</v>
          </cell>
        </row>
        <row r="2487">
          <cell r="AS2487" t="str">
            <v>죽양마을하수도</v>
          </cell>
          <cell r="BD2487" t="str">
            <v>덕계천</v>
          </cell>
        </row>
        <row r="2488">
          <cell r="AS2488" t="str">
            <v>중도마을하수도</v>
          </cell>
          <cell r="BD2488" t="str">
            <v>주진천</v>
          </cell>
        </row>
        <row r="2489">
          <cell r="AS2489" t="str">
            <v>광양양산마을하수도</v>
          </cell>
          <cell r="BD2489" t="str">
            <v>혈수천</v>
          </cell>
        </row>
        <row r="2490">
          <cell r="AS2490" t="str">
            <v>광양대리마을하수도</v>
          </cell>
          <cell r="BD2490" t="str">
            <v>소주천</v>
          </cell>
        </row>
        <row r="2491">
          <cell r="AS2491" t="str">
            <v>광양웅동마을하수도</v>
          </cell>
          <cell r="BD2491" t="str">
            <v>주남천</v>
          </cell>
        </row>
        <row r="2492">
          <cell r="AS2492" t="str">
            <v>광양어치마을하수도</v>
          </cell>
          <cell r="BD2492" t="str">
            <v>명곡천</v>
          </cell>
        </row>
        <row r="2493">
          <cell r="AS2493" t="str">
            <v>광양항동마을하수도</v>
          </cell>
          <cell r="BD2493" t="str">
            <v>용당천</v>
          </cell>
        </row>
        <row r="2494">
          <cell r="AS2494" t="str">
            <v>소학정마을하수도</v>
          </cell>
          <cell r="BD2494" t="str">
            <v>곡천천</v>
          </cell>
        </row>
        <row r="2495">
          <cell r="AS2495" t="str">
            <v>비촌2공공하수처리시설</v>
          </cell>
          <cell r="BD2495" t="str">
            <v>은현천</v>
          </cell>
        </row>
        <row r="2496">
          <cell r="AS2496" t="str">
            <v>내회공공하수처리시설</v>
          </cell>
          <cell r="BD2496" t="str">
            <v>고연천</v>
          </cell>
        </row>
        <row r="2497">
          <cell r="AS2497" t="str">
            <v>진상죽전공공하수처리시설</v>
          </cell>
          <cell r="BD2497" t="str">
            <v>대복천</v>
          </cell>
        </row>
        <row r="2498">
          <cell r="AS2498" t="str">
            <v>섬진마을하수도</v>
          </cell>
          <cell r="BD2498" t="str">
            <v>덕동천</v>
          </cell>
        </row>
        <row r="2499">
          <cell r="AS2499" t="str">
            <v>광양원동마을하수도</v>
          </cell>
          <cell r="BD2499" t="str">
            <v>남창천</v>
          </cell>
        </row>
        <row r="2500">
          <cell r="AS2500" t="str">
            <v>광양금동마을하수도</v>
          </cell>
          <cell r="BD2500" t="str">
            <v>대운천</v>
          </cell>
        </row>
        <row r="2501">
          <cell r="AS2501" t="str">
            <v>사평마을하수도</v>
          </cell>
          <cell r="BD2501" t="str">
            <v>고산천</v>
          </cell>
        </row>
        <row r="2502">
          <cell r="AS2502" t="str">
            <v>오추마을하수도</v>
          </cell>
          <cell r="BD2502" t="str">
            <v>발리천</v>
          </cell>
        </row>
        <row r="2503">
          <cell r="AS2503" t="str">
            <v>선유마을하수도</v>
          </cell>
          <cell r="BD2503" t="str">
            <v>화정천</v>
          </cell>
        </row>
        <row r="2504">
          <cell r="AS2504" t="str">
            <v>광영하수종말처리장</v>
          </cell>
          <cell r="BD2504" t="str">
            <v>마읍천</v>
          </cell>
        </row>
        <row r="2505">
          <cell r="AS2505" t="str">
            <v>광양하수종말처리장</v>
          </cell>
          <cell r="BD2505" t="str">
            <v>교곡천</v>
          </cell>
        </row>
        <row r="2506">
          <cell r="AS2506" t="str">
            <v>광양중앙하수종말처리장</v>
          </cell>
          <cell r="BD2506" t="str">
            <v>추천</v>
          </cell>
        </row>
        <row r="2507">
          <cell r="AS2507" t="str">
            <v>금호1공공하수처리장</v>
          </cell>
          <cell r="BD2507" t="str">
            <v>임원천</v>
          </cell>
        </row>
        <row r="2508">
          <cell r="AS2508" t="str">
            <v>금호2공공하수처리장</v>
          </cell>
          <cell r="BD2508" t="str">
            <v>호산천</v>
          </cell>
        </row>
        <row r="2509">
          <cell r="AS2509" t="str">
            <v>금당1공공하수처리장</v>
          </cell>
          <cell r="BD2509" t="str">
            <v>길곡천</v>
          </cell>
        </row>
        <row r="2510">
          <cell r="AS2510" t="str">
            <v>금당2공공하수처리장</v>
          </cell>
          <cell r="BD2510" t="str">
            <v>가곡천</v>
          </cell>
        </row>
        <row r="2511">
          <cell r="AS2511" t="str">
            <v>담양금성농공단지폐수종말처리장</v>
          </cell>
          <cell r="BD2511" t="str">
            <v>나곡천</v>
          </cell>
        </row>
        <row r="2512">
          <cell r="AS2512" t="str">
            <v>담양분뇨처리시설</v>
          </cell>
          <cell r="BD2512" t="str">
            <v>부구천</v>
          </cell>
        </row>
        <row r="2513">
          <cell r="AS2513" t="str">
            <v>삼만매립장</v>
          </cell>
          <cell r="BD2513" t="str">
            <v>남대천</v>
          </cell>
        </row>
        <row r="2514">
          <cell r="AS2514" t="str">
            <v>담양축산폐수공공처리시설</v>
          </cell>
          <cell r="BD2514" t="str">
            <v>외두천</v>
          </cell>
        </row>
        <row r="2515">
          <cell r="AS2515" t="str">
            <v>와우마을하수도</v>
          </cell>
          <cell r="BD2515" t="str">
            <v>박금천</v>
          </cell>
        </row>
        <row r="2516">
          <cell r="AS2516" t="str">
            <v>담양용대마을하수도</v>
          </cell>
          <cell r="BD2516" t="str">
            <v>산사천</v>
          </cell>
        </row>
        <row r="2517">
          <cell r="AS2517" t="str">
            <v>담양월계마을하수도</v>
          </cell>
          <cell r="BD2517" t="str">
            <v>왕피천</v>
          </cell>
        </row>
        <row r="2518">
          <cell r="AS2518" t="str">
            <v>담양동산마을하수도</v>
          </cell>
          <cell r="BD2518" t="str">
            <v>장수포천</v>
          </cell>
        </row>
        <row r="2519">
          <cell r="AS2519" t="str">
            <v>궁암마을하수도</v>
          </cell>
          <cell r="BD2519" t="str">
            <v>발리천</v>
          </cell>
        </row>
        <row r="2520">
          <cell r="AS2520" t="str">
            <v>정중마을하수도</v>
          </cell>
          <cell r="BD2520" t="str">
            <v>신원천</v>
          </cell>
        </row>
        <row r="2521">
          <cell r="AS2521" t="str">
            <v>담양성산마을하수도</v>
          </cell>
          <cell r="BD2521" t="str">
            <v>본돈천</v>
          </cell>
        </row>
        <row r="2522">
          <cell r="AS2522" t="str">
            <v>행정마을하수도</v>
          </cell>
          <cell r="BD2522" t="str">
            <v>신암천</v>
          </cell>
        </row>
        <row r="2523">
          <cell r="AS2523" t="str">
            <v>중옥마을하수도</v>
          </cell>
          <cell r="BD2523" t="str">
            <v>매화천</v>
          </cell>
        </row>
        <row r="2524">
          <cell r="AS2524" t="str">
            <v>수북문화마을하수도</v>
          </cell>
          <cell r="BD2524" t="str">
            <v>광천</v>
          </cell>
        </row>
        <row r="2525">
          <cell r="AS2525" t="str">
            <v>담양금성문화마을하수도</v>
          </cell>
          <cell r="BD2525" t="str">
            <v>후곡천</v>
          </cell>
        </row>
        <row r="2526">
          <cell r="AS2526" t="str">
            <v>계곡마을하수도</v>
          </cell>
          <cell r="BD2526" t="str">
            <v>보부천</v>
          </cell>
        </row>
        <row r="2527">
          <cell r="AS2527" t="str">
            <v>고리대마을하수도</v>
          </cell>
          <cell r="BD2527" t="str">
            <v>척산천</v>
          </cell>
        </row>
        <row r="2528">
          <cell r="AS2528" t="str">
            <v>담양구산마을하수도</v>
          </cell>
          <cell r="BD2528" t="str">
            <v>방율천</v>
          </cell>
        </row>
        <row r="2529">
          <cell r="AS2529" t="str">
            <v>동강마을하수도</v>
          </cell>
          <cell r="BD2529" t="str">
            <v>감률천</v>
          </cell>
        </row>
        <row r="2530">
          <cell r="AS2530" t="str">
            <v>봉명마을하수도</v>
          </cell>
          <cell r="BD2530" t="str">
            <v>황보천</v>
          </cell>
        </row>
        <row r="2531">
          <cell r="AS2531" t="str">
            <v>담양월곡마을하수도</v>
          </cell>
          <cell r="BD2531" t="str">
            <v>남대천</v>
          </cell>
        </row>
        <row r="2532">
          <cell r="AS2532" t="str">
            <v>월산마을하수도</v>
          </cell>
          <cell r="BD2532" t="str">
            <v>내선미천</v>
          </cell>
        </row>
        <row r="2533">
          <cell r="AS2533" t="str">
            <v>주산마을하수도</v>
          </cell>
          <cell r="BD2533" t="str">
            <v>온정천</v>
          </cell>
        </row>
        <row r="2534">
          <cell r="AS2534" t="str">
            <v>주평마을하수도</v>
          </cell>
          <cell r="BD2534" t="str">
            <v>금천</v>
          </cell>
        </row>
        <row r="2535">
          <cell r="AS2535" t="str">
            <v>담양대전갑향마을하수도</v>
          </cell>
          <cell r="BD2535" t="str">
            <v>삼율천</v>
          </cell>
        </row>
        <row r="2536">
          <cell r="AS2536" t="str">
            <v>담양무정강정자마을하수도</v>
          </cell>
          <cell r="BD2536" t="str">
            <v>유금천</v>
          </cell>
        </row>
        <row r="2537">
          <cell r="AS2537" t="str">
            <v>담양수북고성마을하수도</v>
          </cell>
          <cell r="BD2537" t="str">
            <v>백록천</v>
          </cell>
        </row>
        <row r="2538">
          <cell r="AS2538" t="str">
            <v>담양월산중월마을하수도</v>
          </cell>
          <cell r="BD2538" t="str">
            <v>아곡천</v>
          </cell>
        </row>
        <row r="2539">
          <cell r="AS2539" t="str">
            <v>외동마을하수도</v>
          </cell>
          <cell r="BD2539" t="str">
            <v>각리천</v>
          </cell>
        </row>
        <row r="2540">
          <cell r="AS2540" t="str">
            <v>시목마을하수도</v>
          </cell>
          <cell r="BD2540" t="str">
            <v>송천</v>
          </cell>
        </row>
        <row r="2541">
          <cell r="AS2541" t="str">
            <v>황금마을하수도</v>
          </cell>
          <cell r="BD2541" t="str">
            <v>석문천</v>
          </cell>
        </row>
        <row r="2542">
          <cell r="AS2542" t="str">
            <v>강의마을하수도</v>
          </cell>
          <cell r="BD2542" t="str">
            <v>울령천</v>
          </cell>
        </row>
        <row r="2543">
          <cell r="AS2543" t="str">
            <v>중방마을하수도</v>
          </cell>
          <cell r="BD2543" t="str">
            <v>남천</v>
          </cell>
        </row>
        <row r="2544">
          <cell r="AS2544" t="str">
            <v>담양월평마을하수도</v>
          </cell>
          <cell r="BD2544" t="str">
            <v>축산천</v>
          </cell>
        </row>
        <row r="2545">
          <cell r="AS2545" t="str">
            <v>용치마을하수도</v>
          </cell>
          <cell r="BD2545" t="str">
            <v>조항천</v>
          </cell>
        </row>
        <row r="2546">
          <cell r="AS2546" t="str">
            <v>분통마을하수도</v>
          </cell>
          <cell r="BD2546" t="str">
            <v>동로천</v>
          </cell>
        </row>
        <row r="2547">
          <cell r="AS2547" t="str">
            <v>복정마을하수도</v>
          </cell>
          <cell r="BD2547" t="str">
            <v>장사천</v>
          </cell>
        </row>
        <row r="2548">
          <cell r="AS2548" t="str">
            <v>잣정마을하수도</v>
          </cell>
          <cell r="BD2548" t="str">
            <v>지경천</v>
          </cell>
        </row>
        <row r="2549">
          <cell r="AS2549" t="str">
            <v>월성산마을하수도</v>
          </cell>
          <cell r="BD2549" t="str">
            <v>광천</v>
          </cell>
        </row>
        <row r="2550">
          <cell r="AS2550" t="str">
            <v>신학공공하수처리시설</v>
          </cell>
          <cell r="BD2550" t="str">
            <v>청하천</v>
          </cell>
        </row>
        <row r="2551">
          <cell r="AS2551" t="str">
            <v>양지공공하수처리시설</v>
          </cell>
          <cell r="BD2551" t="str">
            <v>서정리천</v>
          </cell>
        </row>
        <row r="2552">
          <cell r="AS2552" t="str">
            <v>담양하수종말처리장</v>
          </cell>
          <cell r="BD2552" t="str">
            <v>곡강천</v>
          </cell>
        </row>
        <row r="2553">
          <cell r="AS2553" t="str">
            <v>고서하수종말처리시설</v>
          </cell>
          <cell r="BD2553" t="str">
            <v>신광천</v>
          </cell>
        </row>
        <row r="2554">
          <cell r="AS2554" t="str">
            <v>담양대전하수종말처리시설</v>
          </cell>
          <cell r="BD2554" t="str">
            <v>초곡천</v>
          </cell>
        </row>
        <row r="2555">
          <cell r="AS2555" t="str">
            <v>곡성군위생처리장</v>
          </cell>
          <cell r="BD2555" t="str">
            <v>학림천</v>
          </cell>
        </row>
        <row r="2556">
          <cell r="AS2556" t="str">
            <v>곡성군위생매립장</v>
          </cell>
          <cell r="BD2556" t="str">
            <v>여남천</v>
          </cell>
        </row>
        <row r="2557">
          <cell r="AS2557" t="str">
            <v>평호마을하수도</v>
          </cell>
          <cell r="BD2557" t="str">
            <v>칠성천</v>
          </cell>
        </row>
        <row r="2558">
          <cell r="AS2558" t="str">
            <v>고달마을하수도</v>
          </cell>
          <cell r="BD2558" t="str">
            <v>냉천</v>
          </cell>
        </row>
        <row r="2559">
          <cell r="AS2559" t="str">
            <v>곡성신기마을하수도</v>
          </cell>
          <cell r="BD2559" t="str">
            <v>신광천</v>
          </cell>
        </row>
        <row r="2560">
          <cell r="AS2560" t="str">
            <v>효대마을하수도</v>
          </cell>
          <cell r="BD2560" t="str">
            <v>대화천</v>
          </cell>
        </row>
        <row r="2561">
          <cell r="AS2561" t="str">
            <v>연화마을하수도</v>
          </cell>
          <cell r="BD2561" t="str">
            <v>장기천</v>
          </cell>
        </row>
        <row r="2562">
          <cell r="AS2562" t="str">
            <v>기동마을하수도</v>
          </cell>
          <cell r="BD2562" t="str">
            <v>대종천</v>
          </cell>
        </row>
        <row r="2563">
          <cell r="AS2563" t="str">
            <v>장선마을하수도</v>
          </cell>
          <cell r="BD2563" t="str">
            <v>호암천</v>
          </cell>
        </row>
        <row r="2564">
          <cell r="AS2564" t="str">
            <v>두가마을하수도</v>
          </cell>
          <cell r="BD2564" t="str">
            <v>용동천</v>
          </cell>
        </row>
        <row r="2565">
          <cell r="AS2565" t="str">
            <v>두지마을하수도</v>
          </cell>
          <cell r="BD2565" t="str">
            <v>나산천</v>
          </cell>
        </row>
        <row r="2566">
          <cell r="AS2566" t="str">
            <v>북소마을하수도</v>
          </cell>
          <cell r="BD2566" t="str">
            <v>하서천</v>
          </cell>
        </row>
        <row r="2567">
          <cell r="AS2567" t="str">
            <v>이정마을하수도</v>
          </cell>
          <cell r="BD2567" t="str">
            <v>수렴천</v>
          </cell>
        </row>
        <row r="2568">
          <cell r="AS2568" t="str">
            <v>압록마을하수도</v>
          </cell>
          <cell r="BD2568" t="str">
            <v>신명천</v>
          </cell>
        </row>
        <row r="2569">
          <cell r="AS2569" t="str">
            <v>하한1마을하수도</v>
          </cell>
          <cell r="BD2569" t="str">
            <v>대안천</v>
          </cell>
        </row>
        <row r="2570">
          <cell r="AS2570" t="str">
            <v>하한2마을하수도</v>
          </cell>
          <cell r="BD2570" t="str">
            <v>산하천</v>
          </cell>
        </row>
        <row r="2571">
          <cell r="AS2571" t="str">
            <v>원등마을하수도</v>
          </cell>
          <cell r="BD2571" t="str">
            <v>정자천</v>
          </cell>
        </row>
        <row r="2572">
          <cell r="AS2572" t="str">
            <v>곡성송정마을하수도</v>
          </cell>
          <cell r="BD2572" t="str">
            <v>무룡천</v>
          </cell>
        </row>
        <row r="2573">
          <cell r="AS2573" t="str">
            <v>괴소마을하수도</v>
          </cell>
          <cell r="BD2573" t="str">
            <v>금천</v>
          </cell>
        </row>
        <row r="2574">
          <cell r="AS2574" t="str">
            <v>곡성대사마을하수도</v>
          </cell>
          <cell r="BD2574" t="str">
            <v>어물천</v>
          </cell>
        </row>
        <row r="2575">
          <cell r="AS2575" t="str">
            <v>종방마을하수도</v>
          </cell>
          <cell r="BD2575" t="str">
            <v>운곡천</v>
          </cell>
        </row>
        <row r="2576">
          <cell r="AS2576" t="str">
            <v>가정(겸)마을하수도</v>
          </cell>
          <cell r="BD2576" t="str">
            <v>쌍천</v>
          </cell>
        </row>
        <row r="2577">
          <cell r="AS2577" t="str">
            <v>구원마을하수도</v>
          </cell>
          <cell r="BD2577" t="str">
            <v>원풍천</v>
          </cell>
        </row>
        <row r="2578">
          <cell r="AS2578" t="str">
            <v>봉동마을하수도</v>
          </cell>
          <cell r="BD2578" t="str">
            <v>행목동천</v>
          </cell>
        </row>
        <row r="2579">
          <cell r="AS2579" t="str">
            <v>용정마을하수도</v>
          </cell>
          <cell r="BD2579" t="str">
            <v>동진천</v>
          </cell>
        </row>
        <row r="2580">
          <cell r="AS2580" t="str">
            <v>합강마을하수도</v>
          </cell>
          <cell r="BD2580" t="str">
            <v>고마천</v>
          </cell>
        </row>
        <row r="2581">
          <cell r="AS2581" t="str">
            <v>본토마을하수도</v>
          </cell>
          <cell r="BD2581" t="str">
            <v>성황천</v>
          </cell>
        </row>
        <row r="2582">
          <cell r="AS2582" t="str">
            <v>평촌마을하수도</v>
          </cell>
          <cell r="BD2582" t="str">
            <v>안민천</v>
          </cell>
        </row>
        <row r="2583">
          <cell r="AS2583" t="str">
            <v>서계마을하수도</v>
          </cell>
          <cell r="BD2583" t="str">
            <v>신항천</v>
          </cell>
        </row>
        <row r="2584">
          <cell r="AS2584" t="str">
            <v>수리마을하수도</v>
          </cell>
          <cell r="BD2584" t="str">
            <v>건개천</v>
          </cell>
        </row>
        <row r="2585">
          <cell r="AS2585" t="str">
            <v>현정마을하수도</v>
          </cell>
          <cell r="BD2585" t="str">
            <v>음성천</v>
          </cell>
        </row>
        <row r="2586">
          <cell r="AS2586" t="str">
            <v>괴정마을하수처리시설</v>
          </cell>
          <cell r="BD2586" t="str">
            <v>소여천</v>
          </cell>
        </row>
        <row r="2587">
          <cell r="AS2587" t="str">
            <v>목동마을하수처리시설</v>
          </cell>
          <cell r="BD2587" t="str">
            <v>구안천</v>
          </cell>
        </row>
        <row r="2588">
          <cell r="AS2588" t="str">
            <v>연화지구마을하수처리시설</v>
          </cell>
          <cell r="BD2588" t="str">
            <v>한벌천</v>
          </cell>
        </row>
        <row r="2589">
          <cell r="AS2589" t="str">
            <v>태평마을하수처리시설</v>
          </cell>
          <cell r="BD2589" t="str">
            <v>석문동천</v>
          </cell>
        </row>
        <row r="2590">
          <cell r="AS2590" t="str">
            <v>곡성하수종말처리장</v>
          </cell>
          <cell r="BD2590" t="str">
            <v>오가천</v>
          </cell>
        </row>
        <row r="2591">
          <cell r="AS2591" t="str">
            <v>옥과하수처리장</v>
          </cell>
          <cell r="BD2591" t="str">
            <v>설운천</v>
          </cell>
        </row>
        <row r="2592">
          <cell r="AS2592" t="str">
            <v>석곡하수처리장</v>
          </cell>
          <cell r="BD2592" t="str">
            <v>요도천</v>
          </cell>
        </row>
        <row r="2593">
          <cell r="AS2593" t="str">
            <v>구례간전농공단지폐수종말처리장</v>
          </cell>
          <cell r="BD2593" t="str">
            <v>비산천</v>
          </cell>
        </row>
        <row r="2594">
          <cell r="AS2594" t="str">
            <v>구례군분뇨및축산폐수공공처리장</v>
          </cell>
          <cell r="BD2594" t="str">
            <v>영평천</v>
          </cell>
        </row>
        <row r="2595">
          <cell r="AS2595" t="str">
            <v>구례군(용방)농어촌폐기물종합처리장</v>
          </cell>
          <cell r="BD2595" t="str">
            <v>충주천</v>
          </cell>
        </row>
        <row r="2596">
          <cell r="AS2596" t="str">
            <v>봉서마을하수처리시설</v>
          </cell>
          <cell r="BD2596" t="str">
            <v>교현천</v>
          </cell>
        </row>
        <row r="2597">
          <cell r="AS2597" t="str">
            <v>월암마을하수처리시설</v>
          </cell>
          <cell r="BD2597" t="str">
            <v>하구암천</v>
          </cell>
        </row>
        <row r="2598">
          <cell r="AS2598" t="str">
            <v>시동마을하수처리시설</v>
          </cell>
          <cell r="BD2598" t="str">
            <v>대전천</v>
          </cell>
        </row>
        <row r="2599">
          <cell r="AS2599" t="str">
            <v>평도마을하수처리시설</v>
          </cell>
          <cell r="BD2599" t="str">
            <v>영덕천</v>
          </cell>
        </row>
        <row r="2600">
          <cell r="AS2600" t="str">
            <v>금평마을하수처리시설</v>
          </cell>
          <cell r="BD2600" t="str">
            <v>송강천</v>
          </cell>
        </row>
        <row r="2601">
          <cell r="AS2601" t="str">
            <v>독자마을하수처리시설</v>
          </cell>
          <cell r="BD2601" t="str">
            <v>원곡천</v>
          </cell>
        </row>
        <row r="2602">
          <cell r="AS2602" t="str">
            <v>심원마을하수처리시설</v>
          </cell>
          <cell r="BD2602" t="str">
            <v>구룡천</v>
          </cell>
        </row>
        <row r="2603">
          <cell r="AS2603" t="str">
            <v>구례동해마을하수처리시설</v>
          </cell>
          <cell r="BD2603" t="str">
            <v>오량천</v>
          </cell>
        </row>
        <row r="2604">
          <cell r="AS2604" t="str">
            <v>구례죽연마을하수처리시설</v>
          </cell>
          <cell r="BD2604" t="str">
            <v>한포천</v>
          </cell>
        </row>
        <row r="2605">
          <cell r="AS2605" t="str">
            <v>구례유곡마을하수처리시설</v>
          </cell>
          <cell r="BD2605" t="str">
            <v>앙성천</v>
          </cell>
        </row>
        <row r="2606">
          <cell r="AS2606" t="str">
            <v>구례월평마을하수처리시설</v>
          </cell>
          <cell r="BD2606" t="str">
            <v>운계천</v>
          </cell>
        </row>
        <row r="2607">
          <cell r="AS2607" t="str">
            <v>구례용두마을하수처리시설</v>
          </cell>
          <cell r="BD2607" t="str">
            <v>법천천</v>
          </cell>
        </row>
        <row r="2608">
          <cell r="AS2608" t="str">
            <v>구례구성마을하수처리시설</v>
          </cell>
          <cell r="BD2608" t="str">
            <v>계천</v>
          </cell>
        </row>
        <row r="2609">
          <cell r="AS2609" t="str">
            <v>구례화정마을하수처리시설</v>
          </cell>
          <cell r="BD2609" t="str">
            <v>구사천</v>
          </cell>
        </row>
        <row r="2610">
          <cell r="AS2610" t="str">
            <v>구례하천마을하수처리시설</v>
          </cell>
          <cell r="BD2610" t="str">
            <v>유동천</v>
          </cell>
        </row>
        <row r="2611">
          <cell r="AS2611" t="str">
            <v>구례원내마을하수처리시설</v>
          </cell>
          <cell r="BD2611" t="str">
            <v>대관대천</v>
          </cell>
        </row>
        <row r="2612">
          <cell r="AS2612" t="str">
            <v>구례산성마을하수처리장</v>
          </cell>
          <cell r="BD2612" t="str">
            <v>금계천</v>
          </cell>
        </row>
        <row r="2613">
          <cell r="AS2613" t="str">
            <v>구례원천마을하수처리장</v>
          </cell>
          <cell r="BD2613" t="str">
            <v>창봉천</v>
          </cell>
        </row>
        <row r="2614">
          <cell r="AS2614" t="str">
            <v>구례직전마을하수처리시설</v>
          </cell>
          <cell r="BD2614" t="str">
            <v>초원천</v>
          </cell>
        </row>
        <row r="2615">
          <cell r="AS2615" t="str">
            <v>용정마을하수처리시설</v>
          </cell>
          <cell r="BD2615" t="str">
            <v>전천</v>
          </cell>
        </row>
        <row r="2616">
          <cell r="AS2616" t="str">
            <v>이촌마을하수처리시설</v>
          </cell>
          <cell r="BD2616" t="str">
            <v>대미원천</v>
          </cell>
        </row>
        <row r="2617">
          <cell r="AS2617" t="str">
            <v>양동마을하수도</v>
          </cell>
          <cell r="BD2617" t="str">
            <v>하수남천</v>
          </cell>
        </row>
        <row r="2618">
          <cell r="AS2618" t="str">
            <v>당촌마을하수도</v>
          </cell>
          <cell r="BD2618" t="str">
            <v>생운천</v>
          </cell>
        </row>
        <row r="2619">
          <cell r="AS2619" t="str">
            <v>지하마을하수도</v>
          </cell>
          <cell r="BD2619" t="str">
            <v>장양천</v>
          </cell>
        </row>
        <row r="2620">
          <cell r="AS2620" t="str">
            <v>전천공공하수처리시설</v>
          </cell>
          <cell r="BD2620" t="str">
            <v>옥산천</v>
          </cell>
        </row>
        <row r="2621">
          <cell r="AS2621" t="str">
            <v>내죽공공하수처리시설</v>
          </cell>
          <cell r="BD2621" t="str">
            <v>원주천</v>
          </cell>
        </row>
        <row r="2622">
          <cell r="AS2622" t="str">
            <v>광의공공하수처리시설</v>
          </cell>
          <cell r="BD2622" t="str">
            <v>화천</v>
          </cell>
        </row>
        <row r="2623">
          <cell r="AS2623" t="str">
            <v>갑대공공하수처리시설</v>
          </cell>
          <cell r="BD2623" t="str">
            <v>흥양천</v>
          </cell>
        </row>
        <row r="2624">
          <cell r="AS2624" t="str">
            <v>구만마을하수처리시설</v>
          </cell>
          <cell r="BD2624" t="str">
            <v>일리천</v>
          </cell>
        </row>
        <row r="2625">
          <cell r="AS2625" t="str">
            <v>금내신기마을하수처리시설</v>
          </cell>
          <cell r="BD2625" t="str">
            <v>이리천</v>
          </cell>
        </row>
        <row r="2626">
          <cell r="AS2626" t="str">
            <v>효죽마을하수처리시설</v>
          </cell>
          <cell r="BD2626" t="str">
            <v>삼산천</v>
          </cell>
        </row>
        <row r="2627">
          <cell r="AS2627" t="str">
            <v>대촌마을하수처리시설</v>
          </cell>
          <cell r="BD2627" t="str">
            <v>석곡천</v>
          </cell>
        </row>
        <row r="2628">
          <cell r="AS2628" t="str">
            <v>방광마을하수처리시설</v>
          </cell>
          <cell r="BD2628" t="str">
            <v>매월천</v>
          </cell>
        </row>
        <row r="2629">
          <cell r="AS2629" t="str">
            <v>상용마을하수처리시설</v>
          </cell>
          <cell r="BD2629" t="str">
            <v>단석천</v>
          </cell>
        </row>
        <row r="2630">
          <cell r="AS2630" t="str">
            <v>용강마을하수처리시설</v>
          </cell>
          <cell r="BD2630" t="str">
            <v>계정천</v>
          </cell>
        </row>
        <row r="2631">
          <cell r="AS2631" t="str">
            <v>외산원촌마을하수처리시설</v>
          </cell>
          <cell r="BD2631" t="str">
            <v>서곡천</v>
          </cell>
        </row>
        <row r="2632">
          <cell r="AS2632" t="str">
            <v>온천하수종말처리장</v>
          </cell>
          <cell r="BD2632" t="str">
            <v>매지천</v>
          </cell>
        </row>
        <row r="2633">
          <cell r="AS2633" t="str">
            <v>산동하수종말처리장</v>
          </cell>
          <cell r="BD2633" t="str">
            <v>대안천</v>
          </cell>
        </row>
        <row r="2634">
          <cell r="AS2634" t="str">
            <v>구례하수종말처리장</v>
          </cell>
          <cell r="BD2634" t="str">
            <v>궁촌천</v>
          </cell>
        </row>
        <row r="2635">
          <cell r="AS2635" t="str">
            <v>고흥군위생환경사업소</v>
          </cell>
          <cell r="BD2635" t="str">
            <v>원심천</v>
          </cell>
        </row>
        <row r="2636">
          <cell r="AS2636" t="str">
            <v>고흥군(호형)농어촌폐기물매립장</v>
          </cell>
          <cell r="BD2636" t="str">
            <v>부평천</v>
          </cell>
        </row>
        <row r="2637">
          <cell r="AS2637" t="str">
            <v>고흥군도양읍폐기물매립시설</v>
          </cell>
          <cell r="BD2637" t="str">
            <v>청미천</v>
          </cell>
        </row>
        <row r="2638">
          <cell r="AS2638" t="str">
            <v>두원 오수마을하수도</v>
          </cell>
          <cell r="BD2638" t="str">
            <v>미평천</v>
          </cell>
        </row>
        <row r="2639">
          <cell r="AS2639" t="str">
            <v>고흥 신장전마을하수도</v>
          </cell>
          <cell r="BD2639" t="str">
            <v>가창천</v>
          </cell>
        </row>
        <row r="2640">
          <cell r="AS2640" t="str">
            <v>대서 장전마을하수도</v>
          </cell>
          <cell r="BD2640" t="str">
            <v>대덕천</v>
          </cell>
        </row>
        <row r="2641">
          <cell r="AS2641" t="str">
            <v>도덕 동촌마을하수도</v>
          </cell>
          <cell r="BD2641" t="str">
            <v>용천천</v>
          </cell>
        </row>
        <row r="2642">
          <cell r="AS2642" t="str">
            <v>도덕 용동마을하수도</v>
          </cell>
          <cell r="BD2642" t="str">
            <v>백봉천</v>
          </cell>
        </row>
        <row r="2643">
          <cell r="AS2643" t="str">
            <v>도덕 장전마을하수도</v>
          </cell>
          <cell r="BD2643" t="str">
            <v>율곡천</v>
          </cell>
        </row>
        <row r="2644">
          <cell r="AS2644" t="str">
            <v>도덕 학동1마을하수도</v>
          </cell>
          <cell r="BD2644" t="str">
            <v>방초천</v>
          </cell>
        </row>
        <row r="2645">
          <cell r="AS2645" t="str">
            <v>도덕 학동2마을하수도</v>
          </cell>
          <cell r="BD2645" t="str">
            <v>죽산천</v>
          </cell>
        </row>
        <row r="2646">
          <cell r="AS2646" t="str">
            <v>도화 덕산마을하수도</v>
          </cell>
          <cell r="BD2646" t="str">
            <v>장계천</v>
          </cell>
        </row>
        <row r="2647">
          <cell r="AS2647" t="str">
            <v>동강 관덕마을하수도</v>
          </cell>
          <cell r="BD2647" t="str">
            <v>용설천</v>
          </cell>
        </row>
        <row r="2648">
          <cell r="AS2648" t="str">
            <v>두원 금오마을하수도</v>
          </cell>
          <cell r="BD2648" t="str">
            <v>화곡천</v>
          </cell>
        </row>
        <row r="2649">
          <cell r="AS2649" t="str">
            <v>점암 상신마을하수도</v>
          </cell>
          <cell r="BD2649" t="str">
            <v>화봉천</v>
          </cell>
        </row>
        <row r="2650">
          <cell r="AS2650" t="str">
            <v>점암 용두마을하수도</v>
          </cell>
          <cell r="BD2650" t="str">
            <v>신흥천</v>
          </cell>
        </row>
        <row r="2651">
          <cell r="AS2651" t="str">
            <v>풍양 강동마을하수도</v>
          </cell>
          <cell r="BD2651" t="str">
            <v>장릉천</v>
          </cell>
        </row>
        <row r="2652">
          <cell r="AS2652" t="str">
            <v>풍양 방사마을하수도</v>
          </cell>
          <cell r="BD2652" t="str">
            <v>석원천</v>
          </cell>
        </row>
        <row r="2653">
          <cell r="AS2653" t="str">
            <v>동강 죽암마을하수도</v>
          </cell>
          <cell r="BD2653" t="str">
            <v>한천</v>
          </cell>
        </row>
        <row r="2654">
          <cell r="AS2654" t="str">
            <v>포두 오취마을하수도</v>
          </cell>
          <cell r="BD2654" t="str">
            <v>금산천</v>
          </cell>
        </row>
        <row r="2655">
          <cell r="AS2655" t="str">
            <v>점암 여호마을하수도</v>
          </cell>
          <cell r="BD2655" t="str">
            <v>제요천</v>
          </cell>
        </row>
        <row r="2656">
          <cell r="AS2656" t="str">
            <v>영남 사도마을하수도</v>
          </cell>
          <cell r="BD2656" t="str">
            <v>응천</v>
          </cell>
        </row>
        <row r="2657">
          <cell r="AS2657" t="str">
            <v>도화 발포마을하수도</v>
          </cell>
          <cell r="BD2657" t="str">
            <v>진암천</v>
          </cell>
        </row>
        <row r="2658">
          <cell r="AS2658" t="str">
            <v>금산 익금마을하수도</v>
          </cell>
          <cell r="BD2658" t="str">
            <v>오갑천</v>
          </cell>
        </row>
        <row r="2659">
          <cell r="AS2659" t="str">
            <v>금산 명천마을하수도</v>
          </cell>
          <cell r="BD2659" t="str">
            <v>설성천</v>
          </cell>
        </row>
        <row r="2660">
          <cell r="AS2660" t="str">
            <v>점암 시목마을하수도</v>
          </cell>
          <cell r="BD2660" t="str">
            <v>방추천</v>
          </cell>
        </row>
        <row r="2661">
          <cell r="AS2661" t="str">
            <v>과역 독대마을하수도</v>
          </cell>
          <cell r="BD2661" t="str">
            <v>이황천</v>
          </cell>
        </row>
        <row r="2662">
          <cell r="AS2662" t="str">
            <v>과역 내로마을하수도</v>
          </cell>
          <cell r="BD2662" t="str">
            <v>나래천</v>
          </cell>
        </row>
        <row r="2663">
          <cell r="AS2663" t="str">
            <v>도덕당중마을하수도</v>
          </cell>
          <cell r="BD2663" t="str">
            <v>백족천</v>
          </cell>
        </row>
        <row r="2664">
          <cell r="AS2664" t="str">
            <v>동일덕흥마을하수도</v>
          </cell>
          <cell r="BD2664" t="str">
            <v>와현천</v>
          </cell>
        </row>
        <row r="2665">
          <cell r="AS2665" t="str">
            <v>영남남열마을하수도</v>
          </cell>
          <cell r="BD2665" t="str">
            <v>관한천</v>
          </cell>
        </row>
        <row r="2666">
          <cell r="AS2666" t="str">
            <v>대서송림마을하수도</v>
          </cell>
          <cell r="BD2666" t="str">
            <v>삼승천</v>
          </cell>
        </row>
        <row r="2667">
          <cell r="AS2667" t="str">
            <v>두원풍류마을하수도</v>
          </cell>
          <cell r="BD2667" t="str">
            <v>금곡천</v>
          </cell>
        </row>
        <row r="2668">
          <cell r="AS2668" t="str">
            <v>두원금성마을하수도</v>
          </cell>
          <cell r="BD2668" t="str">
            <v>간매천</v>
          </cell>
        </row>
        <row r="2669">
          <cell r="AS2669" t="str">
            <v>고흥하수종말처리장</v>
          </cell>
          <cell r="BD2669" t="str">
            <v>걸은천</v>
          </cell>
        </row>
        <row r="2670">
          <cell r="AS2670" t="str">
            <v>고흥도양하수종말처리장</v>
          </cell>
          <cell r="BD2670" t="str">
            <v>연양천</v>
          </cell>
        </row>
        <row r="2671">
          <cell r="AS2671" t="str">
            <v>풍양면하수처리장</v>
          </cell>
          <cell r="BD2671" t="str">
            <v>점봉천</v>
          </cell>
        </row>
        <row r="2672">
          <cell r="AS2672" t="str">
            <v>과역면하수처리장</v>
          </cell>
          <cell r="BD2672" t="str">
            <v>가정천</v>
          </cell>
        </row>
        <row r="2673">
          <cell r="AS2673" t="str">
            <v>포두면하수처리장</v>
          </cell>
          <cell r="BD2673" t="str">
            <v>금당천</v>
          </cell>
        </row>
        <row r="2674">
          <cell r="AS2674" t="str">
            <v>보성분뇨처리장</v>
          </cell>
          <cell r="BD2674" t="str">
            <v>일신천</v>
          </cell>
        </row>
        <row r="2675">
          <cell r="AS2675" t="str">
            <v>보성환경자원사업소(소각로)</v>
          </cell>
          <cell r="BD2675" t="str">
            <v>완장천</v>
          </cell>
        </row>
        <row r="2676">
          <cell r="AS2676" t="str">
            <v>보성매립장</v>
          </cell>
          <cell r="BD2676" t="str">
            <v>오금천</v>
          </cell>
        </row>
        <row r="2677">
          <cell r="AS2677" t="str">
            <v>벌교매립장</v>
          </cell>
          <cell r="BD2677" t="str">
            <v>소양천</v>
          </cell>
        </row>
        <row r="2678">
          <cell r="AS2678" t="str">
            <v>보성군축산폐수공공처리시설</v>
          </cell>
          <cell r="BD2678" t="str">
            <v>한천</v>
          </cell>
        </row>
        <row r="2679">
          <cell r="AS2679" t="str">
            <v>하덕마을하수도</v>
          </cell>
          <cell r="BD2679" t="str">
            <v>후포천</v>
          </cell>
        </row>
        <row r="2680">
          <cell r="AS2680" t="str">
            <v>장동마을하수도</v>
          </cell>
          <cell r="BD2680" t="str">
            <v>양화천</v>
          </cell>
        </row>
        <row r="2681">
          <cell r="AS2681" t="str">
            <v>고전마을하수도</v>
          </cell>
          <cell r="BD2681" t="str">
            <v>송곡천</v>
          </cell>
        </row>
        <row r="2682">
          <cell r="AS2682" t="str">
            <v>대여마을하수도</v>
          </cell>
          <cell r="BD2682" t="str">
            <v>수산천</v>
          </cell>
        </row>
        <row r="2683">
          <cell r="AS2683" t="str">
            <v>외판마을하수도</v>
          </cell>
          <cell r="BD2683" t="str">
            <v>추곡천</v>
          </cell>
        </row>
        <row r="2684">
          <cell r="AS2684" t="str">
            <v>삼정마을하수도</v>
          </cell>
          <cell r="BD2684" t="str">
            <v>오항천</v>
          </cell>
        </row>
        <row r="2685">
          <cell r="AS2685" t="str">
            <v>평화마을하수도</v>
          </cell>
          <cell r="BD2685" t="str">
            <v>조교천</v>
          </cell>
        </row>
        <row r="2686">
          <cell r="AS2686" t="str">
            <v>대전마을하수도</v>
          </cell>
          <cell r="BD2686" t="str">
            <v>물노천</v>
          </cell>
        </row>
        <row r="2687">
          <cell r="AS2687" t="str">
            <v>내추마을하수도</v>
          </cell>
          <cell r="BD2687" t="str">
            <v>부귀천</v>
          </cell>
        </row>
        <row r="2688">
          <cell r="AS2688" t="str">
            <v>대은마을하수도</v>
          </cell>
          <cell r="BD2688" t="str">
            <v>품걸천</v>
          </cell>
        </row>
        <row r="2689">
          <cell r="AS2689" t="str">
            <v>전동리평촌마을하수도</v>
          </cell>
          <cell r="BD2689" t="str">
            <v>품안천</v>
          </cell>
        </row>
        <row r="2690">
          <cell r="AS2690" t="str">
            <v>내판마을하수도</v>
          </cell>
          <cell r="BD2690" t="str">
            <v>지내천</v>
          </cell>
        </row>
        <row r="2691">
          <cell r="AS2691" t="str">
            <v>금산마을하수도</v>
          </cell>
          <cell r="BD2691" t="str">
            <v>율문천</v>
          </cell>
        </row>
        <row r="2692">
          <cell r="AS2692" t="str">
            <v>화전마을하수도</v>
          </cell>
          <cell r="BD2692" t="str">
            <v>만천천</v>
          </cell>
        </row>
        <row r="2693">
          <cell r="AS2693" t="str">
            <v>축내리중촌마을하수도</v>
          </cell>
          <cell r="BD2693" t="str">
            <v>금산천</v>
          </cell>
        </row>
        <row r="2694">
          <cell r="AS2694" t="str">
            <v>상율마을하수도</v>
          </cell>
          <cell r="BD2694" t="str">
            <v>방동천</v>
          </cell>
        </row>
        <row r="2695">
          <cell r="AS2695" t="str">
            <v>용추마을하수도</v>
          </cell>
          <cell r="BD2695" t="str">
            <v>공지천</v>
          </cell>
        </row>
        <row r="2696">
          <cell r="AS2696" t="str">
            <v>낙성마을하수도</v>
          </cell>
          <cell r="BD2696" t="str">
            <v>학곡천</v>
          </cell>
        </row>
        <row r="2697">
          <cell r="AS2697" t="str">
            <v>율어진천마을하수도</v>
          </cell>
          <cell r="BD2697" t="str">
            <v>신촌천</v>
          </cell>
        </row>
        <row r="2698">
          <cell r="AS2698" t="str">
            <v>보성양지마을하수도</v>
          </cell>
          <cell r="BD2698" t="str">
            <v>퇴계천</v>
          </cell>
        </row>
        <row r="2699">
          <cell r="AS2699" t="str">
            <v>고읍마을하수도</v>
          </cell>
          <cell r="BD2699" t="str">
            <v>덕두원천</v>
          </cell>
        </row>
        <row r="2700">
          <cell r="AS2700" t="str">
            <v>덕촌마을하수도</v>
          </cell>
          <cell r="BD2700" t="str">
            <v>팔미천</v>
          </cell>
        </row>
        <row r="2701">
          <cell r="AS2701" t="str">
            <v>동암마을하수도</v>
          </cell>
          <cell r="BD2701" t="str">
            <v>강촌천</v>
          </cell>
        </row>
        <row r="2702">
          <cell r="AS2702" t="str">
            <v>석호마을하수도</v>
          </cell>
          <cell r="BD2702" t="str">
            <v>서사천</v>
          </cell>
        </row>
        <row r="2703">
          <cell r="AS2703" t="str">
            <v>웅치중촌마을하수도</v>
          </cell>
          <cell r="BD2703" t="str">
            <v>가평천</v>
          </cell>
        </row>
        <row r="2704">
          <cell r="AS2704" t="str">
            <v>문덕운곡마을하수도</v>
          </cell>
          <cell r="BD2704" t="str">
            <v>도마천</v>
          </cell>
        </row>
        <row r="2705">
          <cell r="AS2705" t="str">
            <v>보림공공하수처리시설</v>
          </cell>
          <cell r="BD2705" t="str">
            <v>석룡천</v>
          </cell>
        </row>
        <row r="2706">
          <cell r="AS2706" t="str">
            <v>득량기동마을하수도</v>
          </cell>
          <cell r="BD2706" t="str">
            <v>명지천</v>
          </cell>
        </row>
        <row r="2707">
          <cell r="AS2707" t="str">
            <v>득량금능마을하수도</v>
          </cell>
          <cell r="BD2707" t="str">
            <v>백둔천</v>
          </cell>
        </row>
        <row r="2708">
          <cell r="AS2708" t="str">
            <v>득량다전마을하수처리장</v>
          </cell>
          <cell r="BD2708" t="str">
            <v>화악천</v>
          </cell>
        </row>
        <row r="2709">
          <cell r="AS2709" t="str">
            <v>보성강산마을하수처리장</v>
          </cell>
          <cell r="BD2709" t="str">
            <v>홍적천</v>
          </cell>
        </row>
        <row r="2710">
          <cell r="AS2710" t="str">
            <v>노동봉동마을하수처리장</v>
          </cell>
          <cell r="BD2710" t="str">
            <v>경덕천</v>
          </cell>
        </row>
        <row r="2711">
          <cell r="AS2711" t="str">
            <v>등략오봉마을하수처리장</v>
          </cell>
          <cell r="BD2711" t="str">
            <v>소법천</v>
          </cell>
        </row>
        <row r="2712">
          <cell r="AS2712" t="str">
            <v>복내하수종말처리장</v>
          </cell>
          <cell r="BD2712" t="str">
            <v>개곡천</v>
          </cell>
        </row>
        <row r="2713">
          <cell r="AS2713" t="str">
            <v>문덕하수종말처리장</v>
          </cell>
          <cell r="BD2713" t="str">
            <v>마장천</v>
          </cell>
        </row>
        <row r="2714">
          <cell r="AS2714" t="str">
            <v>보성하수종말처리장</v>
          </cell>
          <cell r="BD2714" t="str">
            <v>승안천</v>
          </cell>
        </row>
        <row r="2715">
          <cell r="AS2715" t="str">
            <v>회천공공하수처리시설</v>
          </cell>
          <cell r="BD2715" t="str">
            <v>경반천</v>
          </cell>
        </row>
        <row r="2716">
          <cell r="AS2716" t="str">
            <v>벌교공공하수처리시설</v>
          </cell>
          <cell r="BD2716" t="str">
            <v>달전천</v>
          </cell>
        </row>
        <row r="2717">
          <cell r="AS2717" t="str">
            <v>화순동면농공단지폐수종말처리장</v>
          </cell>
          <cell r="BD2717" t="str">
            <v>두밀천</v>
          </cell>
        </row>
        <row r="2718">
          <cell r="AS2718" t="str">
            <v>화순분뇨처리시설</v>
          </cell>
          <cell r="BD2718" t="str">
            <v>이화천</v>
          </cell>
        </row>
        <row r="2719">
          <cell r="AS2719" t="str">
            <v>화순능주_한천매립장</v>
          </cell>
          <cell r="BD2719" t="str">
            <v>산유천</v>
          </cell>
        </row>
        <row r="2720">
          <cell r="AS2720" t="str">
            <v>화순동복매립장</v>
          </cell>
          <cell r="BD2720" t="str">
            <v>장남천</v>
          </cell>
        </row>
        <row r="2721">
          <cell r="AS2721" t="str">
            <v>화순군농촌폐기물종합처리시설</v>
          </cell>
          <cell r="BD2721" t="str">
            <v>삼거천</v>
          </cell>
        </row>
        <row r="2722">
          <cell r="AS2722" t="str">
            <v>보월마을하수도</v>
          </cell>
          <cell r="BD2722" t="str">
            <v>평천</v>
          </cell>
        </row>
        <row r="2723">
          <cell r="AS2723" t="str">
            <v>학천마을하수도</v>
          </cell>
          <cell r="BD2723" t="str">
            <v>내촌천</v>
          </cell>
        </row>
        <row r="2724">
          <cell r="AS2724" t="str">
            <v>절동마을하수도</v>
          </cell>
          <cell r="BD2724" t="str">
            <v>청량천</v>
          </cell>
        </row>
        <row r="2725">
          <cell r="AS2725" t="str">
            <v>세청마을하수도</v>
          </cell>
          <cell r="BD2725" t="str">
            <v>수하천</v>
          </cell>
        </row>
        <row r="2726">
          <cell r="AS2726" t="str">
            <v>어리마을하수도</v>
          </cell>
          <cell r="BD2726" t="str">
            <v>성산천</v>
          </cell>
        </row>
        <row r="2727">
          <cell r="AS2727" t="str">
            <v>죽청마을하수도</v>
          </cell>
          <cell r="BD2727" t="str">
            <v>군업천</v>
          </cell>
        </row>
        <row r="2728">
          <cell r="AS2728" t="str">
            <v>갑동마을하수도</v>
          </cell>
          <cell r="BD2728" t="str">
            <v>풍천</v>
          </cell>
        </row>
        <row r="2729">
          <cell r="AS2729" t="str">
            <v>화순구암마을하수도</v>
          </cell>
          <cell r="BD2729" t="str">
            <v>덕치천</v>
          </cell>
        </row>
        <row r="2730">
          <cell r="AS2730" t="str">
            <v>동가마을하수도</v>
          </cell>
          <cell r="BD2730" t="str">
            <v>성수리천</v>
          </cell>
        </row>
        <row r="2731">
          <cell r="AS2731" t="str">
            <v>둔동마을하수도</v>
          </cell>
          <cell r="BD2731" t="str">
            <v>개운천</v>
          </cell>
        </row>
        <row r="2732">
          <cell r="AS2732" t="str">
            <v>백운마을하수도</v>
          </cell>
          <cell r="BD2732" t="str">
            <v>장전평천</v>
          </cell>
        </row>
        <row r="2733">
          <cell r="AS2733" t="str">
            <v>석복마을하수도</v>
          </cell>
          <cell r="BD2733" t="str">
            <v>오안천</v>
          </cell>
        </row>
        <row r="2734">
          <cell r="AS2734" t="str">
            <v>화순장선마을하수도</v>
          </cell>
          <cell r="BD2734" t="str">
            <v>성동천</v>
          </cell>
        </row>
        <row r="2735">
          <cell r="AS2735" t="str">
            <v>정우마을하수도</v>
          </cell>
          <cell r="BD2735" t="str">
            <v>간성천</v>
          </cell>
        </row>
        <row r="2736">
          <cell r="AS2736" t="str">
            <v>중장터마을하수도</v>
          </cell>
          <cell r="BD2736" t="str">
            <v>부사원천</v>
          </cell>
        </row>
        <row r="2737">
          <cell r="AS2737" t="str">
            <v>화순평리마을하수도</v>
          </cell>
          <cell r="BD2737" t="str">
            <v>굴지천</v>
          </cell>
        </row>
        <row r="2738">
          <cell r="AS2738" t="str">
            <v>하다마을하수도</v>
          </cell>
          <cell r="BD2738" t="str">
            <v>본궁천</v>
          </cell>
        </row>
        <row r="2739">
          <cell r="AS2739" t="str">
            <v>화순주산마을하수도</v>
          </cell>
          <cell r="BD2739" t="str">
            <v>전치곡천</v>
          </cell>
        </row>
        <row r="2740">
          <cell r="AS2740" t="str">
            <v>화순대전마을하수도</v>
          </cell>
          <cell r="BD2740" t="str">
            <v>양덕원천</v>
          </cell>
        </row>
        <row r="2741">
          <cell r="AS2741" t="str">
            <v>화순연동마을하수도</v>
          </cell>
          <cell r="BD2741" t="str">
            <v>팔봉천</v>
          </cell>
        </row>
        <row r="2742">
          <cell r="AS2742" t="str">
            <v>화순원동마을하수도</v>
          </cell>
          <cell r="BD2742" t="str">
            <v>구만천</v>
          </cell>
        </row>
        <row r="2743">
          <cell r="AS2743" t="str">
            <v>화순신기마을하수도</v>
          </cell>
          <cell r="BD2743" t="str">
            <v>두미천</v>
          </cell>
        </row>
        <row r="2744">
          <cell r="AS2744" t="str">
            <v>화순임곡마을하수도</v>
          </cell>
          <cell r="BD2744" t="str">
            <v>중방대천</v>
          </cell>
        </row>
        <row r="2745">
          <cell r="AS2745" t="str">
            <v>화순도천마을하수도</v>
          </cell>
          <cell r="BD2745" t="str">
            <v>명성천</v>
          </cell>
        </row>
        <row r="2746">
          <cell r="AS2746" t="str">
            <v>화순모산마을하수도</v>
          </cell>
          <cell r="BD2746" t="str">
            <v>산음천</v>
          </cell>
        </row>
        <row r="2747">
          <cell r="AS2747" t="str">
            <v>야사1마을하수도</v>
          </cell>
          <cell r="BD2747" t="str">
            <v>석산천</v>
          </cell>
        </row>
        <row r="2748">
          <cell r="AS2748" t="str">
            <v>야사2마을하수도</v>
          </cell>
          <cell r="BD2748" t="str">
            <v>길곡천</v>
          </cell>
        </row>
        <row r="2749">
          <cell r="AS2749" t="str">
            <v>야사3마을하수도</v>
          </cell>
          <cell r="BD2749" t="str">
            <v>동막천</v>
          </cell>
        </row>
        <row r="2750">
          <cell r="AS2750" t="str">
            <v>물염마을하수처리시설</v>
          </cell>
          <cell r="BD2750" t="str">
            <v>추곡천</v>
          </cell>
        </row>
        <row r="2751">
          <cell r="AS2751" t="str">
            <v>용호마을하수처리시설</v>
          </cell>
          <cell r="BD2751" t="str">
            <v>가정천</v>
          </cell>
        </row>
        <row r="2752">
          <cell r="AS2752" t="str">
            <v>용반촌마을하수처리시설</v>
          </cell>
          <cell r="BD2752" t="str">
            <v>미사천</v>
          </cell>
        </row>
        <row r="2753">
          <cell r="AS2753" t="str">
            <v>신기마을하수처리시설</v>
          </cell>
          <cell r="BD2753" t="str">
            <v>송산천</v>
          </cell>
        </row>
        <row r="2754">
          <cell r="AS2754" t="str">
            <v>약수마을하수처리시설</v>
          </cell>
          <cell r="BD2754" t="str">
            <v>미원천</v>
          </cell>
        </row>
        <row r="2755">
          <cell r="AS2755" t="str">
            <v>구수마을하수처리시설</v>
          </cell>
          <cell r="BD2755" t="str">
            <v>설곡천</v>
          </cell>
        </row>
        <row r="2756">
          <cell r="AS2756" t="str">
            <v>맹리마을하수처리시설</v>
          </cell>
          <cell r="BD2756" t="str">
            <v>창선천</v>
          </cell>
        </row>
        <row r="2757">
          <cell r="AS2757" t="str">
            <v>용곡마을하수처리시설</v>
          </cell>
          <cell r="BD2757" t="str">
            <v>조종천</v>
          </cell>
        </row>
        <row r="2758">
          <cell r="AS2758" t="str">
            <v>안심마을하수처리시설</v>
          </cell>
          <cell r="BD2758" t="str">
            <v>제청천</v>
          </cell>
        </row>
        <row r="2759">
          <cell r="AS2759" t="str">
            <v>서동마을하수처리시설</v>
          </cell>
          <cell r="BD2759" t="str">
            <v>마일천</v>
          </cell>
        </row>
        <row r="2760">
          <cell r="AS2760" t="str">
            <v>효산마을하수도</v>
          </cell>
          <cell r="BD2760" t="str">
            <v>세곡천</v>
          </cell>
        </row>
        <row r="2761">
          <cell r="AS2761" t="str">
            <v>남계마을하수도</v>
          </cell>
          <cell r="BD2761" t="str">
            <v>십이탄천</v>
          </cell>
        </row>
        <row r="2762">
          <cell r="AS2762" t="str">
            <v>사마동마을하수처리시설</v>
          </cell>
          <cell r="BD2762" t="str">
            <v>봉수천</v>
          </cell>
        </row>
        <row r="2763">
          <cell r="AS2763" t="str">
            <v>월정마을하수처리시설</v>
          </cell>
          <cell r="BD2763" t="str">
            <v>상동천</v>
          </cell>
        </row>
        <row r="2764">
          <cell r="AS2764" t="str">
            <v>화순도장마을하수도</v>
          </cell>
          <cell r="BD2764" t="str">
            <v>임초천</v>
          </cell>
        </row>
        <row r="2765">
          <cell r="AS2765" t="str">
            <v>송단강례마을하수처리시설</v>
          </cell>
          <cell r="BD2765" t="str">
            <v>행현천</v>
          </cell>
        </row>
        <row r="2766">
          <cell r="AS2766" t="str">
            <v>인계용강마을하수처리시설</v>
          </cell>
          <cell r="BD2766" t="str">
            <v>상천천</v>
          </cell>
        </row>
        <row r="2767">
          <cell r="AS2767" t="str">
            <v>화순양지마을하수처리시설</v>
          </cell>
          <cell r="BD2767" t="str">
            <v>수리천</v>
          </cell>
        </row>
        <row r="2768">
          <cell r="AS2768" t="str">
            <v>화순하수종말처리장</v>
          </cell>
          <cell r="BD2768" t="str">
            <v>구운천</v>
          </cell>
        </row>
        <row r="2769">
          <cell r="AS2769" t="str">
            <v>도곡온천하수종말처리장</v>
          </cell>
          <cell r="BD2769" t="str">
            <v>수산천</v>
          </cell>
        </row>
        <row r="2770">
          <cell r="AS2770" t="str">
            <v>북면 온천하수종말처리장</v>
          </cell>
          <cell r="BD2770" t="str">
            <v>지둔천</v>
          </cell>
        </row>
        <row r="2771">
          <cell r="AS2771" t="str">
            <v>화순온천하수처리장</v>
          </cell>
          <cell r="BD2771" t="str">
            <v>외방천</v>
          </cell>
        </row>
        <row r="2772">
          <cell r="AS2772" t="str">
            <v>화순남면하수종말처리장</v>
          </cell>
          <cell r="BD2772" t="str">
            <v>가곡천</v>
          </cell>
        </row>
        <row r="2773">
          <cell r="AS2773" t="str">
            <v>동복하수종말처리장</v>
          </cell>
          <cell r="BD2773" t="str">
            <v>신기천</v>
          </cell>
        </row>
        <row r="2774">
          <cell r="AS2774" t="str">
            <v>장흥위생환경사업소</v>
          </cell>
          <cell r="BD2774" t="str">
            <v>사기막천</v>
          </cell>
        </row>
        <row r="2775">
          <cell r="AS2775" t="str">
            <v>장흥(부춘)매립장</v>
          </cell>
          <cell r="BD2775" t="str">
            <v>가일천</v>
          </cell>
        </row>
        <row r="2776">
          <cell r="AS2776" t="str">
            <v>장흥회진매립장</v>
          </cell>
          <cell r="BD2776" t="str">
            <v>중미천</v>
          </cell>
        </row>
        <row r="2777">
          <cell r="AS2777" t="str">
            <v>노력마을하수도</v>
          </cell>
          <cell r="BD2777" t="str">
            <v>미세천</v>
          </cell>
        </row>
        <row r="2778">
          <cell r="AS2778" t="str">
            <v>사촌1마을하수도</v>
          </cell>
          <cell r="BD2778" t="str">
            <v>월산천</v>
          </cell>
        </row>
        <row r="2779">
          <cell r="AS2779" t="str">
            <v>수문마을하수도</v>
          </cell>
          <cell r="BD2779" t="str">
            <v>묵현천</v>
          </cell>
        </row>
        <row r="2780">
          <cell r="AS2780" t="str">
            <v>안양용곡마을하수도</v>
          </cell>
          <cell r="BD2780" t="str">
            <v>마석우천</v>
          </cell>
        </row>
        <row r="2781">
          <cell r="AS2781" t="str">
            <v>율산마을하수도</v>
          </cell>
          <cell r="BD2781" t="str">
            <v>맹동천</v>
          </cell>
        </row>
        <row r="2782">
          <cell r="AS2782" t="str">
            <v>인암마을하수도</v>
          </cell>
          <cell r="BD2782" t="str">
            <v>문호천</v>
          </cell>
        </row>
        <row r="2783">
          <cell r="AS2783" t="str">
            <v>잠두마을하수도</v>
          </cell>
          <cell r="BD2783" t="str">
            <v>서후천</v>
          </cell>
        </row>
        <row r="2784">
          <cell r="AS2784" t="str">
            <v>안양지천마을하수도</v>
          </cell>
          <cell r="BD2784" t="str">
            <v>아양천</v>
          </cell>
        </row>
        <row r="2785">
          <cell r="AS2785" t="str">
            <v>안양해창마을하수도</v>
          </cell>
          <cell r="BD2785" t="str">
            <v>삼봉천</v>
          </cell>
        </row>
        <row r="2786">
          <cell r="AS2786" t="str">
            <v>관산산서마을하수도</v>
          </cell>
          <cell r="BD2786" t="str">
            <v>시우천</v>
          </cell>
        </row>
        <row r="2787">
          <cell r="AS2787" t="str">
            <v>관산동두마을하수도</v>
          </cell>
          <cell r="BD2787" t="str">
            <v>진중천</v>
          </cell>
        </row>
        <row r="2788">
          <cell r="AS2788" t="str">
            <v>관산송촌마을하수도</v>
          </cell>
          <cell r="BD2788" t="str">
            <v>조안천</v>
          </cell>
        </row>
        <row r="2789">
          <cell r="AS2789" t="str">
            <v>유치신풍마을하수도</v>
          </cell>
          <cell r="BD2789" t="str">
            <v>정암천</v>
          </cell>
        </row>
        <row r="2790">
          <cell r="AS2790" t="str">
            <v>유치셋터마을하수도</v>
          </cell>
          <cell r="BD2790" t="str">
            <v>경안천</v>
          </cell>
        </row>
        <row r="2791">
          <cell r="AS2791" t="str">
            <v>장흥관산온천마을하수도</v>
          </cell>
          <cell r="BD2791" t="str">
            <v>금학천</v>
          </cell>
        </row>
        <row r="2792">
          <cell r="AS2792" t="str">
            <v>장흥관산우산마을하수도</v>
          </cell>
          <cell r="BD2792" t="str">
            <v>양지천</v>
          </cell>
        </row>
        <row r="2793">
          <cell r="AS2793" t="str">
            <v>장흥대덕덕촌마을하수도</v>
          </cell>
          <cell r="BD2793" t="str">
            <v>남곡천</v>
          </cell>
        </row>
        <row r="2794">
          <cell r="AS2794" t="str">
            <v>장흥안양교동마을하수도</v>
          </cell>
          <cell r="BD2794" t="str">
            <v>대대천</v>
          </cell>
        </row>
        <row r="2795">
          <cell r="AS2795" t="str">
            <v>장흥안양수락마을하수도</v>
          </cell>
          <cell r="BD2795" t="str">
            <v>주북천</v>
          </cell>
        </row>
        <row r="2796">
          <cell r="AS2796" t="str">
            <v>장흥용산용인마을하수도</v>
          </cell>
          <cell r="BD2796" t="str">
            <v>금어천</v>
          </cell>
        </row>
        <row r="2797">
          <cell r="AS2797" t="str">
            <v>장흥회진대리마을하수도</v>
          </cell>
          <cell r="BD2797" t="str">
            <v>영문천</v>
          </cell>
        </row>
        <row r="2798">
          <cell r="AS2798" t="str">
            <v>장흥잣두마을하수도</v>
          </cell>
          <cell r="BD2798" t="str">
            <v>신대천</v>
          </cell>
        </row>
        <row r="2799">
          <cell r="AS2799" t="str">
            <v>유치월암마을하수도</v>
          </cell>
          <cell r="BD2799" t="str">
            <v>유운천</v>
          </cell>
        </row>
        <row r="2800">
          <cell r="AS2800" t="str">
            <v>유치대천마을하수도</v>
          </cell>
          <cell r="BD2800" t="str">
            <v>신원천</v>
          </cell>
        </row>
        <row r="2801">
          <cell r="AS2801" t="str">
            <v>유치문화마을하수도</v>
          </cell>
          <cell r="BD2801" t="str">
            <v>초하천</v>
          </cell>
        </row>
        <row r="2802">
          <cell r="AS2802" t="str">
            <v>관산산동1마을하수도</v>
          </cell>
          <cell r="BD2802" t="str">
            <v>상미천</v>
          </cell>
        </row>
        <row r="2803">
          <cell r="AS2803" t="str">
            <v>관산산동2마을하수도</v>
          </cell>
          <cell r="BD2803" t="str">
            <v>오산천</v>
          </cell>
        </row>
        <row r="2804">
          <cell r="AS2804" t="str">
            <v>용산상발1마을하수도</v>
          </cell>
          <cell r="BD2804" t="str">
            <v>능원천</v>
          </cell>
        </row>
        <row r="2805">
          <cell r="AS2805" t="str">
            <v>용산상발2마을하수도</v>
          </cell>
          <cell r="BD2805" t="str">
            <v>신현천</v>
          </cell>
        </row>
        <row r="2806">
          <cell r="AS2806" t="str">
            <v>대덕옹암마을하수도</v>
          </cell>
          <cell r="BD2806" t="str">
            <v>매산천</v>
          </cell>
        </row>
        <row r="2807">
          <cell r="AS2807" t="str">
            <v>유치봉덕마을하수도</v>
          </cell>
          <cell r="BD2807" t="str">
            <v>고산천</v>
          </cell>
        </row>
        <row r="2808">
          <cell r="AS2808" t="str">
            <v>유치관동마을하수도</v>
          </cell>
          <cell r="BD2808" t="str">
            <v>직리천</v>
          </cell>
        </row>
        <row r="2809">
          <cell r="AS2809" t="str">
            <v>대덕신리마을하수도</v>
          </cell>
          <cell r="BD2809" t="str">
            <v>목리천</v>
          </cell>
        </row>
        <row r="2810">
          <cell r="AS2810" t="str">
            <v>강진위생환경사업소</v>
          </cell>
          <cell r="BD2810" t="str">
            <v>중대천</v>
          </cell>
        </row>
        <row r="2811">
          <cell r="AS2811" t="str">
            <v>환경정화센터</v>
          </cell>
          <cell r="BD2811" t="str">
            <v>목현천</v>
          </cell>
        </row>
        <row r="2812">
          <cell r="AS2812" t="str">
            <v>남호간이오수처리시설</v>
          </cell>
          <cell r="BD2812" t="str">
            <v>벌원천</v>
          </cell>
        </row>
        <row r="2813">
          <cell r="AS2813" t="str">
            <v>덕천간이오수처리시설</v>
          </cell>
          <cell r="BD2813" t="str">
            <v>곤지암천</v>
          </cell>
        </row>
        <row r="2814">
          <cell r="AS2814" t="str">
            <v>동백간이오수처리시설</v>
          </cell>
          <cell r="BD2814" t="str">
            <v>상오향천</v>
          </cell>
        </row>
        <row r="2815">
          <cell r="AS2815" t="str">
            <v>부흥간이오수처리시설</v>
          </cell>
          <cell r="BD2815" t="str">
            <v>상열미천</v>
          </cell>
        </row>
        <row r="2816">
          <cell r="AS2816" t="str">
            <v>산동간이오수처리시설</v>
          </cell>
          <cell r="BD2816" t="str">
            <v>신촌천</v>
          </cell>
        </row>
        <row r="2817">
          <cell r="AS2817" t="str">
            <v>수동간이오수처리시설</v>
          </cell>
          <cell r="BD2817" t="str">
            <v>노곡천</v>
          </cell>
        </row>
        <row r="2818">
          <cell r="AS2818" t="str">
            <v>안풍간이오수처리시설</v>
          </cell>
          <cell r="BD2818" t="str">
            <v>유정천</v>
          </cell>
        </row>
        <row r="2819">
          <cell r="AS2819" t="str">
            <v>율변간이오수처리시설</v>
          </cell>
          <cell r="BD2819" t="str">
            <v>진우천</v>
          </cell>
        </row>
        <row r="2820">
          <cell r="AS2820" t="str">
            <v>당산간이오수처리시설</v>
          </cell>
          <cell r="BD2820" t="str">
            <v>궁평천</v>
          </cell>
        </row>
        <row r="2821">
          <cell r="AS2821" t="str">
            <v>중고간이오수처리시설</v>
          </cell>
          <cell r="BD2821" t="str">
            <v>산이천</v>
          </cell>
        </row>
        <row r="2822">
          <cell r="AS2822" t="str">
            <v>백양간이오수처리시설</v>
          </cell>
          <cell r="BD2822" t="str">
            <v>학동천</v>
          </cell>
        </row>
        <row r="2823">
          <cell r="AS2823" t="str">
            <v>군동중산마을하수도</v>
          </cell>
          <cell r="BD2823" t="str">
            <v>신월천</v>
          </cell>
        </row>
        <row r="2824">
          <cell r="AS2824" t="str">
            <v>군동내동마을하수도</v>
          </cell>
          <cell r="BD2824" t="str">
            <v>무갑천</v>
          </cell>
        </row>
        <row r="2825">
          <cell r="AS2825" t="str">
            <v>군동동동마을하수도</v>
          </cell>
          <cell r="BD2825" t="str">
            <v>번천</v>
          </cell>
        </row>
        <row r="2826">
          <cell r="AS2826" t="str">
            <v>군동풍동마을하수도</v>
          </cell>
          <cell r="BD2826" t="str">
            <v>엄미천</v>
          </cell>
        </row>
        <row r="2827">
          <cell r="AS2827" t="str">
            <v>칠량현천마을하수도</v>
          </cell>
          <cell r="BD2827" t="str">
            <v>우산천</v>
          </cell>
        </row>
        <row r="2828">
          <cell r="AS2828" t="str">
            <v>칠량한림마을하수도</v>
          </cell>
          <cell r="BD2828" t="str">
            <v>산곡천</v>
          </cell>
        </row>
        <row r="2829">
          <cell r="AS2829" t="str">
            <v>대구미산마을하수도</v>
          </cell>
          <cell r="BD2829" t="str">
            <v>덕풍천</v>
          </cell>
        </row>
        <row r="2830">
          <cell r="AS2830" t="str">
            <v>마량영춘마을하수도</v>
          </cell>
          <cell r="BD2830" t="str">
            <v>궁촌천</v>
          </cell>
        </row>
        <row r="2831">
          <cell r="AS2831" t="str">
            <v>마량하분마을하수도</v>
          </cell>
          <cell r="BD2831" t="str">
            <v>월문천</v>
          </cell>
        </row>
        <row r="2832">
          <cell r="AS2832" t="str">
            <v>신전논정마을하수도</v>
          </cell>
          <cell r="BD2832" t="str">
            <v>온천천</v>
          </cell>
        </row>
        <row r="2833">
          <cell r="AS2833" t="str">
            <v>성전처인마을하수도</v>
          </cell>
          <cell r="BD2833" t="str">
            <v>오목천</v>
          </cell>
        </row>
        <row r="2834">
          <cell r="AS2834" t="str">
            <v>작천교동마을하수도</v>
          </cell>
          <cell r="BD2834" t="str">
            <v>산맥천</v>
          </cell>
        </row>
        <row r="2835">
          <cell r="AS2835" t="str">
            <v>마량연동마을하수도</v>
          </cell>
          <cell r="BD2835" t="str">
            <v>주전천</v>
          </cell>
        </row>
        <row r="2836">
          <cell r="AS2836" t="str">
            <v>마량원포마을하수도</v>
          </cell>
          <cell r="BD2836" t="str">
            <v>미포천</v>
          </cell>
        </row>
        <row r="2837">
          <cell r="AS2837" t="str">
            <v>군동화방마을하수도</v>
          </cell>
          <cell r="BD2837" t="str">
            <v>일산천</v>
          </cell>
        </row>
        <row r="2838">
          <cell r="AS2838" t="str">
            <v>신전노해마을하수도</v>
          </cell>
          <cell r="BD2838" t="str">
            <v>여천천</v>
          </cell>
        </row>
        <row r="2839">
          <cell r="AS2839" t="str">
            <v>대구당전마을하수도</v>
          </cell>
          <cell r="BD2839" t="str">
            <v>초사천</v>
          </cell>
        </row>
        <row r="2840">
          <cell r="AS2840" t="str">
            <v>대구백사마을하수도</v>
          </cell>
          <cell r="BD2840" t="str">
            <v>황산천</v>
          </cell>
        </row>
        <row r="2841">
          <cell r="AS2841" t="str">
            <v>병영하고마을하수도</v>
          </cell>
          <cell r="BD2841" t="str">
            <v>행목천</v>
          </cell>
        </row>
        <row r="2842">
          <cell r="AS2842" t="str">
            <v>옴천하수처리시설</v>
          </cell>
          <cell r="BD2842" t="str">
            <v>음봉천</v>
          </cell>
        </row>
        <row r="2843">
          <cell r="AS2843" t="str">
            <v>옴천사동오수처리시설</v>
          </cell>
          <cell r="BD2843" t="str">
            <v>방현천</v>
          </cell>
        </row>
        <row r="2844">
          <cell r="AS2844" t="str">
            <v>옴천영복오수처리시설</v>
          </cell>
          <cell r="BD2844" t="str">
            <v>와천</v>
          </cell>
        </row>
        <row r="2845">
          <cell r="AS2845" t="str">
            <v>옴천황곡오수처리시설</v>
          </cell>
          <cell r="BD2845" t="str">
            <v>신창천</v>
          </cell>
        </row>
        <row r="2846">
          <cell r="AS2846" t="str">
            <v>옴천대곡오수처리시설</v>
          </cell>
          <cell r="BD2846" t="str">
            <v>궁화천</v>
          </cell>
        </row>
        <row r="2847">
          <cell r="AS2847" t="str">
            <v>옴천계원오수처리시설</v>
          </cell>
          <cell r="BD2847" t="str">
            <v>용궁천</v>
          </cell>
        </row>
        <row r="2848">
          <cell r="AS2848" t="str">
            <v>성전죽전공공하수도</v>
          </cell>
          <cell r="BD2848" t="str">
            <v>학성천</v>
          </cell>
        </row>
        <row r="2849">
          <cell r="AS2849" t="str">
            <v>작천평리공공하수도</v>
          </cell>
          <cell r="BD2849" t="str">
            <v>남원천</v>
          </cell>
        </row>
        <row r="2850">
          <cell r="AS2850" t="str">
            <v xml:space="preserve">도암항촌공공하수도 </v>
          </cell>
          <cell r="BD2850" t="str">
            <v>신포천</v>
          </cell>
        </row>
        <row r="2851">
          <cell r="AS2851" t="str">
            <v>덕남마을하수처리시설</v>
          </cell>
          <cell r="BD2851" t="str">
            <v>오봉천</v>
          </cell>
        </row>
        <row r="2852">
          <cell r="AS2852" t="str">
            <v>용흥용산마을하수처리시설</v>
          </cell>
          <cell r="BD2852" t="str">
            <v>거산천</v>
          </cell>
        </row>
        <row r="2853">
          <cell r="AS2853" t="str">
            <v>영풍마을하수처리시설</v>
          </cell>
          <cell r="BD2853" t="str">
            <v>공포천</v>
          </cell>
        </row>
        <row r="2854">
          <cell r="AS2854" t="str">
            <v>사초마을하수처리시설</v>
          </cell>
          <cell r="BD2854" t="str">
            <v>만경강</v>
          </cell>
        </row>
        <row r="2855">
          <cell r="AS2855" t="str">
            <v>강진하수종말처리장</v>
          </cell>
          <cell r="BD2855" t="str">
            <v>소양천</v>
          </cell>
        </row>
        <row r="2856">
          <cell r="AS2856" t="str">
            <v>마량공공하수처리시설</v>
          </cell>
          <cell r="BD2856" t="str">
            <v>전주천</v>
          </cell>
        </row>
        <row r="2857">
          <cell r="AS2857" t="str">
            <v>해남옥천농공단지폐수종말처리장</v>
          </cell>
          <cell r="BD2857" t="str">
            <v>삼천</v>
          </cell>
        </row>
        <row r="2858">
          <cell r="AS2858" t="str">
            <v>해남위생환경사업소</v>
          </cell>
          <cell r="BD2858" t="str">
            <v>만경강</v>
          </cell>
        </row>
        <row r="2859">
          <cell r="AS2859" t="str">
            <v>해남쓰레기매립장</v>
          </cell>
          <cell r="BD2859" t="str">
            <v>수만천</v>
          </cell>
        </row>
        <row r="2860">
          <cell r="AS2860" t="str">
            <v>해남축산폐수공공처리장</v>
          </cell>
          <cell r="BD2860" t="str">
            <v>대아천</v>
          </cell>
        </row>
        <row r="2861">
          <cell r="AS2861" t="str">
            <v>마산안정마을하수도</v>
          </cell>
          <cell r="BD2861" t="str">
            <v>운문천</v>
          </cell>
        </row>
        <row r="2862">
          <cell r="AS2862" t="str">
            <v>산이상공마을하수도</v>
          </cell>
          <cell r="BD2862" t="str">
            <v>시랑천</v>
          </cell>
        </row>
        <row r="2863">
          <cell r="AS2863" t="str">
            <v>삼산상금마을하수도</v>
          </cell>
          <cell r="BD2863" t="str">
            <v>고산천</v>
          </cell>
        </row>
        <row r="2864">
          <cell r="AS2864" t="str">
            <v>삼산신기1마을하수도</v>
          </cell>
          <cell r="BD2864" t="str">
            <v>대치천</v>
          </cell>
        </row>
        <row r="2865">
          <cell r="AS2865" t="str">
            <v>삼산평활마을하수도</v>
          </cell>
          <cell r="BD2865" t="str">
            <v>석학천</v>
          </cell>
        </row>
        <row r="2866">
          <cell r="AS2866" t="str">
            <v>송지송호마을하수도</v>
          </cell>
          <cell r="BD2866" t="str">
            <v>수락천</v>
          </cell>
        </row>
        <row r="2867">
          <cell r="AS2867" t="str">
            <v>송지어란마을하수도</v>
          </cell>
          <cell r="BD2867" t="str">
            <v>성북천</v>
          </cell>
        </row>
        <row r="2868">
          <cell r="AS2868" t="str">
            <v>황산시등마을하수도</v>
          </cell>
          <cell r="BD2868" t="str">
            <v>구룡천</v>
          </cell>
        </row>
        <row r="2869">
          <cell r="AS2869" t="str">
            <v>해남황산신흥마을하수도</v>
          </cell>
          <cell r="BD2869" t="str">
            <v>신흥천</v>
          </cell>
        </row>
        <row r="2870">
          <cell r="AS2870" t="str">
            <v>황산옥연마을하수도</v>
          </cell>
          <cell r="BD2870" t="str">
            <v>용학천</v>
          </cell>
        </row>
        <row r="2871">
          <cell r="AS2871" t="str">
            <v>송지송종마을하수도</v>
          </cell>
          <cell r="BD2871" t="str">
            <v>화전천</v>
          </cell>
        </row>
        <row r="2872">
          <cell r="AS2872" t="str">
            <v>삼산창리마을하수도</v>
          </cell>
          <cell r="BD2872" t="str">
            <v>천호천</v>
          </cell>
        </row>
        <row r="2873">
          <cell r="AS2873" t="str">
            <v>삼산신기2마을하수도</v>
          </cell>
          <cell r="BD2873" t="str">
            <v>주치천</v>
          </cell>
        </row>
        <row r="2874">
          <cell r="AS2874" t="str">
            <v>송지통호마을하수도</v>
          </cell>
          <cell r="BD2874" t="str">
            <v>소양천</v>
          </cell>
        </row>
        <row r="2875">
          <cell r="AS2875" t="str">
            <v>삼산감당마을하수도</v>
          </cell>
          <cell r="BD2875" t="str">
            <v>용문천</v>
          </cell>
        </row>
        <row r="2876">
          <cell r="AS2876" t="str">
            <v>해남연동마을하수도</v>
          </cell>
          <cell r="BD2876" t="str">
            <v>국약천</v>
          </cell>
        </row>
        <row r="2877">
          <cell r="AS2877" t="str">
            <v>송지학가마을하수도</v>
          </cell>
          <cell r="BD2877" t="str">
            <v>대상천</v>
          </cell>
        </row>
        <row r="2878">
          <cell r="AS2878" t="str">
            <v>해남신안마을하수도</v>
          </cell>
          <cell r="BD2878" t="str">
            <v>오도천</v>
          </cell>
        </row>
        <row r="2879">
          <cell r="AS2879" t="str">
            <v>북평이진마을하수도</v>
          </cell>
          <cell r="BD2879" t="str">
            <v>원암천</v>
          </cell>
        </row>
        <row r="2880">
          <cell r="AS2880" t="str">
            <v>삼산석당마을하수도</v>
          </cell>
          <cell r="BD2880" t="str">
            <v>수양천</v>
          </cell>
        </row>
        <row r="2881">
          <cell r="AS2881" t="str">
            <v>송지사구2마을하수도</v>
          </cell>
          <cell r="BD2881" t="str">
            <v>응암천</v>
          </cell>
        </row>
        <row r="2882">
          <cell r="AS2882" t="str">
            <v>송종1마을하수도</v>
          </cell>
          <cell r="BD2882" t="str">
            <v>죽현천</v>
          </cell>
        </row>
        <row r="2883">
          <cell r="AS2883" t="str">
            <v>성진마을하수도</v>
          </cell>
          <cell r="BD2883" t="str">
            <v>아중천</v>
          </cell>
        </row>
        <row r="2884">
          <cell r="AS2884" t="str">
            <v>해남내동마을하수도</v>
          </cell>
          <cell r="BD2884" t="str">
            <v>침치천</v>
          </cell>
        </row>
        <row r="2885">
          <cell r="AS2885" t="str">
            <v>삼산송정마을하수도</v>
          </cell>
          <cell r="BD2885" t="str">
            <v>학선천</v>
          </cell>
        </row>
        <row r="2886">
          <cell r="AS2886" t="str">
            <v>송지사구1마을하수도</v>
          </cell>
          <cell r="BD2886" t="str">
            <v>구성천</v>
          </cell>
        </row>
        <row r="2887">
          <cell r="AS2887" t="str">
            <v>마산상등마을하수도</v>
          </cell>
          <cell r="BD2887" t="str">
            <v>봉서천</v>
          </cell>
        </row>
        <row r="2888">
          <cell r="AS2888" t="str">
            <v>삼산구림공공하수처리시설</v>
          </cell>
          <cell r="BD2888" t="str">
            <v>진기천</v>
          </cell>
        </row>
        <row r="2889">
          <cell r="AS2889" t="str">
            <v>북일만월공공하수처리시설</v>
          </cell>
          <cell r="BD2889" t="str">
            <v>전주천</v>
          </cell>
        </row>
        <row r="2890">
          <cell r="AS2890" t="str">
            <v>북일만수공공하수처리시설</v>
          </cell>
          <cell r="BD2890" t="str">
            <v>수원천</v>
          </cell>
        </row>
        <row r="2891">
          <cell r="AS2891" t="str">
            <v>해남오산마을하수도</v>
          </cell>
          <cell r="BD2891" t="str">
            <v>내신천</v>
          </cell>
        </row>
        <row r="2892">
          <cell r="AS2892" t="str">
            <v>해남하수종말처리장</v>
          </cell>
          <cell r="BD2892" t="str">
            <v>원당천</v>
          </cell>
        </row>
        <row r="2893">
          <cell r="AS2893" t="str">
            <v>송지산정하수처리장</v>
          </cell>
          <cell r="BD2893" t="str">
            <v>산성천</v>
          </cell>
        </row>
        <row r="2894">
          <cell r="AS2894" t="str">
            <v>황산호동하수처리장</v>
          </cell>
          <cell r="BD2894" t="str">
            <v>구화천</v>
          </cell>
        </row>
        <row r="2895">
          <cell r="AS2895" t="str">
            <v>영암신북농공단지폐수종말처리장</v>
          </cell>
          <cell r="BD2895" t="str">
            <v>공수천</v>
          </cell>
        </row>
        <row r="2896">
          <cell r="AS2896" t="str">
            <v>영암위생환경사업소</v>
          </cell>
          <cell r="BD2896" t="str">
            <v>건산천</v>
          </cell>
        </row>
        <row r="2897">
          <cell r="AS2897" t="str">
            <v>몽해마을오수처리시설</v>
          </cell>
          <cell r="BD2897" t="str">
            <v>삼천</v>
          </cell>
        </row>
        <row r="2898">
          <cell r="AS2898" t="str">
            <v>상리마을오수처리시설</v>
          </cell>
          <cell r="BD2898" t="str">
            <v>계월천</v>
          </cell>
        </row>
        <row r="2899">
          <cell r="AS2899" t="str">
            <v>화소마을오수처리시설</v>
          </cell>
          <cell r="BD2899" t="str">
            <v>광곡천</v>
          </cell>
        </row>
        <row r="2900">
          <cell r="AS2900" t="str">
            <v>삼호산업단지폐수종말처리장</v>
          </cell>
          <cell r="BD2900" t="str">
            <v>평덕천</v>
          </cell>
        </row>
        <row r="2901">
          <cell r="AS2901" t="str">
            <v>삼호매립장</v>
          </cell>
          <cell r="BD2901" t="str">
            <v>가동천</v>
          </cell>
        </row>
        <row r="2902">
          <cell r="AS2902" t="str">
            <v>신북매립장</v>
          </cell>
          <cell r="BD2902" t="str">
            <v>작지천</v>
          </cell>
        </row>
        <row r="2903">
          <cell r="AS2903" t="str">
            <v>서호매립장</v>
          </cell>
          <cell r="BD2903" t="str">
            <v>독배천</v>
          </cell>
        </row>
        <row r="2904">
          <cell r="AS2904" t="str">
            <v>농촌폐기물종합처리시설</v>
          </cell>
          <cell r="BD2904" t="str">
            <v>만세천</v>
          </cell>
        </row>
        <row r="2905">
          <cell r="AS2905" t="str">
            <v>영암가축분뇨공공처리장</v>
          </cell>
          <cell r="BD2905" t="str">
            <v>학소천</v>
          </cell>
        </row>
        <row r="2906">
          <cell r="AS2906" t="str">
            <v>구암마을하수도</v>
          </cell>
          <cell r="BD2906" t="str">
            <v>덕적천</v>
          </cell>
        </row>
        <row r="2907">
          <cell r="AS2907" t="str">
            <v>덕화마을하수도</v>
          </cell>
          <cell r="BD2907" t="str">
            <v>운교천</v>
          </cell>
        </row>
        <row r="2908">
          <cell r="AS2908" t="str">
            <v>문수A마을하수도</v>
          </cell>
          <cell r="BD2908" t="str">
            <v>중복천</v>
          </cell>
        </row>
        <row r="2909">
          <cell r="AS2909" t="str">
            <v>문수B마을하수도</v>
          </cell>
          <cell r="BD2909" t="str">
            <v>석산천</v>
          </cell>
        </row>
        <row r="2910">
          <cell r="AS2910" t="str">
            <v>미중마을하수도</v>
          </cell>
          <cell r="BD2910" t="str">
            <v>조두천</v>
          </cell>
        </row>
        <row r="2911">
          <cell r="AS2911" t="str">
            <v>산정마을하수도</v>
          </cell>
          <cell r="BD2911" t="str">
            <v>금학천</v>
          </cell>
        </row>
        <row r="2912">
          <cell r="AS2912" t="str">
            <v>세실마을하수도</v>
          </cell>
          <cell r="BD2912" t="str">
            <v>조경천</v>
          </cell>
        </row>
        <row r="2913">
          <cell r="AS2913" t="str">
            <v>세흥마을하수도</v>
          </cell>
          <cell r="BD2913" t="str">
            <v>삼례천</v>
          </cell>
        </row>
        <row r="2914">
          <cell r="AS2914" t="str">
            <v>양장마을하수도</v>
          </cell>
          <cell r="BD2914" t="str">
            <v>우산천</v>
          </cell>
        </row>
        <row r="2915">
          <cell r="AS2915" t="str">
            <v>연소마을하수도</v>
          </cell>
          <cell r="BD2915" t="str">
            <v>석탑천</v>
          </cell>
        </row>
        <row r="2916">
          <cell r="AS2916" t="str">
            <v>원망산마을하수도</v>
          </cell>
          <cell r="BD2916" t="str">
            <v>조촌천</v>
          </cell>
        </row>
        <row r="2917">
          <cell r="AS2917" t="str">
            <v>저두마을하수도</v>
          </cell>
          <cell r="BD2917" t="str">
            <v>익산천</v>
          </cell>
        </row>
        <row r="2918">
          <cell r="AS2918" t="str">
            <v>조감마을하수도</v>
          </cell>
          <cell r="BD2918" t="str">
            <v>황동천</v>
          </cell>
        </row>
        <row r="2919">
          <cell r="AS2919" t="str">
            <v>죽정마을하수도</v>
          </cell>
          <cell r="BD2919" t="str">
            <v>부상천</v>
          </cell>
        </row>
        <row r="2920">
          <cell r="AS2920" t="str">
            <v>지소마을하수도</v>
          </cell>
          <cell r="BD2920" t="str">
            <v>동면천</v>
          </cell>
        </row>
        <row r="2921">
          <cell r="AS2921" t="str">
            <v>춘동마을하수도</v>
          </cell>
          <cell r="BD2921" t="str">
            <v>창동천</v>
          </cell>
        </row>
        <row r="2922">
          <cell r="AS2922" t="str">
            <v>태평정마을하수도</v>
          </cell>
          <cell r="BD2922" t="str">
            <v>왕궁천</v>
          </cell>
        </row>
        <row r="2923">
          <cell r="AS2923" t="str">
            <v>학계마을하수도</v>
          </cell>
          <cell r="BD2923" t="str">
            <v>마산천</v>
          </cell>
        </row>
        <row r="2924">
          <cell r="AS2924" t="str">
            <v>호동마을하수도</v>
          </cell>
          <cell r="BD2924" t="str">
            <v>원천</v>
          </cell>
        </row>
        <row r="2925">
          <cell r="AS2925" t="str">
            <v>장산마을하수도</v>
          </cell>
          <cell r="BD2925" t="str">
            <v>목천포천</v>
          </cell>
        </row>
        <row r="2926">
          <cell r="AS2926" t="str">
            <v>군서마을하수도</v>
          </cell>
          <cell r="BD2926" t="str">
            <v>이리천</v>
          </cell>
        </row>
        <row r="2927">
          <cell r="AS2927" t="str">
            <v>도포마을하수도</v>
          </cell>
          <cell r="BD2927" t="str">
            <v>용암천</v>
          </cell>
        </row>
        <row r="2928">
          <cell r="AS2928" t="str">
            <v>영암원목마을하수도</v>
          </cell>
          <cell r="BD2928" t="str">
            <v>오산천</v>
          </cell>
        </row>
        <row r="2929">
          <cell r="AS2929" t="str">
            <v>영암월롱마을하수도</v>
          </cell>
          <cell r="BD2929" t="str">
            <v>탑천</v>
          </cell>
        </row>
        <row r="2930">
          <cell r="AS2930" t="str">
            <v>영암함반동마을하수도</v>
          </cell>
          <cell r="BD2930" t="str">
            <v>망동천</v>
          </cell>
        </row>
        <row r="2931">
          <cell r="AS2931" t="str">
            <v>영암이목동마을하수도</v>
          </cell>
          <cell r="BD2931" t="str">
            <v>기양천</v>
          </cell>
        </row>
        <row r="2932">
          <cell r="AS2932" t="str">
            <v>영암신복마을하수도</v>
          </cell>
          <cell r="BD2932" t="str">
            <v>고척천</v>
          </cell>
        </row>
        <row r="2933">
          <cell r="AS2933" t="str">
            <v>영암박망동마을하수도</v>
          </cell>
          <cell r="BD2933" t="str">
            <v>미제천</v>
          </cell>
        </row>
        <row r="2934">
          <cell r="AS2934" t="str">
            <v>영암금강마을하수도</v>
          </cell>
          <cell r="BD2934" t="str">
            <v>송내천</v>
          </cell>
        </row>
        <row r="2935">
          <cell r="AS2935" t="str">
            <v>영암은곡마을하수도</v>
          </cell>
          <cell r="BD2935" t="str">
            <v>솔리천</v>
          </cell>
        </row>
        <row r="2936">
          <cell r="AS2936" t="str">
            <v>영보마을오수처리시설</v>
          </cell>
          <cell r="BD2936" t="str">
            <v>판교천</v>
          </cell>
        </row>
        <row r="2937">
          <cell r="AS2937" t="str">
            <v>도갑마을오수처리시설</v>
          </cell>
          <cell r="BD2937" t="str">
            <v>만덕천</v>
          </cell>
        </row>
        <row r="2938">
          <cell r="AS2938" t="str">
            <v>도포문화마을하수처리시설</v>
          </cell>
          <cell r="BD2938" t="str">
            <v>현암천</v>
          </cell>
        </row>
        <row r="2939">
          <cell r="AS2939" t="str">
            <v>문수마을하수처리시설</v>
          </cell>
          <cell r="BD2939" t="str">
            <v>문곡천</v>
          </cell>
        </row>
        <row r="2940">
          <cell r="AS2940" t="str">
            <v>미중마을2하수처리시설</v>
          </cell>
          <cell r="BD2940" t="str">
            <v>당정천</v>
          </cell>
        </row>
        <row r="2941">
          <cell r="AS2941" t="str">
            <v>쌍정마을하수처리시설</v>
          </cell>
          <cell r="BD2941" t="str">
            <v>종천천</v>
          </cell>
        </row>
        <row r="2942">
          <cell r="AS2942" t="str">
            <v>아천마을하수처리시설</v>
          </cell>
          <cell r="BD2942" t="str">
            <v>성산천</v>
          </cell>
        </row>
        <row r="2943">
          <cell r="AS2943" t="str">
            <v>월악마을 오수처리시설</v>
          </cell>
          <cell r="BD2943" t="str">
            <v>비인천</v>
          </cell>
        </row>
        <row r="2944">
          <cell r="AS2944" t="str">
            <v>모정마을하수도</v>
          </cell>
          <cell r="BD2944" t="str">
            <v>웅천천</v>
          </cell>
        </row>
        <row r="2945">
          <cell r="AS2945" t="str">
            <v>백야마을하수도</v>
          </cell>
          <cell r="BD2945" t="str">
            <v>지산천</v>
          </cell>
        </row>
        <row r="2946">
          <cell r="AS2946" t="str">
            <v>덕진금산마을하수도</v>
          </cell>
          <cell r="BD2946" t="str">
            <v>복덕천</v>
          </cell>
        </row>
        <row r="2947">
          <cell r="AS2947" t="str">
            <v>영암장암마을하수도</v>
          </cell>
          <cell r="BD2947" t="str">
            <v>만수천</v>
          </cell>
        </row>
        <row r="2948">
          <cell r="AS2948" t="str">
            <v>영암하수종말처리장</v>
          </cell>
          <cell r="BD2948" t="str">
            <v>반교천</v>
          </cell>
        </row>
        <row r="2949">
          <cell r="AS2949" t="str">
            <v>대불하수종말처리장</v>
          </cell>
          <cell r="BD2949" t="str">
            <v>갈산천</v>
          </cell>
        </row>
        <row r="2950">
          <cell r="AS2950" t="str">
            <v>무안삼향농공단지폐수종말처리장</v>
          </cell>
          <cell r="BD2950" t="str">
            <v>성주천</v>
          </cell>
        </row>
        <row r="2951">
          <cell r="AS2951" t="str">
            <v>무안청계농공단지폐수종말처리장</v>
          </cell>
          <cell r="BD2951" t="str">
            <v>개화천</v>
          </cell>
        </row>
        <row r="2952">
          <cell r="AS2952" t="str">
            <v>무안분뇨처리시설</v>
          </cell>
          <cell r="BD2952" t="str">
            <v>하개천</v>
          </cell>
        </row>
        <row r="2953">
          <cell r="AS2953" t="str">
            <v>일로매립장</v>
          </cell>
          <cell r="BD2953" t="str">
            <v>대농천</v>
          </cell>
        </row>
        <row r="2954">
          <cell r="AS2954" t="str">
            <v>현경매립장</v>
          </cell>
          <cell r="BD2954" t="str">
            <v>풍산천</v>
          </cell>
        </row>
        <row r="2955">
          <cell r="AS2955" t="str">
            <v>무안군축산폐수공공처리시설</v>
          </cell>
          <cell r="BD2955" t="str">
            <v>도흥천</v>
          </cell>
        </row>
        <row r="2956">
          <cell r="AS2956" t="str">
            <v>광천마을하수도</v>
          </cell>
          <cell r="BD2956" t="str">
            <v>옥현천</v>
          </cell>
        </row>
        <row r="2957">
          <cell r="AS2957" t="str">
            <v>영해촌마을하수도</v>
          </cell>
          <cell r="BD2957" t="str">
            <v>평촌천</v>
          </cell>
        </row>
        <row r="2958">
          <cell r="AS2958" t="str">
            <v>태봉마을하수도</v>
          </cell>
          <cell r="BD2958" t="str">
            <v>수부천</v>
          </cell>
        </row>
        <row r="2959">
          <cell r="AS2959" t="str">
            <v>창산마을하수도</v>
          </cell>
          <cell r="BD2959" t="str">
            <v>평리천</v>
          </cell>
        </row>
        <row r="2960">
          <cell r="AS2960" t="str">
            <v>둔전마을하수도</v>
          </cell>
          <cell r="BD2960" t="str">
            <v>두룡천</v>
          </cell>
        </row>
        <row r="2961">
          <cell r="AS2961" t="str">
            <v>복용마을하수도</v>
          </cell>
          <cell r="BD2961" t="str">
            <v>간치천</v>
          </cell>
        </row>
        <row r="2962">
          <cell r="AS2962" t="str">
            <v>무안신기마을하수도</v>
          </cell>
          <cell r="BD2962" t="str">
            <v>주야천</v>
          </cell>
        </row>
        <row r="2963">
          <cell r="AS2963" t="str">
            <v>차뫼마을하수도</v>
          </cell>
          <cell r="BD2963" t="str">
            <v>노전천</v>
          </cell>
        </row>
        <row r="2964">
          <cell r="AS2964" t="str">
            <v>회산마을하수도</v>
          </cell>
          <cell r="BD2964" t="str">
            <v>주교천</v>
          </cell>
        </row>
        <row r="2965">
          <cell r="AS2965" t="str">
            <v>사창마을하수도</v>
          </cell>
          <cell r="BD2965" t="str">
            <v>남포천</v>
          </cell>
        </row>
        <row r="2966">
          <cell r="AS2966" t="str">
            <v>도대마을하수도</v>
          </cell>
          <cell r="BD2966" t="str">
            <v>읍내천</v>
          </cell>
        </row>
        <row r="2967">
          <cell r="AS2967" t="str">
            <v>무안원왕산마을하수도</v>
          </cell>
          <cell r="BD2967" t="str">
            <v>궁촌천</v>
          </cell>
        </row>
        <row r="2968">
          <cell r="AS2968" t="str">
            <v>무안월선마을하수도</v>
          </cell>
          <cell r="BD2968" t="str">
            <v>대천천</v>
          </cell>
        </row>
        <row r="2969">
          <cell r="AS2969" t="str">
            <v>무안봉명마을하수도</v>
          </cell>
          <cell r="BD2969" t="str">
            <v>내현천</v>
          </cell>
        </row>
        <row r="2970">
          <cell r="AS2970" t="str">
            <v>무안사교마을하수도</v>
          </cell>
          <cell r="BD2970" t="str">
            <v>의평천</v>
          </cell>
        </row>
        <row r="2971">
          <cell r="AS2971" t="str">
            <v>무안평산마을하수도</v>
          </cell>
          <cell r="BD2971" t="str">
            <v>창대천</v>
          </cell>
        </row>
        <row r="2972">
          <cell r="AS2972" t="str">
            <v>무안모촌10마을하수도</v>
          </cell>
          <cell r="BD2972" t="str">
            <v>황룡천</v>
          </cell>
        </row>
        <row r="2973">
          <cell r="AS2973" t="str">
            <v>무안모촌45마을하수도</v>
          </cell>
          <cell r="BD2973" t="str">
            <v>석우천</v>
          </cell>
        </row>
        <row r="2974">
          <cell r="AS2974" t="str">
            <v>무안도장포마을하수도</v>
          </cell>
          <cell r="BD2974" t="str">
            <v>길현천</v>
          </cell>
        </row>
        <row r="2975">
          <cell r="AS2975" t="str">
            <v>무안구등마을하수도</v>
          </cell>
          <cell r="BD2975" t="str">
            <v>옥계천</v>
          </cell>
        </row>
        <row r="2976">
          <cell r="AS2976" t="str">
            <v>무안진목마을하수도</v>
          </cell>
          <cell r="BD2976" t="str">
            <v>질곡천</v>
          </cell>
        </row>
        <row r="2977">
          <cell r="AS2977" t="str">
            <v>무안원강정마을하수도</v>
          </cell>
          <cell r="BD2977" t="str">
            <v>신대천</v>
          </cell>
        </row>
        <row r="2978">
          <cell r="AS2978" t="str">
            <v>몽탄명산공공하수처리시설</v>
          </cell>
          <cell r="BD2978" t="str">
            <v>봉당천</v>
          </cell>
        </row>
        <row r="2979">
          <cell r="AS2979" t="str">
            <v>약곡마을하수도</v>
          </cell>
          <cell r="BD2979" t="str">
            <v>교성천</v>
          </cell>
        </row>
        <row r="2980">
          <cell r="AS2980" t="str">
            <v>무안하수종말처리장</v>
          </cell>
          <cell r="BD2980" t="str">
            <v>진죽천</v>
          </cell>
        </row>
        <row r="2981">
          <cell r="AS2981" t="str">
            <v>일로하수종말처리장</v>
          </cell>
          <cell r="BD2981" t="str">
            <v>광천천</v>
          </cell>
        </row>
        <row r="2982">
          <cell r="AS2982" t="str">
            <v>함평학교농공단지폐수종말처리장</v>
          </cell>
          <cell r="BD2982" t="str">
            <v>월림천</v>
          </cell>
        </row>
        <row r="2983">
          <cell r="AS2983" t="str">
            <v>함평분뇨처리장</v>
          </cell>
          <cell r="BD2983" t="str">
            <v>담산천</v>
          </cell>
        </row>
        <row r="2984">
          <cell r="AS2984" t="str">
            <v>환경관리센터</v>
          </cell>
          <cell r="BD2984" t="str">
            <v>상지천</v>
          </cell>
        </row>
        <row r="2985">
          <cell r="AS2985" t="str">
            <v>함평가축분뇨공공처리장</v>
          </cell>
          <cell r="BD2985" t="str">
            <v>지정천</v>
          </cell>
        </row>
        <row r="2986">
          <cell r="AS2986" t="str">
            <v>문화마을하수도(나산)</v>
          </cell>
          <cell r="BD2986" t="str">
            <v>대사천</v>
          </cell>
        </row>
        <row r="2987">
          <cell r="AS2987" t="str">
            <v>용수마을하수도</v>
          </cell>
          <cell r="BD2987" t="str">
            <v>대동천</v>
          </cell>
        </row>
        <row r="2988">
          <cell r="AS2988" t="str">
            <v>순촌마을하수도</v>
          </cell>
          <cell r="BD2988" t="str">
            <v>오정천</v>
          </cell>
        </row>
        <row r="2989">
          <cell r="AS2989" t="str">
            <v>고산마을하수도</v>
          </cell>
          <cell r="BD2989" t="str">
            <v>법동천</v>
          </cell>
        </row>
        <row r="2990">
          <cell r="AS2990" t="str">
            <v>내덕마을하수도</v>
          </cell>
          <cell r="BD2990" t="str">
            <v>관평천</v>
          </cell>
        </row>
        <row r="2991">
          <cell r="AS2991" t="str">
            <v>아차마을하수도</v>
          </cell>
          <cell r="BD2991" t="str">
            <v>덕진천</v>
          </cell>
        </row>
        <row r="2992">
          <cell r="AS2992" t="str">
            <v>외덕마을하수도</v>
          </cell>
          <cell r="BD2992" t="str">
            <v>신동천</v>
          </cell>
        </row>
        <row r="2993">
          <cell r="AS2993" t="str">
            <v>용연마을하수도</v>
          </cell>
          <cell r="BD2993" t="str">
            <v>외천천</v>
          </cell>
        </row>
        <row r="2994">
          <cell r="AS2994" t="str">
            <v>괴정마을하수도</v>
          </cell>
          <cell r="BD2994" t="str">
            <v>백천</v>
          </cell>
        </row>
        <row r="2995">
          <cell r="AS2995" t="str">
            <v>함평석두1마을하수도</v>
          </cell>
          <cell r="BD2995" t="str">
            <v>미호천</v>
          </cell>
        </row>
        <row r="2996">
          <cell r="AS2996" t="str">
            <v>사천마을하수도</v>
          </cell>
          <cell r="BD2996" t="str">
            <v>도청천</v>
          </cell>
        </row>
        <row r="2997">
          <cell r="AS2997" t="str">
            <v>연천마을하수도</v>
          </cell>
          <cell r="BD2997" t="str">
            <v>성산천</v>
          </cell>
        </row>
        <row r="2998">
          <cell r="AS2998" t="str">
            <v>가덕마을하수도</v>
          </cell>
          <cell r="BD2998" t="str">
            <v>칠장천</v>
          </cell>
        </row>
        <row r="2999">
          <cell r="AS2999" t="str">
            <v>구룡마을하수도</v>
          </cell>
          <cell r="BD2999" t="str">
            <v>당목천</v>
          </cell>
        </row>
        <row r="3000">
          <cell r="AS3000" t="str">
            <v>금성마을하수도</v>
          </cell>
          <cell r="BD3000" t="str">
            <v>구암천</v>
          </cell>
        </row>
        <row r="3001">
          <cell r="AS3001" t="str">
            <v>정창마을하수도</v>
          </cell>
          <cell r="BD3001" t="str">
            <v>장량천</v>
          </cell>
        </row>
        <row r="3002">
          <cell r="AS3002" t="str">
            <v>호정마을하수도</v>
          </cell>
          <cell r="BD3002" t="str">
            <v>한천</v>
          </cell>
        </row>
        <row r="3003">
          <cell r="AS3003" t="str">
            <v>산내마을하수도</v>
          </cell>
          <cell r="BD3003" t="str">
            <v>백곡천</v>
          </cell>
        </row>
        <row r="3004">
          <cell r="AS3004" t="str">
            <v>문화마을하수도(월야)</v>
          </cell>
          <cell r="BD3004" t="str">
            <v>초평천</v>
          </cell>
        </row>
        <row r="3005">
          <cell r="AS3005" t="str">
            <v>광암마을하수도</v>
          </cell>
          <cell r="BD3005" t="str">
            <v>마송천</v>
          </cell>
        </row>
        <row r="3006">
          <cell r="AS3006" t="str">
            <v>함평석두2마을하수도</v>
          </cell>
          <cell r="BD3006" t="str">
            <v>군자천</v>
          </cell>
        </row>
        <row r="3007">
          <cell r="AS3007" t="str">
            <v>함평구적마을하수도</v>
          </cell>
          <cell r="BD3007" t="str">
            <v>보강천</v>
          </cell>
        </row>
        <row r="3008">
          <cell r="AS3008" t="str">
            <v>함평석창마을하수도</v>
          </cell>
          <cell r="BD3008" t="str">
            <v>문암천</v>
          </cell>
        </row>
        <row r="3009">
          <cell r="AS3009" t="str">
            <v>함평판교마을하수도</v>
          </cell>
          <cell r="BD3009" t="str">
            <v>문방천</v>
          </cell>
        </row>
        <row r="3010">
          <cell r="AS3010" t="str">
            <v>함평상곡마을하수도</v>
          </cell>
          <cell r="BD3010" t="str">
            <v>삼기천</v>
          </cell>
        </row>
        <row r="3011">
          <cell r="AS3011" t="str">
            <v>월호금산마을하수도</v>
          </cell>
          <cell r="BD3011" t="str">
            <v>성암천</v>
          </cell>
        </row>
        <row r="3012">
          <cell r="AS3012" t="str">
            <v>월송동암마을하수도</v>
          </cell>
          <cell r="BD3012" t="str">
            <v>석화천</v>
          </cell>
        </row>
        <row r="3013">
          <cell r="AS3013" t="str">
            <v>함평하수종말처리장</v>
          </cell>
          <cell r="BD3013" t="str">
            <v>덕암천</v>
          </cell>
        </row>
        <row r="3014">
          <cell r="AS3014" t="str">
            <v>해보용산하수처리장</v>
          </cell>
          <cell r="BD3014" t="str">
            <v>묵방천</v>
          </cell>
        </row>
        <row r="3015">
          <cell r="AS3015" t="str">
            <v>영광군서농공단지폐수종말처리장</v>
          </cell>
          <cell r="BD3015" t="str">
            <v>무심천</v>
          </cell>
        </row>
        <row r="3016">
          <cell r="AS3016" t="str">
            <v>영광군위생처리장</v>
          </cell>
          <cell r="BD3016" t="str">
            <v>한계천</v>
          </cell>
        </row>
        <row r="3017">
          <cell r="AS3017" t="str">
            <v>영광군환경관리센타</v>
          </cell>
          <cell r="BD3017" t="str">
            <v>월운천</v>
          </cell>
        </row>
        <row r="3018">
          <cell r="AS3018" t="str">
            <v>도사지구마을하수도</v>
          </cell>
          <cell r="BD3018" t="str">
            <v>미평천</v>
          </cell>
        </row>
        <row r="3019">
          <cell r="AS3019" t="str">
            <v>남계지구마을하수도</v>
          </cell>
          <cell r="BD3019" t="str">
            <v>영운천</v>
          </cell>
        </row>
        <row r="3020">
          <cell r="AS3020" t="str">
            <v>상정지구마을하수도</v>
          </cell>
          <cell r="BD3020" t="str">
            <v>명암천</v>
          </cell>
        </row>
        <row r="3021">
          <cell r="AS3021" t="str">
            <v>연화지구마을하수도</v>
          </cell>
          <cell r="BD3021" t="str">
            <v>율량천</v>
          </cell>
        </row>
        <row r="3022">
          <cell r="AS3022" t="str">
            <v>봉서지구마을하수도</v>
          </cell>
          <cell r="BD3022" t="str">
            <v>석남천</v>
          </cell>
        </row>
        <row r="3023">
          <cell r="AS3023" t="str">
            <v>고성지구마을하수도</v>
          </cell>
          <cell r="BD3023" t="str">
            <v>가경천</v>
          </cell>
        </row>
        <row r="3024">
          <cell r="AS3024" t="str">
            <v>월계지구마을하수도</v>
          </cell>
          <cell r="BD3024" t="str">
            <v>병천천</v>
          </cell>
        </row>
        <row r="3025">
          <cell r="AS3025" t="str">
            <v>동산지구마을하수도</v>
          </cell>
          <cell r="BD3025" t="str">
            <v>산방천</v>
          </cell>
        </row>
        <row r="3026">
          <cell r="AS3026" t="str">
            <v>사산지구마을하수도</v>
          </cell>
          <cell r="BD3026" t="str">
            <v>광기천</v>
          </cell>
        </row>
        <row r="3027">
          <cell r="AS3027" t="str">
            <v>축장지구마을하수도</v>
          </cell>
          <cell r="BD3027" t="str">
            <v>서원천</v>
          </cell>
        </row>
        <row r="3028">
          <cell r="AS3028" t="str">
            <v>송이도지구마을하수도</v>
          </cell>
          <cell r="BD3028" t="str">
            <v>녹동천</v>
          </cell>
        </row>
        <row r="3029">
          <cell r="AS3029" t="str">
            <v>안마지구마을하수도</v>
          </cell>
          <cell r="BD3029" t="str">
            <v>승천천</v>
          </cell>
        </row>
        <row r="3030">
          <cell r="AS3030" t="str">
            <v>영광월평마을하수도</v>
          </cell>
          <cell r="BD3030" t="str">
            <v>조양천</v>
          </cell>
        </row>
        <row r="3031">
          <cell r="AS3031" t="str">
            <v>영광장보마을하수도</v>
          </cell>
          <cell r="BD3031" t="str">
            <v>지압천</v>
          </cell>
        </row>
        <row r="3032">
          <cell r="AS3032" t="str">
            <v>영광효동마을하수도</v>
          </cell>
          <cell r="BD3032" t="str">
            <v>용두천</v>
          </cell>
        </row>
        <row r="3033">
          <cell r="AS3033" t="str">
            <v>영광인산마을하수도</v>
          </cell>
          <cell r="BD3033" t="str">
            <v>노송천</v>
          </cell>
        </row>
        <row r="3034">
          <cell r="AS3034" t="str">
            <v>영광안수마을하수도</v>
          </cell>
          <cell r="BD3034" t="str">
            <v>조천</v>
          </cell>
        </row>
        <row r="3035">
          <cell r="AS3035" t="str">
            <v>하사지구마을하수도</v>
          </cell>
          <cell r="BD3035" t="str">
            <v>덕현천</v>
          </cell>
        </row>
        <row r="3036">
          <cell r="AS3036" t="str">
            <v>장혈지구마을하수도</v>
          </cell>
          <cell r="BD3036" t="str">
            <v>북암천</v>
          </cell>
        </row>
        <row r="3037">
          <cell r="AS3037" t="str">
            <v>백수한성공공하수처리시설</v>
          </cell>
          <cell r="BD3037" t="str">
            <v>송성천</v>
          </cell>
        </row>
        <row r="3038">
          <cell r="AS3038" t="str">
            <v>불갑보라공공하수처리시설</v>
          </cell>
          <cell r="BD3038" t="str">
            <v>노장천</v>
          </cell>
        </row>
        <row r="3039">
          <cell r="AS3039" t="str">
            <v>백수상촌공공하수처리시설</v>
          </cell>
          <cell r="BD3039" t="str">
            <v>송곡천</v>
          </cell>
        </row>
        <row r="3040">
          <cell r="AS3040" t="str">
            <v>야월이리지구공공하수처리시설</v>
          </cell>
          <cell r="BD3040" t="str">
            <v>내창천</v>
          </cell>
        </row>
        <row r="3041">
          <cell r="AS3041" t="str">
            <v>군서덕산지구공공하수처리시설</v>
          </cell>
          <cell r="BD3041" t="str">
            <v>월하천</v>
          </cell>
        </row>
        <row r="3042">
          <cell r="AS3042" t="str">
            <v>홍농계마지구공공하수처리시설</v>
          </cell>
          <cell r="BD3042" t="str">
            <v>쌍류천</v>
          </cell>
        </row>
        <row r="3043">
          <cell r="AS3043" t="str">
            <v>영광읍하수종말처리장</v>
          </cell>
          <cell r="BD3043" t="str">
            <v>국촌천</v>
          </cell>
        </row>
        <row r="3044">
          <cell r="AS3044" t="str">
            <v>홍농법성공공하수처리시설</v>
          </cell>
          <cell r="BD3044" t="str">
            <v>행화천</v>
          </cell>
        </row>
        <row r="3045">
          <cell r="AS3045" t="str">
            <v>장성동화농공단지폐수종말처리장</v>
          </cell>
          <cell r="BD3045" t="str">
            <v>봉암천</v>
          </cell>
        </row>
        <row r="3046">
          <cell r="AS3046" t="str">
            <v>장성군분뇨처리장</v>
          </cell>
          <cell r="BD3046" t="str">
            <v>문주천</v>
          </cell>
        </row>
        <row r="3047">
          <cell r="AS3047" t="str">
            <v>장성군쓰레기위생매립장</v>
          </cell>
          <cell r="BD3047" t="str">
            <v>용호천</v>
          </cell>
        </row>
        <row r="3048">
          <cell r="AS3048" t="str">
            <v>황룡내황마을오수처리장</v>
          </cell>
          <cell r="BD3048" t="str">
            <v>연기천</v>
          </cell>
        </row>
        <row r="3049">
          <cell r="AS3049" t="str">
            <v>장성우지마을하수도</v>
          </cell>
          <cell r="BD3049" t="str">
            <v>내삼천</v>
          </cell>
        </row>
        <row r="3050">
          <cell r="AS3050" t="str">
            <v>진원두월마을하수도</v>
          </cell>
          <cell r="BD3050" t="str">
            <v>삼성천</v>
          </cell>
        </row>
        <row r="3051">
          <cell r="AS3051" t="str">
            <v>진원초동마을하수도</v>
          </cell>
          <cell r="BD3051" t="str">
            <v>유천천</v>
          </cell>
        </row>
        <row r="3052">
          <cell r="AS3052" t="str">
            <v>남면회신마을하수도</v>
          </cell>
          <cell r="BD3052" t="str">
            <v>제천</v>
          </cell>
        </row>
        <row r="3053">
          <cell r="AS3053" t="str">
            <v>동화구산마을하수도</v>
          </cell>
          <cell r="BD3053" t="str">
            <v>방축천</v>
          </cell>
        </row>
        <row r="3054">
          <cell r="AS3054" t="str">
            <v>북이평촌마을하수도</v>
          </cell>
          <cell r="BD3054" t="str">
            <v>가학천</v>
          </cell>
        </row>
        <row r="3055">
          <cell r="AS3055" t="str">
            <v>북하가인마을하수도</v>
          </cell>
          <cell r="BD3055" t="str">
            <v>용수천</v>
          </cell>
        </row>
        <row r="3056">
          <cell r="AS3056" t="str">
            <v>장성남산마을하수처리시설</v>
          </cell>
          <cell r="BD3056" t="str">
            <v>사기소천</v>
          </cell>
        </row>
        <row r="3057">
          <cell r="AS3057" t="str">
            <v>장성단전마을하수처리시설</v>
          </cell>
          <cell r="BD3057" t="str">
            <v>사봉천</v>
          </cell>
        </row>
        <row r="3058">
          <cell r="AS3058" t="str">
            <v>장성생촌마을하수처리시설</v>
          </cell>
          <cell r="BD3058" t="str">
            <v>하신천</v>
          </cell>
        </row>
        <row r="3059">
          <cell r="AS3059" t="str">
            <v>장성성암마을하수처리장</v>
          </cell>
          <cell r="BD3059" t="str">
            <v>봉곡천</v>
          </cell>
        </row>
        <row r="3060">
          <cell r="AS3060" t="str">
            <v>장성양유마을하수처리시설</v>
          </cell>
          <cell r="BD3060" t="str">
            <v>성강천</v>
          </cell>
        </row>
        <row r="3061">
          <cell r="AS3061" t="str">
            <v>장성월산마을하수처리시설</v>
          </cell>
          <cell r="BD3061" t="str">
            <v>송곡천</v>
          </cell>
        </row>
        <row r="3062">
          <cell r="AS3062" t="str">
            <v>장성월정마을하수처리시설</v>
          </cell>
          <cell r="BD3062" t="str">
            <v>안산천</v>
          </cell>
        </row>
        <row r="3063">
          <cell r="AS3063" t="str">
            <v>장성죽탄마을하수처리시설</v>
          </cell>
          <cell r="BD3063" t="str">
            <v>산곡천</v>
          </cell>
        </row>
        <row r="3064">
          <cell r="AS3064" t="str">
            <v>장성궁동(달성)마을하수처리시설</v>
          </cell>
          <cell r="BD3064" t="str">
            <v>금천</v>
          </cell>
        </row>
        <row r="3065">
          <cell r="AS3065" t="str">
            <v>장성서동마을하수처리시설</v>
          </cell>
          <cell r="BD3065" t="str">
            <v>내동천</v>
          </cell>
        </row>
        <row r="3066">
          <cell r="AS3066" t="str">
            <v>장성장평마을하수처리시설</v>
          </cell>
          <cell r="BD3066" t="str">
            <v>대교천</v>
          </cell>
        </row>
        <row r="3067">
          <cell r="AS3067" t="str">
            <v>동산황산마을하수처리시설</v>
          </cell>
          <cell r="BD3067" t="str">
            <v>가락천</v>
          </cell>
        </row>
        <row r="3068">
          <cell r="AS3068" t="str">
            <v>신평거마마을하수처리시설</v>
          </cell>
          <cell r="BD3068" t="str">
            <v>궁동천</v>
          </cell>
        </row>
        <row r="3069">
          <cell r="AS3069" t="str">
            <v>북하신성마을하수도</v>
          </cell>
          <cell r="BD3069" t="str">
            <v>용두천</v>
          </cell>
        </row>
        <row r="3070">
          <cell r="AS3070" t="str">
            <v>장성구적마을하수처리시설</v>
          </cell>
          <cell r="BD3070" t="str">
            <v>신치천</v>
          </cell>
        </row>
        <row r="3071">
          <cell r="AS3071" t="str">
            <v>북이원덕마을하수도</v>
          </cell>
          <cell r="BD3071" t="str">
            <v>송정천</v>
          </cell>
        </row>
        <row r="3072">
          <cell r="AS3072" t="str">
            <v>진원산정마을하수도</v>
          </cell>
          <cell r="BD3072" t="str">
            <v>근동천</v>
          </cell>
        </row>
        <row r="3073">
          <cell r="AS3073" t="str">
            <v>남면마산신흥마을하수도</v>
          </cell>
          <cell r="BD3073" t="str">
            <v>정계천</v>
          </cell>
        </row>
        <row r="3074">
          <cell r="AS3074" t="str">
            <v>동화연동남동마을하수도</v>
          </cell>
          <cell r="BD3074" t="str">
            <v>율곡천</v>
          </cell>
        </row>
        <row r="3075">
          <cell r="AS3075" t="str">
            <v>장성부흥마을하수도</v>
          </cell>
          <cell r="BD3075" t="str">
            <v>은룡천</v>
          </cell>
        </row>
        <row r="3076">
          <cell r="AS3076" t="str">
            <v>장성덕진마을하수도</v>
          </cell>
          <cell r="BD3076" t="str">
            <v>원봉천</v>
          </cell>
        </row>
        <row r="3077">
          <cell r="AS3077" t="str">
            <v>남면자풍마을하수도</v>
          </cell>
          <cell r="BD3077" t="str">
            <v>도남천</v>
          </cell>
        </row>
        <row r="3078">
          <cell r="AS3078" t="str">
            <v>북하장사마을하수도</v>
          </cell>
          <cell r="BD3078" t="str">
            <v>마암천</v>
          </cell>
        </row>
        <row r="3079">
          <cell r="AS3079" t="str">
            <v>우지마을하수처리시설</v>
          </cell>
          <cell r="BD3079" t="str">
            <v>석장천</v>
          </cell>
        </row>
        <row r="3080">
          <cell r="AS3080" t="str">
            <v>초동마을하수처리시설</v>
          </cell>
          <cell r="BD3080" t="str">
            <v>왕촌천</v>
          </cell>
        </row>
        <row r="3081">
          <cell r="AS3081" t="str">
            <v>오산마을하수처리시설</v>
          </cell>
          <cell r="BD3081" t="str">
            <v>무릉천</v>
          </cell>
        </row>
        <row r="3082">
          <cell r="AS3082" t="str">
            <v>성암마을하수처리시설</v>
          </cell>
          <cell r="BD3082" t="str">
            <v>혈저천</v>
          </cell>
        </row>
        <row r="3083">
          <cell r="AS3083" t="str">
            <v>동화마을하수처리시설</v>
          </cell>
          <cell r="BD3083" t="str">
            <v>월송천</v>
          </cell>
        </row>
        <row r="3084">
          <cell r="AS3084" t="str">
            <v>장성하수종말처리장</v>
          </cell>
          <cell r="BD3084" t="str">
            <v>정안천</v>
          </cell>
        </row>
        <row r="3085">
          <cell r="AS3085" t="str">
            <v>삼계하수종말처리장</v>
          </cell>
          <cell r="BD3085" t="str">
            <v>송천</v>
          </cell>
        </row>
        <row r="3086">
          <cell r="AS3086" t="str">
            <v>완도죽청농공단지폐수종말처리장</v>
          </cell>
          <cell r="BD3086" t="str">
            <v>사현천</v>
          </cell>
        </row>
        <row r="3087">
          <cell r="AS3087" t="str">
            <v>완도분뇨처리장</v>
          </cell>
          <cell r="BD3087" t="str">
            <v>어물천</v>
          </cell>
        </row>
        <row r="3088">
          <cell r="AS3088" t="str">
            <v>완도군(망석)농어촌폐기물종합처리장</v>
          </cell>
          <cell r="BD3088" t="str">
            <v>고성천</v>
          </cell>
        </row>
        <row r="3089">
          <cell r="AS3089" t="str">
            <v>완도당산마을하수도</v>
          </cell>
          <cell r="BD3089" t="str">
            <v>전평천</v>
          </cell>
        </row>
        <row r="3090">
          <cell r="AS3090" t="str">
            <v>통리마을하수도</v>
          </cell>
          <cell r="BD3090" t="str">
            <v>평정천</v>
          </cell>
        </row>
        <row r="3091">
          <cell r="AS3091" t="str">
            <v>동송마을하수도</v>
          </cell>
          <cell r="BD3091" t="str">
            <v>상룡천</v>
          </cell>
        </row>
        <row r="3092">
          <cell r="AS3092" t="str">
            <v>신상마을하수도</v>
          </cell>
          <cell r="BD3092" t="str">
            <v>두만천</v>
          </cell>
        </row>
        <row r="3093">
          <cell r="AS3093" t="str">
            <v>동고마을하수도</v>
          </cell>
          <cell r="BD3093" t="str">
            <v>동혈천</v>
          </cell>
        </row>
        <row r="3094">
          <cell r="AS3094" t="str">
            <v>금곡마을하수도</v>
          </cell>
          <cell r="BD3094" t="str">
            <v>청룡천</v>
          </cell>
        </row>
        <row r="3095">
          <cell r="AS3095" t="str">
            <v>완도중리마을하수도</v>
          </cell>
          <cell r="BD3095" t="str">
            <v>연암천</v>
          </cell>
        </row>
        <row r="3096">
          <cell r="AS3096" t="str">
            <v>여항마을하수도</v>
          </cell>
          <cell r="BD3096" t="str">
            <v>반촌천</v>
          </cell>
        </row>
        <row r="3097">
          <cell r="AS3097" t="str">
            <v>방축마을하수도</v>
          </cell>
          <cell r="BD3097" t="str">
            <v>청량천</v>
          </cell>
        </row>
        <row r="3098">
          <cell r="AS3098" t="str">
            <v>예송마을하수도</v>
          </cell>
          <cell r="BD3098" t="str">
            <v>율천</v>
          </cell>
        </row>
        <row r="3099">
          <cell r="AS3099" t="str">
            <v>송곡마을하수도</v>
          </cell>
          <cell r="BD3099" t="str">
            <v>삼정천</v>
          </cell>
        </row>
        <row r="3100">
          <cell r="AS3100" t="str">
            <v>울포마을하수도</v>
          </cell>
          <cell r="BD3100" t="str">
            <v>문죽천</v>
          </cell>
        </row>
        <row r="3101">
          <cell r="AS3101" t="str">
            <v>구석마을하수도</v>
          </cell>
          <cell r="BD3101" t="str">
            <v>두왕천</v>
          </cell>
        </row>
        <row r="3102">
          <cell r="AS3102" t="str">
            <v>완도대곡마을하수도</v>
          </cell>
          <cell r="BD3102" t="str">
            <v>운천</v>
          </cell>
        </row>
        <row r="3103">
          <cell r="AS3103" t="str">
            <v>신지신리마을하수도</v>
          </cell>
          <cell r="BD3103" t="str">
            <v>용암천</v>
          </cell>
        </row>
        <row r="3104">
          <cell r="AS3104" t="str">
            <v>완도양지마을하수도</v>
          </cell>
          <cell r="BD3104" t="str">
            <v>대정천</v>
          </cell>
        </row>
        <row r="3105">
          <cell r="AS3105" t="str">
            <v>용항마을하수도</v>
          </cell>
          <cell r="BD3105" t="str">
            <v>원산천</v>
          </cell>
        </row>
        <row r="3106">
          <cell r="AS3106" t="str">
            <v>월송마을하수도</v>
          </cell>
          <cell r="BD3106" t="str">
            <v>진하천</v>
          </cell>
        </row>
        <row r="3107">
          <cell r="AS3107" t="str">
            <v>노화도청마을하수도</v>
          </cell>
          <cell r="BD3107" t="str">
            <v>신암천</v>
          </cell>
        </row>
        <row r="3108">
          <cell r="AS3108" t="str">
            <v>신지울몰마을하수도</v>
          </cell>
          <cell r="BD3108" t="str">
            <v>효암천</v>
          </cell>
        </row>
        <row r="3109">
          <cell r="AS3109" t="str">
            <v>약산가사마을하수도</v>
          </cell>
          <cell r="BD3109" t="str">
            <v>화산천</v>
          </cell>
        </row>
        <row r="3110">
          <cell r="AS3110" t="str">
            <v>보길백도마을하수도</v>
          </cell>
          <cell r="BD3110" t="str">
            <v>위양천</v>
          </cell>
        </row>
        <row r="3111">
          <cell r="AS3111" t="str">
            <v>금일도장마을하수도</v>
          </cell>
          <cell r="BD3111" t="str">
            <v>장안천</v>
          </cell>
        </row>
        <row r="3112">
          <cell r="AS3112" t="str">
            <v>소안횡간마을하수도</v>
          </cell>
          <cell r="BD3112" t="str">
            <v>용소천</v>
          </cell>
        </row>
        <row r="3113">
          <cell r="AS3113" t="str">
            <v>신지동고마을하수도</v>
          </cell>
          <cell r="BD3113" t="str">
            <v>좌광천</v>
          </cell>
        </row>
        <row r="3114">
          <cell r="AS3114" t="str">
            <v>완도정도공공하수처리시설</v>
          </cell>
          <cell r="BD3114" t="str">
            <v>덕선천</v>
          </cell>
        </row>
        <row r="3115">
          <cell r="AS3115" t="str">
            <v>약산장용공공하수처리시설</v>
          </cell>
          <cell r="BD3115" t="str">
            <v>동백천</v>
          </cell>
        </row>
        <row r="3116">
          <cell r="AS3116" t="str">
            <v>소안진산공공하수처리시설</v>
          </cell>
          <cell r="BD3116" t="str">
            <v>일광천</v>
          </cell>
        </row>
        <row r="3117">
          <cell r="AS3117" t="str">
            <v>완도사정마을하수도</v>
          </cell>
          <cell r="BD3117" t="str">
            <v>죽성천</v>
          </cell>
        </row>
        <row r="3118">
          <cell r="AS3118" t="str">
            <v>완도망남마을하수도</v>
          </cell>
          <cell r="BD3118" t="str">
            <v>만화천</v>
          </cell>
        </row>
        <row r="3119">
          <cell r="AS3119" t="str">
            <v>금일동백마을하수도</v>
          </cell>
          <cell r="BD3119" t="str">
            <v>서부천</v>
          </cell>
        </row>
        <row r="3120">
          <cell r="AS3120" t="str">
            <v>군외불목마을하수도</v>
          </cell>
          <cell r="BD3120" t="str">
            <v>송정천</v>
          </cell>
        </row>
        <row r="3121">
          <cell r="AS3121" t="str">
            <v>군외삼두마을하수도</v>
          </cell>
          <cell r="BD3121" t="str">
            <v>춘천</v>
          </cell>
        </row>
        <row r="3122">
          <cell r="AS3122" t="str">
            <v>군외원동마을하수도</v>
          </cell>
          <cell r="BD3122" t="str">
            <v>우동천</v>
          </cell>
        </row>
        <row r="3123">
          <cell r="AS3123" t="str">
            <v>약산득암마을하수도</v>
          </cell>
          <cell r="BD3123" t="str">
            <v>수영강</v>
          </cell>
        </row>
        <row r="3124">
          <cell r="AS3124" t="str">
            <v>생일용출마을하수도</v>
          </cell>
          <cell r="BD3124" t="str">
            <v>법기천</v>
          </cell>
        </row>
        <row r="3125">
          <cell r="AS3125" t="str">
            <v>완도공공하수처리시설</v>
          </cell>
          <cell r="BD3125" t="str">
            <v>임기천</v>
          </cell>
        </row>
        <row r="3126">
          <cell r="AS3126" t="str">
            <v>진도분뇨처리시설</v>
          </cell>
          <cell r="BD3126" t="str">
            <v>여락천</v>
          </cell>
        </row>
        <row r="3127">
          <cell r="AS3127" t="str">
            <v>진도연주매립장</v>
          </cell>
          <cell r="BD3127" t="str">
            <v>송정천</v>
          </cell>
        </row>
        <row r="3128">
          <cell r="AS3128" t="str">
            <v>조도매립장</v>
          </cell>
          <cell r="BD3128" t="str">
            <v>철마천</v>
          </cell>
        </row>
        <row r="3129">
          <cell r="AS3129" t="str">
            <v>진도군 환경관리센터 매립시설</v>
          </cell>
          <cell r="BD3129" t="str">
            <v>이곡천</v>
          </cell>
        </row>
        <row r="3130">
          <cell r="AS3130" t="str">
            <v>연산마을하수처리장</v>
          </cell>
          <cell r="BD3130" t="str">
            <v>구칠천</v>
          </cell>
        </row>
        <row r="3131">
          <cell r="AS3131" t="str">
            <v>월가마을하수처리장</v>
          </cell>
          <cell r="BD3131" t="str">
            <v>석대천</v>
          </cell>
        </row>
        <row r="3132">
          <cell r="AS3132" t="str">
            <v>금골마을오수처리시설</v>
          </cell>
          <cell r="BD3132" t="str">
            <v>온천천</v>
          </cell>
        </row>
        <row r="3133">
          <cell r="AS3133" t="str">
            <v>용장마을오수처리시설</v>
          </cell>
          <cell r="BD3133" t="str">
            <v>동래천</v>
          </cell>
        </row>
        <row r="3134">
          <cell r="AS3134" t="str">
            <v>외동산마을오수처리시설</v>
          </cell>
          <cell r="BD3134" t="str">
            <v>남천</v>
          </cell>
        </row>
        <row r="3135">
          <cell r="AS3135" t="str">
            <v>지수마을오수처리시설</v>
          </cell>
          <cell r="BD3135" t="str">
            <v>동천</v>
          </cell>
        </row>
        <row r="3136">
          <cell r="AS3136" t="str">
            <v>가계마을오수처리시설</v>
          </cell>
          <cell r="BD3136" t="str">
            <v>부전천</v>
          </cell>
        </row>
        <row r="3137">
          <cell r="AS3137" t="str">
            <v>용호마을오수처리시설</v>
          </cell>
          <cell r="BD3137" t="str">
            <v>가야천</v>
          </cell>
        </row>
        <row r="3138">
          <cell r="AS3138" t="str">
            <v>송군마을오수처리시설</v>
          </cell>
          <cell r="BD3138" t="str">
            <v>전포천</v>
          </cell>
        </row>
        <row r="3139">
          <cell r="AS3139" t="str">
            <v>귀성마을오수처리시설</v>
          </cell>
          <cell r="BD3139" t="str">
            <v>호계천</v>
          </cell>
        </row>
        <row r="3140">
          <cell r="AS3140" t="str">
            <v>관매마을하수도</v>
          </cell>
          <cell r="BD3140" t="str">
            <v>부산천</v>
          </cell>
        </row>
        <row r="3141">
          <cell r="AS3141" t="str">
            <v>창리_유토마을하수도</v>
          </cell>
          <cell r="BD3141" t="str">
            <v>초량천</v>
          </cell>
        </row>
        <row r="3142">
          <cell r="AS3142" t="str">
            <v>진도신전마을하수도</v>
          </cell>
          <cell r="BD3142" t="str">
            <v>보수천</v>
          </cell>
        </row>
        <row r="3143">
          <cell r="AS3143" t="str">
            <v>포산마을하수도</v>
          </cell>
          <cell r="BD3143" t="str">
            <v>구덕천</v>
          </cell>
        </row>
        <row r="3144">
          <cell r="AS3144" t="str">
            <v>대사마을하수도</v>
          </cell>
          <cell r="BD3144" t="str">
            <v>가화천</v>
          </cell>
        </row>
        <row r="3145">
          <cell r="AS3145" t="str">
            <v>97지수오수처리시설</v>
          </cell>
          <cell r="BD3145" t="str">
            <v>송정천</v>
          </cell>
        </row>
        <row r="3146">
          <cell r="AS3146" t="str">
            <v>송산오수처리시설</v>
          </cell>
          <cell r="BD3146" t="str">
            <v>대장천</v>
          </cell>
        </row>
        <row r="3147">
          <cell r="AS3147" t="str">
            <v>가학마을하수처리장</v>
          </cell>
          <cell r="BD3147" t="str">
            <v>소사천</v>
          </cell>
        </row>
        <row r="3148">
          <cell r="AS3148" t="str">
            <v>오산마을하수처리장</v>
          </cell>
          <cell r="BD3148" t="str">
            <v>두동천</v>
          </cell>
        </row>
        <row r="3149">
          <cell r="AS3149" t="str">
            <v>녹진마을하수처리장</v>
          </cell>
          <cell r="BD3149" t="str">
            <v>동천</v>
          </cell>
        </row>
        <row r="3150">
          <cell r="AS3150" t="str">
            <v>송정마을하수처리장</v>
          </cell>
          <cell r="BD3150" t="str">
            <v>송정천</v>
          </cell>
        </row>
        <row r="3151">
          <cell r="AS3151" t="str">
            <v>사상마을하수처리장</v>
          </cell>
          <cell r="BD3151" t="str">
            <v>신이천</v>
          </cell>
        </row>
        <row r="3152">
          <cell r="AS3152" t="str">
            <v>초평마을하수처리장</v>
          </cell>
          <cell r="BD3152" t="str">
            <v>여좌천</v>
          </cell>
        </row>
        <row r="3153">
          <cell r="AS3153" t="str">
            <v>소포마을하수처리장</v>
          </cell>
          <cell r="BD3153" t="str">
            <v>남천</v>
          </cell>
        </row>
        <row r="3154">
          <cell r="AS3154" t="str">
            <v>오일시마을하수처리장</v>
          </cell>
          <cell r="BD3154" t="str">
            <v>남산천</v>
          </cell>
        </row>
        <row r="3155">
          <cell r="AS3155" t="str">
            <v>가계마을하수처리장</v>
          </cell>
          <cell r="BD3155" t="str">
            <v>가음정천</v>
          </cell>
        </row>
        <row r="3156">
          <cell r="AS3156" t="str">
            <v>조도창유공공하수처리시설</v>
          </cell>
          <cell r="BD3156" t="str">
            <v>대방천</v>
          </cell>
        </row>
        <row r="3157">
          <cell r="AS3157" t="str">
            <v>진도죽전공공하수처리시설</v>
          </cell>
          <cell r="BD3157" t="str">
            <v>안민천</v>
          </cell>
        </row>
        <row r="3158">
          <cell r="AS3158" t="str">
            <v>진도덕병리공공하수처리시설</v>
          </cell>
          <cell r="BD3158" t="str">
            <v>토월천</v>
          </cell>
        </row>
        <row r="3159">
          <cell r="AS3159" t="str">
            <v>진도죽림공공하수처리시설</v>
          </cell>
          <cell r="BD3159" t="str">
            <v>상복천</v>
          </cell>
        </row>
        <row r="3160">
          <cell r="AS3160" t="str">
            <v>진도호구공공하수처리시설</v>
          </cell>
          <cell r="BD3160" t="str">
            <v>완암천</v>
          </cell>
        </row>
        <row r="3161">
          <cell r="AS3161" t="str">
            <v>진도회동공공하수처리시설</v>
          </cell>
          <cell r="BD3161" t="str">
            <v>창원천</v>
          </cell>
        </row>
        <row r="3162">
          <cell r="AS3162" t="str">
            <v>진도하수종말처리장</v>
          </cell>
          <cell r="BD3162" t="str">
            <v>내동천</v>
          </cell>
        </row>
        <row r="3163">
          <cell r="AS3163" t="str">
            <v>의신면하수처리장</v>
          </cell>
          <cell r="BD3163" t="str">
            <v>소계천</v>
          </cell>
        </row>
        <row r="3164">
          <cell r="AS3164" t="str">
            <v>임회면하수종말처리장</v>
          </cell>
          <cell r="BD3164" t="str">
            <v>하남천</v>
          </cell>
        </row>
        <row r="3165">
          <cell r="AS3165" t="str">
            <v>신안군(압해)분뇨처리시설</v>
          </cell>
          <cell r="BD3165" t="str">
            <v>봉림천</v>
          </cell>
        </row>
        <row r="3166">
          <cell r="AS3166" t="str">
            <v>흑산분뇨처리시설</v>
          </cell>
          <cell r="BD3166" t="str">
            <v>양곡천</v>
          </cell>
        </row>
        <row r="3167">
          <cell r="AS3167" t="str">
            <v>증도농어촌폐기물종합처리장</v>
          </cell>
          <cell r="BD3167" t="str">
            <v>삼호천</v>
          </cell>
        </row>
        <row r="3168">
          <cell r="AS3168" t="str">
            <v>도초농어촌폐기물종합처리장</v>
          </cell>
          <cell r="BD3168" t="str">
            <v>양덕천</v>
          </cell>
        </row>
        <row r="3169">
          <cell r="AS3169" t="str">
            <v>안좌농어촌폐기물종합처리장</v>
          </cell>
          <cell r="BD3169" t="str">
            <v>산호천</v>
          </cell>
        </row>
        <row r="3170">
          <cell r="AS3170" t="str">
            <v>신안지도매립장</v>
          </cell>
          <cell r="BD3170" t="str">
            <v>회원천</v>
          </cell>
        </row>
        <row r="3171">
          <cell r="AS3171" t="str">
            <v>신안임자매립장</v>
          </cell>
          <cell r="BD3171" t="str">
            <v>교방천</v>
          </cell>
        </row>
        <row r="3172">
          <cell r="AS3172" t="str">
            <v>신안자은매립장</v>
          </cell>
          <cell r="BD3172" t="str">
            <v>장군천</v>
          </cell>
        </row>
        <row r="3173">
          <cell r="AS3173" t="str">
            <v>신안비금매립장</v>
          </cell>
          <cell r="BD3173" t="str">
            <v>우산천</v>
          </cell>
        </row>
        <row r="3174">
          <cell r="AS3174" t="str">
            <v>신안흑산매립장</v>
          </cell>
          <cell r="BD3174" t="str">
            <v>수정천</v>
          </cell>
        </row>
        <row r="3175">
          <cell r="AS3175" t="str">
            <v>신안하의매립장</v>
          </cell>
          <cell r="BD3175" t="str">
            <v>석곡천</v>
          </cell>
        </row>
        <row r="3176">
          <cell r="AS3176" t="str">
            <v>신안신의매립장</v>
          </cell>
          <cell r="BD3176" t="str">
            <v>태봉천</v>
          </cell>
        </row>
        <row r="3177">
          <cell r="AS3177" t="str">
            <v>신안장산매립장</v>
          </cell>
          <cell r="BD3177" t="str">
            <v>덕곡천</v>
          </cell>
        </row>
        <row r="3178">
          <cell r="AS3178" t="str">
            <v>신안팔금매립장</v>
          </cell>
          <cell r="BD3178" t="str">
            <v>인곡천</v>
          </cell>
        </row>
        <row r="3179">
          <cell r="AS3179" t="str">
            <v>신안암태매립장</v>
          </cell>
          <cell r="BD3179" t="str">
            <v>진동천</v>
          </cell>
        </row>
        <row r="3180">
          <cell r="AS3180" t="str">
            <v>신안압해매립장</v>
          </cell>
          <cell r="BD3180" t="str">
            <v>임곡천</v>
          </cell>
        </row>
        <row r="3181">
          <cell r="AS3181" t="str">
            <v>대기마을하수도</v>
          </cell>
          <cell r="BD3181" t="str">
            <v>진전천</v>
          </cell>
        </row>
        <row r="3182">
          <cell r="AS3182" t="str">
            <v>학교마을하수도</v>
          </cell>
          <cell r="BD3182" t="str">
            <v>평암천</v>
          </cell>
        </row>
        <row r="3183">
          <cell r="AS3183" t="str">
            <v>심리마을하수도</v>
          </cell>
          <cell r="BD3183" t="str">
            <v>중촌천</v>
          </cell>
        </row>
        <row r="3184">
          <cell r="AS3184" t="str">
            <v>다물1마을하수도</v>
          </cell>
          <cell r="BD3184" t="str">
            <v>일암천</v>
          </cell>
        </row>
        <row r="3185">
          <cell r="AS3185" t="str">
            <v>신안사창마을하수도</v>
          </cell>
          <cell r="BD3185" t="str">
            <v>어신천</v>
          </cell>
        </row>
        <row r="3186">
          <cell r="AS3186" t="str">
            <v>중촌마을하수도</v>
          </cell>
          <cell r="BD3186" t="str">
            <v>금봉산천</v>
          </cell>
        </row>
        <row r="3187">
          <cell r="AS3187" t="str">
            <v>흑산사리1마을하수도</v>
          </cell>
          <cell r="BD3187" t="str">
            <v>구만천</v>
          </cell>
        </row>
        <row r="3188">
          <cell r="AS3188" t="str">
            <v>흑산다물2마을하수도</v>
          </cell>
          <cell r="BD3188" t="str">
            <v>배둔천</v>
          </cell>
        </row>
        <row r="3189">
          <cell r="AS3189" t="str">
            <v>흑산사리2마을하수도</v>
          </cell>
          <cell r="BD3189" t="str">
            <v>마암천</v>
          </cell>
        </row>
        <row r="3190">
          <cell r="AS3190" t="str">
            <v>흑산수리마을하수도</v>
          </cell>
          <cell r="BD3190" t="str">
            <v>보전천</v>
          </cell>
        </row>
        <row r="3191">
          <cell r="AS3191" t="str">
            <v>흑산오리마을하수도</v>
          </cell>
          <cell r="BD3191" t="str">
            <v>고성천</v>
          </cell>
        </row>
        <row r="3192">
          <cell r="AS3192" t="str">
            <v>하의종남마을하수도</v>
          </cell>
          <cell r="BD3192" t="str">
            <v>암전천</v>
          </cell>
        </row>
        <row r="3193">
          <cell r="AS3193" t="str">
            <v>도목마을하수도</v>
          </cell>
          <cell r="BD3193" t="str">
            <v>금산천</v>
          </cell>
        </row>
        <row r="3194">
          <cell r="AS3194" t="str">
            <v>신용마을하수도</v>
          </cell>
          <cell r="BD3194" t="str">
            <v>율대천</v>
          </cell>
        </row>
        <row r="3195">
          <cell r="AS3195" t="str">
            <v>도초돈목마을하수도</v>
          </cell>
          <cell r="BD3195" t="str">
            <v>용산천</v>
          </cell>
        </row>
        <row r="3196">
          <cell r="AS3196" t="str">
            <v>하의신도마을하수도</v>
          </cell>
          <cell r="BD3196" t="str">
            <v>외곡천</v>
          </cell>
        </row>
        <row r="3197">
          <cell r="AS3197" t="str">
            <v>흑산홍도1A마을하수도</v>
          </cell>
          <cell r="BD3197" t="str">
            <v>용정천</v>
          </cell>
        </row>
        <row r="3198">
          <cell r="AS3198" t="str">
            <v>흑산홍도1B마을하수도</v>
          </cell>
          <cell r="BD3198" t="str">
            <v>장좌천</v>
          </cell>
        </row>
        <row r="3199">
          <cell r="AS3199" t="str">
            <v>흑산홍도2마을하수도</v>
          </cell>
          <cell r="BD3199" t="str">
            <v>신룡천</v>
          </cell>
        </row>
        <row r="3200">
          <cell r="AS3200" t="str">
            <v>덕산마을하수도</v>
          </cell>
          <cell r="BD3200" t="str">
            <v>황리천</v>
          </cell>
        </row>
        <row r="3201">
          <cell r="AS3201" t="str">
            <v>자은유각마을하수도</v>
          </cell>
          <cell r="BD3201" t="str">
            <v>안정천</v>
          </cell>
        </row>
        <row r="3202">
          <cell r="AS3202" t="str">
            <v>하의곰실마을하수도</v>
          </cell>
          <cell r="BD3202" t="str">
            <v>광도천</v>
          </cell>
        </row>
        <row r="3203">
          <cell r="AS3203" t="str">
            <v>하의대리마을하수도</v>
          </cell>
          <cell r="BD3203" t="str">
            <v>동해천</v>
          </cell>
        </row>
        <row r="3204">
          <cell r="AS3204" t="str">
            <v>흑산가거도마을하수도</v>
          </cell>
          <cell r="BD3204" t="str">
            <v>죽림천</v>
          </cell>
        </row>
        <row r="3205">
          <cell r="AS3205" t="str">
            <v>비금내월마을하수도</v>
          </cell>
          <cell r="BD3205" t="str">
            <v>원산천</v>
          </cell>
        </row>
        <row r="3206">
          <cell r="AS3206" t="str">
            <v>도초시목마을하수도</v>
          </cell>
          <cell r="BD3206" t="str">
            <v>둔덕천</v>
          </cell>
        </row>
        <row r="3207">
          <cell r="AS3207" t="str">
            <v>증도증동마을하수도</v>
          </cell>
          <cell r="BD3207" t="str">
            <v>방하천</v>
          </cell>
        </row>
        <row r="3208">
          <cell r="AS3208" t="str">
            <v>흑산장도마을하수도</v>
          </cell>
          <cell r="BD3208" t="str">
            <v>오량천</v>
          </cell>
        </row>
        <row r="3209">
          <cell r="AS3209" t="str">
            <v>도초나박포마을하수도</v>
          </cell>
          <cell r="BD3209" t="str">
            <v>사등천</v>
          </cell>
        </row>
        <row r="3210">
          <cell r="AS3210" t="str">
            <v>구영마을하수처리시설</v>
          </cell>
          <cell r="BD3210" t="str">
            <v>고현천</v>
          </cell>
        </row>
        <row r="3211">
          <cell r="AS3211" t="str">
            <v>도고마을하수처리시설</v>
          </cell>
          <cell r="BD3211" t="str">
            <v>수월천</v>
          </cell>
        </row>
        <row r="3212">
          <cell r="AS3212" t="str">
            <v>화도마을하수처리시설</v>
          </cell>
          <cell r="BD3212" t="str">
            <v>연초천</v>
          </cell>
        </row>
        <row r="3213">
          <cell r="AS3213" t="str">
            <v>모농마을하수처리시설</v>
          </cell>
          <cell r="BD3213" t="str">
            <v>송정천</v>
          </cell>
        </row>
        <row r="3214">
          <cell r="AS3214" t="str">
            <v>읍동마을하수처리시설</v>
          </cell>
          <cell r="BD3214" t="str">
            <v>유계천</v>
          </cell>
        </row>
        <row r="3215">
          <cell r="AS3215" t="str">
            <v>읍리마을하수처리시설</v>
          </cell>
          <cell r="BD3215" t="str">
            <v>외포천</v>
          </cell>
        </row>
        <row r="3216">
          <cell r="AS3216" t="str">
            <v>암태마을하수처리시설</v>
          </cell>
          <cell r="BD3216" t="str">
            <v>덕포천</v>
          </cell>
        </row>
        <row r="3217">
          <cell r="AS3217" t="str">
            <v>후광마을하수처리시설</v>
          </cell>
          <cell r="BD3217" t="str">
            <v>아주천</v>
          </cell>
        </row>
        <row r="3218">
          <cell r="AS3218" t="str">
            <v>대리마을하수처리시설</v>
          </cell>
          <cell r="BD3218" t="str">
            <v>소동천</v>
          </cell>
        </row>
        <row r="3219">
          <cell r="AS3219" t="str">
            <v>지도하수종말처리장</v>
          </cell>
          <cell r="BD3219" t="str">
            <v>산양천</v>
          </cell>
        </row>
        <row r="3220">
          <cell r="AS3220" t="str">
            <v>흑산하수종말처리장</v>
          </cell>
          <cell r="BD3220" t="str">
            <v>구천천</v>
          </cell>
        </row>
        <row r="3221">
          <cell r="AS3221" t="str">
            <v>포항분뇨처리장</v>
          </cell>
          <cell r="BD3221" t="str">
            <v>부춘천</v>
          </cell>
        </row>
        <row r="3222">
          <cell r="AS3222" t="str">
            <v>구룡포분뇨처리장</v>
          </cell>
          <cell r="BD3222" t="str">
            <v>오수천</v>
          </cell>
        </row>
        <row r="3223">
          <cell r="AS3223" t="str">
            <v>포항오천매립장</v>
          </cell>
          <cell r="BD3223" t="str">
            <v>간덕천</v>
          </cell>
        </row>
        <row r="3224">
          <cell r="AS3224" t="str">
            <v>호동1매립장</v>
          </cell>
          <cell r="BD3224" t="str">
            <v>한산천</v>
          </cell>
        </row>
        <row r="3225">
          <cell r="AS3225" t="str">
            <v>호동2매립장</v>
          </cell>
          <cell r="BD3225" t="str">
            <v>산양천</v>
          </cell>
        </row>
        <row r="3226">
          <cell r="AS3226" t="str">
            <v>포항연일부조마을하수도</v>
          </cell>
          <cell r="BD3226" t="str">
            <v>월평천</v>
          </cell>
        </row>
        <row r="3227">
          <cell r="AS3227" t="str">
            <v>포항하수종말처리장</v>
          </cell>
          <cell r="BD3227" t="str">
            <v>대독천</v>
          </cell>
        </row>
        <row r="3228">
          <cell r="AS3228" t="str">
            <v>포항구룡포하수종말처리장</v>
          </cell>
          <cell r="BD3228" t="str">
            <v>병산천</v>
          </cell>
        </row>
        <row r="3229">
          <cell r="AS3229" t="str">
            <v>청하농공단지폐수종말처리장</v>
          </cell>
          <cell r="BD3229" t="str">
            <v>미룡천</v>
          </cell>
        </row>
        <row r="3230">
          <cell r="AS3230" t="str">
            <v>흥해분뇨처리장</v>
          </cell>
          <cell r="BD3230" t="str">
            <v>장치천</v>
          </cell>
        </row>
        <row r="3231">
          <cell r="AS3231" t="str">
            <v>포항죽장매립장</v>
          </cell>
          <cell r="BD3231" t="str">
            <v>수양천</v>
          </cell>
        </row>
        <row r="3232">
          <cell r="AS3232" t="str">
            <v>포항신광매립장</v>
          </cell>
          <cell r="BD3232" t="str">
            <v>학림천</v>
          </cell>
        </row>
        <row r="3233">
          <cell r="AS3233" t="str">
            <v>기계화대마을하수도</v>
          </cell>
          <cell r="BD3233" t="str">
            <v>오방천</v>
          </cell>
        </row>
        <row r="3234">
          <cell r="AS3234" t="str">
            <v>청진마을하수도</v>
          </cell>
          <cell r="BD3234" t="str">
            <v>사곡천</v>
          </cell>
        </row>
        <row r="3235">
          <cell r="AS3235" t="str">
            <v>소동마을하수도</v>
          </cell>
          <cell r="BD3235" t="str">
            <v>봉현천</v>
          </cell>
        </row>
        <row r="3236">
          <cell r="AS3236" t="str">
            <v>입암리마을하수도</v>
          </cell>
          <cell r="BD3236" t="str">
            <v>석지천</v>
          </cell>
        </row>
        <row r="3237">
          <cell r="AS3237" t="str">
            <v>기계구지마을하수도</v>
          </cell>
          <cell r="BD3237" t="str">
            <v>봉남천</v>
          </cell>
        </row>
        <row r="3238">
          <cell r="AS3238" t="str">
            <v>흥해하수처리장</v>
          </cell>
          <cell r="BD3238" t="str">
            <v>삼천포천</v>
          </cell>
        </row>
        <row r="3239">
          <cell r="AS3239" t="str">
            <v>경주하수도사업소</v>
          </cell>
          <cell r="BD3239" t="str">
            <v>송포천</v>
          </cell>
        </row>
        <row r="3240">
          <cell r="AS3240" t="str">
            <v>화산지방산업단지폐수처리장</v>
          </cell>
          <cell r="BD3240" t="str">
            <v>백천</v>
          </cell>
        </row>
        <row r="3241">
          <cell r="AS3241" t="str">
            <v>천군매립장</v>
          </cell>
          <cell r="BD3241" t="str">
            <v>월현천</v>
          </cell>
        </row>
        <row r="3242">
          <cell r="AS3242" t="str">
            <v>안강매립장</v>
          </cell>
          <cell r="BD3242" t="str">
            <v>성황천</v>
          </cell>
        </row>
        <row r="3243">
          <cell r="AS3243" t="str">
            <v>양북매립장</v>
          </cell>
          <cell r="BD3243" t="str">
            <v>정곡천</v>
          </cell>
        </row>
        <row r="3244">
          <cell r="AS3244" t="str">
            <v>서면매립장</v>
          </cell>
          <cell r="BD3244" t="str">
            <v>죽전천</v>
          </cell>
        </row>
        <row r="3245">
          <cell r="AS3245" t="str">
            <v>경주축산폐수공공처리장</v>
          </cell>
          <cell r="BD3245" t="str">
            <v>함안천</v>
          </cell>
        </row>
        <row r="3246">
          <cell r="AS3246" t="str">
            <v>감포오류마을하수도</v>
          </cell>
          <cell r="BD3246" t="str">
            <v>쌍계천</v>
          </cell>
        </row>
        <row r="3247">
          <cell r="AS3247" t="str">
            <v>감포하수종말처리장</v>
          </cell>
          <cell r="BD3247" t="str">
            <v>검암천</v>
          </cell>
        </row>
        <row r="3248">
          <cell r="AS3248" t="str">
            <v>의곡하수종말처리장</v>
          </cell>
          <cell r="BD3248" t="str">
            <v>신산천</v>
          </cell>
        </row>
        <row r="3249">
          <cell r="AS3249" t="str">
            <v>대현1하수종말처리장</v>
          </cell>
          <cell r="BD3249" t="str">
            <v>신음천</v>
          </cell>
        </row>
        <row r="3250">
          <cell r="AS3250" t="str">
            <v>대현2하수종말처리장</v>
          </cell>
          <cell r="BD3250" t="str">
            <v>광정천</v>
          </cell>
        </row>
        <row r="3251">
          <cell r="AS3251" t="str">
            <v>경주하수종말처리장</v>
          </cell>
          <cell r="BD3251" t="str">
            <v>운곡천</v>
          </cell>
        </row>
        <row r="3252">
          <cell r="AS3252" t="str">
            <v>안강하수종말처리장</v>
          </cell>
          <cell r="BD3252" t="str">
            <v>옥열천</v>
          </cell>
        </row>
        <row r="3253">
          <cell r="AS3253" t="str">
            <v>외동공공하수처리장</v>
          </cell>
          <cell r="BD3253" t="str">
            <v>백야천</v>
          </cell>
        </row>
        <row r="3254">
          <cell r="AS3254" t="str">
            <v>건천공공하수처리장</v>
          </cell>
          <cell r="BD3254" t="str">
            <v>대산천</v>
          </cell>
        </row>
        <row r="3255">
          <cell r="AS3255" t="str">
            <v>양남공공하수처리장</v>
          </cell>
          <cell r="BD3255" t="str">
            <v>서촌천</v>
          </cell>
        </row>
        <row r="3256">
          <cell r="AS3256" t="str">
            <v>김천시분뇨처리장</v>
          </cell>
          <cell r="BD3256" t="str">
            <v>대사천</v>
          </cell>
        </row>
        <row r="3257">
          <cell r="AS3257" t="str">
            <v>덕곡동침출수처리장</v>
          </cell>
          <cell r="BD3257" t="str">
            <v>부목천</v>
          </cell>
        </row>
        <row r="3258">
          <cell r="AS3258" t="str">
            <v>김천축산폐수공공처리장</v>
          </cell>
          <cell r="BD3258" t="str">
            <v>봉곡천</v>
          </cell>
        </row>
        <row r="3259">
          <cell r="AS3259" t="str">
            <v>이화마을하수도</v>
          </cell>
          <cell r="BD3259" t="str">
            <v>두곡천</v>
          </cell>
        </row>
        <row r="3260">
          <cell r="AS3260" t="str">
            <v>가례마을하수도</v>
          </cell>
          <cell r="BD3260" t="str">
            <v>계성천</v>
          </cell>
        </row>
        <row r="3261">
          <cell r="AS3261" t="str">
            <v>김천신풍마을하수도</v>
          </cell>
          <cell r="BD3261" t="str">
            <v>장가천</v>
          </cell>
        </row>
        <row r="3262">
          <cell r="AS3262" t="str">
            <v>대방마을하수도</v>
          </cell>
          <cell r="BD3262" t="str">
            <v>동정천</v>
          </cell>
        </row>
        <row r="3263">
          <cell r="AS3263" t="str">
            <v>김천장평마을하수도</v>
          </cell>
          <cell r="BD3263" t="str">
            <v>관곡천</v>
          </cell>
        </row>
        <row r="3264">
          <cell r="AS3264" t="str">
            <v>싸리미마을하수도</v>
          </cell>
          <cell r="BD3264" t="str">
            <v>영산천</v>
          </cell>
        </row>
        <row r="3265">
          <cell r="AS3265" t="str">
            <v>빗내마을하수도</v>
          </cell>
          <cell r="BD3265" t="str">
            <v>도천천</v>
          </cell>
        </row>
        <row r="3266">
          <cell r="AS3266" t="str">
            <v>전동마을하수도</v>
          </cell>
          <cell r="BD3266" t="str">
            <v>서천천</v>
          </cell>
        </row>
        <row r="3267">
          <cell r="AS3267" t="str">
            <v>하평마을하수도</v>
          </cell>
          <cell r="BD3267" t="str">
            <v>덕곡천</v>
          </cell>
        </row>
        <row r="3268">
          <cell r="AS3268" t="str">
            <v>황소마을하수도</v>
          </cell>
          <cell r="BD3268" t="str">
            <v>광려천</v>
          </cell>
        </row>
        <row r="3269">
          <cell r="AS3269" t="str">
            <v>강평마을하수도</v>
          </cell>
          <cell r="BD3269" t="str">
            <v>삼계천</v>
          </cell>
        </row>
        <row r="3270">
          <cell r="AS3270" t="str">
            <v>대동마을하수도</v>
          </cell>
          <cell r="BD3270" t="str">
            <v>안성천</v>
          </cell>
        </row>
        <row r="3271">
          <cell r="AS3271" t="str">
            <v>어모마을하수도</v>
          </cell>
          <cell r="BD3271" t="str">
            <v>장암천</v>
          </cell>
        </row>
        <row r="3272">
          <cell r="AS3272" t="str">
            <v>배시내마을하수도</v>
          </cell>
          <cell r="BD3272" t="str">
            <v>유원천</v>
          </cell>
        </row>
        <row r="3273">
          <cell r="AS3273" t="str">
            <v>김천남밭마을하수도</v>
          </cell>
          <cell r="BD3273" t="str">
            <v>칠원천</v>
          </cell>
        </row>
        <row r="3274">
          <cell r="AS3274" t="str">
            <v>김천지례마을하수도</v>
          </cell>
          <cell r="BD3274" t="str">
            <v>운곡천</v>
          </cell>
        </row>
        <row r="3275">
          <cell r="AS3275" t="str">
            <v>김천보광마을하수도</v>
          </cell>
          <cell r="BD3275" t="str">
            <v>영동천</v>
          </cell>
        </row>
        <row r="3276">
          <cell r="AS3276" t="str">
            <v>김천덕마마을하수도</v>
          </cell>
          <cell r="BD3276" t="str">
            <v>가연천</v>
          </cell>
        </row>
        <row r="3277">
          <cell r="AS3277" t="str">
            <v>김천갈마마을하수도</v>
          </cell>
          <cell r="BD3277" t="str">
            <v>검단천</v>
          </cell>
        </row>
        <row r="3278">
          <cell r="AS3278" t="str">
            <v>김천매화마을하수도</v>
          </cell>
          <cell r="BD3278" t="str">
            <v>오호천</v>
          </cell>
        </row>
        <row r="3279">
          <cell r="AS3279" t="str">
            <v>김천평산마을하수도</v>
          </cell>
          <cell r="BD3279" t="str">
            <v>이령천</v>
          </cell>
        </row>
        <row r="3280">
          <cell r="AS3280" t="str">
            <v>김천소룡마을하수도</v>
          </cell>
          <cell r="BD3280" t="str">
            <v>봉촌천</v>
          </cell>
        </row>
        <row r="3281">
          <cell r="AS3281" t="str">
            <v>김천노곡마을하수도</v>
          </cell>
          <cell r="BD3281" t="str">
            <v>길곡천</v>
          </cell>
        </row>
        <row r="3282">
          <cell r="AS3282" t="str">
            <v>김천연명마을하수도</v>
          </cell>
          <cell r="BD3282" t="str">
            <v>마천천</v>
          </cell>
        </row>
        <row r="3283">
          <cell r="AS3283" t="str">
            <v>김천서당마을하수도</v>
          </cell>
          <cell r="BD3283" t="str">
            <v>온정천</v>
          </cell>
        </row>
        <row r="3284">
          <cell r="AS3284" t="str">
            <v>김천양산마을하수도</v>
          </cell>
          <cell r="BD3284" t="str">
            <v>북천천</v>
          </cell>
        </row>
        <row r="3285">
          <cell r="AS3285" t="str">
            <v>김천마암마을하수도</v>
          </cell>
          <cell r="BD3285" t="str">
            <v>신천</v>
          </cell>
        </row>
        <row r="3286">
          <cell r="AS3286" t="str">
            <v>김천신석마을하수도</v>
          </cell>
          <cell r="BD3286" t="str">
            <v>감계천</v>
          </cell>
        </row>
        <row r="3287">
          <cell r="AS3287" t="str">
            <v>김천하신기마을하수도</v>
          </cell>
          <cell r="BD3287" t="str">
            <v>지개천</v>
          </cell>
        </row>
        <row r="3288">
          <cell r="AS3288" t="str">
            <v>김천옥계마을하수도</v>
          </cell>
          <cell r="BD3288" t="str">
            <v>월촌천</v>
          </cell>
        </row>
        <row r="3289">
          <cell r="AS3289" t="str">
            <v>김천상리마을하수도</v>
          </cell>
          <cell r="BD3289" t="str">
            <v>무곡천</v>
          </cell>
        </row>
        <row r="3290">
          <cell r="AS3290" t="str">
            <v>김천원터마을하수도</v>
          </cell>
          <cell r="BD3290" t="str">
            <v>내곡천</v>
          </cell>
        </row>
        <row r="3291">
          <cell r="AS3291" t="str">
            <v>김천유성마을하수도</v>
          </cell>
          <cell r="BD3291" t="str">
            <v>금산천</v>
          </cell>
        </row>
        <row r="3292">
          <cell r="AS3292" t="str">
            <v>김천세송마을하수도</v>
          </cell>
          <cell r="BD3292" t="str">
            <v>청도천</v>
          </cell>
        </row>
        <row r="3293">
          <cell r="AS3293" t="str">
            <v>김천하수종말처리장</v>
          </cell>
          <cell r="BD3293" t="str">
            <v>두곡천</v>
          </cell>
        </row>
        <row r="3294">
          <cell r="AS3294" t="str">
            <v>안동분뇨처리시설</v>
          </cell>
          <cell r="BD3294" t="str">
            <v>구기천</v>
          </cell>
        </row>
        <row r="3295">
          <cell r="AS3295" t="str">
            <v>안동시(수하)광역매립장</v>
          </cell>
          <cell r="BD3295" t="str">
            <v>조천천</v>
          </cell>
        </row>
        <row r="3296">
          <cell r="AS3296" t="str">
            <v>안동축산폐수처리시설</v>
          </cell>
          <cell r="BD3296" t="str">
            <v>근기천</v>
          </cell>
        </row>
        <row r="3297">
          <cell r="AS3297" t="str">
            <v>와룡면마을하수도</v>
          </cell>
          <cell r="BD3297" t="str">
            <v>요고천</v>
          </cell>
        </row>
        <row r="3298">
          <cell r="AS3298" t="str">
            <v>단천마을하수도</v>
          </cell>
          <cell r="BD3298" t="str">
            <v>운정천</v>
          </cell>
        </row>
        <row r="3299">
          <cell r="AS3299" t="str">
            <v>도산마을하수도</v>
          </cell>
          <cell r="BD3299" t="str">
            <v>지정천</v>
          </cell>
        </row>
        <row r="3300">
          <cell r="AS3300" t="str">
            <v>이하마을하수처리시설</v>
          </cell>
          <cell r="BD3300" t="str">
            <v>삼태천</v>
          </cell>
        </row>
        <row r="3301">
          <cell r="AS3301" t="str">
            <v>안동하수종말처리장</v>
          </cell>
          <cell r="BD3301" t="str">
            <v>부로천</v>
          </cell>
        </row>
        <row r="3302">
          <cell r="AS3302" t="str">
            <v>풍산공공하수종말처리시설</v>
          </cell>
          <cell r="BD3302" t="str">
            <v>무안천</v>
          </cell>
        </row>
        <row r="3303">
          <cell r="AS3303" t="str">
            <v>구미고아농공단지오폐수처리장</v>
          </cell>
          <cell r="BD3303" t="str">
            <v>고라천</v>
          </cell>
        </row>
        <row r="3304">
          <cell r="AS3304" t="str">
            <v>구미시설관리공단(분뇨)</v>
          </cell>
          <cell r="BD3304" t="str">
            <v>웅동천</v>
          </cell>
        </row>
        <row r="3305">
          <cell r="AS3305" t="str">
            <v>구포매립장</v>
          </cell>
          <cell r="BD3305" t="str">
            <v>덕암천</v>
          </cell>
        </row>
        <row r="3306">
          <cell r="AS3306" t="str">
            <v>무을문화마을하수도</v>
          </cell>
          <cell r="BD3306" t="str">
            <v>수다천</v>
          </cell>
        </row>
        <row r="3307">
          <cell r="AS3307" t="str">
            <v>산동새터마을하수도</v>
          </cell>
          <cell r="BD3307" t="str">
            <v>초동천</v>
          </cell>
        </row>
        <row r="3308">
          <cell r="AS3308" t="str">
            <v>해평일선마을하수도</v>
          </cell>
          <cell r="BD3308" t="str">
            <v>성만천</v>
          </cell>
        </row>
        <row r="3309">
          <cell r="AS3309" t="str">
            <v>양포양말마을하수도</v>
          </cell>
          <cell r="BD3309" t="str">
            <v>수산천</v>
          </cell>
        </row>
        <row r="3310">
          <cell r="AS3310" t="str">
            <v>선산대지미마을하수도</v>
          </cell>
          <cell r="BD3310" t="str">
            <v>죽동천</v>
          </cell>
        </row>
        <row r="3311">
          <cell r="AS3311" t="str">
            <v>고아물목마을하수도</v>
          </cell>
          <cell r="BD3311" t="str">
            <v>주천강</v>
          </cell>
        </row>
        <row r="3312">
          <cell r="AS3312" t="str">
            <v>고아외예마을하수도</v>
          </cell>
          <cell r="BD3312" t="str">
            <v>중앙천</v>
          </cell>
        </row>
        <row r="3313">
          <cell r="AS3313" t="str">
            <v>선산습례마을하수도</v>
          </cell>
          <cell r="BD3313" t="str">
            <v>주항천</v>
          </cell>
        </row>
        <row r="3314">
          <cell r="AS3314" t="str">
            <v>무을웅곡마을하수도</v>
          </cell>
          <cell r="BD3314" t="str">
            <v>화포천</v>
          </cell>
        </row>
        <row r="3315">
          <cell r="AS3315" t="str">
            <v>장천삼학마을하수도</v>
          </cell>
          <cell r="BD3315" t="str">
            <v>진례천</v>
          </cell>
        </row>
        <row r="3316">
          <cell r="AS3316" t="str">
            <v>옥성주아마을하수도</v>
          </cell>
          <cell r="BD3316" t="str">
            <v>고모천</v>
          </cell>
        </row>
        <row r="3317">
          <cell r="AS3317" t="str">
            <v>선산내고리마을하수도</v>
          </cell>
          <cell r="BD3317" t="str">
            <v>무릉천</v>
          </cell>
        </row>
        <row r="3318">
          <cell r="AS3318" t="str">
            <v>생곡마을하수도</v>
          </cell>
          <cell r="BD3318" t="str">
            <v>설창천</v>
          </cell>
        </row>
        <row r="3319">
          <cell r="AS3319" t="str">
            <v>초곡공공하수처리시설</v>
          </cell>
          <cell r="BD3319" t="str">
            <v>용성천</v>
          </cell>
        </row>
        <row r="3320">
          <cell r="AS3320" t="str">
            <v>습례2리공공하수처리시설</v>
          </cell>
          <cell r="BD3320" t="str">
            <v>퇴래천</v>
          </cell>
        </row>
        <row r="3321">
          <cell r="AS3321" t="str">
            <v>옥성초곡마을하수도</v>
          </cell>
          <cell r="BD3321" t="str">
            <v>사촌천</v>
          </cell>
        </row>
        <row r="3322">
          <cell r="AS3322" t="str">
            <v>구미도개하수종말처리장</v>
          </cell>
          <cell r="BD3322" t="str">
            <v>경동천</v>
          </cell>
        </row>
        <row r="3323">
          <cell r="AS3323" t="str">
            <v>4공단하수종말처리장</v>
          </cell>
          <cell r="BD3323" t="str">
            <v>용덕천</v>
          </cell>
        </row>
        <row r="3324">
          <cell r="AS3324" t="str">
            <v>선산하수종말처리장</v>
          </cell>
          <cell r="BD3324" t="str">
            <v>안하천</v>
          </cell>
        </row>
        <row r="3325">
          <cell r="AS3325" t="str">
            <v>원평하수종말처리장</v>
          </cell>
          <cell r="BD3325" t="str">
            <v>금곡천</v>
          </cell>
        </row>
        <row r="3326">
          <cell r="AS3326" t="str">
            <v>영주가흥농공단지폐수종말처리장</v>
          </cell>
          <cell r="BD3326" t="str">
            <v>상남천</v>
          </cell>
        </row>
        <row r="3327">
          <cell r="AS3327" t="str">
            <v>영주적서농공단지폐수종말처리장</v>
          </cell>
          <cell r="BD3327" t="str">
            <v>남전천</v>
          </cell>
        </row>
        <row r="3328">
          <cell r="AS3328" t="str">
            <v>영주시분뇨처리장</v>
          </cell>
          <cell r="BD3328" t="str">
            <v>양동천</v>
          </cell>
        </row>
        <row r="3329">
          <cell r="AS3329" t="str">
            <v>중태장간이오수처리시설</v>
          </cell>
          <cell r="BD3329" t="str">
            <v>동창천</v>
          </cell>
        </row>
        <row r="3330">
          <cell r="AS3330" t="str">
            <v>백1리간이오수처리시설</v>
          </cell>
          <cell r="BD3330" t="str">
            <v>소호천</v>
          </cell>
        </row>
        <row r="3331">
          <cell r="AS3331" t="str">
            <v>두산3리간이오수처리시설</v>
          </cell>
          <cell r="BD3331" t="str">
            <v>범곡천</v>
          </cell>
        </row>
        <row r="3332">
          <cell r="AS3332" t="str">
            <v>단곡1리간이오수처리시설</v>
          </cell>
          <cell r="BD3332" t="str">
            <v>감존천</v>
          </cell>
        </row>
        <row r="3333">
          <cell r="AS3333" t="str">
            <v>아지동매립장</v>
          </cell>
          <cell r="BD3333" t="str">
            <v>직현천</v>
          </cell>
        </row>
        <row r="3334">
          <cell r="AS3334" t="str">
            <v>미곡매립장</v>
          </cell>
          <cell r="BD3334" t="str">
            <v>지촌천</v>
          </cell>
        </row>
        <row r="3335">
          <cell r="AS3335" t="str">
            <v>영주시(권선)매립장</v>
          </cell>
          <cell r="BD3335" t="str">
            <v>운문천</v>
          </cell>
        </row>
        <row r="3336">
          <cell r="AS3336" t="str">
            <v>덕현마을하수도</v>
          </cell>
          <cell r="BD3336" t="str">
            <v>신원천</v>
          </cell>
        </row>
        <row r="3337">
          <cell r="AS3337" t="str">
            <v>세거리마을하수도</v>
          </cell>
          <cell r="BD3337" t="str">
            <v>동곡천</v>
          </cell>
        </row>
        <row r="3338">
          <cell r="AS3338" t="str">
            <v>배점마을하수도</v>
          </cell>
          <cell r="BD3338" t="str">
            <v>부일천</v>
          </cell>
        </row>
        <row r="3339">
          <cell r="AS3339" t="str">
            <v>아호마을하수도</v>
          </cell>
          <cell r="BD3339" t="str">
            <v>관하천</v>
          </cell>
        </row>
        <row r="3340">
          <cell r="AS3340" t="str">
            <v>감산마을하수도</v>
          </cell>
          <cell r="BD3340" t="str">
            <v>신곡천</v>
          </cell>
        </row>
        <row r="3341">
          <cell r="AS3341" t="str">
            <v>도탄마을하수도</v>
          </cell>
          <cell r="BD3341" t="str">
            <v>고정천</v>
          </cell>
        </row>
        <row r="3342">
          <cell r="AS3342" t="str">
            <v>전닷마을하수도</v>
          </cell>
          <cell r="BD3342" t="str">
            <v>청도천</v>
          </cell>
        </row>
        <row r="3343">
          <cell r="AS3343" t="str">
            <v>하태장마을하수도</v>
          </cell>
          <cell r="BD3343" t="str">
            <v>오산천</v>
          </cell>
        </row>
        <row r="3344">
          <cell r="AS3344" t="str">
            <v>원배점마을하수도</v>
          </cell>
          <cell r="BD3344" t="str">
            <v>풍각천</v>
          </cell>
        </row>
        <row r="3345">
          <cell r="AS3345" t="str">
            <v>선비촌마을하수도</v>
          </cell>
          <cell r="BD3345" t="str">
            <v>현리천</v>
          </cell>
        </row>
        <row r="3346">
          <cell r="AS3346" t="str">
            <v>모산마을하수도</v>
          </cell>
          <cell r="BD3346" t="str">
            <v>부곡천</v>
          </cell>
        </row>
        <row r="3347">
          <cell r="AS3347" t="str">
            <v>갖띄마을하수도</v>
          </cell>
          <cell r="BD3347" t="str">
            <v>대곡천</v>
          </cell>
        </row>
        <row r="3348">
          <cell r="AS3348" t="str">
            <v>오미마을하수도</v>
          </cell>
          <cell r="BD3348" t="str">
            <v>금혁천</v>
          </cell>
        </row>
        <row r="3349">
          <cell r="AS3349" t="str">
            <v>숲실마을하수도</v>
          </cell>
          <cell r="BD3349" t="str">
            <v>다로천</v>
          </cell>
        </row>
        <row r="3350">
          <cell r="AS3350" t="str">
            <v>텃서리마을하수도</v>
          </cell>
          <cell r="BD3350" t="str">
            <v>옥산천</v>
          </cell>
        </row>
        <row r="3351">
          <cell r="AS3351" t="str">
            <v>찰방마을하수도</v>
          </cell>
          <cell r="BD3351" t="str">
            <v>군남천</v>
          </cell>
        </row>
        <row r="3352">
          <cell r="AS3352" t="str">
            <v>영전마을하수도</v>
          </cell>
          <cell r="BD3352" t="str">
            <v>남창천</v>
          </cell>
        </row>
        <row r="3353">
          <cell r="AS3353" t="str">
            <v>메끼실마을하수도</v>
          </cell>
          <cell r="BD3353" t="str">
            <v>학산천</v>
          </cell>
        </row>
        <row r="3354">
          <cell r="AS3354" t="str">
            <v>안남마을하수도</v>
          </cell>
          <cell r="BD3354" t="str">
            <v>와탄천</v>
          </cell>
        </row>
        <row r="3355">
          <cell r="AS3355" t="str">
            <v>두신마을하수도</v>
          </cell>
          <cell r="BD3355" t="str">
            <v>성산천</v>
          </cell>
        </row>
        <row r="3356">
          <cell r="AS3356" t="str">
            <v>금광리동호마을하수도</v>
          </cell>
          <cell r="BD3356" t="str">
            <v>대마천</v>
          </cell>
        </row>
        <row r="3357">
          <cell r="AS3357" t="str">
            <v>두산마을하수도</v>
          </cell>
          <cell r="BD3357" t="str">
            <v>묘량천</v>
          </cell>
        </row>
        <row r="3358">
          <cell r="AS3358" t="str">
            <v>삼가마을하수도</v>
          </cell>
          <cell r="BD3358" t="str">
            <v>영광천</v>
          </cell>
        </row>
        <row r="3359">
          <cell r="AS3359" t="str">
            <v>영주장수마을하수도</v>
          </cell>
          <cell r="BD3359" t="str">
            <v>대산천</v>
          </cell>
        </row>
        <row r="3360">
          <cell r="AS3360" t="str">
            <v>청다리마을하수도</v>
          </cell>
          <cell r="BD3360" t="str">
            <v>암치천</v>
          </cell>
        </row>
        <row r="3361">
          <cell r="AS3361" t="str">
            <v>조와마을하수도</v>
          </cell>
          <cell r="BD3361" t="str">
            <v>유촌천</v>
          </cell>
        </row>
        <row r="3362">
          <cell r="AS3362" t="str">
            <v>대율마을하수처리장</v>
          </cell>
          <cell r="BD3362" t="str">
            <v>관상천</v>
          </cell>
        </row>
        <row r="3363">
          <cell r="AS3363" t="str">
            <v>성곡마을하수처리장</v>
          </cell>
          <cell r="BD3363" t="str">
            <v>남산천</v>
          </cell>
        </row>
        <row r="3364">
          <cell r="AS3364" t="str">
            <v>영주하수종말처리장</v>
          </cell>
          <cell r="BD3364" t="str">
            <v>성남천</v>
          </cell>
        </row>
        <row r="3365">
          <cell r="AS3365" t="str">
            <v>영천고경농공단지폐수종말처리장</v>
          </cell>
          <cell r="BD3365" t="str">
            <v>산정천</v>
          </cell>
        </row>
        <row r="3366">
          <cell r="AS3366" t="str">
            <v>영천위생처리장</v>
          </cell>
          <cell r="BD3366" t="str">
            <v>선동천</v>
          </cell>
        </row>
        <row r="3367">
          <cell r="AS3367" t="str">
            <v>영천시그린환경센터</v>
          </cell>
          <cell r="BD3367" t="str">
            <v>건동천</v>
          </cell>
        </row>
        <row r="3368">
          <cell r="AS3368" t="str">
            <v>영천축산폐수공공처리장</v>
          </cell>
          <cell r="BD3368" t="str">
            <v>용수천</v>
          </cell>
        </row>
        <row r="3369">
          <cell r="AS3369" t="str">
            <v>화남대천마을하수도</v>
          </cell>
          <cell r="BD3369" t="str">
            <v>장수천</v>
          </cell>
        </row>
        <row r="3370">
          <cell r="AS3370" t="str">
            <v>신녕치산마을하수도</v>
          </cell>
          <cell r="BD3370" t="str">
            <v>군서천</v>
          </cell>
        </row>
        <row r="3371">
          <cell r="AS3371" t="str">
            <v>신녕왕산마을하수도</v>
          </cell>
          <cell r="BD3371" t="str">
            <v>송림천</v>
          </cell>
        </row>
        <row r="3372">
          <cell r="AS3372" t="str">
            <v>북안유상마을하수도</v>
          </cell>
          <cell r="BD3372" t="str">
            <v>덕호천</v>
          </cell>
        </row>
        <row r="3373">
          <cell r="AS3373" t="str">
            <v>화산연계마을하수도</v>
          </cell>
          <cell r="BD3373" t="str">
            <v>길용천</v>
          </cell>
        </row>
        <row r="3374">
          <cell r="AS3374" t="str">
            <v>청통보성마을하수도</v>
          </cell>
          <cell r="BD3374" t="str">
            <v>구암천</v>
          </cell>
        </row>
        <row r="3375">
          <cell r="AS3375" t="str">
            <v>화북정각마을하수도</v>
          </cell>
          <cell r="BD3375" t="str">
            <v>내동천</v>
          </cell>
        </row>
        <row r="3376">
          <cell r="AS3376" t="str">
            <v>금호대곡마을하수도</v>
          </cell>
          <cell r="BD3376" t="str">
            <v>두암천</v>
          </cell>
        </row>
        <row r="3377">
          <cell r="AS3377" t="str">
            <v>대창조곡마을하수도</v>
          </cell>
          <cell r="BD3377" t="str">
            <v>신흥천</v>
          </cell>
        </row>
        <row r="3378">
          <cell r="AS3378" t="str">
            <v>화남선천마을하수도</v>
          </cell>
          <cell r="BD3378" t="str">
            <v>장동천</v>
          </cell>
        </row>
        <row r="3379">
          <cell r="AS3379" t="str">
            <v>영천하수종말처리장</v>
          </cell>
          <cell r="BD3379" t="str">
            <v>칠암천</v>
          </cell>
        </row>
        <row r="3380">
          <cell r="AS3380" t="str">
            <v>금호하수종말처리장</v>
          </cell>
          <cell r="BD3380" t="str">
            <v>장곡천</v>
          </cell>
        </row>
        <row r="3381">
          <cell r="AS3381" t="str">
            <v>상주시환경사업소</v>
          </cell>
          <cell r="BD3381" t="str">
            <v>석교천</v>
          </cell>
        </row>
        <row r="3382">
          <cell r="AS3382" t="str">
            <v>함창매립장</v>
          </cell>
          <cell r="BD3382" t="str">
            <v>자룡천</v>
          </cell>
        </row>
        <row r="3383">
          <cell r="AS3383" t="str">
            <v>사벌매립장</v>
          </cell>
          <cell r="BD3383" t="str">
            <v>하장천</v>
          </cell>
        </row>
        <row r="3384">
          <cell r="AS3384" t="str">
            <v>모동매립장</v>
          </cell>
          <cell r="BD3384" t="str">
            <v>용대천</v>
          </cell>
        </row>
        <row r="3385">
          <cell r="AS3385" t="str">
            <v>화동매립장</v>
          </cell>
          <cell r="BD3385" t="str">
            <v>정동천</v>
          </cell>
        </row>
        <row r="3386">
          <cell r="AS3386" t="str">
            <v>화서매립장</v>
          </cell>
          <cell r="BD3386" t="str">
            <v>장산천</v>
          </cell>
        </row>
        <row r="3387">
          <cell r="AS3387" t="str">
            <v>중동매립장</v>
          </cell>
          <cell r="BD3387" t="str">
            <v>내곡천</v>
          </cell>
        </row>
        <row r="3388">
          <cell r="AS3388" t="str">
            <v>상주축산폐수처리사업소</v>
          </cell>
          <cell r="BD3388" t="str">
            <v>법장천</v>
          </cell>
        </row>
        <row r="3389">
          <cell r="AS3389" t="str">
            <v>사벌묵하마을하수도</v>
          </cell>
          <cell r="BD3389" t="str">
            <v>해리천</v>
          </cell>
        </row>
        <row r="3390">
          <cell r="AS3390" t="str">
            <v>공성옥산마을하수도</v>
          </cell>
          <cell r="BD3390" t="str">
            <v>송계천</v>
          </cell>
        </row>
        <row r="3391">
          <cell r="AS3391" t="str">
            <v>외남구서마을하수도</v>
          </cell>
          <cell r="BD3391" t="str">
            <v>고성천</v>
          </cell>
        </row>
        <row r="3392">
          <cell r="AS3392" t="str">
            <v>외남지사마을하수도</v>
          </cell>
          <cell r="BD3392" t="str">
            <v>행산천</v>
          </cell>
        </row>
        <row r="3393">
          <cell r="AS3393" t="str">
            <v>모서석산마을하수도</v>
          </cell>
          <cell r="BD3393" t="str">
            <v>임해천</v>
          </cell>
        </row>
        <row r="3394">
          <cell r="AS3394" t="str">
            <v>화북장암마을하수도</v>
          </cell>
          <cell r="BD3394" t="str">
            <v>군보천</v>
          </cell>
        </row>
        <row r="3395">
          <cell r="AS3395" t="str">
            <v>외서개곡마을하수도</v>
          </cell>
          <cell r="BD3395" t="str">
            <v>송곡천</v>
          </cell>
        </row>
        <row r="3396">
          <cell r="AS3396" t="str">
            <v>공검화동마을하수도</v>
          </cell>
          <cell r="BD3396" t="str">
            <v>담암천</v>
          </cell>
        </row>
        <row r="3397">
          <cell r="AS3397" t="str">
            <v>공검율곡마을하수도</v>
          </cell>
          <cell r="BD3397" t="str">
            <v>월산천</v>
          </cell>
        </row>
        <row r="3398">
          <cell r="AS3398" t="str">
            <v>경천대마을하수도</v>
          </cell>
          <cell r="BD3398" t="str">
            <v>연화천</v>
          </cell>
        </row>
        <row r="3399">
          <cell r="AS3399" t="str">
            <v>낙동마을하수도</v>
          </cell>
          <cell r="BD3399" t="str">
            <v>연곡천</v>
          </cell>
        </row>
        <row r="3400">
          <cell r="AS3400" t="str">
            <v>은척봉중소규모공공하수도</v>
          </cell>
          <cell r="BD3400" t="str">
            <v>주진천</v>
          </cell>
        </row>
        <row r="3401">
          <cell r="AS3401" t="str">
            <v>상주하수종말처리장</v>
          </cell>
          <cell r="BD3401" t="str">
            <v>선동천</v>
          </cell>
        </row>
        <row r="3402">
          <cell r="AS3402" t="str">
            <v>문경분뇨처리시설</v>
          </cell>
          <cell r="BD3402" t="str">
            <v>월계천</v>
          </cell>
        </row>
        <row r="3403">
          <cell r="AS3403" t="str">
            <v>문경시(불정)위생매립장</v>
          </cell>
          <cell r="BD3403" t="str">
            <v>학천천</v>
          </cell>
        </row>
        <row r="3404">
          <cell r="AS3404" t="str">
            <v>문경시공평매립장</v>
          </cell>
          <cell r="BD3404" t="str">
            <v>정동천</v>
          </cell>
        </row>
        <row r="3405">
          <cell r="AS3405" t="str">
            <v>문경축산폐수공공처리장</v>
          </cell>
          <cell r="BD3405" t="str">
            <v>대산천</v>
          </cell>
        </row>
        <row r="3406">
          <cell r="AS3406" t="str">
            <v>산양 진정 추산마을하수도</v>
          </cell>
          <cell r="BD3406" t="str">
            <v>평지천</v>
          </cell>
        </row>
        <row r="3407">
          <cell r="AS3407" t="str">
            <v>산북 김용 김용마을하수도</v>
          </cell>
          <cell r="BD3407" t="str">
            <v>방축천</v>
          </cell>
        </row>
        <row r="3408">
          <cell r="AS3408" t="str">
            <v>산북 내화리 내화마을하수도</v>
          </cell>
          <cell r="BD3408" t="str">
            <v>사곡천</v>
          </cell>
        </row>
        <row r="3409">
          <cell r="AS3409" t="str">
            <v>동로 노은 누루이마을하수도</v>
          </cell>
          <cell r="BD3409" t="str">
            <v>강남천</v>
          </cell>
        </row>
        <row r="3410">
          <cell r="AS3410" t="str">
            <v>산양 우마이마을하수도</v>
          </cell>
          <cell r="BD3410" t="str">
            <v>송현천</v>
          </cell>
        </row>
        <row r="3411">
          <cell r="AS3411" t="str">
            <v>섬안 마을하수도</v>
          </cell>
          <cell r="BD3411" t="str">
            <v>궁동천</v>
          </cell>
        </row>
        <row r="3412">
          <cell r="AS3412" t="str">
            <v>농암 종곡 뒷바리마을하수도</v>
          </cell>
          <cell r="BD3412" t="str">
            <v>고라천</v>
          </cell>
        </row>
        <row r="3413">
          <cell r="AS3413" t="str">
            <v>산북 대상 지보실마을하수도</v>
          </cell>
          <cell r="BD3413" t="str">
            <v>죽산천</v>
          </cell>
        </row>
        <row r="3414">
          <cell r="AS3414" t="str">
            <v>성저리 옥산마을하수도</v>
          </cell>
          <cell r="BD3414" t="str">
            <v>죽청천</v>
          </cell>
        </row>
        <row r="3415">
          <cell r="AS3415" t="str">
            <v>산북 약석 배골마을하수도</v>
          </cell>
          <cell r="BD3415" t="str">
            <v>고창천</v>
          </cell>
        </row>
        <row r="3416">
          <cell r="AS3416" t="str">
            <v>마성 하내 구랑마을하수도</v>
          </cell>
          <cell r="BD3416" t="str">
            <v>외정천</v>
          </cell>
        </row>
        <row r="3417">
          <cell r="AS3417" t="str">
            <v>호계 가도 가도마을하수도</v>
          </cell>
          <cell r="BD3417" t="str">
            <v>운월천</v>
          </cell>
        </row>
        <row r="3418">
          <cell r="AS3418" t="str">
            <v>문경 고요 고요마을하수도</v>
          </cell>
          <cell r="BD3418" t="str">
            <v>노동천</v>
          </cell>
        </row>
        <row r="3419">
          <cell r="AS3419" t="str">
            <v>함박골마을하수도</v>
          </cell>
          <cell r="BD3419" t="str">
            <v>월곡천</v>
          </cell>
        </row>
        <row r="3420">
          <cell r="AS3420" t="str">
            <v>영순백포마을하수도</v>
          </cell>
          <cell r="BD3420" t="str">
            <v>석교천</v>
          </cell>
        </row>
        <row r="3421">
          <cell r="AS3421" t="str">
            <v>산북서중서중마을하수도</v>
          </cell>
          <cell r="BD3421" t="str">
            <v>봉곡천</v>
          </cell>
        </row>
        <row r="3422">
          <cell r="AS3422" t="str">
            <v>가은하괴중구실마을하수도</v>
          </cell>
          <cell r="BD3422" t="str">
            <v>정자천</v>
          </cell>
        </row>
        <row r="3423">
          <cell r="AS3423" t="str">
            <v>동경마을하수도</v>
          </cell>
          <cell r="BD3423" t="str">
            <v>고수천</v>
          </cell>
        </row>
        <row r="3424">
          <cell r="AS3424" t="str">
            <v>산양현리마을하수도</v>
          </cell>
          <cell r="BD3424" t="str">
            <v>두평천</v>
          </cell>
        </row>
        <row r="3425">
          <cell r="AS3425" t="str">
            <v>영순오룡공공하수도</v>
          </cell>
          <cell r="BD3425" t="str">
            <v>와촌천</v>
          </cell>
        </row>
        <row r="3426">
          <cell r="AS3426" t="str">
            <v>가은완장공공하수도</v>
          </cell>
          <cell r="BD3426" t="str">
            <v>운곡천</v>
          </cell>
        </row>
        <row r="3427">
          <cell r="AS3427" t="str">
            <v>산북가곡공공하수도</v>
          </cell>
          <cell r="BD3427" t="str">
            <v>사신천</v>
          </cell>
        </row>
        <row r="3428">
          <cell r="AS3428" t="str">
            <v>농암백합동공공하수도</v>
          </cell>
          <cell r="BD3428" t="str">
            <v>두월천</v>
          </cell>
        </row>
        <row r="3429">
          <cell r="AS3429" t="str">
            <v>산양미르물공공하수도</v>
          </cell>
          <cell r="BD3429" t="str">
            <v>용산천</v>
          </cell>
        </row>
        <row r="3430">
          <cell r="AS3430" t="str">
            <v>산양신전공공하수도</v>
          </cell>
          <cell r="BD3430" t="str">
            <v>용선천</v>
          </cell>
        </row>
        <row r="3431">
          <cell r="AS3431" t="str">
            <v>영순딩골공공하수도</v>
          </cell>
          <cell r="BD3431" t="str">
            <v>선운천</v>
          </cell>
        </row>
        <row r="3432">
          <cell r="AS3432" t="str">
            <v>산양과곡마을하수도</v>
          </cell>
          <cell r="BD3432" t="str">
            <v>마파천</v>
          </cell>
        </row>
        <row r="3433">
          <cell r="AS3433" t="str">
            <v xml:space="preserve">마성 하내 상하내공공하수처리시설 </v>
          </cell>
          <cell r="BD3433" t="str">
            <v>장사천</v>
          </cell>
        </row>
        <row r="3434">
          <cell r="AS3434" t="str">
            <v>마성하수종말처리장</v>
          </cell>
          <cell r="BD3434" t="str">
            <v>원당천</v>
          </cell>
        </row>
        <row r="3435">
          <cell r="AS3435" t="str">
            <v>점촌하수종말처리장</v>
          </cell>
          <cell r="BD3435" t="str">
            <v>갈곡천</v>
          </cell>
        </row>
        <row r="3436">
          <cell r="AS3436" t="str">
            <v>문경가은하수종말처리장</v>
          </cell>
          <cell r="BD3436" t="str">
            <v>용복천</v>
          </cell>
        </row>
        <row r="3437">
          <cell r="AS3437" t="str">
            <v>경산시분뇨및축산폐수공공시설</v>
          </cell>
          <cell r="BD3437" t="str">
            <v>덕화천</v>
          </cell>
        </row>
        <row r="3438">
          <cell r="AS3438" t="str">
            <v>남천산업단지폐수종말처리장</v>
          </cell>
          <cell r="BD3438" t="str">
            <v>세곡천</v>
          </cell>
        </row>
        <row r="3439">
          <cell r="AS3439" t="str">
            <v>영대매립장</v>
          </cell>
          <cell r="BD3439" t="str">
            <v>자포천</v>
          </cell>
        </row>
        <row r="3440">
          <cell r="AS3440" t="str">
            <v>하양매립장</v>
          </cell>
          <cell r="BD3440" t="str">
            <v>사실천</v>
          </cell>
        </row>
        <row r="3441">
          <cell r="AS3441" t="str">
            <v>진량매립장</v>
          </cell>
          <cell r="BD3441" t="str">
            <v>운양천</v>
          </cell>
        </row>
        <row r="3442">
          <cell r="AS3442" t="str">
            <v>용성매립장</v>
          </cell>
          <cell r="BD3442" t="str">
            <v>오룡천</v>
          </cell>
        </row>
        <row r="3443">
          <cell r="AS3443" t="str">
            <v>남천매립장</v>
          </cell>
          <cell r="BD3443" t="str">
            <v>장고천</v>
          </cell>
        </row>
        <row r="3444">
          <cell r="AS3444" t="str">
            <v>남산폐기물위생매립장</v>
          </cell>
          <cell r="BD3444" t="str">
            <v>신창천</v>
          </cell>
        </row>
        <row r="3445">
          <cell r="AS3445" t="str">
            <v>하도마을하수도</v>
          </cell>
          <cell r="BD3445" t="str">
            <v>만화천</v>
          </cell>
        </row>
        <row r="3446">
          <cell r="AS3446" t="str">
            <v>관상마을하수도</v>
          </cell>
          <cell r="BD3446" t="str">
            <v>백천</v>
          </cell>
        </row>
        <row r="3447">
          <cell r="AS3447" t="str">
            <v>곡신마을하수도</v>
          </cell>
          <cell r="BD3447" t="str">
            <v>석포천</v>
          </cell>
        </row>
        <row r="3448">
          <cell r="AS3448" t="str">
            <v>고방마을하수도</v>
          </cell>
          <cell r="BD3448" t="str">
            <v>마동천</v>
          </cell>
        </row>
        <row r="3449">
          <cell r="AS3449" t="str">
            <v>송백마을하수도</v>
          </cell>
          <cell r="BD3449" t="str">
            <v>상두동천</v>
          </cell>
        </row>
        <row r="3450">
          <cell r="AS3450" t="str">
            <v>안심마을하수도</v>
          </cell>
          <cell r="BD3450" t="str">
            <v>유유동천</v>
          </cell>
        </row>
        <row r="3451">
          <cell r="AS3451" t="str">
            <v>경산내촌마을하수도</v>
          </cell>
          <cell r="BD3451" t="str">
            <v>운산천</v>
          </cell>
        </row>
        <row r="3452">
          <cell r="AS3452" t="str">
            <v>경산용전마을하수도</v>
          </cell>
          <cell r="BD3452" t="str">
            <v>도덕천</v>
          </cell>
        </row>
        <row r="3453">
          <cell r="AS3453" t="str">
            <v>아사마을하수도</v>
          </cell>
          <cell r="BD3453" t="str">
            <v>직소천</v>
          </cell>
        </row>
        <row r="3454">
          <cell r="AS3454" t="str">
            <v>외촌마을하수도</v>
          </cell>
          <cell r="BD3454" t="str">
            <v>백천</v>
          </cell>
        </row>
        <row r="3455">
          <cell r="AS3455" t="str">
            <v>옥천마을하수도</v>
          </cell>
          <cell r="BD3455" t="str">
            <v>거석천</v>
          </cell>
        </row>
        <row r="3456">
          <cell r="AS3456" t="str">
            <v>고죽마을하수도</v>
          </cell>
          <cell r="BD3456" t="str">
            <v>대광계천</v>
          </cell>
        </row>
        <row r="3457">
          <cell r="AS3457" t="str">
            <v>신방마을하수도</v>
          </cell>
          <cell r="BD3457" t="str">
            <v>문수동천</v>
          </cell>
        </row>
        <row r="3458">
          <cell r="AS3458" t="str">
            <v>경산곡란마을하수도</v>
          </cell>
          <cell r="BD3458" t="str">
            <v>금광천</v>
          </cell>
        </row>
        <row r="3459">
          <cell r="AS3459" t="str">
            <v>경산하수종말처리장</v>
          </cell>
          <cell r="BD3459" t="str">
            <v>송림천</v>
          </cell>
        </row>
        <row r="3460">
          <cell r="AS3460" t="str">
            <v>남천하수처리장</v>
          </cell>
          <cell r="BD3460" t="str">
            <v>등룡천</v>
          </cell>
        </row>
        <row r="3461">
          <cell r="AS3461" t="str">
            <v>군위군위농공단지폐수종말처리장</v>
          </cell>
          <cell r="BD3461" t="str">
            <v>주상천</v>
          </cell>
        </row>
        <row r="3462">
          <cell r="AS3462" t="str">
            <v>군위효령농공단지폐수종말처리장</v>
          </cell>
          <cell r="BD3462" t="str">
            <v>개암천</v>
          </cell>
        </row>
        <row r="3463">
          <cell r="AS3463" t="str">
            <v>군위분뇨처리장</v>
          </cell>
          <cell r="BD3463" t="str">
            <v>내동천</v>
          </cell>
        </row>
        <row r="3464">
          <cell r="AS3464" t="str">
            <v>군위소보매립장</v>
          </cell>
          <cell r="BD3464" t="str">
            <v>소포천</v>
          </cell>
        </row>
        <row r="3465">
          <cell r="AS3465" t="str">
            <v>군위우보매립장</v>
          </cell>
          <cell r="BD3465" t="str">
            <v>신기천</v>
          </cell>
        </row>
        <row r="3466">
          <cell r="AS3466" t="str">
            <v>군위부계매립장</v>
          </cell>
          <cell r="BD3466" t="str">
            <v>석불천</v>
          </cell>
        </row>
        <row r="3467">
          <cell r="AS3467" t="str">
            <v>군위사직마을하수도</v>
          </cell>
          <cell r="BD3467" t="str">
            <v>영은천</v>
          </cell>
        </row>
        <row r="3468">
          <cell r="AS3468" t="str">
            <v>군위부계황청마을하수도</v>
          </cell>
          <cell r="BD3468" t="str">
            <v>연외천</v>
          </cell>
        </row>
        <row r="3469">
          <cell r="AS3469" t="str">
            <v>군위효령문화마을하수도</v>
          </cell>
          <cell r="BD3469" t="str">
            <v>서홍천</v>
          </cell>
        </row>
        <row r="3470">
          <cell r="AS3470" t="str">
            <v>의성환경위생관리소</v>
          </cell>
          <cell r="BD3470" t="str">
            <v>생수천</v>
          </cell>
        </row>
        <row r="3471">
          <cell r="AS3471" t="str">
            <v>의성(오로리)매립장</v>
          </cell>
          <cell r="BD3471" t="str">
            <v>호근천</v>
          </cell>
        </row>
        <row r="3472">
          <cell r="AS3472" t="str">
            <v>금성(도경리)매립장</v>
          </cell>
          <cell r="BD3472" t="str">
            <v>원제천</v>
          </cell>
        </row>
        <row r="3473">
          <cell r="AS3473" t="str">
            <v>봉양(사부리)매립장</v>
          </cell>
          <cell r="BD3473" t="str">
            <v>동홍천</v>
          </cell>
        </row>
        <row r="3474">
          <cell r="AS3474" t="str">
            <v>안계(도덕리)매립장</v>
          </cell>
          <cell r="BD3474" t="str">
            <v>보목천</v>
          </cell>
        </row>
        <row r="3475">
          <cell r="AS3475" t="str">
            <v>다인(용무리)매립장</v>
          </cell>
          <cell r="BD3475" t="str">
            <v>상효천</v>
          </cell>
        </row>
        <row r="3476">
          <cell r="AS3476" t="str">
            <v>안평(석탑리)매립장</v>
          </cell>
          <cell r="BD3476" t="str">
            <v>효돈천</v>
          </cell>
        </row>
        <row r="3477">
          <cell r="AS3477" t="str">
            <v>덕은마을하수도</v>
          </cell>
          <cell r="BD3477" t="str">
            <v>영천</v>
          </cell>
        </row>
        <row r="3478">
          <cell r="AS3478" t="str">
            <v>봉양문화마을하수도</v>
          </cell>
          <cell r="BD3478" t="str">
            <v>신례천</v>
          </cell>
        </row>
        <row r="3479">
          <cell r="AS3479" t="str">
            <v>금성하수종말처리장</v>
          </cell>
          <cell r="BD3479" t="str">
            <v>종남천</v>
          </cell>
        </row>
        <row r="3480">
          <cell r="AS3480" t="str">
            <v>의성하수종말처리장</v>
          </cell>
          <cell r="BD3480" t="str">
            <v>전포천</v>
          </cell>
        </row>
        <row r="3481">
          <cell r="AS3481" t="str">
            <v>안계하수종말처리시설</v>
          </cell>
          <cell r="BD3481" t="str">
            <v>서중천</v>
          </cell>
        </row>
        <row r="3482">
          <cell r="AS3482" t="str">
            <v>청송군위생처리장</v>
          </cell>
          <cell r="BD3482" t="str">
            <v>의귀천</v>
          </cell>
        </row>
        <row r="3483">
          <cell r="AS3483" t="str">
            <v>진보(월전)농촌폐기물종합처리장</v>
          </cell>
          <cell r="BD3483" t="str">
            <v>신흥천</v>
          </cell>
        </row>
        <row r="3484">
          <cell r="AS3484" t="str">
            <v>세장마을하수처리시설</v>
          </cell>
          <cell r="BD3484" t="str">
            <v>송천</v>
          </cell>
        </row>
        <row r="3485">
          <cell r="AS3485" t="str">
            <v>청운마을하수처리시설</v>
          </cell>
          <cell r="BD3485" t="str">
            <v>가시천</v>
          </cell>
        </row>
        <row r="3486">
          <cell r="AS3486" t="str">
            <v>안덕하수종말처리장</v>
          </cell>
          <cell r="BD3486" t="str">
            <v>안좌천</v>
          </cell>
        </row>
        <row r="3487">
          <cell r="AS3487" t="str">
            <v>영양군분뇨처리장</v>
          </cell>
          <cell r="BD3487" t="str">
            <v>천미천</v>
          </cell>
        </row>
        <row r="3488">
          <cell r="AS3488" t="str">
            <v>영양군종합위생매립장</v>
          </cell>
          <cell r="BD3488" t="str">
            <v>진평천</v>
          </cell>
        </row>
        <row r="3489">
          <cell r="AS3489" t="str">
            <v>섬촌리마을하수도</v>
          </cell>
          <cell r="BD3489" t="str">
            <v>삼수천</v>
          </cell>
        </row>
        <row r="3490">
          <cell r="AS3490" t="str">
            <v>주곡리마을하수도</v>
          </cell>
          <cell r="BD3490" t="str">
            <v>대룡소천</v>
          </cell>
        </row>
        <row r="3491">
          <cell r="AS3491" t="str">
            <v>신사리마을하수도</v>
          </cell>
          <cell r="BD3491" t="str">
            <v>화북천</v>
          </cell>
        </row>
        <row r="3492">
          <cell r="AS3492" t="str">
            <v>내원당마을하수도</v>
          </cell>
          <cell r="BD3492" t="str">
            <v>방천</v>
          </cell>
        </row>
        <row r="3493">
          <cell r="AS3493" t="str">
            <v>웃골마을하수도</v>
          </cell>
          <cell r="BD3493" t="str">
            <v>조천</v>
          </cell>
        </row>
        <row r="3494">
          <cell r="AS3494" t="str">
            <v>수비마을하수도</v>
          </cell>
          <cell r="BD3494" t="str">
            <v>부록천</v>
          </cell>
        </row>
        <row r="3495">
          <cell r="AS3495" t="str">
            <v>영양하원마을하수도</v>
          </cell>
          <cell r="BD3495" t="str">
            <v>산지천</v>
          </cell>
        </row>
        <row r="3496">
          <cell r="AS3496" t="str">
            <v>영양오기마을하수도</v>
          </cell>
          <cell r="BD3496" t="str">
            <v>병문천</v>
          </cell>
        </row>
        <row r="3497">
          <cell r="AS3497" t="str">
            <v>석보소규모하수처리시설</v>
          </cell>
          <cell r="BD3497" t="str">
            <v>독사천</v>
          </cell>
        </row>
        <row r="3498">
          <cell r="AS3498" t="str">
            <v>영덕군환경사업소</v>
          </cell>
          <cell r="BD3498" t="str">
            <v>한천</v>
          </cell>
        </row>
        <row r="3499">
          <cell r="AS3499" t="str">
            <v>영해분뇨처리장</v>
          </cell>
          <cell r="BD3499" t="str">
            <v>토천</v>
          </cell>
        </row>
        <row r="3500">
          <cell r="AS3500" t="str">
            <v>영해환경자원관리센터</v>
          </cell>
          <cell r="BD3500" t="str">
            <v>흘천</v>
          </cell>
        </row>
        <row r="3501">
          <cell r="AS3501" t="str">
            <v>영덕환경자원관리센터</v>
          </cell>
          <cell r="BD3501" t="str">
            <v>이호천</v>
          </cell>
        </row>
        <row r="3502">
          <cell r="AS3502" t="str">
            <v>각리1리마을하수도</v>
          </cell>
          <cell r="BD3502" t="str">
            <v>원장천</v>
          </cell>
        </row>
        <row r="3503">
          <cell r="AS3503" t="str">
            <v>경정1리마을하수도</v>
          </cell>
          <cell r="BD3503" t="str">
            <v>도근천</v>
          </cell>
        </row>
        <row r="3504">
          <cell r="AS3504" t="str">
            <v>경정2리마을하수도</v>
          </cell>
          <cell r="BD3504" t="str">
            <v>어시천</v>
          </cell>
        </row>
        <row r="3505">
          <cell r="AS3505" t="str">
            <v>경정3리마을하수도</v>
          </cell>
          <cell r="BD3505" t="str">
            <v>광령천</v>
          </cell>
        </row>
        <row r="3506">
          <cell r="AS3506" t="str">
            <v>금진1리마을하수도</v>
          </cell>
          <cell r="BD3506" t="str">
            <v>고성천</v>
          </cell>
        </row>
        <row r="3507">
          <cell r="AS3507" t="str">
            <v>남정리마을하수도</v>
          </cell>
          <cell r="BD3507" t="str">
            <v>소왕천</v>
          </cell>
        </row>
        <row r="3508">
          <cell r="AS3508" t="str">
            <v>남호리마을하수도</v>
          </cell>
          <cell r="BD3508" t="str">
            <v>수산천</v>
          </cell>
        </row>
        <row r="3509">
          <cell r="AS3509" t="str">
            <v>덕천리마을하수도</v>
          </cell>
          <cell r="BD3509" t="str">
            <v>금성천</v>
          </cell>
        </row>
        <row r="3510">
          <cell r="AS3510" t="str">
            <v>대탄리마을하수도</v>
          </cell>
          <cell r="BD3510" t="str">
            <v>어음천</v>
          </cell>
        </row>
        <row r="3511">
          <cell r="AS3511" t="str">
            <v>사진3리마을하수도</v>
          </cell>
          <cell r="BD3511" t="str">
            <v>한림천</v>
          </cell>
        </row>
        <row r="3512">
          <cell r="AS3512" t="str">
            <v>상원리마을하수도</v>
          </cell>
          <cell r="BD3512" t="str">
            <v>귀덕천</v>
          </cell>
        </row>
        <row r="3513">
          <cell r="AS3513" t="str">
            <v>양성리마을하수도</v>
          </cell>
          <cell r="BD3513" t="str">
            <v>옹포천</v>
          </cell>
        </row>
        <row r="3514">
          <cell r="AS3514" t="str">
            <v>오보리마을하수도</v>
          </cell>
          <cell r="BD3514" t="str">
            <v>문수천</v>
          </cell>
        </row>
        <row r="3515">
          <cell r="AS3515" t="str">
            <v>옥산리마을하수도</v>
          </cell>
          <cell r="BD3515" t="str">
            <v>창고천</v>
          </cell>
        </row>
        <row r="3516">
          <cell r="AS3516" t="str">
            <v>원구리마을하수도</v>
          </cell>
          <cell r="BD3516" t="str">
            <v>예래천</v>
          </cell>
        </row>
        <row r="3517">
          <cell r="AS3517" t="str">
            <v>창포리마을하수도</v>
          </cell>
          <cell r="BD3517" t="str">
            <v>중문천</v>
          </cell>
        </row>
        <row r="3518">
          <cell r="AS3518" t="str">
            <v>원척리마을하수도</v>
          </cell>
          <cell r="BD3518" t="str">
            <v>색달천</v>
          </cell>
        </row>
        <row r="3519">
          <cell r="AS3519" t="str">
            <v>노물리1마을하수도</v>
          </cell>
          <cell r="BD3519" t="str">
            <v>대포천</v>
          </cell>
        </row>
        <row r="3520">
          <cell r="AS3520" t="str">
            <v>노물리2마을하수도</v>
          </cell>
          <cell r="BD3520" t="str">
            <v>회수천</v>
          </cell>
        </row>
        <row r="3521">
          <cell r="AS3521" t="str">
            <v>하저리마을하수도</v>
          </cell>
          <cell r="BD3521" t="str">
            <v>동회수천</v>
          </cell>
        </row>
        <row r="3522">
          <cell r="AS3522" t="str">
            <v>삼사리마을하수도</v>
          </cell>
          <cell r="BD3522" t="str">
            <v>도순천</v>
          </cell>
        </row>
        <row r="3523">
          <cell r="AS3523" t="str">
            <v>거무역리마을하수도</v>
          </cell>
          <cell r="BD3523" t="str">
            <v>고지천</v>
          </cell>
        </row>
        <row r="3524">
          <cell r="AS3524" t="str">
            <v>금곡리마을하수도</v>
          </cell>
          <cell r="BD3524" t="str">
            <v>궁산천</v>
          </cell>
        </row>
        <row r="3525">
          <cell r="AS3525" t="str">
            <v>구계리마을하수도</v>
          </cell>
          <cell r="BD3525" t="str">
            <v>악근천</v>
          </cell>
        </row>
        <row r="3526">
          <cell r="AS3526" t="str">
            <v>대진3리마을하수도</v>
          </cell>
          <cell r="BD3526" t="str">
            <v>영남천</v>
          </cell>
        </row>
        <row r="3527">
          <cell r="AS3527" t="str">
            <v>신애리마을하수도</v>
          </cell>
          <cell r="BD3527" t="str">
            <v>세초천</v>
          </cell>
        </row>
        <row r="3528">
          <cell r="AS3528" t="str">
            <v>부경2리마을하수도</v>
          </cell>
          <cell r="BD3528" t="str">
            <v>동해</v>
          </cell>
        </row>
        <row r="3529">
          <cell r="AS3529" t="str">
            <v>사진2리마을하수도</v>
          </cell>
          <cell r="BD3529" t="str">
            <v>남해</v>
          </cell>
        </row>
        <row r="3530">
          <cell r="AS3530" t="str">
            <v>인량리소규모하수처리시설</v>
          </cell>
          <cell r="BD3530" t="str">
            <v>서해</v>
          </cell>
        </row>
        <row r="3531">
          <cell r="AS3531" t="str">
            <v>영덕하수종말처리장</v>
          </cell>
          <cell r="BD3531" t="str">
            <v>신흥천</v>
          </cell>
        </row>
        <row r="3532">
          <cell r="AS3532" t="str">
            <v>남정하수종말처리장</v>
          </cell>
          <cell r="BD3532" t="str">
            <v>고흥천</v>
          </cell>
        </row>
        <row r="3533">
          <cell r="AS3533" t="str">
            <v>영해하수종말처리장</v>
          </cell>
          <cell r="BD3533" t="str">
            <v>포두천</v>
          </cell>
        </row>
        <row r="3534">
          <cell r="AS3534" t="str">
            <v>청도풍각농공단지폐수종말처리장</v>
          </cell>
          <cell r="BD3534" t="str">
            <v>봉림천</v>
          </cell>
        </row>
        <row r="3535">
          <cell r="AS3535" t="str">
            <v>청도군위생처리장</v>
          </cell>
          <cell r="BD3535" t="str">
            <v>양지천</v>
          </cell>
        </row>
        <row r="3536">
          <cell r="AS3536" t="str">
            <v>청도매전매립장</v>
          </cell>
          <cell r="BD3536" t="str">
            <v>우산천</v>
          </cell>
        </row>
        <row r="3537">
          <cell r="AS3537" t="str">
            <v>눌미리마을하수도</v>
          </cell>
          <cell r="BD3537" t="str">
            <v>도화천</v>
          </cell>
        </row>
        <row r="3538">
          <cell r="AS3538" t="str">
            <v>사촌리마을하수도</v>
          </cell>
          <cell r="BD3538" t="str">
            <v>가영천</v>
          </cell>
        </row>
        <row r="3539">
          <cell r="AS3539" t="str">
            <v>상동리마을하수도</v>
          </cell>
          <cell r="BD3539" t="str">
            <v>신평천</v>
          </cell>
        </row>
        <row r="3540">
          <cell r="AS3540" t="str">
            <v>함박마을하수도</v>
          </cell>
          <cell r="BD3540" t="str">
            <v>오천천</v>
          </cell>
        </row>
        <row r="3541">
          <cell r="AS3541" t="str">
            <v>안국마을하수도</v>
          </cell>
          <cell r="BD3541" t="str">
            <v>고읍천</v>
          </cell>
        </row>
        <row r="3542">
          <cell r="AS3542" t="str">
            <v>차산리마을하수도</v>
          </cell>
          <cell r="BD3542" t="str">
            <v>용산천</v>
          </cell>
        </row>
        <row r="3543">
          <cell r="AS3543" t="str">
            <v>팔조리마을하수도</v>
          </cell>
          <cell r="BD3543" t="str">
            <v>학곡천</v>
          </cell>
        </row>
        <row r="3544">
          <cell r="AS3544" t="str">
            <v>현리리마을하수도</v>
          </cell>
          <cell r="BD3544" t="str">
            <v>두원천</v>
          </cell>
        </row>
        <row r="3545">
          <cell r="AS3545" t="str">
            <v>안말음마을하수도</v>
          </cell>
          <cell r="BD3545" t="str">
            <v>반산천</v>
          </cell>
        </row>
        <row r="3546">
          <cell r="AS3546" t="str">
            <v>숲안마을하수도</v>
          </cell>
          <cell r="BD3546" t="str">
            <v>운대천</v>
          </cell>
        </row>
        <row r="3547">
          <cell r="AS3547" t="str">
            <v>공암마을하수도</v>
          </cell>
          <cell r="BD3547" t="str">
            <v>사정천</v>
          </cell>
        </row>
        <row r="3548">
          <cell r="AS3548" t="str">
            <v>신교동마을하수도</v>
          </cell>
          <cell r="BD3548" t="str">
            <v>회룡천</v>
          </cell>
        </row>
        <row r="3549">
          <cell r="AS3549" t="str">
            <v>신도리마을하수도</v>
          </cell>
          <cell r="BD3549" t="str">
            <v>마수천</v>
          </cell>
        </row>
        <row r="3550">
          <cell r="AS3550" t="str">
            <v>지촌리마을하수도</v>
          </cell>
          <cell r="BD3550" t="str">
            <v>금마천</v>
          </cell>
        </row>
        <row r="3551">
          <cell r="AS3551" t="str">
            <v>신지동곡마을하수도</v>
          </cell>
          <cell r="BD3551" t="str">
            <v>안남천</v>
          </cell>
        </row>
        <row r="3552">
          <cell r="AS3552" t="str">
            <v>청도화양공공하수처리시설</v>
          </cell>
          <cell r="BD3552" t="str">
            <v>조성천</v>
          </cell>
        </row>
        <row r="3553">
          <cell r="AS3553" t="str">
            <v>신원하수종말처리장</v>
          </cell>
          <cell r="BD3553" t="str">
            <v>이내천</v>
          </cell>
        </row>
        <row r="3554">
          <cell r="AS3554" t="str">
            <v>풍각하수처리장</v>
          </cell>
          <cell r="BD3554" t="str">
            <v>예당천</v>
          </cell>
        </row>
        <row r="3555">
          <cell r="AS3555" t="str">
            <v>고령개진농공단지폐수종말처리장</v>
          </cell>
          <cell r="BD3555" t="str">
            <v>송곡천</v>
          </cell>
        </row>
        <row r="3556">
          <cell r="AS3556" t="str">
            <v>고령쌍림농공단지폐수종말처리장</v>
          </cell>
          <cell r="BD3556" t="str">
            <v>단두천</v>
          </cell>
        </row>
        <row r="3557">
          <cell r="AS3557" t="str">
            <v>고령분뇨처리장</v>
          </cell>
          <cell r="BD3557" t="str">
            <v>득량천</v>
          </cell>
        </row>
        <row r="3558">
          <cell r="AS3558" t="str">
            <v>다산산업단지폐수종말처리장</v>
          </cell>
          <cell r="BD3558" t="str">
            <v>화죽천</v>
          </cell>
        </row>
        <row r="3559">
          <cell r="AS3559" t="str">
            <v>개진산업단지폐수종말처리장</v>
          </cell>
          <cell r="BD3559" t="str">
            <v>회천천</v>
          </cell>
        </row>
        <row r="3560">
          <cell r="AS3560" t="str">
            <v>고령신곡매립장</v>
          </cell>
          <cell r="BD3560" t="str">
            <v>봉강천</v>
          </cell>
        </row>
        <row r="3561">
          <cell r="AS3561" t="str">
            <v>화암마을하수도</v>
          </cell>
          <cell r="BD3561" t="str">
            <v>수문천</v>
          </cell>
        </row>
        <row r="3562">
          <cell r="AS3562" t="str">
            <v>송림마을하수도</v>
          </cell>
          <cell r="BD3562" t="str">
            <v>신촌천</v>
          </cell>
        </row>
        <row r="3563">
          <cell r="AS3563" t="str">
            <v>하거마을하수도</v>
          </cell>
          <cell r="BD3563" t="str">
            <v>홍거천</v>
          </cell>
        </row>
        <row r="3564">
          <cell r="AS3564" t="str">
            <v>백산마을하수도</v>
          </cell>
          <cell r="BD3564" t="str">
            <v>기산천</v>
          </cell>
        </row>
        <row r="3565">
          <cell r="AS3565" t="str">
            <v>합가마을하수도</v>
          </cell>
          <cell r="BD3565" t="str">
            <v>당암천</v>
          </cell>
        </row>
        <row r="3566">
          <cell r="AS3566" t="str">
            <v>대평마을하수도</v>
          </cell>
          <cell r="BD3566" t="str">
            <v>남상천</v>
          </cell>
        </row>
        <row r="3567">
          <cell r="AS3567" t="str">
            <v>기족리마을하수도</v>
          </cell>
          <cell r="BD3567" t="str">
            <v>월송천</v>
          </cell>
        </row>
        <row r="3568">
          <cell r="AS3568" t="str">
            <v>고령신리마을하수도</v>
          </cell>
          <cell r="BD3568" t="str">
            <v>신흥천</v>
          </cell>
        </row>
        <row r="3569">
          <cell r="AS3569" t="str">
            <v>고령저전리마을하수도</v>
          </cell>
          <cell r="BD3569" t="str">
            <v>인암천</v>
          </cell>
        </row>
        <row r="3570">
          <cell r="AS3570" t="str">
            <v>고령산주리마을하수도</v>
          </cell>
          <cell r="BD3570" t="str">
            <v>아산천</v>
          </cell>
        </row>
        <row r="3571">
          <cell r="AS3571" t="str">
            <v>고령유리마을하수도</v>
          </cell>
          <cell r="BD3571" t="str">
            <v>두암천</v>
          </cell>
        </row>
        <row r="3572">
          <cell r="AS3572" t="str">
            <v>고령하수종말처리장</v>
          </cell>
          <cell r="BD3572" t="str">
            <v>고읍천</v>
          </cell>
        </row>
        <row r="3573">
          <cell r="AS3573" t="str">
            <v>성주성주농공단지폐수종말처리장</v>
          </cell>
          <cell r="BD3573" t="str">
            <v>석남천</v>
          </cell>
        </row>
        <row r="3574">
          <cell r="AS3574" t="str">
            <v>성주월항농공단지폐수종말처리장</v>
          </cell>
          <cell r="BD3574" t="str">
            <v>신평천</v>
          </cell>
        </row>
        <row r="3575">
          <cell r="AS3575" t="str">
            <v>성주군분뇨처리장</v>
          </cell>
          <cell r="BD3575" t="str">
            <v>대덕천</v>
          </cell>
        </row>
        <row r="3576">
          <cell r="AS3576" t="str">
            <v>성주권역별쓰레기매립장</v>
          </cell>
          <cell r="BD3576" t="str">
            <v>평촌천</v>
          </cell>
        </row>
        <row r="3577">
          <cell r="AS3577" t="str">
            <v>용각리(묵산)마을하수도</v>
          </cell>
          <cell r="BD3577" t="str">
            <v>연정천</v>
          </cell>
        </row>
        <row r="3578">
          <cell r="AS3578" t="str">
            <v>안포리문화마을하수도</v>
          </cell>
          <cell r="BD3578" t="str">
            <v>상흥천</v>
          </cell>
        </row>
        <row r="3579">
          <cell r="AS3579" t="str">
            <v>성주문화마을하수도</v>
          </cell>
          <cell r="BD3579" t="str">
            <v>마량천</v>
          </cell>
        </row>
        <row r="3580">
          <cell r="AS3580" t="str">
            <v>창천소규모하수처리시설</v>
          </cell>
          <cell r="BD3580" t="str">
            <v>대구천</v>
          </cell>
        </row>
        <row r="3581">
          <cell r="AS3581" t="str">
            <v>대장소규모하수처리시설</v>
          </cell>
          <cell r="BD3581" t="str">
            <v>칠량천</v>
          </cell>
        </row>
        <row r="3582">
          <cell r="AS3582" t="str">
            <v>벽진수촌공공하수처리장</v>
          </cell>
          <cell r="BD3582" t="str">
            <v>명주천</v>
          </cell>
        </row>
        <row r="3583">
          <cell r="AS3583" t="str">
            <v>성주문화공공하수처리장</v>
          </cell>
          <cell r="BD3583" t="str">
            <v>장계천</v>
          </cell>
        </row>
        <row r="3584">
          <cell r="AS3584" t="str">
            <v>성주하수종말처리시설</v>
          </cell>
          <cell r="BD3584" t="str">
            <v>청룡천</v>
          </cell>
        </row>
        <row r="3585">
          <cell r="AS3585" t="str">
            <v>칠곡기산농공단지폐수종말처리장</v>
          </cell>
          <cell r="BD3585" t="str">
            <v>영산강</v>
          </cell>
        </row>
        <row r="3586">
          <cell r="AS3586" t="str">
            <v>칠곡분뇨처리시설</v>
          </cell>
          <cell r="BD3586" t="str">
            <v>황룡강</v>
          </cell>
        </row>
        <row r="3587">
          <cell r="AS3587" t="str">
            <v>칠곡봉계마을오수처리시설</v>
          </cell>
          <cell r="BD3587" t="str">
            <v>지석천</v>
          </cell>
        </row>
        <row r="3588">
          <cell r="AS3588" t="str">
            <v>칠곡오솔마을오수처리시설</v>
          </cell>
          <cell r="BD3588" t="str">
            <v>고막원천</v>
          </cell>
        </row>
        <row r="3589">
          <cell r="AS3589" t="str">
            <v>왜관매립장</v>
          </cell>
          <cell r="BD3589" t="str">
            <v>함평천</v>
          </cell>
        </row>
        <row r="3590">
          <cell r="AS3590" t="str">
            <v>지천매립장</v>
          </cell>
          <cell r="BD3590" t="str">
            <v>광주천</v>
          </cell>
        </row>
        <row r="3591">
          <cell r="AS3591" t="str">
            <v>동명매립장</v>
          </cell>
          <cell r="BD3591" t="str">
            <v>황룡강</v>
          </cell>
        </row>
        <row r="3592">
          <cell r="AS3592" t="str">
            <v>가산매립장</v>
          </cell>
          <cell r="BD3592" t="str">
            <v>영산강</v>
          </cell>
        </row>
        <row r="3593">
          <cell r="AS3593" t="str">
            <v>석적매립장</v>
          </cell>
          <cell r="BD3593" t="str">
            <v>금성천</v>
          </cell>
        </row>
        <row r="3594">
          <cell r="AS3594" t="str">
            <v>칠곡약목매립장</v>
          </cell>
          <cell r="BD3594" t="str">
            <v>용천</v>
          </cell>
        </row>
        <row r="3595">
          <cell r="AS3595" t="str">
            <v>칠곡북삼쓰레기매립장</v>
          </cell>
          <cell r="BD3595" t="str">
            <v>월산천</v>
          </cell>
        </row>
        <row r="3596">
          <cell r="AS3596" t="str">
            <v>기산매립장</v>
          </cell>
          <cell r="BD3596" t="str">
            <v>중월천</v>
          </cell>
        </row>
        <row r="3597">
          <cell r="AS3597" t="str">
            <v>칠곡농어촌폐기물종합처리시설</v>
          </cell>
          <cell r="BD3597" t="str">
            <v>수북천</v>
          </cell>
        </row>
        <row r="3598">
          <cell r="AS3598" t="str">
            <v>칠곡축산폐수공공처리장</v>
          </cell>
          <cell r="BD3598" t="str">
            <v>오례천</v>
          </cell>
        </row>
        <row r="3599">
          <cell r="AS3599" t="str">
            <v>칠곡법성마을하수도</v>
          </cell>
          <cell r="BD3599" t="str">
            <v>증암천</v>
          </cell>
        </row>
        <row r="3600">
          <cell r="AS3600" t="str">
            <v>지천자원마을하수도</v>
          </cell>
          <cell r="BD3600" t="str">
            <v>석곡천</v>
          </cell>
        </row>
        <row r="3601">
          <cell r="AS3601" t="str">
            <v>석적맑아실마을하수도</v>
          </cell>
          <cell r="BD3601" t="str">
            <v>장등천</v>
          </cell>
        </row>
        <row r="3602">
          <cell r="AS3602" t="str">
            <v>왜관봉계마을하수도</v>
          </cell>
          <cell r="BD3602" t="str">
            <v>운정천</v>
          </cell>
        </row>
        <row r="3603">
          <cell r="AS3603" t="str">
            <v>석적아랫개내미마을하수도</v>
          </cell>
          <cell r="BD3603" t="str">
            <v>창평천</v>
          </cell>
        </row>
        <row r="3604">
          <cell r="AS3604" t="str">
            <v>왜관보병마을하수도</v>
          </cell>
          <cell r="BD3604" t="str">
            <v>삼천천</v>
          </cell>
        </row>
        <row r="3605">
          <cell r="AS3605" t="str">
            <v>구미하수종말처리장</v>
          </cell>
          <cell r="BD3605" t="str">
            <v>대전천</v>
          </cell>
        </row>
        <row r="3606">
          <cell r="AS3606" t="str">
            <v>약목하수종말처리장</v>
          </cell>
          <cell r="BD3606" t="str">
            <v>용전천</v>
          </cell>
        </row>
        <row r="3607">
          <cell r="AS3607" t="str">
            <v>왜관하수종말처리장</v>
          </cell>
          <cell r="BD3607" t="str">
            <v>용산천</v>
          </cell>
        </row>
        <row r="3608">
          <cell r="AS3608" t="str">
            <v>왜관하수종말처리장(증설)</v>
          </cell>
          <cell r="BD3608" t="str">
            <v>학림천</v>
          </cell>
        </row>
        <row r="3609">
          <cell r="AS3609" t="str">
            <v>예천예천농공단지폐수종말처리장</v>
          </cell>
          <cell r="BD3609" t="str">
            <v>진원천</v>
          </cell>
        </row>
        <row r="3610">
          <cell r="AS3610" t="str">
            <v>예천수질환경사업</v>
          </cell>
          <cell r="BD3610" t="str">
            <v>풍영정천</v>
          </cell>
        </row>
        <row r="3611">
          <cell r="AS3611" t="str">
            <v>예천읍쓰레기매립장</v>
          </cell>
          <cell r="BD3611" t="str">
            <v>산정천</v>
          </cell>
        </row>
        <row r="3612">
          <cell r="AS3612" t="str">
            <v>용궁면쓰레기매립장</v>
          </cell>
          <cell r="BD3612" t="str">
            <v>평산천</v>
          </cell>
        </row>
        <row r="3613">
          <cell r="AS3613" t="str">
            <v>예천용문매립장</v>
          </cell>
          <cell r="BD3613" t="str">
            <v>장수천</v>
          </cell>
        </row>
        <row r="3614">
          <cell r="AS3614" t="str">
            <v>예천개포매립장</v>
          </cell>
          <cell r="BD3614" t="str">
            <v>광주천</v>
          </cell>
        </row>
        <row r="3615">
          <cell r="AS3615" t="str">
            <v>낙상1지구마을하수처리시설</v>
          </cell>
          <cell r="BD3615" t="str">
            <v>증심사천</v>
          </cell>
        </row>
        <row r="3616">
          <cell r="AS3616" t="str">
            <v>맛질지구마을하수처리시설</v>
          </cell>
          <cell r="BD3616" t="str">
            <v>마륵천</v>
          </cell>
        </row>
        <row r="3617">
          <cell r="AS3617" t="str">
            <v>매산지구마을하수처리시설</v>
          </cell>
          <cell r="BD3617" t="str">
            <v>서창천</v>
          </cell>
        </row>
        <row r="3618">
          <cell r="AS3618" t="str">
            <v>모라물지구마을하수처리시설</v>
          </cell>
          <cell r="BD3618" t="str">
            <v>세하천</v>
          </cell>
        </row>
        <row r="3619">
          <cell r="AS3619" t="str">
            <v>미울지구마을하수처리시설</v>
          </cell>
          <cell r="BD3619" t="str">
            <v>송정천</v>
          </cell>
        </row>
        <row r="3620">
          <cell r="AS3620" t="str">
            <v>벌방지구마을하수처리시설</v>
          </cell>
          <cell r="BD3620" t="str">
            <v>도호천</v>
          </cell>
        </row>
        <row r="3621">
          <cell r="AS3621" t="str">
            <v>보곡지구마을하수처리시설</v>
          </cell>
          <cell r="BD3621" t="str">
            <v>황룡강</v>
          </cell>
        </row>
        <row r="3622">
          <cell r="AS3622" t="str">
            <v>사곡지구마을하수처리시설</v>
          </cell>
          <cell r="BD3622" t="str">
            <v>북하천</v>
          </cell>
        </row>
        <row r="3623">
          <cell r="AS3623" t="str">
            <v>상금곡지구마을하수처리시설</v>
          </cell>
          <cell r="BD3623" t="str">
            <v>약수천</v>
          </cell>
        </row>
        <row r="3624">
          <cell r="AS3624" t="str">
            <v>서동지구마을하수처리시설</v>
          </cell>
          <cell r="BD3624" t="str">
            <v>대악천</v>
          </cell>
        </row>
        <row r="3625">
          <cell r="AS3625" t="str">
            <v>송전지구마을하수처리시설</v>
          </cell>
          <cell r="BD3625" t="str">
            <v>덕진천</v>
          </cell>
        </row>
        <row r="3626">
          <cell r="AS3626" t="str">
            <v>수심지구마을하수처리시설</v>
          </cell>
          <cell r="BD3626" t="str">
            <v>장성천</v>
          </cell>
        </row>
        <row r="3627">
          <cell r="AS3627" t="str">
            <v>시항지구마을하수처리시설</v>
          </cell>
          <cell r="BD3627" t="str">
            <v>개천</v>
          </cell>
        </row>
        <row r="3628">
          <cell r="AS3628" t="str">
            <v>오천지구마을하수처리시설</v>
          </cell>
          <cell r="BD3628" t="str">
            <v>북이천</v>
          </cell>
        </row>
        <row r="3629">
          <cell r="AS3629" t="str">
            <v>율현지구마을하수처리시설</v>
          </cell>
          <cell r="BD3629" t="str">
            <v>모현천</v>
          </cell>
        </row>
        <row r="3630">
          <cell r="AS3630" t="str">
            <v>축동지구마을하수처리시설</v>
          </cell>
          <cell r="BD3630" t="str">
            <v>조양천</v>
          </cell>
        </row>
        <row r="3631">
          <cell r="AS3631" t="str">
            <v>회룡포지구마을하수처리시설</v>
          </cell>
          <cell r="BD3631" t="str">
            <v>북일천</v>
          </cell>
        </row>
        <row r="3632">
          <cell r="AS3632" t="str">
            <v>용산지구마을하수처리시설</v>
          </cell>
          <cell r="BD3632" t="str">
            <v>문암천</v>
          </cell>
        </row>
        <row r="3633">
          <cell r="AS3633" t="str">
            <v>구계지구마을하수처리시설</v>
          </cell>
          <cell r="BD3633" t="str">
            <v>서삼천</v>
          </cell>
        </row>
        <row r="3634">
          <cell r="AS3634" t="str">
            <v>한대지구마을하수처리시설</v>
          </cell>
          <cell r="BD3634" t="str">
            <v>취암천</v>
          </cell>
        </row>
        <row r="3635">
          <cell r="AS3635" t="str">
            <v>감천문화마을하수도</v>
          </cell>
          <cell r="BD3635" t="str">
            <v>통안천</v>
          </cell>
        </row>
        <row r="3636">
          <cell r="AS3636" t="str">
            <v>예천원류지구마을하수도</v>
          </cell>
          <cell r="BD3636" t="str">
            <v>관동천</v>
          </cell>
        </row>
        <row r="3637">
          <cell r="AS3637" t="str">
            <v>예천중평지구마을하수도</v>
          </cell>
          <cell r="BD3637" t="str">
            <v>단광천</v>
          </cell>
        </row>
        <row r="3638">
          <cell r="AS3638" t="str">
            <v>예천현내지구마을하수도</v>
          </cell>
          <cell r="BD3638" t="str">
            <v>동화천</v>
          </cell>
        </row>
        <row r="3639">
          <cell r="AS3639" t="str">
            <v>용문면두천지구마을하수도</v>
          </cell>
          <cell r="BD3639" t="str">
            <v>구룡천</v>
          </cell>
        </row>
        <row r="3640">
          <cell r="AS3640" t="str">
            <v>호명면담암지구마을하수도</v>
          </cell>
          <cell r="BD3640" t="str">
            <v>왕동천</v>
          </cell>
        </row>
        <row r="3641">
          <cell r="AS3641" t="str">
            <v>지보면암천지구마을하수도</v>
          </cell>
          <cell r="BD3641" t="str">
            <v>평림천</v>
          </cell>
        </row>
        <row r="3642">
          <cell r="AS3642" t="str">
            <v>예천사곡마을하수도</v>
          </cell>
          <cell r="BD3642" t="str">
            <v>삼계천</v>
          </cell>
        </row>
        <row r="3643">
          <cell r="AS3643" t="str">
            <v>예천낙상마을하수도</v>
          </cell>
          <cell r="BD3643" t="str">
            <v>침천</v>
          </cell>
        </row>
        <row r="3644">
          <cell r="AS3644" t="str">
            <v>호명면 금릉지구 마을하수도</v>
          </cell>
          <cell r="BD3644" t="str">
            <v>북산천</v>
          </cell>
        </row>
        <row r="3645">
          <cell r="AS3645" t="str">
            <v>용궁면 월오지구 마을하수도</v>
          </cell>
          <cell r="BD3645" t="str">
            <v>오운천</v>
          </cell>
        </row>
        <row r="3646">
          <cell r="AS3646" t="str">
            <v>용궁면 향석지구 마을하수도</v>
          </cell>
          <cell r="BD3646" t="str">
            <v>송산천</v>
          </cell>
        </row>
        <row r="3647">
          <cell r="AS3647" t="str">
            <v>풍양면 삼강지구 마을하수도</v>
          </cell>
          <cell r="BD3647" t="str">
            <v>서봉천</v>
          </cell>
        </row>
        <row r="3648">
          <cell r="AS3648" t="str">
            <v>예천포리공공마을하수도</v>
          </cell>
          <cell r="BD3648" t="str">
            <v>선암천</v>
          </cell>
        </row>
        <row r="3649">
          <cell r="AS3649" t="str">
            <v>제1고향정착마을하수처리시설</v>
          </cell>
          <cell r="BD3649" t="str">
            <v>운수천</v>
          </cell>
        </row>
        <row r="3650">
          <cell r="AS3650" t="str">
            <v>제2고향정착마을하수처리시설</v>
          </cell>
          <cell r="BD3650" t="str">
            <v>평동천</v>
          </cell>
        </row>
        <row r="3651">
          <cell r="AS3651" t="str">
            <v>예천대은지구하수처리시설</v>
          </cell>
          <cell r="BD3651" t="str">
            <v>지석천</v>
          </cell>
        </row>
        <row r="3652">
          <cell r="AS3652" t="str">
            <v>예천하수종말처리장</v>
          </cell>
          <cell r="BD3652" t="str">
            <v>쌍봉사천</v>
          </cell>
        </row>
        <row r="3653">
          <cell r="AS3653" t="str">
            <v>봉화봉화농공단지폐수종말처리장</v>
          </cell>
          <cell r="BD3653" t="str">
            <v>서원천</v>
          </cell>
        </row>
        <row r="3654">
          <cell r="AS3654" t="str">
            <v>봉화군위생환경사업소</v>
          </cell>
          <cell r="BD3654" t="str">
            <v>사은천</v>
          </cell>
        </row>
        <row r="3655">
          <cell r="AS3655" t="str">
            <v>봉화매립장</v>
          </cell>
          <cell r="BD3655" t="str">
            <v>추동천</v>
          </cell>
        </row>
        <row r="3656">
          <cell r="AS3656" t="str">
            <v>봉화눌산매립장</v>
          </cell>
          <cell r="BD3656" t="str">
            <v>송정천</v>
          </cell>
        </row>
        <row r="3657">
          <cell r="AS3657" t="str">
            <v>봉화금봉매립장</v>
          </cell>
          <cell r="BD3657" t="str">
            <v>활용천</v>
          </cell>
        </row>
        <row r="3658">
          <cell r="AS3658" t="str">
            <v>삼계신흥마을하수도</v>
          </cell>
          <cell r="BD3658" t="str">
            <v>이양천</v>
          </cell>
        </row>
        <row r="3659">
          <cell r="AS3659" t="str">
            <v>망도마을하수도</v>
          </cell>
          <cell r="BD3659" t="str">
            <v>청풍천</v>
          </cell>
        </row>
        <row r="3660">
          <cell r="AS3660" t="str">
            <v>봉래마을하수도</v>
          </cell>
          <cell r="BD3660" t="str">
            <v>강변천</v>
          </cell>
        </row>
        <row r="3661">
          <cell r="AS3661" t="str">
            <v>꽃내마을하수도</v>
          </cell>
          <cell r="BD3661" t="str">
            <v>차천</v>
          </cell>
        </row>
        <row r="3662">
          <cell r="AS3662" t="str">
            <v>뒷결마을하수도</v>
          </cell>
          <cell r="BD3662" t="str">
            <v>백운천</v>
          </cell>
        </row>
        <row r="3663">
          <cell r="AS3663" t="str">
            <v>압작골마을하수도</v>
          </cell>
          <cell r="BD3663" t="str">
            <v>대비천</v>
          </cell>
        </row>
        <row r="3664">
          <cell r="AS3664" t="str">
            <v>동양리용두마을하수도</v>
          </cell>
          <cell r="BD3664" t="str">
            <v>오유천</v>
          </cell>
        </row>
        <row r="3665">
          <cell r="AS3665" t="str">
            <v>중간들마을하수도</v>
          </cell>
          <cell r="BD3665" t="str">
            <v>세청천</v>
          </cell>
        </row>
        <row r="3666">
          <cell r="AS3666" t="str">
            <v>교촌마을하수도</v>
          </cell>
          <cell r="BD3666" t="str">
            <v>송석천</v>
          </cell>
        </row>
        <row r="3667">
          <cell r="AS3667" t="str">
            <v>봉화뒷뜰마을하수도</v>
          </cell>
          <cell r="BD3667" t="str">
            <v>어시천</v>
          </cell>
        </row>
        <row r="3668">
          <cell r="AS3668" t="str">
            <v>봉성문화마을하수도</v>
          </cell>
          <cell r="BD3668" t="str">
            <v>운수천</v>
          </cell>
        </row>
        <row r="3669">
          <cell r="AS3669" t="str">
            <v>더느실마을하수도</v>
          </cell>
          <cell r="BD3669" t="str">
            <v>춘양천</v>
          </cell>
        </row>
        <row r="3670">
          <cell r="AS3670" t="str">
            <v>봉화춘양문화마을하수도</v>
          </cell>
          <cell r="BD3670" t="str">
            <v>석정천</v>
          </cell>
        </row>
        <row r="3671">
          <cell r="AS3671" t="str">
            <v>창평마을하수도</v>
          </cell>
          <cell r="BD3671" t="str">
            <v>회송천</v>
          </cell>
        </row>
        <row r="3672">
          <cell r="AS3672" t="str">
            <v>건정마을하수도</v>
          </cell>
          <cell r="BD3672" t="str">
            <v>광대천</v>
          </cell>
        </row>
        <row r="3673">
          <cell r="AS3673" t="str">
            <v>상운문화마을하수도</v>
          </cell>
          <cell r="BD3673" t="str">
            <v>한천천</v>
          </cell>
        </row>
        <row r="3674">
          <cell r="AS3674" t="str">
            <v>봉화닭실마을하수도</v>
          </cell>
          <cell r="BD3674" t="str">
            <v>결우천</v>
          </cell>
        </row>
        <row r="3675">
          <cell r="AS3675" t="str">
            <v>사재마을하수도</v>
          </cell>
          <cell r="BD3675" t="str">
            <v>정승천</v>
          </cell>
        </row>
        <row r="3676">
          <cell r="AS3676" t="str">
            <v>숫골마을하수도</v>
          </cell>
          <cell r="BD3676" t="str">
            <v>화순천</v>
          </cell>
        </row>
        <row r="3677">
          <cell r="AS3677" t="str">
            <v>상운문촌마을하수도</v>
          </cell>
          <cell r="BD3677" t="str">
            <v>복림천</v>
          </cell>
        </row>
        <row r="3678">
          <cell r="AS3678" t="str">
            <v>명호청량산공공하수도</v>
          </cell>
          <cell r="BD3678" t="str">
            <v>운곡천</v>
          </cell>
        </row>
        <row r="3679">
          <cell r="AS3679" t="str">
            <v>다덕약수탕공공하수도</v>
          </cell>
          <cell r="BD3679" t="str">
            <v>대포천</v>
          </cell>
        </row>
        <row r="3680">
          <cell r="AS3680" t="str">
            <v>오전약수탕공공하수도</v>
          </cell>
          <cell r="BD3680" t="str">
            <v>동천</v>
          </cell>
        </row>
        <row r="3681">
          <cell r="AS3681" t="str">
            <v>울진분뇨처리장</v>
          </cell>
          <cell r="BD3681" t="str">
            <v>만연천</v>
          </cell>
        </row>
        <row r="3682">
          <cell r="AS3682" t="str">
            <v>울진군(나곡)위생매립장</v>
          </cell>
          <cell r="BD3682" t="str">
            <v>웅곡천</v>
          </cell>
        </row>
        <row r="3683">
          <cell r="AS3683" t="str">
            <v>무월동마을하수도</v>
          </cell>
          <cell r="BD3683" t="str">
            <v>도곡천</v>
          </cell>
        </row>
        <row r="3684">
          <cell r="AS3684" t="str">
            <v>고원동마을하수도시설</v>
          </cell>
          <cell r="BD3684" t="str">
            <v>신성천</v>
          </cell>
        </row>
        <row r="3685">
          <cell r="AS3685" t="str">
            <v>죽포동마을하수도시설</v>
          </cell>
          <cell r="BD3685" t="str">
            <v>유곡천</v>
          </cell>
        </row>
        <row r="3686">
          <cell r="AS3686" t="str">
            <v>내선미마을하수도</v>
          </cell>
          <cell r="BD3686" t="str">
            <v>대초천</v>
          </cell>
        </row>
        <row r="3687">
          <cell r="AS3687" t="str">
            <v>울진매화2리마을하수도</v>
          </cell>
          <cell r="BD3687" t="str">
            <v>봉학천</v>
          </cell>
        </row>
        <row r="3688">
          <cell r="AS3688" t="str">
            <v>울진구산1리마을하수도</v>
          </cell>
          <cell r="BD3688" t="str">
            <v>덕림천</v>
          </cell>
        </row>
        <row r="3689">
          <cell r="AS3689" t="str">
            <v>온정하수종말처리장</v>
          </cell>
          <cell r="BD3689" t="str">
            <v>궁원천</v>
          </cell>
        </row>
        <row r="3690">
          <cell r="AS3690" t="str">
            <v>울진하수종말처리장</v>
          </cell>
          <cell r="BD3690" t="str">
            <v>정천</v>
          </cell>
        </row>
        <row r="3691">
          <cell r="AS3691" t="str">
            <v>울릉군분뇨종말처리장</v>
          </cell>
          <cell r="BD3691" t="str">
            <v>쌍옥천</v>
          </cell>
        </row>
        <row r="3692">
          <cell r="AS3692" t="str">
            <v>울릉사동매립장</v>
          </cell>
          <cell r="BD3692" t="str">
            <v>송학천</v>
          </cell>
        </row>
        <row r="3693">
          <cell r="AS3693" t="str">
            <v>나리마을하수도</v>
          </cell>
          <cell r="BD3693" t="str">
            <v>남평천</v>
          </cell>
        </row>
        <row r="3694">
          <cell r="AS3694" t="str">
            <v>창원시분뇨처리장</v>
          </cell>
          <cell r="BD3694" t="str">
            <v>노동천</v>
          </cell>
        </row>
        <row r="3695">
          <cell r="AS3695" t="str">
            <v>천선일반폐기물매립장</v>
          </cell>
          <cell r="BD3695" t="str">
            <v>구치천</v>
          </cell>
        </row>
        <row r="3696">
          <cell r="AS3696" t="str">
            <v>창원시사업장폐기물매립장</v>
          </cell>
          <cell r="BD3696" t="str">
            <v>대촌천</v>
          </cell>
        </row>
        <row r="3697">
          <cell r="AS3697" t="str">
            <v>대산면(동읍)하수종말처리장</v>
          </cell>
          <cell r="BD3697" t="str">
            <v>수춘천</v>
          </cell>
        </row>
        <row r="3698">
          <cell r="AS3698" t="str">
            <v>창원북면하수처리장</v>
          </cell>
          <cell r="BD3698" t="str">
            <v>산포천</v>
          </cell>
        </row>
        <row r="3699">
          <cell r="AS3699" t="str">
            <v>진북농공단지오폐수처리장</v>
          </cell>
          <cell r="BD3699" t="str">
            <v>장성천</v>
          </cell>
        </row>
        <row r="3700">
          <cell r="AS3700" t="str">
            <v>마산시분뇨처리장</v>
          </cell>
          <cell r="BD3700" t="str">
            <v>노안천</v>
          </cell>
        </row>
        <row r="3701">
          <cell r="AS3701" t="str">
            <v>덕동생활쓰레기매립장</v>
          </cell>
          <cell r="BD3701" t="str">
            <v>감정천</v>
          </cell>
        </row>
        <row r="3702">
          <cell r="AS3702" t="str">
            <v>마산_창원하수종말처리장</v>
          </cell>
          <cell r="BD3702" t="str">
            <v>나주천</v>
          </cell>
        </row>
        <row r="3703">
          <cell r="AS3703" t="str">
            <v>덕동하수종말처리장</v>
          </cell>
          <cell r="BD3703" t="str">
            <v>조강천</v>
          </cell>
        </row>
        <row r="3704">
          <cell r="AS3704" t="str">
            <v>진주시분뇨처리시설</v>
          </cell>
          <cell r="BD3704" t="str">
            <v>영산천</v>
          </cell>
        </row>
        <row r="3705">
          <cell r="AS3705" t="str">
            <v>진주상평산업단지폐수종말처리장</v>
          </cell>
          <cell r="BD3705" t="str">
            <v>유곡천</v>
          </cell>
        </row>
        <row r="3706">
          <cell r="AS3706" t="str">
            <v>진주권(유수)광역쓰레기매립장</v>
          </cell>
          <cell r="BD3706" t="str">
            <v>봉황천</v>
          </cell>
        </row>
        <row r="3707">
          <cell r="AS3707" t="str">
            <v>진주상남마을하수도</v>
          </cell>
          <cell r="BD3707" t="str">
            <v>만봉천</v>
          </cell>
        </row>
        <row r="3708">
          <cell r="AS3708" t="str">
            <v>방촌마을하수도</v>
          </cell>
          <cell r="BD3708" t="str">
            <v>금천</v>
          </cell>
        </row>
        <row r="3709">
          <cell r="AS3709" t="str">
            <v>예상마을하수도</v>
          </cell>
          <cell r="BD3709" t="str">
            <v>신광천</v>
          </cell>
        </row>
        <row r="3710">
          <cell r="AS3710" t="str">
            <v>진주덕곡마을하수도</v>
          </cell>
          <cell r="BD3710" t="str">
            <v>문평천</v>
          </cell>
        </row>
        <row r="3711">
          <cell r="AS3711" t="str">
            <v>요산마을하수도</v>
          </cell>
          <cell r="BD3711" t="str">
            <v>덕산천</v>
          </cell>
        </row>
        <row r="3712">
          <cell r="AS3712" t="str">
            <v>청담마을하수도</v>
          </cell>
          <cell r="BD3712" t="str">
            <v>고막원천</v>
          </cell>
        </row>
        <row r="3713">
          <cell r="AS3713" t="str">
            <v>진주사곡마을하수도</v>
          </cell>
          <cell r="BD3713" t="str">
            <v>유평천</v>
          </cell>
        </row>
        <row r="3714">
          <cell r="AS3714" t="str">
            <v>남산마을하수도</v>
          </cell>
          <cell r="BD3714" t="str">
            <v>대도천</v>
          </cell>
        </row>
        <row r="3715">
          <cell r="AS3715" t="str">
            <v>오방마을하수도</v>
          </cell>
          <cell r="BD3715" t="str">
            <v>삼서천</v>
          </cell>
        </row>
        <row r="3716">
          <cell r="AS3716" t="str">
            <v>팔미마을하수도</v>
          </cell>
          <cell r="BD3716" t="str">
            <v>용암천</v>
          </cell>
        </row>
        <row r="3717">
          <cell r="AS3717" t="str">
            <v>대암마을하수도</v>
          </cell>
          <cell r="BD3717" t="str">
            <v>금석천</v>
          </cell>
        </row>
        <row r="3718">
          <cell r="AS3718" t="str">
            <v>덕의마을하수도</v>
          </cell>
          <cell r="BD3718" t="str">
            <v>해보천</v>
          </cell>
        </row>
        <row r="3719">
          <cell r="AS3719" t="str">
            <v>봉전마을하수도</v>
          </cell>
          <cell r="BD3719" t="str">
            <v>산내천</v>
          </cell>
        </row>
        <row r="3720">
          <cell r="AS3720" t="str">
            <v>소곡마을하수도</v>
          </cell>
          <cell r="BD3720" t="str">
            <v>식지천</v>
          </cell>
        </row>
        <row r="3721">
          <cell r="AS3721" t="str">
            <v>진주평촌마을하수도</v>
          </cell>
          <cell r="BD3721" t="str">
            <v>월봉천</v>
          </cell>
        </row>
        <row r="3722">
          <cell r="AS3722" t="str">
            <v>동방마을하수도</v>
          </cell>
          <cell r="BD3722" t="str">
            <v>평능천</v>
          </cell>
        </row>
        <row r="3723">
          <cell r="AS3723" t="str">
            <v>송정마을하수도</v>
          </cell>
          <cell r="BD3723" t="str">
            <v>구산천</v>
          </cell>
        </row>
        <row r="3724">
          <cell r="AS3724" t="str">
            <v>진주정자마을하수도</v>
          </cell>
          <cell r="BD3724" t="str">
            <v>안국천</v>
          </cell>
        </row>
        <row r="3725">
          <cell r="AS3725" t="str">
            <v>진주답천마을오수처리시설</v>
          </cell>
          <cell r="BD3725" t="str">
            <v>함평천</v>
          </cell>
        </row>
        <row r="3726">
          <cell r="AS3726" t="str">
            <v>진주도량마을오수처리시설</v>
          </cell>
          <cell r="BD3726" t="str">
            <v>신광천</v>
          </cell>
        </row>
        <row r="3727">
          <cell r="AS3727" t="str">
            <v>진주신촌마을오수처리시설</v>
          </cell>
          <cell r="BD3727" t="str">
            <v>대동천</v>
          </cell>
        </row>
        <row r="3728">
          <cell r="AS3728" t="str">
            <v>원동마을하수도</v>
          </cell>
          <cell r="BD3728" t="str">
            <v>학교천</v>
          </cell>
        </row>
        <row r="3729">
          <cell r="AS3729" t="str">
            <v>세경마을하수도</v>
          </cell>
          <cell r="BD3729" t="str">
            <v>엄다천</v>
          </cell>
        </row>
        <row r="3730">
          <cell r="AS3730" t="str">
            <v>삼계마을하수도</v>
          </cell>
          <cell r="BD3730" t="str">
            <v>무안천</v>
          </cell>
        </row>
        <row r="3731">
          <cell r="AS3731" t="str">
            <v>진주신풍마을하수도</v>
          </cell>
          <cell r="BD3731" t="str">
            <v>덕암천</v>
          </cell>
        </row>
        <row r="3732">
          <cell r="AS3732" t="str">
            <v>관지마을하수도</v>
          </cell>
          <cell r="BD3732" t="str">
            <v>석진천</v>
          </cell>
        </row>
        <row r="3733">
          <cell r="AS3733" t="str">
            <v>외율마을하수도</v>
          </cell>
          <cell r="BD3733" t="str">
            <v>대치천</v>
          </cell>
        </row>
        <row r="3734">
          <cell r="AS3734" t="str">
            <v>내인마을하수도</v>
          </cell>
          <cell r="BD3734" t="str">
            <v>사천천</v>
          </cell>
        </row>
        <row r="3735">
          <cell r="AS3735" t="str">
            <v>진주대천마을하수도</v>
          </cell>
          <cell r="BD3735" t="str">
            <v>약곡천</v>
          </cell>
        </row>
        <row r="3736">
          <cell r="AS3736" t="str">
            <v>원내마을하수도</v>
          </cell>
          <cell r="BD3736" t="str">
            <v>당호천</v>
          </cell>
        </row>
        <row r="3737">
          <cell r="AS3737" t="str">
            <v>진주대평마을하수도</v>
          </cell>
          <cell r="BD3737" t="str">
            <v>삼포천</v>
          </cell>
        </row>
        <row r="3738">
          <cell r="AS3738" t="str">
            <v>진주오미마을하수도</v>
          </cell>
          <cell r="BD3738" t="str">
            <v>금곡천</v>
          </cell>
        </row>
        <row r="3739">
          <cell r="AS3739" t="str">
            <v>수곡덕곡마을하수도</v>
          </cell>
          <cell r="BD3739" t="str">
            <v>시종천</v>
          </cell>
        </row>
        <row r="3740">
          <cell r="AS3740" t="str">
            <v>강주마을하수도</v>
          </cell>
          <cell r="BD3740" t="str">
            <v>성남천</v>
          </cell>
        </row>
        <row r="3741">
          <cell r="AS3741" t="str">
            <v>원외마을하수도</v>
          </cell>
          <cell r="BD3741" t="str">
            <v>영암천</v>
          </cell>
        </row>
        <row r="3742">
          <cell r="AS3742" t="str">
            <v>내촌마을하수도</v>
          </cell>
          <cell r="BD3742" t="str">
            <v>금성천</v>
          </cell>
        </row>
        <row r="3743">
          <cell r="AS3743" t="str">
            <v>진등마을하수도</v>
          </cell>
          <cell r="BD3743" t="str">
            <v>망호천</v>
          </cell>
        </row>
        <row r="3744">
          <cell r="AS3744" t="str">
            <v>대평사평공공하수처리시설</v>
          </cell>
          <cell r="BD3744" t="str">
            <v>회문천</v>
          </cell>
        </row>
        <row r="3745">
          <cell r="AS3745" t="str">
            <v>진주하수종말처리장</v>
          </cell>
          <cell r="BD3745" t="str">
            <v>도포천</v>
          </cell>
        </row>
        <row r="3746">
          <cell r="AS3746" t="str">
            <v>사봉하수종말처리장</v>
          </cell>
          <cell r="BD3746" t="str">
            <v>호동천</v>
          </cell>
        </row>
        <row r="3747">
          <cell r="AS3747" t="str">
            <v>문산하수종말처리장</v>
          </cell>
          <cell r="BD3747" t="str">
            <v>학산천</v>
          </cell>
        </row>
        <row r="3748">
          <cell r="AS3748" t="str">
            <v>대곡하수처리장</v>
          </cell>
          <cell r="BD3748" t="str">
            <v>상월천</v>
          </cell>
        </row>
        <row r="3749">
          <cell r="AS3749" t="str">
            <v>진해시분뇨처리장</v>
          </cell>
          <cell r="BD3749" t="str">
            <v>용산천</v>
          </cell>
        </row>
        <row r="3750">
          <cell r="AS3750" t="str">
            <v>진해시(덕산)일반폐기물매립장</v>
          </cell>
          <cell r="BD3750" t="str">
            <v>구림천</v>
          </cell>
        </row>
        <row r="3751">
          <cell r="AS3751" t="str">
            <v>진해하수종말처리장</v>
          </cell>
          <cell r="BD3751" t="str">
            <v>군서천</v>
          </cell>
        </row>
        <row r="3752">
          <cell r="AS3752" t="str">
            <v>통영시분뇨처리장</v>
          </cell>
          <cell r="BD3752" t="str">
            <v>망월천</v>
          </cell>
        </row>
        <row r="3753">
          <cell r="AS3753" t="str">
            <v>통영안정국가산업단지폐수종말처리장</v>
          </cell>
          <cell r="BD3753" t="str">
            <v>남창천</v>
          </cell>
        </row>
        <row r="3754">
          <cell r="AS3754" t="str">
            <v>명정동생활폐기물매립장</v>
          </cell>
          <cell r="BD3754" t="str">
            <v>탐진강</v>
          </cell>
        </row>
        <row r="3755">
          <cell r="AS3755" t="str">
            <v>통영동촌마을하수도</v>
          </cell>
          <cell r="BD3755" t="str">
            <v>탐진강</v>
          </cell>
        </row>
        <row r="3756">
          <cell r="AS3756" t="str">
            <v>통영서촌마을하수도</v>
          </cell>
          <cell r="BD3756" t="str">
            <v>운월천</v>
          </cell>
        </row>
        <row r="3757">
          <cell r="AS3757" t="str">
            <v>통영학림마을하수도</v>
          </cell>
          <cell r="BD3757" t="str">
            <v>봉덕천</v>
          </cell>
        </row>
        <row r="3758">
          <cell r="AS3758" t="str">
            <v>통영돈지마을하수도</v>
          </cell>
          <cell r="BD3758" t="str">
            <v>용문천</v>
          </cell>
        </row>
        <row r="3759">
          <cell r="AS3759" t="str">
            <v>통영진촌마을하수도</v>
          </cell>
          <cell r="BD3759" t="str">
            <v>유치천</v>
          </cell>
        </row>
        <row r="3760">
          <cell r="AS3760" t="str">
            <v>통영비진마을하수도</v>
          </cell>
          <cell r="BD3760" t="str">
            <v>관동천</v>
          </cell>
        </row>
        <row r="3761">
          <cell r="AS3761" t="str">
            <v>통영연대마을하수도</v>
          </cell>
          <cell r="BD3761" t="str">
            <v>반월천</v>
          </cell>
        </row>
        <row r="3762">
          <cell r="AS3762" t="str">
            <v>통영견유마을하수도</v>
          </cell>
          <cell r="BD3762" t="str">
            <v>한치천</v>
          </cell>
        </row>
        <row r="3763">
          <cell r="AS3763" t="str">
            <v>노산공공하수처리시설</v>
          </cell>
          <cell r="BD3763" t="str">
            <v>상촌천</v>
          </cell>
        </row>
        <row r="3764">
          <cell r="AS3764" t="str">
            <v>통영하수종말처리장</v>
          </cell>
          <cell r="BD3764" t="str">
            <v>옴천천</v>
          </cell>
        </row>
        <row r="3765">
          <cell r="AS3765" t="str">
            <v>사천송포농공단지폐수종말처리장</v>
          </cell>
          <cell r="BD3765" t="str">
            <v>영산천</v>
          </cell>
        </row>
        <row r="3766">
          <cell r="AS3766" t="str">
            <v>사천사남농공단지폐수종말처리장</v>
          </cell>
          <cell r="BD3766" t="str">
            <v>신덕천</v>
          </cell>
        </row>
        <row r="3767">
          <cell r="AS3767" t="str">
            <v>축동분뇨처리장</v>
          </cell>
          <cell r="BD3767" t="str">
            <v>황곡천</v>
          </cell>
        </row>
        <row r="3768">
          <cell r="AS3768" t="str">
            <v>사천분뇨처리장</v>
          </cell>
          <cell r="BD3768" t="str">
            <v>신월천</v>
          </cell>
        </row>
        <row r="3769">
          <cell r="AS3769" t="str">
            <v>삼천포분뇨전처리장</v>
          </cell>
          <cell r="BD3769" t="str">
            <v>월암천</v>
          </cell>
        </row>
        <row r="3770">
          <cell r="AS3770" t="str">
            <v>사천산업단지폐수종말처리장</v>
          </cell>
          <cell r="BD3770" t="str">
            <v>수덕천</v>
          </cell>
        </row>
        <row r="3771">
          <cell r="AS3771" t="str">
            <v>사천사등매립장</v>
          </cell>
          <cell r="BD3771" t="str">
            <v>부산천</v>
          </cell>
        </row>
        <row r="3772">
          <cell r="AS3772" t="str">
            <v>축동매립장</v>
          </cell>
          <cell r="BD3772" t="str">
            <v>산동천</v>
          </cell>
        </row>
        <row r="3773">
          <cell r="AS3773" t="str">
            <v>사천축산폐수공공처리장</v>
          </cell>
          <cell r="BD3773" t="str">
            <v>월곡천</v>
          </cell>
        </row>
        <row r="3774">
          <cell r="AS3774" t="str">
            <v>곤명금성소규모공공하수도</v>
          </cell>
          <cell r="BD3774" t="str">
            <v>호계천</v>
          </cell>
        </row>
        <row r="3775">
          <cell r="AS3775" t="str">
            <v>곤명신기소규모공공하수도</v>
          </cell>
          <cell r="BD3775" t="str">
            <v>금자천</v>
          </cell>
        </row>
        <row r="3776">
          <cell r="AS3776" t="str">
            <v>곤명초량소규모공공하수도</v>
          </cell>
          <cell r="BD3776" t="str">
            <v>내안천</v>
          </cell>
        </row>
        <row r="3777">
          <cell r="AS3777" t="str">
            <v>곤명추동소규모공공하수도</v>
          </cell>
          <cell r="BD3777" t="str">
            <v>부동천</v>
          </cell>
        </row>
        <row r="3778">
          <cell r="AS3778" t="str">
            <v>사남능화소규모공공하수도</v>
          </cell>
          <cell r="BD3778" t="str">
            <v>평화천</v>
          </cell>
        </row>
        <row r="3779">
          <cell r="AS3779" t="str">
            <v>정동대곡소규모공공하수도</v>
          </cell>
          <cell r="BD3779" t="str">
            <v>금강천</v>
          </cell>
        </row>
        <row r="3780">
          <cell r="AS3780" t="str">
            <v>정동대산소규모공공하수도</v>
          </cell>
          <cell r="BD3780" t="str">
            <v>월산천</v>
          </cell>
        </row>
        <row r="3781">
          <cell r="AS3781" t="str">
            <v>정동학촌소규모공공하수도</v>
          </cell>
          <cell r="BD3781" t="str">
            <v>성전천</v>
          </cell>
        </row>
        <row r="3782">
          <cell r="AS3782" t="str">
            <v>곤양환덕소규모공공하수도</v>
          </cell>
          <cell r="BD3782" t="str">
            <v>삼당천</v>
          </cell>
        </row>
        <row r="3783">
          <cell r="AS3783" t="str">
            <v>남양벽동소규모공공하수도</v>
          </cell>
          <cell r="BD3783" t="str">
            <v>학동천</v>
          </cell>
        </row>
        <row r="3784">
          <cell r="AS3784" t="str">
            <v>사남문화소규모공공하수도</v>
          </cell>
          <cell r="BD3784" t="str">
            <v>병영천</v>
          </cell>
        </row>
        <row r="3785">
          <cell r="AS3785" t="str">
            <v>곤명정곡소규모공공하수도</v>
          </cell>
          <cell r="BD3785" t="str">
            <v>성동천</v>
          </cell>
        </row>
        <row r="3786">
          <cell r="AS3786" t="str">
            <v>서포중촌소규모공공하수도</v>
          </cell>
          <cell r="BD3786" t="str">
            <v>성불천</v>
          </cell>
        </row>
        <row r="3787">
          <cell r="AS3787" t="str">
            <v>곤명장신소규모공공하수도</v>
          </cell>
          <cell r="BD3787" t="str">
            <v>장산천</v>
          </cell>
        </row>
        <row r="3788">
          <cell r="AS3788" t="str">
            <v>서포금진소규모공공하수도</v>
          </cell>
          <cell r="BD3788" t="str">
            <v>군동천</v>
          </cell>
        </row>
        <row r="3789">
          <cell r="AS3789" t="str">
            <v>용현용치소규모공공하수도</v>
          </cell>
          <cell r="BD3789" t="str">
            <v>파산천</v>
          </cell>
        </row>
        <row r="3790">
          <cell r="AS3790" t="str">
            <v>서포서구소규모공공하수도</v>
          </cell>
          <cell r="BD3790" t="str">
            <v>금사천</v>
          </cell>
        </row>
        <row r="3791">
          <cell r="AS3791" t="str">
            <v>신수도소규모공공하수도</v>
          </cell>
          <cell r="BD3791" t="str">
            <v>강진천</v>
          </cell>
        </row>
        <row r="3792">
          <cell r="AS3792" t="str">
            <v>서포다평소규모공공하수도</v>
          </cell>
          <cell r="BD3792" t="str">
            <v>월남천</v>
          </cell>
        </row>
        <row r="3793">
          <cell r="AS3793" t="str">
            <v>곤명마곡소규모공공하수도</v>
          </cell>
          <cell r="BD3793" t="str">
            <v>춘전천</v>
          </cell>
        </row>
        <row r="3794">
          <cell r="AS3794" t="str">
            <v>서포내구소규모공공하수도</v>
          </cell>
          <cell r="BD3794" t="str">
            <v>송덕천</v>
          </cell>
        </row>
        <row r="3795">
          <cell r="AS3795" t="str">
            <v>사천늑도공공하수도</v>
          </cell>
          <cell r="BD3795" t="str">
            <v>장전천</v>
          </cell>
        </row>
        <row r="3796">
          <cell r="AS3796" t="str">
            <v>백천백운공공하수도</v>
          </cell>
          <cell r="BD3796" t="str">
            <v>도암천</v>
          </cell>
        </row>
        <row r="3797">
          <cell r="AS3797" t="str">
            <v>사천두량공공하수도</v>
          </cell>
          <cell r="BD3797" t="str">
            <v>삼인천</v>
          </cell>
        </row>
        <row r="3798">
          <cell r="AS3798" t="str">
            <v>자혜구포공공하수도</v>
          </cell>
          <cell r="BD3798" t="str">
            <v>구수천</v>
          </cell>
        </row>
        <row r="3799">
          <cell r="AS3799" t="str">
            <v>삼천포공공하수처리시설</v>
          </cell>
          <cell r="BD3799" t="str">
            <v>흥촌천</v>
          </cell>
        </row>
        <row r="3800">
          <cell r="AS3800" t="str">
            <v>사천공공하수처리시설</v>
          </cell>
          <cell r="BD3800" t="str">
            <v>운전천</v>
          </cell>
        </row>
        <row r="3801">
          <cell r="AS3801" t="str">
            <v>곤양공공하수처리시설</v>
          </cell>
          <cell r="BD3801" t="str">
            <v>월성천</v>
          </cell>
        </row>
        <row r="3802">
          <cell r="AS3802" t="str">
            <v>서포공공하수처리시설</v>
          </cell>
          <cell r="BD3802" t="str">
            <v>동해천</v>
          </cell>
        </row>
        <row r="3803">
          <cell r="AS3803" t="str">
            <v>김해진영농공단지폐수종말처리장</v>
          </cell>
          <cell r="BD3803" t="str">
            <v>영흥천</v>
          </cell>
        </row>
        <row r="3804">
          <cell r="AS3804" t="str">
            <v>병동농공단지폐수종말처리장</v>
          </cell>
          <cell r="BD3804" t="str">
            <v>영풍천</v>
          </cell>
        </row>
        <row r="3805">
          <cell r="AS3805" t="str">
            <v>김해분뇨처리시설</v>
          </cell>
          <cell r="BD3805" t="str">
            <v>대야천</v>
          </cell>
        </row>
        <row r="3806">
          <cell r="AS3806" t="str">
            <v>나전농공단지오수처리장</v>
          </cell>
          <cell r="BD3806" t="str">
            <v>죽청천</v>
          </cell>
        </row>
        <row r="3807">
          <cell r="AS3807" t="str">
            <v>내삼농공단지오수처리장</v>
          </cell>
          <cell r="BD3807" t="str">
            <v>대구미천</v>
          </cell>
        </row>
        <row r="3808">
          <cell r="AS3808" t="str">
            <v>봉림농공단지오수처리장</v>
          </cell>
          <cell r="BD3808" t="str">
            <v>대신천</v>
          </cell>
        </row>
        <row r="3809">
          <cell r="AS3809" t="str">
            <v>안하농공단지오수처리장</v>
          </cell>
          <cell r="BD3809" t="str">
            <v>삼두천</v>
          </cell>
        </row>
        <row r="3810">
          <cell r="AS3810" t="str">
            <v>덕암산업단지폐수종말처리장</v>
          </cell>
          <cell r="BD3810" t="str">
            <v>군외천</v>
          </cell>
        </row>
        <row r="3811">
          <cell r="AS3811" t="str">
            <v>삼계매립장</v>
          </cell>
          <cell r="BD3811" t="str">
            <v>신학천</v>
          </cell>
        </row>
        <row r="3812">
          <cell r="AS3812" t="str">
            <v>진영기존매립장</v>
          </cell>
          <cell r="BD3812" t="str">
            <v>부황천</v>
          </cell>
        </row>
        <row r="3813">
          <cell r="AS3813" t="str">
            <v>진영폐기물매립시설</v>
          </cell>
          <cell r="BD3813" t="str">
            <v>산정천</v>
          </cell>
        </row>
        <row r="3814">
          <cell r="AS3814" t="str">
            <v>김해축산폐수처리시설</v>
          </cell>
          <cell r="BD3814" t="str">
            <v>송지천</v>
          </cell>
        </row>
        <row r="3815">
          <cell r="AS3815" t="str">
            <v>김해가달마을하수도</v>
          </cell>
          <cell r="BD3815" t="str">
            <v>현산천</v>
          </cell>
        </row>
        <row r="3816">
          <cell r="AS3816" t="str">
            <v>독산마을하수도</v>
          </cell>
          <cell r="BD3816" t="str">
            <v>고현천</v>
          </cell>
        </row>
        <row r="3817">
          <cell r="AS3817" t="str">
            <v>신안안양마을하수도</v>
          </cell>
          <cell r="BD3817" t="str">
            <v>구산천</v>
          </cell>
        </row>
        <row r="3818">
          <cell r="AS3818" t="str">
            <v>우계마을하수도</v>
          </cell>
          <cell r="BD3818" t="str">
            <v>조산천</v>
          </cell>
        </row>
        <row r="3819">
          <cell r="AS3819" t="str">
            <v>여차하수마을하수도</v>
          </cell>
          <cell r="BD3819" t="str">
            <v>월송천</v>
          </cell>
        </row>
        <row r="3820">
          <cell r="AS3820" t="str">
            <v>백학1마을하수도</v>
          </cell>
          <cell r="BD3820" t="str">
            <v>화산천</v>
          </cell>
        </row>
        <row r="3821">
          <cell r="AS3821" t="str">
            <v>백학2마을하수도</v>
          </cell>
          <cell r="BD3821" t="str">
            <v>삼산천</v>
          </cell>
        </row>
        <row r="3822">
          <cell r="AS3822" t="str">
            <v>김해산본마을하수도</v>
          </cell>
          <cell r="BD3822" t="str">
            <v>화내천</v>
          </cell>
        </row>
        <row r="3823">
          <cell r="AS3823" t="str">
            <v>내오서마을하수도</v>
          </cell>
          <cell r="BD3823" t="str">
            <v>대흥사천</v>
          </cell>
        </row>
        <row r="3824">
          <cell r="AS3824" t="str">
            <v>외오서마을하수도</v>
          </cell>
          <cell r="BD3824" t="str">
            <v>구림천</v>
          </cell>
        </row>
        <row r="3825">
          <cell r="AS3825" t="str">
            <v>송촌마을하수도</v>
          </cell>
          <cell r="BD3825" t="str">
            <v>남천</v>
          </cell>
        </row>
        <row r="3826">
          <cell r="AS3826" t="str">
            <v>한림낙산공공하수도</v>
          </cell>
          <cell r="BD3826" t="str">
            <v>해남천</v>
          </cell>
        </row>
        <row r="3827">
          <cell r="AS3827" t="str">
            <v>한림모정공공하수도</v>
          </cell>
          <cell r="BD3827" t="str">
            <v>남송천</v>
          </cell>
        </row>
        <row r="3828">
          <cell r="AS3828" t="str">
            <v>생철성포공공하수도</v>
          </cell>
          <cell r="BD3828" t="str">
            <v>금자천</v>
          </cell>
        </row>
        <row r="3829">
          <cell r="AS3829" t="str">
            <v>상동용산공공하수도</v>
          </cell>
          <cell r="BD3829" t="str">
            <v>산막천</v>
          </cell>
        </row>
        <row r="3830">
          <cell r="AS3830" t="str">
            <v>하사촌공공하수도</v>
          </cell>
          <cell r="BD3830" t="str">
            <v>옥천천</v>
          </cell>
        </row>
        <row r="3831">
          <cell r="AS3831" t="str">
            <v>김해대리마을하수도</v>
          </cell>
          <cell r="BD3831" t="str">
            <v>대산천</v>
          </cell>
        </row>
        <row r="3832">
          <cell r="AS3832" t="str">
            <v>화목하수종말처리장</v>
          </cell>
          <cell r="BD3832" t="str">
            <v>월평천</v>
          </cell>
        </row>
        <row r="3833">
          <cell r="AS3833" t="str">
            <v>진영하수종말처리장</v>
          </cell>
          <cell r="BD3833" t="str">
            <v>강정천</v>
          </cell>
        </row>
        <row r="3834">
          <cell r="AS3834" t="str">
            <v>장유하수종말처리장</v>
          </cell>
          <cell r="BD3834" t="str">
            <v>덕평천</v>
          </cell>
        </row>
        <row r="3835">
          <cell r="AS3835" t="str">
            <v>생림하수처리장</v>
          </cell>
          <cell r="BD3835" t="str">
            <v>해월천</v>
          </cell>
        </row>
        <row r="3836">
          <cell r="AS3836" t="str">
            <v>한림하수처리장</v>
          </cell>
          <cell r="BD3836" t="str">
            <v>신평천</v>
          </cell>
        </row>
        <row r="3837">
          <cell r="AS3837" t="str">
            <v>진례하수처리장</v>
          </cell>
          <cell r="BD3837" t="str">
            <v>계곡천</v>
          </cell>
        </row>
        <row r="3838">
          <cell r="AS3838" t="str">
            <v>부북특별농공단지 오폐수처리장</v>
          </cell>
          <cell r="BD3838" t="str">
            <v>성진천</v>
          </cell>
        </row>
        <row r="3839">
          <cell r="AS3839" t="str">
            <v>밀양시분뇨공공처리시설</v>
          </cell>
          <cell r="BD3839" t="str">
            <v>가학천</v>
          </cell>
        </row>
        <row r="3840">
          <cell r="AS3840" t="str">
            <v>교동매립장</v>
          </cell>
          <cell r="BD3840" t="str">
            <v>월하천</v>
          </cell>
        </row>
        <row r="3841">
          <cell r="AS3841" t="str">
            <v>밀양시(마흘)일반폐기물매립장</v>
          </cell>
          <cell r="BD3841" t="str">
            <v>춘동천</v>
          </cell>
        </row>
        <row r="3842">
          <cell r="AS3842" t="str">
            <v>고사동매립장</v>
          </cell>
          <cell r="BD3842" t="str">
            <v>남산천</v>
          </cell>
        </row>
        <row r="3843">
          <cell r="AS3843" t="str">
            <v>밀양축산폐수공공처리시설</v>
          </cell>
          <cell r="BD3843" t="str">
            <v>용장천</v>
          </cell>
        </row>
        <row r="3844">
          <cell r="AS3844" t="str">
            <v>하양마을하수도</v>
          </cell>
          <cell r="BD3844" t="str">
            <v>고군천</v>
          </cell>
        </row>
        <row r="3845">
          <cell r="AS3845" t="str">
            <v>밀양동산마을하수도</v>
          </cell>
          <cell r="BD3845" t="str">
            <v>오산천</v>
          </cell>
        </row>
        <row r="3846">
          <cell r="AS3846" t="str">
            <v>신안마을하수도</v>
          </cell>
          <cell r="BD3846" t="str">
            <v>지수천</v>
          </cell>
        </row>
        <row r="3847">
          <cell r="AS3847" t="str">
            <v>가곡마을하수도</v>
          </cell>
          <cell r="BD3847" t="str">
            <v>신천</v>
          </cell>
        </row>
        <row r="3848">
          <cell r="AS3848" t="str">
            <v>길곡마을하수도</v>
          </cell>
          <cell r="BD3848" t="str">
            <v>향동천</v>
          </cell>
        </row>
        <row r="3849">
          <cell r="AS3849" t="str">
            <v>청용마을하수도</v>
          </cell>
          <cell r="BD3849" t="str">
            <v>초상천</v>
          </cell>
        </row>
        <row r="3850">
          <cell r="AS3850" t="str">
            <v>신명마을하수도</v>
          </cell>
          <cell r="BD3850" t="str">
            <v>의신천</v>
          </cell>
        </row>
        <row r="3851">
          <cell r="AS3851" t="str">
            <v>상남마산마을하수도</v>
          </cell>
          <cell r="BD3851" t="str">
            <v>옥대천</v>
          </cell>
        </row>
        <row r="3852">
          <cell r="AS3852" t="str">
            <v>인산마을하수도</v>
          </cell>
          <cell r="BD3852" t="str">
            <v>청룡천</v>
          </cell>
        </row>
        <row r="3853">
          <cell r="AS3853" t="str">
            <v>연경마을하수도</v>
          </cell>
          <cell r="BD3853" t="str">
            <v>석교천</v>
          </cell>
        </row>
        <row r="3854">
          <cell r="AS3854" t="str">
            <v>평릉마을하수도</v>
          </cell>
          <cell r="BD3854" t="str">
            <v>권마천</v>
          </cell>
        </row>
        <row r="3855">
          <cell r="AS3855" t="str">
            <v>밀양문화마을하수도</v>
          </cell>
          <cell r="BD3855" t="str">
            <v>고방천</v>
          </cell>
        </row>
        <row r="3856">
          <cell r="AS3856" t="str">
            <v>밀양본촌마을하수도</v>
          </cell>
          <cell r="BD3856" t="str">
            <v>지산천</v>
          </cell>
        </row>
        <row r="3857">
          <cell r="AS3857" t="str">
            <v>밀양구천마을하수도</v>
          </cell>
          <cell r="BD3857" t="str">
            <v>임회천</v>
          </cell>
        </row>
        <row r="3858">
          <cell r="AS3858" t="str">
            <v>구곡마을하수도</v>
          </cell>
          <cell r="BD3858" t="str">
            <v>염대천</v>
          </cell>
        </row>
        <row r="3859">
          <cell r="AS3859" t="str">
            <v>당숲마을하수도</v>
          </cell>
          <cell r="BD3859" t="str">
            <v>칠전천</v>
          </cell>
        </row>
        <row r="3860">
          <cell r="AS3860" t="str">
            <v>밀양금산마을하수도</v>
          </cell>
          <cell r="BD3860" t="str">
            <v>고야천</v>
          </cell>
        </row>
        <row r="3861">
          <cell r="AS3861" t="str">
            <v>퇴로마을하수도</v>
          </cell>
          <cell r="BD3861" t="str">
            <v>진도천</v>
          </cell>
        </row>
        <row r="3862">
          <cell r="AS3862" t="str">
            <v>산외다원공공하수처리시설</v>
          </cell>
          <cell r="BD3862" t="str">
            <v>남동천</v>
          </cell>
        </row>
        <row r="3863">
          <cell r="AS3863" t="str">
            <v>금천남기마을하수도</v>
          </cell>
          <cell r="BD3863" t="str">
            <v>군내천</v>
          </cell>
        </row>
        <row r="3864">
          <cell r="AS3864" t="str">
            <v>삼랑진하수종말처리장</v>
          </cell>
          <cell r="BD3864" t="str">
            <v>월가천</v>
          </cell>
        </row>
        <row r="3865">
          <cell r="AS3865" t="str">
            <v>하남하수종말처리장</v>
          </cell>
          <cell r="BD3865" t="str">
            <v>지산천</v>
          </cell>
        </row>
        <row r="3866">
          <cell r="AS3866" t="str">
            <v>밀양하수종말처리장</v>
          </cell>
          <cell r="BD3866" t="str">
            <v>청계천</v>
          </cell>
        </row>
        <row r="3867">
          <cell r="AS3867" t="str">
            <v>거제시설관리공단</v>
          </cell>
          <cell r="BD3867" t="str">
            <v>용계천</v>
          </cell>
        </row>
        <row r="3868">
          <cell r="AS3868" t="str">
            <v>신현매립장</v>
          </cell>
          <cell r="BD3868" t="str">
            <v>태봉천</v>
          </cell>
        </row>
        <row r="3869">
          <cell r="AS3869" t="str">
            <v>거제사등매립장</v>
          </cell>
          <cell r="BD3869" t="str">
            <v>청천천</v>
          </cell>
        </row>
        <row r="3870">
          <cell r="AS3870" t="str">
            <v>석포매립장</v>
          </cell>
          <cell r="BD3870" t="str">
            <v>학계천</v>
          </cell>
        </row>
        <row r="3871">
          <cell r="AS3871" t="str">
            <v>와현마을하수도</v>
          </cell>
          <cell r="BD3871" t="str">
            <v>우간천</v>
          </cell>
        </row>
        <row r="3872">
          <cell r="AS3872" t="str">
            <v>산양마을하수도</v>
          </cell>
          <cell r="BD3872" t="str">
            <v>광각천</v>
          </cell>
        </row>
        <row r="3873">
          <cell r="AS3873" t="str">
            <v>산촌마을하수도</v>
          </cell>
          <cell r="BD3873" t="str">
            <v>해운천</v>
          </cell>
        </row>
        <row r="3874">
          <cell r="AS3874" t="str">
            <v>거제명사마을하수도</v>
          </cell>
          <cell r="BD3874" t="str">
            <v>죽암천</v>
          </cell>
        </row>
        <row r="3875">
          <cell r="AS3875" t="str">
            <v>해금강마을하수도</v>
          </cell>
          <cell r="BD3875" t="str">
            <v>북성천</v>
          </cell>
        </row>
        <row r="3876">
          <cell r="AS3876" t="str">
            <v>근포마을하수도</v>
          </cell>
          <cell r="BD3876" t="str">
            <v>오동천</v>
          </cell>
        </row>
        <row r="3877">
          <cell r="AS3877" t="str">
            <v>술역마을하수도</v>
          </cell>
          <cell r="BD3877" t="str">
            <v>불갑천</v>
          </cell>
        </row>
        <row r="3878">
          <cell r="AS3878" t="str">
            <v>하둔마을하수도</v>
          </cell>
          <cell r="BD3878" t="str">
            <v>삼학천</v>
          </cell>
        </row>
        <row r="3879">
          <cell r="AS3879" t="str">
            <v>거제사곡마을하수도</v>
          </cell>
          <cell r="BD3879" t="str">
            <v>월암천</v>
          </cell>
        </row>
        <row r="3880">
          <cell r="AS3880" t="str">
            <v>이남마을하수도</v>
          </cell>
          <cell r="BD3880" t="str">
            <v>건무천</v>
          </cell>
        </row>
        <row r="3881">
          <cell r="AS3881" t="str">
            <v>주령마을하수도</v>
          </cell>
          <cell r="BD3881" t="str">
            <v>월산천</v>
          </cell>
        </row>
        <row r="3882">
          <cell r="AS3882" t="str">
            <v>하천마을하수도</v>
          </cell>
          <cell r="BD3882" t="str">
            <v>마읍천</v>
          </cell>
        </row>
        <row r="3883">
          <cell r="AS3883" t="str">
            <v>명하마을하수도</v>
          </cell>
        </row>
        <row r="3884">
          <cell r="AS3884" t="str">
            <v>소계마을하수도</v>
          </cell>
        </row>
        <row r="3885">
          <cell r="AS3885" t="str">
            <v>시방마을하수도</v>
          </cell>
        </row>
        <row r="3886">
          <cell r="AS3886" t="str">
            <v>송진포마을하수도</v>
          </cell>
        </row>
        <row r="3887">
          <cell r="AS3887" t="str">
            <v>거제삼거마을하수도</v>
          </cell>
        </row>
        <row r="3888">
          <cell r="AS3888" t="str">
            <v>거제수산마을하수도</v>
          </cell>
        </row>
        <row r="3889">
          <cell r="AS3889" t="str">
            <v>거제학동마을하수도</v>
          </cell>
        </row>
        <row r="3890">
          <cell r="AS3890" t="str">
            <v>거제수정삼정마을하수도</v>
          </cell>
        </row>
        <row r="3891">
          <cell r="AS3891" t="str">
            <v>거제외포마을하수도</v>
          </cell>
        </row>
        <row r="3892">
          <cell r="AS3892" t="str">
            <v>거제아랫다대마을하수도</v>
          </cell>
        </row>
        <row r="3893">
          <cell r="AS3893" t="str">
            <v>거제저구마을하수도</v>
          </cell>
        </row>
        <row r="3894">
          <cell r="AS3894" t="str">
            <v>가배마을하수도</v>
          </cell>
        </row>
        <row r="3895">
          <cell r="AS3895" t="str">
            <v>탑포마을하수도</v>
          </cell>
        </row>
        <row r="3896">
          <cell r="AS3896" t="str">
            <v>학동마을하수도</v>
          </cell>
        </row>
        <row r="3897">
          <cell r="AS3897" t="str">
            <v>다포마을하수도</v>
          </cell>
        </row>
        <row r="3898">
          <cell r="AS3898" t="str">
            <v>거제윗다대마을하수도</v>
          </cell>
        </row>
        <row r="3899">
          <cell r="AS3899" t="str">
            <v>학산마을하수도</v>
          </cell>
        </row>
        <row r="3900">
          <cell r="AS3900" t="str">
            <v>거제신촌마을하수도</v>
          </cell>
        </row>
        <row r="3901">
          <cell r="AS3901" t="str">
            <v>옥산마을하수처리시설</v>
          </cell>
        </row>
        <row r="3902">
          <cell r="AS3902" t="str">
            <v>거제상천마을하수도</v>
          </cell>
        </row>
        <row r="3903">
          <cell r="AS3903" t="str">
            <v>거제중앙하수종말처리장</v>
          </cell>
        </row>
        <row r="3904">
          <cell r="AS3904" t="str">
            <v>거제면하수종말처리장</v>
          </cell>
        </row>
        <row r="3905">
          <cell r="AS3905" t="str">
            <v>장승포공공하수처리장</v>
          </cell>
        </row>
        <row r="3906">
          <cell r="AS3906" t="str">
            <v>양산시분뇨처리시설</v>
          </cell>
        </row>
        <row r="3907">
          <cell r="AS3907" t="str">
            <v>양산산업단지폐수종말처리장</v>
          </cell>
        </row>
        <row r="3908">
          <cell r="AS3908" t="str">
            <v>양산어곡산업단지폐수종말처리장</v>
          </cell>
        </row>
        <row r="3909">
          <cell r="AS3909" t="str">
            <v>유산매립장</v>
          </cell>
        </row>
        <row r="3910">
          <cell r="AS3910" t="str">
            <v>양산축산폐수공공처리장</v>
          </cell>
        </row>
        <row r="3911">
          <cell r="AS3911" t="str">
            <v>양산원동마을하수도</v>
          </cell>
        </row>
        <row r="3912">
          <cell r="AS3912" t="str">
            <v>여락1마을하수도</v>
          </cell>
        </row>
        <row r="3913">
          <cell r="AS3913" t="str">
            <v>여락2마을하수도</v>
          </cell>
        </row>
        <row r="3914">
          <cell r="AS3914" t="str">
            <v>창기(법기)마을하수도</v>
          </cell>
        </row>
        <row r="3915">
          <cell r="AS3915" t="str">
            <v>개곡마을하수도</v>
          </cell>
        </row>
        <row r="3916">
          <cell r="AS3916" t="str">
            <v>양산선리마을하수도</v>
          </cell>
        </row>
        <row r="3917">
          <cell r="AS3917" t="str">
            <v>양산대리1마을하수도</v>
          </cell>
        </row>
        <row r="3918">
          <cell r="AS3918" t="str">
            <v>양산대리2마을하수도</v>
          </cell>
        </row>
        <row r="3919">
          <cell r="AS3919" t="str">
            <v>윗고점하수처리장</v>
          </cell>
        </row>
        <row r="3920">
          <cell r="AS3920" t="str">
            <v>아랫고점하수처리장</v>
          </cell>
        </row>
        <row r="3921">
          <cell r="AS3921" t="str">
            <v>금천하수처리장</v>
          </cell>
        </row>
        <row r="3922">
          <cell r="AS3922" t="str">
            <v>태봉하수처리장</v>
          </cell>
        </row>
        <row r="3923">
          <cell r="AS3923" t="str">
            <v>어영마을하수도</v>
          </cell>
        </row>
        <row r="3924">
          <cell r="AS3924" t="str">
            <v>양산하수종말처리장</v>
          </cell>
        </row>
        <row r="3925">
          <cell r="AS3925" t="str">
            <v>화제하수처리장</v>
          </cell>
        </row>
        <row r="3926">
          <cell r="AS3926" t="str">
            <v>의령동동농공단지폐수종말처리장</v>
          </cell>
        </row>
        <row r="3927">
          <cell r="AS3927" t="str">
            <v>의령부림농공단지폐수종말처리장</v>
          </cell>
        </row>
        <row r="3928">
          <cell r="AS3928" t="str">
            <v>의령분뇨처리장</v>
          </cell>
        </row>
        <row r="3929">
          <cell r="AS3929" t="str">
            <v>우곡마을오수처리시설</v>
          </cell>
        </row>
        <row r="3930">
          <cell r="AS3930" t="str">
            <v>낙서신기마을오수처리시설</v>
          </cell>
        </row>
        <row r="3931">
          <cell r="AS3931" t="str">
            <v>의령군(추산)쓰레기위생처리장</v>
          </cell>
        </row>
        <row r="3932">
          <cell r="AS3932" t="str">
            <v>의령군축산폐수공공처리시설</v>
          </cell>
        </row>
        <row r="3933">
          <cell r="AS3933" t="str">
            <v>보천마을하수도</v>
          </cell>
        </row>
        <row r="3934">
          <cell r="AS3934" t="str">
            <v>가미마을하수도</v>
          </cell>
        </row>
        <row r="3935">
          <cell r="AS3935" t="str">
            <v>구송산마을하수도</v>
          </cell>
        </row>
        <row r="3936">
          <cell r="AS3936" t="str">
            <v>의령평촌마을하수도</v>
          </cell>
        </row>
        <row r="3937">
          <cell r="AS3937" t="str">
            <v>의령중리마을하수도</v>
          </cell>
        </row>
        <row r="3938">
          <cell r="AS3938" t="str">
            <v>의령서암마을하수도</v>
          </cell>
        </row>
        <row r="3939">
          <cell r="AS3939" t="str">
            <v>상정마을하수도</v>
          </cell>
        </row>
        <row r="3940">
          <cell r="AS3940" t="str">
            <v>신소마을하수도</v>
          </cell>
        </row>
        <row r="3941">
          <cell r="AS3941" t="str">
            <v>율산마을오수처리시설</v>
          </cell>
        </row>
        <row r="3942">
          <cell r="AS3942" t="str">
            <v>의령성당마을하수도</v>
          </cell>
        </row>
        <row r="3943">
          <cell r="AS3943" t="str">
            <v>정곡마을하수도</v>
          </cell>
        </row>
        <row r="3944">
          <cell r="AS3944" t="str">
            <v>운곡마을오수처리시설</v>
          </cell>
        </row>
        <row r="3945">
          <cell r="AS3945" t="str">
            <v>의령하수종말처리장</v>
          </cell>
        </row>
        <row r="3946">
          <cell r="AS3946" t="str">
            <v>부림하수종말처리장</v>
          </cell>
        </row>
        <row r="3947">
          <cell r="AS3947" t="str">
            <v>함안군북농공단지폐수종말처리장</v>
          </cell>
        </row>
        <row r="3948">
          <cell r="AS3948" t="str">
            <v>함안파수농공단지폐수종말처리장</v>
          </cell>
        </row>
        <row r="3949">
          <cell r="AS3949" t="str">
            <v>함안(신설)분뇨처리시설</v>
          </cell>
        </row>
        <row r="3950">
          <cell r="AS3950" t="str">
            <v>가야간이오수처리시설</v>
          </cell>
        </row>
        <row r="3951">
          <cell r="AS3951" t="str">
            <v>함안칠서산업단지폐수종말처리장</v>
          </cell>
        </row>
        <row r="3952">
          <cell r="AS3952" t="str">
            <v>함안군(사도2)폐기물종합처리장</v>
          </cell>
        </row>
        <row r="3953">
          <cell r="AS3953" t="str">
            <v>함안폐기물종합처리장</v>
          </cell>
        </row>
        <row r="3954">
          <cell r="AS3954" t="str">
            <v>함안(가야)하수종말처리장내(축산폐수공공처리시설)</v>
          </cell>
        </row>
        <row r="3955">
          <cell r="AS3955" t="str">
            <v>함안하송마을하수도</v>
          </cell>
        </row>
        <row r="3956">
          <cell r="AS3956" t="str">
            <v>함안양촌마을하수도</v>
          </cell>
        </row>
        <row r="3957">
          <cell r="AS3957" t="str">
            <v>남양마을하수도</v>
          </cell>
        </row>
        <row r="3958">
          <cell r="AS3958" t="str">
            <v>함안부동마을하수도</v>
          </cell>
        </row>
        <row r="3959">
          <cell r="AS3959" t="str">
            <v>함안백산마을하수도</v>
          </cell>
        </row>
        <row r="3960">
          <cell r="AS3960" t="str">
            <v>묘동소규모공공하수처리시설</v>
          </cell>
        </row>
        <row r="3961">
          <cell r="AS3961" t="str">
            <v>독산소규모공공하수처리시설</v>
          </cell>
        </row>
        <row r="3962">
          <cell r="AS3962" t="str">
            <v>양포소규모공공하수처리시설</v>
          </cell>
        </row>
        <row r="3963">
          <cell r="AS3963" t="str">
            <v>함안칠서이룡마을하수도</v>
          </cell>
        </row>
        <row r="3964">
          <cell r="AS3964" t="str">
            <v>정암소규모공공하수처리시설</v>
          </cell>
        </row>
        <row r="3965">
          <cell r="AS3965" t="str">
            <v>임촌소규모공공하수처리시설</v>
          </cell>
        </row>
        <row r="3966">
          <cell r="AS3966" t="str">
            <v>상송소규모공공하수처리시설</v>
          </cell>
        </row>
        <row r="3967">
          <cell r="AS3967" t="str">
            <v>대사금천소규모공공하수처리시설</v>
          </cell>
        </row>
        <row r="3968">
          <cell r="AS3968" t="str">
            <v>악양소규모공공하수처리시설</v>
          </cell>
        </row>
        <row r="3969">
          <cell r="AS3969" t="str">
            <v>사평소규모공공하수처리시설</v>
          </cell>
        </row>
        <row r="3970">
          <cell r="AS3970" t="str">
            <v>평기소규모공공하수처리시설</v>
          </cell>
        </row>
        <row r="3971">
          <cell r="AS3971" t="str">
            <v>내곡소규모공공하수처리시설</v>
          </cell>
        </row>
        <row r="3972">
          <cell r="AS3972" t="str">
            <v>대평1소규모공공하수처리시설</v>
          </cell>
        </row>
        <row r="3973">
          <cell r="AS3973" t="str">
            <v>대평2소규모공공하수처리시설</v>
          </cell>
        </row>
        <row r="3974">
          <cell r="AS3974" t="str">
            <v>문현1소규모공공하수처리시설</v>
          </cell>
        </row>
        <row r="3975">
          <cell r="AS3975" t="str">
            <v>문현2소규모공공하수처리시설</v>
          </cell>
        </row>
        <row r="3976">
          <cell r="AS3976" t="str">
            <v>함안갈전마을하수도</v>
          </cell>
        </row>
        <row r="3977">
          <cell r="AS3977" t="str">
            <v>함안우거마을하수도</v>
          </cell>
        </row>
        <row r="3978">
          <cell r="AS3978" t="str">
            <v>함안영담마을하수도</v>
          </cell>
        </row>
        <row r="3979">
          <cell r="AS3979" t="str">
            <v>함안춘곡마을하수도</v>
          </cell>
        </row>
        <row r="3980">
          <cell r="AS3980" t="str">
            <v>가야하수종말처리장</v>
          </cell>
        </row>
        <row r="3981">
          <cell r="AS3981" t="str">
            <v>함안대산하수종말처리장</v>
          </cell>
        </row>
        <row r="3982">
          <cell r="AS3982" t="str">
            <v>함안군북하수종말처리장</v>
          </cell>
        </row>
        <row r="3983">
          <cell r="AS3983" t="str">
            <v>남지분뇨처리장</v>
          </cell>
        </row>
        <row r="3984">
          <cell r="AS3984" t="str">
            <v>창녕군쓰레기처리장</v>
          </cell>
        </row>
        <row r="3985">
          <cell r="AS3985" t="str">
            <v>고곡마을하수도</v>
          </cell>
        </row>
        <row r="3986">
          <cell r="AS3986" t="str">
            <v>길곡증산마을하수도</v>
          </cell>
        </row>
        <row r="3987">
          <cell r="AS3987" t="str">
            <v>노리마을하수도</v>
          </cell>
        </row>
        <row r="3988">
          <cell r="AS3988" t="str">
            <v>도천마을하수도</v>
          </cell>
        </row>
        <row r="3989">
          <cell r="AS3989" t="str">
            <v>성내마을하수도</v>
          </cell>
        </row>
        <row r="3990">
          <cell r="AS3990" t="str">
            <v>수다마을하수도</v>
          </cell>
        </row>
        <row r="3991">
          <cell r="AS3991" t="str">
            <v>적지마을하수도</v>
          </cell>
        </row>
        <row r="3992">
          <cell r="AS3992" t="str">
            <v>칠현마을하수도</v>
          </cell>
        </row>
        <row r="3993">
          <cell r="AS3993" t="str">
            <v>정녕2구마을하수도</v>
          </cell>
        </row>
        <row r="3994">
          <cell r="AS3994" t="str">
            <v>계교마을하수도</v>
          </cell>
        </row>
        <row r="3995">
          <cell r="AS3995" t="str">
            <v>평지마을하수도</v>
          </cell>
        </row>
        <row r="3996">
          <cell r="AS3996" t="str">
            <v>창녕구산마을하수도</v>
          </cell>
        </row>
        <row r="3997">
          <cell r="AS3997" t="str">
            <v>창녕월곡마을하수도</v>
          </cell>
        </row>
        <row r="3998">
          <cell r="AS3998" t="str">
            <v>대견마을하수도</v>
          </cell>
        </row>
        <row r="3999">
          <cell r="AS3999" t="str">
            <v>이방문화마을하수도</v>
          </cell>
        </row>
        <row r="4000">
          <cell r="AS4000" t="str">
            <v>모지마을하수도</v>
          </cell>
        </row>
        <row r="4001">
          <cell r="AS4001" t="str">
            <v>석동마을하수도</v>
          </cell>
        </row>
        <row r="4002">
          <cell r="AS4002" t="str">
            <v>창녕김천마을하수도</v>
          </cell>
        </row>
        <row r="4003">
          <cell r="AS4003" t="str">
            <v>창녕후포마을하수도</v>
          </cell>
        </row>
        <row r="4004">
          <cell r="AS4004" t="str">
            <v>창녕마등마을하수도</v>
          </cell>
        </row>
        <row r="4005">
          <cell r="AS4005" t="str">
            <v>창녕진창마을하수도</v>
          </cell>
        </row>
        <row r="4006">
          <cell r="AS4006" t="str">
            <v>강리마을하수도</v>
          </cell>
        </row>
        <row r="4007">
          <cell r="AS4007" t="str">
            <v>월령마을하수도</v>
          </cell>
        </row>
        <row r="4008">
          <cell r="AS4008" t="str">
            <v>소야마을하수도</v>
          </cell>
        </row>
        <row r="4009">
          <cell r="AS4009" t="str">
            <v>창녕신안마을하수도</v>
          </cell>
        </row>
        <row r="4010">
          <cell r="AS4010" t="str">
            <v>창녕대대공공하수도</v>
          </cell>
        </row>
        <row r="4011">
          <cell r="AS4011" t="str">
            <v>노단이공공하수도</v>
          </cell>
        </row>
        <row r="4012">
          <cell r="AS4012" t="str">
            <v>옥야마을하수처리시설</v>
          </cell>
        </row>
        <row r="4013">
          <cell r="AS4013" t="str">
            <v>중대마을하수처리시설</v>
          </cell>
        </row>
        <row r="4014">
          <cell r="AS4014" t="str">
            <v>도개마을하수처리시설</v>
          </cell>
        </row>
        <row r="4015">
          <cell r="AS4015" t="str">
            <v>창녕모산마을하수처리시설</v>
          </cell>
        </row>
        <row r="4016">
          <cell r="AS4016" t="str">
            <v>십이리마을하수처리시설</v>
          </cell>
        </row>
        <row r="4017">
          <cell r="AS4017" t="str">
            <v>창녕하수종말처리장</v>
          </cell>
        </row>
        <row r="4018">
          <cell r="AS4018" t="str">
            <v>창녕부곡하수종말처리장</v>
          </cell>
        </row>
        <row r="4019">
          <cell r="AS4019" t="str">
            <v>남지하수종말처리장</v>
          </cell>
        </row>
        <row r="4020">
          <cell r="AS4020" t="str">
            <v>고성율대농공단지폐수종말처리장</v>
          </cell>
        </row>
        <row r="4021">
          <cell r="AS4021" t="str">
            <v>제전간이오수처리시설</v>
          </cell>
        </row>
        <row r="4022">
          <cell r="AS4022" t="str">
            <v>동해간이오수처리시설</v>
          </cell>
        </row>
        <row r="4023">
          <cell r="AS4023" t="str">
            <v>군삼산(삼산2)쓰레기매립장</v>
          </cell>
        </row>
        <row r="4024">
          <cell r="AS4024" t="str">
            <v>고성녹명마을하수도</v>
          </cell>
        </row>
        <row r="4025">
          <cell r="AS4025" t="str">
            <v>고성봉암마을하수도</v>
          </cell>
        </row>
        <row r="4026">
          <cell r="AS4026" t="str">
            <v>고성법진마을하수도</v>
          </cell>
        </row>
        <row r="4027">
          <cell r="AS4027" t="str">
            <v>고성생곡마을하수도</v>
          </cell>
        </row>
        <row r="4028">
          <cell r="AS4028" t="str">
            <v>신부간이오수처리시설마을하수도</v>
          </cell>
        </row>
        <row r="4029">
          <cell r="AS4029" t="str">
            <v>덕명간이오수처리시설마을하수도</v>
          </cell>
        </row>
        <row r="4030">
          <cell r="AS4030" t="str">
            <v>죽동간이오수처리시설마을하수도</v>
          </cell>
        </row>
        <row r="4031">
          <cell r="AS4031" t="str">
            <v>고성낙안마을하수도</v>
          </cell>
        </row>
        <row r="4032">
          <cell r="AS4032" t="str">
            <v>고성대천마을하수도</v>
          </cell>
        </row>
        <row r="4033">
          <cell r="AS4033" t="str">
            <v>고성봉림마을하수도</v>
          </cell>
        </row>
        <row r="4034">
          <cell r="AS4034" t="str">
            <v>고성오동마을하수도</v>
          </cell>
        </row>
        <row r="4035">
          <cell r="AS4035" t="str">
            <v>고성용호마을하수도</v>
          </cell>
        </row>
        <row r="4036">
          <cell r="AS4036" t="str">
            <v>고성장계마을하수도</v>
          </cell>
        </row>
        <row r="4037">
          <cell r="AS4037" t="str">
            <v>고성제전마을하수도</v>
          </cell>
        </row>
        <row r="4038">
          <cell r="AS4038" t="str">
            <v>고성삼계마을하수도</v>
          </cell>
        </row>
        <row r="4039">
          <cell r="AS4039" t="str">
            <v>고성상리마을하수도</v>
          </cell>
        </row>
        <row r="4040">
          <cell r="AS4040" t="str">
            <v>거류신은공공하수도</v>
          </cell>
        </row>
        <row r="4041">
          <cell r="AS4041" t="str">
            <v>동해장기공공하수도</v>
          </cell>
        </row>
        <row r="4042">
          <cell r="AS4042" t="str">
            <v>구만낙동공공하수도</v>
          </cell>
        </row>
        <row r="4043">
          <cell r="AS4043" t="str">
            <v>하일임포공공하수도</v>
          </cell>
        </row>
        <row r="4044">
          <cell r="AS4044" t="str">
            <v>삼산두포문화공공하수도</v>
          </cell>
        </row>
        <row r="4045">
          <cell r="AS4045" t="str">
            <v>내산전원공공하수도</v>
          </cell>
        </row>
        <row r="4046">
          <cell r="AS4046" t="str">
            <v>고성하수종말처리장</v>
          </cell>
        </row>
        <row r="4047">
          <cell r="AS4047" t="str">
            <v>회화배둔하수처리장</v>
          </cell>
        </row>
        <row r="4048">
          <cell r="AS4048" t="str">
            <v>남해군분뇨처리시설</v>
          </cell>
        </row>
        <row r="4049">
          <cell r="AS4049" t="str">
            <v>남변생활폐기물종합처리장</v>
          </cell>
        </row>
        <row r="4050">
          <cell r="AS4050" t="str">
            <v>남면쓰레기매립장</v>
          </cell>
        </row>
        <row r="4051">
          <cell r="AS4051" t="str">
            <v>남해신전마을하수도</v>
          </cell>
        </row>
        <row r="4052">
          <cell r="AS4052" t="str">
            <v>화계마을하수도</v>
          </cell>
        </row>
        <row r="4053">
          <cell r="AS4053" t="str">
            <v>용소마을하수도</v>
          </cell>
        </row>
        <row r="4054">
          <cell r="AS4054" t="str">
            <v>소량마을하수도</v>
          </cell>
        </row>
        <row r="4055">
          <cell r="AS4055" t="str">
            <v>물건마을하수도</v>
          </cell>
        </row>
        <row r="4056">
          <cell r="AS4056" t="str">
            <v>은점마을하수도</v>
          </cell>
        </row>
        <row r="4057">
          <cell r="AS4057" t="str">
            <v>석교마을하수도</v>
          </cell>
        </row>
        <row r="4058">
          <cell r="AS4058" t="str">
            <v>항촌마을하수도</v>
          </cell>
        </row>
        <row r="4059">
          <cell r="AS4059" t="str">
            <v>남해양지마을하수도</v>
          </cell>
        </row>
        <row r="4060">
          <cell r="AS4060" t="str">
            <v>사촌마을하수도</v>
          </cell>
        </row>
        <row r="4061">
          <cell r="AS4061" t="str">
            <v>장항마을하수도</v>
          </cell>
        </row>
        <row r="4062">
          <cell r="AS4062" t="str">
            <v>차면마을하수도</v>
          </cell>
        </row>
        <row r="4063">
          <cell r="AS4063" t="str">
            <v>남해진목마을하수도</v>
          </cell>
        </row>
        <row r="4064">
          <cell r="AS4064" t="str">
            <v>남해고사마을하수도</v>
          </cell>
        </row>
        <row r="4065">
          <cell r="AS4065" t="str">
            <v>모천마을하수도</v>
          </cell>
        </row>
        <row r="4066">
          <cell r="AS4066" t="str">
            <v>문항마을하수도</v>
          </cell>
        </row>
        <row r="4067">
          <cell r="AS4067" t="str">
            <v>봉우마을하수도</v>
          </cell>
        </row>
        <row r="4068">
          <cell r="AS4068" t="str">
            <v>왕지마을하수도</v>
          </cell>
        </row>
        <row r="4069">
          <cell r="AS4069" t="str">
            <v>노량마을하수도</v>
          </cell>
        </row>
        <row r="4070">
          <cell r="AS4070" t="str">
            <v>남해월곡마을하수도</v>
          </cell>
        </row>
        <row r="4071">
          <cell r="AS4071" t="str">
            <v>냉천마을하수도</v>
          </cell>
        </row>
        <row r="4072">
          <cell r="AS4072" t="str">
            <v>식포마을하수도</v>
          </cell>
        </row>
        <row r="4073">
          <cell r="AS4073" t="str">
            <v>장포마을하수도</v>
          </cell>
        </row>
        <row r="4074">
          <cell r="AS4074" t="str">
            <v>적량마을하수도</v>
          </cell>
        </row>
        <row r="4075">
          <cell r="AS4075" t="str">
            <v>영지마을하수도</v>
          </cell>
        </row>
        <row r="4076">
          <cell r="AS4076" t="str">
            <v>운암마을하수도</v>
          </cell>
        </row>
        <row r="4077">
          <cell r="AS4077" t="str">
            <v>고순마을하수도</v>
          </cell>
        </row>
        <row r="4078">
          <cell r="AS4078" t="str">
            <v>남해단항마을하수도</v>
          </cell>
        </row>
        <row r="4079">
          <cell r="AS4079" t="str">
            <v>남해가천마을하수도</v>
          </cell>
        </row>
        <row r="4080">
          <cell r="AS4080" t="str">
            <v>남해토촌마을하수도</v>
          </cell>
        </row>
        <row r="4081">
          <cell r="AS4081" t="str">
            <v>남해당저마을하수도</v>
          </cell>
        </row>
        <row r="4082">
          <cell r="AS4082" t="str">
            <v>남해작장마을하수도</v>
          </cell>
        </row>
        <row r="4083">
          <cell r="AS4083" t="str">
            <v>남해선구마을하수도</v>
          </cell>
        </row>
        <row r="4084">
          <cell r="AS4084" t="str">
            <v>남해홍현마을하수도</v>
          </cell>
        </row>
        <row r="4085">
          <cell r="AS4085" t="str">
            <v>금평마을하수도</v>
          </cell>
        </row>
        <row r="4086">
          <cell r="AS4086" t="str">
            <v>금포마을하수도</v>
          </cell>
        </row>
        <row r="4087">
          <cell r="AS4087" t="str">
            <v>평산마을하수도</v>
          </cell>
        </row>
        <row r="4088">
          <cell r="AS4088" t="str">
            <v>유구마을하수도</v>
          </cell>
        </row>
        <row r="4089">
          <cell r="AS4089" t="str">
            <v>남해구미마을하수도</v>
          </cell>
        </row>
        <row r="4090">
          <cell r="AS4090" t="str">
            <v>삼동금송공공하수도</v>
          </cell>
        </row>
        <row r="4091">
          <cell r="AS4091" t="str">
            <v>창선수산공공하수도</v>
          </cell>
        </row>
        <row r="4092">
          <cell r="AS4092" t="str">
            <v>금음마을하수도</v>
          </cell>
        </row>
        <row r="4093">
          <cell r="AS4093" t="str">
            <v>두모마을하수도</v>
          </cell>
        </row>
        <row r="4094">
          <cell r="AS4094" t="str">
            <v>남해봉화마을하수도</v>
          </cell>
        </row>
        <row r="4095">
          <cell r="AS4095" t="str">
            <v>남해하수종말처리장</v>
          </cell>
        </row>
        <row r="4096">
          <cell r="AS4096" t="str">
            <v>상주면하수종말처리장</v>
          </cell>
        </row>
        <row r="4097">
          <cell r="AS4097" t="str">
            <v>이동면하수종말처리장</v>
          </cell>
        </row>
        <row r="4098">
          <cell r="AS4098" t="str">
            <v>미조면하수종말처리장</v>
          </cell>
        </row>
        <row r="4099">
          <cell r="AS4099" t="str">
            <v>하동군하수분뇨처리장</v>
          </cell>
        </row>
        <row r="4100">
          <cell r="AS4100" t="str">
            <v>하동군생활폐기물처리장</v>
          </cell>
        </row>
        <row r="4101">
          <cell r="AS4101" t="str">
            <v>대도마을하수도</v>
          </cell>
        </row>
        <row r="4102">
          <cell r="AS4102" t="str">
            <v>횡천마을하수도</v>
          </cell>
        </row>
        <row r="4103">
          <cell r="AS4103" t="str">
            <v>하동추동마을하수도</v>
          </cell>
        </row>
        <row r="4104">
          <cell r="AS4104" t="str">
            <v>하동신기마을하수도</v>
          </cell>
        </row>
        <row r="4105">
          <cell r="AS4105" t="str">
            <v>정서마을하수도</v>
          </cell>
        </row>
        <row r="4106">
          <cell r="AS4106" t="str">
            <v>정동마을하수도</v>
          </cell>
        </row>
        <row r="4107">
          <cell r="AS4107" t="str">
            <v>계산마을하수도</v>
          </cell>
        </row>
        <row r="4108">
          <cell r="AS4108" t="str">
            <v>수척마을하수도</v>
          </cell>
        </row>
        <row r="4109">
          <cell r="AS4109" t="str">
            <v>하동신촌마을하수도</v>
          </cell>
        </row>
        <row r="4110">
          <cell r="AS4110" t="str">
            <v>숲촌마을하수도</v>
          </cell>
        </row>
        <row r="4111">
          <cell r="AS4111" t="str">
            <v>삼신마을하수도</v>
          </cell>
        </row>
        <row r="4112">
          <cell r="AS4112" t="str">
            <v>중기마을하수도</v>
          </cell>
        </row>
        <row r="4113">
          <cell r="AS4113" t="str">
            <v>검두마을하수도</v>
          </cell>
        </row>
        <row r="4114">
          <cell r="AS4114" t="str">
            <v>정금마을하수도</v>
          </cell>
        </row>
        <row r="4115">
          <cell r="AS4115" t="str">
            <v>가탄마을하수도</v>
          </cell>
        </row>
        <row r="4116">
          <cell r="AS4116" t="str">
            <v>석문마을하수도</v>
          </cell>
        </row>
        <row r="4117">
          <cell r="AS4117" t="str">
            <v>의신마을하수도</v>
          </cell>
        </row>
        <row r="4118">
          <cell r="AS4118" t="str">
            <v>죽전마을하수도</v>
          </cell>
        </row>
        <row r="4119">
          <cell r="AS4119" t="str">
            <v>하동술상마을하수도</v>
          </cell>
        </row>
        <row r="4120">
          <cell r="AS4120" t="str">
            <v>하동용강마을하수도</v>
          </cell>
        </row>
        <row r="4121">
          <cell r="AS4121" t="str">
            <v>하동원해마을하수도</v>
          </cell>
        </row>
        <row r="4122">
          <cell r="AS4122" t="str">
            <v>하동목압마을하수도</v>
          </cell>
        </row>
        <row r="4123">
          <cell r="AS4123" t="str">
            <v>하동빙옥마을하수도</v>
          </cell>
        </row>
        <row r="4124">
          <cell r="AS4124" t="str">
            <v>하동북방마을하수도</v>
          </cell>
        </row>
        <row r="4125">
          <cell r="AS4125" t="str">
            <v>하동문화마을하수도</v>
          </cell>
        </row>
        <row r="4126">
          <cell r="AS4126" t="str">
            <v>하동사기마을하수도</v>
          </cell>
        </row>
        <row r="4127">
          <cell r="AS4127" t="str">
            <v>하동상하대촌마을하수도</v>
          </cell>
        </row>
        <row r="4128">
          <cell r="AS4128" t="str">
            <v>하동범왕마을하수도</v>
          </cell>
        </row>
        <row r="4129">
          <cell r="AS4129" t="str">
            <v>하동남서황마을하수도</v>
          </cell>
        </row>
        <row r="4130">
          <cell r="AS4130" t="str">
            <v>하동모암마을하수도</v>
          </cell>
        </row>
        <row r="4131">
          <cell r="AS4131" t="str">
            <v>하동입석마을하수도</v>
          </cell>
        </row>
        <row r="4132">
          <cell r="AS4132" t="str">
            <v>직전마을하수도</v>
          </cell>
        </row>
        <row r="4133">
          <cell r="AS4133" t="str">
            <v>목도마을하수도</v>
          </cell>
        </row>
        <row r="4134">
          <cell r="AS4134" t="str">
            <v>죽치마을하수도</v>
          </cell>
        </row>
        <row r="4135">
          <cell r="AS4135" t="str">
            <v>상하남마을하수도</v>
          </cell>
        </row>
        <row r="4136">
          <cell r="AS4136" t="str">
            <v>선소마을하수도</v>
          </cell>
        </row>
        <row r="4137">
          <cell r="AS4137" t="str">
            <v>청학동마을하수도</v>
          </cell>
        </row>
        <row r="4138">
          <cell r="AS4138" t="str">
            <v>하동소축마을하수도</v>
          </cell>
        </row>
        <row r="4139">
          <cell r="AS4139" t="str">
            <v>하동성두마을하수도</v>
          </cell>
        </row>
        <row r="4140">
          <cell r="AS4140" t="str">
            <v>하동신흥마을하수도</v>
          </cell>
        </row>
        <row r="4141">
          <cell r="AS4141" t="str">
            <v>금남노량마을하수도</v>
          </cell>
        </row>
        <row r="4142">
          <cell r="AS4142" t="str">
            <v>금남대치마을공공하수도</v>
          </cell>
        </row>
        <row r="4143">
          <cell r="AS4143" t="str">
            <v>가덕명덕마을하수도</v>
          </cell>
        </row>
        <row r="4144">
          <cell r="AS4144" t="str">
            <v>화심신지마을하수도</v>
          </cell>
        </row>
        <row r="4145">
          <cell r="AS4145" t="str">
            <v>양일마을하수도</v>
          </cell>
        </row>
        <row r="4146">
          <cell r="AS4146" t="str">
            <v>하동하수종말처리장</v>
          </cell>
        </row>
        <row r="4147">
          <cell r="AS4147" t="str">
            <v>화개공공하수처리장</v>
          </cell>
        </row>
        <row r="4148">
          <cell r="AS4148" t="str">
            <v>진교공공하수처리시설</v>
          </cell>
        </row>
        <row r="4149">
          <cell r="AS4149" t="str">
            <v>산청군분뇨처리시설</v>
          </cell>
        </row>
        <row r="4150">
          <cell r="AS4150" t="str">
            <v>부리매립장</v>
          </cell>
        </row>
        <row r="4151">
          <cell r="AS4151" t="str">
            <v>생비량(가계)매립장</v>
          </cell>
        </row>
        <row r="4152">
          <cell r="AS4152" t="str">
            <v>산청농촌폐기물종합처리장</v>
          </cell>
        </row>
        <row r="4153">
          <cell r="AS4153" t="str">
            <v>산청축산폐수공공처리장</v>
          </cell>
        </row>
        <row r="4154">
          <cell r="AS4154" t="str">
            <v>철수마을하수도</v>
          </cell>
        </row>
        <row r="4155">
          <cell r="AS4155" t="str">
            <v>산청당산마을하수도</v>
          </cell>
        </row>
        <row r="4156">
          <cell r="AS4156" t="str">
            <v>서촌마을하수도</v>
          </cell>
        </row>
        <row r="4157">
          <cell r="AS4157" t="str">
            <v>노은마을하수도</v>
          </cell>
        </row>
        <row r="4158">
          <cell r="AS4158" t="str">
            <v>월평마을하수도</v>
          </cell>
        </row>
        <row r="4159">
          <cell r="AS4159" t="str">
            <v>내공문화마을하수도</v>
          </cell>
        </row>
        <row r="4160">
          <cell r="AS4160" t="str">
            <v>저호마을하수도</v>
          </cell>
        </row>
        <row r="4161">
          <cell r="AS4161" t="str">
            <v>청현마을하수도</v>
          </cell>
        </row>
        <row r="4162">
          <cell r="AS4162" t="str">
            <v>법평마을하수도</v>
          </cell>
        </row>
        <row r="4163">
          <cell r="AS4163" t="str">
            <v>산청신기마을하수도</v>
          </cell>
        </row>
        <row r="4164">
          <cell r="AS4164" t="str">
            <v>산청내대마을오수처리시설</v>
          </cell>
        </row>
        <row r="4165">
          <cell r="AS4165" t="str">
            <v>거림마을오수처리시설</v>
          </cell>
        </row>
        <row r="4166">
          <cell r="AS4166" t="str">
            <v>장란마을오수처리시설</v>
          </cell>
        </row>
        <row r="4167">
          <cell r="AS4167" t="str">
            <v>모례마을오수처리시설</v>
          </cell>
        </row>
        <row r="4168">
          <cell r="AS4168" t="str">
            <v>유평마을오수처리시설</v>
          </cell>
        </row>
        <row r="4169">
          <cell r="AS4169" t="str">
            <v>예치마을오수처리시설</v>
          </cell>
        </row>
        <row r="4170">
          <cell r="AS4170" t="str">
            <v>상촌마을오수처리시설</v>
          </cell>
        </row>
        <row r="4171">
          <cell r="AS4171" t="str">
            <v>송계마을오수처리시설</v>
          </cell>
        </row>
        <row r="4172">
          <cell r="AS4172" t="str">
            <v>칠정마을오수처리시설</v>
          </cell>
        </row>
        <row r="4173">
          <cell r="AS4173" t="str">
            <v>후천마을오수처리시설</v>
          </cell>
        </row>
        <row r="4174">
          <cell r="AS4174" t="str">
            <v>동당소규모공공하수처리시설</v>
          </cell>
        </row>
        <row r="4175">
          <cell r="AS4175" t="str">
            <v>특리소규모공공하수처리시설</v>
          </cell>
        </row>
        <row r="4176">
          <cell r="AS4176" t="str">
            <v>길리소규모공공하수처리시설</v>
          </cell>
        </row>
        <row r="4177">
          <cell r="AS4177" t="str">
            <v>문대마을공공하수처리시설</v>
          </cell>
        </row>
        <row r="4178">
          <cell r="AS4178" t="str">
            <v>산청정곡공공하수처리시설</v>
          </cell>
        </row>
        <row r="4179">
          <cell r="AS4179" t="str">
            <v>생초구기공공하수처리시설</v>
          </cell>
        </row>
        <row r="4180">
          <cell r="AS4180" t="str">
            <v>산청풍현공공하수처리시설</v>
          </cell>
        </row>
        <row r="4181">
          <cell r="AS4181" t="str">
            <v>산청입석공공마을하수도</v>
          </cell>
        </row>
        <row r="4182">
          <cell r="AS4182" t="str">
            <v>산청갈전공공마을하수도</v>
          </cell>
        </row>
        <row r="4183">
          <cell r="AS4183" t="str">
            <v>산청관정공공마을하수도</v>
          </cell>
        </row>
        <row r="4184">
          <cell r="AS4184" t="str">
            <v>산청한빈공공마을하수도</v>
          </cell>
        </row>
        <row r="4185">
          <cell r="AS4185" t="str">
            <v>산청신연공공마을하수도</v>
          </cell>
        </row>
        <row r="4186">
          <cell r="AS4186" t="str">
            <v>산청주상공공마을하수도</v>
          </cell>
        </row>
        <row r="4187">
          <cell r="AS4187" t="str">
            <v>산청하수종말처리장</v>
          </cell>
        </row>
        <row r="4188">
          <cell r="AS4188" t="str">
            <v>함양군농촌폐기물종합처리장</v>
          </cell>
        </row>
        <row r="4189">
          <cell r="AS4189" t="str">
            <v>함양축산폐수분뇨합병처리장</v>
          </cell>
        </row>
        <row r="4190">
          <cell r="AS4190" t="str">
            <v>함양신기마을하수도</v>
          </cell>
        </row>
        <row r="4191">
          <cell r="AS4191" t="str">
            <v>동호마을하수도</v>
          </cell>
        </row>
        <row r="4192">
          <cell r="AS4192" t="str">
            <v>함양한남마을오수처리시설</v>
          </cell>
        </row>
        <row r="4193">
          <cell r="AS4193" t="str">
            <v>함양은행마을오수처리시설</v>
          </cell>
        </row>
        <row r="4194">
          <cell r="AS4194" t="str">
            <v>함양오현마을오수처리시설</v>
          </cell>
        </row>
        <row r="4195">
          <cell r="AS4195" t="str">
            <v>함양방지마을오수처리시설</v>
          </cell>
        </row>
        <row r="4196">
          <cell r="AS4196" t="str">
            <v>함양추하마을오수처리시설</v>
          </cell>
        </row>
        <row r="4197">
          <cell r="AS4197" t="str">
            <v>함양옥산마을하수도</v>
          </cell>
        </row>
        <row r="4198">
          <cell r="AS4198" t="str">
            <v>지곡문화마을하수도</v>
          </cell>
        </row>
        <row r="4199">
          <cell r="AS4199" t="str">
            <v>함양대병마을하수도</v>
          </cell>
        </row>
        <row r="4200">
          <cell r="AS4200" t="str">
            <v>함양원산마을하수도</v>
          </cell>
        </row>
        <row r="4201">
          <cell r="AS4201" t="str">
            <v>함양분덕마을하수도</v>
          </cell>
        </row>
        <row r="4202">
          <cell r="AS4202" t="str">
            <v>분덕이주단지마을하수도</v>
          </cell>
        </row>
        <row r="4203">
          <cell r="AS4203" t="str">
            <v>유림서주이주단지마을하수도</v>
          </cell>
        </row>
        <row r="4204">
          <cell r="AS4204" t="str">
            <v>마천가흥이주단지마을하수도</v>
          </cell>
        </row>
        <row r="4205">
          <cell r="AS4205" t="str">
            <v>함양식송마을하수도</v>
          </cell>
        </row>
        <row r="4206">
          <cell r="AS4206" t="str">
            <v>수동분덕이주단지마을하수도</v>
          </cell>
        </row>
        <row r="4207">
          <cell r="AS4207" t="str">
            <v>함양백무동마을하수도</v>
          </cell>
        </row>
        <row r="4208">
          <cell r="AS4208" t="str">
            <v>함양문화마을하수도</v>
          </cell>
        </row>
        <row r="4209">
          <cell r="AS4209" t="str">
            <v>함양농월정마을오수처리시설</v>
          </cell>
        </row>
        <row r="4210">
          <cell r="AS4210" t="str">
            <v>함양관동마을하수처리시설</v>
          </cell>
        </row>
        <row r="4211">
          <cell r="AS4211" t="str">
            <v>함양복동공공하수도</v>
          </cell>
        </row>
        <row r="4212">
          <cell r="AS4212" t="str">
            <v>함양육십령공공하수도</v>
          </cell>
        </row>
        <row r="4213">
          <cell r="AS4213" t="str">
            <v>함양원기공공하수도</v>
          </cell>
        </row>
        <row r="4214">
          <cell r="AS4214" t="str">
            <v>함양척지공공하수도</v>
          </cell>
        </row>
        <row r="4215">
          <cell r="AS4215" t="str">
            <v>함양연서공공하수도</v>
          </cell>
        </row>
        <row r="4216">
          <cell r="AS4216" t="str">
            <v>함양시목공공하수도</v>
          </cell>
        </row>
        <row r="4217">
          <cell r="AS4217" t="str">
            <v>함양장항공공하수도</v>
          </cell>
        </row>
        <row r="4218">
          <cell r="AS4218" t="str">
            <v>함양의평공공하수도</v>
          </cell>
        </row>
        <row r="4219">
          <cell r="AS4219" t="str">
            <v>함양평촌공공하수도</v>
          </cell>
        </row>
        <row r="4220">
          <cell r="AS4220" t="str">
            <v>함양뇌산공공하수도</v>
          </cell>
        </row>
        <row r="4221">
          <cell r="AS4221" t="str">
            <v>함양죽곡공공하수도</v>
          </cell>
        </row>
        <row r="4222">
          <cell r="AS4222" t="str">
            <v>함양본백공공하수도</v>
          </cell>
        </row>
        <row r="4223">
          <cell r="AS4223" t="str">
            <v>함양정취공공하수도</v>
          </cell>
        </row>
        <row r="4224">
          <cell r="AS4224" t="str">
            <v>함양공배공공하수도</v>
          </cell>
        </row>
        <row r="4225">
          <cell r="AS4225" t="str">
            <v>함양도천공공하수도</v>
          </cell>
        </row>
        <row r="4226">
          <cell r="AS4226" t="str">
            <v>함양동촌공공하수도</v>
          </cell>
        </row>
        <row r="4227">
          <cell r="AS4227" t="str">
            <v>함양마평공공하수도</v>
          </cell>
        </row>
        <row r="4228">
          <cell r="AS4228" t="str">
            <v>함양도북공공하수도</v>
          </cell>
        </row>
        <row r="4229">
          <cell r="AS4229" t="str">
            <v>함양하수종말처리장</v>
          </cell>
        </row>
        <row r="4230">
          <cell r="AS4230" t="str">
            <v>거창정장농공단지폐수종말처리장</v>
          </cell>
        </row>
        <row r="4231">
          <cell r="AS4231" t="str">
            <v>거창분뇨처리장</v>
          </cell>
        </row>
        <row r="4232">
          <cell r="AS4232" t="str">
            <v>석강오수처리시설</v>
          </cell>
        </row>
        <row r="4233">
          <cell r="AS4233" t="str">
            <v>일부오수처리시설</v>
          </cell>
        </row>
        <row r="4234">
          <cell r="AS4234" t="str">
            <v>거창군(양평)농촌폐기물종합처리장</v>
          </cell>
        </row>
        <row r="4235">
          <cell r="AS4235" t="str">
            <v>거창대야마을하수도</v>
          </cell>
        </row>
        <row r="4236">
          <cell r="AS4236" t="str">
            <v>황산2구마을하수도</v>
          </cell>
        </row>
        <row r="4237">
          <cell r="AS4237" t="str">
            <v>거창황산마을하수도</v>
          </cell>
        </row>
        <row r="4238">
          <cell r="AS4238" t="str">
            <v>거창무릉마을하수도</v>
          </cell>
        </row>
        <row r="4239">
          <cell r="AS4239" t="str">
            <v>고제입석마을하수도</v>
          </cell>
        </row>
        <row r="4240">
          <cell r="AS4240" t="str">
            <v>주상성기1구마을하수처리시설</v>
          </cell>
        </row>
        <row r="4241">
          <cell r="AS4241" t="str">
            <v>북상소정마을하수처리장</v>
          </cell>
        </row>
        <row r="4242">
          <cell r="AS4242" t="str">
            <v>고제용초마을하수처리장</v>
          </cell>
        </row>
        <row r="4243">
          <cell r="AS4243" t="str">
            <v>북상갈계마을하수처리장</v>
          </cell>
        </row>
        <row r="4244">
          <cell r="AS4244" t="str">
            <v>거창하수종말처리장</v>
          </cell>
        </row>
        <row r="4245">
          <cell r="AS4245" t="str">
            <v>가조하수종말처리장</v>
          </cell>
        </row>
        <row r="4246">
          <cell r="AS4246" t="str">
            <v>합천율곡농공단지폐수종말처리장</v>
          </cell>
        </row>
        <row r="4247">
          <cell r="AS4247" t="str">
            <v>합천야로농공단지폐수종말처리장</v>
          </cell>
        </row>
        <row r="4248">
          <cell r="AS4248" t="str">
            <v>합천군위생환경사업소</v>
          </cell>
        </row>
        <row r="4249">
          <cell r="AS4249" t="str">
            <v>합천(정양)생활폐기물매립장</v>
          </cell>
        </row>
        <row r="4250">
          <cell r="AS4250" t="str">
            <v>삼가농어촌폐기물종합처리시설</v>
          </cell>
        </row>
        <row r="4251">
          <cell r="AS4251" t="str">
            <v>합천행정매립장</v>
          </cell>
        </row>
        <row r="4252">
          <cell r="AS4252" t="str">
            <v>합천황산매립장</v>
          </cell>
        </row>
        <row r="4253">
          <cell r="AS4253" t="str">
            <v>합천초계매립장</v>
          </cell>
        </row>
        <row r="4254">
          <cell r="AS4254" t="str">
            <v>북부권환경안정화시설</v>
          </cell>
        </row>
        <row r="4255">
          <cell r="AS4255" t="str">
            <v>합천군축산폐수처리장</v>
          </cell>
        </row>
        <row r="4256">
          <cell r="AS4256" t="str">
            <v>봉계지구마을하수도</v>
          </cell>
        </row>
        <row r="4257">
          <cell r="AS4257" t="str">
            <v>두심지구마을하수도</v>
          </cell>
        </row>
        <row r="4258">
          <cell r="AS4258" t="str">
            <v>하금지구마을하수도</v>
          </cell>
        </row>
        <row r="4259">
          <cell r="AS4259" t="str">
            <v>합천구원마을하수도</v>
          </cell>
        </row>
        <row r="4260">
          <cell r="AS4260" t="str">
            <v>회양지구마을하수도</v>
          </cell>
        </row>
        <row r="4261">
          <cell r="AS4261" t="str">
            <v>하림마을하수도</v>
          </cell>
        </row>
        <row r="4262">
          <cell r="AS4262" t="str">
            <v>주암마을하수도</v>
          </cell>
        </row>
        <row r="4263">
          <cell r="AS4263" t="str">
            <v>합천새터마을하수도</v>
          </cell>
        </row>
        <row r="4264">
          <cell r="AS4264" t="str">
            <v>구평지구마을하수도</v>
          </cell>
        </row>
        <row r="4265">
          <cell r="AS4265" t="str">
            <v>새터1마을하수도</v>
          </cell>
        </row>
        <row r="4266">
          <cell r="AS4266" t="str">
            <v>새터2마을하수도</v>
          </cell>
        </row>
        <row r="4267">
          <cell r="AS4267" t="str">
            <v>해인사마을하수도</v>
          </cell>
        </row>
        <row r="4268">
          <cell r="AS4268" t="str">
            <v>마장마을하수도</v>
          </cell>
        </row>
        <row r="4269">
          <cell r="AS4269" t="str">
            <v>합천하수종말처리장</v>
          </cell>
        </row>
        <row r="4270">
          <cell r="AS4270" t="str">
            <v>금능농공단지폐수종말처리장</v>
          </cell>
        </row>
        <row r="4271">
          <cell r="AS4271" t="str">
            <v>구좌농공단지폐수종말처리장</v>
          </cell>
        </row>
        <row r="4272">
          <cell r="AS4272" t="str">
            <v>제주시위생처리장</v>
          </cell>
        </row>
        <row r="4273">
          <cell r="AS4273" t="str">
            <v>제주추자위생처리장</v>
          </cell>
        </row>
        <row r="4274">
          <cell r="AS4274" t="str">
            <v>제주우도위생처리장</v>
          </cell>
        </row>
        <row r="4275">
          <cell r="AS4275" t="str">
            <v>제주동부위생처리장</v>
          </cell>
        </row>
        <row r="4276">
          <cell r="AS4276" t="str">
            <v>제주서부위생처리장</v>
          </cell>
        </row>
        <row r="4277">
          <cell r="AS4277" t="str">
            <v>북제주신양리간이오수처리시설</v>
          </cell>
        </row>
        <row r="4278">
          <cell r="AS4278" t="str">
            <v>북제주오봉리간이오수처리시설</v>
          </cell>
        </row>
        <row r="4279">
          <cell r="AS4279" t="str">
            <v>북제주저지예술인촌간이오수처리시설</v>
          </cell>
        </row>
        <row r="4280">
          <cell r="AS4280" t="str">
            <v>북제주조일리간이오수처리시설</v>
          </cell>
        </row>
        <row r="4281">
          <cell r="AS4281" t="str">
            <v>북제주신엄간이오수처리시설</v>
          </cell>
        </row>
        <row r="4282">
          <cell r="AS4282" t="str">
            <v>회천위생매립장</v>
          </cell>
        </row>
        <row r="4283">
          <cell r="AS4283" t="str">
            <v>동부(구좌)농어촌폐기물종합처리장</v>
          </cell>
        </row>
        <row r="4284">
          <cell r="AS4284" t="str">
            <v>서부(함림)농어촌폐기물종합처리장</v>
          </cell>
        </row>
        <row r="4285">
          <cell r="AS4285" t="str">
            <v>애월읍매립장</v>
          </cell>
        </row>
        <row r="4286">
          <cell r="AS4286" t="str">
            <v>제주시가축분뇨공공처리장</v>
          </cell>
        </row>
        <row r="4287">
          <cell r="AS4287" t="str">
            <v>귀덕간이오수처리시설</v>
          </cell>
        </row>
        <row r="4288">
          <cell r="AS4288" t="str">
            <v>금악간이오수처리시설</v>
          </cell>
        </row>
        <row r="4289">
          <cell r="AS4289" t="str">
            <v>월림간이오수처리시설</v>
          </cell>
        </row>
        <row r="4290">
          <cell r="AS4290" t="str">
            <v>수산간이오수처리시설</v>
          </cell>
        </row>
        <row r="4291">
          <cell r="AS4291" t="str">
            <v>고내간이오수처리시설</v>
          </cell>
        </row>
        <row r="4292">
          <cell r="AS4292" t="str">
            <v>하귀1리간이오수처리시설</v>
          </cell>
        </row>
        <row r="4293">
          <cell r="AS4293" t="str">
            <v>하귀2리간이오수처리시설</v>
          </cell>
        </row>
        <row r="4294">
          <cell r="AS4294" t="str">
            <v>유수암간이오수처리시설</v>
          </cell>
        </row>
        <row r="4295">
          <cell r="AS4295" t="str">
            <v>동복간이오수처리시설</v>
          </cell>
        </row>
        <row r="4296">
          <cell r="AS4296" t="str">
            <v>송당간이오수처리시설</v>
          </cell>
        </row>
        <row r="4297">
          <cell r="AS4297" t="str">
            <v>월정간이오수처리시설</v>
          </cell>
        </row>
        <row r="4298">
          <cell r="AS4298" t="str">
            <v>행원간이오수처리시설</v>
          </cell>
        </row>
        <row r="4299">
          <cell r="AS4299" t="str">
            <v>한동간이오수처리시설</v>
          </cell>
        </row>
        <row r="4300">
          <cell r="AS4300" t="str">
            <v>김녕간이오수처리시설</v>
          </cell>
        </row>
        <row r="4301">
          <cell r="AS4301" t="str">
            <v>동김녕간이오수처리시설</v>
          </cell>
        </row>
        <row r="4302">
          <cell r="AS4302" t="str">
            <v>서김녕a간이오수처리시설</v>
          </cell>
        </row>
        <row r="4303">
          <cell r="AS4303" t="str">
            <v>서김녕b간이오수처리시설</v>
          </cell>
        </row>
        <row r="4304">
          <cell r="AS4304" t="str">
            <v>함덕간이오수처리시설</v>
          </cell>
        </row>
        <row r="4305">
          <cell r="AS4305" t="str">
            <v>신흥간이오수처리시설</v>
          </cell>
        </row>
        <row r="4306">
          <cell r="AS4306" t="str">
            <v>대흘2리간이오수처리시설</v>
          </cell>
        </row>
        <row r="4307">
          <cell r="AS4307" t="str">
            <v>선흘2간이오수처리시설</v>
          </cell>
        </row>
        <row r="4308">
          <cell r="AS4308" t="str">
            <v>판포간이오수처리시설</v>
          </cell>
        </row>
        <row r="4309">
          <cell r="AS4309" t="str">
            <v>시엄간이오수처리시설</v>
          </cell>
        </row>
        <row r="4310">
          <cell r="AS4310" t="str">
            <v>추자영흥마을하수도</v>
          </cell>
        </row>
        <row r="4311">
          <cell r="AS4311" t="str">
            <v>추자대서마을하수도</v>
          </cell>
        </row>
        <row r="4312">
          <cell r="AS4312" t="str">
            <v>추자묵리공공하수처리시설</v>
          </cell>
        </row>
        <row r="4313">
          <cell r="AS4313" t="str">
            <v>오봉리(하고수동)간이오수처리시설</v>
          </cell>
        </row>
        <row r="4314">
          <cell r="AS4314" t="str">
            <v>서광리간이오수처리시설</v>
          </cell>
        </row>
        <row r="4315">
          <cell r="AS4315" t="str">
            <v>천진리간이오수처리시설</v>
          </cell>
        </row>
        <row r="4316">
          <cell r="AS4316" t="str">
            <v>비양도간이오수처리시설</v>
          </cell>
        </row>
        <row r="4317">
          <cell r="AS4317" t="str">
            <v>추자예초리공공하수처리시설</v>
          </cell>
        </row>
        <row r="4318">
          <cell r="AS4318" t="str">
            <v>우도산호사공공하수처리시설</v>
          </cell>
        </row>
        <row r="4319">
          <cell r="AS4319" t="str">
            <v>제주하수종말처리장</v>
          </cell>
        </row>
        <row r="4320">
          <cell r="AS4320" t="str">
            <v>제주동부공공하수처리시설</v>
          </cell>
        </row>
        <row r="4321">
          <cell r="AS4321" t="str">
            <v>제주서부하수처리장</v>
          </cell>
        </row>
        <row r="4322">
          <cell r="AS4322" t="str">
            <v>대정농공단지폐수종말처리장</v>
          </cell>
        </row>
        <row r="4323">
          <cell r="AS4323" t="str">
            <v>서귀포호근위생처리장</v>
          </cell>
        </row>
        <row r="4324">
          <cell r="AS4324" t="str">
            <v>대정위생처리장</v>
          </cell>
        </row>
        <row r="4325">
          <cell r="AS4325" t="str">
            <v>서귀포신산위생처리장</v>
          </cell>
        </row>
        <row r="4326">
          <cell r="AS4326" t="str">
            <v>색달위생매립장</v>
          </cell>
        </row>
        <row r="4327">
          <cell r="AS4327" t="str">
            <v>남원쓰레기매립장</v>
          </cell>
        </row>
        <row r="4328">
          <cell r="AS4328" t="str">
            <v>성산쓰레기매립장</v>
          </cell>
        </row>
        <row r="4329">
          <cell r="AS4329" t="str">
            <v>안덕쓰레기매립장</v>
          </cell>
        </row>
        <row r="4330">
          <cell r="AS4330" t="str">
            <v>표선쓰레기매립장</v>
          </cell>
        </row>
        <row r="4331">
          <cell r="AS4331" t="str">
            <v>대정쓰레기매립장</v>
          </cell>
        </row>
        <row r="4332">
          <cell r="AS4332" t="str">
            <v>서부가축분뇨공공처리장</v>
          </cell>
        </row>
        <row r="4333">
          <cell r="AS4333" t="str">
            <v>성읍문화마을</v>
          </cell>
        </row>
        <row r="4334">
          <cell r="AS4334" t="str">
            <v>동광문화마을하수도</v>
          </cell>
        </row>
        <row r="4335">
          <cell r="AS4335" t="str">
            <v>가시리역지동마을하수도</v>
          </cell>
        </row>
        <row r="4336">
          <cell r="AS4336" t="str">
            <v>가파도마을하수도</v>
          </cell>
        </row>
        <row r="4337">
          <cell r="AS4337" t="str">
            <v>남원비안동마을하수도</v>
          </cell>
        </row>
        <row r="4338">
          <cell r="AS4338" t="str">
            <v>대평리마을하수도</v>
          </cell>
        </row>
        <row r="4339">
          <cell r="AS4339" t="str">
            <v>무릉평지동마을하수도</v>
          </cell>
        </row>
        <row r="4340">
          <cell r="AS4340" t="str">
            <v>삼달2리마을하수도</v>
          </cell>
        </row>
        <row r="4341">
          <cell r="AS4341" t="str">
            <v>상천리마을하수도</v>
          </cell>
        </row>
        <row r="4342">
          <cell r="AS4342" t="str">
            <v>서광동리마을하수도</v>
          </cell>
        </row>
        <row r="4343">
          <cell r="AS4343" t="str">
            <v>서광서리마을하수도</v>
          </cell>
        </row>
        <row r="4344">
          <cell r="AS4344" t="str">
            <v>세화2리마을하수도</v>
          </cell>
        </row>
        <row r="4345">
          <cell r="AS4345" t="str">
            <v>신흥2리고수동마을하수도</v>
          </cell>
        </row>
        <row r="4346">
          <cell r="AS4346" t="str">
            <v>표선당케마을하수도</v>
          </cell>
        </row>
        <row r="4347">
          <cell r="AS4347" t="str">
            <v>표선한지동마을하수도</v>
          </cell>
        </row>
        <row r="4348">
          <cell r="AS4348" t="str">
            <v>하천하동마을하수도</v>
          </cell>
        </row>
        <row r="4349">
          <cell r="AS4349" t="str">
            <v>마라리마을하수도</v>
          </cell>
        </row>
        <row r="4350">
          <cell r="AS4350" t="str">
            <v>무릉인향동마을하수도</v>
          </cell>
        </row>
        <row r="4351">
          <cell r="AS4351" t="str">
            <v>동광개척단지마을하수도</v>
          </cell>
        </row>
        <row r="4352">
          <cell r="AS4352" t="str">
            <v>성읍구룡동마을하수도</v>
          </cell>
        </row>
        <row r="4353">
          <cell r="AS4353" t="str">
            <v>남원서의동마을하수도</v>
          </cell>
        </row>
        <row r="4354">
          <cell r="AS4354" t="str">
            <v>한남중앙동마을하수도</v>
          </cell>
        </row>
        <row r="4355">
          <cell r="AS4355" t="str">
            <v>남원수망리마을하수도</v>
          </cell>
        </row>
        <row r="4356">
          <cell r="AS4356" t="str">
            <v>남제주성읍남문상가마을하수도</v>
          </cell>
        </row>
        <row r="4357">
          <cell r="AS4357" t="str">
            <v>삼달3리마을하수도</v>
          </cell>
        </row>
        <row r="4358">
          <cell r="AS4358" t="str">
            <v>삼달4리마을하수도</v>
          </cell>
        </row>
        <row r="4359">
          <cell r="AS4359" t="str">
            <v>삼달5리마을하수도</v>
          </cell>
        </row>
        <row r="4360">
          <cell r="AS4360" t="str">
            <v>삼달6리마을하수도</v>
          </cell>
        </row>
        <row r="4361">
          <cell r="AS4361" t="str">
            <v>삼달7리마을하수도</v>
          </cell>
        </row>
        <row r="4362">
          <cell r="AS4362" t="str">
            <v>대정신평공공하수처리시설</v>
          </cell>
        </row>
        <row r="4363">
          <cell r="AS4363" t="str">
            <v>무릉좌기동마을하수도</v>
          </cell>
        </row>
        <row r="4364">
          <cell r="AS4364" t="str">
            <v>성읍남문상가마을하수도</v>
          </cell>
        </row>
        <row r="4365">
          <cell r="AS4365" t="str">
            <v>세화1리마을하수도</v>
          </cell>
        </row>
        <row r="4366">
          <cell r="AS4366" t="str">
            <v>보목처리장</v>
          </cell>
        </row>
        <row r="4367">
          <cell r="AS4367" t="str">
            <v>색달처리장</v>
          </cell>
        </row>
        <row r="4368">
          <cell r="AS4368" t="str">
            <v>대정하수처리장</v>
          </cell>
        </row>
        <row r="4369">
          <cell r="AS4369" t="str">
            <v>성산하수처리장</v>
          </cell>
        </row>
        <row r="4370">
          <cell r="AS4370" t="str">
            <v>남원하수처리장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gCode"/>
      <sheetName val="메인메뉴"/>
      <sheetName val="1.폐수업소"/>
      <sheetName val="2.특정공정"/>
      <sheetName val="Variables"/>
      <sheetName val="hid_1.폐수업소"/>
      <sheetName val="hid_2.특정공정"/>
    </sheetNames>
    <sheetDataSet>
      <sheetData sheetId="0">
        <row r="10002">
          <cell r="W10002" t="str">
            <v>톤</v>
          </cell>
          <cell r="BG10002" t="str">
            <v>물리</v>
          </cell>
          <cell r="CQ10002" t="str">
            <v>도시지역</v>
          </cell>
          <cell r="DC10002" t="str">
            <v>개별처리후 직접방류</v>
          </cell>
          <cell r="FT10002" t="str">
            <v>전용주거지역</v>
          </cell>
        </row>
        <row r="10003">
          <cell r="W10003" t="str">
            <v>천개</v>
          </cell>
          <cell r="BG10003" t="str">
            <v>화학</v>
          </cell>
          <cell r="CQ10003" t="str">
            <v>준도시지역</v>
          </cell>
          <cell r="DC10003" t="str">
            <v>개별처리(또는 원폐수)후 산업단지(농공단지) 폐수종말 처리시설 유입처리</v>
          </cell>
          <cell r="FT10003" t="str">
            <v>일반주거지역</v>
          </cell>
        </row>
        <row r="10004">
          <cell r="W10004" t="str">
            <v>천입방미터(천m3)</v>
          </cell>
          <cell r="BG10004" t="str">
            <v>생물</v>
          </cell>
          <cell r="CQ10004" t="str">
            <v>농림지역</v>
          </cell>
          <cell r="DC10004" t="str">
            <v>개별처리(또는 원폐수)후 하수종말처리시설 유입처리</v>
          </cell>
          <cell r="FT10004" t="str">
            <v>준주거지역</v>
          </cell>
        </row>
        <row r="10005">
          <cell r="W10005" t="str">
            <v>천킬로와트(천kW)</v>
          </cell>
          <cell r="BG10005" t="str">
            <v>종합</v>
          </cell>
          <cell r="CQ10005" t="str">
            <v>준농림지역</v>
          </cell>
          <cell r="DC10005" t="str">
            <v>공동처리후 직접방류</v>
          </cell>
          <cell r="FT10005" t="str">
            <v>중심상업지역</v>
          </cell>
        </row>
        <row r="10006">
          <cell r="W10006" t="str">
            <v>미터(m)</v>
          </cell>
          <cell r="BG10006" t="str">
            <v>고도처리</v>
          </cell>
          <cell r="CQ10006" t="str">
            <v>자연환경보전지역</v>
          </cell>
          <cell r="DC10006" t="str">
            <v>공동처리(또는 원폐수)후 산업단지(농공단지) 폐수종말 처리시설 유입처리</v>
          </cell>
          <cell r="FT10006" t="str">
            <v>일반상업지역</v>
          </cell>
        </row>
        <row r="10007">
          <cell r="W10007" t="str">
            <v>킬로미터(km)</v>
          </cell>
          <cell r="BG10007" t="str">
            <v>위탁처리</v>
          </cell>
          <cell r="DC10007" t="str">
            <v>공동처리(또는 원폐수)후 하수종말처리시설 유입처리</v>
          </cell>
          <cell r="FT10007" t="str">
            <v>근린상업지역</v>
          </cell>
        </row>
        <row r="10008">
          <cell r="W10008" t="str">
            <v>피트(ft)</v>
          </cell>
          <cell r="BG10008" t="str">
            <v>면제승인</v>
          </cell>
          <cell r="DC10008" t="str">
            <v>위탁처리</v>
          </cell>
          <cell r="FT10008" t="str">
            <v>유통상업지역</v>
          </cell>
        </row>
        <row r="10009">
          <cell r="W10009" t="str">
            <v>인치(in)</v>
          </cell>
          <cell r="BG10009" t="str">
            <v>기타</v>
          </cell>
          <cell r="DC10009" t="str">
            <v>면제승인</v>
          </cell>
          <cell r="FT10009" t="str">
            <v>전용공업지역</v>
          </cell>
        </row>
        <row r="10010">
          <cell r="W10010" t="str">
            <v>마일(mi)</v>
          </cell>
          <cell r="DC10010" t="str">
            <v>기타</v>
          </cell>
          <cell r="FT10010" t="str">
            <v>일반공업지역</v>
          </cell>
        </row>
        <row r="10011">
          <cell r="W10011" t="str">
            <v>야드(yd)</v>
          </cell>
          <cell r="FT10011" t="str">
            <v>준공업지역</v>
          </cell>
        </row>
        <row r="10012">
          <cell r="W10012" t="str">
            <v>평방미터(m2)</v>
          </cell>
          <cell r="FT10012" t="str">
            <v>보전녹지지역</v>
          </cell>
        </row>
        <row r="10013">
          <cell r="W10013" t="str">
            <v>평방킬로미터(km2)</v>
          </cell>
          <cell r="FT10013" t="str">
            <v>생산녹지지역</v>
          </cell>
        </row>
        <row r="10014">
          <cell r="W10014" t="str">
            <v>평방피트(ft2)</v>
          </cell>
          <cell r="FT10014" t="str">
            <v>자연녹지지역</v>
          </cell>
        </row>
        <row r="10015">
          <cell r="W10015" t="str">
            <v>평방인치(in2)</v>
          </cell>
        </row>
        <row r="10016">
          <cell r="W10016" t="str">
            <v>평방마일(mi2)</v>
          </cell>
        </row>
        <row r="10017">
          <cell r="W10017" t="str">
            <v>평방야드(yd2)</v>
          </cell>
        </row>
        <row r="10018">
          <cell r="W10018" t="str">
            <v>입방미터(m3)</v>
          </cell>
        </row>
        <row r="10019">
          <cell r="W10019" t="str">
            <v>입방킬로미터(km3)</v>
          </cell>
        </row>
        <row r="10020">
          <cell r="W10020" t="str">
            <v>입방피트(ft3)</v>
          </cell>
        </row>
        <row r="10021">
          <cell r="W10021" t="str">
            <v>입방인치(in3)</v>
          </cell>
        </row>
        <row r="10022">
          <cell r="W10022" t="str">
            <v>입방마일(mi3)</v>
          </cell>
        </row>
        <row r="10023">
          <cell r="W10023" t="str">
            <v>입방야드(yd3)</v>
          </cell>
        </row>
        <row r="10024">
          <cell r="W10024" t="str">
            <v>리터(l)</v>
          </cell>
        </row>
        <row r="10025">
          <cell r="W10025" t="str">
            <v>킬로리터(kl)</v>
          </cell>
        </row>
        <row r="10026">
          <cell r="W10026" t="str">
            <v>갤런</v>
          </cell>
        </row>
        <row r="10027">
          <cell r="W10027" t="str">
            <v>그램(g)</v>
          </cell>
        </row>
        <row r="10028">
          <cell r="W10028" t="str">
            <v>킬로그램(kg)</v>
          </cell>
        </row>
        <row r="10029">
          <cell r="W10029" t="str">
            <v>그레인(gr)</v>
          </cell>
        </row>
        <row r="10030">
          <cell r="W10030" t="str">
            <v>온스(oz)</v>
          </cell>
        </row>
        <row r="10031">
          <cell r="W10031" t="str">
            <v>파운드</v>
          </cell>
        </row>
        <row r="10032">
          <cell r="W10032" t="str">
            <v>천야드(천yd)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임대주택"/>
      <sheetName val="DATA"/>
      <sheetName val="면적"/>
    </sheetNames>
    <sheetDataSet>
      <sheetData sheetId="0" refreshError="1"/>
      <sheetData sheetId="1" refreshError="1"/>
      <sheetData sheetId="2">
        <row r="2">
          <cell r="A2" t="str">
            <v>강릉포남</v>
          </cell>
        </row>
        <row r="3">
          <cell r="A3" t="str">
            <v>강릉포남</v>
          </cell>
        </row>
        <row r="4">
          <cell r="A4" t="str">
            <v>강릉포남</v>
          </cell>
        </row>
        <row r="5">
          <cell r="A5" t="str">
            <v>강릉포남</v>
          </cell>
        </row>
        <row r="6">
          <cell r="A6" t="str">
            <v>강릉포남</v>
          </cell>
        </row>
        <row r="7">
          <cell r="A7" t="str">
            <v>강릉포남</v>
          </cell>
        </row>
        <row r="8">
          <cell r="A8" t="str">
            <v>강릉포남</v>
          </cell>
        </row>
        <row r="9">
          <cell r="A9" t="str">
            <v>강릉포남</v>
          </cell>
        </row>
        <row r="10">
          <cell r="A10" t="str">
            <v>강릉포남</v>
          </cell>
        </row>
        <row r="11">
          <cell r="A11" t="str">
            <v>강릉포남</v>
          </cell>
        </row>
        <row r="12">
          <cell r="A12" t="str">
            <v>강릉포남</v>
          </cell>
        </row>
        <row r="13">
          <cell r="A13" t="str">
            <v>강릉포남</v>
          </cell>
        </row>
        <row r="14">
          <cell r="A14" t="str">
            <v>강릉포남</v>
          </cell>
        </row>
        <row r="15">
          <cell r="A15" t="str">
            <v>강릉포남</v>
          </cell>
        </row>
        <row r="16">
          <cell r="A16" t="str">
            <v>강릉포남</v>
          </cell>
        </row>
        <row r="17">
          <cell r="A17" t="str">
            <v>강릉포남</v>
          </cell>
        </row>
        <row r="18">
          <cell r="A18" t="str">
            <v>강릉포남</v>
          </cell>
        </row>
        <row r="19">
          <cell r="A19" t="str">
            <v>강릉포남</v>
          </cell>
        </row>
        <row r="20">
          <cell r="A20" t="str">
            <v>강릉포남</v>
          </cell>
        </row>
        <row r="21">
          <cell r="A21" t="str">
            <v>강릉포남</v>
          </cell>
        </row>
        <row r="22">
          <cell r="A22" t="str">
            <v>강릉포남</v>
          </cell>
        </row>
        <row r="23">
          <cell r="A23" t="str">
            <v>강릉포남</v>
          </cell>
        </row>
        <row r="24">
          <cell r="A24" t="str">
            <v>강릉포남</v>
          </cell>
        </row>
        <row r="25">
          <cell r="A25" t="str">
            <v>강릉포남</v>
          </cell>
        </row>
        <row r="26">
          <cell r="A26" t="str">
            <v>강릉포남</v>
          </cell>
        </row>
        <row r="27">
          <cell r="A27" t="str">
            <v>강릉포남</v>
          </cell>
        </row>
        <row r="28">
          <cell r="A28" t="str">
            <v>강릉포남</v>
          </cell>
        </row>
        <row r="29">
          <cell r="A29" t="str">
            <v>강릉포남</v>
          </cell>
        </row>
        <row r="30">
          <cell r="A30" t="str">
            <v>강릉포남</v>
          </cell>
        </row>
        <row r="31">
          <cell r="A31" t="str">
            <v>강릉포남</v>
          </cell>
        </row>
        <row r="32">
          <cell r="A32" t="str">
            <v>강릉포남</v>
          </cell>
        </row>
        <row r="33">
          <cell r="A33" t="str">
            <v>강릉포남</v>
          </cell>
        </row>
        <row r="34">
          <cell r="A34" t="str">
            <v>강릉포남</v>
          </cell>
        </row>
        <row r="35">
          <cell r="A35" t="str">
            <v>강릉포남</v>
          </cell>
        </row>
        <row r="36">
          <cell r="A36" t="str">
            <v>강릉포남</v>
          </cell>
        </row>
        <row r="37">
          <cell r="A37" t="str">
            <v>강릉포남</v>
          </cell>
        </row>
        <row r="38">
          <cell r="A38" t="str">
            <v>강릉포남</v>
          </cell>
        </row>
        <row r="39">
          <cell r="A39" t="str">
            <v>강릉포남</v>
          </cell>
        </row>
        <row r="40">
          <cell r="A40" t="str">
            <v>강릉포남</v>
          </cell>
        </row>
        <row r="41">
          <cell r="A41" t="str">
            <v>강릉포남</v>
          </cell>
        </row>
        <row r="42">
          <cell r="A42" t="str">
            <v>강릉포남</v>
          </cell>
        </row>
        <row r="43">
          <cell r="A43" t="str">
            <v>강릉포남</v>
          </cell>
        </row>
        <row r="44">
          <cell r="A44" t="str">
            <v>강릉포남</v>
          </cell>
        </row>
        <row r="45">
          <cell r="A45" t="str">
            <v>강릉포남</v>
          </cell>
        </row>
        <row r="46">
          <cell r="A46" t="str">
            <v>강릉포남</v>
          </cell>
        </row>
        <row r="47">
          <cell r="A47" t="str">
            <v>강릉포남</v>
          </cell>
        </row>
        <row r="48">
          <cell r="A48" t="str">
            <v>강릉포남</v>
          </cell>
        </row>
        <row r="49">
          <cell r="A49" t="str">
            <v>강릉포남</v>
          </cell>
        </row>
        <row r="50">
          <cell r="A50" t="str">
            <v>강릉포남</v>
          </cell>
        </row>
        <row r="51">
          <cell r="A51" t="str">
            <v>강릉포남</v>
          </cell>
        </row>
        <row r="52">
          <cell r="A52" t="str">
            <v>강릉포남</v>
          </cell>
        </row>
        <row r="53">
          <cell r="A53" t="str">
            <v>강릉포남</v>
          </cell>
        </row>
        <row r="54">
          <cell r="A54" t="str">
            <v>강릉포남</v>
          </cell>
        </row>
        <row r="55">
          <cell r="A55" t="str">
            <v>강릉포남</v>
          </cell>
        </row>
        <row r="56">
          <cell r="A56" t="str">
            <v>강릉포남</v>
          </cell>
        </row>
        <row r="57">
          <cell r="A57" t="str">
            <v>강릉포남</v>
          </cell>
        </row>
        <row r="58">
          <cell r="A58" t="str">
            <v>강릉포남</v>
          </cell>
        </row>
        <row r="59">
          <cell r="A59" t="str">
            <v>강릉포남</v>
          </cell>
        </row>
        <row r="60">
          <cell r="A60" t="str">
            <v>강릉포남</v>
          </cell>
        </row>
        <row r="61">
          <cell r="A61" t="str">
            <v>강릉포남</v>
          </cell>
        </row>
        <row r="62">
          <cell r="A62" t="str">
            <v>강릉포남</v>
          </cell>
        </row>
        <row r="63">
          <cell r="A63" t="str">
            <v>강릉포남</v>
          </cell>
        </row>
        <row r="64">
          <cell r="A64" t="str">
            <v>강릉포남</v>
          </cell>
        </row>
        <row r="65">
          <cell r="A65" t="str">
            <v>강릉포남</v>
          </cell>
        </row>
        <row r="66">
          <cell r="A66" t="str">
            <v>강릉포남</v>
          </cell>
        </row>
        <row r="67">
          <cell r="A67" t="str">
            <v>강릉포남</v>
          </cell>
        </row>
        <row r="68">
          <cell r="A68" t="str">
            <v>강릉포남</v>
          </cell>
        </row>
        <row r="69">
          <cell r="A69" t="str">
            <v>강릉포남</v>
          </cell>
        </row>
        <row r="70">
          <cell r="A70" t="str">
            <v>강릉포남</v>
          </cell>
        </row>
        <row r="71">
          <cell r="A71" t="str">
            <v>강릉포남</v>
          </cell>
        </row>
        <row r="72">
          <cell r="A72" t="str">
            <v>강릉포남</v>
          </cell>
        </row>
        <row r="73">
          <cell r="A73" t="str">
            <v>강릉포남</v>
          </cell>
        </row>
        <row r="74">
          <cell r="A74" t="str">
            <v>강릉포남</v>
          </cell>
        </row>
        <row r="75">
          <cell r="A75" t="str">
            <v>강릉포남</v>
          </cell>
        </row>
        <row r="76">
          <cell r="A76" t="str">
            <v>강릉포남</v>
          </cell>
        </row>
        <row r="77">
          <cell r="A77" t="str">
            <v>강릉포남</v>
          </cell>
        </row>
        <row r="78">
          <cell r="A78" t="str">
            <v>강릉포남</v>
          </cell>
        </row>
        <row r="79">
          <cell r="A79" t="str">
            <v>강릉포남</v>
          </cell>
        </row>
        <row r="80">
          <cell r="A80" t="str">
            <v>강릉포남</v>
          </cell>
        </row>
        <row r="81">
          <cell r="A81" t="str">
            <v>강릉포남</v>
          </cell>
        </row>
        <row r="82">
          <cell r="A82" t="str">
            <v/>
          </cell>
        </row>
        <row r="83">
          <cell r="A83" t="str">
            <v>동해천곡-2</v>
          </cell>
        </row>
        <row r="84">
          <cell r="A84" t="str">
            <v>동해천곡-2</v>
          </cell>
        </row>
        <row r="85">
          <cell r="A85" t="str">
            <v>동해천곡-2</v>
          </cell>
        </row>
        <row r="86">
          <cell r="A86" t="str">
            <v>동해천곡-2</v>
          </cell>
        </row>
        <row r="87">
          <cell r="A87" t="str">
            <v>동해천곡-2</v>
          </cell>
        </row>
        <row r="88">
          <cell r="A88" t="str">
            <v>동해천곡-2</v>
          </cell>
        </row>
        <row r="89">
          <cell r="A89" t="str">
            <v>동해천곡-2</v>
          </cell>
        </row>
        <row r="90">
          <cell r="A90" t="str">
            <v>동해천곡-2</v>
          </cell>
        </row>
        <row r="91">
          <cell r="A91" t="str">
            <v>동해천곡-2</v>
          </cell>
        </row>
        <row r="92">
          <cell r="A92" t="str">
            <v>동해천곡-2</v>
          </cell>
        </row>
        <row r="93">
          <cell r="A93" t="str">
            <v>동해천곡-2</v>
          </cell>
        </row>
        <row r="94">
          <cell r="A94" t="str">
            <v>동해천곡-2</v>
          </cell>
        </row>
        <row r="95">
          <cell r="A95" t="str">
            <v>동해천곡-2</v>
          </cell>
        </row>
        <row r="96">
          <cell r="A96" t="str">
            <v>동해천곡-2</v>
          </cell>
        </row>
        <row r="97">
          <cell r="A97" t="str">
            <v>동해천곡-2</v>
          </cell>
        </row>
        <row r="98">
          <cell r="A98" t="str">
            <v>동해천곡-2</v>
          </cell>
        </row>
        <row r="99">
          <cell r="A99" t="str">
            <v>동해천곡-2</v>
          </cell>
        </row>
        <row r="100">
          <cell r="A100" t="str">
            <v>동해천곡-2</v>
          </cell>
        </row>
        <row r="101">
          <cell r="A101" t="str">
            <v>동해천곡-2</v>
          </cell>
        </row>
        <row r="102">
          <cell r="A102" t="str">
            <v>동해천곡-2</v>
          </cell>
        </row>
        <row r="103">
          <cell r="A103" t="str">
            <v>동해천곡-2</v>
          </cell>
        </row>
        <row r="104">
          <cell r="A104" t="str">
            <v>동해천곡-2</v>
          </cell>
        </row>
        <row r="105">
          <cell r="A105" t="str">
            <v>동해천곡-2</v>
          </cell>
        </row>
        <row r="106">
          <cell r="A106" t="str">
            <v>동해천곡-2</v>
          </cell>
        </row>
        <row r="107">
          <cell r="A107" t="str">
            <v>동해천곡-2</v>
          </cell>
        </row>
        <row r="108">
          <cell r="A108" t="str">
            <v>동해천곡-2</v>
          </cell>
        </row>
        <row r="109">
          <cell r="A109" t="str">
            <v/>
          </cell>
        </row>
        <row r="110">
          <cell r="A110" t="str">
            <v>동해천곡-1</v>
          </cell>
        </row>
        <row r="111">
          <cell r="A111" t="str">
            <v>동해천곡-1</v>
          </cell>
        </row>
        <row r="112">
          <cell r="A112" t="str">
            <v>동해천곡-1</v>
          </cell>
        </row>
        <row r="113">
          <cell r="A113" t="str">
            <v>동해천곡-1</v>
          </cell>
        </row>
        <row r="114">
          <cell r="A114" t="str">
            <v>동해천곡-1</v>
          </cell>
        </row>
        <row r="115">
          <cell r="A115" t="str">
            <v>동해천곡-1</v>
          </cell>
        </row>
        <row r="116">
          <cell r="A116" t="str">
            <v>동해천곡-1</v>
          </cell>
        </row>
        <row r="117">
          <cell r="A117" t="str">
            <v>동해천곡-1</v>
          </cell>
        </row>
        <row r="118">
          <cell r="A118" t="str">
            <v>동해천곡-1</v>
          </cell>
        </row>
        <row r="119">
          <cell r="A119" t="str">
            <v>동해천곡-1</v>
          </cell>
        </row>
        <row r="120">
          <cell r="A120" t="str">
            <v>동해천곡-1</v>
          </cell>
        </row>
        <row r="121">
          <cell r="A121" t="str">
            <v>동해천곡-1</v>
          </cell>
        </row>
        <row r="122">
          <cell r="A122" t="str">
            <v>동해천곡-1</v>
          </cell>
        </row>
        <row r="123">
          <cell r="A123" t="str">
            <v>동해천곡-1</v>
          </cell>
        </row>
        <row r="124">
          <cell r="A124" t="str">
            <v>동해천곡-1</v>
          </cell>
        </row>
        <row r="125">
          <cell r="A125" t="str">
            <v>동해천곡-1</v>
          </cell>
        </row>
        <row r="126">
          <cell r="A126" t="str">
            <v>동해천곡-1</v>
          </cell>
        </row>
        <row r="127">
          <cell r="A127" t="str">
            <v>동해천곡-1</v>
          </cell>
        </row>
        <row r="128">
          <cell r="A128" t="str">
            <v>동해천곡-1</v>
          </cell>
        </row>
        <row r="129">
          <cell r="A129" t="str">
            <v>동해천곡-1</v>
          </cell>
        </row>
        <row r="130">
          <cell r="A130" t="str">
            <v>동해천곡-1</v>
          </cell>
        </row>
        <row r="131">
          <cell r="A131" t="str">
            <v>동해천곡-1</v>
          </cell>
        </row>
        <row r="132">
          <cell r="A132" t="str">
            <v>동해천곡-1</v>
          </cell>
        </row>
        <row r="133">
          <cell r="A133" t="str">
            <v>동해천곡-1</v>
          </cell>
        </row>
        <row r="134">
          <cell r="A134" t="str">
            <v>동해천곡-1</v>
          </cell>
        </row>
        <row r="135">
          <cell r="A135" t="str">
            <v>동해천곡-1</v>
          </cell>
        </row>
        <row r="136">
          <cell r="A136" t="str">
            <v>동해천곡-1</v>
          </cell>
        </row>
        <row r="137">
          <cell r="A137" t="str">
            <v>동해천곡-1</v>
          </cell>
        </row>
        <row r="138">
          <cell r="A138" t="str">
            <v>동해천곡-1</v>
          </cell>
        </row>
        <row r="139">
          <cell r="A139" t="str">
            <v>동해천곡-1</v>
          </cell>
        </row>
        <row r="140">
          <cell r="A140" t="str">
            <v>동해천곡-1</v>
          </cell>
        </row>
        <row r="141">
          <cell r="A141" t="str">
            <v>동해천곡-1</v>
          </cell>
        </row>
        <row r="142">
          <cell r="A142" t="str">
            <v>동해천곡-1</v>
          </cell>
        </row>
        <row r="143">
          <cell r="A143" t="str">
            <v>동해천곡-1</v>
          </cell>
        </row>
        <row r="144">
          <cell r="A144" t="str">
            <v>동해천곡-1</v>
          </cell>
        </row>
        <row r="145">
          <cell r="A145" t="str">
            <v>동해천곡-1</v>
          </cell>
        </row>
        <row r="146">
          <cell r="A146" t="str">
            <v>동해천곡-1</v>
          </cell>
        </row>
        <row r="147">
          <cell r="A147" t="str">
            <v>동해천곡-1</v>
          </cell>
        </row>
        <row r="148">
          <cell r="A148" t="str">
            <v>동해천곡-1</v>
          </cell>
        </row>
        <row r="149">
          <cell r="A149" t="str">
            <v>동해천곡-1</v>
          </cell>
        </row>
        <row r="150">
          <cell r="A150" t="str">
            <v>동해천곡-1</v>
          </cell>
        </row>
        <row r="151">
          <cell r="A151" t="str">
            <v>동해천곡-1</v>
          </cell>
        </row>
        <row r="152">
          <cell r="A152" t="str">
            <v>동해천곡-1</v>
          </cell>
        </row>
        <row r="153">
          <cell r="A153" t="str">
            <v>동해천곡-1</v>
          </cell>
        </row>
        <row r="154">
          <cell r="A154" t="str">
            <v>동해천곡-1</v>
          </cell>
        </row>
        <row r="155">
          <cell r="A155" t="str">
            <v>동해천곡-1</v>
          </cell>
        </row>
        <row r="156">
          <cell r="A156" t="str">
            <v>동해천곡-1</v>
          </cell>
        </row>
        <row r="157">
          <cell r="A157" t="str">
            <v>동해천곡-1</v>
          </cell>
        </row>
        <row r="158">
          <cell r="A158" t="str">
            <v>동해천곡-1</v>
          </cell>
        </row>
        <row r="159">
          <cell r="A159" t="str">
            <v>동해천곡-1</v>
          </cell>
        </row>
        <row r="160">
          <cell r="A160" t="str">
            <v>동해천곡-1</v>
          </cell>
        </row>
        <row r="161">
          <cell r="A161" t="str">
            <v>동해천곡-1</v>
          </cell>
        </row>
        <row r="162">
          <cell r="A162" t="str">
            <v>동해천곡-1</v>
          </cell>
        </row>
        <row r="163">
          <cell r="A163" t="str">
            <v>동해천곡-1</v>
          </cell>
        </row>
        <row r="164">
          <cell r="A164" t="str">
            <v>동해천곡-1</v>
          </cell>
        </row>
        <row r="165">
          <cell r="A165" t="str">
            <v>동해천곡-1</v>
          </cell>
        </row>
        <row r="166">
          <cell r="A166" t="str">
            <v>동해천곡-1</v>
          </cell>
        </row>
        <row r="167">
          <cell r="A167" t="str">
            <v>동해천곡-1</v>
          </cell>
        </row>
        <row r="168">
          <cell r="A168" t="str">
            <v>동해천곡-1</v>
          </cell>
        </row>
        <row r="169">
          <cell r="A169" t="str">
            <v>동해천곡-1</v>
          </cell>
        </row>
        <row r="170">
          <cell r="A170" t="str">
            <v>동해천곡-1</v>
          </cell>
        </row>
        <row r="171">
          <cell r="A171" t="str">
            <v>동해천곡-1</v>
          </cell>
        </row>
        <row r="172">
          <cell r="A172" t="str">
            <v>동해천곡-1</v>
          </cell>
        </row>
        <row r="173">
          <cell r="A173" t="str">
            <v>동해천곡-1</v>
          </cell>
        </row>
        <row r="174">
          <cell r="A174" t="str">
            <v>동해천곡-1</v>
          </cell>
        </row>
        <row r="175">
          <cell r="A175" t="str">
            <v>동해천곡-1</v>
          </cell>
        </row>
        <row r="176">
          <cell r="A176" t="str">
            <v>동해천곡-1</v>
          </cell>
        </row>
        <row r="177">
          <cell r="A177" t="str">
            <v>동해천곡-1</v>
          </cell>
        </row>
        <row r="178">
          <cell r="A178" t="str">
            <v>동해천곡-1</v>
          </cell>
        </row>
        <row r="179">
          <cell r="A179" t="str">
            <v>동해천곡-1</v>
          </cell>
        </row>
        <row r="180">
          <cell r="A180" t="str">
            <v>동해천곡-1</v>
          </cell>
        </row>
        <row r="181">
          <cell r="A181" t="str">
            <v>동해천곡-1</v>
          </cell>
        </row>
        <row r="182">
          <cell r="A182" t="str">
            <v>동해천곡-1</v>
          </cell>
        </row>
        <row r="183">
          <cell r="A183" t="str">
            <v>동해천곡-1</v>
          </cell>
        </row>
        <row r="184">
          <cell r="A184" t="str">
            <v>동해천곡-1</v>
          </cell>
        </row>
        <row r="185">
          <cell r="A185" t="str">
            <v>동해천곡-1</v>
          </cell>
        </row>
        <row r="186">
          <cell r="A186" t="str">
            <v>동해천곡-1</v>
          </cell>
        </row>
        <row r="187">
          <cell r="A187" t="str">
            <v>동해천곡-1</v>
          </cell>
        </row>
        <row r="188">
          <cell r="A188" t="str">
            <v>동해천곡-1</v>
          </cell>
        </row>
        <row r="189">
          <cell r="A189" t="str">
            <v>동해천곡-1</v>
          </cell>
        </row>
        <row r="190">
          <cell r="A190" t="str">
            <v/>
          </cell>
        </row>
        <row r="191">
          <cell r="A191" t="str">
            <v>원주개운</v>
          </cell>
        </row>
        <row r="192">
          <cell r="A192" t="str">
            <v>원주개운</v>
          </cell>
        </row>
        <row r="193">
          <cell r="A193" t="str">
            <v>원주개운</v>
          </cell>
        </row>
        <row r="194">
          <cell r="A194" t="str">
            <v>원주개운</v>
          </cell>
        </row>
        <row r="195">
          <cell r="A195" t="str">
            <v>원주개운</v>
          </cell>
        </row>
        <row r="196">
          <cell r="A196" t="str">
            <v>원주개운</v>
          </cell>
        </row>
        <row r="197">
          <cell r="A197" t="str">
            <v>원주개운</v>
          </cell>
        </row>
        <row r="198">
          <cell r="A198" t="str">
            <v>원주개운</v>
          </cell>
        </row>
        <row r="199">
          <cell r="A199" t="str">
            <v>원주개운</v>
          </cell>
        </row>
        <row r="200">
          <cell r="A200" t="str">
            <v>원주개운</v>
          </cell>
        </row>
        <row r="201">
          <cell r="A201" t="str">
            <v>원주개운</v>
          </cell>
        </row>
        <row r="202">
          <cell r="A202" t="str">
            <v>원주개운</v>
          </cell>
        </row>
        <row r="203">
          <cell r="A203" t="str">
            <v>원주개운</v>
          </cell>
        </row>
        <row r="204">
          <cell r="A204" t="str">
            <v>원주개운</v>
          </cell>
        </row>
        <row r="205">
          <cell r="A205" t="str">
            <v>원주개운</v>
          </cell>
        </row>
        <row r="206">
          <cell r="A206" t="str">
            <v>원주개운</v>
          </cell>
        </row>
        <row r="207">
          <cell r="A207" t="str">
            <v>원주개운</v>
          </cell>
        </row>
        <row r="208">
          <cell r="A208" t="str">
            <v>원주개운</v>
          </cell>
        </row>
        <row r="209">
          <cell r="A209" t="str">
            <v>원주개운</v>
          </cell>
        </row>
        <row r="210">
          <cell r="A210" t="str">
            <v>원주개운</v>
          </cell>
        </row>
        <row r="211">
          <cell r="A211" t="str">
            <v>원주개운</v>
          </cell>
        </row>
        <row r="212">
          <cell r="A212" t="str">
            <v>원주개운</v>
          </cell>
        </row>
        <row r="213">
          <cell r="A213" t="str">
            <v>원주개운</v>
          </cell>
        </row>
        <row r="214">
          <cell r="A214" t="str">
            <v>원주개운</v>
          </cell>
        </row>
        <row r="215">
          <cell r="A215" t="str">
            <v>원주개운</v>
          </cell>
        </row>
        <row r="216">
          <cell r="A216" t="str">
            <v>원주개운</v>
          </cell>
        </row>
        <row r="217">
          <cell r="A217" t="str">
            <v>원주개운</v>
          </cell>
        </row>
        <row r="218">
          <cell r="A218" t="str">
            <v>원주개운</v>
          </cell>
        </row>
        <row r="219">
          <cell r="A219" t="str">
            <v>원주개운</v>
          </cell>
        </row>
        <row r="220">
          <cell r="A220" t="str">
            <v>원주개운</v>
          </cell>
        </row>
        <row r="221">
          <cell r="A221" t="str">
            <v>원주개운</v>
          </cell>
        </row>
        <row r="222">
          <cell r="A222" t="str">
            <v>원주개운</v>
          </cell>
        </row>
        <row r="223">
          <cell r="A223" t="str">
            <v>원주개운</v>
          </cell>
        </row>
        <row r="224">
          <cell r="A224" t="str">
            <v>원주개운</v>
          </cell>
        </row>
        <row r="225">
          <cell r="A225" t="str">
            <v>원주개운</v>
          </cell>
        </row>
        <row r="226">
          <cell r="A226" t="str">
            <v>원주개운</v>
          </cell>
        </row>
        <row r="227">
          <cell r="A227" t="str">
            <v>원주개운</v>
          </cell>
        </row>
        <row r="228">
          <cell r="A228" t="str">
            <v>원주개운</v>
          </cell>
        </row>
        <row r="229">
          <cell r="A229" t="str">
            <v>원주개운</v>
          </cell>
        </row>
        <row r="230">
          <cell r="A230" t="str">
            <v>원주개운</v>
          </cell>
        </row>
        <row r="231">
          <cell r="A231" t="str">
            <v>원주개운</v>
          </cell>
        </row>
        <row r="232">
          <cell r="A232" t="str">
            <v>원주개운</v>
          </cell>
        </row>
        <row r="233">
          <cell r="A233" t="str">
            <v>원주개운</v>
          </cell>
        </row>
        <row r="234">
          <cell r="A234" t="str">
            <v>원주개운</v>
          </cell>
        </row>
        <row r="235">
          <cell r="A235" t="str">
            <v>원주개운</v>
          </cell>
        </row>
        <row r="236">
          <cell r="A236" t="str">
            <v>원주개운</v>
          </cell>
        </row>
        <row r="237">
          <cell r="A237" t="str">
            <v>원주개운</v>
          </cell>
        </row>
        <row r="238">
          <cell r="A238" t="str">
            <v>원주개운</v>
          </cell>
        </row>
        <row r="239">
          <cell r="A239" t="str">
            <v>원주개운</v>
          </cell>
        </row>
        <row r="240">
          <cell r="A240" t="str">
            <v>원주개운</v>
          </cell>
        </row>
        <row r="241">
          <cell r="A241" t="str">
            <v>원주개운</v>
          </cell>
        </row>
        <row r="242">
          <cell r="A242" t="str">
            <v>원주개운</v>
          </cell>
        </row>
        <row r="243">
          <cell r="A243" t="str">
            <v>원주개운</v>
          </cell>
        </row>
        <row r="244">
          <cell r="A244" t="str">
            <v>원주개운</v>
          </cell>
        </row>
        <row r="245">
          <cell r="A245" t="str">
            <v>원주개운</v>
          </cell>
        </row>
        <row r="246">
          <cell r="A246" t="str">
            <v>원주개운</v>
          </cell>
        </row>
        <row r="247">
          <cell r="A247" t="str">
            <v>원주개운</v>
          </cell>
        </row>
        <row r="248">
          <cell r="A248" t="str">
            <v>원주개운</v>
          </cell>
        </row>
        <row r="249">
          <cell r="A249" t="str">
            <v>원주개운</v>
          </cell>
        </row>
        <row r="250">
          <cell r="A250" t="str">
            <v>원주개운</v>
          </cell>
        </row>
        <row r="251">
          <cell r="A251" t="str">
            <v>원주개운</v>
          </cell>
        </row>
        <row r="252">
          <cell r="A252" t="str">
            <v>원주개운</v>
          </cell>
        </row>
        <row r="253">
          <cell r="A253" t="str">
            <v>원주개운</v>
          </cell>
        </row>
        <row r="254">
          <cell r="A254" t="str">
            <v>원주개운</v>
          </cell>
        </row>
        <row r="255">
          <cell r="A255" t="str">
            <v>원주개운</v>
          </cell>
        </row>
        <row r="256">
          <cell r="A256" t="str">
            <v>원주개운</v>
          </cell>
        </row>
        <row r="257">
          <cell r="A257" t="str">
            <v>원주개운</v>
          </cell>
        </row>
        <row r="258">
          <cell r="A258" t="str">
            <v>원주개운</v>
          </cell>
        </row>
        <row r="259">
          <cell r="A259" t="str">
            <v>원주개운</v>
          </cell>
        </row>
        <row r="260">
          <cell r="A260" t="str">
            <v>원주개운</v>
          </cell>
        </row>
        <row r="261">
          <cell r="A261" t="str">
            <v/>
          </cell>
        </row>
        <row r="262">
          <cell r="A262" t="str">
            <v>원주단계-1</v>
          </cell>
        </row>
        <row r="263">
          <cell r="A263" t="str">
            <v>원주단계-1</v>
          </cell>
        </row>
        <row r="264">
          <cell r="A264" t="str">
            <v>원주단계-1</v>
          </cell>
        </row>
        <row r="265">
          <cell r="A265" t="str">
            <v>원주단계-1</v>
          </cell>
        </row>
        <row r="266">
          <cell r="A266" t="str">
            <v>원주단계-1</v>
          </cell>
        </row>
        <row r="267">
          <cell r="A267" t="str">
            <v>원주단계-1</v>
          </cell>
        </row>
        <row r="268">
          <cell r="A268" t="str">
            <v>원주단계-1</v>
          </cell>
        </row>
        <row r="269">
          <cell r="A269" t="str">
            <v>원주단계-1</v>
          </cell>
        </row>
        <row r="270">
          <cell r="A270" t="str">
            <v>원주단계-1</v>
          </cell>
        </row>
        <row r="271">
          <cell r="A271" t="str">
            <v>원주단계-1</v>
          </cell>
        </row>
        <row r="272">
          <cell r="A272" t="str">
            <v>원주단계-1</v>
          </cell>
        </row>
        <row r="273">
          <cell r="A273" t="str">
            <v>원주단계-1</v>
          </cell>
        </row>
        <row r="274">
          <cell r="A274" t="str">
            <v>원주단계-1</v>
          </cell>
        </row>
        <row r="275">
          <cell r="A275" t="str">
            <v>원주단계-1</v>
          </cell>
        </row>
        <row r="276">
          <cell r="A276" t="str">
            <v>원주단계-1</v>
          </cell>
        </row>
        <row r="277">
          <cell r="A277" t="str">
            <v>원주단계-1</v>
          </cell>
        </row>
        <row r="278">
          <cell r="A278" t="str">
            <v>원주단계-1</v>
          </cell>
        </row>
        <row r="279">
          <cell r="A279" t="str">
            <v>원주단계-1</v>
          </cell>
        </row>
        <row r="280">
          <cell r="A280" t="str">
            <v>원주단계-1</v>
          </cell>
        </row>
        <row r="281">
          <cell r="A281" t="str">
            <v>원주단계-1</v>
          </cell>
        </row>
        <row r="282">
          <cell r="A282" t="str">
            <v>원주단계-1</v>
          </cell>
        </row>
        <row r="283">
          <cell r="A283" t="str">
            <v>원주단계-1</v>
          </cell>
        </row>
        <row r="284">
          <cell r="A284" t="str">
            <v>원주단계-1</v>
          </cell>
        </row>
        <row r="285">
          <cell r="A285" t="str">
            <v>원주단계-1</v>
          </cell>
        </row>
        <row r="286">
          <cell r="A286" t="str">
            <v>원주단계-1</v>
          </cell>
        </row>
        <row r="287">
          <cell r="A287" t="str">
            <v>원주단계-1</v>
          </cell>
        </row>
        <row r="288">
          <cell r="A288" t="str">
            <v>원주단계-1</v>
          </cell>
        </row>
        <row r="289">
          <cell r="A289" t="str">
            <v>원주단계-1</v>
          </cell>
        </row>
        <row r="290">
          <cell r="A290" t="str">
            <v>원주단계-1</v>
          </cell>
        </row>
        <row r="291">
          <cell r="A291" t="str">
            <v>원주단계-1</v>
          </cell>
        </row>
        <row r="292">
          <cell r="A292" t="str">
            <v>원주단계-1</v>
          </cell>
        </row>
        <row r="293">
          <cell r="A293" t="str">
            <v>원주단계-1</v>
          </cell>
        </row>
        <row r="294">
          <cell r="A294" t="str">
            <v>원주단계-1</v>
          </cell>
        </row>
        <row r="295">
          <cell r="A295" t="str">
            <v>원주단계-1</v>
          </cell>
        </row>
        <row r="296">
          <cell r="A296" t="str">
            <v>원주단계-1</v>
          </cell>
        </row>
        <row r="297">
          <cell r="A297" t="str">
            <v>원주단계-1</v>
          </cell>
        </row>
        <row r="298">
          <cell r="A298" t="str">
            <v>원주단계-1</v>
          </cell>
        </row>
        <row r="299">
          <cell r="A299" t="str">
            <v>원주단계-1</v>
          </cell>
        </row>
        <row r="300">
          <cell r="A300" t="str">
            <v>원주단계-1</v>
          </cell>
        </row>
        <row r="301">
          <cell r="A301" t="str">
            <v>원주단계-1</v>
          </cell>
        </row>
        <row r="302">
          <cell r="A302" t="str">
            <v>원주단계-1</v>
          </cell>
        </row>
        <row r="303">
          <cell r="A303" t="str">
            <v>원주단계-1</v>
          </cell>
        </row>
        <row r="304">
          <cell r="A304" t="str">
            <v>원주단계-1</v>
          </cell>
        </row>
        <row r="305">
          <cell r="A305" t="str">
            <v>원주단계-1</v>
          </cell>
        </row>
        <row r="306">
          <cell r="A306" t="str">
            <v>원주단계-1</v>
          </cell>
        </row>
        <row r="307">
          <cell r="A307" t="str">
            <v>원주단계-1</v>
          </cell>
        </row>
        <row r="308">
          <cell r="A308" t="str">
            <v>원주단계-1</v>
          </cell>
        </row>
        <row r="309">
          <cell r="A309" t="str">
            <v>원주단계-1</v>
          </cell>
        </row>
        <row r="310">
          <cell r="A310" t="str">
            <v>원주단계-1</v>
          </cell>
        </row>
        <row r="311">
          <cell r="A311" t="str">
            <v>원주단계-1</v>
          </cell>
        </row>
        <row r="312">
          <cell r="A312" t="str">
            <v>원주단계-1</v>
          </cell>
        </row>
        <row r="313">
          <cell r="A313" t="str">
            <v>원주단계-1</v>
          </cell>
        </row>
        <row r="314">
          <cell r="A314" t="str">
            <v>원주단계-1</v>
          </cell>
        </row>
        <row r="315">
          <cell r="A315" t="str">
            <v>원주단계-1</v>
          </cell>
        </row>
        <row r="316">
          <cell r="A316" t="str">
            <v>원주단계-1</v>
          </cell>
        </row>
        <row r="317">
          <cell r="A317" t="str">
            <v>원주단계-1</v>
          </cell>
        </row>
        <row r="318">
          <cell r="A318" t="str">
            <v>원주단계-1</v>
          </cell>
        </row>
        <row r="319">
          <cell r="A319" t="str">
            <v>원주단계-1</v>
          </cell>
        </row>
        <row r="320">
          <cell r="A320" t="str">
            <v>원주단계-1</v>
          </cell>
        </row>
        <row r="321">
          <cell r="A321" t="str">
            <v>원주단계-1</v>
          </cell>
        </row>
        <row r="322">
          <cell r="A322" t="str">
            <v/>
          </cell>
        </row>
        <row r="323">
          <cell r="A323" t="str">
            <v>원주단계-2</v>
          </cell>
        </row>
        <row r="324">
          <cell r="A324" t="str">
            <v>원주단계-2</v>
          </cell>
        </row>
        <row r="325">
          <cell r="A325" t="str">
            <v>원주단계-2</v>
          </cell>
        </row>
        <row r="326">
          <cell r="A326" t="str">
            <v>원주단계-2</v>
          </cell>
        </row>
        <row r="327">
          <cell r="A327" t="str">
            <v>원주단계-2</v>
          </cell>
        </row>
        <row r="328">
          <cell r="A328" t="str">
            <v>원주단계-2</v>
          </cell>
        </row>
        <row r="329">
          <cell r="A329" t="str">
            <v>원주단계-2</v>
          </cell>
        </row>
        <row r="330">
          <cell r="A330" t="str">
            <v>원주단계-2</v>
          </cell>
        </row>
        <row r="331">
          <cell r="A331" t="str">
            <v>원주단계-2</v>
          </cell>
        </row>
        <row r="332">
          <cell r="A332" t="str">
            <v>원주단계-2</v>
          </cell>
        </row>
        <row r="333">
          <cell r="A333" t="str">
            <v>원주단계-2</v>
          </cell>
        </row>
        <row r="334">
          <cell r="A334" t="str">
            <v>원주단계-2</v>
          </cell>
        </row>
        <row r="335">
          <cell r="A335" t="str">
            <v>원주단계-2</v>
          </cell>
        </row>
        <row r="336">
          <cell r="A336" t="str">
            <v>원주단계-2</v>
          </cell>
        </row>
        <row r="337">
          <cell r="A337" t="str">
            <v>원주단계-2</v>
          </cell>
        </row>
        <row r="338">
          <cell r="A338" t="str">
            <v>원주단계-2</v>
          </cell>
        </row>
        <row r="339">
          <cell r="A339" t="str">
            <v>원주단계-2</v>
          </cell>
        </row>
        <row r="340">
          <cell r="A340" t="str">
            <v>원주단계-2</v>
          </cell>
        </row>
        <row r="341">
          <cell r="A341" t="str">
            <v>원주단계-2</v>
          </cell>
        </row>
        <row r="342">
          <cell r="A342" t="str">
            <v>원주단계-2</v>
          </cell>
        </row>
        <row r="343">
          <cell r="A343" t="str">
            <v>원주단계-2</v>
          </cell>
        </row>
        <row r="344">
          <cell r="A344" t="str">
            <v>원주단계-2</v>
          </cell>
        </row>
        <row r="345">
          <cell r="A345" t="str">
            <v>원주단계-2</v>
          </cell>
        </row>
        <row r="346">
          <cell r="A346" t="str">
            <v>원주단계-2</v>
          </cell>
        </row>
        <row r="347">
          <cell r="A347" t="str">
            <v>원주단계-2</v>
          </cell>
        </row>
        <row r="348">
          <cell r="A348" t="str">
            <v>원주단계-2</v>
          </cell>
        </row>
        <row r="349">
          <cell r="A349" t="str">
            <v>원주단계-2</v>
          </cell>
        </row>
        <row r="350">
          <cell r="A350" t="str">
            <v>원주단계-2</v>
          </cell>
        </row>
        <row r="351">
          <cell r="A351" t="str">
            <v>원주단계-2</v>
          </cell>
        </row>
        <row r="352">
          <cell r="A352" t="str">
            <v>원주단계-2</v>
          </cell>
        </row>
        <row r="353">
          <cell r="A353" t="str">
            <v>원주단계-2</v>
          </cell>
        </row>
        <row r="354">
          <cell r="A354" t="str">
            <v>원주단계-2</v>
          </cell>
        </row>
        <row r="355">
          <cell r="A355" t="str">
            <v>원주단계-2</v>
          </cell>
        </row>
        <row r="356">
          <cell r="A356" t="str">
            <v>원주단계-2</v>
          </cell>
        </row>
        <row r="357">
          <cell r="A357" t="str">
            <v>원주단계-2</v>
          </cell>
        </row>
        <row r="358">
          <cell r="A358" t="str">
            <v>원주단계-2</v>
          </cell>
        </row>
        <row r="359">
          <cell r="A359" t="str">
            <v>원주단계-2</v>
          </cell>
        </row>
        <row r="360">
          <cell r="A360" t="str">
            <v>원주단계-2</v>
          </cell>
        </row>
        <row r="361">
          <cell r="A361" t="str">
            <v>원주단계-2</v>
          </cell>
        </row>
        <row r="362">
          <cell r="A362" t="str">
            <v>원주단계-2</v>
          </cell>
        </row>
        <row r="363">
          <cell r="A363" t="str">
            <v/>
          </cell>
        </row>
        <row r="364">
          <cell r="A364" t="str">
            <v>춘천후평(2)</v>
          </cell>
        </row>
        <row r="365">
          <cell r="A365" t="str">
            <v>춘천후평(2)</v>
          </cell>
        </row>
        <row r="366">
          <cell r="A366" t="str">
            <v>춘천후평(2)</v>
          </cell>
        </row>
        <row r="367">
          <cell r="A367" t="str">
            <v>춘천후평(2)</v>
          </cell>
        </row>
        <row r="368">
          <cell r="A368" t="str">
            <v>춘천후평(2)</v>
          </cell>
        </row>
        <row r="369">
          <cell r="A369" t="str">
            <v>춘천후평(2)</v>
          </cell>
        </row>
        <row r="370">
          <cell r="A370" t="str">
            <v>춘천후평(2)</v>
          </cell>
        </row>
        <row r="371">
          <cell r="A371" t="str">
            <v>춘천후평(2)</v>
          </cell>
        </row>
        <row r="372">
          <cell r="A372" t="str">
            <v>춘천후평(2)</v>
          </cell>
        </row>
        <row r="373">
          <cell r="A373" t="str">
            <v>춘천후평(2)</v>
          </cell>
        </row>
        <row r="374">
          <cell r="A374" t="str">
            <v>춘천후평(2)</v>
          </cell>
        </row>
        <row r="375">
          <cell r="A375" t="str">
            <v>춘천후평(2)</v>
          </cell>
        </row>
        <row r="376">
          <cell r="A376" t="str">
            <v>춘천후평(2)</v>
          </cell>
        </row>
        <row r="377">
          <cell r="A377" t="str">
            <v>춘천후평(2)</v>
          </cell>
        </row>
        <row r="378">
          <cell r="A378" t="str">
            <v>춘천후평(2)</v>
          </cell>
        </row>
        <row r="379">
          <cell r="A379" t="str">
            <v>춘천후평(2)</v>
          </cell>
        </row>
        <row r="380">
          <cell r="A380" t="str">
            <v>춘천후평(2)</v>
          </cell>
        </row>
        <row r="381">
          <cell r="A381" t="str">
            <v>춘천후평(2)</v>
          </cell>
        </row>
        <row r="382">
          <cell r="A382" t="str">
            <v>춘천후평(2)</v>
          </cell>
        </row>
        <row r="383">
          <cell r="A383" t="str">
            <v>춘천후평(2)</v>
          </cell>
        </row>
        <row r="384">
          <cell r="A384" t="str">
            <v>춘천후평(2)</v>
          </cell>
        </row>
        <row r="385">
          <cell r="A385" t="str">
            <v>춘천후평(2)</v>
          </cell>
        </row>
        <row r="386">
          <cell r="A386" t="str">
            <v>춘천후평(2)</v>
          </cell>
        </row>
        <row r="387">
          <cell r="A387" t="str">
            <v>춘천후평(2)</v>
          </cell>
        </row>
        <row r="388">
          <cell r="A388" t="str">
            <v>춘천후평(2)</v>
          </cell>
        </row>
        <row r="389">
          <cell r="A389" t="str">
            <v>춘천후평(2)</v>
          </cell>
        </row>
        <row r="390">
          <cell r="A390" t="str">
            <v>춘천후평(2)</v>
          </cell>
        </row>
        <row r="391">
          <cell r="A391" t="str">
            <v>춘천후평(2)</v>
          </cell>
        </row>
        <row r="392">
          <cell r="A392" t="str">
            <v>춘천후평(2)</v>
          </cell>
        </row>
        <row r="393">
          <cell r="A393" t="str">
            <v>춘천후평(2)</v>
          </cell>
        </row>
        <row r="394">
          <cell r="A394" t="str">
            <v>춘천후평(2)</v>
          </cell>
        </row>
        <row r="395">
          <cell r="A395" t="str">
            <v>춘천후평(2)</v>
          </cell>
        </row>
        <row r="396">
          <cell r="A396" t="str">
            <v>춘천후평(2)</v>
          </cell>
        </row>
        <row r="397">
          <cell r="A397" t="str">
            <v>춘천후평(2)</v>
          </cell>
        </row>
        <row r="398">
          <cell r="A398" t="str">
            <v>춘천후평(2)</v>
          </cell>
        </row>
        <row r="399">
          <cell r="A399" t="str">
            <v>춘천후평(2)</v>
          </cell>
        </row>
        <row r="400">
          <cell r="A400" t="str">
            <v>춘천후평(2)</v>
          </cell>
        </row>
        <row r="401">
          <cell r="A401" t="str">
            <v>춘천후평(2)</v>
          </cell>
        </row>
        <row r="402">
          <cell r="A402" t="str">
            <v>춘천후평(2)</v>
          </cell>
        </row>
        <row r="403">
          <cell r="A403" t="str">
            <v>춘천후평(2)</v>
          </cell>
        </row>
        <row r="404">
          <cell r="A404" t="str">
            <v>춘천후평(2)</v>
          </cell>
        </row>
        <row r="405">
          <cell r="A405" t="str">
            <v>춘천후평(2)</v>
          </cell>
        </row>
        <row r="406">
          <cell r="A406" t="str">
            <v>춘천후평(2)</v>
          </cell>
        </row>
        <row r="407">
          <cell r="A407" t="str">
            <v>춘천후평(2)</v>
          </cell>
        </row>
        <row r="408">
          <cell r="A408" t="str">
            <v>춘천후평(2)</v>
          </cell>
        </row>
        <row r="409">
          <cell r="A409" t="str">
            <v>춘천후평(2)</v>
          </cell>
        </row>
        <row r="410">
          <cell r="A410" t="str">
            <v>춘천후평(2)</v>
          </cell>
        </row>
        <row r="411">
          <cell r="A411" t="str">
            <v>춘천후평(2)</v>
          </cell>
        </row>
        <row r="412">
          <cell r="A412" t="str">
            <v>춘천후평(2)</v>
          </cell>
        </row>
        <row r="413">
          <cell r="A413" t="str">
            <v>춘천후평(2)</v>
          </cell>
        </row>
        <row r="414">
          <cell r="A414" t="str">
            <v>춘천후평(2)</v>
          </cell>
        </row>
        <row r="415">
          <cell r="A415" t="str">
            <v>춘천후평(2)</v>
          </cell>
        </row>
        <row r="416">
          <cell r="A416" t="str">
            <v>춘천후평(2)</v>
          </cell>
        </row>
        <row r="417">
          <cell r="A417" t="str">
            <v>춘천후평(2)</v>
          </cell>
        </row>
        <row r="418">
          <cell r="A418" t="str">
            <v>춘천후평(2)</v>
          </cell>
        </row>
        <row r="419">
          <cell r="A419" t="str">
            <v>춘천후평(2)</v>
          </cell>
        </row>
        <row r="420">
          <cell r="A420" t="str">
            <v>춘천후평(2)</v>
          </cell>
        </row>
        <row r="421">
          <cell r="A421" t="str">
            <v>춘천후평(2)</v>
          </cell>
        </row>
        <row r="422">
          <cell r="A422" t="str">
            <v>춘천후평(2)</v>
          </cell>
        </row>
        <row r="423">
          <cell r="A423" t="str">
            <v>춘천후평(2)</v>
          </cell>
        </row>
        <row r="424">
          <cell r="A424" t="str">
            <v>춘천후평(2)</v>
          </cell>
        </row>
        <row r="425">
          <cell r="A425" t="str">
            <v>춘천후평(2)</v>
          </cell>
        </row>
        <row r="426">
          <cell r="A426" t="str">
            <v>춘천후평(2)</v>
          </cell>
        </row>
        <row r="427">
          <cell r="A427" t="str">
            <v>춘천후평(2)</v>
          </cell>
        </row>
        <row r="428">
          <cell r="A428" t="str">
            <v>춘천후평(2)</v>
          </cell>
        </row>
        <row r="429">
          <cell r="A429" t="str">
            <v>춘천후평(2)</v>
          </cell>
        </row>
        <row r="430">
          <cell r="A430" t="str">
            <v>춘천후평(2)</v>
          </cell>
        </row>
        <row r="431">
          <cell r="A431" t="str">
            <v>춘천후평(2)</v>
          </cell>
        </row>
        <row r="432">
          <cell r="A432" t="str">
            <v>춘천후평(2)</v>
          </cell>
        </row>
        <row r="433">
          <cell r="A433" t="str">
            <v>춘천후평(2)</v>
          </cell>
        </row>
        <row r="434">
          <cell r="A434" t="str">
            <v>춘천후평(2)</v>
          </cell>
        </row>
        <row r="435">
          <cell r="A435" t="str">
            <v>춘천후평(2)</v>
          </cell>
        </row>
        <row r="436">
          <cell r="A436" t="str">
            <v>춘천후평(2)</v>
          </cell>
        </row>
        <row r="437">
          <cell r="A437" t="str">
            <v>춘천후평(2)</v>
          </cell>
        </row>
        <row r="438">
          <cell r="A438" t="str">
            <v>춘천후평(2)</v>
          </cell>
        </row>
        <row r="439">
          <cell r="A439" t="str">
            <v>춘천후평(2)</v>
          </cell>
        </row>
        <row r="440">
          <cell r="A440" t="str">
            <v>춘천후평(2)</v>
          </cell>
        </row>
        <row r="441">
          <cell r="A441" t="str">
            <v>춘천후평(2)</v>
          </cell>
        </row>
        <row r="442">
          <cell r="A442" t="str">
            <v>춘천후평(2)</v>
          </cell>
        </row>
        <row r="443">
          <cell r="A443" t="str">
            <v>춘천후평(2)</v>
          </cell>
        </row>
        <row r="444">
          <cell r="A444" t="str">
            <v>춘천후평(2)</v>
          </cell>
        </row>
        <row r="445">
          <cell r="A445" t="str">
            <v>춘천후평(2)</v>
          </cell>
        </row>
        <row r="446">
          <cell r="A446" t="str">
            <v>춘천후평(2)</v>
          </cell>
        </row>
        <row r="447">
          <cell r="A447" t="str">
            <v>춘천후평(2)</v>
          </cell>
        </row>
        <row r="448">
          <cell r="A448" t="str">
            <v>춘천후평(2)</v>
          </cell>
        </row>
        <row r="449">
          <cell r="A449" t="str">
            <v>춘천후평(2)</v>
          </cell>
        </row>
        <row r="450">
          <cell r="A450" t="str">
            <v>춘천후평(2)</v>
          </cell>
        </row>
        <row r="451">
          <cell r="A451" t="str">
            <v>춘천후평(2)</v>
          </cell>
        </row>
        <row r="452">
          <cell r="A452" t="str">
            <v>춘천후평(2)</v>
          </cell>
        </row>
        <row r="453">
          <cell r="A453" t="str">
            <v>춘천후평(2)</v>
          </cell>
        </row>
        <row r="455">
          <cell r="A455" t="str">
            <v>춘천후평(3)-1</v>
          </cell>
        </row>
        <row r="456">
          <cell r="A456" t="str">
            <v>춘천후평(3)-1</v>
          </cell>
        </row>
        <row r="457">
          <cell r="A457" t="str">
            <v>춘천후평(3)-1</v>
          </cell>
        </row>
        <row r="458">
          <cell r="A458" t="str">
            <v>춘천후평(3)-1</v>
          </cell>
        </row>
        <row r="459">
          <cell r="A459" t="str">
            <v>춘천후평(3)-1</v>
          </cell>
        </row>
        <row r="460">
          <cell r="A460" t="str">
            <v>춘천후평(3)-1</v>
          </cell>
        </row>
        <row r="461">
          <cell r="A461" t="str">
            <v>춘천후평(3)-1</v>
          </cell>
        </row>
        <row r="462">
          <cell r="A462" t="str">
            <v>춘천후평(3)-1</v>
          </cell>
        </row>
        <row r="463">
          <cell r="A463" t="str">
            <v>춘천후평(3)-1</v>
          </cell>
        </row>
        <row r="464">
          <cell r="A464" t="str">
            <v>춘천후평(3)-1</v>
          </cell>
        </row>
        <row r="465">
          <cell r="A465" t="str">
            <v>춘천후평(3)-1</v>
          </cell>
        </row>
        <row r="466">
          <cell r="A466" t="str">
            <v>춘천후평(3)-1</v>
          </cell>
        </row>
        <row r="467">
          <cell r="A467" t="str">
            <v>춘천후평(3)-1</v>
          </cell>
        </row>
        <row r="468">
          <cell r="A468" t="str">
            <v>춘천후평(3)-1</v>
          </cell>
        </row>
        <row r="469">
          <cell r="A469" t="str">
            <v>춘천후평(3)-1</v>
          </cell>
        </row>
        <row r="470">
          <cell r="A470" t="str">
            <v>춘천후평(3)-1</v>
          </cell>
        </row>
        <row r="471">
          <cell r="A471" t="str">
            <v>춘천후평(3)-1</v>
          </cell>
        </row>
        <row r="472">
          <cell r="A472" t="str">
            <v>춘천후평(3)-1</v>
          </cell>
        </row>
        <row r="473">
          <cell r="A473" t="str">
            <v>춘천후평(3)-1</v>
          </cell>
        </row>
        <row r="474">
          <cell r="A474" t="str">
            <v>춘천후평(3)-1</v>
          </cell>
        </row>
        <row r="475">
          <cell r="A475" t="str">
            <v>춘천후평(3)-1</v>
          </cell>
        </row>
        <row r="476">
          <cell r="A476" t="str">
            <v>춘천후평(3)-1</v>
          </cell>
        </row>
        <row r="477">
          <cell r="A477" t="str">
            <v>춘천후평(3)-1</v>
          </cell>
        </row>
        <row r="478">
          <cell r="A478" t="str">
            <v>춘천후평(3)-1</v>
          </cell>
        </row>
        <row r="479">
          <cell r="A479" t="str">
            <v>춘천후평(3)-1</v>
          </cell>
        </row>
        <row r="480">
          <cell r="A480" t="str">
            <v>춘천후평(3)-1</v>
          </cell>
        </row>
        <row r="481">
          <cell r="A481" t="str">
            <v>춘천후평(3)-1</v>
          </cell>
        </row>
        <row r="482">
          <cell r="A482" t="str">
            <v>춘천후평(3)-1</v>
          </cell>
        </row>
        <row r="483">
          <cell r="A483" t="str">
            <v>춘천후평(3)-1</v>
          </cell>
        </row>
        <row r="484">
          <cell r="A484" t="str">
            <v>춘천후평(3)-1</v>
          </cell>
        </row>
        <row r="485">
          <cell r="A485" t="str">
            <v/>
          </cell>
        </row>
        <row r="486">
          <cell r="A486" t="str">
            <v>춘천후평(3)-2</v>
          </cell>
        </row>
        <row r="487">
          <cell r="A487" t="str">
            <v>춘천후평(3)-2</v>
          </cell>
        </row>
        <row r="488">
          <cell r="A488" t="str">
            <v>춘천후평(3)-2</v>
          </cell>
        </row>
        <row r="489">
          <cell r="A489" t="str">
            <v>춘천후평(3)-2</v>
          </cell>
        </row>
        <row r="490">
          <cell r="A490" t="str">
            <v>춘천후평(3)-2</v>
          </cell>
        </row>
        <row r="491">
          <cell r="A491" t="str">
            <v>춘천후평(3)-2</v>
          </cell>
        </row>
        <row r="492">
          <cell r="A492" t="str">
            <v>춘천후평(3)-2</v>
          </cell>
        </row>
        <row r="493">
          <cell r="A493" t="str">
            <v>춘천후평(3)-2</v>
          </cell>
        </row>
        <row r="494">
          <cell r="A494" t="str">
            <v>춘천후평(3)-2</v>
          </cell>
        </row>
        <row r="495">
          <cell r="A495" t="str">
            <v>춘천후평(3)-2</v>
          </cell>
        </row>
        <row r="496">
          <cell r="A496" t="str">
            <v>춘천후평(3)-2</v>
          </cell>
        </row>
        <row r="497">
          <cell r="A497" t="str">
            <v>춘천후평(3)-2</v>
          </cell>
        </row>
        <row r="498">
          <cell r="A498" t="str">
            <v>춘천후평(3)-2</v>
          </cell>
        </row>
        <row r="499">
          <cell r="A499" t="str">
            <v>춘천후평(3)-2</v>
          </cell>
        </row>
        <row r="500">
          <cell r="A500" t="str">
            <v>춘천후평(3)-2</v>
          </cell>
        </row>
        <row r="501">
          <cell r="A501" t="str">
            <v>춘천후평(3)-2</v>
          </cell>
        </row>
        <row r="502">
          <cell r="A502" t="str">
            <v>춘천후평(3)-2</v>
          </cell>
        </row>
        <row r="503">
          <cell r="A503" t="str">
            <v>춘천후평(3)-2</v>
          </cell>
        </row>
        <row r="504">
          <cell r="A504" t="str">
            <v>춘천후평(3)-2</v>
          </cell>
        </row>
        <row r="505">
          <cell r="A505" t="str">
            <v>춘천후평(3)-2</v>
          </cell>
        </row>
        <row r="506">
          <cell r="A506" t="str">
            <v>춘천후평(3)-2</v>
          </cell>
        </row>
        <row r="507">
          <cell r="A507" t="str">
            <v>춘천후평(3)-2</v>
          </cell>
        </row>
        <row r="508">
          <cell r="A508" t="str">
            <v>춘천후평(3)-2</v>
          </cell>
        </row>
        <row r="509">
          <cell r="A509" t="str">
            <v>춘천후평(3)-2</v>
          </cell>
        </row>
        <row r="510">
          <cell r="A510" t="str">
            <v>춘천후평(3)-2</v>
          </cell>
        </row>
        <row r="511">
          <cell r="A511" t="str">
            <v>춘천후평(3)-2</v>
          </cell>
        </row>
        <row r="512">
          <cell r="A512" t="str">
            <v>춘천후평(3)-2</v>
          </cell>
        </row>
        <row r="513">
          <cell r="A513" t="str">
            <v>춘천후평(3)-2</v>
          </cell>
        </row>
        <row r="514">
          <cell r="A514" t="str">
            <v>춘천후평(3)-2</v>
          </cell>
        </row>
        <row r="515">
          <cell r="A515" t="str">
            <v>춘천후평(3)-2</v>
          </cell>
        </row>
        <row r="516">
          <cell r="A516" t="str">
            <v>춘천후평(3)-2</v>
          </cell>
        </row>
        <row r="517">
          <cell r="A517" t="str">
            <v>춘천후평(3)-2</v>
          </cell>
        </row>
        <row r="518">
          <cell r="A518" t="str">
            <v>춘천후평(3)-2</v>
          </cell>
        </row>
        <row r="519">
          <cell r="A519" t="str">
            <v>춘천후평(3)-2</v>
          </cell>
        </row>
        <row r="520">
          <cell r="A520" t="str">
            <v>춘천후평(3)-2</v>
          </cell>
        </row>
        <row r="521">
          <cell r="A521" t="str">
            <v>춘천후평(3)-2</v>
          </cell>
        </row>
        <row r="522">
          <cell r="A522" t="str">
            <v>춘천후평(3)-2</v>
          </cell>
        </row>
        <row r="523">
          <cell r="A523" t="str">
            <v>춘천후평(3)-2</v>
          </cell>
        </row>
        <row r="524">
          <cell r="A524" t="str">
            <v>춘천후평(3)-2</v>
          </cell>
        </row>
        <row r="525">
          <cell r="A525" t="str">
            <v>춘천후평(3)-2</v>
          </cell>
        </row>
        <row r="526">
          <cell r="A526" t="str">
            <v>춘천후평(3)-2</v>
          </cell>
        </row>
        <row r="527">
          <cell r="A527" t="str">
            <v>춘천후평(3)-2</v>
          </cell>
        </row>
        <row r="528">
          <cell r="A528" t="str">
            <v>춘천후평(3)-2</v>
          </cell>
        </row>
        <row r="529">
          <cell r="A529" t="str">
            <v>춘천후평(3)-2</v>
          </cell>
        </row>
        <row r="530">
          <cell r="A530" t="str">
            <v>춘천후평(3)-2</v>
          </cell>
        </row>
        <row r="531">
          <cell r="A531" t="str">
            <v>춘천후평(3)-2</v>
          </cell>
        </row>
        <row r="532">
          <cell r="A532" t="str">
            <v>춘천후평(3)-2</v>
          </cell>
        </row>
        <row r="533">
          <cell r="A533" t="str">
            <v>춘천후평(3)-2</v>
          </cell>
        </row>
        <row r="534">
          <cell r="A534" t="str">
            <v>춘천후평(3)-2</v>
          </cell>
        </row>
        <row r="535">
          <cell r="A535" t="str">
            <v>춘천후평(3)-2</v>
          </cell>
        </row>
        <row r="536">
          <cell r="A536" t="str">
            <v>춘천후평(3)-2</v>
          </cell>
        </row>
        <row r="537">
          <cell r="A537" t="str">
            <v>춘천후평(3)-2</v>
          </cell>
        </row>
        <row r="538">
          <cell r="A538" t="str">
            <v>춘천후평(3)-2</v>
          </cell>
        </row>
        <row r="539">
          <cell r="A539" t="str">
            <v>춘천후평(3)-2</v>
          </cell>
        </row>
        <row r="540">
          <cell r="A540" t="str">
            <v>춘천후평(3)-2</v>
          </cell>
        </row>
        <row r="541">
          <cell r="A541" t="str">
            <v>춘천후평(3)-2</v>
          </cell>
        </row>
        <row r="542">
          <cell r="A542" t="str">
            <v>춘천후평(3)-2</v>
          </cell>
        </row>
        <row r="543">
          <cell r="A543" t="str">
            <v>춘천후평(3)-2</v>
          </cell>
        </row>
        <row r="544">
          <cell r="A544" t="str">
            <v>춘천후평(3)-2</v>
          </cell>
        </row>
        <row r="545">
          <cell r="A545" t="str">
            <v>춘천후평(3)-2</v>
          </cell>
        </row>
        <row r="546">
          <cell r="A546" t="str">
            <v>춘천후평(3)-2</v>
          </cell>
        </row>
        <row r="547">
          <cell r="A547" t="str">
            <v>춘천후평(3)-2</v>
          </cell>
        </row>
        <row r="548">
          <cell r="A548" t="str">
            <v>춘천후평(3)-2</v>
          </cell>
        </row>
        <row r="549">
          <cell r="A549" t="str">
            <v>춘천후평(3)-2</v>
          </cell>
        </row>
        <row r="550">
          <cell r="A550" t="str">
            <v>춘천후평(3)-2</v>
          </cell>
        </row>
        <row r="551">
          <cell r="A551" t="str">
            <v>춘천후평(3)-2</v>
          </cell>
        </row>
        <row r="552">
          <cell r="A552" t="str">
            <v>춘천후평(3)-2</v>
          </cell>
        </row>
        <row r="553">
          <cell r="A553" t="str">
            <v>춘천후평(3)-2</v>
          </cell>
        </row>
        <row r="554">
          <cell r="A554" t="str">
            <v>춘천후평(3)-2</v>
          </cell>
        </row>
        <row r="555">
          <cell r="A555" t="str">
            <v>춘천후평(3)-2</v>
          </cell>
        </row>
        <row r="556">
          <cell r="A556" t="str">
            <v>춘천후평(3)-2</v>
          </cell>
        </row>
        <row r="557">
          <cell r="A557" t="str">
            <v>춘천후평(3)-2</v>
          </cell>
        </row>
        <row r="558">
          <cell r="A558" t="str">
            <v>춘천후평(3)-2</v>
          </cell>
        </row>
        <row r="559">
          <cell r="A559" t="str">
            <v>춘천후평(3)-2</v>
          </cell>
        </row>
        <row r="560">
          <cell r="A560" t="str">
            <v>춘천후평(3)-2</v>
          </cell>
        </row>
        <row r="561">
          <cell r="A561" t="str">
            <v>춘천후평(3)-2</v>
          </cell>
        </row>
        <row r="562">
          <cell r="A562" t="str">
            <v>춘천후평(3)-2</v>
          </cell>
        </row>
        <row r="563">
          <cell r="A563" t="str">
            <v>춘천후평(3)-2</v>
          </cell>
        </row>
        <row r="564">
          <cell r="A564" t="str">
            <v>춘천후평(3)-2</v>
          </cell>
        </row>
        <row r="565">
          <cell r="A565" t="str">
            <v>춘천후평(3)-2</v>
          </cell>
        </row>
        <row r="566">
          <cell r="A566" t="str">
            <v>춘천후평(3)-2</v>
          </cell>
        </row>
        <row r="567">
          <cell r="A567" t="str">
            <v>춘천후평(3)-2</v>
          </cell>
        </row>
        <row r="568">
          <cell r="A568" t="str">
            <v>춘천후평(3)-2</v>
          </cell>
        </row>
        <row r="569">
          <cell r="A569" t="str">
            <v>춘천후평(3)-2</v>
          </cell>
        </row>
        <row r="570">
          <cell r="A570" t="str">
            <v>춘천후평(3)-2</v>
          </cell>
        </row>
        <row r="571">
          <cell r="A571" t="str">
            <v>춘천후평(3)-2</v>
          </cell>
        </row>
        <row r="572">
          <cell r="A572" t="str">
            <v>춘천후평(3)-2</v>
          </cell>
        </row>
        <row r="573">
          <cell r="A573" t="str">
            <v>춘천후평(3)-2</v>
          </cell>
        </row>
        <row r="574">
          <cell r="A574" t="str">
            <v>춘천후평(3)-2</v>
          </cell>
        </row>
        <row r="575">
          <cell r="A575" t="str">
            <v>춘천후평(3)-2</v>
          </cell>
        </row>
        <row r="576">
          <cell r="A576" t="str">
            <v>춘천후평(3)-2</v>
          </cell>
        </row>
        <row r="577">
          <cell r="A577" t="str">
            <v>춘천후평(3)-2</v>
          </cell>
        </row>
        <row r="578">
          <cell r="A578" t="str">
            <v>춘천후평(3)-2</v>
          </cell>
        </row>
        <row r="579">
          <cell r="A579" t="str">
            <v>춘천후평(3)-2</v>
          </cell>
        </row>
        <row r="580">
          <cell r="A580" t="str">
            <v>춘천후평(3)-2</v>
          </cell>
        </row>
        <row r="581">
          <cell r="A581" t="str">
            <v>춘천후평(3)-2</v>
          </cell>
        </row>
        <row r="582">
          <cell r="A582" t="str">
            <v>춘천후평(3)-2</v>
          </cell>
        </row>
        <row r="583">
          <cell r="A583" t="str">
            <v>춘천후평(3)-2</v>
          </cell>
        </row>
        <row r="584">
          <cell r="A584" t="str">
            <v>춘천후평(3)-2</v>
          </cell>
        </row>
        <row r="585">
          <cell r="A585" t="str">
            <v>춘천후평(3)-2</v>
          </cell>
        </row>
        <row r="586">
          <cell r="A586" t="str">
            <v>춘천후평(3)-2</v>
          </cell>
        </row>
        <row r="587">
          <cell r="A587" t="str">
            <v>춘천후평(3)-2</v>
          </cell>
        </row>
        <row r="588">
          <cell r="A588" t="str">
            <v>춘천후평(3)-2</v>
          </cell>
        </row>
        <row r="589">
          <cell r="A589" t="str">
            <v>춘천후평(3)-2</v>
          </cell>
        </row>
        <row r="590">
          <cell r="A590" t="str">
            <v>춘천후평(3)-2</v>
          </cell>
        </row>
        <row r="591">
          <cell r="A591" t="str">
            <v>춘천후평(3)-2</v>
          </cell>
        </row>
        <row r="592">
          <cell r="A592" t="str">
            <v>춘천후평(3)-2</v>
          </cell>
        </row>
        <row r="593">
          <cell r="A593" t="str">
            <v>춘천후평(3)-2</v>
          </cell>
        </row>
        <row r="594">
          <cell r="A594" t="str">
            <v>춘천후평(3)-2</v>
          </cell>
        </row>
        <row r="595">
          <cell r="A595" t="str">
            <v>춘천후평(3)-2</v>
          </cell>
        </row>
        <row r="596">
          <cell r="A596" t="str">
            <v>춘천후평(3)-2</v>
          </cell>
        </row>
        <row r="597">
          <cell r="A597" t="str">
            <v>춘천후평(3)-2</v>
          </cell>
        </row>
        <row r="598">
          <cell r="A598" t="str">
            <v>춘천후평(3)-2</v>
          </cell>
        </row>
        <row r="599">
          <cell r="A599" t="str">
            <v>춘천후평(3)-2</v>
          </cell>
        </row>
        <row r="600">
          <cell r="A600" t="str">
            <v>춘천후평(3)-2</v>
          </cell>
        </row>
        <row r="601">
          <cell r="A601" t="str">
            <v>춘천후평(3)-2</v>
          </cell>
        </row>
        <row r="602">
          <cell r="A602" t="str">
            <v>춘천후평(3)-2</v>
          </cell>
        </row>
        <row r="603">
          <cell r="A603" t="str">
            <v>춘천후평(3)-2</v>
          </cell>
        </row>
        <row r="604">
          <cell r="A604" t="str">
            <v>춘천후평(3)-2</v>
          </cell>
        </row>
        <row r="605">
          <cell r="A605" t="str">
            <v>춘천후평(3)-2</v>
          </cell>
        </row>
        <row r="606">
          <cell r="A606" t="str">
            <v>춘천후평(3)-2</v>
          </cell>
        </row>
        <row r="607">
          <cell r="A607" t="str">
            <v>춘천후평(3)-2</v>
          </cell>
        </row>
        <row r="608">
          <cell r="A608" t="str">
            <v>춘천후평(3)-2</v>
          </cell>
        </row>
        <row r="609">
          <cell r="A609" t="str">
            <v>춘천후평(3)-2</v>
          </cell>
        </row>
        <row r="610">
          <cell r="A610" t="str">
            <v>춘천후평(3)-2</v>
          </cell>
        </row>
        <row r="611">
          <cell r="A611" t="str">
            <v>춘천후평(3)-2</v>
          </cell>
        </row>
        <row r="612">
          <cell r="A612" t="str">
            <v>춘천후평(3)-2</v>
          </cell>
        </row>
        <row r="613">
          <cell r="A613" t="str">
            <v>춘천후평(3)-2</v>
          </cell>
        </row>
        <row r="614">
          <cell r="A614" t="str">
            <v>춘천후평(3)-2</v>
          </cell>
        </row>
        <row r="615">
          <cell r="A615" t="str">
            <v>춘천후평(3)-2</v>
          </cell>
        </row>
        <row r="616">
          <cell r="A616" t="str">
            <v>춘천후평(3)-2</v>
          </cell>
        </row>
        <row r="617">
          <cell r="A617" t="str">
            <v>춘천후평(3)-2</v>
          </cell>
        </row>
        <row r="618">
          <cell r="A618" t="str">
            <v>춘천후평(3)-2</v>
          </cell>
        </row>
        <row r="619">
          <cell r="A619" t="str">
            <v>춘천후평(3)-2</v>
          </cell>
        </row>
        <row r="620">
          <cell r="A620" t="str">
            <v>춘천후평(3)-2</v>
          </cell>
        </row>
        <row r="621">
          <cell r="A621" t="str">
            <v>춘천후평(3)-2</v>
          </cell>
        </row>
        <row r="622">
          <cell r="A622" t="str">
            <v>춘천후평(3)-2</v>
          </cell>
        </row>
        <row r="623">
          <cell r="A623" t="str">
            <v>춘천후평(3)-2</v>
          </cell>
        </row>
        <row r="624">
          <cell r="A624" t="str">
            <v>춘천후평(3)-2</v>
          </cell>
        </row>
        <row r="625">
          <cell r="A625" t="str">
            <v>춘천후평(3)-2</v>
          </cell>
        </row>
        <row r="626">
          <cell r="A626" t="str">
            <v>춘천후평(3)-2</v>
          </cell>
        </row>
        <row r="627">
          <cell r="A627" t="str">
            <v>춘천후평(3)-2</v>
          </cell>
        </row>
        <row r="628">
          <cell r="A628" t="str">
            <v>춘천후평(3)-2</v>
          </cell>
        </row>
        <row r="629">
          <cell r="A629" t="str">
            <v>춘천후평(3)-2</v>
          </cell>
        </row>
        <row r="630">
          <cell r="A630" t="str">
            <v>춘천후평(3)-2</v>
          </cell>
        </row>
        <row r="631">
          <cell r="A631" t="str">
            <v>춘천후평(3)-2</v>
          </cell>
        </row>
        <row r="632">
          <cell r="A632" t="str">
            <v>춘천후평(3)-2</v>
          </cell>
        </row>
        <row r="633">
          <cell r="A633" t="str">
            <v>춘천후평(3)-2</v>
          </cell>
        </row>
        <row r="634">
          <cell r="A634" t="str">
            <v>춘천후평(3)-2</v>
          </cell>
        </row>
        <row r="635">
          <cell r="A635" t="str">
            <v>춘천후평(3)-2</v>
          </cell>
        </row>
        <row r="636">
          <cell r="A636" t="str">
            <v>춘천후평(3)-2</v>
          </cell>
        </row>
        <row r="637">
          <cell r="A637" t="str">
            <v>춘천후평(3)-2</v>
          </cell>
        </row>
        <row r="638">
          <cell r="A638" t="str">
            <v>춘천후평(3)-2</v>
          </cell>
        </row>
        <row r="639">
          <cell r="A639" t="str">
            <v>춘천후평(3)-2</v>
          </cell>
        </row>
        <row r="640">
          <cell r="A640" t="str">
            <v>춘천후평(3)-2</v>
          </cell>
        </row>
        <row r="641">
          <cell r="A641" t="str">
            <v>춘천후평(3)-2</v>
          </cell>
        </row>
        <row r="642">
          <cell r="A642" t="str">
            <v>춘천후평(3)-2</v>
          </cell>
        </row>
        <row r="643">
          <cell r="A643" t="str">
            <v>춘천후평(3)-2</v>
          </cell>
        </row>
        <row r="644">
          <cell r="A644" t="str">
            <v>춘천후평(3)-2</v>
          </cell>
        </row>
        <row r="645">
          <cell r="A645" t="str">
            <v>춘천후평(3)-2</v>
          </cell>
        </row>
        <row r="646">
          <cell r="A646" t="str">
            <v>춘천후평(3)-2</v>
          </cell>
        </row>
        <row r="647">
          <cell r="A647" t="str">
            <v>춘천후평(3)-2</v>
          </cell>
        </row>
        <row r="648">
          <cell r="A648" t="str">
            <v>춘천후평(3)-2</v>
          </cell>
        </row>
        <row r="649">
          <cell r="A649" t="str">
            <v>춘천후평(3)-2</v>
          </cell>
        </row>
        <row r="650">
          <cell r="A650" t="str">
            <v>춘천후평(3)-2</v>
          </cell>
        </row>
        <row r="651">
          <cell r="A651" t="str">
            <v>춘천후평(3)-2</v>
          </cell>
        </row>
        <row r="652">
          <cell r="A652" t="str">
            <v>춘천후평(3)-2</v>
          </cell>
        </row>
        <row r="653">
          <cell r="A653" t="str">
            <v>춘천후평(3)-2</v>
          </cell>
        </row>
        <row r="654">
          <cell r="A654" t="str">
            <v>춘천후평(3)-2</v>
          </cell>
        </row>
        <row r="655">
          <cell r="A655" t="str">
            <v>춘천후평(3)-2</v>
          </cell>
        </row>
        <row r="656">
          <cell r="A656" t="str">
            <v>춘천후평(3)-2</v>
          </cell>
        </row>
        <row r="657">
          <cell r="A657" t="str">
            <v>춘천후평(3)-2</v>
          </cell>
        </row>
        <row r="658">
          <cell r="A658" t="str">
            <v>춘천후평(3)-2</v>
          </cell>
        </row>
        <row r="659">
          <cell r="A659" t="str">
            <v>춘천후평(3)-2</v>
          </cell>
        </row>
        <row r="660">
          <cell r="A660" t="str">
            <v>춘천후평(3)-2</v>
          </cell>
        </row>
        <row r="661">
          <cell r="A661" t="str">
            <v>춘천후평(3)-2</v>
          </cell>
        </row>
        <row r="662">
          <cell r="A662" t="str">
            <v>춘천후평(3)-2</v>
          </cell>
        </row>
        <row r="663">
          <cell r="A663" t="str">
            <v>춘천후평(3)-2</v>
          </cell>
        </row>
        <row r="664">
          <cell r="A664" t="str">
            <v>춘천후평(3)-2</v>
          </cell>
        </row>
        <row r="665">
          <cell r="A665" t="str">
            <v>춘천후평(3)-2</v>
          </cell>
        </row>
        <row r="666">
          <cell r="A666" t="str">
            <v>춘천후평(3)-2</v>
          </cell>
        </row>
        <row r="667">
          <cell r="A667" t="str">
            <v>춘천후평(3)-2</v>
          </cell>
        </row>
        <row r="668">
          <cell r="A668" t="str">
            <v>춘천후평(3)-2</v>
          </cell>
        </row>
        <row r="669">
          <cell r="A669" t="str">
            <v>춘천후평(3)-2</v>
          </cell>
        </row>
        <row r="670">
          <cell r="A670" t="str">
            <v>춘천후평(3)-2</v>
          </cell>
        </row>
        <row r="671">
          <cell r="A671" t="str">
            <v>춘천후평(3)-2</v>
          </cell>
        </row>
        <row r="672">
          <cell r="A672" t="str">
            <v>춘천후평(3)-2</v>
          </cell>
        </row>
        <row r="673">
          <cell r="A673" t="str">
            <v>춘천후평(3)-2</v>
          </cell>
        </row>
        <row r="674">
          <cell r="A674" t="str">
            <v>춘천후평(3)-2</v>
          </cell>
        </row>
        <row r="675">
          <cell r="A675" t="str">
            <v>춘천후평(3)-2</v>
          </cell>
        </row>
        <row r="676">
          <cell r="A676" t="str">
            <v>춘천후평(3)-2</v>
          </cell>
        </row>
        <row r="677">
          <cell r="A677" t="str">
            <v>춘천후평(3)-2</v>
          </cell>
        </row>
        <row r="678">
          <cell r="A678" t="str">
            <v>춘천후평(3)-2</v>
          </cell>
        </row>
        <row r="679">
          <cell r="A679" t="str">
            <v>춘천후평(3)-2</v>
          </cell>
        </row>
        <row r="680">
          <cell r="A680" t="str">
            <v>춘천후평(3)-2</v>
          </cell>
        </row>
        <row r="681">
          <cell r="A681" t="str">
            <v>춘천후평(3)-2</v>
          </cell>
        </row>
        <row r="682">
          <cell r="A682" t="str">
            <v>춘천후평(3)-2</v>
          </cell>
        </row>
        <row r="683">
          <cell r="A683" t="str">
            <v>춘천후평(3)-2</v>
          </cell>
        </row>
        <row r="684">
          <cell r="A684" t="str">
            <v>춘천후평(3)-2</v>
          </cell>
        </row>
        <row r="685">
          <cell r="A685" t="str">
            <v>춘천후평(3)-2</v>
          </cell>
        </row>
        <row r="686">
          <cell r="A686" t="str">
            <v>춘천후평(3)-2</v>
          </cell>
        </row>
        <row r="687">
          <cell r="A687" t="str">
            <v>춘천후평(3)-2</v>
          </cell>
        </row>
        <row r="688">
          <cell r="A688" t="str">
            <v>춘천후평(3)-2</v>
          </cell>
        </row>
        <row r="689">
          <cell r="A689" t="str">
            <v>춘천후평(3)-2</v>
          </cell>
        </row>
        <row r="690">
          <cell r="A690" t="str">
            <v>춘천후평(3)-2</v>
          </cell>
        </row>
        <row r="691">
          <cell r="A691" t="str">
            <v>춘천후평(3)-2</v>
          </cell>
        </row>
        <row r="692">
          <cell r="A692" t="str">
            <v>춘천후평(3)-2</v>
          </cell>
        </row>
        <row r="693">
          <cell r="A693" t="str">
            <v>춘천후평(3)-2</v>
          </cell>
        </row>
        <row r="694">
          <cell r="A694" t="str">
            <v>춘천후평(3)-2</v>
          </cell>
        </row>
        <row r="695">
          <cell r="A695" t="str">
            <v>춘천후평(3)-2</v>
          </cell>
        </row>
        <row r="696">
          <cell r="A696" t="str">
            <v>춘천후평(3)-2</v>
          </cell>
        </row>
        <row r="697">
          <cell r="A697" t="str">
            <v>춘천후평(3)-2</v>
          </cell>
        </row>
        <row r="698">
          <cell r="A698" t="str">
            <v>춘천후평(3)-2</v>
          </cell>
        </row>
        <row r="699">
          <cell r="A699" t="str">
            <v>춘천후평(3)-2</v>
          </cell>
        </row>
        <row r="700">
          <cell r="A700" t="str">
            <v>춘천후평(3)-2</v>
          </cell>
        </row>
        <row r="701">
          <cell r="A701" t="str">
            <v>춘천후평(3)-2</v>
          </cell>
        </row>
        <row r="702">
          <cell r="A702" t="str">
            <v>춘천후평(3)-2</v>
          </cell>
        </row>
        <row r="703">
          <cell r="A703" t="str">
            <v>춘천후평(3)-2</v>
          </cell>
        </row>
        <row r="704">
          <cell r="A704" t="str">
            <v>춘천후평(3)-2</v>
          </cell>
        </row>
        <row r="705">
          <cell r="A705" t="str">
            <v>춘천후평(3)-2</v>
          </cell>
        </row>
        <row r="706">
          <cell r="A706" t="str">
            <v>춘천후평(3)-2</v>
          </cell>
        </row>
        <row r="707">
          <cell r="A707" t="str">
            <v>춘천후평(3)-2</v>
          </cell>
        </row>
        <row r="708">
          <cell r="A708" t="str">
            <v>춘천후평(3)-2</v>
          </cell>
        </row>
        <row r="709">
          <cell r="A709" t="str">
            <v>춘천후평(3)-2</v>
          </cell>
        </row>
        <row r="710">
          <cell r="A710" t="str">
            <v>춘천후평(3)-2</v>
          </cell>
        </row>
        <row r="711">
          <cell r="A711" t="str">
            <v>춘천후평(3)-2</v>
          </cell>
        </row>
        <row r="712">
          <cell r="A712" t="str">
            <v>춘천후평(3)-2</v>
          </cell>
        </row>
        <row r="713">
          <cell r="A713" t="str">
            <v>춘천후평(3)-2</v>
          </cell>
        </row>
        <row r="714">
          <cell r="A714" t="str">
            <v>춘천후평(3)-2</v>
          </cell>
        </row>
        <row r="715">
          <cell r="A715" t="str">
            <v>춘천후평(3)-2</v>
          </cell>
        </row>
        <row r="716">
          <cell r="A716" t="str">
            <v>춘천후평(3)-2</v>
          </cell>
        </row>
        <row r="717">
          <cell r="A717" t="str">
            <v>춘천후평(3)-2</v>
          </cell>
        </row>
        <row r="718">
          <cell r="A718" t="str">
            <v>춘천후평(3)-2</v>
          </cell>
        </row>
        <row r="719">
          <cell r="A719" t="str">
            <v>춘천후평(3)-2</v>
          </cell>
        </row>
        <row r="720">
          <cell r="A720" t="str">
            <v>춘천후평(3)-2</v>
          </cell>
        </row>
        <row r="721">
          <cell r="A721" t="str">
            <v>춘천후평(3)-2</v>
          </cell>
        </row>
        <row r="722">
          <cell r="A722" t="str">
            <v>춘천후평(3)-2</v>
          </cell>
        </row>
        <row r="723">
          <cell r="A723" t="str">
            <v>춘천후평(3)-2</v>
          </cell>
        </row>
        <row r="724">
          <cell r="A724" t="str">
            <v>춘천후평(3)-2</v>
          </cell>
        </row>
        <row r="725">
          <cell r="A725" t="str">
            <v>춘천후평(3)-2</v>
          </cell>
        </row>
        <row r="726">
          <cell r="A726" t="str">
            <v>춘천후평(3)-2</v>
          </cell>
        </row>
        <row r="727">
          <cell r="A727" t="str">
            <v>춘천후평(3)-2</v>
          </cell>
        </row>
        <row r="728">
          <cell r="A728" t="str">
            <v>춘천후평(3)-2</v>
          </cell>
        </row>
        <row r="729">
          <cell r="A729" t="str">
            <v>춘천후평(3)-2</v>
          </cell>
        </row>
        <row r="730">
          <cell r="A730" t="str">
            <v>춘천후평(3)-2</v>
          </cell>
        </row>
        <row r="731">
          <cell r="A731" t="str">
            <v>춘천후평(3)-2</v>
          </cell>
        </row>
        <row r="732">
          <cell r="A732" t="str">
            <v>춘천후평(3)-2</v>
          </cell>
        </row>
        <row r="733">
          <cell r="A733" t="str">
            <v>춘천후평(3)-2</v>
          </cell>
        </row>
        <row r="734">
          <cell r="A734" t="str">
            <v>춘천후평(3)-2</v>
          </cell>
        </row>
        <row r="735">
          <cell r="A735" t="str">
            <v>춘천후평(3)-2</v>
          </cell>
        </row>
        <row r="736">
          <cell r="A736" t="str">
            <v>춘천후평(3)-2</v>
          </cell>
        </row>
        <row r="737">
          <cell r="A737" t="str">
            <v>춘천후평(3)-2</v>
          </cell>
        </row>
        <row r="738">
          <cell r="A738" t="str">
            <v>춘천후평(3)-2</v>
          </cell>
        </row>
        <row r="739">
          <cell r="A739" t="str">
            <v>춘천후평(3)-2</v>
          </cell>
        </row>
        <row r="740">
          <cell r="A740" t="str">
            <v>춘천후평(3)-2</v>
          </cell>
        </row>
        <row r="741">
          <cell r="A741" t="str">
            <v>춘천후평(3)-2</v>
          </cell>
        </row>
        <row r="742">
          <cell r="A742" t="str">
            <v>춘천후평(3)-2</v>
          </cell>
        </row>
        <row r="743">
          <cell r="A743" t="str">
            <v>춘천후평(3)-2</v>
          </cell>
        </row>
        <row r="744">
          <cell r="A744" t="str">
            <v>춘천후평(3)-2</v>
          </cell>
        </row>
        <row r="745">
          <cell r="A745" t="str">
            <v>춘천후평(3)-2</v>
          </cell>
        </row>
        <row r="746">
          <cell r="A746" t="str">
            <v>춘천후평(3)-2</v>
          </cell>
        </row>
        <row r="747">
          <cell r="A747" t="str">
            <v>춘천후평(3)-2</v>
          </cell>
        </row>
        <row r="748">
          <cell r="A748" t="str">
            <v>춘천후평(3)-2</v>
          </cell>
        </row>
        <row r="749">
          <cell r="A749" t="str">
            <v>춘천후평(3)-2</v>
          </cell>
        </row>
        <row r="750">
          <cell r="A750" t="str">
            <v>춘천후평(3)-2</v>
          </cell>
        </row>
        <row r="751">
          <cell r="A751" t="str">
            <v>춘천후평(3)-2</v>
          </cell>
        </row>
        <row r="752">
          <cell r="A752" t="str">
            <v>춘천후평(3)-2</v>
          </cell>
        </row>
        <row r="753">
          <cell r="A753" t="str">
            <v>춘천후평(3)-2</v>
          </cell>
        </row>
        <row r="754">
          <cell r="A754" t="str">
            <v>춘천후평(3)-2</v>
          </cell>
        </row>
        <row r="755">
          <cell r="A755" t="str">
            <v>춘천후평(3)-2</v>
          </cell>
        </row>
        <row r="756">
          <cell r="A756" t="str">
            <v>춘천후평(3)-2</v>
          </cell>
        </row>
        <row r="757">
          <cell r="A757" t="str">
            <v>춘천후평(3)-2</v>
          </cell>
        </row>
        <row r="758">
          <cell r="A758" t="str">
            <v>춘천후평(3)-2</v>
          </cell>
        </row>
        <row r="759">
          <cell r="A759" t="str">
            <v>춘천후평(3)-2</v>
          </cell>
        </row>
        <row r="760">
          <cell r="A760" t="str">
            <v>춘천후평(3)-2</v>
          </cell>
        </row>
        <row r="761">
          <cell r="A761" t="str">
            <v>춘천후평(3)-2</v>
          </cell>
        </row>
        <row r="762">
          <cell r="A762" t="str">
            <v>춘천후평(3)-2</v>
          </cell>
        </row>
        <row r="763">
          <cell r="A763" t="str">
            <v>춘천후평(3)-2</v>
          </cell>
        </row>
        <row r="764">
          <cell r="A764" t="str">
            <v>춘천후평(3)-2</v>
          </cell>
        </row>
        <row r="765">
          <cell r="A765" t="str">
            <v>춘천후평(3)-2</v>
          </cell>
        </row>
        <row r="766">
          <cell r="A766" t="str">
            <v>춘천후평(3)-2</v>
          </cell>
        </row>
        <row r="767">
          <cell r="A767" t="str">
            <v>춘천후평(3)-2</v>
          </cell>
        </row>
        <row r="768">
          <cell r="A768" t="str">
            <v>춘천후평(3)-2</v>
          </cell>
        </row>
        <row r="769">
          <cell r="A769" t="str">
            <v>춘천후평(3)-2</v>
          </cell>
        </row>
        <row r="770">
          <cell r="A770" t="str">
            <v>춘천후평(3)-2</v>
          </cell>
        </row>
        <row r="771">
          <cell r="A771" t="str">
            <v>춘천후평(3)-2</v>
          </cell>
        </row>
        <row r="772">
          <cell r="A772" t="str">
            <v>춘천후평(3)-2</v>
          </cell>
        </row>
        <row r="773">
          <cell r="A773" t="str">
            <v>춘천후평(3)-2</v>
          </cell>
        </row>
        <row r="774">
          <cell r="A774" t="str">
            <v>춘천후평(3)-2</v>
          </cell>
        </row>
        <row r="775">
          <cell r="A775" t="str">
            <v>춘천후평(3)-2</v>
          </cell>
        </row>
        <row r="776">
          <cell r="A776" t="str">
            <v/>
          </cell>
        </row>
        <row r="777">
          <cell r="A777" t="str">
            <v>춘천후평(4)</v>
          </cell>
        </row>
        <row r="778">
          <cell r="A778" t="str">
            <v>춘천후평(4)</v>
          </cell>
        </row>
        <row r="779">
          <cell r="A779" t="str">
            <v>춘천후평(4)</v>
          </cell>
        </row>
        <row r="780">
          <cell r="A780" t="str">
            <v>춘천후평(4)</v>
          </cell>
        </row>
        <row r="781">
          <cell r="A781" t="str">
            <v>춘천후평(4)</v>
          </cell>
        </row>
        <row r="782">
          <cell r="A782" t="str">
            <v>춘천후평(4)</v>
          </cell>
        </row>
        <row r="783">
          <cell r="A783" t="str">
            <v>춘천후평(4)</v>
          </cell>
        </row>
        <row r="784">
          <cell r="A784" t="str">
            <v>춘천후평(4)</v>
          </cell>
        </row>
        <row r="785">
          <cell r="A785" t="str">
            <v>춘천후평(4)</v>
          </cell>
        </row>
        <row r="786">
          <cell r="A786" t="str">
            <v>춘천후평(4)</v>
          </cell>
        </row>
        <row r="787">
          <cell r="A787" t="str">
            <v>춘천후평(4)</v>
          </cell>
        </row>
        <row r="788">
          <cell r="A788" t="str">
            <v>춘천후평(4)</v>
          </cell>
        </row>
        <row r="789">
          <cell r="A789" t="str">
            <v>춘천후평(4)</v>
          </cell>
        </row>
        <row r="790">
          <cell r="A790" t="str">
            <v>춘천후평(4)</v>
          </cell>
        </row>
        <row r="791">
          <cell r="A791" t="str">
            <v>춘천후평(4)</v>
          </cell>
        </row>
        <row r="792">
          <cell r="A792" t="str">
            <v>춘천후평(4)</v>
          </cell>
        </row>
        <row r="793">
          <cell r="A793" t="str">
            <v>춘천후평(4)</v>
          </cell>
        </row>
        <row r="794">
          <cell r="A794" t="str">
            <v>춘천후평(4)</v>
          </cell>
        </row>
        <row r="795">
          <cell r="A795" t="str">
            <v>춘천후평(4)</v>
          </cell>
        </row>
        <row r="796">
          <cell r="A796" t="str">
            <v>춘천후평(4)</v>
          </cell>
        </row>
        <row r="797">
          <cell r="A797" t="str">
            <v>춘천후평(4)</v>
          </cell>
        </row>
        <row r="798">
          <cell r="A798" t="str">
            <v>춘천후평(4)</v>
          </cell>
        </row>
        <row r="799">
          <cell r="A799" t="str">
            <v>춘천후평(4)</v>
          </cell>
        </row>
        <row r="800">
          <cell r="A800" t="str">
            <v>춘천후평(4)</v>
          </cell>
        </row>
        <row r="801">
          <cell r="A801" t="str">
            <v>춘천후평(4)</v>
          </cell>
        </row>
        <row r="802">
          <cell r="A802" t="str">
            <v>춘천후평(4)</v>
          </cell>
        </row>
        <row r="803">
          <cell r="A803" t="str">
            <v>춘천후평(4)</v>
          </cell>
        </row>
        <row r="804">
          <cell r="A804" t="str">
            <v>춘천후평(4)</v>
          </cell>
        </row>
        <row r="805">
          <cell r="A805" t="str">
            <v>춘천후평(4)</v>
          </cell>
        </row>
        <row r="806">
          <cell r="A806" t="str">
            <v>춘천후평(4)</v>
          </cell>
        </row>
        <row r="807">
          <cell r="A807" t="str">
            <v>춘천후평(4)</v>
          </cell>
        </row>
        <row r="808">
          <cell r="A808" t="str">
            <v>춘천후평(4)</v>
          </cell>
        </row>
        <row r="809">
          <cell r="A809" t="str">
            <v>춘천후평(4)</v>
          </cell>
        </row>
        <row r="810">
          <cell r="A810" t="str">
            <v>춘천후평(4)</v>
          </cell>
        </row>
        <row r="811">
          <cell r="A811" t="str">
            <v>춘천후평(4)</v>
          </cell>
        </row>
        <row r="812">
          <cell r="A812" t="str">
            <v>춘천후평(4)</v>
          </cell>
        </row>
        <row r="813">
          <cell r="A813" t="str">
            <v>춘천후평(4)</v>
          </cell>
        </row>
        <row r="814">
          <cell r="A814" t="str">
            <v>춘천후평(4)</v>
          </cell>
        </row>
        <row r="815">
          <cell r="A815" t="str">
            <v>춘천후평(4)</v>
          </cell>
        </row>
        <row r="816">
          <cell r="A816" t="str">
            <v>춘천후평(4)</v>
          </cell>
        </row>
        <row r="817">
          <cell r="A817" t="str">
            <v>춘천후평(4)</v>
          </cell>
        </row>
        <row r="818">
          <cell r="A818" t="str">
            <v>춘천후평(4)</v>
          </cell>
        </row>
        <row r="819">
          <cell r="A819" t="str">
            <v>춘천후평(4)</v>
          </cell>
        </row>
        <row r="820">
          <cell r="A820" t="str">
            <v>춘천후평(4)</v>
          </cell>
        </row>
        <row r="821">
          <cell r="A821" t="str">
            <v>춘천후평(4)</v>
          </cell>
        </row>
        <row r="822">
          <cell r="A822" t="str">
            <v>춘천후평(4)</v>
          </cell>
        </row>
        <row r="823">
          <cell r="A823" t="str">
            <v>춘천후평(4)</v>
          </cell>
        </row>
        <row r="824">
          <cell r="A824" t="str">
            <v>춘천후평(4)</v>
          </cell>
        </row>
        <row r="825">
          <cell r="A825" t="str">
            <v>춘천후평(4)</v>
          </cell>
        </row>
        <row r="826">
          <cell r="A826" t="str">
            <v>춘천후평(4)</v>
          </cell>
        </row>
        <row r="827">
          <cell r="A827" t="str">
            <v>춘천후평(4)</v>
          </cell>
        </row>
        <row r="828">
          <cell r="A828" t="str">
            <v>춘천후평(4)</v>
          </cell>
        </row>
        <row r="829">
          <cell r="A829" t="str">
            <v>춘천후평(4)</v>
          </cell>
        </row>
        <row r="830">
          <cell r="A830" t="str">
            <v>춘천후평(4)</v>
          </cell>
        </row>
        <row r="831">
          <cell r="A831" t="str">
            <v>춘천후평(4)</v>
          </cell>
        </row>
        <row r="832">
          <cell r="A832" t="str">
            <v>춘천후평(4)</v>
          </cell>
        </row>
        <row r="833">
          <cell r="A833" t="str">
            <v>춘천후평(4)</v>
          </cell>
        </row>
        <row r="834">
          <cell r="A834" t="str">
            <v>춘천후평(4)</v>
          </cell>
        </row>
        <row r="835">
          <cell r="A835" t="str">
            <v>춘천후평(4)</v>
          </cell>
        </row>
        <row r="836">
          <cell r="A836" t="str">
            <v>춘천후평(4)</v>
          </cell>
        </row>
        <row r="837">
          <cell r="A837" t="str">
            <v/>
          </cell>
        </row>
        <row r="838">
          <cell r="A838" t="str">
            <v>태백황지</v>
          </cell>
        </row>
        <row r="839">
          <cell r="A839" t="str">
            <v>태백황지</v>
          </cell>
        </row>
        <row r="840">
          <cell r="A840" t="str">
            <v>태백황지</v>
          </cell>
        </row>
        <row r="841">
          <cell r="A841" t="str">
            <v>태백황지</v>
          </cell>
        </row>
        <row r="842">
          <cell r="A842" t="str">
            <v>태백황지</v>
          </cell>
        </row>
        <row r="843">
          <cell r="A843" t="str">
            <v>태백황지</v>
          </cell>
        </row>
        <row r="844">
          <cell r="A844" t="str">
            <v>태백황지</v>
          </cell>
        </row>
        <row r="845">
          <cell r="A845" t="str">
            <v>태백황지</v>
          </cell>
        </row>
        <row r="846">
          <cell r="A846" t="str">
            <v>태백황지</v>
          </cell>
        </row>
        <row r="847">
          <cell r="A847" t="str">
            <v>태백황지</v>
          </cell>
        </row>
        <row r="848">
          <cell r="A848" t="str">
            <v>태백황지</v>
          </cell>
        </row>
        <row r="849">
          <cell r="A849" t="str">
            <v>태백황지</v>
          </cell>
        </row>
        <row r="850">
          <cell r="A850" t="str">
            <v>태백황지</v>
          </cell>
        </row>
        <row r="851">
          <cell r="A851" t="str">
            <v>태백황지</v>
          </cell>
        </row>
        <row r="852">
          <cell r="A852" t="str">
            <v>태백황지</v>
          </cell>
        </row>
        <row r="853">
          <cell r="A853" t="str">
            <v>태백황지</v>
          </cell>
        </row>
        <row r="854">
          <cell r="A854" t="str">
            <v>태백황지</v>
          </cell>
        </row>
        <row r="855">
          <cell r="A855" t="str">
            <v>태백황지</v>
          </cell>
        </row>
        <row r="856">
          <cell r="A856" t="str">
            <v>태백황지</v>
          </cell>
        </row>
        <row r="857">
          <cell r="A857" t="str">
            <v>태백황지</v>
          </cell>
        </row>
        <row r="858">
          <cell r="A858" t="str">
            <v>태백황지</v>
          </cell>
        </row>
        <row r="859">
          <cell r="A859" t="str">
            <v>태백황지</v>
          </cell>
        </row>
        <row r="860">
          <cell r="A860" t="str">
            <v>태백황지</v>
          </cell>
        </row>
        <row r="861">
          <cell r="A861" t="str">
            <v>태백황지</v>
          </cell>
        </row>
        <row r="862">
          <cell r="A862" t="str">
            <v>태백황지</v>
          </cell>
        </row>
        <row r="863">
          <cell r="A863" t="str">
            <v>태백황지</v>
          </cell>
        </row>
        <row r="864">
          <cell r="A864" t="str">
            <v>태백황지</v>
          </cell>
        </row>
        <row r="865">
          <cell r="A865" t="str">
            <v>태백황지</v>
          </cell>
        </row>
        <row r="866">
          <cell r="A866" t="str">
            <v>태백황지</v>
          </cell>
        </row>
        <row r="867">
          <cell r="A867" t="str">
            <v>태백황지</v>
          </cell>
        </row>
        <row r="868">
          <cell r="A868" t="str">
            <v>태백황지</v>
          </cell>
        </row>
        <row r="869">
          <cell r="A869" t="str">
            <v>태백황지</v>
          </cell>
        </row>
        <row r="870">
          <cell r="A870" t="str">
            <v>태백황지</v>
          </cell>
        </row>
        <row r="871">
          <cell r="A871" t="str">
            <v>태백황지</v>
          </cell>
        </row>
        <row r="872">
          <cell r="A872" t="str">
            <v>태백황지</v>
          </cell>
        </row>
        <row r="873">
          <cell r="A873" t="str">
            <v>태백황지</v>
          </cell>
        </row>
        <row r="874">
          <cell r="A874" t="str">
            <v>태백황지</v>
          </cell>
        </row>
        <row r="875">
          <cell r="A875" t="str">
            <v>태백황지</v>
          </cell>
        </row>
        <row r="876">
          <cell r="A876" t="str">
            <v>태백황지</v>
          </cell>
        </row>
        <row r="877">
          <cell r="A877" t="str">
            <v>태백황지</v>
          </cell>
        </row>
        <row r="878">
          <cell r="A878" t="str">
            <v>태백황지</v>
          </cell>
        </row>
        <row r="879">
          <cell r="A879" t="str">
            <v>태백황지</v>
          </cell>
        </row>
        <row r="880">
          <cell r="A880" t="str">
            <v>태백황지</v>
          </cell>
        </row>
        <row r="881">
          <cell r="A881" t="str">
            <v>태백황지</v>
          </cell>
        </row>
        <row r="882">
          <cell r="A882" t="str">
            <v>태백황지</v>
          </cell>
        </row>
        <row r="883">
          <cell r="A883" t="str">
            <v>태백황지</v>
          </cell>
        </row>
        <row r="884">
          <cell r="A884" t="str">
            <v>태백황지</v>
          </cell>
        </row>
        <row r="885">
          <cell r="A885" t="str">
            <v>태백황지</v>
          </cell>
        </row>
        <row r="886">
          <cell r="A886" t="str">
            <v>태백황지</v>
          </cell>
        </row>
        <row r="887">
          <cell r="A887" t="str">
            <v>태백황지</v>
          </cell>
        </row>
        <row r="888">
          <cell r="A888" t="str">
            <v>태백황지</v>
          </cell>
        </row>
        <row r="889">
          <cell r="A889" t="str">
            <v>태백황지</v>
          </cell>
        </row>
        <row r="890">
          <cell r="A890" t="str">
            <v>태백황지</v>
          </cell>
        </row>
        <row r="891">
          <cell r="A891" t="str">
            <v>태백황지</v>
          </cell>
        </row>
        <row r="892">
          <cell r="A892" t="str">
            <v>태백황지</v>
          </cell>
        </row>
        <row r="893">
          <cell r="A893" t="str">
            <v>태백황지</v>
          </cell>
        </row>
        <row r="894">
          <cell r="A894" t="str">
            <v>태백황지</v>
          </cell>
        </row>
        <row r="895">
          <cell r="A895" t="str">
            <v>태백황지</v>
          </cell>
        </row>
        <row r="896">
          <cell r="A896" t="str">
            <v>태백황지</v>
          </cell>
        </row>
        <row r="897">
          <cell r="A897" t="str">
            <v>태백황지</v>
          </cell>
        </row>
        <row r="898">
          <cell r="A898" t="str">
            <v/>
          </cell>
        </row>
        <row r="899">
          <cell r="A899" t="str">
            <v>원주개운 재건축</v>
          </cell>
        </row>
        <row r="900">
          <cell r="A900" t="str">
            <v>원주개운 재건축</v>
          </cell>
        </row>
        <row r="901">
          <cell r="A901" t="str">
            <v>원주개운 재건축</v>
          </cell>
        </row>
        <row r="902">
          <cell r="A902" t="str">
            <v>원주개운 재건축</v>
          </cell>
        </row>
        <row r="903">
          <cell r="A903" t="str">
            <v>원주개운 재건축</v>
          </cell>
        </row>
        <row r="904">
          <cell r="A904" t="str">
            <v>원주개운 재건축</v>
          </cell>
        </row>
        <row r="905">
          <cell r="A905" t="str">
            <v>원주개운 재건축</v>
          </cell>
        </row>
        <row r="906">
          <cell r="A906" t="str">
            <v>원주개운 재건축</v>
          </cell>
        </row>
        <row r="907">
          <cell r="A907" t="str">
            <v>원주개운 재건축</v>
          </cell>
        </row>
        <row r="908">
          <cell r="A908" t="str">
            <v>원주개운 재건축</v>
          </cell>
        </row>
        <row r="909">
          <cell r="A909" t="str">
            <v>원주개운 재건축</v>
          </cell>
        </row>
        <row r="910">
          <cell r="A910" t="str">
            <v>원주개운 재건축</v>
          </cell>
        </row>
        <row r="911">
          <cell r="A911" t="str">
            <v>원주개운 재건축</v>
          </cell>
        </row>
        <row r="912">
          <cell r="A912" t="str">
            <v>원주개운 재건축</v>
          </cell>
        </row>
        <row r="913">
          <cell r="A913" t="str">
            <v>원주개운 재건축</v>
          </cell>
        </row>
        <row r="914">
          <cell r="A914" t="str">
            <v>원주개운 재건축</v>
          </cell>
        </row>
        <row r="915">
          <cell r="A915" t="str">
            <v>원주개운 재건축</v>
          </cell>
        </row>
        <row r="916">
          <cell r="A916" t="str">
            <v>원주개운 재건축</v>
          </cell>
        </row>
        <row r="917">
          <cell r="A917" t="str">
            <v>원주개운 재건축</v>
          </cell>
        </row>
        <row r="918">
          <cell r="A918" t="str">
            <v>원주개운 재건축</v>
          </cell>
        </row>
        <row r="919">
          <cell r="A919" t="str">
            <v>원주개운 재건축</v>
          </cell>
        </row>
        <row r="920">
          <cell r="A920" t="str">
            <v>원주개운 재건축</v>
          </cell>
        </row>
        <row r="921">
          <cell r="A921" t="str">
            <v>원주개운 재건축</v>
          </cell>
        </row>
        <row r="922">
          <cell r="A922" t="str">
            <v>원주개운 재건축</v>
          </cell>
        </row>
        <row r="923">
          <cell r="A923" t="str">
            <v>원주개운 재건축</v>
          </cell>
        </row>
        <row r="924">
          <cell r="A924" t="str">
            <v>원주개운 재건축</v>
          </cell>
        </row>
        <row r="925">
          <cell r="A925" t="str">
            <v>원주개운 재건축</v>
          </cell>
        </row>
        <row r="926">
          <cell r="A926" t="str">
            <v>원주개운 재건축</v>
          </cell>
        </row>
        <row r="927">
          <cell r="A927" t="str">
            <v>원주개운 재건축</v>
          </cell>
        </row>
        <row r="928">
          <cell r="A928" t="str">
            <v>원주개운 재건축</v>
          </cell>
        </row>
        <row r="929">
          <cell r="A929" t="str">
            <v>원주개운 재건축</v>
          </cell>
        </row>
        <row r="930">
          <cell r="A930" t="str">
            <v>원주개운 재건축</v>
          </cell>
        </row>
        <row r="931">
          <cell r="A931" t="str">
            <v>원주개운 재건축</v>
          </cell>
        </row>
        <row r="932">
          <cell r="A932" t="str">
            <v>원주개운 재건축</v>
          </cell>
        </row>
        <row r="933">
          <cell r="A933" t="str">
            <v>원주개운 재건축</v>
          </cell>
        </row>
        <row r="934">
          <cell r="A934" t="str">
            <v>원주개운 재건축</v>
          </cell>
        </row>
        <row r="935">
          <cell r="A935" t="str">
            <v>원주개운 재건축</v>
          </cell>
        </row>
        <row r="936">
          <cell r="A936" t="str">
            <v>원주개운 재건축</v>
          </cell>
        </row>
        <row r="937">
          <cell r="A937" t="str">
            <v>원주개운 재건축</v>
          </cell>
        </row>
        <row r="938">
          <cell r="A938" t="str">
            <v>원주개운 재건축</v>
          </cell>
        </row>
        <row r="939">
          <cell r="A939" t="str">
            <v>원주개운 재건축</v>
          </cell>
        </row>
        <row r="940">
          <cell r="A940" t="str">
            <v>원주개운 재건축</v>
          </cell>
        </row>
        <row r="941">
          <cell r="A941" t="str">
            <v>원주개운 재건축</v>
          </cell>
        </row>
        <row r="942">
          <cell r="A942" t="str">
            <v>원주개운 재건축</v>
          </cell>
        </row>
        <row r="943">
          <cell r="A943" t="str">
            <v>원주개운 재건축</v>
          </cell>
        </row>
        <row r="944">
          <cell r="A944" t="str">
            <v>원주개운 재건축</v>
          </cell>
        </row>
        <row r="945">
          <cell r="A945" t="str">
            <v>원주개운 재건축</v>
          </cell>
        </row>
        <row r="946">
          <cell r="A946" t="str">
            <v>원주개운 재건축</v>
          </cell>
        </row>
        <row r="947">
          <cell r="A947" t="str">
            <v>원주개운 재건축</v>
          </cell>
        </row>
        <row r="948">
          <cell r="A948" t="str">
            <v>원주개운 재건축</v>
          </cell>
        </row>
        <row r="949">
          <cell r="A949" t="str">
            <v>원주개운 재건축</v>
          </cell>
        </row>
        <row r="950">
          <cell r="A950" t="str">
            <v>원주개운 재건축</v>
          </cell>
        </row>
        <row r="951">
          <cell r="A951" t="str">
            <v>원주개운 재건축</v>
          </cell>
        </row>
        <row r="952">
          <cell r="A952" t="str">
            <v>원주개운 재건축</v>
          </cell>
        </row>
        <row r="953">
          <cell r="A953" t="str">
            <v>원주개운 재건축</v>
          </cell>
        </row>
        <row r="954">
          <cell r="A954" t="str">
            <v>원주개운 재건축</v>
          </cell>
        </row>
        <row r="955">
          <cell r="A955" t="str">
            <v>원주개운 재건축</v>
          </cell>
        </row>
        <row r="956">
          <cell r="A956" t="str">
            <v>원주개운 재건축</v>
          </cell>
        </row>
        <row r="957">
          <cell r="A957" t="str">
            <v>원주개운 재건축</v>
          </cell>
        </row>
        <row r="958">
          <cell r="A958" t="str">
            <v>원주개운 재건축</v>
          </cell>
        </row>
        <row r="959">
          <cell r="A959" t="str">
            <v>원주개운 재건축</v>
          </cell>
        </row>
        <row r="960">
          <cell r="A960" t="str">
            <v>원주개운 재건축</v>
          </cell>
        </row>
        <row r="961">
          <cell r="A961" t="str">
            <v>원주개운 재건축</v>
          </cell>
        </row>
        <row r="962">
          <cell r="A962" t="str">
            <v>원주개운 재건축</v>
          </cell>
        </row>
        <row r="963">
          <cell r="A963" t="str">
            <v>원주개운 재건축</v>
          </cell>
        </row>
        <row r="964">
          <cell r="A964" t="str">
            <v>원주개운 재건축</v>
          </cell>
        </row>
        <row r="965">
          <cell r="A965" t="str">
            <v>원주개운 재건축</v>
          </cell>
        </row>
        <row r="966">
          <cell r="A966" t="str">
            <v>원주개운 재건축</v>
          </cell>
        </row>
        <row r="967">
          <cell r="A967" t="str">
            <v>원주개운 재건축</v>
          </cell>
        </row>
        <row r="968">
          <cell r="A968" t="str">
            <v>원주개운 재건축</v>
          </cell>
        </row>
        <row r="970">
          <cell r="A970" t="str">
            <v>제주이도</v>
          </cell>
        </row>
        <row r="971">
          <cell r="A971" t="str">
            <v>제주이도</v>
          </cell>
        </row>
        <row r="972">
          <cell r="A972" t="str">
            <v>제주이도</v>
          </cell>
        </row>
        <row r="973">
          <cell r="A973" t="str">
            <v>제주이도</v>
          </cell>
        </row>
        <row r="974">
          <cell r="A974" t="str">
            <v>제주이도</v>
          </cell>
        </row>
        <row r="975">
          <cell r="A975" t="str">
            <v>제주이도</v>
          </cell>
        </row>
        <row r="976">
          <cell r="A976" t="str">
            <v>제주이도</v>
          </cell>
        </row>
        <row r="977">
          <cell r="A977" t="str">
            <v>제주이도</v>
          </cell>
        </row>
        <row r="978">
          <cell r="A978" t="str">
            <v>제주이도</v>
          </cell>
        </row>
        <row r="979">
          <cell r="A979" t="str">
            <v>제주이도</v>
          </cell>
        </row>
        <row r="980">
          <cell r="A980" t="str">
            <v>제주이도</v>
          </cell>
        </row>
        <row r="981">
          <cell r="A981" t="str">
            <v>제주이도</v>
          </cell>
        </row>
        <row r="982">
          <cell r="A982" t="str">
            <v>제주이도</v>
          </cell>
        </row>
        <row r="983">
          <cell r="A983" t="str">
            <v>제주이도</v>
          </cell>
        </row>
        <row r="984">
          <cell r="A984" t="str">
            <v>제주이도</v>
          </cell>
        </row>
        <row r="985">
          <cell r="A985" t="str">
            <v>제주이도</v>
          </cell>
        </row>
        <row r="986">
          <cell r="A986" t="str">
            <v>제주이도</v>
          </cell>
        </row>
        <row r="987">
          <cell r="A987" t="str">
            <v>제주이도</v>
          </cell>
        </row>
        <row r="988">
          <cell r="A988" t="str">
            <v>제주이도</v>
          </cell>
        </row>
        <row r="989">
          <cell r="A989" t="str">
            <v>제주이도</v>
          </cell>
        </row>
        <row r="990">
          <cell r="A990" t="str">
            <v>제주이도</v>
          </cell>
        </row>
        <row r="991">
          <cell r="A991" t="str">
            <v>제주이도</v>
          </cell>
        </row>
        <row r="992">
          <cell r="A992" t="str">
            <v>제주이도</v>
          </cell>
        </row>
        <row r="993">
          <cell r="A993" t="str">
            <v>제주이도</v>
          </cell>
        </row>
        <row r="994">
          <cell r="A994" t="str">
            <v>제주이도</v>
          </cell>
        </row>
        <row r="995">
          <cell r="A995" t="str">
            <v>제주이도</v>
          </cell>
        </row>
        <row r="996">
          <cell r="A996" t="str">
            <v>제주이도</v>
          </cell>
        </row>
        <row r="997">
          <cell r="A997" t="str">
            <v>제주이도</v>
          </cell>
        </row>
        <row r="998">
          <cell r="A998" t="str">
            <v>제주이도</v>
          </cell>
        </row>
        <row r="999">
          <cell r="A999" t="str">
            <v>제주이도</v>
          </cell>
        </row>
        <row r="1000">
          <cell r="A1000" t="str">
            <v>제주이도</v>
          </cell>
        </row>
        <row r="1001">
          <cell r="A1001" t="str">
            <v>제주이도</v>
          </cell>
        </row>
        <row r="1002">
          <cell r="A1002" t="str">
            <v>제주이도</v>
          </cell>
        </row>
        <row r="1003">
          <cell r="A1003" t="str">
            <v>제주이도</v>
          </cell>
        </row>
        <row r="1004">
          <cell r="A1004" t="str">
            <v>제주이도</v>
          </cell>
        </row>
        <row r="1005">
          <cell r="A1005" t="str">
            <v>제주이도</v>
          </cell>
        </row>
        <row r="1006">
          <cell r="A1006" t="str">
            <v>제주이도</v>
          </cell>
        </row>
        <row r="1007">
          <cell r="A1007" t="str">
            <v>제주이도</v>
          </cell>
        </row>
        <row r="1008">
          <cell r="A1008" t="str">
            <v>제주이도</v>
          </cell>
        </row>
        <row r="1009">
          <cell r="A1009" t="str">
            <v>제주이도</v>
          </cell>
        </row>
        <row r="1010">
          <cell r="A1010" t="str">
            <v>제주이도</v>
          </cell>
        </row>
        <row r="1011">
          <cell r="A1011" t="str">
            <v>제주이도</v>
          </cell>
        </row>
        <row r="1012">
          <cell r="A1012" t="str">
            <v>제주이도</v>
          </cell>
        </row>
        <row r="1013">
          <cell r="A1013" t="str">
            <v>제주이도</v>
          </cell>
        </row>
        <row r="1014">
          <cell r="A1014" t="str">
            <v>제주이도</v>
          </cell>
        </row>
        <row r="1015">
          <cell r="A1015" t="str">
            <v>제주이도</v>
          </cell>
        </row>
        <row r="1016">
          <cell r="A1016" t="str">
            <v>제주이도</v>
          </cell>
        </row>
        <row r="1017">
          <cell r="A1017" t="str">
            <v>제주이도</v>
          </cell>
        </row>
        <row r="1018">
          <cell r="A1018" t="str">
            <v>제주이도</v>
          </cell>
        </row>
        <row r="1019">
          <cell r="A1019" t="str">
            <v>제주이도</v>
          </cell>
        </row>
        <row r="1020">
          <cell r="A1020" t="str">
            <v>제주이도</v>
          </cell>
        </row>
        <row r="1021">
          <cell r="A1021" t="str">
            <v>제주이도</v>
          </cell>
        </row>
        <row r="1022">
          <cell r="A1022" t="str">
            <v>제주이도</v>
          </cell>
        </row>
        <row r="1023">
          <cell r="A1023" t="str">
            <v>제주이도</v>
          </cell>
        </row>
        <row r="1024">
          <cell r="A1024" t="str">
            <v>제주이도</v>
          </cell>
        </row>
        <row r="1025">
          <cell r="A1025" t="str">
            <v>제주이도</v>
          </cell>
        </row>
        <row r="1026">
          <cell r="A1026" t="str">
            <v>제주이도</v>
          </cell>
        </row>
        <row r="1027">
          <cell r="A1027" t="str">
            <v>제주이도</v>
          </cell>
        </row>
        <row r="1028">
          <cell r="A1028" t="str">
            <v>제주이도</v>
          </cell>
        </row>
        <row r="1029">
          <cell r="A1029" t="str">
            <v>제주이도</v>
          </cell>
        </row>
        <row r="1030">
          <cell r="A1030" t="str">
            <v>제주이도</v>
          </cell>
        </row>
        <row r="1031">
          <cell r="A1031" t="str">
            <v>제주이도</v>
          </cell>
        </row>
        <row r="1032">
          <cell r="A1032" t="str">
            <v>제주이도</v>
          </cell>
        </row>
        <row r="1033">
          <cell r="A1033" t="str">
            <v>제주이도</v>
          </cell>
        </row>
        <row r="1034">
          <cell r="A1034" t="str">
            <v>제주이도</v>
          </cell>
        </row>
        <row r="1035">
          <cell r="A1035" t="str">
            <v>제주이도</v>
          </cell>
        </row>
        <row r="1036">
          <cell r="A1036" t="str">
            <v>제주이도</v>
          </cell>
        </row>
        <row r="1037">
          <cell r="A1037" t="str">
            <v>제주이도</v>
          </cell>
        </row>
        <row r="1038">
          <cell r="A1038" t="str">
            <v>제주이도</v>
          </cell>
        </row>
        <row r="1039">
          <cell r="A1039" t="str">
            <v>제주이도</v>
          </cell>
        </row>
        <row r="1040">
          <cell r="A1040" t="str">
            <v>제주이도</v>
          </cell>
        </row>
        <row r="1041">
          <cell r="A1041" t="str">
            <v>제주이도</v>
          </cell>
        </row>
        <row r="1042">
          <cell r="A1042" t="str">
            <v>제주이도</v>
          </cell>
        </row>
        <row r="1043">
          <cell r="A1043" t="str">
            <v>제주이도</v>
          </cell>
        </row>
        <row r="1044">
          <cell r="A1044" t="str">
            <v>제주이도</v>
          </cell>
        </row>
        <row r="1045">
          <cell r="A1045" t="str">
            <v>제주이도</v>
          </cell>
        </row>
        <row r="1046">
          <cell r="A1046" t="str">
            <v>제주이도</v>
          </cell>
        </row>
        <row r="1047">
          <cell r="A1047" t="str">
            <v>제주이도</v>
          </cell>
        </row>
        <row r="1048">
          <cell r="A1048" t="str">
            <v>제주이도</v>
          </cell>
        </row>
        <row r="1049">
          <cell r="A1049" t="str">
            <v>제주이도</v>
          </cell>
        </row>
        <row r="1050">
          <cell r="A1050" t="str">
            <v>제주이도</v>
          </cell>
        </row>
        <row r="1051">
          <cell r="A1051" t="str">
            <v>제주이도</v>
          </cell>
        </row>
        <row r="1052">
          <cell r="A1052" t="str">
            <v>제주이도</v>
          </cell>
        </row>
        <row r="1053">
          <cell r="A1053" t="str">
            <v>제주이도</v>
          </cell>
        </row>
        <row r="1054">
          <cell r="A1054" t="str">
            <v>제주이도</v>
          </cell>
        </row>
        <row r="1055">
          <cell r="A1055" t="str">
            <v>제주이도</v>
          </cell>
        </row>
        <row r="1056">
          <cell r="A1056" t="str">
            <v>제주이도</v>
          </cell>
        </row>
        <row r="1057">
          <cell r="A1057" t="str">
            <v>제주이도</v>
          </cell>
        </row>
        <row r="1058">
          <cell r="A1058" t="str">
            <v>제주이도</v>
          </cell>
        </row>
        <row r="1059">
          <cell r="A1059" t="str">
            <v>제주이도</v>
          </cell>
        </row>
        <row r="1060">
          <cell r="A1060" t="str">
            <v>제주이도</v>
          </cell>
        </row>
        <row r="1061">
          <cell r="A1061" t="str">
            <v>제주이도</v>
          </cell>
        </row>
        <row r="1062">
          <cell r="A1062" t="str">
            <v>제주이도</v>
          </cell>
        </row>
        <row r="1063">
          <cell r="A1063" t="str">
            <v>제주이도</v>
          </cell>
        </row>
        <row r="1064">
          <cell r="A1064" t="str">
            <v>제주이도</v>
          </cell>
        </row>
        <row r="1065">
          <cell r="A1065" t="str">
            <v>제주이도</v>
          </cell>
        </row>
        <row r="1066">
          <cell r="A1066" t="str">
            <v>제주이도</v>
          </cell>
        </row>
        <row r="1067">
          <cell r="A1067" t="str">
            <v>제주이도</v>
          </cell>
        </row>
        <row r="1068">
          <cell r="A1068" t="str">
            <v>제주이도</v>
          </cell>
        </row>
        <row r="1069">
          <cell r="A1069" t="str">
            <v>제주이도</v>
          </cell>
        </row>
        <row r="1070">
          <cell r="A1070" t="str">
            <v>제주이도</v>
          </cell>
        </row>
        <row r="1071">
          <cell r="A1071" t="str">
            <v>제주이도</v>
          </cell>
        </row>
        <row r="1072">
          <cell r="A1072" t="str">
            <v>제주이도</v>
          </cell>
        </row>
        <row r="1073">
          <cell r="A1073" t="str">
            <v>제주이도</v>
          </cell>
        </row>
        <row r="1074">
          <cell r="A1074" t="str">
            <v>제주이도</v>
          </cell>
        </row>
        <row r="1075">
          <cell r="A1075" t="str">
            <v>제주이도</v>
          </cell>
        </row>
        <row r="1076">
          <cell r="A1076" t="str">
            <v>제주이도</v>
          </cell>
        </row>
        <row r="1077">
          <cell r="A1077" t="str">
            <v>제주이도</v>
          </cell>
        </row>
        <row r="1078">
          <cell r="A1078" t="str">
            <v>제주이도</v>
          </cell>
        </row>
        <row r="1079">
          <cell r="A1079" t="str">
            <v>제주이도</v>
          </cell>
        </row>
        <row r="1080">
          <cell r="A1080" t="str">
            <v>제주이도</v>
          </cell>
        </row>
        <row r="1081">
          <cell r="A1081" t="str">
            <v>제주이도</v>
          </cell>
        </row>
        <row r="1082">
          <cell r="A1082" t="str">
            <v>제주이도</v>
          </cell>
        </row>
        <row r="1083">
          <cell r="A1083" t="str">
            <v>제주이도</v>
          </cell>
        </row>
        <row r="1084">
          <cell r="A1084" t="str">
            <v>제주이도</v>
          </cell>
        </row>
        <row r="1085">
          <cell r="A1085" t="str">
            <v>제주이도</v>
          </cell>
        </row>
        <row r="1086">
          <cell r="A1086" t="str">
            <v>제주이도</v>
          </cell>
        </row>
        <row r="1087">
          <cell r="A1087" t="str">
            <v>제주이도</v>
          </cell>
        </row>
        <row r="1088">
          <cell r="A1088" t="str">
            <v>제주이도</v>
          </cell>
        </row>
        <row r="1089">
          <cell r="A1089" t="str">
            <v>제주이도</v>
          </cell>
        </row>
        <row r="1090">
          <cell r="A1090" t="str">
            <v>제주이도</v>
          </cell>
        </row>
        <row r="1091">
          <cell r="A1091" t="str">
            <v>제주이도</v>
          </cell>
        </row>
        <row r="1092">
          <cell r="A1092" t="str">
            <v>제주이도</v>
          </cell>
        </row>
        <row r="1093">
          <cell r="A1093" t="str">
            <v>제주이도</v>
          </cell>
        </row>
        <row r="1094">
          <cell r="A1094" t="str">
            <v>제주이도</v>
          </cell>
        </row>
        <row r="1095">
          <cell r="A1095" t="str">
            <v>제주이도</v>
          </cell>
        </row>
        <row r="1096">
          <cell r="A1096" t="str">
            <v>제주이도</v>
          </cell>
        </row>
        <row r="1097">
          <cell r="A1097" t="str">
            <v>제주이도</v>
          </cell>
        </row>
        <row r="1098">
          <cell r="A1098" t="str">
            <v>제주이도</v>
          </cell>
        </row>
        <row r="1099">
          <cell r="A1099" t="str">
            <v>제주이도</v>
          </cell>
        </row>
        <row r="1100">
          <cell r="A1100" t="str">
            <v>제주이도</v>
          </cell>
        </row>
        <row r="1101">
          <cell r="A1101" t="str">
            <v>제주이도</v>
          </cell>
        </row>
        <row r="1102">
          <cell r="A1102" t="str">
            <v>제주이도</v>
          </cell>
        </row>
        <row r="1103">
          <cell r="A1103" t="str">
            <v>제주이도</v>
          </cell>
        </row>
        <row r="1104">
          <cell r="A1104" t="str">
            <v>제주이도</v>
          </cell>
        </row>
        <row r="1105">
          <cell r="A1105" t="str">
            <v>제주이도</v>
          </cell>
        </row>
        <row r="1106">
          <cell r="A1106" t="str">
            <v>제주이도</v>
          </cell>
        </row>
        <row r="1107">
          <cell r="A1107" t="str">
            <v>제주이도</v>
          </cell>
        </row>
        <row r="1108">
          <cell r="A1108" t="str">
            <v>제주이도</v>
          </cell>
        </row>
        <row r="1109">
          <cell r="A1109" t="str">
            <v>제주이도</v>
          </cell>
        </row>
        <row r="1110">
          <cell r="A1110" t="str">
            <v>제주이도</v>
          </cell>
        </row>
        <row r="1111">
          <cell r="A1111" t="str">
            <v>제주이도</v>
          </cell>
        </row>
        <row r="1112">
          <cell r="A1112" t="str">
            <v>제주이도</v>
          </cell>
        </row>
        <row r="1113">
          <cell r="A1113" t="str">
            <v>제주이도</v>
          </cell>
        </row>
        <row r="1114">
          <cell r="A1114" t="str">
            <v>제주이도</v>
          </cell>
        </row>
        <row r="1115">
          <cell r="A1115" t="str">
            <v>제주이도</v>
          </cell>
        </row>
        <row r="1116">
          <cell r="A1116" t="str">
            <v>제주이도</v>
          </cell>
        </row>
        <row r="1117">
          <cell r="A1117" t="str">
            <v>제주이도</v>
          </cell>
        </row>
        <row r="1118">
          <cell r="A1118" t="str">
            <v>제주이도</v>
          </cell>
        </row>
        <row r="1119">
          <cell r="A1119" t="str">
            <v>제주이도</v>
          </cell>
        </row>
        <row r="1120">
          <cell r="A1120" t="str">
            <v>제주이도</v>
          </cell>
        </row>
        <row r="1121">
          <cell r="A1121" t="str">
            <v>제주이도</v>
          </cell>
        </row>
        <row r="1122">
          <cell r="A1122" t="str">
            <v>제주이도</v>
          </cell>
        </row>
        <row r="1123">
          <cell r="A1123" t="str">
            <v>제주이도</v>
          </cell>
        </row>
        <row r="1124">
          <cell r="A1124" t="str">
            <v>제주이도</v>
          </cell>
        </row>
        <row r="1125">
          <cell r="A1125" t="str">
            <v>제주이도</v>
          </cell>
        </row>
        <row r="1126">
          <cell r="A1126" t="str">
            <v>제주이도</v>
          </cell>
        </row>
        <row r="1127">
          <cell r="A1127" t="str">
            <v>제주이도</v>
          </cell>
        </row>
        <row r="1128">
          <cell r="A1128" t="str">
            <v>제주이도</v>
          </cell>
        </row>
        <row r="1129">
          <cell r="A1129" t="str">
            <v>제주이도</v>
          </cell>
        </row>
        <row r="1131">
          <cell r="A1131" t="str">
            <v>경주성건</v>
          </cell>
        </row>
        <row r="1132">
          <cell r="A1132" t="str">
            <v>경주성건</v>
          </cell>
        </row>
        <row r="1133">
          <cell r="A1133" t="str">
            <v>경주성건</v>
          </cell>
        </row>
        <row r="1134">
          <cell r="A1134" t="str">
            <v>경주성건</v>
          </cell>
        </row>
        <row r="1135">
          <cell r="A1135" t="str">
            <v>경주성건</v>
          </cell>
        </row>
        <row r="1136">
          <cell r="A1136" t="str">
            <v>경주성건</v>
          </cell>
        </row>
        <row r="1137">
          <cell r="A1137" t="str">
            <v>경주성건</v>
          </cell>
        </row>
        <row r="1138">
          <cell r="A1138" t="str">
            <v>경주성건</v>
          </cell>
        </row>
        <row r="1139">
          <cell r="A1139" t="str">
            <v>경주성건</v>
          </cell>
        </row>
        <row r="1140">
          <cell r="A1140" t="str">
            <v>경주성건</v>
          </cell>
        </row>
        <row r="1141">
          <cell r="A1141" t="str">
            <v>경주성건</v>
          </cell>
        </row>
        <row r="1142">
          <cell r="A1142" t="str">
            <v>경주성건</v>
          </cell>
        </row>
        <row r="1143">
          <cell r="A1143" t="str">
            <v>경주성건</v>
          </cell>
        </row>
        <row r="1144">
          <cell r="A1144" t="str">
            <v>경주성건</v>
          </cell>
        </row>
        <row r="1145">
          <cell r="A1145" t="str">
            <v>경주성건</v>
          </cell>
        </row>
        <row r="1146">
          <cell r="A1146" t="str">
            <v>경주성건</v>
          </cell>
        </row>
        <row r="1147">
          <cell r="A1147" t="str">
            <v>경주성건</v>
          </cell>
        </row>
        <row r="1148">
          <cell r="A1148" t="str">
            <v>경주성건</v>
          </cell>
        </row>
        <row r="1149">
          <cell r="A1149" t="str">
            <v>경주성건</v>
          </cell>
        </row>
        <row r="1150">
          <cell r="A1150" t="str">
            <v>경주성건</v>
          </cell>
        </row>
        <row r="1151">
          <cell r="A1151" t="str">
            <v>경주성건</v>
          </cell>
        </row>
        <row r="1152">
          <cell r="A1152" t="str">
            <v>경주성건</v>
          </cell>
        </row>
        <row r="1153">
          <cell r="A1153" t="str">
            <v>경주성건</v>
          </cell>
        </row>
        <row r="1154">
          <cell r="A1154" t="str">
            <v>경주성건</v>
          </cell>
        </row>
        <row r="1155">
          <cell r="A1155" t="str">
            <v>경주성건</v>
          </cell>
        </row>
        <row r="1156">
          <cell r="A1156" t="str">
            <v>경주성건</v>
          </cell>
        </row>
        <row r="1157">
          <cell r="A1157" t="str">
            <v>경주성건</v>
          </cell>
        </row>
        <row r="1158">
          <cell r="A1158" t="str">
            <v>경주성건</v>
          </cell>
        </row>
        <row r="1159">
          <cell r="A1159" t="str">
            <v>경주성건</v>
          </cell>
        </row>
        <row r="1160">
          <cell r="A1160" t="str">
            <v>경주성건</v>
          </cell>
        </row>
        <row r="1161">
          <cell r="A1161" t="str">
            <v>경주성건</v>
          </cell>
        </row>
        <row r="1162">
          <cell r="A1162" t="str">
            <v>경주성건</v>
          </cell>
        </row>
        <row r="1163">
          <cell r="A1163" t="str">
            <v>경주성건</v>
          </cell>
        </row>
        <row r="1164">
          <cell r="A1164" t="str">
            <v>경주성건</v>
          </cell>
        </row>
        <row r="1165">
          <cell r="A1165" t="str">
            <v>경주성건</v>
          </cell>
        </row>
        <row r="1166">
          <cell r="A1166" t="str">
            <v>경주성건</v>
          </cell>
        </row>
        <row r="1167">
          <cell r="A1167" t="str">
            <v>경주성건</v>
          </cell>
        </row>
        <row r="1168">
          <cell r="A1168" t="str">
            <v>경주성건</v>
          </cell>
        </row>
        <row r="1169">
          <cell r="A1169" t="str">
            <v>경주성건</v>
          </cell>
        </row>
        <row r="1170">
          <cell r="A1170" t="str">
            <v>경주성건</v>
          </cell>
        </row>
        <row r="1171">
          <cell r="A1171" t="str">
            <v>경주성건</v>
          </cell>
        </row>
        <row r="1172">
          <cell r="A1172" t="str">
            <v>경주성건</v>
          </cell>
        </row>
        <row r="1173">
          <cell r="A1173" t="str">
            <v>경주성건</v>
          </cell>
        </row>
        <row r="1174">
          <cell r="A1174" t="str">
            <v>경주성건</v>
          </cell>
        </row>
        <row r="1175">
          <cell r="A1175" t="str">
            <v>경주성건</v>
          </cell>
        </row>
        <row r="1176">
          <cell r="A1176" t="str">
            <v>경주성건</v>
          </cell>
        </row>
        <row r="1177">
          <cell r="A1177" t="str">
            <v>경주성건</v>
          </cell>
        </row>
        <row r="1178">
          <cell r="A1178" t="str">
            <v>경주성건</v>
          </cell>
        </row>
        <row r="1179">
          <cell r="A1179" t="str">
            <v>경주성건</v>
          </cell>
        </row>
        <row r="1180">
          <cell r="A1180" t="str">
            <v>경주성건</v>
          </cell>
        </row>
        <row r="1181">
          <cell r="A1181" t="str">
            <v>경주성건</v>
          </cell>
        </row>
        <row r="1182">
          <cell r="A1182" t="str">
            <v>경주성건</v>
          </cell>
        </row>
        <row r="1183">
          <cell r="A1183" t="str">
            <v>경주성건</v>
          </cell>
        </row>
        <row r="1184">
          <cell r="A1184" t="str">
            <v>경주성건</v>
          </cell>
        </row>
        <row r="1185">
          <cell r="A1185" t="str">
            <v>경주성건</v>
          </cell>
        </row>
        <row r="1186">
          <cell r="A1186" t="str">
            <v>경주성건</v>
          </cell>
        </row>
        <row r="1187">
          <cell r="A1187" t="str">
            <v>경주성건</v>
          </cell>
        </row>
        <row r="1188">
          <cell r="A1188" t="str">
            <v>경주성건</v>
          </cell>
        </row>
        <row r="1189">
          <cell r="A1189" t="str">
            <v>경주성건</v>
          </cell>
        </row>
        <row r="1190">
          <cell r="A1190" t="str">
            <v>경주성건</v>
          </cell>
        </row>
        <row r="1191">
          <cell r="A1191" t="str">
            <v>경주성건</v>
          </cell>
        </row>
        <row r="1192">
          <cell r="A1192" t="str">
            <v>경주성건</v>
          </cell>
        </row>
        <row r="1193">
          <cell r="A1193" t="str">
            <v>경주성건</v>
          </cell>
        </row>
        <row r="1194">
          <cell r="A1194" t="str">
            <v>경주성건</v>
          </cell>
        </row>
        <row r="1195">
          <cell r="A1195" t="str">
            <v>경주성건</v>
          </cell>
        </row>
        <row r="1196">
          <cell r="A1196" t="str">
            <v>경주성건</v>
          </cell>
        </row>
        <row r="1197">
          <cell r="A1197" t="str">
            <v>경주성건</v>
          </cell>
        </row>
        <row r="1198">
          <cell r="A1198" t="str">
            <v>경주성건</v>
          </cell>
        </row>
        <row r="1199">
          <cell r="A1199" t="str">
            <v>경주성건</v>
          </cell>
        </row>
        <row r="1200">
          <cell r="A1200" t="str">
            <v>경주성건</v>
          </cell>
        </row>
        <row r="1201">
          <cell r="A1201" t="str">
            <v>경주성건</v>
          </cell>
        </row>
        <row r="1202">
          <cell r="A1202" t="str">
            <v>경주성건</v>
          </cell>
        </row>
        <row r="1203">
          <cell r="A1203" t="str">
            <v>경주성건</v>
          </cell>
        </row>
        <row r="1204">
          <cell r="A1204" t="str">
            <v>경주성건</v>
          </cell>
        </row>
        <row r="1205">
          <cell r="A1205" t="str">
            <v>경주성건</v>
          </cell>
        </row>
        <row r="1206">
          <cell r="A1206" t="str">
            <v>경주성건</v>
          </cell>
        </row>
        <row r="1207">
          <cell r="A1207" t="str">
            <v>경주성건</v>
          </cell>
        </row>
        <row r="1208">
          <cell r="A1208" t="str">
            <v>경주성건</v>
          </cell>
        </row>
        <row r="1209">
          <cell r="A1209" t="str">
            <v>경주성건</v>
          </cell>
        </row>
        <row r="1210">
          <cell r="A1210" t="str">
            <v>경주성건</v>
          </cell>
        </row>
        <row r="1211">
          <cell r="A1211" t="str">
            <v>경주성건</v>
          </cell>
        </row>
        <row r="1212">
          <cell r="A1212" t="str">
            <v/>
          </cell>
        </row>
        <row r="1213">
          <cell r="A1213" t="str">
            <v>구미공단</v>
          </cell>
        </row>
        <row r="1214">
          <cell r="A1214" t="str">
            <v>구미공단</v>
          </cell>
        </row>
        <row r="1215">
          <cell r="A1215" t="str">
            <v>구미공단</v>
          </cell>
        </row>
        <row r="1216">
          <cell r="A1216" t="str">
            <v>구미공단</v>
          </cell>
        </row>
        <row r="1217">
          <cell r="A1217" t="str">
            <v>구미공단</v>
          </cell>
        </row>
        <row r="1218">
          <cell r="A1218" t="str">
            <v>구미공단</v>
          </cell>
        </row>
        <row r="1219">
          <cell r="A1219" t="str">
            <v>구미공단</v>
          </cell>
        </row>
        <row r="1220">
          <cell r="A1220" t="str">
            <v>구미공단</v>
          </cell>
        </row>
        <row r="1221">
          <cell r="A1221" t="str">
            <v>구미공단</v>
          </cell>
        </row>
        <row r="1222">
          <cell r="A1222" t="str">
            <v>구미공단</v>
          </cell>
        </row>
        <row r="1223">
          <cell r="A1223" t="str">
            <v>구미공단</v>
          </cell>
        </row>
        <row r="1224">
          <cell r="A1224" t="str">
            <v>구미공단</v>
          </cell>
        </row>
        <row r="1225">
          <cell r="A1225" t="str">
            <v>구미공단</v>
          </cell>
        </row>
        <row r="1226">
          <cell r="A1226" t="str">
            <v>구미공단</v>
          </cell>
        </row>
        <row r="1227">
          <cell r="A1227" t="str">
            <v>구미공단</v>
          </cell>
        </row>
        <row r="1228">
          <cell r="A1228" t="str">
            <v>구미공단</v>
          </cell>
        </row>
        <row r="1229">
          <cell r="A1229" t="str">
            <v>구미공단</v>
          </cell>
        </row>
        <row r="1230">
          <cell r="A1230" t="str">
            <v>구미공단</v>
          </cell>
        </row>
        <row r="1231">
          <cell r="A1231" t="str">
            <v>구미공단</v>
          </cell>
        </row>
        <row r="1232">
          <cell r="A1232" t="str">
            <v>구미공단</v>
          </cell>
        </row>
        <row r="1233">
          <cell r="A1233" t="str">
            <v>구미공단</v>
          </cell>
        </row>
        <row r="1234">
          <cell r="A1234" t="str">
            <v>구미공단</v>
          </cell>
        </row>
        <row r="1235">
          <cell r="A1235" t="str">
            <v>구미공단</v>
          </cell>
        </row>
        <row r="1236">
          <cell r="A1236" t="str">
            <v>구미공단</v>
          </cell>
        </row>
        <row r="1237">
          <cell r="A1237" t="str">
            <v>구미공단</v>
          </cell>
        </row>
        <row r="1238">
          <cell r="A1238" t="str">
            <v>구미공단</v>
          </cell>
        </row>
        <row r="1239">
          <cell r="A1239" t="str">
            <v>구미공단</v>
          </cell>
        </row>
        <row r="1240">
          <cell r="A1240" t="str">
            <v>구미공단</v>
          </cell>
        </row>
        <row r="1241">
          <cell r="A1241" t="str">
            <v>구미공단</v>
          </cell>
        </row>
        <row r="1242">
          <cell r="A1242" t="str">
            <v>구미공단</v>
          </cell>
        </row>
        <row r="1243">
          <cell r="A1243" t="str">
            <v>구미공단</v>
          </cell>
        </row>
        <row r="1244">
          <cell r="A1244" t="str">
            <v>구미공단</v>
          </cell>
        </row>
        <row r="1245">
          <cell r="A1245" t="str">
            <v>구미공단</v>
          </cell>
        </row>
        <row r="1246">
          <cell r="A1246" t="str">
            <v>구미공단</v>
          </cell>
        </row>
        <row r="1247">
          <cell r="A1247" t="str">
            <v>구미공단</v>
          </cell>
        </row>
        <row r="1248">
          <cell r="A1248" t="str">
            <v>구미공단</v>
          </cell>
        </row>
        <row r="1249">
          <cell r="A1249" t="str">
            <v>구미공단</v>
          </cell>
        </row>
        <row r="1250">
          <cell r="A1250" t="str">
            <v>구미공단</v>
          </cell>
        </row>
        <row r="1251">
          <cell r="A1251" t="str">
            <v>구미공단</v>
          </cell>
        </row>
        <row r="1252">
          <cell r="A1252" t="str">
            <v>구미공단</v>
          </cell>
        </row>
        <row r="1253">
          <cell r="A1253" t="str">
            <v>구미공단</v>
          </cell>
        </row>
        <row r="1254">
          <cell r="A1254" t="str">
            <v>구미공단</v>
          </cell>
        </row>
        <row r="1255">
          <cell r="A1255" t="str">
            <v>구미공단</v>
          </cell>
        </row>
        <row r="1256">
          <cell r="A1256" t="str">
            <v>구미공단</v>
          </cell>
        </row>
        <row r="1257">
          <cell r="A1257" t="str">
            <v>구미공단</v>
          </cell>
        </row>
        <row r="1258">
          <cell r="A1258" t="str">
            <v>구미공단</v>
          </cell>
        </row>
        <row r="1259">
          <cell r="A1259" t="str">
            <v>구미공단</v>
          </cell>
        </row>
        <row r="1260">
          <cell r="A1260" t="str">
            <v>구미공단</v>
          </cell>
        </row>
        <row r="1261">
          <cell r="A1261" t="str">
            <v>구미공단</v>
          </cell>
        </row>
        <row r="1262">
          <cell r="A1262" t="str">
            <v>구미공단</v>
          </cell>
        </row>
        <row r="1263">
          <cell r="A1263" t="str">
            <v>구미공단</v>
          </cell>
        </row>
        <row r="1264">
          <cell r="A1264" t="str">
            <v>구미공단</v>
          </cell>
        </row>
        <row r="1265">
          <cell r="A1265" t="str">
            <v>구미공단</v>
          </cell>
        </row>
        <row r="1266">
          <cell r="A1266" t="str">
            <v>구미공단</v>
          </cell>
        </row>
        <row r="1267">
          <cell r="A1267" t="str">
            <v>구미공단</v>
          </cell>
        </row>
        <row r="1268">
          <cell r="A1268" t="str">
            <v>구미공단</v>
          </cell>
        </row>
        <row r="1269">
          <cell r="A1269" t="str">
            <v>구미공단</v>
          </cell>
        </row>
        <row r="1270">
          <cell r="A1270" t="str">
            <v>구미공단</v>
          </cell>
        </row>
        <row r="1271">
          <cell r="A1271" t="str">
            <v>구미공단</v>
          </cell>
        </row>
        <row r="1272">
          <cell r="A1272" t="str">
            <v>구미공단</v>
          </cell>
        </row>
        <row r="1273">
          <cell r="A1273" t="str">
            <v>울릉저동-1</v>
          </cell>
        </row>
        <row r="1274">
          <cell r="A1274" t="str">
            <v>울릉저동-1</v>
          </cell>
        </row>
        <row r="1275">
          <cell r="A1275" t="str">
            <v>울릉저동-1</v>
          </cell>
        </row>
        <row r="1276">
          <cell r="A1276" t="str">
            <v>울릉저동-1</v>
          </cell>
        </row>
        <row r="1277">
          <cell r="A1277" t="str">
            <v>울릉저동-1</v>
          </cell>
        </row>
        <row r="1278">
          <cell r="A1278" t="str">
            <v>울릉저동-1</v>
          </cell>
        </row>
        <row r="1279">
          <cell r="A1279" t="str">
            <v>울릉저동-1</v>
          </cell>
        </row>
        <row r="1280">
          <cell r="A1280" t="str">
            <v>울릉저동-2</v>
          </cell>
        </row>
        <row r="1281">
          <cell r="A1281" t="str">
            <v>울릉저동-2</v>
          </cell>
        </row>
        <row r="1282">
          <cell r="A1282" t="str">
            <v>울릉저동-2</v>
          </cell>
        </row>
        <row r="1283">
          <cell r="A1283" t="str">
            <v>울릉저동-2</v>
          </cell>
        </row>
        <row r="1284">
          <cell r="A1284" t="str">
            <v/>
          </cell>
        </row>
        <row r="1285">
          <cell r="A1285" t="str">
            <v>안동용상(2)</v>
          </cell>
        </row>
        <row r="1286">
          <cell r="A1286" t="str">
            <v>안동용상(2)</v>
          </cell>
        </row>
        <row r="1287">
          <cell r="A1287" t="str">
            <v>안동용상(2)</v>
          </cell>
        </row>
        <row r="1288">
          <cell r="A1288" t="str">
            <v>안동용상(2)</v>
          </cell>
        </row>
        <row r="1289">
          <cell r="A1289" t="str">
            <v>안동용상(2)</v>
          </cell>
        </row>
        <row r="1290">
          <cell r="A1290" t="str">
            <v>안동용상(2)</v>
          </cell>
        </row>
        <row r="1291">
          <cell r="A1291" t="str">
            <v>안동용상(2)</v>
          </cell>
        </row>
        <row r="1292">
          <cell r="A1292" t="str">
            <v>안동용상(2)</v>
          </cell>
        </row>
        <row r="1293">
          <cell r="A1293" t="str">
            <v>안동용상(2)</v>
          </cell>
        </row>
        <row r="1294">
          <cell r="A1294" t="str">
            <v>안동용상(2)</v>
          </cell>
        </row>
        <row r="1295">
          <cell r="A1295" t="str">
            <v>안동용상(2)</v>
          </cell>
        </row>
        <row r="1296">
          <cell r="A1296" t="str">
            <v>안동용상(2)</v>
          </cell>
        </row>
        <row r="1297">
          <cell r="A1297" t="str">
            <v>안동용상(2)</v>
          </cell>
        </row>
        <row r="1298">
          <cell r="A1298" t="str">
            <v>안동용상(2)</v>
          </cell>
        </row>
        <row r="1299">
          <cell r="A1299" t="str">
            <v>안동용상(2)</v>
          </cell>
        </row>
        <row r="1300">
          <cell r="A1300" t="str">
            <v>안동용상(2)</v>
          </cell>
        </row>
        <row r="1301">
          <cell r="A1301" t="str">
            <v>안동용상(2)</v>
          </cell>
        </row>
        <row r="1302">
          <cell r="A1302" t="str">
            <v>안동용상(2)</v>
          </cell>
        </row>
        <row r="1303">
          <cell r="A1303" t="str">
            <v>안동용상(2)</v>
          </cell>
        </row>
        <row r="1304">
          <cell r="A1304" t="str">
            <v>안동용상(2)</v>
          </cell>
        </row>
        <row r="1305">
          <cell r="A1305" t="str">
            <v>안동용상(2)</v>
          </cell>
        </row>
        <row r="1306">
          <cell r="A1306" t="str">
            <v>안동용상(2)</v>
          </cell>
        </row>
        <row r="1307">
          <cell r="A1307" t="str">
            <v>안동용상(2)</v>
          </cell>
        </row>
        <row r="1308">
          <cell r="A1308" t="str">
            <v>안동용상(2)</v>
          </cell>
        </row>
        <row r="1309">
          <cell r="A1309" t="str">
            <v>안동용상(2)</v>
          </cell>
        </row>
        <row r="1310">
          <cell r="A1310" t="str">
            <v>안동용상(2)</v>
          </cell>
        </row>
        <row r="1311">
          <cell r="A1311" t="str">
            <v>안동용상(2)</v>
          </cell>
        </row>
        <row r="1312">
          <cell r="A1312" t="str">
            <v>안동용상(2)</v>
          </cell>
        </row>
        <row r="1313">
          <cell r="A1313" t="str">
            <v>안동용상(2)</v>
          </cell>
        </row>
        <row r="1314">
          <cell r="A1314" t="str">
            <v>안동용상(2)</v>
          </cell>
        </row>
        <row r="1315">
          <cell r="A1315" t="str">
            <v>안동용상(2)</v>
          </cell>
        </row>
        <row r="1316">
          <cell r="A1316" t="str">
            <v>안동용상(2)</v>
          </cell>
        </row>
        <row r="1317">
          <cell r="A1317" t="str">
            <v>안동용상(2)</v>
          </cell>
        </row>
        <row r="1318">
          <cell r="A1318" t="str">
            <v>안동용상(2)</v>
          </cell>
        </row>
        <row r="1319">
          <cell r="A1319" t="str">
            <v>안동용상(2)</v>
          </cell>
        </row>
        <row r="1320">
          <cell r="A1320" t="str">
            <v>안동용상(2)</v>
          </cell>
        </row>
        <row r="1321">
          <cell r="A1321" t="str">
            <v>안동용상(2)</v>
          </cell>
        </row>
        <row r="1322">
          <cell r="A1322" t="str">
            <v>안동용상(2)</v>
          </cell>
        </row>
        <row r="1323">
          <cell r="A1323" t="str">
            <v>안동용상(2)</v>
          </cell>
        </row>
        <row r="1324">
          <cell r="A1324" t="str">
            <v>안동용상(2)</v>
          </cell>
        </row>
        <row r="1325">
          <cell r="A1325" t="str">
            <v>안동용상(2)</v>
          </cell>
        </row>
        <row r="1326">
          <cell r="A1326" t="str">
            <v>안동용상(2)</v>
          </cell>
        </row>
        <row r="1327">
          <cell r="A1327" t="str">
            <v>안동용상(2)</v>
          </cell>
        </row>
        <row r="1328">
          <cell r="A1328" t="str">
            <v>안동용상(2)</v>
          </cell>
        </row>
        <row r="1329">
          <cell r="A1329" t="str">
            <v>안동용상(2)</v>
          </cell>
        </row>
        <row r="1330">
          <cell r="A1330" t="str">
            <v>안동용상(2)</v>
          </cell>
        </row>
        <row r="1331">
          <cell r="A1331" t="str">
            <v>안동용상(2)</v>
          </cell>
        </row>
        <row r="1332">
          <cell r="A1332" t="str">
            <v>안동용상(2)</v>
          </cell>
        </row>
        <row r="1333">
          <cell r="A1333" t="str">
            <v>안동용상(2)</v>
          </cell>
        </row>
        <row r="1334">
          <cell r="A1334" t="str">
            <v>안동용상(2)</v>
          </cell>
        </row>
        <row r="1335">
          <cell r="A1335" t="str">
            <v>안동용상(2)</v>
          </cell>
        </row>
        <row r="1336">
          <cell r="A1336" t="str">
            <v>안동용상(2)</v>
          </cell>
        </row>
        <row r="1337">
          <cell r="A1337" t="str">
            <v>안동용상(2)</v>
          </cell>
        </row>
        <row r="1338">
          <cell r="A1338" t="str">
            <v>안동용상(2)</v>
          </cell>
        </row>
        <row r="1339">
          <cell r="A1339" t="str">
            <v>안동용상(2)</v>
          </cell>
        </row>
        <row r="1340">
          <cell r="A1340" t="str">
            <v>안동용상(2)</v>
          </cell>
        </row>
        <row r="1341">
          <cell r="A1341" t="str">
            <v>안동용상(2)</v>
          </cell>
        </row>
        <row r="1342">
          <cell r="A1342" t="str">
            <v>안동용상(2)</v>
          </cell>
        </row>
        <row r="1343">
          <cell r="A1343" t="str">
            <v>안동용상(2)</v>
          </cell>
        </row>
        <row r="1344">
          <cell r="A1344" t="str">
            <v>안동용상(2)</v>
          </cell>
        </row>
        <row r="1345">
          <cell r="A1345" t="str">
            <v>안동용상(2)</v>
          </cell>
        </row>
        <row r="1346">
          <cell r="A1346" t="str">
            <v>안동용상(2)</v>
          </cell>
        </row>
        <row r="1347">
          <cell r="A1347" t="str">
            <v>안동용상(2)</v>
          </cell>
        </row>
        <row r="1348">
          <cell r="A1348" t="str">
            <v>안동용상(2)</v>
          </cell>
        </row>
        <row r="1349">
          <cell r="A1349" t="str">
            <v>안동용상(2)</v>
          </cell>
        </row>
        <row r="1350">
          <cell r="A1350" t="str">
            <v>안동용상(2)</v>
          </cell>
        </row>
        <row r="1351">
          <cell r="A1351" t="str">
            <v>안동용상(2)</v>
          </cell>
        </row>
        <row r="1352">
          <cell r="A1352" t="str">
            <v/>
          </cell>
        </row>
        <row r="1353">
          <cell r="A1353" t="str">
            <v>안동용상(3)</v>
          </cell>
        </row>
        <row r="1354">
          <cell r="A1354" t="str">
            <v>안동용상(3)</v>
          </cell>
        </row>
        <row r="1355">
          <cell r="A1355" t="str">
            <v>안동용상(3)</v>
          </cell>
        </row>
        <row r="1356">
          <cell r="A1356" t="str">
            <v>안동용상(3)</v>
          </cell>
        </row>
        <row r="1357">
          <cell r="A1357" t="str">
            <v>안동용상(3)</v>
          </cell>
        </row>
        <row r="1358">
          <cell r="A1358" t="str">
            <v>안동용상(3)</v>
          </cell>
        </row>
        <row r="1359">
          <cell r="A1359" t="str">
            <v>안동용상(3)</v>
          </cell>
        </row>
        <row r="1360">
          <cell r="A1360" t="str">
            <v>안동용상(3)</v>
          </cell>
        </row>
        <row r="1361">
          <cell r="A1361" t="str">
            <v>안동용상(3)</v>
          </cell>
        </row>
        <row r="1362">
          <cell r="A1362" t="str">
            <v>안동용상(3)</v>
          </cell>
        </row>
        <row r="1363">
          <cell r="A1363" t="str">
            <v>안동용상(3)</v>
          </cell>
        </row>
        <row r="1364">
          <cell r="A1364" t="str">
            <v>안동용상(3)</v>
          </cell>
        </row>
        <row r="1365">
          <cell r="A1365" t="str">
            <v>안동용상(3)</v>
          </cell>
        </row>
        <row r="1366">
          <cell r="A1366" t="str">
            <v>안동용상(3)</v>
          </cell>
        </row>
        <row r="1367">
          <cell r="A1367" t="str">
            <v>안동용상(3)</v>
          </cell>
        </row>
        <row r="1368">
          <cell r="A1368" t="str">
            <v>안동용상(3)</v>
          </cell>
        </row>
        <row r="1369">
          <cell r="A1369" t="str">
            <v>안동용상(3)</v>
          </cell>
        </row>
        <row r="1370">
          <cell r="A1370" t="str">
            <v>안동용상(3)</v>
          </cell>
        </row>
        <row r="1371">
          <cell r="A1371" t="str">
            <v>안동용상(3)</v>
          </cell>
        </row>
        <row r="1372">
          <cell r="A1372" t="str">
            <v>안동용상(3)</v>
          </cell>
        </row>
        <row r="1373">
          <cell r="A1373" t="str">
            <v>안동용상(3)</v>
          </cell>
        </row>
        <row r="1374">
          <cell r="A1374" t="str">
            <v>안동용상(3)</v>
          </cell>
        </row>
        <row r="1375">
          <cell r="A1375" t="str">
            <v>안동용상(3)</v>
          </cell>
        </row>
        <row r="1376">
          <cell r="A1376" t="str">
            <v>안동용상(3)</v>
          </cell>
        </row>
        <row r="1377">
          <cell r="A1377" t="str">
            <v>안동용상(3)</v>
          </cell>
        </row>
        <row r="1378">
          <cell r="A1378" t="str">
            <v>안동용상(3)</v>
          </cell>
        </row>
        <row r="1379">
          <cell r="A1379" t="str">
            <v>안동용상(3)</v>
          </cell>
        </row>
        <row r="1380">
          <cell r="A1380" t="str">
            <v>안동용상(3)</v>
          </cell>
        </row>
        <row r="1381">
          <cell r="A1381" t="str">
            <v>안동용상(3)</v>
          </cell>
        </row>
        <row r="1382">
          <cell r="A1382" t="str">
            <v>안동용상(3)</v>
          </cell>
        </row>
        <row r="1383">
          <cell r="A1383" t="str">
            <v/>
          </cell>
        </row>
        <row r="1384">
          <cell r="A1384" t="str">
            <v>영주영주</v>
          </cell>
        </row>
        <row r="1385">
          <cell r="A1385" t="str">
            <v>영주영주</v>
          </cell>
        </row>
        <row r="1386">
          <cell r="A1386" t="str">
            <v>영주영주</v>
          </cell>
        </row>
        <row r="1387">
          <cell r="A1387" t="str">
            <v>영주영주</v>
          </cell>
        </row>
        <row r="1388">
          <cell r="A1388" t="str">
            <v>영주영주</v>
          </cell>
        </row>
        <row r="1389">
          <cell r="A1389" t="str">
            <v>영주영주</v>
          </cell>
        </row>
        <row r="1390">
          <cell r="A1390" t="str">
            <v>영주영주</v>
          </cell>
        </row>
        <row r="1391">
          <cell r="A1391" t="str">
            <v>영주영주</v>
          </cell>
        </row>
        <row r="1392">
          <cell r="A1392" t="str">
            <v>영주영주</v>
          </cell>
        </row>
        <row r="1393">
          <cell r="A1393" t="str">
            <v>영주영주</v>
          </cell>
        </row>
        <row r="1394">
          <cell r="A1394" t="str">
            <v>영주영주</v>
          </cell>
        </row>
        <row r="1395">
          <cell r="A1395" t="str">
            <v>영주영주</v>
          </cell>
        </row>
        <row r="1396">
          <cell r="A1396" t="str">
            <v>영주영주</v>
          </cell>
        </row>
        <row r="1397">
          <cell r="A1397" t="str">
            <v>영주영주</v>
          </cell>
        </row>
        <row r="1398">
          <cell r="A1398" t="str">
            <v>영주영주</v>
          </cell>
        </row>
        <row r="1399">
          <cell r="A1399" t="str">
            <v>영주영주</v>
          </cell>
        </row>
        <row r="1400">
          <cell r="A1400" t="str">
            <v>영주영주</v>
          </cell>
        </row>
        <row r="1401">
          <cell r="A1401" t="str">
            <v>영주영주</v>
          </cell>
        </row>
        <row r="1402">
          <cell r="A1402" t="str">
            <v>영주영주</v>
          </cell>
        </row>
        <row r="1403">
          <cell r="A1403" t="str">
            <v>영주영주</v>
          </cell>
        </row>
        <row r="1404">
          <cell r="A1404" t="str">
            <v>영주영주</v>
          </cell>
        </row>
        <row r="1405">
          <cell r="A1405" t="str">
            <v>영주영주</v>
          </cell>
        </row>
        <row r="1406">
          <cell r="A1406" t="str">
            <v>영주영주</v>
          </cell>
        </row>
        <row r="1407">
          <cell r="A1407" t="str">
            <v>영주영주</v>
          </cell>
        </row>
        <row r="1408">
          <cell r="A1408" t="str">
            <v>영주영주</v>
          </cell>
        </row>
        <row r="1409">
          <cell r="A1409" t="str">
            <v>영주영주</v>
          </cell>
        </row>
        <row r="1410">
          <cell r="A1410" t="str">
            <v>영주영주</v>
          </cell>
        </row>
        <row r="1411">
          <cell r="A1411" t="str">
            <v>영주영주</v>
          </cell>
        </row>
        <row r="1412">
          <cell r="A1412" t="str">
            <v>영주영주</v>
          </cell>
        </row>
        <row r="1413">
          <cell r="A1413" t="str">
            <v>영주영주</v>
          </cell>
        </row>
        <row r="1414">
          <cell r="A1414" t="str">
            <v/>
          </cell>
        </row>
        <row r="1415">
          <cell r="A1415" t="str">
            <v>포항항구</v>
          </cell>
        </row>
        <row r="1416">
          <cell r="A1416" t="str">
            <v>포항항구</v>
          </cell>
        </row>
        <row r="1417">
          <cell r="A1417" t="str">
            <v>포항항구</v>
          </cell>
        </row>
        <row r="1418">
          <cell r="A1418" t="str">
            <v>포항항구</v>
          </cell>
        </row>
        <row r="1419">
          <cell r="A1419" t="str">
            <v>포항항구</v>
          </cell>
        </row>
        <row r="1420">
          <cell r="A1420" t="str">
            <v>포항항구</v>
          </cell>
        </row>
        <row r="1421">
          <cell r="A1421" t="str">
            <v>포항항구</v>
          </cell>
        </row>
        <row r="1422">
          <cell r="A1422" t="str">
            <v>포항항구</v>
          </cell>
        </row>
        <row r="1423">
          <cell r="A1423" t="str">
            <v>포항항구</v>
          </cell>
        </row>
        <row r="1424">
          <cell r="A1424" t="str">
            <v>포항항구</v>
          </cell>
        </row>
        <row r="1425">
          <cell r="A1425" t="str">
            <v>포항항구</v>
          </cell>
        </row>
        <row r="1426">
          <cell r="A1426" t="str">
            <v>포항항구</v>
          </cell>
        </row>
        <row r="1427">
          <cell r="A1427" t="str">
            <v>포항항구</v>
          </cell>
        </row>
        <row r="1428">
          <cell r="A1428" t="str">
            <v>포항항구</v>
          </cell>
        </row>
        <row r="1429">
          <cell r="A1429" t="str">
            <v>포항항구</v>
          </cell>
        </row>
        <row r="1430">
          <cell r="A1430" t="str">
            <v>포항항구</v>
          </cell>
        </row>
        <row r="1431">
          <cell r="A1431" t="str">
            <v>포항항구</v>
          </cell>
        </row>
        <row r="1432">
          <cell r="A1432" t="str">
            <v>포항항구</v>
          </cell>
        </row>
        <row r="1433">
          <cell r="A1433" t="str">
            <v>포항항구</v>
          </cell>
        </row>
        <row r="1434">
          <cell r="A1434" t="str">
            <v>포항항구</v>
          </cell>
        </row>
        <row r="1435">
          <cell r="A1435" t="str">
            <v>포항항구</v>
          </cell>
        </row>
        <row r="1436">
          <cell r="A1436" t="str">
            <v>포항항구</v>
          </cell>
        </row>
        <row r="1437">
          <cell r="A1437" t="str">
            <v>포항항구</v>
          </cell>
        </row>
        <row r="1438">
          <cell r="A1438" t="str">
            <v>포항항구</v>
          </cell>
        </row>
        <row r="1439">
          <cell r="A1439" t="str">
            <v>포항항구</v>
          </cell>
        </row>
        <row r="1440">
          <cell r="A1440" t="str">
            <v>포항항구</v>
          </cell>
        </row>
        <row r="1441">
          <cell r="A1441" t="str">
            <v>포항항구</v>
          </cell>
        </row>
        <row r="1442">
          <cell r="A1442" t="str">
            <v>포항항구</v>
          </cell>
        </row>
        <row r="1443">
          <cell r="A1443" t="str">
            <v>포항항구</v>
          </cell>
        </row>
        <row r="1444">
          <cell r="A1444" t="str">
            <v>포항항구</v>
          </cell>
        </row>
        <row r="1445">
          <cell r="A1445" t="str">
            <v>포항항구</v>
          </cell>
        </row>
        <row r="1446">
          <cell r="A1446" t="str">
            <v>포항항구</v>
          </cell>
        </row>
        <row r="1447">
          <cell r="A1447" t="str">
            <v>포항항구</v>
          </cell>
        </row>
        <row r="1448">
          <cell r="A1448" t="str">
            <v>포항항구</v>
          </cell>
        </row>
        <row r="1449">
          <cell r="A1449" t="str">
            <v>포항항구</v>
          </cell>
        </row>
        <row r="1450">
          <cell r="A1450" t="str">
            <v>포항항구</v>
          </cell>
        </row>
        <row r="1451">
          <cell r="A1451" t="str">
            <v>포항항구</v>
          </cell>
        </row>
        <row r="1452">
          <cell r="A1452" t="str">
            <v>포항항구</v>
          </cell>
        </row>
        <row r="1453">
          <cell r="A1453" t="str">
            <v>포항항구</v>
          </cell>
        </row>
        <row r="1454">
          <cell r="A1454" t="str">
            <v>포항항구</v>
          </cell>
        </row>
        <row r="1455">
          <cell r="A1455" t="str">
            <v>포항항구</v>
          </cell>
        </row>
        <row r="1456">
          <cell r="A1456" t="str">
            <v>포항항구</v>
          </cell>
        </row>
        <row r="1457">
          <cell r="A1457" t="str">
            <v>포항항구</v>
          </cell>
        </row>
        <row r="1458">
          <cell r="A1458" t="str">
            <v>포항항구</v>
          </cell>
        </row>
        <row r="1459">
          <cell r="A1459" t="str">
            <v>포항항구</v>
          </cell>
        </row>
        <row r="1460">
          <cell r="A1460" t="str">
            <v>포항항구</v>
          </cell>
        </row>
        <row r="1461">
          <cell r="A1461" t="str">
            <v>포항항구</v>
          </cell>
        </row>
        <row r="1462">
          <cell r="A1462" t="str">
            <v>포항항구</v>
          </cell>
        </row>
        <row r="1463">
          <cell r="A1463" t="str">
            <v>포항항구</v>
          </cell>
        </row>
        <row r="1464">
          <cell r="A1464" t="str">
            <v>포항항구</v>
          </cell>
        </row>
        <row r="1465">
          <cell r="A1465" t="str">
            <v>포항항구</v>
          </cell>
        </row>
        <row r="1466">
          <cell r="A1466" t="str">
            <v>포항항구</v>
          </cell>
        </row>
        <row r="1467">
          <cell r="A1467" t="str">
            <v>포항항구</v>
          </cell>
        </row>
        <row r="1468">
          <cell r="A1468" t="str">
            <v>포항항구</v>
          </cell>
        </row>
        <row r="1469">
          <cell r="A1469" t="str">
            <v>포항항구</v>
          </cell>
        </row>
        <row r="1470">
          <cell r="A1470" t="str">
            <v>포항항구</v>
          </cell>
        </row>
        <row r="1471">
          <cell r="A1471" t="str">
            <v>포항항구</v>
          </cell>
        </row>
        <row r="1472">
          <cell r="A1472" t="str">
            <v>포항항구</v>
          </cell>
        </row>
        <row r="1473">
          <cell r="A1473" t="str">
            <v>포항항구</v>
          </cell>
        </row>
        <row r="1474">
          <cell r="A1474" t="str">
            <v>포항항구</v>
          </cell>
        </row>
        <row r="1475">
          <cell r="A1475" t="str">
            <v>포항항구</v>
          </cell>
        </row>
        <row r="1476">
          <cell r="A1476" t="str">
            <v>포항항구</v>
          </cell>
        </row>
        <row r="1477">
          <cell r="A1477" t="str">
            <v>포항항구</v>
          </cell>
        </row>
        <row r="1478">
          <cell r="A1478" t="str">
            <v>포항항구</v>
          </cell>
        </row>
        <row r="1479">
          <cell r="A1479" t="str">
            <v>포항항구</v>
          </cell>
        </row>
        <row r="1480">
          <cell r="A1480" t="str">
            <v>포항항구</v>
          </cell>
        </row>
        <row r="1481">
          <cell r="A1481" t="str">
            <v>포항항구</v>
          </cell>
        </row>
        <row r="1482">
          <cell r="A1482" t="str">
            <v>포항항구</v>
          </cell>
        </row>
        <row r="1483">
          <cell r="A1483" t="str">
            <v>포항항구</v>
          </cell>
        </row>
        <row r="1484">
          <cell r="A1484" t="str">
            <v>포항항구</v>
          </cell>
        </row>
        <row r="1485">
          <cell r="A1485" t="str">
            <v>포항항구</v>
          </cell>
        </row>
        <row r="1486">
          <cell r="A1486" t="str">
            <v>포항항구</v>
          </cell>
        </row>
        <row r="1487">
          <cell r="A1487" t="str">
            <v>포항항구</v>
          </cell>
        </row>
        <row r="1488">
          <cell r="A1488" t="str">
            <v>포항항구</v>
          </cell>
        </row>
        <row r="1489">
          <cell r="A1489" t="str">
            <v>포항항구</v>
          </cell>
        </row>
        <row r="1490">
          <cell r="A1490" t="str">
            <v>포항항구</v>
          </cell>
        </row>
        <row r="1491">
          <cell r="A1491" t="str">
            <v>포항항구</v>
          </cell>
        </row>
        <row r="1492">
          <cell r="A1492" t="str">
            <v>포항항구</v>
          </cell>
        </row>
        <row r="1493">
          <cell r="A1493" t="str">
            <v>포항항구</v>
          </cell>
        </row>
        <row r="1494">
          <cell r="A1494" t="str">
            <v>포항항구</v>
          </cell>
        </row>
        <row r="1495">
          <cell r="A1495" t="str">
            <v>포항항구</v>
          </cell>
        </row>
        <row r="1496">
          <cell r="A1496" t="str">
            <v>포항항구</v>
          </cell>
        </row>
        <row r="1497">
          <cell r="A1497" t="str">
            <v>포항항구</v>
          </cell>
        </row>
        <row r="1498">
          <cell r="A1498" t="str">
            <v>포항항구</v>
          </cell>
        </row>
        <row r="1499">
          <cell r="A1499" t="str">
            <v>포항항구</v>
          </cell>
        </row>
        <row r="1500">
          <cell r="A1500" t="str">
            <v>포항항구</v>
          </cell>
        </row>
        <row r="1501">
          <cell r="A1501" t="str">
            <v>포항항구</v>
          </cell>
        </row>
        <row r="1502">
          <cell r="A1502" t="str">
            <v>포항항구</v>
          </cell>
        </row>
        <row r="1503">
          <cell r="A1503" t="str">
            <v>포항항구</v>
          </cell>
        </row>
        <row r="1504">
          <cell r="A1504" t="str">
            <v>포항항구</v>
          </cell>
        </row>
        <row r="1505">
          <cell r="A1505" t="str">
            <v>포항항구</v>
          </cell>
        </row>
        <row r="1506">
          <cell r="A1506" t="str">
            <v>포항항구</v>
          </cell>
        </row>
        <row r="1507">
          <cell r="A1507" t="str">
            <v>포항항구</v>
          </cell>
        </row>
        <row r="1508">
          <cell r="A1508" t="str">
            <v>포항항구</v>
          </cell>
        </row>
        <row r="1509">
          <cell r="A1509" t="str">
            <v>포항항구</v>
          </cell>
        </row>
        <row r="1510">
          <cell r="A1510" t="str">
            <v>포항항구</v>
          </cell>
        </row>
        <row r="1511">
          <cell r="A1511" t="str">
            <v>포항항구</v>
          </cell>
        </row>
        <row r="1512">
          <cell r="A1512" t="str">
            <v>포항항구</v>
          </cell>
        </row>
        <row r="1513">
          <cell r="A1513" t="str">
            <v>포항항구</v>
          </cell>
        </row>
        <row r="1514">
          <cell r="A1514" t="str">
            <v>포항항구</v>
          </cell>
        </row>
        <row r="1515">
          <cell r="A1515" t="str">
            <v>포항항구</v>
          </cell>
        </row>
        <row r="1516">
          <cell r="A1516" t="str">
            <v>포항항구</v>
          </cell>
        </row>
        <row r="1517">
          <cell r="A1517" t="str">
            <v>포항항구</v>
          </cell>
        </row>
        <row r="1518">
          <cell r="A1518" t="str">
            <v>포항항구</v>
          </cell>
        </row>
        <row r="1519">
          <cell r="A1519" t="str">
            <v>포항항구</v>
          </cell>
        </row>
        <row r="1520">
          <cell r="A1520" t="str">
            <v>포항항구</v>
          </cell>
        </row>
        <row r="1521">
          <cell r="A1521" t="str">
            <v>포항항구</v>
          </cell>
        </row>
        <row r="1522">
          <cell r="A1522" t="str">
            <v>포항항구</v>
          </cell>
        </row>
        <row r="1523">
          <cell r="A1523" t="str">
            <v>포항항구</v>
          </cell>
        </row>
        <row r="1524">
          <cell r="A1524" t="str">
            <v>포항항구</v>
          </cell>
        </row>
        <row r="1525">
          <cell r="A1525" t="str">
            <v/>
          </cell>
        </row>
        <row r="1526">
          <cell r="A1526" t="str">
            <v>포항두호</v>
          </cell>
        </row>
        <row r="1527">
          <cell r="A1527" t="str">
            <v>포항두호</v>
          </cell>
        </row>
        <row r="1528">
          <cell r="A1528" t="str">
            <v>포항두호</v>
          </cell>
        </row>
        <row r="1529">
          <cell r="A1529" t="str">
            <v>포항두호</v>
          </cell>
        </row>
        <row r="1530">
          <cell r="A1530" t="str">
            <v>포항두호</v>
          </cell>
        </row>
        <row r="1531">
          <cell r="A1531" t="str">
            <v>포항두호</v>
          </cell>
        </row>
        <row r="1532">
          <cell r="A1532" t="str">
            <v>포항두호</v>
          </cell>
        </row>
        <row r="1533">
          <cell r="A1533" t="str">
            <v>포항두호</v>
          </cell>
        </row>
        <row r="1534">
          <cell r="A1534" t="str">
            <v>포항두호</v>
          </cell>
        </row>
        <row r="1535">
          <cell r="A1535" t="str">
            <v>포항두호</v>
          </cell>
        </row>
        <row r="1536">
          <cell r="A1536" t="str">
            <v>포항두호</v>
          </cell>
        </row>
        <row r="1537">
          <cell r="A1537" t="str">
            <v>포항두호</v>
          </cell>
        </row>
        <row r="1538">
          <cell r="A1538" t="str">
            <v>포항두호</v>
          </cell>
        </row>
        <row r="1539">
          <cell r="A1539" t="str">
            <v>포항두호</v>
          </cell>
        </row>
        <row r="1540">
          <cell r="A1540" t="str">
            <v>포항두호</v>
          </cell>
        </row>
        <row r="1541">
          <cell r="A1541" t="str">
            <v>포항두호</v>
          </cell>
        </row>
        <row r="1542">
          <cell r="A1542" t="str">
            <v>포항두호</v>
          </cell>
        </row>
        <row r="1543">
          <cell r="A1543" t="str">
            <v>포항두호</v>
          </cell>
        </row>
        <row r="1544">
          <cell r="A1544" t="str">
            <v>포항두호</v>
          </cell>
        </row>
        <row r="1545">
          <cell r="A1545" t="str">
            <v>포항두호</v>
          </cell>
        </row>
        <row r="1546">
          <cell r="A1546" t="str">
            <v>포항두호</v>
          </cell>
        </row>
        <row r="1547">
          <cell r="A1547" t="str">
            <v>포항두호</v>
          </cell>
        </row>
        <row r="1548">
          <cell r="A1548" t="str">
            <v>포항두호</v>
          </cell>
        </row>
        <row r="1549">
          <cell r="A1549" t="str">
            <v>포항두호</v>
          </cell>
        </row>
        <row r="1550">
          <cell r="A1550" t="str">
            <v>포항두호</v>
          </cell>
        </row>
        <row r="1551">
          <cell r="A1551" t="str">
            <v>포항두호</v>
          </cell>
        </row>
        <row r="1552">
          <cell r="A1552" t="str">
            <v>포항두호</v>
          </cell>
        </row>
        <row r="1553">
          <cell r="A1553" t="str">
            <v>포항두호</v>
          </cell>
        </row>
        <row r="1554">
          <cell r="A1554" t="str">
            <v>포항두호</v>
          </cell>
        </row>
        <row r="1555">
          <cell r="A1555" t="str">
            <v>포항두호</v>
          </cell>
        </row>
        <row r="1556">
          <cell r="A1556" t="str">
            <v>포항두호</v>
          </cell>
        </row>
        <row r="1557">
          <cell r="A1557" t="str">
            <v>포항두호</v>
          </cell>
        </row>
        <row r="1558">
          <cell r="A1558" t="str">
            <v>포항두호</v>
          </cell>
        </row>
        <row r="1559">
          <cell r="A1559" t="str">
            <v>포항두호</v>
          </cell>
        </row>
        <row r="1560">
          <cell r="A1560" t="str">
            <v>포항두호</v>
          </cell>
        </row>
        <row r="1561">
          <cell r="A1561" t="str">
            <v>포항두호</v>
          </cell>
        </row>
        <row r="1562">
          <cell r="A1562" t="str">
            <v>포항두호</v>
          </cell>
        </row>
        <row r="1563">
          <cell r="A1563" t="str">
            <v>포항두호</v>
          </cell>
        </row>
        <row r="1564">
          <cell r="A1564" t="str">
            <v>포항두호</v>
          </cell>
        </row>
        <row r="1565">
          <cell r="A1565" t="str">
            <v>포항두호</v>
          </cell>
        </row>
        <row r="1566">
          <cell r="A1566" t="str">
            <v>포항두호</v>
          </cell>
        </row>
        <row r="1567">
          <cell r="A1567" t="str">
            <v>포항두호</v>
          </cell>
        </row>
        <row r="1568">
          <cell r="A1568" t="str">
            <v>포항두호</v>
          </cell>
        </row>
        <row r="1569">
          <cell r="A1569" t="str">
            <v>포항두호</v>
          </cell>
        </row>
        <row r="1570">
          <cell r="A1570" t="str">
            <v>포항두호</v>
          </cell>
        </row>
        <row r="1571">
          <cell r="A1571" t="str">
            <v>포항두호</v>
          </cell>
        </row>
        <row r="1572">
          <cell r="A1572" t="str">
            <v>포항두호</v>
          </cell>
        </row>
        <row r="1573">
          <cell r="A1573" t="str">
            <v>포항두호</v>
          </cell>
        </row>
        <row r="1574">
          <cell r="A1574" t="str">
            <v>포항두호</v>
          </cell>
        </row>
        <row r="1575">
          <cell r="A1575" t="str">
            <v>포항두호</v>
          </cell>
        </row>
        <row r="1576">
          <cell r="A1576" t="str">
            <v/>
          </cell>
        </row>
        <row r="1577">
          <cell r="A1577" t="str">
            <v>상주냉림</v>
          </cell>
        </row>
        <row r="1578">
          <cell r="A1578" t="str">
            <v>상주냉림</v>
          </cell>
        </row>
        <row r="1579">
          <cell r="A1579" t="str">
            <v>상주냉림</v>
          </cell>
        </row>
        <row r="1580">
          <cell r="A1580" t="str">
            <v>상주냉림</v>
          </cell>
        </row>
        <row r="1581">
          <cell r="A1581" t="str">
            <v>상주냉림</v>
          </cell>
        </row>
        <row r="1582">
          <cell r="A1582" t="str">
            <v>상주냉림</v>
          </cell>
        </row>
        <row r="1583">
          <cell r="A1583" t="str">
            <v>상주냉림</v>
          </cell>
        </row>
        <row r="1584">
          <cell r="A1584" t="str">
            <v>상주냉림</v>
          </cell>
        </row>
        <row r="1585">
          <cell r="A1585" t="str">
            <v>상주냉림</v>
          </cell>
        </row>
        <row r="1586">
          <cell r="A1586" t="str">
            <v>상주냉림</v>
          </cell>
        </row>
        <row r="1587">
          <cell r="A1587" t="str">
            <v>상주냉림</v>
          </cell>
        </row>
        <row r="1588">
          <cell r="A1588" t="str">
            <v>상주냉림</v>
          </cell>
        </row>
        <row r="1589">
          <cell r="A1589" t="str">
            <v>상주냉림</v>
          </cell>
        </row>
        <row r="1590">
          <cell r="A1590" t="str">
            <v>상주냉림</v>
          </cell>
        </row>
        <row r="1591">
          <cell r="A1591" t="str">
            <v>상주냉림</v>
          </cell>
        </row>
        <row r="1592">
          <cell r="A1592" t="str">
            <v>상주냉림</v>
          </cell>
        </row>
        <row r="1593">
          <cell r="A1593" t="str">
            <v>상주냉림</v>
          </cell>
        </row>
        <row r="1594">
          <cell r="A1594" t="str">
            <v>상주냉림</v>
          </cell>
        </row>
        <row r="1595">
          <cell r="A1595" t="str">
            <v>상주냉림</v>
          </cell>
        </row>
        <row r="1596">
          <cell r="A1596" t="str">
            <v>상주냉림</v>
          </cell>
        </row>
        <row r="1597">
          <cell r="A1597" t="str">
            <v>상주냉림</v>
          </cell>
        </row>
        <row r="1598">
          <cell r="A1598" t="str">
            <v>상주냉림</v>
          </cell>
        </row>
        <row r="1599">
          <cell r="A1599" t="str">
            <v>상주냉림</v>
          </cell>
        </row>
        <row r="1600">
          <cell r="A1600" t="str">
            <v>상주냉림</v>
          </cell>
        </row>
        <row r="1601">
          <cell r="A1601" t="str">
            <v>상주냉림</v>
          </cell>
        </row>
        <row r="1602">
          <cell r="A1602" t="str">
            <v>상주냉림</v>
          </cell>
        </row>
        <row r="1603">
          <cell r="A1603" t="str">
            <v>상주냉림</v>
          </cell>
        </row>
        <row r="1604">
          <cell r="A1604" t="str">
            <v>상주냉림</v>
          </cell>
        </row>
        <row r="1605">
          <cell r="A1605" t="str">
            <v>상주냉림</v>
          </cell>
        </row>
        <row r="1606">
          <cell r="A1606" t="str">
            <v>상주냉림</v>
          </cell>
        </row>
        <row r="1607">
          <cell r="A1607" t="str">
            <v>상주냉림</v>
          </cell>
        </row>
        <row r="1608">
          <cell r="A1608" t="str">
            <v>상주냉림</v>
          </cell>
        </row>
        <row r="1609">
          <cell r="A1609" t="str">
            <v>상주냉림</v>
          </cell>
        </row>
        <row r="1610">
          <cell r="A1610" t="str">
            <v>상주냉림</v>
          </cell>
        </row>
        <row r="1611">
          <cell r="A1611" t="str">
            <v>상주냉림</v>
          </cell>
        </row>
        <row r="1612">
          <cell r="A1612" t="str">
            <v>상주냉림</v>
          </cell>
        </row>
        <row r="1613">
          <cell r="A1613" t="str">
            <v>상주냉림</v>
          </cell>
        </row>
        <row r="1614">
          <cell r="A1614" t="str">
            <v>상주냉림</v>
          </cell>
        </row>
        <row r="1615">
          <cell r="A1615" t="str">
            <v>상주냉림</v>
          </cell>
        </row>
        <row r="1616">
          <cell r="A1616" t="str">
            <v>상주냉림</v>
          </cell>
        </row>
        <row r="1618">
          <cell r="A1618" t="str">
            <v>김해어방</v>
          </cell>
        </row>
        <row r="1619">
          <cell r="A1619" t="str">
            <v>김해어방</v>
          </cell>
        </row>
        <row r="1620">
          <cell r="A1620" t="str">
            <v>김해어방</v>
          </cell>
        </row>
        <row r="1621">
          <cell r="A1621" t="str">
            <v>김해어방</v>
          </cell>
        </row>
        <row r="1622">
          <cell r="A1622" t="str">
            <v>김해어방</v>
          </cell>
        </row>
        <row r="1623">
          <cell r="A1623" t="str">
            <v>김해어방</v>
          </cell>
        </row>
        <row r="1624">
          <cell r="A1624" t="str">
            <v>김해어방</v>
          </cell>
        </row>
        <row r="1625">
          <cell r="A1625" t="str">
            <v>김해어방</v>
          </cell>
        </row>
        <row r="1626">
          <cell r="A1626" t="str">
            <v>김해어방</v>
          </cell>
        </row>
        <row r="1627">
          <cell r="A1627" t="str">
            <v>김해어방</v>
          </cell>
        </row>
        <row r="1628">
          <cell r="A1628" t="str">
            <v>김해어방</v>
          </cell>
        </row>
        <row r="1629">
          <cell r="A1629" t="str">
            <v>김해어방</v>
          </cell>
        </row>
        <row r="1630">
          <cell r="A1630" t="str">
            <v>김해어방</v>
          </cell>
        </row>
        <row r="1631">
          <cell r="A1631" t="str">
            <v>김해어방</v>
          </cell>
        </row>
        <row r="1632">
          <cell r="A1632" t="str">
            <v>김해어방</v>
          </cell>
        </row>
        <row r="1633">
          <cell r="A1633" t="str">
            <v>김해어방</v>
          </cell>
        </row>
        <row r="1634">
          <cell r="A1634" t="str">
            <v>김해어방</v>
          </cell>
        </row>
        <row r="1635">
          <cell r="A1635" t="str">
            <v>김해어방</v>
          </cell>
        </row>
        <row r="1636">
          <cell r="A1636" t="str">
            <v>김해어방</v>
          </cell>
        </row>
        <row r="1637">
          <cell r="A1637" t="str">
            <v>김해어방</v>
          </cell>
        </row>
        <row r="1638">
          <cell r="A1638" t="str">
            <v>김해어방</v>
          </cell>
        </row>
        <row r="1639">
          <cell r="A1639" t="str">
            <v>김해어방</v>
          </cell>
        </row>
        <row r="1640">
          <cell r="A1640" t="str">
            <v>김해어방</v>
          </cell>
        </row>
        <row r="1641">
          <cell r="A1641" t="str">
            <v>김해어방</v>
          </cell>
        </row>
        <row r="1642">
          <cell r="A1642" t="str">
            <v>김해어방</v>
          </cell>
        </row>
        <row r="1643">
          <cell r="A1643" t="str">
            <v>김해어방</v>
          </cell>
        </row>
        <row r="1644">
          <cell r="A1644" t="str">
            <v>김해어방</v>
          </cell>
        </row>
        <row r="1645">
          <cell r="A1645" t="str">
            <v>김해어방</v>
          </cell>
        </row>
        <row r="1646">
          <cell r="A1646" t="str">
            <v>김해어방</v>
          </cell>
        </row>
        <row r="1647">
          <cell r="A1647" t="str">
            <v>김해어방</v>
          </cell>
        </row>
        <row r="1648">
          <cell r="A1648" t="str">
            <v/>
          </cell>
        </row>
        <row r="1649">
          <cell r="A1649" t="str">
            <v>마산교방</v>
          </cell>
        </row>
        <row r="1650">
          <cell r="A1650" t="str">
            <v>마산교방</v>
          </cell>
        </row>
        <row r="1651">
          <cell r="A1651" t="str">
            <v>마산교방</v>
          </cell>
        </row>
        <row r="1652">
          <cell r="A1652" t="str">
            <v>마산교방</v>
          </cell>
        </row>
        <row r="1653">
          <cell r="A1653" t="str">
            <v>마산교방</v>
          </cell>
        </row>
        <row r="1654">
          <cell r="A1654" t="str">
            <v>마산교방</v>
          </cell>
        </row>
        <row r="1655">
          <cell r="A1655" t="str">
            <v>마산교방</v>
          </cell>
        </row>
        <row r="1656">
          <cell r="A1656" t="str">
            <v>마산교방</v>
          </cell>
        </row>
        <row r="1657">
          <cell r="A1657" t="str">
            <v>마산교방</v>
          </cell>
        </row>
        <row r="1658">
          <cell r="A1658" t="str">
            <v>마산교방</v>
          </cell>
        </row>
        <row r="1659">
          <cell r="A1659" t="str">
            <v>마산교방</v>
          </cell>
        </row>
        <row r="1660">
          <cell r="A1660" t="str">
            <v>마산교방</v>
          </cell>
        </row>
        <row r="1661">
          <cell r="A1661" t="str">
            <v>마산교방</v>
          </cell>
        </row>
        <row r="1662">
          <cell r="A1662" t="str">
            <v>마산교방</v>
          </cell>
        </row>
        <row r="1663">
          <cell r="A1663" t="str">
            <v>마산교방</v>
          </cell>
        </row>
        <row r="1664">
          <cell r="A1664" t="str">
            <v>마산교방</v>
          </cell>
        </row>
        <row r="1665">
          <cell r="A1665" t="str">
            <v>마산교방</v>
          </cell>
        </row>
        <row r="1666">
          <cell r="A1666" t="str">
            <v>마산교방</v>
          </cell>
        </row>
        <row r="1667">
          <cell r="A1667" t="str">
            <v>마산교방</v>
          </cell>
        </row>
        <row r="1668">
          <cell r="A1668" t="str">
            <v>마산교방</v>
          </cell>
        </row>
        <row r="1669">
          <cell r="A1669" t="str">
            <v>마산교방</v>
          </cell>
        </row>
        <row r="1670">
          <cell r="A1670" t="str">
            <v>마산교방</v>
          </cell>
        </row>
        <row r="1671">
          <cell r="A1671" t="str">
            <v>마산교방</v>
          </cell>
        </row>
        <row r="1672">
          <cell r="A1672" t="str">
            <v>마산교방</v>
          </cell>
        </row>
        <row r="1673">
          <cell r="A1673" t="str">
            <v>마산교방</v>
          </cell>
        </row>
        <row r="1674">
          <cell r="A1674" t="str">
            <v>마산교방</v>
          </cell>
        </row>
        <row r="1675">
          <cell r="A1675" t="str">
            <v>마산교방</v>
          </cell>
        </row>
        <row r="1676">
          <cell r="A1676" t="str">
            <v>마산교방</v>
          </cell>
        </row>
        <row r="1677">
          <cell r="A1677" t="str">
            <v>마산교방</v>
          </cell>
        </row>
        <row r="1678">
          <cell r="A1678" t="str">
            <v>마산교방</v>
          </cell>
        </row>
        <row r="1679">
          <cell r="A1679" t="str">
            <v>마산교방</v>
          </cell>
        </row>
        <row r="1680">
          <cell r="A1680" t="str">
            <v>마산교방</v>
          </cell>
        </row>
        <row r="1681">
          <cell r="A1681" t="str">
            <v>마산교방</v>
          </cell>
        </row>
        <row r="1682">
          <cell r="A1682" t="str">
            <v>마산교방</v>
          </cell>
        </row>
        <row r="1683">
          <cell r="A1683" t="str">
            <v>마산교방</v>
          </cell>
        </row>
        <row r="1684">
          <cell r="A1684" t="str">
            <v>마산교방</v>
          </cell>
        </row>
        <row r="1685">
          <cell r="A1685" t="str">
            <v>마산교방</v>
          </cell>
        </row>
        <row r="1686">
          <cell r="A1686" t="str">
            <v>마산교방</v>
          </cell>
        </row>
        <row r="1687">
          <cell r="A1687" t="str">
            <v>마산교방</v>
          </cell>
        </row>
        <row r="1688">
          <cell r="A1688" t="str">
            <v>마산교방</v>
          </cell>
        </row>
        <row r="1689">
          <cell r="A1689" t="str">
            <v>마산교방</v>
          </cell>
        </row>
        <row r="1690">
          <cell r="A1690" t="str">
            <v>마산교방</v>
          </cell>
        </row>
        <row r="1691">
          <cell r="A1691" t="str">
            <v>마산교방</v>
          </cell>
        </row>
        <row r="1692">
          <cell r="A1692" t="str">
            <v>마산교방</v>
          </cell>
        </row>
        <row r="1693">
          <cell r="A1693" t="str">
            <v>마산교방</v>
          </cell>
        </row>
        <row r="1694">
          <cell r="A1694" t="str">
            <v>마산교방</v>
          </cell>
        </row>
        <row r="1695">
          <cell r="A1695" t="str">
            <v>마산교방</v>
          </cell>
        </row>
        <row r="1696">
          <cell r="A1696" t="str">
            <v>마산교방</v>
          </cell>
        </row>
        <row r="1697">
          <cell r="A1697" t="str">
            <v>마산교방</v>
          </cell>
        </row>
        <row r="1698">
          <cell r="A1698" t="str">
            <v>마산교방</v>
          </cell>
        </row>
        <row r="1699">
          <cell r="A1699" t="str">
            <v>마산교방</v>
          </cell>
        </row>
        <row r="1700">
          <cell r="A1700" t="str">
            <v>마산교방</v>
          </cell>
        </row>
        <row r="1701">
          <cell r="A1701" t="str">
            <v>마산교방</v>
          </cell>
        </row>
        <row r="1702">
          <cell r="A1702" t="str">
            <v>마산교방</v>
          </cell>
        </row>
        <row r="1703">
          <cell r="A1703" t="str">
            <v>마산교방</v>
          </cell>
        </row>
        <row r="1704">
          <cell r="A1704" t="str">
            <v>마산교방</v>
          </cell>
        </row>
        <row r="1705">
          <cell r="A1705" t="str">
            <v>마산교방</v>
          </cell>
        </row>
        <row r="1706">
          <cell r="A1706" t="str">
            <v>마산교방</v>
          </cell>
        </row>
        <row r="1707">
          <cell r="A1707" t="str">
            <v>마산교방</v>
          </cell>
        </row>
        <row r="1708">
          <cell r="A1708" t="str">
            <v>마산교방</v>
          </cell>
        </row>
        <row r="1709">
          <cell r="A1709" t="str">
            <v>마산교방</v>
          </cell>
        </row>
        <row r="1710">
          <cell r="A1710" t="str">
            <v>마산교방</v>
          </cell>
        </row>
        <row r="1711">
          <cell r="A1711" t="str">
            <v>마산교방</v>
          </cell>
        </row>
        <row r="1712">
          <cell r="A1712" t="str">
            <v>마산교방</v>
          </cell>
        </row>
        <row r="1713">
          <cell r="A1713" t="str">
            <v>마산교방</v>
          </cell>
        </row>
        <row r="1714">
          <cell r="A1714" t="str">
            <v>마산교방</v>
          </cell>
        </row>
        <row r="1715">
          <cell r="A1715" t="str">
            <v>마산교방</v>
          </cell>
        </row>
        <row r="1716">
          <cell r="A1716" t="str">
            <v>마산교방</v>
          </cell>
        </row>
        <row r="1717">
          <cell r="A1717" t="str">
            <v>마산교방</v>
          </cell>
        </row>
        <row r="1718">
          <cell r="A1718" t="str">
            <v>마산교방</v>
          </cell>
        </row>
        <row r="1719">
          <cell r="A1719" t="str">
            <v>마산교방</v>
          </cell>
        </row>
        <row r="1720">
          <cell r="A1720" t="str">
            <v>마산교방</v>
          </cell>
        </row>
        <row r="1721">
          <cell r="A1721" t="str">
            <v>마산교방</v>
          </cell>
        </row>
        <row r="1722">
          <cell r="A1722" t="str">
            <v>마산교방</v>
          </cell>
        </row>
        <row r="1723">
          <cell r="A1723" t="str">
            <v>마산교방</v>
          </cell>
        </row>
        <row r="1724">
          <cell r="A1724" t="str">
            <v>마산교방</v>
          </cell>
        </row>
        <row r="1725">
          <cell r="A1725" t="str">
            <v>마산교방</v>
          </cell>
        </row>
        <row r="1726">
          <cell r="A1726" t="str">
            <v>마산교방</v>
          </cell>
        </row>
        <row r="1727">
          <cell r="A1727" t="str">
            <v>마산교방</v>
          </cell>
        </row>
        <row r="1728">
          <cell r="A1728" t="str">
            <v>마산교방</v>
          </cell>
        </row>
        <row r="1729">
          <cell r="A1729" t="str">
            <v>마산교방</v>
          </cell>
        </row>
        <row r="1730">
          <cell r="A1730" t="str">
            <v>마산교방</v>
          </cell>
        </row>
        <row r="1731">
          <cell r="A1731" t="str">
            <v>마산교방</v>
          </cell>
        </row>
        <row r="1732">
          <cell r="A1732" t="str">
            <v>마산교방</v>
          </cell>
        </row>
        <row r="1733">
          <cell r="A1733" t="str">
            <v>마산교방</v>
          </cell>
        </row>
        <row r="1734">
          <cell r="A1734" t="str">
            <v>마산교방</v>
          </cell>
        </row>
        <row r="1735">
          <cell r="A1735" t="str">
            <v>마산교방</v>
          </cell>
        </row>
        <row r="1736">
          <cell r="A1736" t="str">
            <v>마산교방</v>
          </cell>
        </row>
        <row r="1737">
          <cell r="A1737" t="str">
            <v>마산교방</v>
          </cell>
        </row>
        <row r="1738">
          <cell r="A1738" t="str">
            <v>마산교방</v>
          </cell>
        </row>
        <row r="1739">
          <cell r="A1739" t="str">
            <v>마산교방</v>
          </cell>
        </row>
        <row r="1740">
          <cell r="A1740" t="str">
            <v>마산교방</v>
          </cell>
        </row>
        <row r="1741">
          <cell r="A1741" t="str">
            <v>마산교방</v>
          </cell>
        </row>
        <row r="1742">
          <cell r="A1742" t="str">
            <v>마산교방</v>
          </cell>
        </row>
        <row r="1743">
          <cell r="A1743" t="str">
            <v>마산교방</v>
          </cell>
        </row>
        <row r="1744">
          <cell r="A1744" t="str">
            <v>마산교방</v>
          </cell>
        </row>
        <row r="1745">
          <cell r="A1745" t="str">
            <v>마산교방</v>
          </cell>
        </row>
        <row r="1746">
          <cell r="A1746" t="str">
            <v>마산교방</v>
          </cell>
        </row>
        <row r="1747">
          <cell r="A1747" t="str">
            <v>마산교방</v>
          </cell>
        </row>
        <row r="1748">
          <cell r="A1748" t="str">
            <v>마산교방</v>
          </cell>
        </row>
        <row r="1749">
          <cell r="A1749" t="str">
            <v>마산교방</v>
          </cell>
        </row>
        <row r="1750">
          <cell r="A1750" t="str">
            <v>마산교방</v>
          </cell>
        </row>
        <row r="1751">
          <cell r="A1751" t="str">
            <v>마산교방</v>
          </cell>
        </row>
        <row r="1752">
          <cell r="A1752" t="str">
            <v>마산교방</v>
          </cell>
        </row>
        <row r="1753">
          <cell r="A1753" t="str">
            <v>마산교방</v>
          </cell>
        </row>
        <row r="1754">
          <cell r="A1754" t="str">
            <v>마산교방</v>
          </cell>
        </row>
        <row r="1755">
          <cell r="A1755" t="str">
            <v>마산교방</v>
          </cell>
        </row>
        <row r="1756">
          <cell r="A1756" t="str">
            <v>마산교방</v>
          </cell>
        </row>
        <row r="1757">
          <cell r="A1757" t="str">
            <v>마산교방</v>
          </cell>
        </row>
        <row r="1758">
          <cell r="A1758" t="str">
            <v>마산교방</v>
          </cell>
        </row>
        <row r="1759">
          <cell r="A1759" t="str">
            <v>마산교방</v>
          </cell>
        </row>
        <row r="1760">
          <cell r="A1760" t="str">
            <v>마산교방</v>
          </cell>
        </row>
        <row r="1761">
          <cell r="A1761" t="str">
            <v>마산교방</v>
          </cell>
        </row>
        <row r="1762">
          <cell r="A1762" t="str">
            <v>마산교방</v>
          </cell>
        </row>
        <row r="1763">
          <cell r="A1763" t="str">
            <v>마산교방</v>
          </cell>
        </row>
        <row r="1764">
          <cell r="A1764" t="str">
            <v>마산교방</v>
          </cell>
        </row>
        <row r="1765">
          <cell r="A1765" t="str">
            <v>마산교방</v>
          </cell>
        </row>
        <row r="1766">
          <cell r="A1766" t="str">
            <v>마산교방</v>
          </cell>
        </row>
        <row r="1767">
          <cell r="A1767" t="str">
            <v>마산교방</v>
          </cell>
        </row>
        <row r="1768">
          <cell r="A1768" t="str">
            <v>마산교방</v>
          </cell>
        </row>
        <row r="1769">
          <cell r="A1769" t="str">
            <v>마산교방</v>
          </cell>
        </row>
        <row r="1770">
          <cell r="A1770" t="str">
            <v>마산교방</v>
          </cell>
        </row>
        <row r="1771">
          <cell r="A1771" t="str">
            <v>마산교방</v>
          </cell>
        </row>
        <row r="1772">
          <cell r="A1772" t="str">
            <v>마산교방</v>
          </cell>
        </row>
        <row r="1773">
          <cell r="A1773" t="str">
            <v>마산교방</v>
          </cell>
        </row>
        <row r="1774">
          <cell r="A1774" t="str">
            <v>마산교방</v>
          </cell>
        </row>
        <row r="1775">
          <cell r="A1775" t="str">
            <v>마산교방</v>
          </cell>
        </row>
        <row r="1776">
          <cell r="A1776" t="str">
            <v>마산교방</v>
          </cell>
        </row>
        <row r="1777">
          <cell r="A1777" t="str">
            <v>마산교방</v>
          </cell>
        </row>
        <row r="1778">
          <cell r="A1778" t="str">
            <v>마산교방</v>
          </cell>
        </row>
        <row r="1779">
          <cell r="A1779" t="str">
            <v>마산교방</v>
          </cell>
        </row>
        <row r="1780">
          <cell r="A1780" t="str">
            <v>마산교방</v>
          </cell>
        </row>
        <row r="1781">
          <cell r="A1781" t="str">
            <v>마산교방</v>
          </cell>
        </row>
        <row r="1782">
          <cell r="A1782" t="str">
            <v>마산교방</v>
          </cell>
        </row>
        <row r="1783">
          <cell r="A1783" t="str">
            <v>마산교방</v>
          </cell>
        </row>
        <row r="1784">
          <cell r="A1784" t="str">
            <v>마산교방</v>
          </cell>
        </row>
        <row r="1785">
          <cell r="A1785" t="str">
            <v>마산교방</v>
          </cell>
        </row>
        <row r="1786">
          <cell r="A1786" t="str">
            <v>마산교방</v>
          </cell>
        </row>
        <row r="1787">
          <cell r="A1787" t="str">
            <v>마산교방</v>
          </cell>
        </row>
        <row r="1788">
          <cell r="A1788" t="str">
            <v>마산교방</v>
          </cell>
        </row>
        <row r="1789">
          <cell r="A1789" t="str">
            <v>마산교방</v>
          </cell>
        </row>
        <row r="1790">
          <cell r="A1790" t="str">
            <v>마산교방</v>
          </cell>
        </row>
        <row r="1791">
          <cell r="A1791" t="str">
            <v>마산교방</v>
          </cell>
        </row>
        <row r="1792">
          <cell r="A1792" t="str">
            <v>마산교방</v>
          </cell>
        </row>
        <row r="1793">
          <cell r="A1793" t="str">
            <v>마산교방</v>
          </cell>
        </row>
        <row r="1794">
          <cell r="A1794" t="str">
            <v>마산교방</v>
          </cell>
        </row>
        <row r="1795">
          <cell r="A1795" t="str">
            <v>마산교방</v>
          </cell>
        </row>
        <row r="1796">
          <cell r="A1796" t="str">
            <v>마산교방</v>
          </cell>
        </row>
        <row r="1797">
          <cell r="A1797" t="str">
            <v>마산교방</v>
          </cell>
        </row>
        <row r="1798">
          <cell r="A1798" t="str">
            <v>마산교방</v>
          </cell>
        </row>
        <row r="1799">
          <cell r="A1799" t="str">
            <v>마산교방</v>
          </cell>
        </row>
        <row r="1800">
          <cell r="A1800" t="str">
            <v>마산교방</v>
          </cell>
        </row>
        <row r="1801">
          <cell r="A1801" t="str">
            <v>마산교방</v>
          </cell>
        </row>
        <row r="1802">
          <cell r="A1802" t="str">
            <v>마산교방</v>
          </cell>
        </row>
        <row r="1803">
          <cell r="A1803" t="str">
            <v>마산교방</v>
          </cell>
        </row>
        <row r="1804">
          <cell r="A1804" t="str">
            <v>마산교방</v>
          </cell>
        </row>
        <row r="1805">
          <cell r="A1805" t="str">
            <v>마산교방</v>
          </cell>
        </row>
        <row r="1806">
          <cell r="A1806" t="str">
            <v>마산교방</v>
          </cell>
        </row>
        <row r="1807">
          <cell r="A1807" t="str">
            <v>마산교방</v>
          </cell>
        </row>
        <row r="1808">
          <cell r="A1808" t="str">
            <v>마산교방</v>
          </cell>
        </row>
        <row r="1809">
          <cell r="A1809" t="str">
            <v>마산교방</v>
          </cell>
        </row>
        <row r="1810">
          <cell r="A1810" t="str">
            <v>마산교방</v>
          </cell>
        </row>
        <row r="1811">
          <cell r="A1811" t="str">
            <v>마산교방</v>
          </cell>
        </row>
        <row r="1812">
          <cell r="A1812" t="str">
            <v>마산교방</v>
          </cell>
        </row>
        <row r="1813">
          <cell r="A1813" t="str">
            <v>마산교방</v>
          </cell>
        </row>
        <row r="1814">
          <cell r="A1814" t="str">
            <v>마산교방</v>
          </cell>
        </row>
        <row r="1815">
          <cell r="A1815" t="str">
            <v>마산교방</v>
          </cell>
        </row>
        <row r="1816">
          <cell r="A1816" t="str">
            <v>마산교방</v>
          </cell>
        </row>
        <row r="1817">
          <cell r="A1817" t="str">
            <v>마산교방</v>
          </cell>
        </row>
        <row r="1818">
          <cell r="A1818" t="str">
            <v>마산교방</v>
          </cell>
        </row>
        <row r="1819">
          <cell r="A1819" t="str">
            <v>마산교방</v>
          </cell>
        </row>
        <row r="1820">
          <cell r="A1820" t="str">
            <v>마산교방</v>
          </cell>
        </row>
        <row r="1821">
          <cell r="A1821" t="str">
            <v>마산교방</v>
          </cell>
        </row>
        <row r="1822">
          <cell r="A1822" t="str">
            <v>마산교방</v>
          </cell>
        </row>
        <row r="1823">
          <cell r="A1823" t="str">
            <v>마산교방</v>
          </cell>
        </row>
        <row r="1824">
          <cell r="A1824" t="str">
            <v>마산교방</v>
          </cell>
        </row>
        <row r="1825">
          <cell r="A1825" t="str">
            <v>마산교방</v>
          </cell>
        </row>
        <row r="1826">
          <cell r="A1826" t="str">
            <v>마산교방</v>
          </cell>
        </row>
        <row r="1827">
          <cell r="A1827" t="str">
            <v>마산교방</v>
          </cell>
        </row>
        <row r="1828">
          <cell r="A1828" t="str">
            <v>마산교방</v>
          </cell>
        </row>
        <row r="1829">
          <cell r="A1829" t="str">
            <v>마산교방</v>
          </cell>
        </row>
        <row r="1830">
          <cell r="A1830" t="str">
            <v>마산교방</v>
          </cell>
        </row>
        <row r="1831">
          <cell r="A1831" t="str">
            <v>마산교방</v>
          </cell>
        </row>
        <row r="1832">
          <cell r="A1832" t="str">
            <v>마산교방</v>
          </cell>
        </row>
        <row r="1833">
          <cell r="A1833" t="str">
            <v>마산교방</v>
          </cell>
        </row>
        <row r="1834">
          <cell r="A1834" t="str">
            <v>마산교방</v>
          </cell>
        </row>
        <row r="1835">
          <cell r="A1835" t="str">
            <v>마산교방</v>
          </cell>
        </row>
        <row r="1836">
          <cell r="A1836" t="str">
            <v>마산교방</v>
          </cell>
        </row>
        <row r="1837">
          <cell r="A1837" t="str">
            <v>마산교방</v>
          </cell>
        </row>
        <row r="1838">
          <cell r="A1838" t="str">
            <v>마산교방</v>
          </cell>
        </row>
        <row r="1839">
          <cell r="A1839" t="str">
            <v>마산교방</v>
          </cell>
        </row>
        <row r="1840">
          <cell r="A1840" t="str">
            <v>마산교방</v>
          </cell>
        </row>
        <row r="1841">
          <cell r="A1841" t="str">
            <v>마산교방</v>
          </cell>
        </row>
        <row r="1842">
          <cell r="A1842" t="str">
            <v>마산교방</v>
          </cell>
        </row>
        <row r="1843">
          <cell r="A1843" t="str">
            <v>마산교방</v>
          </cell>
        </row>
        <row r="1844">
          <cell r="A1844" t="str">
            <v>마산교방</v>
          </cell>
        </row>
        <row r="1845">
          <cell r="A1845" t="str">
            <v>마산교방</v>
          </cell>
        </row>
        <row r="1846">
          <cell r="A1846" t="str">
            <v>마산교방</v>
          </cell>
        </row>
        <row r="1847">
          <cell r="A1847" t="str">
            <v>마산교방</v>
          </cell>
        </row>
        <row r="1848">
          <cell r="A1848" t="str">
            <v>마산교방</v>
          </cell>
        </row>
        <row r="1849">
          <cell r="A1849" t="str">
            <v>마산교방</v>
          </cell>
        </row>
        <row r="1850">
          <cell r="A1850" t="str">
            <v>마산교방</v>
          </cell>
        </row>
        <row r="1851">
          <cell r="A1851" t="str">
            <v>마산교방</v>
          </cell>
        </row>
        <row r="1852">
          <cell r="A1852" t="str">
            <v>마산교방</v>
          </cell>
        </row>
        <row r="1853">
          <cell r="A1853" t="str">
            <v>마산교방</v>
          </cell>
        </row>
        <row r="1854">
          <cell r="A1854" t="str">
            <v>마산교방</v>
          </cell>
        </row>
        <row r="1855">
          <cell r="A1855" t="str">
            <v>마산교방</v>
          </cell>
        </row>
        <row r="1856">
          <cell r="A1856" t="str">
            <v>마산교방</v>
          </cell>
        </row>
        <row r="1857">
          <cell r="A1857" t="str">
            <v>마산교방</v>
          </cell>
        </row>
        <row r="1858">
          <cell r="A1858" t="str">
            <v>마산교방</v>
          </cell>
        </row>
        <row r="1859">
          <cell r="A1859" t="str">
            <v>마산교방</v>
          </cell>
        </row>
        <row r="1860">
          <cell r="A1860" t="str">
            <v>마산교방</v>
          </cell>
        </row>
        <row r="1861">
          <cell r="A1861" t="str">
            <v>마산교방</v>
          </cell>
        </row>
        <row r="1862">
          <cell r="A1862" t="str">
            <v>마산교방</v>
          </cell>
        </row>
        <row r="1863">
          <cell r="A1863" t="str">
            <v>마산교방</v>
          </cell>
        </row>
        <row r="1864">
          <cell r="A1864" t="str">
            <v>마산교방</v>
          </cell>
        </row>
        <row r="1865">
          <cell r="A1865" t="str">
            <v>마산교방</v>
          </cell>
        </row>
        <row r="1866">
          <cell r="A1866" t="str">
            <v>마산교방</v>
          </cell>
        </row>
        <row r="1867">
          <cell r="A1867" t="str">
            <v>마산교방</v>
          </cell>
        </row>
        <row r="1868">
          <cell r="A1868" t="str">
            <v>마산교방</v>
          </cell>
        </row>
        <row r="1869">
          <cell r="A1869" t="str">
            <v/>
          </cell>
        </row>
        <row r="1870">
          <cell r="A1870" t="str">
            <v>마산월영-1</v>
          </cell>
        </row>
        <row r="1871">
          <cell r="A1871" t="str">
            <v>마산월영-1</v>
          </cell>
        </row>
        <row r="1872">
          <cell r="A1872" t="str">
            <v>마산월영-1</v>
          </cell>
        </row>
        <row r="1873">
          <cell r="A1873" t="str">
            <v>마산월영-1</v>
          </cell>
        </row>
        <row r="1874">
          <cell r="A1874" t="str">
            <v>마산월영-1</v>
          </cell>
        </row>
        <row r="1875">
          <cell r="A1875" t="str">
            <v>마산월영-1</v>
          </cell>
        </row>
        <row r="1876">
          <cell r="A1876" t="str">
            <v>마산월영-1</v>
          </cell>
        </row>
        <row r="1877">
          <cell r="A1877" t="str">
            <v>마산월영-1</v>
          </cell>
        </row>
        <row r="1878">
          <cell r="A1878" t="str">
            <v>마산월영-1</v>
          </cell>
        </row>
        <row r="1879">
          <cell r="A1879" t="str">
            <v>마산월영-1</v>
          </cell>
        </row>
        <row r="1880">
          <cell r="A1880" t="str">
            <v>마산월영-1</v>
          </cell>
        </row>
        <row r="1881">
          <cell r="A1881" t="str">
            <v>마산월영-1</v>
          </cell>
        </row>
        <row r="1882">
          <cell r="A1882" t="str">
            <v>마산월영-1</v>
          </cell>
        </row>
        <row r="1883">
          <cell r="A1883" t="str">
            <v>마산월영-1</v>
          </cell>
        </row>
        <row r="1884">
          <cell r="A1884" t="str">
            <v>마산월영-1</v>
          </cell>
        </row>
        <row r="1885">
          <cell r="A1885" t="str">
            <v>마산월영-1</v>
          </cell>
        </row>
        <row r="1886">
          <cell r="A1886" t="str">
            <v>마산월영-1</v>
          </cell>
        </row>
        <row r="1887">
          <cell r="A1887" t="str">
            <v>마산월영-1</v>
          </cell>
        </row>
        <row r="1888">
          <cell r="A1888" t="str">
            <v>마산월영-1</v>
          </cell>
        </row>
        <row r="1889">
          <cell r="A1889" t="str">
            <v>마산월영-1</v>
          </cell>
        </row>
        <row r="1890">
          <cell r="A1890" t="str">
            <v>마산월영-1</v>
          </cell>
        </row>
        <row r="1891">
          <cell r="A1891" t="str">
            <v>마산월영-1</v>
          </cell>
        </row>
        <row r="1892">
          <cell r="A1892" t="str">
            <v>마산월영-1</v>
          </cell>
        </row>
        <row r="1893">
          <cell r="A1893" t="str">
            <v>마산월영-1</v>
          </cell>
        </row>
        <row r="1894">
          <cell r="A1894" t="str">
            <v>마산월영-1</v>
          </cell>
        </row>
        <row r="1895">
          <cell r="A1895" t="str">
            <v>마산월영-1</v>
          </cell>
        </row>
        <row r="1896">
          <cell r="A1896" t="str">
            <v>마산월영-1</v>
          </cell>
        </row>
        <row r="1897">
          <cell r="A1897" t="str">
            <v>마산월영-1</v>
          </cell>
        </row>
        <row r="1898">
          <cell r="A1898" t="str">
            <v>마산월영-1</v>
          </cell>
        </row>
        <row r="1899">
          <cell r="A1899" t="str">
            <v>마산월영-1</v>
          </cell>
        </row>
        <row r="1900">
          <cell r="A1900" t="str">
            <v>마산월영-1</v>
          </cell>
        </row>
        <row r="1901">
          <cell r="A1901" t="str">
            <v>마산월영-1</v>
          </cell>
        </row>
        <row r="1902">
          <cell r="A1902" t="str">
            <v>마산월영-1</v>
          </cell>
        </row>
        <row r="1903">
          <cell r="A1903" t="str">
            <v>마산월영-1</v>
          </cell>
        </row>
        <row r="1904">
          <cell r="A1904" t="str">
            <v>마산월영-1</v>
          </cell>
        </row>
        <row r="1905">
          <cell r="A1905" t="str">
            <v>마산월영-1</v>
          </cell>
        </row>
        <row r="1906">
          <cell r="A1906" t="str">
            <v>마산월영-1</v>
          </cell>
        </row>
        <row r="1907">
          <cell r="A1907" t="str">
            <v>마산월영-1</v>
          </cell>
        </row>
        <row r="1908">
          <cell r="A1908" t="str">
            <v>마산월영-1</v>
          </cell>
        </row>
        <row r="1909">
          <cell r="A1909" t="str">
            <v>마산월영-1</v>
          </cell>
        </row>
        <row r="1910">
          <cell r="A1910" t="str">
            <v>마산월영-1</v>
          </cell>
        </row>
        <row r="1911">
          <cell r="A1911" t="str">
            <v>마산월영-1</v>
          </cell>
        </row>
        <row r="1912">
          <cell r="A1912" t="str">
            <v>마산월영-1</v>
          </cell>
        </row>
        <row r="1913">
          <cell r="A1913" t="str">
            <v>마산월영-1</v>
          </cell>
        </row>
        <row r="1914">
          <cell r="A1914" t="str">
            <v>마산월영-1</v>
          </cell>
        </row>
        <row r="1915">
          <cell r="A1915" t="str">
            <v>마산월영-1</v>
          </cell>
        </row>
        <row r="1916">
          <cell r="A1916" t="str">
            <v>마산월영-1</v>
          </cell>
        </row>
        <row r="1917">
          <cell r="A1917" t="str">
            <v>마산월영-1</v>
          </cell>
        </row>
        <row r="1918">
          <cell r="A1918" t="str">
            <v>마산월영-1</v>
          </cell>
        </row>
        <row r="1919">
          <cell r="A1919" t="str">
            <v>마산월영-1</v>
          </cell>
        </row>
        <row r="1920">
          <cell r="A1920" t="str">
            <v>마산월영-1</v>
          </cell>
        </row>
        <row r="1921">
          <cell r="A1921" t="str">
            <v>마산월영-1</v>
          </cell>
        </row>
        <row r="1922">
          <cell r="A1922" t="str">
            <v>마산월영-1</v>
          </cell>
        </row>
        <row r="1923">
          <cell r="A1923" t="str">
            <v>마산월영-1</v>
          </cell>
        </row>
        <row r="1924">
          <cell r="A1924" t="str">
            <v>마산월영-1</v>
          </cell>
        </row>
        <row r="1925">
          <cell r="A1925" t="str">
            <v>마산월영-1</v>
          </cell>
        </row>
        <row r="1926">
          <cell r="A1926" t="str">
            <v>마산월영-1</v>
          </cell>
        </row>
        <row r="1927">
          <cell r="A1927" t="str">
            <v>마산월영-1</v>
          </cell>
        </row>
        <row r="1928">
          <cell r="A1928" t="str">
            <v>마산월영-1</v>
          </cell>
        </row>
        <row r="1929">
          <cell r="A1929" t="str">
            <v>마산월영-1</v>
          </cell>
        </row>
        <row r="1930">
          <cell r="A1930" t="str">
            <v>마산월영-1</v>
          </cell>
        </row>
        <row r="1931">
          <cell r="A1931" t="str">
            <v>마산월영-1</v>
          </cell>
        </row>
        <row r="1932">
          <cell r="A1932" t="str">
            <v>마산월영-1</v>
          </cell>
        </row>
        <row r="1933">
          <cell r="A1933" t="str">
            <v>마산월영-1</v>
          </cell>
        </row>
        <row r="1934">
          <cell r="A1934" t="str">
            <v>마산월영-1</v>
          </cell>
        </row>
        <row r="1935">
          <cell r="A1935" t="str">
            <v>마산월영-1</v>
          </cell>
        </row>
        <row r="1936">
          <cell r="A1936" t="str">
            <v>마산월영-1</v>
          </cell>
        </row>
        <row r="1937">
          <cell r="A1937" t="str">
            <v>마산월영-1</v>
          </cell>
        </row>
        <row r="1938">
          <cell r="A1938" t="str">
            <v>마산월영-1</v>
          </cell>
        </row>
        <row r="1939">
          <cell r="A1939" t="str">
            <v>마산월영-1</v>
          </cell>
        </row>
        <row r="1940">
          <cell r="A1940" t="str">
            <v>마산월영-1</v>
          </cell>
        </row>
        <row r="1941">
          <cell r="A1941" t="str">
            <v>마산월영-1</v>
          </cell>
        </row>
        <row r="1942">
          <cell r="A1942" t="str">
            <v>마산월영-1</v>
          </cell>
        </row>
        <row r="1943">
          <cell r="A1943" t="str">
            <v>마산월영-1</v>
          </cell>
        </row>
        <row r="1944">
          <cell r="A1944" t="str">
            <v>마산월영-1</v>
          </cell>
        </row>
        <row r="1945">
          <cell r="A1945" t="str">
            <v>마산월영-1</v>
          </cell>
        </row>
        <row r="1946">
          <cell r="A1946" t="str">
            <v>마산월영-1</v>
          </cell>
        </row>
        <row r="1947">
          <cell r="A1947" t="str">
            <v>마산월영-1</v>
          </cell>
        </row>
        <row r="1948">
          <cell r="A1948" t="str">
            <v>마산월영-1</v>
          </cell>
        </row>
        <row r="1949">
          <cell r="A1949" t="str">
            <v>마산월영-1</v>
          </cell>
        </row>
        <row r="1950">
          <cell r="A1950" t="str">
            <v>마산월영-1</v>
          </cell>
        </row>
        <row r="1951">
          <cell r="A1951" t="str">
            <v>마산월영-1</v>
          </cell>
        </row>
        <row r="1952">
          <cell r="A1952" t="str">
            <v>마산월영-1</v>
          </cell>
        </row>
        <row r="1953">
          <cell r="A1953" t="str">
            <v>마산월영-1</v>
          </cell>
        </row>
        <row r="1954">
          <cell r="A1954" t="str">
            <v>마산월영-1</v>
          </cell>
        </row>
        <row r="1955">
          <cell r="A1955" t="str">
            <v>마산월영-1</v>
          </cell>
        </row>
        <row r="1956">
          <cell r="A1956" t="str">
            <v>마산월영-1</v>
          </cell>
        </row>
        <row r="1957">
          <cell r="A1957" t="str">
            <v>마산월영-1</v>
          </cell>
        </row>
        <row r="1958">
          <cell r="A1958" t="str">
            <v>마산월영-1</v>
          </cell>
        </row>
        <row r="1959">
          <cell r="A1959" t="str">
            <v>마산월영-1</v>
          </cell>
        </row>
        <row r="1960">
          <cell r="A1960" t="str">
            <v>마산월영-1</v>
          </cell>
        </row>
        <row r="1961">
          <cell r="A1961" t="str">
            <v>마산월영-1</v>
          </cell>
        </row>
        <row r="1962">
          <cell r="A1962" t="str">
            <v>마산월영-1</v>
          </cell>
        </row>
        <row r="1964">
          <cell r="A1964" t="str">
            <v>마산월영-2</v>
          </cell>
        </row>
        <row r="1965">
          <cell r="A1965" t="str">
            <v>마산월영-2</v>
          </cell>
        </row>
        <row r="1966">
          <cell r="A1966" t="str">
            <v>마산월영-2</v>
          </cell>
        </row>
        <row r="1967">
          <cell r="A1967" t="str">
            <v>마산월영-2</v>
          </cell>
        </row>
        <row r="1968">
          <cell r="A1968" t="str">
            <v>마산월영-2</v>
          </cell>
        </row>
        <row r="1969">
          <cell r="A1969" t="str">
            <v>마산월영-2</v>
          </cell>
        </row>
        <row r="1970">
          <cell r="A1970" t="str">
            <v>마산월영-2</v>
          </cell>
        </row>
        <row r="1971">
          <cell r="A1971" t="str">
            <v>마산월영-2</v>
          </cell>
        </row>
        <row r="1972">
          <cell r="A1972" t="str">
            <v>마산월영-2</v>
          </cell>
        </row>
        <row r="1973">
          <cell r="A1973" t="str">
            <v>마산월영-2</v>
          </cell>
        </row>
        <row r="1974">
          <cell r="A1974" t="str">
            <v>마산월영-2</v>
          </cell>
        </row>
        <row r="1975">
          <cell r="A1975" t="str">
            <v>마산월영-2</v>
          </cell>
        </row>
        <row r="1976">
          <cell r="A1976" t="str">
            <v>마산월영-2</v>
          </cell>
        </row>
        <row r="1977">
          <cell r="A1977" t="str">
            <v>마산월영-2</v>
          </cell>
        </row>
        <row r="1978">
          <cell r="A1978" t="str">
            <v>마산월영-2</v>
          </cell>
        </row>
        <row r="1979">
          <cell r="A1979" t="str">
            <v>마산월영-2</v>
          </cell>
        </row>
        <row r="1980">
          <cell r="A1980" t="str">
            <v>마산월영-2</v>
          </cell>
        </row>
        <row r="1981">
          <cell r="A1981" t="str">
            <v>마산월영-2</v>
          </cell>
        </row>
        <row r="1982">
          <cell r="A1982" t="str">
            <v>마산월영-2</v>
          </cell>
        </row>
        <row r="1983">
          <cell r="A1983" t="str">
            <v>마산월영-2</v>
          </cell>
        </row>
        <row r="1984">
          <cell r="A1984" t="str">
            <v>마산월영-2</v>
          </cell>
        </row>
        <row r="1985">
          <cell r="A1985" t="str">
            <v>마산월영-2</v>
          </cell>
        </row>
        <row r="1986">
          <cell r="A1986" t="str">
            <v>마산월영-2</v>
          </cell>
        </row>
        <row r="1987">
          <cell r="A1987" t="str">
            <v>마산월영-2</v>
          </cell>
        </row>
        <row r="1988">
          <cell r="A1988" t="str">
            <v>마산월영-2</v>
          </cell>
        </row>
        <row r="1989">
          <cell r="A1989" t="str">
            <v>마산월영-2</v>
          </cell>
        </row>
        <row r="1990">
          <cell r="A1990" t="str">
            <v>마산월영-2</v>
          </cell>
        </row>
        <row r="1991">
          <cell r="A1991" t="str">
            <v>마산월영-2</v>
          </cell>
        </row>
        <row r="1992">
          <cell r="A1992" t="str">
            <v>마산월영-2</v>
          </cell>
        </row>
        <row r="1993">
          <cell r="A1993" t="str">
            <v>마산월영-2</v>
          </cell>
        </row>
        <row r="1994">
          <cell r="A1994" t="str">
            <v>마산월영-2</v>
          </cell>
        </row>
        <row r="1995">
          <cell r="A1995" t="str">
            <v>마산월영-2</v>
          </cell>
        </row>
        <row r="1996">
          <cell r="A1996" t="str">
            <v>마산월영-2</v>
          </cell>
        </row>
        <row r="1997">
          <cell r="A1997" t="str">
            <v>마산월영-2</v>
          </cell>
        </row>
        <row r="1998">
          <cell r="A1998" t="str">
            <v>마산월영-2</v>
          </cell>
        </row>
        <row r="1999">
          <cell r="A1999" t="str">
            <v>마산월영-2</v>
          </cell>
        </row>
        <row r="2000">
          <cell r="A2000" t="str">
            <v>마산월영-2</v>
          </cell>
        </row>
        <row r="2001">
          <cell r="A2001" t="str">
            <v>마산월영-2</v>
          </cell>
        </row>
        <row r="2002">
          <cell r="A2002" t="str">
            <v>마산월영-2</v>
          </cell>
        </row>
        <row r="2003">
          <cell r="A2003" t="str">
            <v>마산월영-2</v>
          </cell>
        </row>
        <row r="2004">
          <cell r="A2004" t="str">
            <v>마산월영-2</v>
          </cell>
        </row>
        <row r="2005">
          <cell r="A2005" t="str">
            <v>마산월영-2</v>
          </cell>
        </row>
        <row r="2006">
          <cell r="A2006" t="str">
            <v>마산월영-2</v>
          </cell>
        </row>
        <row r="2007">
          <cell r="A2007" t="str">
            <v>마산월영-2</v>
          </cell>
        </row>
        <row r="2008">
          <cell r="A2008" t="str">
            <v>마산월영-2</v>
          </cell>
        </row>
        <row r="2009">
          <cell r="A2009" t="str">
            <v>마산월영-2</v>
          </cell>
        </row>
        <row r="2010">
          <cell r="A2010" t="str">
            <v>마산월영-2</v>
          </cell>
        </row>
        <row r="2011">
          <cell r="A2011" t="str">
            <v>마산월영-2</v>
          </cell>
        </row>
        <row r="2012">
          <cell r="A2012" t="str">
            <v>마산월영-2</v>
          </cell>
        </row>
        <row r="2013">
          <cell r="A2013" t="str">
            <v>마산월영-2</v>
          </cell>
        </row>
        <row r="2014">
          <cell r="A2014" t="str">
            <v>마산월영-2</v>
          </cell>
        </row>
        <row r="2015">
          <cell r="A2015" t="str">
            <v>마산월영-2</v>
          </cell>
        </row>
        <row r="2016">
          <cell r="A2016" t="str">
            <v>마산월영-2</v>
          </cell>
        </row>
        <row r="2017">
          <cell r="A2017" t="str">
            <v>마산월영-2</v>
          </cell>
        </row>
        <row r="2018">
          <cell r="A2018" t="str">
            <v>마산월영-2</v>
          </cell>
        </row>
        <row r="2019">
          <cell r="A2019" t="str">
            <v>마산월영-2</v>
          </cell>
        </row>
        <row r="2020">
          <cell r="A2020" t="str">
            <v>마산월영-2</v>
          </cell>
        </row>
        <row r="2021">
          <cell r="A2021" t="str">
            <v>마산월영-2</v>
          </cell>
        </row>
        <row r="2022">
          <cell r="A2022" t="str">
            <v>마산월영-2</v>
          </cell>
        </row>
        <row r="2023">
          <cell r="A2023" t="str">
            <v>마산월영-2</v>
          </cell>
        </row>
        <row r="2024">
          <cell r="A2024" t="str">
            <v>마산월영-2</v>
          </cell>
        </row>
        <row r="2025">
          <cell r="A2025" t="str">
            <v>마산월영-2</v>
          </cell>
        </row>
        <row r="2026">
          <cell r="A2026" t="str">
            <v>마산월영-2</v>
          </cell>
        </row>
        <row r="2027">
          <cell r="A2027" t="str">
            <v>마산월영-2</v>
          </cell>
        </row>
        <row r="2028">
          <cell r="A2028" t="str">
            <v>마산월영-2</v>
          </cell>
        </row>
        <row r="2029">
          <cell r="A2029" t="str">
            <v>마산월영-2</v>
          </cell>
        </row>
        <row r="2030">
          <cell r="A2030" t="str">
            <v/>
          </cell>
        </row>
        <row r="2031">
          <cell r="A2031" t="str">
            <v>삼천포동금</v>
          </cell>
        </row>
        <row r="2032">
          <cell r="A2032" t="str">
            <v>삼천포동금</v>
          </cell>
        </row>
        <row r="2033">
          <cell r="A2033" t="str">
            <v>삼천포동금</v>
          </cell>
        </row>
        <row r="2034">
          <cell r="A2034" t="str">
            <v>삼천포동금</v>
          </cell>
        </row>
        <row r="2035">
          <cell r="A2035" t="str">
            <v>삼천포동금</v>
          </cell>
        </row>
        <row r="2036">
          <cell r="A2036" t="str">
            <v>삼천포동금</v>
          </cell>
        </row>
        <row r="2037">
          <cell r="A2037" t="str">
            <v>삼천포동금</v>
          </cell>
        </row>
        <row r="2038">
          <cell r="A2038" t="str">
            <v>삼천포동금</v>
          </cell>
        </row>
        <row r="2039">
          <cell r="A2039" t="str">
            <v>삼천포동금</v>
          </cell>
        </row>
        <row r="2040">
          <cell r="A2040" t="str">
            <v>삼천포동금</v>
          </cell>
        </row>
        <row r="2041">
          <cell r="A2041" t="str">
            <v>삼천포동금</v>
          </cell>
        </row>
        <row r="2042">
          <cell r="A2042" t="str">
            <v>삼천포동금</v>
          </cell>
        </row>
        <row r="2043">
          <cell r="A2043" t="str">
            <v>삼천포동금</v>
          </cell>
        </row>
        <row r="2044">
          <cell r="A2044" t="str">
            <v>삼천포동금</v>
          </cell>
        </row>
        <row r="2045">
          <cell r="A2045" t="str">
            <v>삼천포동금</v>
          </cell>
        </row>
        <row r="2046">
          <cell r="A2046" t="str">
            <v>삼천포동금</v>
          </cell>
        </row>
        <row r="2047">
          <cell r="A2047" t="str">
            <v>삼천포동금</v>
          </cell>
        </row>
        <row r="2048">
          <cell r="A2048" t="str">
            <v>삼천포동금</v>
          </cell>
        </row>
        <row r="2049">
          <cell r="A2049" t="str">
            <v>삼천포동금</v>
          </cell>
        </row>
        <row r="2050">
          <cell r="A2050" t="str">
            <v>삼천포동금</v>
          </cell>
        </row>
        <row r="2051">
          <cell r="A2051" t="str">
            <v>삼천포동금</v>
          </cell>
        </row>
        <row r="2052">
          <cell r="A2052" t="str">
            <v>삼천포동금</v>
          </cell>
        </row>
        <row r="2053">
          <cell r="A2053" t="str">
            <v>삼천포동금</v>
          </cell>
        </row>
        <row r="2054">
          <cell r="A2054" t="str">
            <v>삼천포동금</v>
          </cell>
        </row>
        <row r="2055">
          <cell r="A2055" t="str">
            <v>삼천포동금</v>
          </cell>
        </row>
        <row r="2056">
          <cell r="A2056" t="str">
            <v>삼천포동금</v>
          </cell>
        </row>
        <row r="2057">
          <cell r="A2057" t="str">
            <v>삼천포동금</v>
          </cell>
        </row>
        <row r="2058">
          <cell r="A2058" t="str">
            <v>삼천포동금</v>
          </cell>
        </row>
        <row r="2059">
          <cell r="A2059" t="str">
            <v>삼천포동금</v>
          </cell>
        </row>
        <row r="2060">
          <cell r="A2060" t="str">
            <v>삼천포동금</v>
          </cell>
        </row>
        <row r="2061">
          <cell r="A2061" t="str">
            <v/>
          </cell>
        </row>
        <row r="2062">
          <cell r="A2062" t="str">
            <v>울산야음(1)</v>
          </cell>
        </row>
        <row r="2063">
          <cell r="A2063" t="str">
            <v>울산야음(1)</v>
          </cell>
        </row>
        <row r="2064">
          <cell r="A2064" t="str">
            <v>울산야음(1)</v>
          </cell>
        </row>
        <row r="2065">
          <cell r="A2065" t="str">
            <v>울산야음(1)</v>
          </cell>
        </row>
        <row r="2066">
          <cell r="A2066" t="str">
            <v>울산야음(1)</v>
          </cell>
        </row>
        <row r="2067">
          <cell r="A2067" t="str">
            <v>울산야음(1)</v>
          </cell>
        </row>
        <row r="2068">
          <cell r="A2068" t="str">
            <v>울산야음(1)</v>
          </cell>
        </row>
        <row r="2069">
          <cell r="A2069" t="str">
            <v>울산야음(1)</v>
          </cell>
        </row>
        <row r="2070">
          <cell r="A2070" t="str">
            <v>울산야음(1)</v>
          </cell>
        </row>
        <row r="2071">
          <cell r="A2071" t="str">
            <v>울산야음(1)</v>
          </cell>
        </row>
        <row r="2072">
          <cell r="A2072" t="str">
            <v>울산야음(1)</v>
          </cell>
        </row>
        <row r="2073">
          <cell r="A2073" t="str">
            <v>울산야음(1)</v>
          </cell>
        </row>
        <row r="2074">
          <cell r="A2074" t="str">
            <v>울산야음(1)</v>
          </cell>
        </row>
        <row r="2075">
          <cell r="A2075" t="str">
            <v>울산야음(1)</v>
          </cell>
        </row>
        <row r="2076">
          <cell r="A2076" t="str">
            <v>울산야음(1)</v>
          </cell>
        </row>
        <row r="2077">
          <cell r="A2077" t="str">
            <v>울산야음(1)</v>
          </cell>
        </row>
        <row r="2078">
          <cell r="A2078" t="str">
            <v>울산야음(1)</v>
          </cell>
        </row>
        <row r="2079">
          <cell r="A2079" t="str">
            <v>울산야음(1)</v>
          </cell>
        </row>
        <row r="2080">
          <cell r="A2080" t="str">
            <v>울산야음(1)</v>
          </cell>
        </row>
        <row r="2081">
          <cell r="A2081" t="str">
            <v>울산야음(1)</v>
          </cell>
        </row>
        <row r="2082">
          <cell r="A2082" t="str">
            <v>울산야음(1)</v>
          </cell>
        </row>
        <row r="2083">
          <cell r="A2083" t="str">
            <v>울산야음(1)</v>
          </cell>
        </row>
        <row r="2084">
          <cell r="A2084" t="str">
            <v>울산야음(1)</v>
          </cell>
        </row>
        <row r="2085">
          <cell r="A2085" t="str">
            <v>울산야음(1)</v>
          </cell>
        </row>
        <row r="2086">
          <cell r="A2086" t="str">
            <v>울산야음(1)</v>
          </cell>
        </row>
        <row r="2087">
          <cell r="A2087" t="str">
            <v>울산야음(1)</v>
          </cell>
        </row>
        <row r="2088">
          <cell r="A2088" t="str">
            <v>울산야음(1)</v>
          </cell>
        </row>
        <row r="2089">
          <cell r="A2089" t="str">
            <v>울산야음(1)</v>
          </cell>
        </row>
        <row r="2090">
          <cell r="A2090" t="str">
            <v>울산야음(1)</v>
          </cell>
        </row>
        <row r="2091">
          <cell r="A2091" t="str">
            <v>울산야음(1)</v>
          </cell>
        </row>
        <row r="2092">
          <cell r="A2092" t="str">
            <v>울산야음(1)</v>
          </cell>
        </row>
        <row r="2093">
          <cell r="A2093" t="str">
            <v>울산야음(1)</v>
          </cell>
        </row>
        <row r="2094">
          <cell r="A2094" t="str">
            <v>울산야음(1)</v>
          </cell>
        </row>
        <row r="2095">
          <cell r="A2095" t="str">
            <v>울산야음(1)</v>
          </cell>
        </row>
        <row r="2096">
          <cell r="A2096" t="str">
            <v>울산야음(1)</v>
          </cell>
        </row>
        <row r="2097">
          <cell r="A2097" t="str">
            <v>울산야음(1)</v>
          </cell>
        </row>
        <row r="2098">
          <cell r="A2098" t="str">
            <v>울산야음(1)</v>
          </cell>
        </row>
        <row r="2099">
          <cell r="A2099" t="str">
            <v>울산야음(1)</v>
          </cell>
        </row>
        <row r="2100">
          <cell r="A2100" t="str">
            <v>울산야음(1)</v>
          </cell>
        </row>
        <row r="2101">
          <cell r="A2101" t="str">
            <v>울산야음(1)</v>
          </cell>
        </row>
        <row r="2102">
          <cell r="A2102" t="str">
            <v>울산야음(1)</v>
          </cell>
        </row>
        <row r="2103">
          <cell r="A2103" t="str">
            <v>울산야음(1)</v>
          </cell>
        </row>
        <row r="2104">
          <cell r="A2104" t="str">
            <v>울산야음(1)</v>
          </cell>
        </row>
        <row r="2105">
          <cell r="A2105" t="str">
            <v>울산야음(1)</v>
          </cell>
        </row>
        <row r="2106">
          <cell r="A2106" t="str">
            <v>울산야음(1)</v>
          </cell>
        </row>
        <row r="2107">
          <cell r="A2107" t="str">
            <v>울산야음(1)</v>
          </cell>
        </row>
        <row r="2108">
          <cell r="A2108" t="str">
            <v>울산야음(1)</v>
          </cell>
        </row>
        <row r="2109">
          <cell r="A2109" t="str">
            <v>울산야음(1)</v>
          </cell>
        </row>
        <row r="2110">
          <cell r="A2110" t="str">
            <v>울산야음(1)</v>
          </cell>
        </row>
        <row r="2111">
          <cell r="A2111" t="str">
            <v>울산야음(1)</v>
          </cell>
        </row>
        <row r="2112">
          <cell r="A2112" t="str">
            <v>울산야음(1)</v>
          </cell>
        </row>
        <row r="2113">
          <cell r="A2113" t="str">
            <v>울산야음(1)</v>
          </cell>
        </row>
        <row r="2114">
          <cell r="A2114" t="str">
            <v>울산야음(1)</v>
          </cell>
        </row>
        <row r="2115">
          <cell r="A2115" t="str">
            <v>울산야음(1)</v>
          </cell>
        </row>
        <row r="2116">
          <cell r="A2116" t="str">
            <v>울산야음(1)</v>
          </cell>
        </row>
        <row r="2117">
          <cell r="A2117" t="str">
            <v>울산야음(1)</v>
          </cell>
        </row>
        <row r="2118">
          <cell r="A2118" t="str">
            <v>울산야음(1)</v>
          </cell>
        </row>
        <row r="2119">
          <cell r="A2119" t="str">
            <v>울산야음(1)</v>
          </cell>
        </row>
        <row r="2120">
          <cell r="A2120" t="str">
            <v>울산야음(1)</v>
          </cell>
        </row>
        <row r="2121">
          <cell r="A2121" t="str">
            <v>울산야음(1)</v>
          </cell>
        </row>
        <row r="2122">
          <cell r="A2122" t="str">
            <v>울산야음(1)</v>
          </cell>
        </row>
        <row r="2123">
          <cell r="A2123" t="str">
            <v>울산야음(1)</v>
          </cell>
        </row>
        <row r="2124">
          <cell r="A2124" t="str">
            <v>울산야음(1)</v>
          </cell>
        </row>
        <row r="2125">
          <cell r="A2125" t="str">
            <v>울산야음(1)</v>
          </cell>
        </row>
        <row r="2126">
          <cell r="A2126" t="str">
            <v>울산야음(1)</v>
          </cell>
        </row>
        <row r="2127">
          <cell r="A2127" t="str">
            <v>울산야음(1)</v>
          </cell>
        </row>
        <row r="2128">
          <cell r="A2128" t="str">
            <v>울산야음(1)</v>
          </cell>
        </row>
        <row r="2129">
          <cell r="A2129" t="str">
            <v>울산야음(1)</v>
          </cell>
        </row>
        <row r="2130">
          <cell r="A2130" t="str">
            <v>울산야음(1)</v>
          </cell>
        </row>
        <row r="2131">
          <cell r="A2131" t="str">
            <v>울산야음(1)</v>
          </cell>
        </row>
        <row r="2132">
          <cell r="A2132" t="str">
            <v>울산야음(1)</v>
          </cell>
        </row>
        <row r="2133">
          <cell r="A2133" t="str">
            <v>울산야음(1)</v>
          </cell>
        </row>
        <row r="2134">
          <cell r="A2134" t="str">
            <v>울산야음(1)</v>
          </cell>
        </row>
        <row r="2135">
          <cell r="A2135" t="str">
            <v>울산야음(1)</v>
          </cell>
        </row>
        <row r="2136">
          <cell r="A2136" t="str">
            <v>울산야음(1)</v>
          </cell>
        </row>
        <row r="2137">
          <cell r="A2137" t="str">
            <v>울산야음(1)</v>
          </cell>
        </row>
        <row r="2138">
          <cell r="A2138" t="str">
            <v>울산야음(1)</v>
          </cell>
        </row>
        <row r="2139">
          <cell r="A2139" t="str">
            <v>울산야음(1)</v>
          </cell>
        </row>
        <row r="2140">
          <cell r="A2140" t="str">
            <v>울산야음(1)</v>
          </cell>
        </row>
        <row r="2141">
          <cell r="A2141" t="str">
            <v>울산야음(1)</v>
          </cell>
        </row>
        <row r="2142">
          <cell r="A2142" t="str">
            <v/>
          </cell>
        </row>
        <row r="2143">
          <cell r="A2143" t="str">
            <v>울산야음(2)-1</v>
          </cell>
        </row>
        <row r="2144">
          <cell r="A2144" t="str">
            <v>울산야음(2)-1</v>
          </cell>
        </row>
        <row r="2145">
          <cell r="A2145" t="str">
            <v>울산야음(2)-1</v>
          </cell>
        </row>
        <row r="2146">
          <cell r="A2146" t="str">
            <v>울산야음(2)-1</v>
          </cell>
        </row>
        <row r="2147">
          <cell r="A2147" t="str">
            <v>울산야음(2)-1</v>
          </cell>
        </row>
        <row r="2148">
          <cell r="A2148" t="str">
            <v>울산야음(2)-1</v>
          </cell>
        </row>
        <row r="2149">
          <cell r="A2149" t="str">
            <v>울산야음(2)-1</v>
          </cell>
        </row>
        <row r="2150">
          <cell r="A2150" t="str">
            <v>울산야음(2)-1</v>
          </cell>
        </row>
        <row r="2151">
          <cell r="A2151" t="str">
            <v>울산야음(2)-1</v>
          </cell>
        </row>
        <row r="2152">
          <cell r="A2152" t="str">
            <v>울산야음(2)-1</v>
          </cell>
        </row>
        <row r="2153">
          <cell r="A2153" t="str">
            <v>울산야음(2)-1</v>
          </cell>
        </row>
        <row r="2154">
          <cell r="A2154" t="str">
            <v>울산야음(2)-1</v>
          </cell>
        </row>
        <row r="2155">
          <cell r="A2155" t="str">
            <v>울산야음(2)-1</v>
          </cell>
        </row>
        <row r="2156">
          <cell r="A2156" t="str">
            <v>울산야음(2)-1</v>
          </cell>
        </row>
        <row r="2157">
          <cell r="A2157" t="str">
            <v>울산야음(2)-1</v>
          </cell>
        </row>
        <row r="2158">
          <cell r="A2158" t="str">
            <v>울산야음(2)-1</v>
          </cell>
        </row>
        <row r="2159">
          <cell r="A2159" t="str">
            <v>울산야음(2)-1</v>
          </cell>
        </row>
        <row r="2160">
          <cell r="A2160" t="str">
            <v>울산야음(2)-1</v>
          </cell>
        </row>
        <row r="2161">
          <cell r="A2161" t="str">
            <v>울산야음(2)-1</v>
          </cell>
        </row>
        <row r="2162">
          <cell r="A2162" t="str">
            <v>울산야음(2)-1</v>
          </cell>
        </row>
        <row r="2163">
          <cell r="A2163" t="str">
            <v>울산야음(2)-1</v>
          </cell>
        </row>
        <row r="2164">
          <cell r="A2164" t="str">
            <v>울산야음(2)-1</v>
          </cell>
        </row>
        <row r="2165">
          <cell r="A2165" t="str">
            <v>울산야음(2)-1</v>
          </cell>
        </row>
        <row r="2166">
          <cell r="A2166" t="str">
            <v>울산야음(2)-1</v>
          </cell>
        </row>
        <row r="2167">
          <cell r="A2167" t="str">
            <v>울산야음(2)-1</v>
          </cell>
        </row>
        <row r="2168">
          <cell r="A2168" t="str">
            <v>울산야음(2)-1</v>
          </cell>
        </row>
        <row r="2169">
          <cell r="A2169" t="str">
            <v>울산야음(2)-1</v>
          </cell>
        </row>
        <row r="2170">
          <cell r="A2170" t="str">
            <v>울산야음(2)-1</v>
          </cell>
        </row>
        <row r="2171">
          <cell r="A2171" t="str">
            <v>울산야음(2)-1</v>
          </cell>
        </row>
        <row r="2172">
          <cell r="A2172" t="str">
            <v>울산야음(2)-1</v>
          </cell>
        </row>
        <row r="2173">
          <cell r="A2173" t="str">
            <v>울산야음(2)-1</v>
          </cell>
        </row>
        <row r="2174">
          <cell r="A2174" t="str">
            <v>울산야음(2)-1</v>
          </cell>
        </row>
        <row r="2175">
          <cell r="A2175" t="str">
            <v>울산야음(2)-1</v>
          </cell>
        </row>
        <row r="2176">
          <cell r="A2176" t="str">
            <v>울산야음(2)-1</v>
          </cell>
        </row>
        <row r="2177">
          <cell r="A2177" t="str">
            <v>울산야음(2)-1</v>
          </cell>
        </row>
        <row r="2178">
          <cell r="A2178" t="str">
            <v>울산야음(2)-1</v>
          </cell>
        </row>
        <row r="2179">
          <cell r="A2179" t="str">
            <v>울산야음(2)-1</v>
          </cell>
        </row>
        <row r="2180">
          <cell r="A2180" t="str">
            <v>울산야음(2)-1</v>
          </cell>
        </row>
        <row r="2181">
          <cell r="A2181" t="str">
            <v>울산야음(2)-1</v>
          </cell>
        </row>
        <row r="2182">
          <cell r="A2182" t="str">
            <v>울산야음(2)-1</v>
          </cell>
        </row>
        <row r="2183">
          <cell r="A2183" t="str">
            <v>울산야음(2)-1</v>
          </cell>
        </row>
        <row r="2184">
          <cell r="A2184" t="str">
            <v>울산야음(2)-1</v>
          </cell>
        </row>
        <row r="2185">
          <cell r="A2185" t="str">
            <v>울산야음(2)-1</v>
          </cell>
        </row>
        <row r="2186">
          <cell r="A2186" t="str">
            <v>울산야음(2)-1</v>
          </cell>
        </row>
        <row r="2187">
          <cell r="A2187" t="str">
            <v>울산야음(2)-1</v>
          </cell>
        </row>
        <row r="2188">
          <cell r="A2188" t="str">
            <v>울산야음(2)-1</v>
          </cell>
        </row>
        <row r="2189">
          <cell r="A2189" t="str">
            <v>울산야음(2)-1</v>
          </cell>
        </row>
        <row r="2190">
          <cell r="A2190" t="str">
            <v>울산야음(2)-1</v>
          </cell>
        </row>
        <row r="2191">
          <cell r="A2191" t="str">
            <v>울산야음(2)-1</v>
          </cell>
        </row>
        <row r="2192">
          <cell r="A2192" t="str">
            <v>울산야음(2)-1</v>
          </cell>
        </row>
        <row r="2193">
          <cell r="A2193" t="str">
            <v>울산야음(2)-1</v>
          </cell>
        </row>
        <row r="2194">
          <cell r="A2194" t="str">
            <v>울산야음(2)-1</v>
          </cell>
        </row>
        <row r="2195">
          <cell r="A2195" t="str">
            <v>울산야음(2)-1</v>
          </cell>
        </row>
        <row r="2196">
          <cell r="A2196" t="str">
            <v>울산야음(2)-1</v>
          </cell>
        </row>
        <row r="2197">
          <cell r="A2197" t="str">
            <v>울산야음(2)-1</v>
          </cell>
        </row>
        <row r="2198">
          <cell r="A2198" t="str">
            <v>울산야음(2)-1</v>
          </cell>
        </row>
        <row r="2199">
          <cell r="A2199" t="str">
            <v>울산야음(2)-1</v>
          </cell>
        </row>
        <row r="2200">
          <cell r="A2200" t="str">
            <v>울산야음(2)-1</v>
          </cell>
        </row>
        <row r="2201">
          <cell r="A2201" t="str">
            <v>울산야음(2)-1</v>
          </cell>
        </row>
        <row r="2202">
          <cell r="A2202" t="str">
            <v>울산야음(2)-1</v>
          </cell>
        </row>
        <row r="2203">
          <cell r="A2203" t="str">
            <v/>
          </cell>
        </row>
        <row r="2204">
          <cell r="A2204" t="str">
            <v>울산야음(2)-2</v>
          </cell>
        </row>
        <row r="2205">
          <cell r="A2205" t="str">
            <v>울산야음(2)-2</v>
          </cell>
        </row>
        <row r="2206">
          <cell r="A2206" t="str">
            <v>울산야음(2)-2</v>
          </cell>
        </row>
        <row r="2207">
          <cell r="A2207" t="str">
            <v>울산야음(2)-2</v>
          </cell>
        </row>
        <row r="2208">
          <cell r="A2208" t="str">
            <v>울산야음(2)-2</v>
          </cell>
        </row>
        <row r="2209">
          <cell r="A2209" t="str">
            <v>울산야음(2)-2</v>
          </cell>
        </row>
        <row r="2210">
          <cell r="A2210" t="str">
            <v>울산야음(2)-2</v>
          </cell>
        </row>
        <row r="2211">
          <cell r="A2211" t="str">
            <v>울산야음(2)-2</v>
          </cell>
        </row>
        <row r="2212">
          <cell r="A2212" t="str">
            <v>울산야음(2)-2</v>
          </cell>
        </row>
        <row r="2213">
          <cell r="A2213" t="str">
            <v>울산야음(2)-2</v>
          </cell>
        </row>
        <row r="2214">
          <cell r="A2214" t="str">
            <v>울산야음(2)-2</v>
          </cell>
        </row>
        <row r="2215">
          <cell r="A2215" t="str">
            <v>울산야음(2)-2</v>
          </cell>
        </row>
        <row r="2216">
          <cell r="A2216" t="str">
            <v>울산야음(2)-2</v>
          </cell>
        </row>
        <row r="2217">
          <cell r="A2217" t="str">
            <v>울산야음(2)-2</v>
          </cell>
        </row>
        <row r="2218">
          <cell r="A2218" t="str">
            <v>울산야음(2)-2</v>
          </cell>
        </row>
        <row r="2219">
          <cell r="A2219" t="str">
            <v>울산야음(2)-2</v>
          </cell>
        </row>
        <row r="2220">
          <cell r="A2220" t="str">
            <v>울산야음(2)-2</v>
          </cell>
        </row>
        <row r="2221">
          <cell r="A2221" t="str">
            <v>울산야음(2)-2</v>
          </cell>
        </row>
        <row r="2222">
          <cell r="A2222" t="str">
            <v>울산야음(2)-2</v>
          </cell>
        </row>
        <row r="2223">
          <cell r="A2223" t="str">
            <v>울산야음(2)-2</v>
          </cell>
        </row>
        <row r="2224">
          <cell r="A2224" t="str">
            <v>울산야음(2)-2</v>
          </cell>
        </row>
        <row r="2225">
          <cell r="A2225" t="str">
            <v>울산야음(2)-2</v>
          </cell>
        </row>
        <row r="2226">
          <cell r="A2226" t="str">
            <v>울산야음(2)-2</v>
          </cell>
        </row>
        <row r="2227">
          <cell r="A2227" t="str">
            <v>울산야음(2)-2</v>
          </cell>
        </row>
        <row r="2228">
          <cell r="A2228" t="str">
            <v>울산야음(2)-2</v>
          </cell>
        </row>
        <row r="2229">
          <cell r="A2229" t="str">
            <v>울산야음(2)-2</v>
          </cell>
        </row>
        <row r="2230">
          <cell r="A2230" t="str">
            <v>울산야음(2)-2</v>
          </cell>
        </row>
        <row r="2231">
          <cell r="A2231" t="str">
            <v>울산야음(2)-2</v>
          </cell>
        </row>
        <row r="2232">
          <cell r="A2232" t="str">
            <v>울산야음(2)-2</v>
          </cell>
        </row>
        <row r="2233">
          <cell r="A2233" t="str">
            <v>울산야음(2)-2</v>
          </cell>
        </row>
        <row r="2234">
          <cell r="A2234" t="str">
            <v>울산야음(2)-2</v>
          </cell>
        </row>
        <row r="2235">
          <cell r="A2235" t="str">
            <v>울산야음(2)-2</v>
          </cell>
        </row>
        <row r="2236">
          <cell r="A2236" t="str">
            <v>울산야음(2)-2</v>
          </cell>
        </row>
        <row r="2237">
          <cell r="A2237" t="str">
            <v>울산야음(2)-2</v>
          </cell>
        </row>
        <row r="2238">
          <cell r="A2238" t="str">
            <v>울산야음(2)-2</v>
          </cell>
        </row>
        <row r="2239">
          <cell r="A2239" t="str">
            <v>울산야음(2)-2</v>
          </cell>
        </row>
        <row r="2240">
          <cell r="A2240" t="str">
            <v>울산야음(2)-2</v>
          </cell>
        </row>
        <row r="2241">
          <cell r="A2241" t="str">
            <v>울산야음(2)-2</v>
          </cell>
        </row>
        <row r="2242">
          <cell r="A2242" t="str">
            <v>울산야음(2)-2</v>
          </cell>
        </row>
        <row r="2243">
          <cell r="A2243" t="str">
            <v>울산야음(2)-2</v>
          </cell>
        </row>
        <row r="2244">
          <cell r="A2244" t="str">
            <v/>
          </cell>
        </row>
        <row r="2245">
          <cell r="A2245" t="str">
            <v>진주하대</v>
          </cell>
        </row>
        <row r="2246">
          <cell r="A2246" t="str">
            <v>진주하대</v>
          </cell>
        </row>
        <row r="2247">
          <cell r="A2247" t="str">
            <v>진주하대</v>
          </cell>
        </row>
        <row r="2248">
          <cell r="A2248" t="str">
            <v>진주하대</v>
          </cell>
        </row>
        <row r="2249">
          <cell r="A2249" t="str">
            <v>진주하대</v>
          </cell>
        </row>
        <row r="2250">
          <cell r="A2250" t="str">
            <v>진주하대</v>
          </cell>
        </row>
        <row r="2251">
          <cell r="A2251" t="str">
            <v>진주하대</v>
          </cell>
        </row>
        <row r="2252">
          <cell r="A2252" t="str">
            <v>진주하대</v>
          </cell>
        </row>
        <row r="2253">
          <cell r="A2253" t="str">
            <v>진주하대</v>
          </cell>
        </row>
        <row r="2254">
          <cell r="A2254" t="str">
            <v>진주하대</v>
          </cell>
        </row>
        <row r="2255">
          <cell r="A2255" t="str">
            <v>진주하대</v>
          </cell>
        </row>
        <row r="2256">
          <cell r="A2256" t="str">
            <v>진주하대</v>
          </cell>
        </row>
        <row r="2257">
          <cell r="A2257" t="str">
            <v>진주하대</v>
          </cell>
        </row>
        <row r="2258">
          <cell r="A2258" t="str">
            <v>진주하대</v>
          </cell>
        </row>
        <row r="2259">
          <cell r="A2259" t="str">
            <v>진주하대</v>
          </cell>
        </row>
        <row r="2260">
          <cell r="A2260" t="str">
            <v>진주하대</v>
          </cell>
        </row>
        <row r="2261">
          <cell r="A2261" t="str">
            <v>진주하대</v>
          </cell>
        </row>
        <row r="2262">
          <cell r="A2262" t="str">
            <v>진주하대</v>
          </cell>
        </row>
        <row r="2263">
          <cell r="A2263" t="str">
            <v>진주하대</v>
          </cell>
        </row>
        <row r="2264">
          <cell r="A2264" t="str">
            <v>진주하대</v>
          </cell>
        </row>
        <row r="2265">
          <cell r="A2265" t="str">
            <v>진주하대</v>
          </cell>
        </row>
        <row r="2266">
          <cell r="A2266" t="str">
            <v>진주하대</v>
          </cell>
        </row>
        <row r="2267">
          <cell r="A2267" t="str">
            <v>진주하대</v>
          </cell>
        </row>
        <row r="2268">
          <cell r="A2268" t="str">
            <v>진주하대</v>
          </cell>
        </row>
        <row r="2269">
          <cell r="A2269" t="str">
            <v>진주하대</v>
          </cell>
        </row>
        <row r="2270">
          <cell r="A2270" t="str">
            <v>진주하대</v>
          </cell>
        </row>
        <row r="2271">
          <cell r="A2271" t="str">
            <v>진주하대</v>
          </cell>
        </row>
        <row r="2272">
          <cell r="A2272" t="str">
            <v>진주하대</v>
          </cell>
        </row>
        <row r="2273">
          <cell r="A2273" t="str">
            <v>진주하대</v>
          </cell>
        </row>
        <row r="2274">
          <cell r="A2274" t="str">
            <v>진주하대</v>
          </cell>
        </row>
        <row r="2275">
          <cell r="A2275" t="str">
            <v>진주하대</v>
          </cell>
        </row>
        <row r="2276">
          <cell r="A2276" t="str">
            <v>진주하대</v>
          </cell>
        </row>
        <row r="2277">
          <cell r="A2277" t="str">
            <v>진주하대</v>
          </cell>
        </row>
        <row r="2278">
          <cell r="A2278" t="str">
            <v>진주하대</v>
          </cell>
        </row>
        <row r="2279">
          <cell r="A2279" t="str">
            <v>진주하대</v>
          </cell>
        </row>
        <row r="2280">
          <cell r="A2280" t="str">
            <v>진주하대</v>
          </cell>
        </row>
        <row r="2281">
          <cell r="A2281" t="str">
            <v>진주하대</v>
          </cell>
        </row>
        <row r="2282">
          <cell r="A2282" t="str">
            <v>진주하대</v>
          </cell>
        </row>
        <row r="2283">
          <cell r="A2283" t="str">
            <v>진주하대</v>
          </cell>
        </row>
        <row r="2284">
          <cell r="A2284" t="str">
            <v>진주하대</v>
          </cell>
        </row>
        <row r="2285">
          <cell r="A2285" t="str">
            <v>진주하대</v>
          </cell>
        </row>
        <row r="2286">
          <cell r="A2286" t="str">
            <v>진주하대</v>
          </cell>
        </row>
        <row r="2287">
          <cell r="A2287" t="str">
            <v>진주하대</v>
          </cell>
        </row>
        <row r="2288">
          <cell r="A2288" t="str">
            <v>진주하대</v>
          </cell>
        </row>
        <row r="2289">
          <cell r="A2289" t="str">
            <v>진주하대</v>
          </cell>
        </row>
        <row r="2290">
          <cell r="A2290" t="str">
            <v>진주하대</v>
          </cell>
        </row>
        <row r="2291">
          <cell r="A2291" t="str">
            <v>진주하대</v>
          </cell>
        </row>
        <row r="2292">
          <cell r="A2292" t="str">
            <v>진주하대</v>
          </cell>
        </row>
        <row r="2293">
          <cell r="A2293" t="str">
            <v>진주하대</v>
          </cell>
        </row>
        <row r="2294">
          <cell r="A2294" t="str">
            <v>진주하대</v>
          </cell>
        </row>
        <row r="2295">
          <cell r="A2295" t="str">
            <v>진주하대</v>
          </cell>
        </row>
        <row r="2296">
          <cell r="A2296" t="str">
            <v>진주하대</v>
          </cell>
        </row>
        <row r="2297">
          <cell r="A2297" t="str">
            <v>진주하대</v>
          </cell>
        </row>
        <row r="2298">
          <cell r="A2298" t="str">
            <v>진주하대</v>
          </cell>
        </row>
        <row r="2299">
          <cell r="A2299" t="str">
            <v>진주하대</v>
          </cell>
        </row>
        <row r="2300">
          <cell r="A2300" t="str">
            <v>진주하대</v>
          </cell>
        </row>
        <row r="2301">
          <cell r="A2301" t="str">
            <v>진주하대</v>
          </cell>
        </row>
        <row r="2302">
          <cell r="A2302" t="str">
            <v>진주하대</v>
          </cell>
        </row>
        <row r="2303">
          <cell r="A2303" t="str">
            <v>진주하대</v>
          </cell>
        </row>
        <row r="2304">
          <cell r="A2304" t="str">
            <v>진주하대</v>
          </cell>
        </row>
        <row r="2305">
          <cell r="A2305" t="str">
            <v>진주하대</v>
          </cell>
        </row>
        <row r="2306">
          <cell r="A2306" t="str">
            <v>진주하대</v>
          </cell>
        </row>
        <row r="2307">
          <cell r="A2307" t="str">
            <v>진주하대</v>
          </cell>
        </row>
        <row r="2308">
          <cell r="A2308" t="str">
            <v>진주하대</v>
          </cell>
        </row>
        <row r="2309">
          <cell r="A2309" t="str">
            <v>진주하대</v>
          </cell>
        </row>
        <row r="2310">
          <cell r="A2310" t="str">
            <v>진주하대</v>
          </cell>
        </row>
        <row r="2311">
          <cell r="A2311" t="str">
            <v>진주하대</v>
          </cell>
        </row>
        <row r="2312">
          <cell r="A2312" t="str">
            <v>진주하대</v>
          </cell>
        </row>
        <row r="2313">
          <cell r="A2313" t="str">
            <v/>
          </cell>
        </row>
        <row r="2314">
          <cell r="A2314" t="str">
            <v>진주이현</v>
          </cell>
        </row>
        <row r="2315">
          <cell r="A2315" t="str">
            <v>진주이현</v>
          </cell>
        </row>
        <row r="2316">
          <cell r="A2316" t="str">
            <v>진주이현</v>
          </cell>
        </row>
        <row r="2317">
          <cell r="A2317" t="str">
            <v>진주이현</v>
          </cell>
        </row>
        <row r="2318">
          <cell r="A2318" t="str">
            <v>진주이현</v>
          </cell>
        </row>
        <row r="2319">
          <cell r="A2319" t="str">
            <v>진주이현</v>
          </cell>
        </row>
        <row r="2320">
          <cell r="A2320" t="str">
            <v>진주이현</v>
          </cell>
        </row>
        <row r="2321">
          <cell r="A2321" t="str">
            <v>진주이현</v>
          </cell>
        </row>
        <row r="2322">
          <cell r="A2322" t="str">
            <v>진주이현</v>
          </cell>
        </row>
        <row r="2323">
          <cell r="A2323" t="str">
            <v>진주이현</v>
          </cell>
        </row>
        <row r="2324">
          <cell r="A2324" t="str">
            <v>진주이현</v>
          </cell>
        </row>
        <row r="2325">
          <cell r="A2325" t="str">
            <v>진주이현</v>
          </cell>
        </row>
        <row r="2326">
          <cell r="A2326" t="str">
            <v>진주이현</v>
          </cell>
        </row>
        <row r="2327">
          <cell r="A2327" t="str">
            <v>진주이현</v>
          </cell>
        </row>
        <row r="2328">
          <cell r="A2328" t="str">
            <v>진주이현</v>
          </cell>
        </row>
        <row r="2329">
          <cell r="A2329" t="str">
            <v>진주이현</v>
          </cell>
        </row>
        <row r="2330">
          <cell r="A2330" t="str">
            <v>진주이현</v>
          </cell>
        </row>
        <row r="2331">
          <cell r="A2331" t="str">
            <v>진주이현</v>
          </cell>
        </row>
        <row r="2332">
          <cell r="A2332" t="str">
            <v>진주이현</v>
          </cell>
        </row>
        <row r="2333">
          <cell r="A2333" t="str">
            <v>진주이현</v>
          </cell>
        </row>
        <row r="2334">
          <cell r="A2334" t="str">
            <v>진주이현</v>
          </cell>
        </row>
        <row r="2335">
          <cell r="A2335" t="str">
            <v>진주이현</v>
          </cell>
        </row>
        <row r="2336">
          <cell r="A2336" t="str">
            <v>진주이현</v>
          </cell>
        </row>
        <row r="2337">
          <cell r="A2337" t="str">
            <v>진주이현</v>
          </cell>
        </row>
        <row r="2338">
          <cell r="A2338" t="str">
            <v>진주이현</v>
          </cell>
        </row>
        <row r="2339">
          <cell r="A2339" t="str">
            <v>진주이현</v>
          </cell>
        </row>
        <row r="2340">
          <cell r="A2340" t="str">
            <v>진주이현</v>
          </cell>
        </row>
        <row r="2341">
          <cell r="A2341" t="str">
            <v>진주이현</v>
          </cell>
        </row>
        <row r="2342">
          <cell r="A2342" t="str">
            <v>진주이현</v>
          </cell>
        </row>
        <row r="2343">
          <cell r="A2343" t="str">
            <v>진주이현</v>
          </cell>
        </row>
        <row r="2344">
          <cell r="A2344" t="str">
            <v>진주이현</v>
          </cell>
        </row>
        <row r="2345">
          <cell r="A2345" t="str">
            <v>진주이현</v>
          </cell>
        </row>
        <row r="2346">
          <cell r="A2346" t="str">
            <v>진주이현</v>
          </cell>
        </row>
        <row r="2347">
          <cell r="A2347" t="str">
            <v>진주이현</v>
          </cell>
        </row>
        <row r="2348">
          <cell r="A2348" t="str">
            <v>진주이현</v>
          </cell>
        </row>
        <row r="2349">
          <cell r="A2349" t="str">
            <v>진주이현</v>
          </cell>
        </row>
        <row r="2350">
          <cell r="A2350" t="str">
            <v>진주이현</v>
          </cell>
        </row>
        <row r="2351">
          <cell r="A2351" t="str">
            <v>진주이현</v>
          </cell>
        </row>
        <row r="2352">
          <cell r="A2352" t="str">
            <v>진주이현</v>
          </cell>
        </row>
        <row r="2353">
          <cell r="A2353" t="str">
            <v>진주이현</v>
          </cell>
        </row>
        <row r="2354">
          <cell r="A2354" t="str">
            <v>진주이현</v>
          </cell>
        </row>
        <row r="2355">
          <cell r="A2355" t="str">
            <v>진주이현</v>
          </cell>
        </row>
        <row r="2356">
          <cell r="A2356" t="str">
            <v>진주이현</v>
          </cell>
        </row>
        <row r="2357">
          <cell r="A2357" t="str">
            <v>진주이현</v>
          </cell>
        </row>
        <row r="2358">
          <cell r="A2358" t="str">
            <v>진주이현</v>
          </cell>
        </row>
        <row r="2359">
          <cell r="A2359" t="str">
            <v>진주이현</v>
          </cell>
        </row>
        <row r="2360">
          <cell r="A2360" t="str">
            <v>진주이현</v>
          </cell>
        </row>
        <row r="2361">
          <cell r="A2361" t="str">
            <v>진주이현</v>
          </cell>
        </row>
        <row r="2362">
          <cell r="A2362" t="str">
            <v>진주이현</v>
          </cell>
        </row>
        <row r="2363">
          <cell r="A2363" t="str">
            <v>진주이현</v>
          </cell>
        </row>
        <row r="2364">
          <cell r="A2364" t="str">
            <v>진주이현</v>
          </cell>
        </row>
        <row r="2365">
          <cell r="A2365" t="str">
            <v>진주이현</v>
          </cell>
        </row>
        <row r="2366">
          <cell r="A2366" t="str">
            <v>진주이현</v>
          </cell>
        </row>
        <row r="2367">
          <cell r="A2367" t="str">
            <v>진주이현</v>
          </cell>
        </row>
        <row r="2368">
          <cell r="A2368" t="str">
            <v>진주이현</v>
          </cell>
        </row>
        <row r="2369">
          <cell r="A2369" t="str">
            <v>진주이현</v>
          </cell>
        </row>
        <row r="2370">
          <cell r="A2370" t="str">
            <v>진주이현</v>
          </cell>
        </row>
        <row r="2371">
          <cell r="A2371" t="str">
            <v>진주이현</v>
          </cell>
        </row>
        <row r="2372">
          <cell r="A2372" t="str">
            <v>진주이현</v>
          </cell>
        </row>
        <row r="2373">
          <cell r="A2373" t="str">
            <v>진주이현</v>
          </cell>
        </row>
        <row r="2374">
          <cell r="A2374" t="str">
            <v>진주이현</v>
          </cell>
        </row>
        <row r="2375">
          <cell r="A2375" t="str">
            <v>진주이현</v>
          </cell>
        </row>
        <row r="2376">
          <cell r="A2376" t="str">
            <v>진주이현</v>
          </cell>
        </row>
        <row r="2377">
          <cell r="A2377" t="str">
            <v>진주이현</v>
          </cell>
        </row>
        <row r="2378">
          <cell r="A2378" t="str">
            <v>진주이현</v>
          </cell>
        </row>
        <row r="2379">
          <cell r="A2379" t="str">
            <v>진주이현</v>
          </cell>
        </row>
        <row r="2380">
          <cell r="A2380" t="str">
            <v>진주이현</v>
          </cell>
        </row>
        <row r="2381">
          <cell r="A2381" t="str">
            <v>진주이현</v>
          </cell>
        </row>
        <row r="2382">
          <cell r="A2382" t="str">
            <v>진주이현</v>
          </cell>
        </row>
        <row r="2383">
          <cell r="A2383" t="str">
            <v>진주이현</v>
          </cell>
        </row>
        <row r="2384">
          <cell r="A2384" t="str">
            <v>진주이현</v>
          </cell>
        </row>
        <row r="2385">
          <cell r="A2385" t="str">
            <v>진주이현</v>
          </cell>
        </row>
        <row r="2386">
          <cell r="A2386" t="str">
            <v>진주이현</v>
          </cell>
        </row>
        <row r="2387">
          <cell r="A2387" t="str">
            <v>진주이현</v>
          </cell>
        </row>
        <row r="2388">
          <cell r="A2388" t="str">
            <v>진주이현</v>
          </cell>
        </row>
        <row r="2389">
          <cell r="A2389" t="str">
            <v>진주이현</v>
          </cell>
        </row>
        <row r="2390">
          <cell r="A2390" t="str">
            <v>진주이현</v>
          </cell>
        </row>
        <row r="2391">
          <cell r="A2391" t="str">
            <v>진주이현</v>
          </cell>
        </row>
        <row r="2392">
          <cell r="A2392" t="str">
            <v>진주이현</v>
          </cell>
        </row>
        <row r="2393">
          <cell r="A2393" t="str">
            <v>진주이현</v>
          </cell>
        </row>
        <row r="2394">
          <cell r="A2394" t="str">
            <v>진주이현</v>
          </cell>
        </row>
        <row r="2395">
          <cell r="A2395" t="str">
            <v>진주이현</v>
          </cell>
        </row>
        <row r="2396">
          <cell r="A2396" t="str">
            <v>진주이현</v>
          </cell>
        </row>
        <row r="2397">
          <cell r="A2397" t="str">
            <v>진주이현</v>
          </cell>
        </row>
        <row r="2398">
          <cell r="A2398" t="str">
            <v>진주이현</v>
          </cell>
        </row>
        <row r="2399">
          <cell r="A2399" t="str">
            <v>진주이현</v>
          </cell>
        </row>
        <row r="2400">
          <cell r="A2400" t="str">
            <v>진주이현</v>
          </cell>
        </row>
        <row r="2401">
          <cell r="A2401" t="str">
            <v>진주이현</v>
          </cell>
        </row>
        <row r="2402">
          <cell r="A2402" t="str">
            <v>진주이현</v>
          </cell>
        </row>
        <row r="2403">
          <cell r="A2403" t="str">
            <v>진주이현</v>
          </cell>
        </row>
        <row r="2404">
          <cell r="A2404" t="str">
            <v/>
          </cell>
        </row>
        <row r="2405">
          <cell r="A2405" t="str">
            <v>창원용지(1)</v>
          </cell>
        </row>
        <row r="2406">
          <cell r="A2406" t="str">
            <v>창원용지(1)</v>
          </cell>
        </row>
        <row r="2407">
          <cell r="A2407" t="str">
            <v>창원용지(1)</v>
          </cell>
        </row>
        <row r="2408">
          <cell r="A2408" t="str">
            <v>창원용지(1)</v>
          </cell>
        </row>
        <row r="2409">
          <cell r="A2409" t="str">
            <v>창원용지(1)</v>
          </cell>
        </row>
        <row r="2410">
          <cell r="A2410" t="str">
            <v>창원용지(1)</v>
          </cell>
        </row>
        <row r="2411">
          <cell r="A2411" t="str">
            <v>창원용지(1)</v>
          </cell>
        </row>
        <row r="2412">
          <cell r="A2412" t="str">
            <v>창원용지(1)</v>
          </cell>
        </row>
        <row r="2413">
          <cell r="A2413" t="str">
            <v>창원용지(1)</v>
          </cell>
        </row>
        <row r="2414">
          <cell r="A2414" t="str">
            <v>창원용지(1)</v>
          </cell>
        </row>
        <row r="2415">
          <cell r="A2415" t="str">
            <v>창원용지(1)</v>
          </cell>
        </row>
        <row r="2416">
          <cell r="A2416" t="str">
            <v>창원용지(1)</v>
          </cell>
        </row>
        <row r="2417">
          <cell r="A2417" t="str">
            <v>창원용지(1)</v>
          </cell>
        </row>
        <row r="2418">
          <cell r="A2418" t="str">
            <v>창원용지(1)</v>
          </cell>
        </row>
        <row r="2419">
          <cell r="A2419" t="str">
            <v>창원용지(1)</v>
          </cell>
        </row>
        <row r="2420">
          <cell r="A2420" t="str">
            <v>창원용지(1)</v>
          </cell>
        </row>
        <row r="2421">
          <cell r="A2421" t="str">
            <v>창원용지(1)</v>
          </cell>
        </row>
        <row r="2422">
          <cell r="A2422" t="str">
            <v>창원용지(1)</v>
          </cell>
        </row>
        <row r="2423">
          <cell r="A2423" t="str">
            <v>창원용지(1)</v>
          </cell>
        </row>
        <row r="2424">
          <cell r="A2424" t="str">
            <v>창원용지(1)</v>
          </cell>
        </row>
        <row r="2425">
          <cell r="A2425" t="str">
            <v>창원용지(1)</v>
          </cell>
        </row>
        <row r="2426">
          <cell r="A2426" t="str">
            <v>창원용지(1)</v>
          </cell>
        </row>
        <row r="2427">
          <cell r="A2427" t="str">
            <v>창원용지(1)</v>
          </cell>
        </row>
        <row r="2428">
          <cell r="A2428" t="str">
            <v>창원용지(1)</v>
          </cell>
        </row>
        <row r="2429">
          <cell r="A2429" t="str">
            <v>창원용지(1)</v>
          </cell>
        </row>
        <row r="2430">
          <cell r="A2430" t="str">
            <v>창원용지(1)</v>
          </cell>
        </row>
        <row r="2431">
          <cell r="A2431" t="str">
            <v>창원용지(1)</v>
          </cell>
        </row>
        <row r="2432">
          <cell r="A2432" t="str">
            <v>창원용지(1)</v>
          </cell>
        </row>
        <row r="2433">
          <cell r="A2433" t="str">
            <v>창원용지(1)</v>
          </cell>
        </row>
        <row r="2434">
          <cell r="A2434" t="str">
            <v>창원용지(1)</v>
          </cell>
        </row>
        <row r="2435">
          <cell r="A2435" t="str">
            <v>창원용지(1)</v>
          </cell>
        </row>
        <row r="2436">
          <cell r="A2436" t="str">
            <v>창원용지(1)</v>
          </cell>
        </row>
        <row r="2437">
          <cell r="A2437" t="str">
            <v>창원용지(1)</v>
          </cell>
        </row>
        <row r="2438">
          <cell r="A2438" t="str">
            <v>창원용지(1)</v>
          </cell>
        </row>
        <row r="2439">
          <cell r="A2439" t="str">
            <v>창원용지(1)</v>
          </cell>
        </row>
        <row r="2440">
          <cell r="A2440" t="str">
            <v>창원용지(1)</v>
          </cell>
        </row>
        <row r="2441">
          <cell r="A2441" t="str">
            <v>창원용지(1)</v>
          </cell>
        </row>
        <row r="2442">
          <cell r="A2442" t="str">
            <v>창원용지(1)</v>
          </cell>
        </row>
        <row r="2443">
          <cell r="A2443" t="str">
            <v>창원용지(1)</v>
          </cell>
        </row>
        <row r="2444">
          <cell r="A2444" t="str">
            <v>창원용지(1)</v>
          </cell>
        </row>
        <row r="2445">
          <cell r="A2445" t="str">
            <v>창원용지(1)</v>
          </cell>
        </row>
        <row r="2446">
          <cell r="A2446" t="str">
            <v>창원용지(1)</v>
          </cell>
        </row>
        <row r="2447">
          <cell r="A2447" t="str">
            <v>창원용지(1)</v>
          </cell>
        </row>
        <row r="2448">
          <cell r="A2448" t="str">
            <v>창원용지(1)</v>
          </cell>
        </row>
        <row r="2449">
          <cell r="A2449" t="str">
            <v>창원용지(1)</v>
          </cell>
        </row>
        <row r="2450">
          <cell r="A2450" t="str">
            <v>창원용지(1)</v>
          </cell>
        </row>
        <row r="2451">
          <cell r="A2451" t="str">
            <v>창원용지(1)</v>
          </cell>
        </row>
        <row r="2452">
          <cell r="A2452" t="str">
            <v>창원용지(1)</v>
          </cell>
        </row>
        <row r="2453">
          <cell r="A2453" t="str">
            <v>창원용지(1)</v>
          </cell>
        </row>
        <row r="2454">
          <cell r="A2454" t="str">
            <v>창원용지(1)</v>
          </cell>
        </row>
        <row r="2455">
          <cell r="A2455" t="str">
            <v>창원용지(1)</v>
          </cell>
        </row>
        <row r="2456">
          <cell r="A2456" t="str">
            <v>창원용지(1)</v>
          </cell>
        </row>
        <row r="2457">
          <cell r="A2457" t="str">
            <v>창원용지(1)</v>
          </cell>
        </row>
        <row r="2458">
          <cell r="A2458" t="str">
            <v>창원용지(1)</v>
          </cell>
        </row>
        <row r="2459">
          <cell r="A2459" t="str">
            <v>창원용지(1)</v>
          </cell>
        </row>
        <row r="2460">
          <cell r="A2460" t="str">
            <v>창원용지(1)</v>
          </cell>
        </row>
        <row r="2461">
          <cell r="A2461" t="str">
            <v>창원용지(1)</v>
          </cell>
        </row>
        <row r="2462">
          <cell r="A2462" t="str">
            <v>창원용지(1)</v>
          </cell>
        </row>
        <row r="2463">
          <cell r="A2463" t="str">
            <v>창원용지(1)</v>
          </cell>
        </row>
        <row r="2464">
          <cell r="A2464" t="str">
            <v>창원용지(1)</v>
          </cell>
        </row>
        <row r="2465">
          <cell r="A2465" t="str">
            <v>창원용지(1)</v>
          </cell>
        </row>
        <row r="2466">
          <cell r="A2466" t="str">
            <v>창원용지(1)</v>
          </cell>
        </row>
        <row r="2467">
          <cell r="A2467" t="str">
            <v>창원용지(1)</v>
          </cell>
        </row>
        <row r="2468">
          <cell r="A2468" t="str">
            <v>창원용지(1)</v>
          </cell>
        </row>
        <row r="2469">
          <cell r="A2469" t="str">
            <v>창원용지(1)</v>
          </cell>
        </row>
        <row r="2470">
          <cell r="A2470" t="str">
            <v>창원용지(1)</v>
          </cell>
        </row>
        <row r="2471">
          <cell r="A2471" t="str">
            <v>창원용지(1)</v>
          </cell>
        </row>
        <row r="2472">
          <cell r="A2472" t="str">
            <v>창원용지(1)</v>
          </cell>
        </row>
        <row r="2473">
          <cell r="A2473" t="str">
            <v>창원용지(1)</v>
          </cell>
        </row>
        <row r="2474">
          <cell r="A2474" t="str">
            <v>창원용지(1)</v>
          </cell>
        </row>
        <row r="2475">
          <cell r="A2475" t="str">
            <v>창원용지(1)</v>
          </cell>
        </row>
        <row r="2476">
          <cell r="A2476" t="str">
            <v>창원용지(1)</v>
          </cell>
        </row>
        <row r="2477">
          <cell r="A2477" t="str">
            <v>창원용지(1)</v>
          </cell>
        </row>
        <row r="2478">
          <cell r="A2478" t="str">
            <v>창원용지(1)</v>
          </cell>
        </row>
        <row r="2479">
          <cell r="A2479" t="str">
            <v>창원용지(1)</v>
          </cell>
        </row>
        <row r="2480">
          <cell r="A2480" t="str">
            <v>창원용지(1)</v>
          </cell>
        </row>
        <row r="2481">
          <cell r="A2481" t="str">
            <v>창원용지(1)</v>
          </cell>
        </row>
        <row r="2482">
          <cell r="A2482" t="str">
            <v>창원용지(1)</v>
          </cell>
        </row>
        <row r="2483">
          <cell r="A2483" t="str">
            <v>창원용지(1)</v>
          </cell>
        </row>
        <row r="2484">
          <cell r="A2484" t="str">
            <v>창원용지(1)</v>
          </cell>
        </row>
        <row r="2485">
          <cell r="A2485" t="str">
            <v>창원용지(1)</v>
          </cell>
        </row>
        <row r="2486">
          <cell r="A2486" t="str">
            <v>창원용지(1)</v>
          </cell>
        </row>
        <row r="2487">
          <cell r="A2487" t="str">
            <v>창원용지(1)</v>
          </cell>
        </row>
        <row r="2488">
          <cell r="A2488" t="str">
            <v>창원용지(1)</v>
          </cell>
        </row>
        <row r="2489">
          <cell r="A2489" t="str">
            <v>창원용지(1)</v>
          </cell>
        </row>
        <row r="2490">
          <cell r="A2490" t="str">
            <v>창원용지(1)</v>
          </cell>
        </row>
        <row r="2491">
          <cell r="A2491" t="str">
            <v>창원용지(1)</v>
          </cell>
        </row>
        <row r="2492">
          <cell r="A2492" t="str">
            <v>창원용지(1)</v>
          </cell>
        </row>
        <row r="2493">
          <cell r="A2493" t="str">
            <v>창원용지(1)</v>
          </cell>
        </row>
        <row r="2494">
          <cell r="A2494" t="str">
            <v>창원용지(1)</v>
          </cell>
        </row>
        <row r="2495">
          <cell r="A2495" t="str">
            <v>창원용지(1)</v>
          </cell>
        </row>
        <row r="2496">
          <cell r="A2496" t="str">
            <v>창원용지(1)</v>
          </cell>
        </row>
        <row r="2497">
          <cell r="A2497" t="str">
            <v>창원용지(1)</v>
          </cell>
        </row>
        <row r="2498">
          <cell r="A2498" t="str">
            <v>창원용지(1)</v>
          </cell>
        </row>
        <row r="2499">
          <cell r="A2499" t="str">
            <v>창원용지(1)</v>
          </cell>
        </row>
        <row r="2500">
          <cell r="A2500" t="str">
            <v>창원용지(1)</v>
          </cell>
        </row>
        <row r="2501">
          <cell r="A2501" t="str">
            <v>창원용지(1)</v>
          </cell>
        </row>
        <row r="2502">
          <cell r="A2502" t="str">
            <v>창원용지(1)</v>
          </cell>
        </row>
        <row r="2503">
          <cell r="A2503" t="str">
            <v>창원용지(1)</v>
          </cell>
        </row>
        <row r="2504">
          <cell r="A2504" t="str">
            <v>창원용지(1)</v>
          </cell>
        </row>
        <row r="2505">
          <cell r="A2505" t="str">
            <v/>
          </cell>
        </row>
        <row r="2506">
          <cell r="A2506" t="str">
            <v>창원용지(2)</v>
          </cell>
        </row>
        <row r="2507">
          <cell r="A2507" t="str">
            <v>창원용지(2)</v>
          </cell>
        </row>
        <row r="2508">
          <cell r="A2508" t="str">
            <v>창원용지(2)</v>
          </cell>
        </row>
        <row r="2509">
          <cell r="A2509" t="str">
            <v>창원용지(2)</v>
          </cell>
        </row>
        <row r="2510">
          <cell r="A2510" t="str">
            <v>창원용지(2)</v>
          </cell>
        </row>
        <row r="2511">
          <cell r="A2511" t="str">
            <v>창원용지(2)</v>
          </cell>
        </row>
        <row r="2512">
          <cell r="A2512" t="str">
            <v>창원용지(2)</v>
          </cell>
        </row>
        <row r="2513">
          <cell r="A2513" t="str">
            <v>창원용지(2)</v>
          </cell>
        </row>
        <row r="2514">
          <cell r="A2514" t="str">
            <v>창원용지(2)</v>
          </cell>
        </row>
        <row r="2515">
          <cell r="A2515" t="str">
            <v>창원용지(2)</v>
          </cell>
        </row>
        <row r="2516">
          <cell r="A2516" t="str">
            <v>창원용지(2)</v>
          </cell>
        </row>
        <row r="2517">
          <cell r="A2517" t="str">
            <v>창원용지(2)</v>
          </cell>
        </row>
        <row r="2518">
          <cell r="A2518" t="str">
            <v>창원용지(2)</v>
          </cell>
        </row>
        <row r="2519">
          <cell r="A2519" t="str">
            <v>창원용지(2)</v>
          </cell>
        </row>
        <row r="2520">
          <cell r="A2520" t="str">
            <v>창원용지(2)</v>
          </cell>
        </row>
        <row r="2521">
          <cell r="A2521" t="str">
            <v>창원용지(2)</v>
          </cell>
        </row>
        <row r="2522">
          <cell r="A2522" t="str">
            <v>창원용지(2)</v>
          </cell>
        </row>
        <row r="2523">
          <cell r="A2523" t="str">
            <v>창원용지(2)</v>
          </cell>
        </row>
        <row r="2524">
          <cell r="A2524" t="str">
            <v>창원용지(2)</v>
          </cell>
        </row>
        <row r="2525">
          <cell r="A2525" t="str">
            <v>창원용지(2)</v>
          </cell>
        </row>
        <row r="2526">
          <cell r="A2526" t="str">
            <v>창원용지(2)</v>
          </cell>
        </row>
        <row r="2527">
          <cell r="A2527" t="str">
            <v>창원용지(2)</v>
          </cell>
        </row>
        <row r="2528">
          <cell r="A2528" t="str">
            <v>창원용지(2)</v>
          </cell>
        </row>
        <row r="2529">
          <cell r="A2529" t="str">
            <v>창원용지(2)</v>
          </cell>
        </row>
        <row r="2530">
          <cell r="A2530" t="str">
            <v>창원용지(2)</v>
          </cell>
        </row>
        <row r="2531">
          <cell r="A2531" t="str">
            <v>창원용지(2)</v>
          </cell>
        </row>
        <row r="2532">
          <cell r="A2532" t="str">
            <v>창원용지(2)</v>
          </cell>
        </row>
        <row r="2533">
          <cell r="A2533" t="str">
            <v>창원용지(2)</v>
          </cell>
        </row>
        <row r="2534">
          <cell r="A2534" t="str">
            <v>창원용지(2)</v>
          </cell>
        </row>
        <row r="2535">
          <cell r="A2535" t="str">
            <v>창원용지(2)</v>
          </cell>
        </row>
        <row r="2536">
          <cell r="A2536" t="str">
            <v>창원용지(2)</v>
          </cell>
        </row>
        <row r="2537">
          <cell r="A2537" t="str">
            <v>창원용지(2)</v>
          </cell>
        </row>
        <row r="2538">
          <cell r="A2538" t="str">
            <v>창원용지(2)</v>
          </cell>
        </row>
        <row r="2539">
          <cell r="A2539" t="str">
            <v>창원용지(2)</v>
          </cell>
        </row>
        <row r="2540">
          <cell r="A2540" t="str">
            <v>창원용지(2)</v>
          </cell>
        </row>
        <row r="2541">
          <cell r="A2541" t="str">
            <v>창원용지(2)</v>
          </cell>
        </row>
        <row r="2542">
          <cell r="A2542" t="str">
            <v>창원용지(2)</v>
          </cell>
        </row>
        <row r="2543">
          <cell r="A2543" t="str">
            <v>창원용지(2)</v>
          </cell>
        </row>
        <row r="2544">
          <cell r="A2544" t="str">
            <v>창원용지(2)</v>
          </cell>
        </row>
        <row r="2545">
          <cell r="A2545" t="str">
            <v>창원용지(2)</v>
          </cell>
        </row>
        <row r="2546">
          <cell r="A2546" t="str">
            <v>창원용지(2)</v>
          </cell>
        </row>
        <row r="2547">
          <cell r="A2547" t="str">
            <v>창원용지(2)</v>
          </cell>
        </row>
        <row r="2548">
          <cell r="A2548" t="str">
            <v>창원용지(2)</v>
          </cell>
        </row>
        <row r="2549">
          <cell r="A2549" t="str">
            <v>창원용지(2)</v>
          </cell>
        </row>
        <row r="2550">
          <cell r="A2550" t="str">
            <v>창원용지(2)</v>
          </cell>
        </row>
        <row r="2551">
          <cell r="A2551" t="str">
            <v>창원용지(2)</v>
          </cell>
        </row>
        <row r="2552">
          <cell r="A2552" t="str">
            <v>창원용지(2)</v>
          </cell>
        </row>
        <row r="2553">
          <cell r="A2553" t="str">
            <v>창원용지(2)</v>
          </cell>
        </row>
        <row r="2554">
          <cell r="A2554" t="str">
            <v>창원용지(2)</v>
          </cell>
        </row>
        <row r="2555">
          <cell r="A2555" t="str">
            <v>창원용지(2)</v>
          </cell>
        </row>
        <row r="2556">
          <cell r="A2556" t="str">
            <v>창원용지(2)</v>
          </cell>
        </row>
        <row r="2557">
          <cell r="A2557" t="str">
            <v>창원용지(2)</v>
          </cell>
        </row>
        <row r="2558">
          <cell r="A2558" t="str">
            <v>창원용지(2)</v>
          </cell>
        </row>
        <row r="2559">
          <cell r="A2559" t="str">
            <v>창원용지(2)</v>
          </cell>
        </row>
        <row r="2560">
          <cell r="A2560" t="str">
            <v>창원용지(2)</v>
          </cell>
        </row>
        <row r="2561">
          <cell r="A2561" t="str">
            <v>창원용지(2)</v>
          </cell>
        </row>
        <row r="2562">
          <cell r="A2562" t="str">
            <v>창원용지(2)</v>
          </cell>
        </row>
        <row r="2563">
          <cell r="A2563" t="str">
            <v>창원용지(2)</v>
          </cell>
        </row>
        <row r="2564">
          <cell r="A2564" t="str">
            <v>창원용지(2)</v>
          </cell>
        </row>
        <row r="2565">
          <cell r="A2565" t="str">
            <v>창원용지(2)</v>
          </cell>
        </row>
        <row r="2566">
          <cell r="A2566" t="str">
            <v>창원용지(2)</v>
          </cell>
        </row>
        <row r="2567">
          <cell r="A2567" t="str">
            <v>창원용지(2)</v>
          </cell>
        </row>
        <row r="2568">
          <cell r="A2568" t="str">
            <v>창원용지(2)</v>
          </cell>
        </row>
        <row r="2569">
          <cell r="A2569" t="str">
            <v>창원용지(2)</v>
          </cell>
        </row>
        <row r="2570">
          <cell r="A2570" t="str">
            <v>창원용지(2)</v>
          </cell>
        </row>
        <row r="2571">
          <cell r="A2571" t="str">
            <v>창원용지(2)</v>
          </cell>
        </row>
        <row r="2572">
          <cell r="A2572" t="str">
            <v>창원용지(2)</v>
          </cell>
        </row>
        <row r="2573">
          <cell r="A2573" t="str">
            <v>창원용지(2)</v>
          </cell>
        </row>
        <row r="2574">
          <cell r="A2574" t="str">
            <v>창원용지(2)</v>
          </cell>
        </row>
        <row r="2575">
          <cell r="A2575" t="str">
            <v>창원용지(2)</v>
          </cell>
        </row>
        <row r="2576">
          <cell r="A2576" t="str">
            <v>창원용지(2)</v>
          </cell>
        </row>
        <row r="2577">
          <cell r="A2577" t="str">
            <v>창원용지(2)</v>
          </cell>
        </row>
        <row r="2578">
          <cell r="A2578" t="str">
            <v>창원용지(2)</v>
          </cell>
        </row>
        <row r="2579">
          <cell r="A2579" t="str">
            <v>창원용지(2)</v>
          </cell>
        </row>
        <row r="2580">
          <cell r="A2580" t="str">
            <v>창원용지(2)</v>
          </cell>
        </row>
        <row r="2581">
          <cell r="A2581" t="str">
            <v>창원용지(2)</v>
          </cell>
        </row>
        <row r="2582">
          <cell r="A2582" t="str">
            <v>창원용지(2)</v>
          </cell>
        </row>
        <row r="2583">
          <cell r="A2583" t="str">
            <v>창원용지(2)</v>
          </cell>
        </row>
        <row r="2584">
          <cell r="A2584" t="str">
            <v>창원용지(2)</v>
          </cell>
        </row>
        <row r="2585">
          <cell r="A2585" t="str">
            <v>창원용지(2)</v>
          </cell>
        </row>
        <row r="2586">
          <cell r="A2586" t="str">
            <v>창원용지(2)</v>
          </cell>
        </row>
        <row r="2587">
          <cell r="A2587" t="str">
            <v>창원용지(2)</v>
          </cell>
        </row>
        <row r="2588">
          <cell r="A2588" t="str">
            <v>창원용지(2)</v>
          </cell>
        </row>
        <row r="2589">
          <cell r="A2589" t="str">
            <v>창원용지(2)</v>
          </cell>
        </row>
        <row r="2590">
          <cell r="A2590" t="str">
            <v>창원용지(2)</v>
          </cell>
        </row>
        <row r="2591">
          <cell r="A2591" t="str">
            <v>창원용지(2)</v>
          </cell>
        </row>
        <row r="2592">
          <cell r="A2592" t="str">
            <v>창원용지(2)</v>
          </cell>
        </row>
        <row r="2593">
          <cell r="A2593" t="str">
            <v>창원용지(2)</v>
          </cell>
        </row>
        <row r="2594">
          <cell r="A2594" t="str">
            <v>창원용지(2)</v>
          </cell>
        </row>
        <row r="2595">
          <cell r="A2595" t="str">
            <v>창원용지(2)</v>
          </cell>
        </row>
        <row r="2596">
          <cell r="A2596" t="str">
            <v>창원용지(2)</v>
          </cell>
        </row>
        <row r="2597">
          <cell r="A2597" t="str">
            <v>창원용지(2)</v>
          </cell>
        </row>
        <row r="2598">
          <cell r="A2598" t="str">
            <v>창원용지(2)</v>
          </cell>
        </row>
        <row r="2599">
          <cell r="A2599" t="str">
            <v>창원용지(2)</v>
          </cell>
        </row>
        <row r="2600">
          <cell r="A2600" t="str">
            <v>창원용지(2)</v>
          </cell>
        </row>
        <row r="2601">
          <cell r="A2601" t="str">
            <v>창원용지(2)</v>
          </cell>
        </row>
        <row r="2602">
          <cell r="A2602" t="str">
            <v>창원용지(2)</v>
          </cell>
        </row>
        <row r="2603">
          <cell r="A2603" t="str">
            <v>창원용지(2)</v>
          </cell>
        </row>
        <row r="2604">
          <cell r="A2604" t="str">
            <v>창원용지(2)</v>
          </cell>
        </row>
        <row r="2605">
          <cell r="A2605" t="str">
            <v>창원용지(2)</v>
          </cell>
        </row>
        <row r="2606">
          <cell r="A2606" t="str">
            <v/>
          </cell>
        </row>
        <row r="2607">
          <cell r="A2607" t="str">
            <v>창원명곡</v>
          </cell>
        </row>
        <row r="2608">
          <cell r="A2608" t="str">
            <v>창원명곡</v>
          </cell>
        </row>
        <row r="2609">
          <cell r="A2609" t="str">
            <v>창원명곡</v>
          </cell>
        </row>
        <row r="2610">
          <cell r="A2610" t="str">
            <v>창원명곡</v>
          </cell>
        </row>
        <row r="2611">
          <cell r="A2611" t="str">
            <v>창원명곡</v>
          </cell>
        </row>
        <row r="2612">
          <cell r="A2612" t="str">
            <v>창원명곡</v>
          </cell>
        </row>
        <row r="2613">
          <cell r="A2613" t="str">
            <v>창원명곡</v>
          </cell>
        </row>
        <row r="2614">
          <cell r="A2614" t="str">
            <v>창원명곡</v>
          </cell>
        </row>
        <row r="2615">
          <cell r="A2615" t="str">
            <v>창원명곡</v>
          </cell>
        </row>
        <row r="2616">
          <cell r="A2616" t="str">
            <v>창원명곡</v>
          </cell>
        </row>
        <row r="2617">
          <cell r="A2617" t="str">
            <v>창원명곡</v>
          </cell>
        </row>
        <row r="2618">
          <cell r="A2618" t="str">
            <v>창원명곡</v>
          </cell>
        </row>
        <row r="2619">
          <cell r="A2619" t="str">
            <v>창원명곡</v>
          </cell>
        </row>
        <row r="2620">
          <cell r="A2620" t="str">
            <v>창원명곡</v>
          </cell>
        </row>
        <row r="2621">
          <cell r="A2621" t="str">
            <v>창원명곡</v>
          </cell>
        </row>
        <row r="2622">
          <cell r="A2622" t="str">
            <v>창원명곡</v>
          </cell>
        </row>
        <row r="2623">
          <cell r="A2623" t="str">
            <v>창원명곡</v>
          </cell>
        </row>
        <row r="2624">
          <cell r="A2624" t="str">
            <v>창원명곡</v>
          </cell>
        </row>
        <row r="2625">
          <cell r="A2625" t="str">
            <v>창원명곡</v>
          </cell>
        </row>
        <row r="2626">
          <cell r="A2626" t="str">
            <v>창원명곡</v>
          </cell>
        </row>
        <row r="2627">
          <cell r="A2627" t="str">
            <v>창원명곡</v>
          </cell>
        </row>
        <row r="2628">
          <cell r="A2628" t="str">
            <v>창원명곡</v>
          </cell>
        </row>
        <row r="2629">
          <cell r="A2629" t="str">
            <v>창원명곡</v>
          </cell>
        </row>
        <row r="2630">
          <cell r="A2630" t="str">
            <v>창원명곡</v>
          </cell>
        </row>
        <row r="2631">
          <cell r="A2631" t="str">
            <v>창원명곡</v>
          </cell>
        </row>
        <row r="2632">
          <cell r="A2632" t="str">
            <v>창원명곡</v>
          </cell>
        </row>
        <row r="2633">
          <cell r="A2633" t="str">
            <v>창원명곡</v>
          </cell>
        </row>
        <row r="2634">
          <cell r="A2634" t="str">
            <v>창원명곡</v>
          </cell>
        </row>
        <row r="2635">
          <cell r="A2635" t="str">
            <v>창원명곡</v>
          </cell>
        </row>
        <row r="2636">
          <cell r="A2636" t="str">
            <v>창원명곡</v>
          </cell>
        </row>
        <row r="2637">
          <cell r="A2637" t="str">
            <v>창원명곡</v>
          </cell>
        </row>
        <row r="2638">
          <cell r="A2638" t="str">
            <v>창원명곡</v>
          </cell>
        </row>
        <row r="2639">
          <cell r="A2639" t="str">
            <v>창원명곡</v>
          </cell>
        </row>
        <row r="2640">
          <cell r="A2640" t="str">
            <v>창원명곡</v>
          </cell>
        </row>
        <row r="2641">
          <cell r="A2641" t="str">
            <v>창원명곡</v>
          </cell>
        </row>
        <row r="2642">
          <cell r="A2642" t="str">
            <v>창원명곡</v>
          </cell>
        </row>
        <row r="2643">
          <cell r="A2643" t="str">
            <v>창원명곡</v>
          </cell>
        </row>
        <row r="2644">
          <cell r="A2644" t="str">
            <v>창원명곡</v>
          </cell>
        </row>
        <row r="2645">
          <cell r="A2645" t="str">
            <v>창원명곡</v>
          </cell>
        </row>
        <row r="2646">
          <cell r="A2646" t="str">
            <v>창원명곡</v>
          </cell>
        </row>
        <row r="2647">
          <cell r="A2647" t="str">
            <v>창원명곡</v>
          </cell>
        </row>
        <row r="2648">
          <cell r="A2648" t="str">
            <v>창원명곡</v>
          </cell>
        </row>
        <row r="2649">
          <cell r="A2649" t="str">
            <v>창원명곡</v>
          </cell>
        </row>
        <row r="2650">
          <cell r="A2650" t="str">
            <v>창원명곡</v>
          </cell>
        </row>
        <row r="2651">
          <cell r="A2651" t="str">
            <v>창원명곡</v>
          </cell>
        </row>
        <row r="2652">
          <cell r="A2652" t="str">
            <v>창원명곡</v>
          </cell>
        </row>
        <row r="2653">
          <cell r="A2653" t="str">
            <v>창원명곡</v>
          </cell>
        </row>
        <row r="2654">
          <cell r="A2654" t="str">
            <v>창원명곡</v>
          </cell>
        </row>
        <row r="2655">
          <cell r="A2655" t="str">
            <v>창원명곡</v>
          </cell>
        </row>
        <row r="2656">
          <cell r="A2656" t="str">
            <v>창원명곡</v>
          </cell>
        </row>
        <row r="2657">
          <cell r="A2657" t="str">
            <v>창원명곡</v>
          </cell>
        </row>
        <row r="2658">
          <cell r="A2658" t="str">
            <v>창원명곡</v>
          </cell>
        </row>
        <row r="2659">
          <cell r="A2659" t="str">
            <v>창원명곡</v>
          </cell>
        </row>
        <row r="2660">
          <cell r="A2660" t="str">
            <v>창원명곡</v>
          </cell>
        </row>
        <row r="2661">
          <cell r="A2661" t="str">
            <v>창원명곡</v>
          </cell>
        </row>
        <row r="2662">
          <cell r="A2662" t="str">
            <v>창원명곡</v>
          </cell>
        </row>
        <row r="2663">
          <cell r="A2663" t="str">
            <v>창원명곡</v>
          </cell>
        </row>
        <row r="2664">
          <cell r="A2664" t="str">
            <v>창원명곡</v>
          </cell>
        </row>
        <row r="2665">
          <cell r="A2665" t="str">
            <v>창원명곡</v>
          </cell>
        </row>
        <row r="2666">
          <cell r="A2666" t="str">
            <v>창원명곡</v>
          </cell>
        </row>
        <row r="2667">
          <cell r="A2667" t="str">
            <v>창원명곡</v>
          </cell>
        </row>
        <row r="2668">
          <cell r="A2668" t="str">
            <v>창원명곡</v>
          </cell>
        </row>
        <row r="2669">
          <cell r="A2669" t="str">
            <v>창원명곡</v>
          </cell>
        </row>
        <row r="2670">
          <cell r="A2670" t="str">
            <v>창원명곡</v>
          </cell>
        </row>
        <row r="2671">
          <cell r="A2671" t="str">
            <v>창원명곡</v>
          </cell>
        </row>
        <row r="2672">
          <cell r="A2672" t="str">
            <v>창원명곡</v>
          </cell>
        </row>
        <row r="2673">
          <cell r="A2673" t="str">
            <v>창원명곡</v>
          </cell>
        </row>
        <row r="2674">
          <cell r="A2674" t="str">
            <v>창원명곡</v>
          </cell>
        </row>
        <row r="2675">
          <cell r="A2675" t="str">
            <v>창원명곡</v>
          </cell>
        </row>
        <row r="2676">
          <cell r="A2676" t="str">
            <v>창원명곡</v>
          </cell>
        </row>
        <row r="2677">
          <cell r="A2677" t="str">
            <v>창원명곡</v>
          </cell>
        </row>
        <row r="2678">
          <cell r="A2678" t="str">
            <v>창원명곡</v>
          </cell>
        </row>
        <row r="2679">
          <cell r="A2679" t="str">
            <v>창원명곡</v>
          </cell>
        </row>
        <row r="2680">
          <cell r="A2680" t="str">
            <v>창원명곡</v>
          </cell>
        </row>
        <row r="2681">
          <cell r="A2681" t="str">
            <v>창원명곡</v>
          </cell>
        </row>
        <row r="2682">
          <cell r="A2682" t="str">
            <v>창원명곡</v>
          </cell>
        </row>
        <row r="2683">
          <cell r="A2683" t="str">
            <v>창원명곡</v>
          </cell>
        </row>
        <row r="2684">
          <cell r="A2684" t="str">
            <v>창원명곡</v>
          </cell>
        </row>
        <row r="2685">
          <cell r="A2685" t="str">
            <v>창원명곡</v>
          </cell>
        </row>
        <row r="2686">
          <cell r="A2686" t="str">
            <v>창원명곡</v>
          </cell>
        </row>
        <row r="2687">
          <cell r="A2687" t="str">
            <v>창원명곡</v>
          </cell>
        </row>
        <row r="2688">
          <cell r="A2688" t="str">
            <v>창원명곡</v>
          </cell>
        </row>
        <row r="2689">
          <cell r="A2689" t="str">
            <v>창원명곡</v>
          </cell>
        </row>
        <row r="2690">
          <cell r="A2690" t="str">
            <v>창원명곡</v>
          </cell>
        </row>
        <row r="2691">
          <cell r="A2691" t="str">
            <v>창원명곡</v>
          </cell>
        </row>
        <row r="2692">
          <cell r="A2692" t="str">
            <v>창원명곡</v>
          </cell>
        </row>
        <row r="2693">
          <cell r="A2693" t="str">
            <v>창원명곡</v>
          </cell>
        </row>
        <row r="2694">
          <cell r="A2694" t="str">
            <v>창원명곡</v>
          </cell>
        </row>
        <row r="2695">
          <cell r="A2695" t="str">
            <v>창원명곡</v>
          </cell>
        </row>
        <row r="2696">
          <cell r="A2696" t="str">
            <v>창원명곡</v>
          </cell>
        </row>
        <row r="2697">
          <cell r="A2697" t="str">
            <v>창원명곡</v>
          </cell>
        </row>
        <row r="2698">
          <cell r="A2698" t="str">
            <v>창원명곡</v>
          </cell>
        </row>
        <row r="2699">
          <cell r="A2699" t="str">
            <v>창원명곡</v>
          </cell>
        </row>
        <row r="2700">
          <cell r="A2700" t="str">
            <v>창원명곡</v>
          </cell>
        </row>
        <row r="2701">
          <cell r="A2701" t="str">
            <v>창원명곡</v>
          </cell>
        </row>
        <row r="2702">
          <cell r="A2702" t="str">
            <v>창원명곡</v>
          </cell>
        </row>
        <row r="2703">
          <cell r="A2703" t="str">
            <v>창원명곡</v>
          </cell>
        </row>
        <row r="2704">
          <cell r="A2704" t="str">
            <v>창원명곡</v>
          </cell>
        </row>
        <row r="2705">
          <cell r="A2705" t="str">
            <v>창원명곡</v>
          </cell>
        </row>
        <row r="2706">
          <cell r="A2706" t="str">
            <v>창원명곡</v>
          </cell>
        </row>
        <row r="2707">
          <cell r="A2707" t="str">
            <v>창원명곡</v>
          </cell>
        </row>
        <row r="2708">
          <cell r="A2708" t="str">
            <v>창원명곡</v>
          </cell>
        </row>
        <row r="2709">
          <cell r="A2709" t="str">
            <v>창원명곡</v>
          </cell>
        </row>
        <row r="2710">
          <cell r="A2710" t="str">
            <v>창원명곡</v>
          </cell>
        </row>
        <row r="2711">
          <cell r="A2711" t="str">
            <v>창원명곡</v>
          </cell>
        </row>
        <row r="2712">
          <cell r="A2712" t="str">
            <v>창원명곡</v>
          </cell>
        </row>
        <row r="2713">
          <cell r="A2713" t="str">
            <v>창원명곡</v>
          </cell>
        </row>
        <row r="2714">
          <cell r="A2714" t="str">
            <v>창원명곡</v>
          </cell>
        </row>
        <row r="2715">
          <cell r="A2715" t="str">
            <v>창원명곡</v>
          </cell>
        </row>
        <row r="2716">
          <cell r="A2716" t="str">
            <v>창원명곡</v>
          </cell>
        </row>
        <row r="2717">
          <cell r="A2717" t="str">
            <v>창원명곡</v>
          </cell>
        </row>
        <row r="2718">
          <cell r="A2718" t="str">
            <v>창원명곡</v>
          </cell>
        </row>
        <row r="2719">
          <cell r="A2719" t="str">
            <v>창원명곡</v>
          </cell>
        </row>
        <row r="2720">
          <cell r="A2720" t="str">
            <v>창원명곡</v>
          </cell>
        </row>
        <row r="2721">
          <cell r="A2721" t="str">
            <v>창원명곡</v>
          </cell>
        </row>
        <row r="2722">
          <cell r="A2722" t="str">
            <v>창원명곡</v>
          </cell>
        </row>
        <row r="2723">
          <cell r="A2723" t="str">
            <v>창원명곡</v>
          </cell>
        </row>
        <row r="2724">
          <cell r="A2724" t="str">
            <v>창원명곡</v>
          </cell>
        </row>
        <row r="2725">
          <cell r="A2725" t="str">
            <v>창원명곡</v>
          </cell>
        </row>
        <row r="2726">
          <cell r="A2726" t="str">
            <v>창원명곡</v>
          </cell>
        </row>
        <row r="2727">
          <cell r="A2727" t="str">
            <v>창원명곡</v>
          </cell>
        </row>
        <row r="2728">
          <cell r="A2728" t="str">
            <v>창원명곡</v>
          </cell>
        </row>
        <row r="2729">
          <cell r="A2729" t="str">
            <v>창원명곡</v>
          </cell>
        </row>
        <row r="2730">
          <cell r="A2730" t="str">
            <v>창원명곡</v>
          </cell>
        </row>
        <row r="2731">
          <cell r="A2731" t="str">
            <v>창원명곡</v>
          </cell>
        </row>
        <row r="2732">
          <cell r="A2732" t="str">
            <v>창원명곡</v>
          </cell>
        </row>
        <row r="2733">
          <cell r="A2733" t="str">
            <v>창원명곡</v>
          </cell>
        </row>
        <row r="2734">
          <cell r="A2734" t="str">
            <v>창원명곡</v>
          </cell>
        </row>
        <row r="2735">
          <cell r="A2735" t="str">
            <v>창원명곡</v>
          </cell>
        </row>
        <row r="2736">
          <cell r="A2736" t="str">
            <v>창원명곡</v>
          </cell>
        </row>
        <row r="2737">
          <cell r="A2737" t="str">
            <v>창원명곡</v>
          </cell>
        </row>
        <row r="2738">
          <cell r="A2738" t="str">
            <v>창원명곡</v>
          </cell>
        </row>
        <row r="2739">
          <cell r="A2739" t="str">
            <v>창원명곡</v>
          </cell>
        </row>
        <row r="2740">
          <cell r="A2740" t="str">
            <v>창원명곡</v>
          </cell>
        </row>
        <row r="2741">
          <cell r="A2741" t="str">
            <v>창원명곡</v>
          </cell>
        </row>
        <row r="2742">
          <cell r="A2742" t="str">
            <v>창원명곡</v>
          </cell>
        </row>
        <row r="2743">
          <cell r="A2743" t="str">
            <v>창원명곡</v>
          </cell>
        </row>
        <row r="2744">
          <cell r="A2744" t="str">
            <v>창원명곡</v>
          </cell>
        </row>
        <row r="2745">
          <cell r="A2745" t="str">
            <v>창원명곡</v>
          </cell>
        </row>
        <row r="2746">
          <cell r="A2746" t="str">
            <v>창원명곡</v>
          </cell>
        </row>
        <row r="2747">
          <cell r="A2747" t="str">
            <v>창원명곡</v>
          </cell>
        </row>
        <row r="2748">
          <cell r="A2748" t="str">
            <v>창원명곡</v>
          </cell>
        </row>
        <row r="2749">
          <cell r="A2749" t="str">
            <v>창원명곡</v>
          </cell>
        </row>
        <row r="2750">
          <cell r="A2750" t="str">
            <v>창원명곡</v>
          </cell>
        </row>
        <row r="2751">
          <cell r="A2751" t="str">
            <v>창원명곡</v>
          </cell>
        </row>
        <row r="2752">
          <cell r="A2752" t="str">
            <v>창원명곡</v>
          </cell>
        </row>
        <row r="2753">
          <cell r="A2753" t="str">
            <v>창원명곡</v>
          </cell>
        </row>
        <row r="2754">
          <cell r="A2754" t="str">
            <v>창원명곡</v>
          </cell>
        </row>
        <row r="2755">
          <cell r="A2755" t="str">
            <v>창원명곡</v>
          </cell>
        </row>
        <row r="2756">
          <cell r="A2756" t="str">
            <v>창원명곡</v>
          </cell>
        </row>
        <row r="2757">
          <cell r="A2757" t="str">
            <v>창원명곡</v>
          </cell>
        </row>
        <row r="2758">
          <cell r="A2758" t="str">
            <v>창원명곡</v>
          </cell>
        </row>
        <row r="2759">
          <cell r="A2759" t="str">
            <v>창원명곡</v>
          </cell>
        </row>
        <row r="2760">
          <cell r="A2760" t="str">
            <v>창원명곡</v>
          </cell>
        </row>
        <row r="2761">
          <cell r="A2761" t="str">
            <v>창원명곡</v>
          </cell>
        </row>
        <row r="2762">
          <cell r="A2762" t="str">
            <v>창원명곡</v>
          </cell>
        </row>
        <row r="2763">
          <cell r="A2763" t="str">
            <v>창원명곡</v>
          </cell>
        </row>
        <row r="2764">
          <cell r="A2764" t="str">
            <v>창원명곡</v>
          </cell>
        </row>
        <row r="2765">
          <cell r="A2765" t="str">
            <v>창원명곡</v>
          </cell>
        </row>
        <row r="2766">
          <cell r="A2766" t="str">
            <v>창원명곡</v>
          </cell>
        </row>
        <row r="2767">
          <cell r="A2767" t="str">
            <v>창원명곡</v>
          </cell>
        </row>
        <row r="2768">
          <cell r="A2768" t="str">
            <v>창원명곡</v>
          </cell>
        </row>
        <row r="2769">
          <cell r="A2769" t="str">
            <v>창원명곡</v>
          </cell>
        </row>
        <row r="2770">
          <cell r="A2770" t="str">
            <v>창원명곡</v>
          </cell>
        </row>
        <row r="2771">
          <cell r="A2771" t="str">
            <v>창원명곡</v>
          </cell>
        </row>
        <row r="2772">
          <cell r="A2772" t="str">
            <v>창원명곡</v>
          </cell>
        </row>
        <row r="2773">
          <cell r="A2773" t="str">
            <v>창원명곡</v>
          </cell>
        </row>
        <row r="2774">
          <cell r="A2774" t="str">
            <v>창원명곡</v>
          </cell>
        </row>
        <row r="2775">
          <cell r="A2775" t="str">
            <v>창원명곡</v>
          </cell>
        </row>
        <row r="2776">
          <cell r="A2776" t="str">
            <v>창원명곡</v>
          </cell>
        </row>
        <row r="2777">
          <cell r="A2777" t="str">
            <v>창원명곡</v>
          </cell>
        </row>
        <row r="2778">
          <cell r="A2778" t="str">
            <v>창원명곡</v>
          </cell>
        </row>
        <row r="2779">
          <cell r="A2779" t="str">
            <v>창원명곡</v>
          </cell>
        </row>
        <row r="2780">
          <cell r="A2780" t="str">
            <v>창원명곡</v>
          </cell>
        </row>
        <row r="2781">
          <cell r="A2781" t="str">
            <v>창원명곡</v>
          </cell>
        </row>
        <row r="2782">
          <cell r="A2782" t="str">
            <v>창원명곡</v>
          </cell>
        </row>
        <row r="2783">
          <cell r="A2783" t="str">
            <v>창원명곡</v>
          </cell>
        </row>
        <row r="2784">
          <cell r="A2784" t="str">
            <v>창원명곡</v>
          </cell>
        </row>
        <row r="2785">
          <cell r="A2785" t="str">
            <v>창원명곡</v>
          </cell>
        </row>
        <row r="2786">
          <cell r="A2786" t="str">
            <v>창원명곡</v>
          </cell>
        </row>
        <row r="2787">
          <cell r="A2787" t="str">
            <v>창원명곡</v>
          </cell>
        </row>
        <row r="2788">
          <cell r="A2788" t="str">
            <v>창원명곡</v>
          </cell>
        </row>
        <row r="2789">
          <cell r="A2789" t="str">
            <v>창원명곡</v>
          </cell>
        </row>
        <row r="2790">
          <cell r="A2790" t="str">
            <v>창원명곡</v>
          </cell>
        </row>
        <row r="2791">
          <cell r="A2791" t="str">
            <v>창원명곡</v>
          </cell>
        </row>
        <row r="2792">
          <cell r="A2792" t="str">
            <v>창원명곡</v>
          </cell>
        </row>
        <row r="2793">
          <cell r="A2793" t="str">
            <v>창원명곡</v>
          </cell>
        </row>
        <row r="2794">
          <cell r="A2794" t="str">
            <v>창원명곡</v>
          </cell>
        </row>
        <row r="2795">
          <cell r="A2795" t="str">
            <v>창원명곡</v>
          </cell>
        </row>
        <row r="2796">
          <cell r="A2796" t="str">
            <v>창원명곡</v>
          </cell>
        </row>
        <row r="2797">
          <cell r="A2797" t="str">
            <v>창원명곡</v>
          </cell>
        </row>
        <row r="2798">
          <cell r="A2798" t="str">
            <v>창원명곡</v>
          </cell>
        </row>
        <row r="2799">
          <cell r="A2799" t="str">
            <v>창원명곡</v>
          </cell>
        </row>
        <row r="2800">
          <cell r="A2800" t="str">
            <v>창원명곡</v>
          </cell>
        </row>
        <row r="2801">
          <cell r="A2801" t="str">
            <v>창원명곡</v>
          </cell>
        </row>
        <row r="2802">
          <cell r="A2802" t="str">
            <v>창원명곡</v>
          </cell>
        </row>
        <row r="2803">
          <cell r="A2803" t="str">
            <v>창원명곡</v>
          </cell>
        </row>
        <row r="2804">
          <cell r="A2804" t="str">
            <v>창원명곡</v>
          </cell>
        </row>
        <row r="2805">
          <cell r="A2805" t="str">
            <v>창원명곡</v>
          </cell>
        </row>
        <row r="2806">
          <cell r="A2806" t="str">
            <v>창원명곡</v>
          </cell>
        </row>
        <row r="2807">
          <cell r="A2807" t="str">
            <v>창원명곡</v>
          </cell>
        </row>
        <row r="2808">
          <cell r="A2808" t="str">
            <v>창원명곡</v>
          </cell>
        </row>
        <row r="2809">
          <cell r="A2809" t="str">
            <v>창원명곡</v>
          </cell>
        </row>
        <row r="2810">
          <cell r="A2810" t="str">
            <v>창원명곡</v>
          </cell>
        </row>
        <row r="2811">
          <cell r="A2811" t="str">
            <v>창원명곡</v>
          </cell>
        </row>
        <row r="2812">
          <cell r="A2812" t="str">
            <v>창원명곡</v>
          </cell>
        </row>
        <row r="2813">
          <cell r="A2813" t="str">
            <v>창원명곡</v>
          </cell>
        </row>
        <row r="2814">
          <cell r="A2814" t="str">
            <v>창원명곡</v>
          </cell>
        </row>
        <row r="2815">
          <cell r="A2815" t="str">
            <v>창원명곡</v>
          </cell>
        </row>
        <row r="2816">
          <cell r="A2816" t="str">
            <v>창원명곡</v>
          </cell>
        </row>
        <row r="2817">
          <cell r="A2817" t="str">
            <v>창원명곡</v>
          </cell>
        </row>
        <row r="2818">
          <cell r="A2818" t="str">
            <v>창원명곡</v>
          </cell>
        </row>
        <row r="2819">
          <cell r="A2819" t="str">
            <v>창원명곡</v>
          </cell>
        </row>
        <row r="2820">
          <cell r="A2820" t="str">
            <v>창원명곡</v>
          </cell>
        </row>
        <row r="2821">
          <cell r="A2821" t="str">
            <v>창원명곡</v>
          </cell>
        </row>
        <row r="2822">
          <cell r="A2822" t="str">
            <v>창원명곡</v>
          </cell>
        </row>
        <row r="2823">
          <cell r="A2823" t="str">
            <v>창원명곡</v>
          </cell>
        </row>
        <row r="2824">
          <cell r="A2824" t="str">
            <v>창원명곡</v>
          </cell>
        </row>
        <row r="2825">
          <cell r="A2825" t="str">
            <v>창원명곡</v>
          </cell>
        </row>
        <row r="2826">
          <cell r="A2826" t="str">
            <v>창원명곡</v>
          </cell>
        </row>
        <row r="2827">
          <cell r="A2827" t="str">
            <v>창원명곡</v>
          </cell>
        </row>
        <row r="2828">
          <cell r="A2828" t="str">
            <v>창원명곡</v>
          </cell>
        </row>
        <row r="2829">
          <cell r="A2829" t="str">
            <v>창원명곡</v>
          </cell>
        </row>
        <row r="2830">
          <cell r="A2830" t="str">
            <v>창원명곡</v>
          </cell>
        </row>
        <row r="2831">
          <cell r="A2831" t="str">
            <v>창원명곡</v>
          </cell>
        </row>
        <row r="2832">
          <cell r="A2832" t="str">
            <v>창원명곡</v>
          </cell>
        </row>
        <row r="2833">
          <cell r="A2833" t="str">
            <v>창원명곡</v>
          </cell>
        </row>
        <row r="2834">
          <cell r="A2834" t="str">
            <v>창원명곡</v>
          </cell>
        </row>
        <row r="2835">
          <cell r="A2835" t="str">
            <v>창원명곡</v>
          </cell>
        </row>
        <row r="2836">
          <cell r="A2836" t="str">
            <v>창원명곡</v>
          </cell>
        </row>
        <row r="2837">
          <cell r="A2837" t="str">
            <v>창원명곡</v>
          </cell>
        </row>
        <row r="2838">
          <cell r="A2838" t="str">
            <v>창원명곡</v>
          </cell>
        </row>
        <row r="2839">
          <cell r="A2839" t="str">
            <v>창원명곡</v>
          </cell>
        </row>
        <row r="2840">
          <cell r="A2840" t="str">
            <v>창원명곡</v>
          </cell>
        </row>
        <row r="2841">
          <cell r="A2841" t="str">
            <v>창원명곡</v>
          </cell>
        </row>
        <row r="2842">
          <cell r="A2842" t="str">
            <v>창원명곡</v>
          </cell>
        </row>
        <row r="2843">
          <cell r="A2843" t="str">
            <v>창원명곡</v>
          </cell>
        </row>
        <row r="2844">
          <cell r="A2844" t="str">
            <v>창원명곡</v>
          </cell>
        </row>
        <row r="2845">
          <cell r="A2845" t="str">
            <v>창원명곡</v>
          </cell>
        </row>
        <row r="2846">
          <cell r="A2846" t="str">
            <v>창원명곡</v>
          </cell>
        </row>
        <row r="2848">
          <cell r="A2848" t="str">
            <v>군산나운(2)</v>
          </cell>
        </row>
        <row r="2849">
          <cell r="A2849" t="str">
            <v>군산나운(2)</v>
          </cell>
        </row>
        <row r="2850">
          <cell r="A2850" t="str">
            <v>군산나운(2)</v>
          </cell>
        </row>
        <row r="2851">
          <cell r="A2851" t="str">
            <v>군산나운(2)</v>
          </cell>
        </row>
        <row r="2852">
          <cell r="A2852" t="str">
            <v>군산나운(2)</v>
          </cell>
        </row>
        <row r="2853">
          <cell r="A2853" t="str">
            <v>군산나운(2)</v>
          </cell>
        </row>
        <row r="2854">
          <cell r="A2854" t="str">
            <v>군산나운(2)</v>
          </cell>
        </row>
        <row r="2855">
          <cell r="A2855" t="str">
            <v>군산나운(2)</v>
          </cell>
        </row>
        <row r="2856">
          <cell r="A2856" t="str">
            <v>군산나운(2)</v>
          </cell>
        </row>
        <row r="2857">
          <cell r="A2857" t="str">
            <v>군산나운(2)</v>
          </cell>
        </row>
        <row r="2858">
          <cell r="A2858" t="str">
            <v>군산나운(2)</v>
          </cell>
        </row>
        <row r="2859">
          <cell r="A2859" t="str">
            <v>군산나운(2)</v>
          </cell>
        </row>
        <row r="2860">
          <cell r="A2860" t="str">
            <v>군산나운(2)</v>
          </cell>
        </row>
        <row r="2861">
          <cell r="A2861" t="str">
            <v>군산나운(2)</v>
          </cell>
        </row>
        <row r="2862">
          <cell r="A2862" t="str">
            <v>군산나운(2)</v>
          </cell>
        </row>
        <row r="2863">
          <cell r="A2863" t="str">
            <v>군산나운(2)</v>
          </cell>
        </row>
        <row r="2864">
          <cell r="A2864" t="str">
            <v>군산나운(2)</v>
          </cell>
        </row>
        <row r="2865">
          <cell r="A2865" t="str">
            <v>군산나운(2)</v>
          </cell>
        </row>
        <row r="2866">
          <cell r="A2866" t="str">
            <v>군산나운(2)</v>
          </cell>
        </row>
        <row r="2867">
          <cell r="A2867" t="str">
            <v>군산나운(2)</v>
          </cell>
        </row>
        <row r="2868">
          <cell r="A2868" t="str">
            <v>군산나운(2)</v>
          </cell>
        </row>
        <row r="2869">
          <cell r="A2869" t="str">
            <v>군산나운(2)</v>
          </cell>
        </row>
        <row r="2870">
          <cell r="A2870" t="str">
            <v>군산나운(2)</v>
          </cell>
        </row>
        <row r="2871">
          <cell r="A2871" t="str">
            <v>군산나운(2)</v>
          </cell>
        </row>
        <row r="2872">
          <cell r="A2872" t="str">
            <v>군산나운(2)</v>
          </cell>
        </row>
        <row r="2873">
          <cell r="A2873" t="str">
            <v>군산나운(2)</v>
          </cell>
        </row>
        <row r="2874">
          <cell r="A2874" t="str">
            <v>군산나운(2)</v>
          </cell>
        </row>
        <row r="2875">
          <cell r="A2875" t="str">
            <v>군산나운(2)</v>
          </cell>
        </row>
        <row r="2876">
          <cell r="A2876" t="str">
            <v>군산나운(2)</v>
          </cell>
        </row>
        <row r="2877">
          <cell r="A2877" t="str">
            <v>군산나운(2)</v>
          </cell>
        </row>
        <row r="2878">
          <cell r="A2878" t="str">
            <v>군산나운(2)</v>
          </cell>
        </row>
        <row r="2879">
          <cell r="A2879" t="str">
            <v>군산나운(2)</v>
          </cell>
        </row>
        <row r="2880">
          <cell r="A2880" t="str">
            <v/>
          </cell>
        </row>
        <row r="2881">
          <cell r="A2881" t="str">
            <v>군산나운(3)</v>
          </cell>
        </row>
        <row r="2882">
          <cell r="A2882" t="str">
            <v>군산나운(3)</v>
          </cell>
        </row>
        <row r="2883">
          <cell r="A2883" t="str">
            <v>군산나운(3)</v>
          </cell>
        </row>
        <row r="2884">
          <cell r="A2884" t="str">
            <v>군산나운(3)</v>
          </cell>
        </row>
        <row r="2885">
          <cell r="A2885" t="str">
            <v>군산나운(3)</v>
          </cell>
        </row>
        <row r="2886">
          <cell r="A2886" t="str">
            <v>군산나운(3)</v>
          </cell>
        </row>
        <row r="2887">
          <cell r="A2887" t="str">
            <v>군산나운(3)</v>
          </cell>
        </row>
        <row r="2888">
          <cell r="A2888" t="str">
            <v>군산나운(3)</v>
          </cell>
        </row>
        <row r="2889">
          <cell r="A2889" t="str">
            <v>군산나운(3)</v>
          </cell>
        </row>
        <row r="2890">
          <cell r="A2890" t="str">
            <v>군산나운(3)</v>
          </cell>
        </row>
        <row r="2891">
          <cell r="A2891" t="str">
            <v>군산나운(3)</v>
          </cell>
        </row>
        <row r="2892">
          <cell r="A2892" t="str">
            <v>군산나운(3)</v>
          </cell>
        </row>
        <row r="2893">
          <cell r="A2893" t="str">
            <v>군산나운(3)</v>
          </cell>
        </row>
        <row r="2894">
          <cell r="A2894" t="str">
            <v>군산나운(3)</v>
          </cell>
        </row>
        <row r="2895">
          <cell r="A2895" t="str">
            <v>군산나운(3)</v>
          </cell>
        </row>
        <row r="2896">
          <cell r="A2896" t="str">
            <v>군산나운(3)</v>
          </cell>
        </row>
        <row r="2897">
          <cell r="A2897" t="str">
            <v>군산나운(3)</v>
          </cell>
        </row>
        <row r="2898">
          <cell r="A2898" t="str">
            <v>군산나운(3)</v>
          </cell>
        </row>
        <row r="2899">
          <cell r="A2899" t="str">
            <v>군산나운(3)</v>
          </cell>
        </row>
        <row r="2900">
          <cell r="A2900" t="str">
            <v>군산나운(3)</v>
          </cell>
        </row>
        <row r="2901">
          <cell r="A2901" t="str">
            <v>군산나운(3)</v>
          </cell>
        </row>
        <row r="2902">
          <cell r="A2902" t="str">
            <v>군산나운(3)</v>
          </cell>
        </row>
        <row r="2903">
          <cell r="A2903" t="str">
            <v>군산나운(3)</v>
          </cell>
        </row>
        <row r="2904">
          <cell r="A2904" t="str">
            <v>군산나운(3)</v>
          </cell>
        </row>
        <row r="2905">
          <cell r="A2905" t="str">
            <v>군산나운(3)</v>
          </cell>
        </row>
        <row r="2906">
          <cell r="A2906" t="str">
            <v>군산나운(3)</v>
          </cell>
        </row>
        <row r="2907">
          <cell r="A2907" t="str">
            <v>군산나운(3)</v>
          </cell>
        </row>
        <row r="2908">
          <cell r="A2908" t="str">
            <v>군산나운(3)</v>
          </cell>
        </row>
        <row r="2909">
          <cell r="A2909" t="str">
            <v>군산나운(3)</v>
          </cell>
        </row>
        <row r="2910">
          <cell r="A2910" t="str">
            <v>군산나운(3)</v>
          </cell>
        </row>
        <row r="2911">
          <cell r="A2911" t="str">
            <v>군산나운(3)</v>
          </cell>
        </row>
        <row r="2912">
          <cell r="A2912" t="str">
            <v>군산나운(3)</v>
          </cell>
        </row>
        <row r="2913">
          <cell r="A2913" t="str">
            <v>군산나운(3)</v>
          </cell>
        </row>
        <row r="2914">
          <cell r="A2914" t="str">
            <v>군산나운(3)</v>
          </cell>
        </row>
        <row r="2915">
          <cell r="A2915" t="str">
            <v>군산나운(3)</v>
          </cell>
        </row>
        <row r="2916">
          <cell r="A2916" t="str">
            <v>군산나운(3)</v>
          </cell>
        </row>
        <row r="2917">
          <cell r="A2917" t="str">
            <v>군산나운(3)</v>
          </cell>
        </row>
        <row r="2918">
          <cell r="A2918" t="str">
            <v>군산나운(3)</v>
          </cell>
        </row>
        <row r="2919">
          <cell r="A2919" t="str">
            <v>군산나운(3)</v>
          </cell>
        </row>
        <row r="2920">
          <cell r="A2920" t="str">
            <v>군산나운(3)</v>
          </cell>
        </row>
        <row r="2921">
          <cell r="A2921" t="str">
            <v>군산나운(3)</v>
          </cell>
        </row>
        <row r="2922">
          <cell r="A2922" t="str">
            <v>군산나운(3)</v>
          </cell>
        </row>
        <row r="2923">
          <cell r="A2923" t="str">
            <v>군산나운(3)</v>
          </cell>
        </row>
        <row r="2924">
          <cell r="A2924" t="str">
            <v>군산나운(3)</v>
          </cell>
        </row>
        <row r="2925">
          <cell r="A2925" t="str">
            <v>군산나운(3)</v>
          </cell>
        </row>
        <row r="2926">
          <cell r="A2926" t="str">
            <v>군산나운(3)</v>
          </cell>
        </row>
        <row r="2927">
          <cell r="A2927" t="str">
            <v>군산나운(3)</v>
          </cell>
        </row>
        <row r="2928">
          <cell r="A2928" t="str">
            <v>군산나운(3)</v>
          </cell>
        </row>
        <row r="2929">
          <cell r="A2929" t="str">
            <v>군산나운(3)</v>
          </cell>
        </row>
        <row r="2930">
          <cell r="A2930" t="str">
            <v>군산나운(3)</v>
          </cell>
        </row>
        <row r="2931">
          <cell r="A2931" t="str">
            <v>군산나운(3)</v>
          </cell>
        </row>
        <row r="2932">
          <cell r="A2932" t="str">
            <v>군산나운(3)</v>
          </cell>
        </row>
        <row r="2933">
          <cell r="A2933" t="str">
            <v>군산나운(3)</v>
          </cell>
        </row>
        <row r="2934">
          <cell r="A2934" t="str">
            <v>군산나운(3)</v>
          </cell>
        </row>
        <row r="2935">
          <cell r="A2935" t="str">
            <v>군산나운(3)</v>
          </cell>
        </row>
        <row r="2936">
          <cell r="A2936" t="str">
            <v>군산나운(3)</v>
          </cell>
        </row>
        <row r="2937">
          <cell r="A2937" t="str">
            <v>군산나운(3)</v>
          </cell>
        </row>
        <row r="2938">
          <cell r="A2938" t="str">
            <v>군산나운(3)</v>
          </cell>
        </row>
        <row r="2939">
          <cell r="A2939" t="str">
            <v>군산나운(3)</v>
          </cell>
        </row>
        <row r="2940">
          <cell r="A2940" t="str">
            <v>군산나운(3)</v>
          </cell>
        </row>
        <row r="2941">
          <cell r="A2941" t="str">
            <v>군산나운(3)</v>
          </cell>
        </row>
        <row r="2942">
          <cell r="A2942" t="str">
            <v>군산나운(3)</v>
          </cell>
        </row>
        <row r="2943">
          <cell r="A2943" t="str">
            <v>군산나운(3)</v>
          </cell>
        </row>
        <row r="2944">
          <cell r="A2944" t="str">
            <v>군산나운(3)</v>
          </cell>
        </row>
        <row r="2945">
          <cell r="A2945" t="str">
            <v>군산나운(3)</v>
          </cell>
        </row>
        <row r="2946">
          <cell r="A2946" t="str">
            <v>군산나운(3)</v>
          </cell>
        </row>
        <row r="2947">
          <cell r="A2947" t="str">
            <v>군산나운(3)</v>
          </cell>
        </row>
        <row r="2948">
          <cell r="A2948" t="str">
            <v>군산나운(3)</v>
          </cell>
        </row>
        <row r="2949">
          <cell r="A2949" t="str">
            <v>군산나운(3)</v>
          </cell>
        </row>
        <row r="2950">
          <cell r="A2950" t="str">
            <v>군산나운(3)</v>
          </cell>
        </row>
        <row r="2951">
          <cell r="A2951" t="str">
            <v>군산나운(3)</v>
          </cell>
        </row>
        <row r="2952">
          <cell r="A2952" t="str">
            <v>군산나운(3)</v>
          </cell>
        </row>
        <row r="2953">
          <cell r="A2953" t="str">
            <v>군산나운(3)</v>
          </cell>
        </row>
        <row r="2954">
          <cell r="A2954" t="str">
            <v>군산나운(3)</v>
          </cell>
        </row>
        <row r="2955">
          <cell r="A2955" t="str">
            <v>군산나운(3)</v>
          </cell>
        </row>
        <row r="2956">
          <cell r="A2956" t="str">
            <v>군산나운(3)</v>
          </cell>
        </row>
        <row r="2957">
          <cell r="A2957" t="str">
            <v>군산나운(3)</v>
          </cell>
        </row>
        <row r="2958">
          <cell r="A2958" t="str">
            <v>군산나운(3)</v>
          </cell>
        </row>
        <row r="2959">
          <cell r="A2959" t="str">
            <v>군산나운(3)</v>
          </cell>
        </row>
        <row r="2960">
          <cell r="A2960" t="str">
            <v>군산나운(3)</v>
          </cell>
        </row>
        <row r="2961">
          <cell r="A2961" t="str">
            <v>군산나운(3)</v>
          </cell>
        </row>
        <row r="2962">
          <cell r="A2962" t="str">
            <v>군산나운(3)</v>
          </cell>
        </row>
        <row r="2963">
          <cell r="A2963" t="str">
            <v>군산나운(3)</v>
          </cell>
        </row>
        <row r="2964">
          <cell r="A2964" t="str">
            <v>군산나운(3)</v>
          </cell>
        </row>
        <row r="2965">
          <cell r="A2965" t="str">
            <v>군산나운(3)</v>
          </cell>
        </row>
        <row r="2966">
          <cell r="A2966" t="str">
            <v>군산나운(3)</v>
          </cell>
        </row>
        <row r="2967">
          <cell r="A2967" t="str">
            <v>군산나운(3)</v>
          </cell>
        </row>
        <row r="2968">
          <cell r="A2968" t="str">
            <v>군산나운(3)</v>
          </cell>
        </row>
        <row r="2969">
          <cell r="A2969" t="str">
            <v>군산나운(3)</v>
          </cell>
        </row>
        <row r="2970">
          <cell r="A2970" t="str">
            <v>군산나운(3)</v>
          </cell>
        </row>
        <row r="2971">
          <cell r="A2971" t="str">
            <v/>
          </cell>
        </row>
        <row r="2972">
          <cell r="A2972" t="str">
            <v>남원도통-1</v>
          </cell>
        </row>
        <row r="2973">
          <cell r="A2973" t="str">
            <v>남원도통-1</v>
          </cell>
        </row>
        <row r="2974">
          <cell r="A2974" t="str">
            <v>남원도통-1</v>
          </cell>
        </row>
        <row r="2975">
          <cell r="A2975" t="str">
            <v>남원도통-1</v>
          </cell>
        </row>
        <row r="2976">
          <cell r="A2976" t="str">
            <v>남원도통-1</v>
          </cell>
        </row>
        <row r="2977">
          <cell r="A2977" t="str">
            <v>남원도통-1</v>
          </cell>
        </row>
        <row r="2978">
          <cell r="A2978" t="str">
            <v>남원도통-1</v>
          </cell>
        </row>
        <row r="2979">
          <cell r="A2979" t="str">
            <v>남원도통-1</v>
          </cell>
        </row>
        <row r="2980">
          <cell r="A2980" t="str">
            <v>남원도통-1</v>
          </cell>
        </row>
        <row r="2981">
          <cell r="A2981" t="str">
            <v>남원도통-1</v>
          </cell>
        </row>
        <row r="2982">
          <cell r="A2982" t="str">
            <v>남원도통-1</v>
          </cell>
        </row>
        <row r="2983">
          <cell r="A2983" t="str">
            <v>남원도통-1</v>
          </cell>
        </row>
        <row r="2984">
          <cell r="A2984" t="str">
            <v>남원도통-1</v>
          </cell>
        </row>
        <row r="2985">
          <cell r="A2985" t="str">
            <v>남원도통-1</v>
          </cell>
        </row>
        <row r="2986">
          <cell r="A2986" t="str">
            <v>남원도통-1</v>
          </cell>
        </row>
        <row r="2987">
          <cell r="A2987" t="str">
            <v>남원도통-1</v>
          </cell>
        </row>
        <row r="2988">
          <cell r="A2988" t="str">
            <v>남원도통-1</v>
          </cell>
        </row>
        <row r="2989">
          <cell r="A2989" t="str">
            <v>남원도통-1</v>
          </cell>
        </row>
        <row r="2990">
          <cell r="A2990" t="str">
            <v>남원도통-1</v>
          </cell>
        </row>
        <row r="2991">
          <cell r="A2991" t="str">
            <v>남원도통-1</v>
          </cell>
        </row>
        <row r="2992">
          <cell r="A2992" t="str">
            <v>남원도통-1</v>
          </cell>
        </row>
        <row r="2993">
          <cell r="A2993" t="str">
            <v>남원도통-1</v>
          </cell>
        </row>
        <row r="2994">
          <cell r="A2994" t="str">
            <v>남원도통-1</v>
          </cell>
        </row>
        <row r="2995">
          <cell r="A2995" t="str">
            <v>남원도통-1</v>
          </cell>
        </row>
        <row r="2996">
          <cell r="A2996" t="str">
            <v>남원도통-1</v>
          </cell>
        </row>
        <row r="2997">
          <cell r="A2997" t="str">
            <v>남원도통-1</v>
          </cell>
        </row>
        <row r="2998">
          <cell r="A2998" t="str">
            <v>남원도통-1</v>
          </cell>
        </row>
        <row r="2999">
          <cell r="A2999" t="str">
            <v>남원도통-1</v>
          </cell>
        </row>
        <row r="3000">
          <cell r="A3000" t="str">
            <v>남원도통-1</v>
          </cell>
        </row>
        <row r="3001">
          <cell r="A3001" t="str">
            <v>남원도통-1</v>
          </cell>
        </row>
        <row r="3002">
          <cell r="A3002" t="str">
            <v>남원도통-1</v>
          </cell>
        </row>
        <row r="3003">
          <cell r="A3003" t="str">
            <v>남원도통-1</v>
          </cell>
        </row>
        <row r="3004">
          <cell r="A3004" t="str">
            <v>남원도통-1</v>
          </cell>
        </row>
        <row r="3005">
          <cell r="A3005" t="str">
            <v>남원도통-1</v>
          </cell>
        </row>
        <row r="3006">
          <cell r="A3006" t="str">
            <v>남원도통-1</v>
          </cell>
        </row>
        <row r="3007">
          <cell r="A3007" t="str">
            <v>남원도통-1</v>
          </cell>
        </row>
        <row r="3008">
          <cell r="A3008" t="str">
            <v>남원도통-1</v>
          </cell>
        </row>
        <row r="3009">
          <cell r="A3009" t="str">
            <v>남원도통-1</v>
          </cell>
        </row>
        <row r="3010">
          <cell r="A3010" t="str">
            <v>남원도통-1</v>
          </cell>
        </row>
        <row r="3011">
          <cell r="A3011" t="str">
            <v>남원도통-1</v>
          </cell>
        </row>
        <row r="3012">
          <cell r="A3012" t="str">
            <v/>
          </cell>
        </row>
        <row r="3013">
          <cell r="A3013" t="str">
            <v>남원도통-2</v>
          </cell>
        </row>
        <row r="3014">
          <cell r="A3014" t="str">
            <v>남원도통-2</v>
          </cell>
        </row>
        <row r="3015">
          <cell r="A3015" t="str">
            <v>남원도통-2</v>
          </cell>
        </row>
        <row r="3016">
          <cell r="A3016" t="str">
            <v>남원도통-2</v>
          </cell>
        </row>
        <row r="3017">
          <cell r="A3017" t="str">
            <v>남원도통-2</v>
          </cell>
        </row>
        <row r="3018">
          <cell r="A3018" t="str">
            <v>남원도통-2</v>
          </cell>
        </row>
        <row r="3019">
          <cell r="A3019" t="str">
            <v>남원도통-2</v>
          </cell>
        </row>
        <row r="3020">
          <cell r="A3020" t="str">
            <v>남원도통-2</v>
          </cell>
        </row>
        <row r="3021">
          <cell r="A3021" t="str">
            <v>남원도통-2</v>
          </cell>
        </row>
        <row r="3022">
          <cell r="A3022" t="str">
            <v>남원도통-2</v>
          </cell>
        </row>
        <row r="3023">
          <cell r="A3023" t="str">
            <v>남원도통-2</v>
          </cell>
        </row>
        <row r="3024">
          <cell r="A3024" t="str">
            <v>남원도통-2</v>
          </cell>
        </row>
        <row r="3025">
          <cell r="A3025" t="str">
            <v>남원도통-2</v>
          </cell>
        </row>
        <row r="3026">
          <cell r="A3026" t="str">
            <v>남원도통-2</v>
          </cell>
        </row>
        <row r="3027">
          <cell r="A3027" t="str">
            <v>남원도통-2</v>
          </cell>
        </row>
        <row r="3028">
          <cell r="A3028" t="str">
            <v>남원도통-2</v>
          </cell>
        </row>
        <row r="3029">
          <cell r="A3029" t="str">
            <v>남원도통-2</v>
          </cell>
        </row>
        <row r="3030">
          <cell r="A3030" t="str">
            <v>남원도통-2</v>
          </cell>
        </row>
        <row r="3031">
          <cell r="A3031" t="str">
            <v>남원도통-2</v>
          </cell>
        </row>
        <row r="3032">
          <cell r="A3032" t="str">
            <v>남원도통-2</v>
          </cell>
        </row>
        <row r="3033">
          <cell r="A3033" t="str">
            <v>남원도통-2</v>
          </cell>
        </row>
        <row r="3034">
          <cell r="A3034" t="str">
            <v>남원도통-2</v>
          </cell>
        </row>
        <row r="3035">
          <cell r="A3035" t="str">
            <v>남원도통-2</v>
          </cell>
        </row>
        <row r="3036">
          <cell r="A3036" t="str">
            <v>남원도통-2</v>
          </cell>
        </row>
        <row r="3037">
          <cell r="A3037" t="str">
            <v>남원도통-2</v>
          </cell>
        </row>
        <row r="3038">
          <cell r="A3038" t="str">
            <v>남원도통-2</v>
          </cell>
        </row>
        <row r="3039">
          <cell r="A3039" t="str">
            <v>남원도통-2</v>
          </cell>
        </row>
        <row r="3040">
          <cell r="A3040" t="str">
            <v>남원도통-2</v>
          </cell>
        </row>
        <row r="3041">
          <cell r="A3041" t="str">
            <v>남원도통-2</v>
          </cell>
        </row>
        <row r="3042">
          <cell r="A3042" t="str">
            <v>남원도통-2</v>
          </cell>
        </row>
        <row r="3043">
          <cell r="A3043" t="str">
            <v>남원도통-2</v>
          </cell>
        </row>
        <row r="3044">
          <cell r="A3044" t="str">
            <v>남원도통-2</v>
          </cell>
        </row>
        <row r="3045">
          <cell r="A3045" t="str">
            <v>남원도통-2</v>
          </cell>
        </row>
        <row r="3046">
          <cell r="A3046" t="str">
            <v>남원도통-2</v>
          </cell>
        </row>
        <row r="3047">
          <cell r="A3047" t="str">
            <v>남원도통-2</v>
          </cell>
        </row>
        <row r="3048">
          <cell r="A3048" t="str">
            <v>남원도통-2</v>
          </cell>
        </row>
        <row r="3049">
          <cell r="A3049" t="str">
            <v>남원도통-2</v>
          </cell>
        </row>
        <row r="3050">
          <cell r="A3050" t="str">
            <v>남원도통-2</v>
          </cell>
        </row>
        <row r="3051">
          <cell r="A3051" t="str">
            <v>남원도통-2</v>
          </cell>
        </row>
        <row r="3052">
          <cell r="A3052" t="str">
            <v>남원도통-2</v>
          </cell>
        </row>
        <row r="3053">
          <cell r="A3053" t="str">
            <v/>
          </cell>
        </row>
        <row r="3054">
          <cell r="A3054" t="str">
            <v>익산신동</v>
          </cell>
        </row>
        <row r="3055">
          <cell r="A3055" t="str">
            <v>익산신동</v>
          </cell>
        </row>
        <row r="3056">
          <cell r="A3056" t="str">
            <v>익산신동</v>
          </cell>
        </row>
        <row r="3057">
          <cell r="A3057" t="str">
            <v>익산신동</v>
          </cell>
        </row>
        <row r="3058">
          <cell r="A3058" t="str">
            <v>익산신동</v>
          </cell>
        </row>
        <row r="3059">
          <cell r="A3059" t="str">
            <v>익산신동</v>
          </cell>
        </row>
        <row r="3060">
          <cell r="A3060" t="str">
            <v>익산신동</v>
          </cell>
        </row>
        <row r="3061">
          <cell r="A3061" t="str">
            <v>익산신동</v>
          </cell>
        </row>
        <row r="3062">
          <cell r="A3062" t="str">
            <v>익산신동</v>
          </cell>
        </row>
        <row r="3063">
          <cell r="A3063" t="str">
            <v>익산신동</v>
          </cell>
        </row>
        <row r="3064">
          <cell r="A3064" t="str">
            <v>익산신동</v>
          </cell>
        </row>
        <row r="3065">
          <cell r="A3065" t="str">
            <v>익산신동</v>
          </cell>
        </row>
        <row r="3066">
          <cell r="A3066" t="str">
            <v>익산신동</v>
          </cell>
        </row>
        <row r="3067">
          <cell r="A3067" t="str">
            <v>익산신동</v>
          </cell>
        </row>
        <row r="3068">
          <cell r="A3068" t="str">
            <v>익산신동</v>
          </cell>
        </row>
        <row r="3069">
          <cell r="A3069" t="str">
            <v>익산신동</v>
          </cell>
        </row>
        <row r="3070">
          <cell r="A3070" t="str">
            <v>익산신동</v>
          </cell>
        </row>
        <row r="3071">
          <cell r="A3071" t="str">
            <v>익산신동</v>
          </cell>
        </row>
        <row r="3072">
          <cell r="A3072" t="str">
            <v>익산신동</v>
          </cell>
        </row>
        <row r="3073">
          <cell r="A3073" t="str">
            <v>익산신동</v>
          </cell>
        </row>
        <row r="3074">
          <cell r="A3074" t="str">
            <v>익산신동</v>
          </cell>
        </row>
        <row r="3075">
          <cell r="A3075" t="str">
            <v>익산신동</v>
          </cell>
        </row>
        <row r="3076">
          <cell r="A3076" t="str">
            <v>익산신동</v>
          </cell>
        </row>
        <row r="3077">
          <cell r="A3077" t="str">
            <v>익산신동</v>
          </cell>
        </row>
        <row r="3078">
          <cell r="A3078" t="str">
            <v>익산신동</v>
          </cell>
        </row>
        <row r="3079">
          <cell r="A3079" t="str">
            <v>익산신동</v>
          </cell>
        </row>
        <row r="3080">
          <cell r="A3080" t="str">
            <v>익산신동</v>
          </cell>
        </row>
        <row r="3081">
          <cell r="A3081" t="str">
            <v>익산신동</v>
          </cell>
        </row>
        <row r="3082">
          <cell r="A3082" t="str">
            <v>익산신동</v>
          </cell>
        </row>
        <row r="3083">
          <cell r="A3083" t="str">
            <v>익산신동</v>
          </cell>
        </row>
        <row r="3084">
          <cell r="A3084" t="str">
            <v>익산신동</v>
          </cell>
        </row>
        <row r="3085">
          <cell r="A3085" t="str">
            <v>익산신동</v>
          </cell>
        </row>
        <row r="3086">
          <cell r="A3086" t="str">
            <v>익산신동</v>
          </cell>
        </row>
        <row r="3087">
          <cell r="A3087" t="str">
            <v>익산신동</v>
          </cell>
        </row>
        <row r="3088">
          <cell r="A3088" t="str">
            <v>익산신동</v>
          </cell>
        </row>
        <row r="3089">
          <cell r="A3089" t="str">
            <v>익산신동</v>
          </cell>
        </row>
        <row r="3090">
          <cell r="A3090" t="str">
            <v>익산신동</v>
          </cell>
        </row>
        <row r="3091">
          <cell r="A3091" t="str">
            <v>익산신동</v>
          </cell>
        </row>
        <row r="3092">
          <cell r="A3092" t="str">
            <v>익산신동</v>
          </cell>
        </row>
        <row r="3093">
          <cell r="A3093" t="str">
            <v>익산신동</v>
          </cell>
        </row>
        <row r="3094">
          <cell r="A3094" t="str">
            <v>익산신동</v>
          </cell>
        </row>
        <row r="3095">
          <cell r="A3095" t="str">
            <v>익산신동</v>
          </cell>
        </row>
        <row r="3096">
          <cell r="A3096" t="str">
            <v>익산신동</v>
          </cell>
        </row>
        <row r="3097">
          <cell r="A3097" t="str">
            <v>익산신동</v>
          </cell>
        </row>
        <row r="3098">
          <cell r="A3098" t="str">
            <v>익산신동</v>
          </cell>
        </row>
        <row r="3099">
          <cell r="A3099" t="str">
            <v>익산신동</v>
          </cell>
        </row>
        <row r="3100">
          <cell r="A3100" t="str">
            <v>익산신동</v>
          </cell>
        </row>
        <row r="3101">
          <cell r="A3101" t="str">
            <v>익산신동</v>
          </cell>
        </row>
        <row r="3102">
          <cell r="A3102" t="str">
            <v>익산신동</v>
          </cell>
        </row>
        <row r="3103">
          <cell r="A3103" t="str">
            <v>익산신동</v>
          </cell>
        </row>
        <row r="3104">
          <cell r="A3104" t="str">
            <v>익산신동</v>
          </cell>
        </row>
        <row r="3105">
          <cell r="A3105" t="str">
            <v>익산신동</v>
          </cell>
        </row>
        <row r="3106">
          <cell r="A3106" t="str">
            <v>익산신동</v>
          </cell>
        </row>
        <row r="3107">
          <cell r="A3107" t="str">
            <v>익산신동</v>
          </cell>
        </row>
        <row r="3108">
          <cell r="A3108" t="str">
            <v>익산신동</v>
          </cell>
        </row>
        <row r="3109">
          <cell r="A3109" t="str">
            <v>익산신동</v>
          </cell>
        </row>
        <row r="3110">
          <cell r="A3110" t="str">
            <v>익산신동</v>
          </cell>
        </row>
        <row r="3111">
          <cell r="A3111" t="str">
            <v>익산신동</v>
          </cell>
        </row>
        <row r="3112">
          <cell r="A3112" t="str">
            <v>익산신동</v>
          </cell>
        </row>
        <row r="3113">
          <cell r="A3113" t="str">
            <v>익산신동</v>
          </cell>
        </row>
        <row r="3114">
          <cell r="A3114" t="str">
            <v>익산신동</v>
          </cell>
        </row>
        <row r="3115">
          <cell r="A3115" t="str">
            <v>익산신동</v>
          </cell>
        </row>
        <row r="3116">
          <cell r="A3116" t="str">
            <v>익산신동</v>
          </cell>
        </row>
        <row r="3117">
          <cell r="A3117" t="str">
            <v>익산신동</v>
          </cell>
        </row>
        <row r="3118">
          <cell r="A3118" t="str">
            <v>익산신동</v>
          </cell>
        </row>
        <row r="3119">
          <cell r="A3119" t="str">
            <v>익산신동</v>
          </cell>
        </row>
        <row r="3120">
          <cell r="A3120" t="str">
            <v>익산신동</v>
          </cell>
        </row>
        <row r="3121">
          <cell r="A3121" t="str">
            <v>익산신동</v>
          </cell>
        </row>
        <row r="3122">
          <cell r="A3122" t="str">
            <v>익산신동</v>
          </cell>
        </row>
        <row r="3123">
          <cell r="A3123" t="str">
            <v>익산신동</v>
          </cell>
        </row>
        <row r="3124">
          <cell r="A3124" t="str">
            <v>익산신동</v>
          </cell>
        </row>
        <row r="3125">
          <cell r="A3125" t="str">
            <v>익산신동</v>
          </cell>
        </row>
        <row r="3126">
          <cell r="A3126" t="str">
            <v>익산신동</v>
          </cell>
        </row>
        <row r="3127">
          <cell r="A3127" t="str">
            <v>익산신동</v>
          </cell>
        </row>
        <row r="3128">
          <cell r="A3128" t="str">
            <v>익산신동</v>
          </cell>
        </row>
        <row r="3129">
          <cell r="A3129" t="str">
            <v>익산신동</v>
          </cell>
        </row>
        <row r="3130">
          <cell r="A3130" t="str">
            <v>익산신동</v>
          </cell>
        </row>
        <row r="3131">
          <cell r="A3131" t="str">
            <v>익산신동</v>
          </cell>
        </row>
        <row r="3132">
          <cell r="A3132" t="str">
            <v>익산신동</v>
          </cell>
        </row>
        <row r="3133">
          <cell r="A3133" t="str">
            <v>익산신동</v>
          </cell>
        </row>
        <row r="3134">
          <cell r="A3134" t="str">
            <v>익산신동</v>
          </cell>
        </row>
        <row r="3135">
          <cell r="A3135" t="str">
            <v>익산신동</v>
          </cell>
        </row>
        <row r="3136">
          <cell r="A3136" t="str">
            <v>익산신동</v>
          </cell>
        </row>
        <row r="3137">
          <cell r="A3137" t="str">
            <v>익산신동</v>
          </cell>
        </row>
        <row r="3138">
          <cell r="A3138" t="str">
            <v>익산신동</v>
          </cell>
        </row>
        <row r="3139">
          <cell r="A3139" t="str">
            <v>익산신동</v>
          </cell>
        </row>
        <row r="3140">
          <cell r="A3140" t="str">
            <v>익산신동</v>
          </cell>
        </row>
        <row r="3141">
          <cell r="A3141" t="str">
            <v>익산신동</v>
          </cell>
        </row>
        <row r="3142">
          <cell r="A3142" t="str">
            <v>익산신동</v>
          </cell>
        </row>
        <row r="3143">
          <cell r="A3143" t="str">
            <v>익산신동</v>
          </cell>
        </row>
        <row r="3145">
          <cell r="A3145" t="str">
            <v>순천매곡</v>
          </cell>
        </row>
        <row r="3146">
          <cell r="A3146" t="str">
            <v>순천매곡</v>
          </cell>
        </row>
        <row r="3147">
          <cell r="A3147" t="str">
            <v>순천매곡</v>
          </cell>
        </row>
        <row r="3148">
          <cell r="A3148" t="str">
            <v>순천매곡</v>
          </cell>
        </row>
        <row r="3149">
          <cell r="A3149" t="str">
            <v>순천매곡</v>
          </cell>
        </row>
        <row r="3150">
          <cell r="A3150" t="str">
            <v>순천매곡</v>
          </cell>
        </row>
        <row r="3151">
          <cell r="A3151" t="str">
            <v>순천매곡</v>
          </cell>
        </row>
        <row r="3152">
          <cell r="A3152" t="str">
            <v>순천매곡</v>
          </cell>
        </row>
        <row r="3153">
          <cell r="A3153" t="str">
            <v>순천매곡</v>
          </cell>
        </row>
        <row r="3154">
          <cell r="A3154" t="str">
            <v>순천매곡</v>
          </cell>
        </row>
        <row r="3155">
          <cell r="A3155" t="str">
            <v>순천매곡</v>
          </cell>
        </row>
        <row r="3156">
          <cell r="A3156" t="str">
            <v>순천매곡</v>
          </cell>
        </row>
        <row r="3157">
          <cell r="A3157" t="str">
            <v>순천매곡</v>
          </cell>
        </row>
        <row r="3158">
          <cell r="A3158" t="str">
            <v>순천매곡</v>
          </cell>
        </row>
        <row r="3159">
          <cell r="A3159" t="str">
            <v>순천매곡</v>
          </cell>
        </row>
        <row r="3160">
          <cell r="A3160" t="str">
            <v>순천매곡</v>
          </cell>
        </row>
        <row r="3161">
          <cell r="A3161" t="str">
            <v>순천매곡</v>
          </cell>
        </row>
        <row r="3162">
          <cell r="A3162" t="str">
            <v>순천매곡</v>
          </cell>
        </row>
        <row r="3163">
          <cell r="A3163" t="str">
            <v>순천매곡</v>
          </cell>
        </row>
        <row r="3164">
          <cell r="A3164" t="str">
            <v>순천매곡</v>
          </cell>
        </row>
        <row r="3165">
          <cell r="A3165" t="str">
            <v>순천매곡</v>
          </cell>
        </row>
        <row r="3166">
          <cell r="A3166" t="str">
            <v>순천매곡</v>
          </cell>
        </row>
        <row r="3167">
          <cell r="A3167" t="str">
            <v>순천매곡</v>
          </cell>
        </row>
        <row r="3168">
          <cell r="A3168" t="str">
            <v>순천매곡</v>
          </cell>
        </row>
        <row r="3169">
          <cell r="A3169" t="str">
            <v>순천매곡</v>
          </cell>
        </row>
        <row r="3170">
          <cell r="A3170" t="str">
            <v>순천매곡</v>
          </cell>
        </row>
        <row r="3171">
          <cell r="A3171" t="str">
            <v>순천매곡</v>
          </cell>
        </row>
        <row r="3172">
          <cell r="A3172" t="str">
            <v>순천매곡</v>
          </cell>
        </row>
        <row r="3173">
          <cell r="A3173" t="str">
            <v>순천매곡</v>
          </cell>
        </row>
        <row r="3174">
          <cell r="A3174" t="str">
            <v>순천매곡</v>
          </cell>
        </row>
        <row r="3175">
          <cell r="A3175" t="str">
            <v>순천매곡</v>
          </cell>
        </row>
        <row r="3176">
          <cell r="A3176" t="str">
            <v>순천매곡</v>
          </cell>
        </row>
        <row r="3177">
          <cell r="A3177" t="str">
            <v>순천매곡</v>
          </cell>
        </row>
        <row r="3178">
          <cell r="A3178" t="str">
            <v>순천매곡</v>
          </cell>
        </row>
        <row r="3179">
          <cell r="A3179" t="str">
            <v>순천매곡</v>
          </cell>
        </row>
        <row r="3180">
          <cell r="A3180" t="str">
            <v>순천매곡</v>
          </cell>
        </row>
        <row r="3181">
          <cell r="A3181" t="str">
            <v>순천매곡</v>
          </cell>
        </row>
        <row r="3182">
          <cell r="A3182" t="str">
            <v>순천매곡</v>
          </cell>
        </row>
        <row r="3183">
          <cell r="A3183" t="str">
            <v>순천매곡</v>
          </cell>
        </row>
        <row r="3184">
          <cell r="A3184" t="str">
            <v>순천매곡</v>
          </cell>
        </row>
        <row r="3185">
          <cell r="A3185" t="str">
            <v>순천매곡</v>
          </cell>
        </row>
        <row r="3186">
          <cell r="A3186" t="str">
            <v>순천매곡</v>
          </cell>
        </row>
        <row r="3187">
          <cell r="A3187" t="str">
            <v>순천매곡</v>
          </cell>
        </row>
        <row r="3188">
          <cell r="A3188" t="str">
            <v>순천매곡</v>
          </cell>
        </row>
        <row r="3189">
          <cell r="A3189" t="str">
            <v>순천매곡</v>
          </cell>
        </row>
        <row r="3190">
          <cell r="A3190" t="str">
            <v>순천매곡</v>
          </cell>
        </row>
        <row r="3191">
          <cell r="A3191" t="str">
            <v>순천매곡</v>
          </cell>
        </row>
        <row r="3192">
          <cell r="A3192" t="str">
            <v>순천매곡</v>
          </cell>
        </row>
        <row r="3193">
          <cell r="A3193" t="str">
            <v>순천매곡</v>
          </cell>
        </row>
        <row r="3194">
          <cell r="A3194" t="str">
            <v>순천매곡</v>
          </cell>
        </row>
        <row r="3195">
          <cell r="A3195" t="str">
            <v>순천매곡</v>
          </cell>
        </row>
        <row r="3196">
          <cell r="A3196" t="str">
            <v>순천매곡</v>
          </cell>
        </row>
        <row r="3197">
          <cell r="A3197" t="str">
            <v>순천매곡</v>
          </cell>
        </row>
        <row r="3198">
          <cell r="A3198" t="str">
            <v>순천매곡</v>
          </cell>
        </row>
        <row r="3199">
          <cell r="A3199" t="str">
            <v>순천매곡</v>
          </cell>
        </row>
        <row r="3200">
          <cell r="A3200" t="str">
            <v>순천매곡</v>
          </cell>
        </row>
        <row r="3201">
          <cell r="A3201" t="str">
            <v>순천매곡</v>
          </cell>
        </row>
        <row r="3202">
          <cell r="A3202" t="str">
            <v>순천매곡</v>
          </cell>
        </row>
        <row r="3203">
          <cell r="A3203" t="str">
            <v>순천매곡</v>
          </cell>
        </row>
        <row r="3204">
          <cell r="A3204" t="str">
            <v>순천매곡</v>
          </cell>
        </row>
        <row r="3205">
          <cell r="A3205" t="str">
            <v>순천매곡</v>
          </cell>
        </row>
        <row r="3206">
          <cell r="A3206" t="str">
            <v>순천매곡</v>
          </cell>
        </row>
        <row r="3207">
          <cell r="A3207" t="str">
            <v>순천매곡</v>
          </cell>
        </row>
        <row r="3208">
          <cell r="A3208" t="str">
            <v>순천매곡</v>
          </cell>
        </row>
        <row r="3209">
          <cell r="A3209" t="str">
            <v>순천매곡</v>
          </cell>
        </row>
        <row r="3210">
          <cell r="A3210" t="str">
            <v>순천매곡</v>
          </cell>
        </row>
        <row r="3211">
          <cell r="A3211" t="str">
            <v>순천매곡</v>
          </cell>
        </row>
        <row r="3212">
          <cell r="A3212" t="str">
            <v>순천매곡</v>
          </cell>
        </row>
        <row r="3213">
          <cell r="A3213" t="str">
            <v>순천매곡</v>
          </cell>
        </row>
        <row r="3214">
          <cell r="A3214" t="str">
            <v>순천매곡</v>
          </cell>
        </row>
        <row r="3215">
          <cell r="A3215" t="str">
            <v>순천매곡</v>
          </cell>
        </row>
        <row r="3216">
          <cell r="A3216" t="str">
            <v>순천매곡</v>
          </cell>
        </row>
        <row r="3217">
          <cell r="A3217" t="str">
            <v>순천매곡</v>
          </cell>
        </row>
        <row r="3218">
          <cell r="A3218" t="str">
            <v>순천매곡</v>
          </cell>
        </row>
        <row r="3219">
          <cell r="A3219" t="str">
            <v>순천매곡</v>
          </cell>
        </row>
        <row r="3220">
          <cell r="A3220" t="str">
            <v>순천매곡</v>
          </cell>
        </row>
        <row r="3221">
          <cell r="A3221" t="str">
            <v>순천매곡</v>
          </cell>
        </row>
        <row r="3222">
          <cell r="A3222" t="str">
            <v>순천매곡</v>
          </cell>
        </row>
        <row r="3223">
          <cell r="A3223" t="str">
            <v>순천매곡</v>
          </cell>
        </row>
        <row r="3224">
          <cell r="A3224" t="str">
            <v>순천매곡</v>
          </cell>
        </row>
        <row r="3225">
          <cell r="A3225" t="str">
            <v>순천매곡</v>
          </cell>
        </row>
        <row r="3226">
          <cell r="A3226" t="str">
            <v>순천매곡</v>
          </cell>
        </row>
        <row r="3227">
          <cell r="A3227" t="str">
            <v>순천매곡</v>
          </cell>
        </row>
        <row r="3228">
          <cell r="A3228" t="str">
            <v>순천매곡</v>
          </cell>
        </row>
        <row r="3229">
          <cell r="A3229" t="str">
            <v>순천매곡</v>
          </cell>
        </row>
        <row r="3230">
          <cell r="A3230" t="str">
            <v>순천매곡</v>
          </cell>
        </row>
        <row r="3231">
          <cell r="A3231" t="str">
            <v>순천매곡</v>
          </cell>
        </row>
        <row r="3232">
          <cell r="A3232" t="str">
            <v>순천매곡</v>
          </cell>
        </row>
        <row r="3233">
          <cell r="A3233" t="str">
            <v>순천매곡</v>
          </cell>
        </row>
        <row r="3234">
          <cell r="A3234" t="str">
            <v>순천매곡</v>
          </cell>
        </row>
        <row r="3235">
          <cell r="A3235" t="str">
            <v>순천매곡</v>
          </cell>
        </row>
        <row r="3236">
          <cell r="A3236" t="str">
            <v>순천매곡</v>
          </cell>
        </row>
        <row r="3237">
          <cell r="A3237" t="str">
            <v>순천매곡</v>
          </cell>
        </row>
        <row r="3238">
          <cell r="A3238" t="str">
            <v>순천매곡</v>
          </cell>
        </row>
        <row r="3239">
          <cell r="A3239" t="str">
            <v>순천매곡</v>
          </cell>
        </row>
        <row r="3240">
          <cell r="A3240" t="str">
            <v>순천매곡</v>
          </cell>
        </row>
        <row r="3241">
          <cell r="A3241" t="str">
            <v>순천매곡</v>
          </cell>
        </row>
        <row r="3242">
          <cell r="A3242" t="str">
            <v>순천매곡</v>
          </cell>
        </row>
        <row r="3243">
          <cell r="A3243" t="str">
            <v>순천매곡</v>
          </cell>
        </row>
        <row r="3244">
          <cell r="A3244" t="str">
            <v>순천매곡</v>
          </cell>
        </row>
        <row r="3245">
          <cell r="A3245" t="str">
            <v/>
          </cell>
        </row>
        <row r="3246">
          <cell r="A3246" t="str">
            <v>목포용해(2)</v>
          </cell>
        </row>
        <row r="3247">
          <cell r="A3247" t="str">
            <v>목포용해(2)</v>
          </cell>
        </row>
        <row r="3248">
          <cell r="A3248" t="str">
            <v>목포용해(2)</v>
          </cell>
        </row>
        <row r="3249">
          <cell r="A3249" t="str">
            <v>목포용해(2)</v>
          </cell>
        </row>
        <row r="3250">
          <cell r="A3250" t="str">
            <v>목포용해(2)</v>
          </cell>
        </row>
        <row r="3251">
          <cell r="A3251" t="str">
            <v>목포용해(2)</v>
          </cell>
        </row>
        <row r="3252">
          <cell r="A3252" t="str">
            <v>목포용해(2)</v>
          </cell>
        </row>
        <row r="3253">
          <cell r="A3253" t="str">
            <v>목포용해(2)</v>
          </cell>
        </row>
        <row r="3254">
          <cell r="A3254" t="str">
            <v>목포용해(2)</v>
          </cell>
        </row>
        <row r="3255">
          <cell r="A3255" t="str">
            <v>목포용해(2)</v>
          </cell>
        </row>
        <row r="3256">
          <cell r="A3256" t="str">
            <v>목포용해(2)</v>
          </cell>
        </row>
        <row r="3257">
          <cell r="A3257" t="str">
            <v>목포용해(2)</v>
          </cell>
        </row>
        <row r="3258">
          <cell r="A3258" t="str">
            <v>목포용해(2)</v>
          </cell>
        </row>
        <row r="3259">
          <cell r="A3259" t="str">
            <v>목포용해(2)</v>
          </cell>
        </row>
        <row r="3260">
          <cell r="A3260" t="str">
            <v>목포용해(2)</v>
          </cell>
        </row>
        <row r="3261">
          <cell r="A3261" t="str">
            <v>목포용해(2)</v>
          </cell>
        </row>
        <row r="3262">
          <cell r="A3262" t="str">
            <v>목포용해(2)</v>
          </cell>
        </row>
        <row r="3263">
          <cell r="A3263" t="str">
            <v>목포용해(2)</v>
          </cell>
        </row>
        <row r="3264">
          <cell r="A3264" t="str">
            <v>목포용해(2)</v>
          </cell>
        </row>
        <row r="3265">
          <cell r="A3265" t="str">
            <v>목포용해(2)</v>
          </cell>
        </row>
        <row r="3266">
          <cell r="A3266" t="str">
            <v>목포용해(2)</v>
          </cell>
        </row>
        <row r="3267">
          <cell r="A3267" t="str">
            <v>목포용해(2)</v>
          </cell>
        </row>
        <row r="3268">
          <cell r="A3268" t="str">
            <v>목포용해(2)</v>
          </cell>
        </row>
        <row r="3269">
          <cell r="A3269" t="str">
            <v>목포용해(2)</v>
          </cell>
        </row>
        <row r="3270">
          <cell r="A3270" t="str">
            <v>목포용해(2)</v>
          </cell>
        </row>
        <row r="3271">
          <cell r="A3271" t="str">
            <v>목포용해(2)</v>
          </cell>
        </row>
        <row r="3272">
          <cell r="A3272" t="str">
            <v>목포용해(2)</v>
          </cell>
        </row>
        <row r="3273">
          <cell r="A3273" t="str">
            <v>목포용해(2)</v>
          </cell>
        </row>
        <row r="3274">
          <cell r="A3274" t="str">
            <v>목포용해(2)</v>
          </cell>
        </row>
        <row r="3275">
          <cell r="A3275" t="str">
            <v>목포용해(2)</v>
          </cell>
        </row>
        <row r="3276">
          <cell r="A3276" t="str">
            <v>목포용해(2)</v>
          </cell>
        </row>
        <row r="3277">
          <cell r="A3277" t="str">
            <v>목포용해(2)</v>
          </cell>
        </row>
        <row r="3278">
          <cell r="A3278" t="str">
            <v>목포용해(2)</v>
          </cell>
        </row>
        <row r="3279">
          <cell r="A3279" t="str">
            <v>목포용해(2)</v>
          </cell>
        </row>
        <row r="3280">
          <cell r="A3280" t="str">
            <v>목포용해(2)</v>
          </cell>
        </row>
        <row r="3281">
          <cell r="A3281" t="str">
            <v>목포용해(2)</v>
          </cell>
        </row>
        <row r="3282">
          <cell r="A3282" t="str">
            <v>목포용해(2)</v>
          </cell>
        </row>
        <row r="3283">
          <cell r="A3283" t="str">
            <v>목포용해(2)</v>
          </cell>
        </row>
        <row r="3284">
          <cell r="A3284" t="str">
            <v>목포용해(2)</v>
          </cell>
        </row>
        <row r="3285">
          <cell r="A3285" t="str">
            <v>목포용해(2)</v>
          </cell>
        </row>
        <row r="3286">
          <cell r="A3286" t="str">
            <v>목포용해(2)</v>
          </cell>
        </row>
        <row r="3287">
          <cell r="A3287" t="str">
            <v>목포용해(2)</v>
          </cell>
        </row>
        <row r="3288">
          <cell r="A3288" t="str">
            <v>목포용해(2)</v>
          </cell>
        </row>
        <row r="3289">
          <cell r="A3289" t="str">
            <v>목포용해(2)</v>
          </cell>
        </row>
        <row r="3290">
          <cell r="A3290" t="str">
            <v>목포용해(2)</v>
          </cell>
        </row>
        <row r="3291">
          <cell r="A3291" t="str">
            <v>목포용해(2)</v>
          </cell>
        </row>
        <row r="3292">
          <cell r="A3292" t="str">
            <v>목포용해(2)</v>
          </cell>
        </row>
        <row r="3293">
          <cell r="A3293" t="str">
            <v>목포용해(2)</v>
          </cell>
        </row>
        <row r="3294">
          <cell r="A3294" t="str">
            <v>목포용해(2)</v>
          </cell>
        </row>
        <row r="3295">
          <cell r="A3295" t="str">
            <v>목포용해(2)</v>
          </cell>
        </row>
        <row r="3296">
          <cell r="A3296" t="str">
            <v>목포용해(2)</v>
          </cell>
        </row>
        <row r="3297">
          <cell r="A3297" t="str">
            <v>목포용해(2)</v>
          </cell>
        </row>
        <row r="3298">
          <cell r="A3298" t="str">
            <v>목포용해(2)</v>
          </cell>
        </row>
        <row r="3299">
          <cell r="A3299" t="str">
            <v>목포용해(2)</v>
          </cell>
        </row>
        <row r="3300">
          <cell r="A3300" t="str">
            <v>목포용해(2)</v>
          </cell>
        </row>
        <row r="3301">
          <cell r="A3301" t="str">
            <v>목포용해(2)</v>
          </cell>
        </row>
        <row r="3302">
          <cell r="A3302" t="str">
            <v>목포용해(2)</v>
          </cell>
        </row>
        <row r="3303">
          <cell r="A3303" t="str">
            <v>목포용해(2)</v>
          </cell>
        </row>
        <row r="3304">
          <cell r="A3304" t="str">
            <v>목포용해(2)</v>
          </cell>
        </row>
        <row r="3305">
          <cell r="A3305" t="str">
            <v>목포용해(2)</v>
          </cell>
        </row>
        <row r="3306">
          <cell r="A3306" t="str">
            <v>목포용해(2)</v>
          </cell>
        </row>
        <row r="3307">
          <cell r="A3307" t="str">
            <v>목포용해(2)</v>
          </cell>
        </row>
        <row r="3308">
          <cell r="A3308" t="str">
            <v>목포용해(2)</v>
          </cell>
        </row>
        <row r="3309">
          <cell r="A3309" t="str">
            <v>목포용해(2)</v>
          </cell>
        </row>
        <row r="3310">
          <cell r="A3310" t="str">
            <v>목포용해(2)</v>
          </cell>
        </row>
        <row r="3311">
          <cell r="A3311" t="str">
            <v>목포용해(2)</v>
          </cell>
        </row>
        <row r="3312">
          <cell r="A3312" t="str">
            <v>목포용해(2)</v>
          </cell>
        </row>
        <row r="3313">
          <cell r="A3313" t="str">
            <v>목포용해(2)</v>
          </cell>
        </row>
        <row r="3314">
          <cell r="A3314" t="str">
            <v>목포용해(2)</v>
          </cell>
        </row>
        <row r="3315">
          <cell r="A3315" t="str">
            <v>목포용해(2)</v>
          </cell>
        </row>
        <row r="3316">
          <cell r="A3316" t="str">
            <v>목포용해(2)</v>
          </cell>
        </row>
        <row r="3317">
          <cell r="A3317" t="str">
            <v>목포용해(2)</v>
          </cell>
        </row>
        <row r="3318">
          <cell r="A3318" t="str">
            <v>목포용해(2)</v>
          </cell>
        </row>
        <row r="3319">
          <cell r="A3319" t="str">
            <v>목포용해(2)</v>
          </cell>
        </row>
        <row r="3320">
          <cell r="A3320" t="str">
            <v>목포용해(2)</v>
          </cell>
        </row>
        <row r="3321">
          <cell r="A3321" t="str">
            <v>목포용해(2)</v>
          </cell>
        </row>
        <row r="3322">
          <cell r="A3322" t="str">
            <v>목포용해(2)</v>
          </cell>
        </row>
        <row r="3323">
          <cell r="A3323" t="str">
            <v>목포용해(2)</v>
          </cell>
        </row>
        <row r="3324">
          <cell r="A3324" t="str">
            <v>목포용해(2)</v>
          </cell>
        </row>
        <row r="3325">
          <cell r="A3325" t="str">
            <v>목포용해(2)</v>
          </cell>
        </row>
        <row r="3326">
          <cell r="A3326" t="str">
            <v>목포용해(2)</v>
          </cell>
        </row>
        <row r="3327">
          <cell r="A3327" t="str">
            <v>목포용해(2)</v>
          </cell>
        </row>
        <row r="3328">
          <cell r="A3328" t="str">
            <v>목포용해(2)</v>
          </cell>
        </row>
        <row r="3329">
          <cell r="A3329" t="str">
            <v>목포용해(2)</v>
          </cell>
        </row>
        <row r="3330">
          <cell r="A3330" t="str">
            <v>목포용해(2)</v>
          </cell>
        </row>
        <row r="3331">
          <cell r="A3331" t="str">
            <v>목포용해(2)</v>
          </cell>
        </row>
        <row r="3332">
          <cell r="A3332" t="str">
            <v>목포용해(2)</v>
          </cell>
        </row>
        <row r="3333">
          <cell r="A3333" t="str">
            <v>목포용해(2)</v>
          </cell>
        </row>
        <row r="3334">
          <cell r="A3334" t="str">
            <v>목포용해(2)</v>
          </cell>
        </row>
        <row r="3335">
          <cell r="A3335" t="str">
            <v>목포용해(2)</v>
          </cell>
        </row>
        <row r="3336">
          <cell r="A3336" t="str">
            <v>목포용해(2)</v>
          </cell>
        </row>
        <row r="3337">
          <cell r="A3337" t="str">
            <v>목포용해(2)</v>
          </cell>
        </row>
        <row r="3338">
          <cell r="A3338" t="str">
            <v>목포용해(2)</v>
          </cell>
        </row>
        <row r="3339">
          <cell r="A3339" t="str">
            <v>목포용해(2)</v>
          </cell>
        </row>
        <row r="3340">
          <cell r="A3340" t="str">
            <v>목포용해(2)</v>
          </cell>
        </row>
        <row r="3341">
          <cell r="A3341" t="str">
            <v>목포용해(2)</v>
          </cell>
        </row>
        <row r="3342">
          <cell r="A3342" t="str">
            <v>목포용해(2)</v>
          </cell>
        </row>
        <row r="3343">
          <cell r="A3343" t="str">
            <v>목포용해(2)</v>
          </cell>
        </row>
        <row r="3344">
          <cell r="A3344" t="str">
            <v>목포용해(2)</v>
          </cell>
        </row>
        <row r="3345">
          <cell r="A3345" t="str">
            <v>목포용해(2)</v>
          </cell>
        </row>
        <row r="3346">
          <cell r="A3346" t="str">
            <v>목포용해(2)</v>
          </cell>
        </row>
        <row r="3347">
          <cell r="A3347" t="str">
            <v>목포용해(2)</v>
          </cell>
        </row>
        <row r="3348">
          <cell r="A3348" t="str">
            <v>목포용해(2)</v>
          </cell>
        </row>
        <row r="3349">
          <cell r="A3349" t="str">
            <v>목포용해(2)</v>
          </cell>
        </row>
        <row r="3350">
          <cell r="A3350" t="str">
            <v>목포용해(2)</v>
          </cell>
        </row>
        <row r="3351">
          <cell r="A3351" t="str">
            <v>목포용해(2)</v>
          </cell>
        </row>
        <row r="3352">
          <cell r="A3352" t="str">
            <v>목포용해(2)</v>
          </cell>
        </row>
        <row r="3353">
          <cell r="A3353" t="str">
            <v>목포용해(2)</v>
          </cell>
        </row>
        <row r="3354">
          <cell r="A3354" t="str">
            <v>목포용해(2)</v>
          </cell>
        </row>
        <row r="3355">
          <cell r="A3355" t="str">
            <v>목포용해(2)</v>
          </cell>
        </row>
        <row r="3356">
          <cell r="A3356" t="str">
            <v>목포용해(2)</v>
          </cell>
        </row>
        <row r="3357">
          <cell r="A3357" t="str">
            <v>목포용해(2)</v>
          </cell>
        </row>
        <row r="3358">
          <cell r="A3358" t="str">
            <v>목포용해(2)</v>
          </cell>
        </row>
        <row r="3359">
          <cell r="A3359" t="str">
            <v>목포용해(2)</v>
          </cell>
        </row>
        <row r="3360">
          <cell r="A3360" t="str">
            <v/>
          </cell>
        </row>
        <row r="3361">
          <cell r="A3361" t="str">
            <v>목포용해(3)</v>
          </cell>
        </row>
        <row r="3362">
          <cell r="A3362" t="str">
            <v>목포용해(3)</v>
          </cell>
        </row>
        <row r="3363">
          <cell r="A3363" t="str">
            <v>목포용해(3)</v>
          </cell>
        </row>
        <row r="3364">
          <cell r="A3364" t="str">
            <v>목포용해(3)</v>
          </cell>
        </row>
        <row r="3365">
          <cell r="A3365" t="str">
            <v>목포용해(3)</v>
          </cell>
        </row>
        <row r="3366">
          <cell r="A3366" t="str">
            <v>목포용해(3)</v>
          </cell>
        </row>
        <row r="3367">
          <cell r="A3367" t="str">
            <v>목포용해(3)</v>
          </cell>
        </row>
        <row r="3368">
          <cell r="A3368" t="str">
            <v>목포용해(3)</v>
          </cell>
        </row>
        <row r="3369">
          <cell r="A3369" t="str">
            <v>목포용해(3)</v>
          </cell>
        </row>
        <row r="3370">
          <cell r="A3370" t="str">
            <v>목포용해(3)</v>
          </cell>
        </row>
        <row r="3371">
          <cell r="A3371" t="str">
            <v>목포용해(3)</v>
          </cell>
        </row>
        <row r="3372">
          <cell r="A3372" t="str">
            <v>목포용해(3)</v>
          </cell>
        </row>
        <row r="3373">
          <cell r="A3373" t="str">
            <v>목포용해(3)</v>
          </cell>
        </row>
        <row r="3374">
          <cell r="A3374" t="str">
            <v>목포용해(3)</v>
          </cell>
        </row>
        <row r="3375">
          <cell r="A3375" t="str">
            <v>목포용해(3)</v>
          </cell>
        </row>
        <row r="3376">
          <cell r="A3376" t="str">
            <v>목포용해(3)</v>
          </cell>
        </row>
        <row r="3377">
          <cell r="A3377" t="str">
            <v>목포용해(3)</v>
          </cell>
        </row>
        <row r="3378">
          <cell r="A3378" t="str">
            <v>목포용해(3)</v>
          </cell>
        </row>
        <row r="3379">
          <cell r="A3379" t="str">
            <v>목포용해(3)</v>
          </cell>
        </row>
        <row r="3380">
          <cell r="A3380" t="str">
            <v>목포용해(3)</v>
          </cell>
        </row>
        <row r="3381">
          <cell r="A3381" t="str">
            <v>목포용해(3)</v>
          </cell>
        </row>
        <row r="3382">
          <cell r="A3382" t="str">
            <v>목포용해(3)</v>
          </cell>
        </row>
        <row r="3383">
          <cell r="A3383" t="str">
            <v>목포용해(3)</v>
          </cell>
        </row>
        <row r="3384">
          <cell r="A3384" t="str">
            <v>목포용해(3)</v>
          </cell>
        </row>
        <row r="3385">
          <cell r="A3385" t="str">
            <v>목포용해(3)</v>
          </cell>
        </row>
        <row r="3386">
          <cell r="A3386" t="str">
            <v>목포용해(3)</v>
          </cell>
        </row>
        <row r="3387">
          <cell r="A3387" t="str">
            <v>목포용해(3)</v>
          </cell>
        </row>
        <row r="3388">
          <cell r="A3388" t="str">
            <v>목포용해(3)</v>
          </cell>
        </row>
        <row r="3389">
          <cell r="A3389" t="str">
            <v>목포용해(3)</v>
          </cell>
        </row>
        <row r="3390">
          <cell r="A3390" t="str">
            <v>목포용해(3)</v>
          </cell>
        </row>
        <row r="3391">
          <cell r="A3391" t="str">
            <v>목포용해(3)</v>
          </cell>
        </row>
        <row r="3392">
          <cell r="A3392" t="str">
            <v>목포용해(3)</v>
          </cell>
        </row>
        <row r="3393">
          <cell r="A3393" t="str">
            <v>목포용해(3)</v>
          </cell>
        </row>
        <row r="3394">
          <cell r="A3394" t="str">
            <v>목포용해(3)</v>
          </cell>
        </row>
        <row r="3395">
          <cell r="A3395" t="str">
            <v>목포용해(3)</v>
          </cell>
        </row>
        <row r="3396">
          <cell r="A3396" t="str">
            <v>목포용해(3)</v>
          </cell>
        </row>
        <row r="3397">
          <cell r="A3397" t="str">
            <v>목포용해(3)</v>
          </cell>
        </row>
        <row r="3398">
          <cell r="A3398" t="str">
            <v>목포용해(3)</v>
          </cell>
        </row>
        <row r="3399">
          <cell r="A3399" t="str">
            <v>목포용해(3)</v>
          </cell>
        </row>
        <row r="3400">
          <cell r="A3400" t="str">
            <v>목포용해(3)</v>
          </cell>
        </row>
        <row r="3401">
          <cell r="A3401" t="str">
            <v>목포용해(3)</v>
          </cell>
        </row>
        <row r="3402">
          <cell r="A3402" t="str">
            <v/>
          </cell>
        </row>
        <row r="3403">
          <cell r="A3403" t="str">
            <v/>
          </cell>
        </row>
        <row r="3404">
          <cell r="A3404" t="str">
            <v>여수둔덕-1</v>
          </cell>
        </row>
        <row r="3405">
          <cell r="A3405" t="str">
            <v>여수둔덕-1</v>
          </cell>
        </row>
        <row r="3406">
          <cell r="A3406" t="str">
            <v>여수둔덕-1</v>
          </cell>
        </row>
        <row r="3407">
          <cell r="A3407" t="str">
            <v>여수둔덕-1</v>
          </cell>
        </row>
        <row r="3408">
          <cell r="A3408" t="str">
            <v>여수둔덕-1</v>
          </cell>
        </row>
        <row r="3409">
          <cell r="A3409" t="str">
            <v>여수둔덕-1</v>
          </cell>
        </row>
        <row r="3410">
          <cell r="A3410" t="str">
            <v>여수둔덕-1</v>
          </cell>
        </row>
        <row r="3411">
          <cell r="A3411" t="str">
            <v>여수둔덕-1</v>
          </cell>
        </row>
        <row r="3412">
          <cell r="A3412" t="str">
            <v>여수둔덕-1</v>
          </cell>
        </row>
        <row r="3413">
          <cell r="A3413" t="str">
            <v>여수둔덕-1</v>
          </cell>
        </row>
        <row r="3414">
          <cell r="A3414" t="str">
            <v>여수둔덕-1</v>
          </cell>
        </row>
        <row r="3415">
          <cell r="A3415" t="str">
            <v>여수둔덕-1</v>
          </cell>
        </row>
        <row r="3416">
          <cell r="A3416" t="str">
            <v>여수둔덕-1</v>
          </cell>
        </row>
        <row r="3417">
          <cell r="A3417" t="str">
            <v>여수둔덕-1</v>
          </cell>
        </row>
        <row r="3418">
          <cell r="A3418" t="str">
            <v>여수둔덕-1</v>
          </cell>
        </row>
        <row r="3419">
          <cell r="A3419" t="str">
            <v>여수둔덕-1</v>
          </cell>
        </row>
        <row r="3420">
          <cell r="A3420" t="str">
            <v>여수둔덕-1</v>
          </cell>
        </row>
        <row r="3421">
          <cell r="A3421" t="str">
            <v>여수둔덕-1</v>
          </cell>
        </row>
        <row r="3422">
          <cell r="A3422" t="str">
            <v>여수둔덕-1</v>
          </cell>
        </row>
        <row r="3423">
          <cell r="A3423" t="str">
            <v>여수둔덕-1</v>
          </cell>
        </row>
        <row r="3424">
          <cell r="A3424" t="str">
            <v>여수둔덕-1</v>
          </cell>
        </row>
        <row r="3425">
          <cell r="A3425" t="str">
            <v>여수둔덕-1</v>
          </cell>
        </row>
        <row r="3426">
          <cell r="A3426" t="str">
            <v>여수둔덕-1</v>
          </cell>
        </row>
        <row r="3427">
          <cell r="A3427" t="str">
            <v>여수둔덕-1</v>
          </cell>
        </row>
        <row r="3428">
          <cell r="A3428" t="str">
            <v>여수둔덕-1</v>
          </cell>
        </row>
        <row r="3429">
          <cell r="A3429" t="str">
            <v>여수둔덕-1</v>
          </cell>
        </row>
        <row r="3430">
          <cell r="A3430" t="str">
            <v>여수둔덕-1</v>
          </cell>
        </row>
        <row r="3431">
          <cell r="A3431" t="str">
            <v>여수둔덕-1</v>
          </cell>
        </row>
        <row r="3432">
          <cell r="A3432" t="str">
            <v>여수둔덕-1</v>
          </cell>
        </row>
        <row r="3433">
          <cell r="A3433" t="str">
            <v>여수둔덕-1</v>
          </cell>
        </row>
        <row r="3434">
          <cell r="A3434" t="str">
            <v>여수둔덕-1</v>
          </cell>
        </row>
        <row r="3435">
          <cell r="A3435" t="str">
            <v>여수둔덕-1</v>
          </cell>
        </row>
        <row r="3436">
          <cell r="A3436" t="str">
            <v>여수둔덕-1</v>
          </cell>
        </row>
        <row r="3437">
          <cell r="A3437" t="str">
            <v>여수둔덕-1</v>
          </cell>
        </row>
        <row r="3438">
          <cell r="A3438" t="str">
            <v>여수둔덕-1</v>
          </cell>
        </row>
        <row r="3439">
          <cell r="A3439" t="str">
            <v>여수둔덕-1</v>
          </cell>
        </row>
        <row r="3440">
          <cell r="A3440" t="str">
            <v>여수둔덕-1</v>
          </cell>
        </row>
        <row r="3441">
          <cell r="A3441" t="str">
            <v>여수둔덕-1</v>
          </cell>
        </row>
        <row r="3442">
          <cell r="A3442" t="str">
            <v>여수둔덕-1</v>
          </cell>
        </row>
        <row r="3443">
          <cell r="A3443" t="str">
            <v>여수둔덕-1</v>
          </cell>
        </row>
        <row r="3444">
          <cell r="A3444" t="str">
            <v>여수둔덕-1</v>
          </cell>
        </row>
        <row r="3445">
          <cell r="A3445" t="str">
            <v>여수둔덕-1</v>
          </cell>
        </row>
        <row r="3446">
          <cell r="A3446" t="str">
            <v>여수둔덕-1</v>
          </cell>
        </row>
        <row r="3447">
          <cell r="A3447" t="str">
            <v>여수둔덕-1</v>
          </cell>
        </row>
        <row r="3448">
          <cell r="A3448" t="str">
            <v>여수둔덕-1</v>
          </cell>
        </row>
        <row r="3449">
          <cell r="A3449" t="str">
            <v>여수둔덕-1</v>
          </cell>
        </row>
        <row r="3450">
          <cell r="A3450" t="str">
            <v>여수둔덕-1</v>
          </cell>
        </row>
        <row r="3451">
          <cell r="A3451" t="str">
            <v>여수둔덕-1</v>
          </cell>
        </row>
        <row r="3452">
          <cell r="A3452" t="str">
            <v>여수둔덕-1</v>
          </cell>
        </row>
        <row r="3453">
          <cell r="A3453" t="str">
            <v>여수둔덕-1</v>
          </cell>
        </row>
        <row r="3454">
          <cell r="A3454" t="str">
            <v>여수둔덕-1</v>
          </cell>
        </row>
        <row r="3455">
          <cell r="A3455" t="str">
            <v>여수둔덕-1</v>
          </cell>
        </row>
        <row r="3456">
          <cell r="A3456" t="str">
            <v>여수둔덕-1</v>
          </cell>
        </row>
        <row r="3457">
          <cell r="A3457" t="str">
            <v>여수둔덕-1</v>
          </cell>
        </row>
        <row r="3458">
          <cell r="A3458" t="str">
            <v>여수둔덕-1</v>
          </cell>
        </row>
        <row r="3459">
          <cell r="A3459" t="str">
            <v>여수둔덕-1</v>
          </cell>
        </row>
        <row r="3460">
          <cell r="A3460" t="str">
            <v>여수둔덕-1</v>
          </cell>
        </row>
        <row r="3461">
          <cell r="A3461" t="str">
            <v>여수둔덕-1</v>
          </cell>
        </row>
        <row r="3462">
          <cell r="A3462" t="str">
            <v>여수둔덕-1</v>
          </cell>
        </row>
        <row r="3463">
          <cell r="A3463" t="str">
            <v>여수둔덕-1</v>
          </cell>
        </row>
        <row r="3464">
          <cell r="A3464" t="str">
            <v>여수둔덕-1</v>
          </cell>
        </row>
        <row r="3465">
          <cell r="A3465" t="str">
            <v>여수둔덕-1</v>
          </cell>
        </row>
        <row r="3466">
          <cell r="A3466" t="str">
            <v>여수둔덕-1</v>
          </cell>
        </row>
        <row r="3467">
          <cell r="A3467" t="str">
            <v>여수둔덕-1</v>
          </cell>
        </row>
        <row r="3468">
          <cell r="A3468" t="str">
            <v>여수둔덕-1</v>
          </cell>
        </row>
        <row r="3469">
          <cell r="A3469" t="str">
            <v>여수둔덕-1</v>
          </cell>
        </row>
        <row r="3470">
          <cell r="A3470" t="str">
            <v>여수둔덕-1</v>
          </cell>
        </row>
        <row r="3471">
          <cell r="A3471" t="str">
            <v>여수둔덕-1</v>
          </cell>
        </row>
        <row r="3472">
          <cell r="A3472" t="str">
            <v>여수둔덕-1</v>
          </cell>
        </row>
        <row r="3473">
          <cell r="A3473" t="str">
            <v>여수둔덕-1</v>
          </cell>
        </row>
        <row r="3474">
          <cell r="A3474" t="str">
            <v/>
          </cell>
        </row>
        <row r="3475">
          <cell r="A3475" t="str">
            <v>여수둔덕-2</v>
          </cell>
        </row>
        <row r="3476">
          <cell r="A3476" t="str">
            <v>여수둔덕-2</v>
          </cell>
        </row>
        <row r="3477">
          <cell r="A3477" t="str">
            <v>여수둔덕-2</v>
          </cell>
        </row>
        <row r="3478">
          <cell r="A3478" t="str">
            <v>여수둔덕-2</v>
          </cell>
        </row>
        <row r="3479">
          <cell r="A3479" t="str">
            <v>여수둔덕-2</v>
          </cell>
        </row>
        <row r="3480">
          <cell r="A3480" t="str">
            <v>여수둔덕-2</v>
          </cell>
        </row>
        <row r="3481">
          <cell r="A3481" t="str">
            <v>여수둔덕-2</v>
          </cell>
        </row>
        <row r="3482">
          <cell r="A3482" t="str">
            <v>여수둔덕-2</v>
          </cell>
        </row>
        <row r="3483">
          <cell r="A3483" t="str">
            <v>여수둔덕-2</v>
          </cell>
        </row>
        <row r="3484">
          <cell r="A3484" t="str">
            <v>여수둔덕-2</v>
          </cell>
        </row>
        <row r="3485">
          <cell r="A3485" t="str">
            <v>여수둔덕-2</v>
          </cell>
        </row>
        <row r="3486">
          <cell r="A3486" t="str">
            <v>여수둔덕-2</v>
          </cell>
        </row>
        <row r="3487">
          <cell r="A3487" t="str">
            <v>여수둔덕-2</v>
          </cell>
        </row>
        <row r="3488">
          <cell r="A3488" t="str">
            <v>여수둔덕-2</v>
          </cell>
        </row>
        <row r="3489">
          <cell r="A3489" t="str">
            <v>여수둔덕-2</v>
          </cell>
        </row>
        <row r="3490">
          <cell r="A3490" t="str">
            <v>여수둔덕-2</v>
          </cell>
        </row>
        <row r="3491">
          <cell r="A3491" t="str">
            <v>여수둔덕-2</v>
          </cell>
        </row>
        <row r="3492">
          <cell r="A3492" t="str">
            <v>여수둔덕-2</v>
          </cell>
        </row>
        <row r="3493">
          <cell r="A3493" t="str">
            <v>여수둔덕-2</v>
          </cell>
        </row>
        <row r="3494">
          <cell r="A3494" t="str">
            <v>여수둔덕-2</v>
          </cell>
        </row>
        <row r="3495">
          <cell r="A3495" t="str">
            <v>여수둔덕-2</v>
          </cell>
        </row>
        <row r="3496">
          <cell r="A3496" t="str">
            <v>여수둔덕-2</v>
          </cell>
        </row>
        <row r="3497">
          <cell r="A3497" t="str">
            <v>여수둔덕-2</v>
          </cell>
        </row>
        <row r="3498">
          <cell r="A3498" t="str">
            <v>여수둔덕-2</v>
          </cell>
        </row>
        <row r="3499">
          <cell r="A3499" t="str">
            <v>여수둔덕-2</v>
          </cell>
        </row>
        <row r="3500">
          <cell r="A3500" t="str">
            <v>여수둔덕-2</v>
          </cell>
        </row>
        <row r="3501">
          <cell r="A3501" t="str">
            <v>여수둔덕-2</v>
          </cell>
        </row>
        <row r="3502">
          <cell r="A3502" t="str">
            <v>여수둔덕-2</v>
          </cell>
        </row>
        <row r="3503">
          <cell r="A3503" t="str">
            <v>여수둔덕-2</v>
          </cell>
        </row>
        <row r="3504">
          <cell r="A3504" t="str">
            <v>여수둔덕-2</v>
          </cell>
        </row>
        <row r="3505">
          <cell r="A3505" t="str">
            <v>여수둔덕-2</v>
          </cell>
        </row>
        <row r="3506">
          <cell r="A3506" t="str">
            <v>여수둔덕-2</v>
          </cell>
        </row>
        <row r="3507">
          <cell r="A3507" t="str">
            <v>여수둔덕-2</v>
          </cell>
        </row>
        <row r="3508">
          <cell r="A3508" t="str">
            <v>여수둔덕-2</v>
          </cell>
        </row>
        <row r="3509">
          <cell r="A3509" t="str">
            <v>여수둔덕-2</v>
          </cell>
        </row>
        <row r="3510">
          <cell r="A3510" t="str">
            <v>여수둔덕-2</v>
          </cell>
        </row>
        <row r="3511">
          <cell r="A3511" t="str">
            <v>여수둔덕-2</v>
          </cell>
        </row>
        <row r="3512">
          <cell r="A3512" t="str">
            <v>여수둔덕-2</v>
          </cell>
        </row>
        <row r="3513">
          <cell r="A3513" t="str">
            <v>여수둔덕-2</v>
          </cell>
        </row>
        <row r="3514">
          <cell r="A3514" t="str">
            <v>여수둔덕-2</v>
          </cell>
        </row>
        <row r="3515">
          <cell r="A3515" t="str">
            <v>여수둔덕-2</v>
          </cell>
        </row>
        <row r="3516">
          <cell r="A3516" t="str">
            <v>여수둔덕-2</v>
          </cell>
        </row>
        <row r="3517">
          <cell r="A3517" t="str">
            <v>여수둔덕-2</v>
          </cell>
        </row>
        <row r="3518">
          <cell r="A3518" t="str">
            <v>여수둔덕-2</v>
          </cell>
        </row>
        <row r="3519">
          <cell r="A3519" t="str">
            <v>여수둔덕-2</v>
          </cell>
        </row>
        <row r="3520">
          <cell r="A3520" t="str">
            <v>여수둔덕-2</v>
          </cell>
        </row>
        <row r="3521">
          <cell r="A3521" t="str">
            <v>여수둔덕-2</v>
          </cell>
        </row>
        <row r="3522">
          <cell r="A3522" t="str">
            <v>여수둔덕-2</v>
          </cell>
        </row>
        <row r="3523">
          <cell r="A3523" t="str">
            <v>여수둔덕-2</v>
          </cell>
        </row>
        <row r="3524">
          <cell r="A3524" t="str">
            <v>여수둔덕-2</v>
          </cell>
        </row>
        <row r="3525">
          <cell r="A3525" t="str">
            <v>여수둔덕-2</v>
          </cell>
        </row>
        <row r="3526">
          <cell r="A3526" t="str">
            <v>여수둔덕-2</v>
          </cell>
        </row>
        <row r="3527">
          <cell r="A3527" t="str">
            <v>여수둔덕-2</v>
          </cell>
        </row>
        <row r="3528">
          <cell r="A3528" t="str">
            <v>여수둔덕-2</v>
          </cell>
        </row>
        <row r="3529">
          <cell r="A3529" t="str">
            <v>여수둔덕-2</v>
          </cell>
        </row>
        <row r="3530">
          <cell r="A3530" t="str">
            <v>여수둔덕-2</v>
          </cell>
        </row>
        <row r="3531">
          <cell r="A3531" t="str">
            <v>여수둔덕-2</v>
          </cell>
        </row>
        <row r="3532">
          <cell r="A3532" t="str">
            <v>여수둔덕-2</v>
          </cell>
        </row>
        <row r="3533">
          <cell r="A3533" t="str">
            <v>여수둔덕-2</v>
          </cell>
        </row>
        <row r="3534">
          <cell r="A3534" t="str">
            <v>여수둔덕-2</v>
          </cell>
        </row>
        <row r="3535">
          <cell r="A3535" t="str">
            <v>여수둔덕-2</v>
          </cell>
        </row>
        <row r="3536">
          <cell r="A3536" t="str">
            <v>여수둔덕-2</v>
          </cell>
        </row>
        <row r="3537">
          <cell r="A3537" t="str">
            <v>여수둔덕-2</v>
          </cell>
        </row>
        <row r="3538">
          <cell r="A3538" t="str">
            <v>여수둔덕-2</v>
          </cell>
        </row>
        <row r="3539">
          <cell r="A3539" t="str">
            <v>여수둔덕-2</v>
          </cell>
        </row>
        <row r="3540">
          <cell r="A3540" t="str">
            <v>여수둔덕-2</v>
          </cell>
        </row>
        <row r="3541">
          <cell r="A3541" t="str">
            <v>여수둔덕-2</v>
          </cell>
        </row>
        <row r="3542">
          <cell r="A3542" t="str">
            <v>여수둔덕-2</v>
          </cell>
        </row>
        <row r="3543">
          <cell r="A3543" t="str">
            <v>여수둔덕-2</v>
          </cell>
        </row>
        <row r="3544">
          <cell r="A3544" t="str">
            <v>여수둔덕-2</v>
          </cell>
        </row>
        <row r="3546">
          <cell r="A3546" t="str">
            <v>대전둔산</v>
          </cell>
        </row>
        <row r="3547">
          <cell r="A3547" t="str">
            <v>대전둔산</v>
          </cell>
        </row>
        <row r="3548">
          <cell r="A3548" t="str">
            <v>대전둔산</v>
          </cell>
        </row>
        <row r="3549">
          <cell r="A3549" t="str">
            <v>대전둔산</v>
          </cell>
        </row>
        <row r="3550">
          <cell r="A3550" t="str">
            <v>대전둔산</v>
          </cell>
        </row>
        <row r="3551">
          <cell r="A3551" t="str">
            <v>대전둔산</v>
          </cell>
        </row>
        <row r="3552">
          <cell r="A3552" t="str">
            <v>대전둔산</v>
          </cell>
        </row>
        <row r="3553">
          <cell r="A3553" t="str">
            <v>대전둔산</v>
          </cell>
        </row>
        <row r="3554">
          <cell r="A3554" t="str">
            <v>대전둔산</v>
          </cell>
        </row>
        <row r="3555">
          <cell r="A3555" t="str">
            <v>대전둔산</v>
          </cell>
        </row>
        <row r="3556">
          <cell r="A3556" t="str">
            <v>대전둔산</v>
          </cell>
        </row>
        <row r="3557">
          <cell r="A3557" t="str">
            <v>대전둔산</v>
          </cell>
        </row>
        <row r="3558">
          <cell r="A3558" t="str">
            <v>대전둔산</v>
          </cell>
        </row>
        <row r="3559">
          <cell r="A3559" t="str">
            <v>대전둔산</v>
          </cell>
        </row>
        <row r="3560">
          <cell r="A3560" t="str">
            <v>대전둔산</v>
          </cell>
        </row>
        <row r="3561">
          <cell r="A3561" t="str">
            <v>대전둔산</v>
          </cell>
        </row>
        <row r="3562">
          <cell r="A3562" t="str">
            <v>대전둔산</v>
          </cell>
        </row>
        <row r="3563">
          <cell r="A3563" t="str">
            <v>대전둔산</v>
          </cell>
        </row>
        <row r="3564">
          <cell r="A3564" t="str">
            <v>대전둔산</v>
          </cell>
        </row>
        <row r="3565">
          <cell r="A3565" t="str">
            <v>대전둔산</v>
          </cell>
        </row>
        <row r="3566">
          <cell r="A3566" t="str">
            <v>대전둔산</v>
          </cell>
        </row>
        <row r="3567">
          <cell r="A3567" t="str">
            <v>대전둔산</v>
          </cell>
        </row>
        <row r="3568">
          <cell r="A3568" t="str">
            <v>대전둔산</v>
          </cell>
        </row>
        <row r="3569">
          <cell r="A3569" t="str">
            <v>대전둔산</v>
          </cell>
        </row>
        <row r="3570">
          <cell r="A3570" t="str">
            <v>대전둔산</v>
          </cell>
        </row>
        <row r="3571">
          <cell r="A3571" t="str">
            <v>대전둔산</v>
          </cell>
        </row>
        <row r="3572">
          <cell r="A3572" t="str">
            <v>대전둔산</v>
          </cell>
        </row>
        <row r="3573">
          <cell r="A3573" t="str">
            <v>대전둔산</v>
          </cell>
        </row>
        <row r="3574">
          <cell r="A3574" t="str">
            <v>대전둔산</v>
          </cell>
        </row>
        <row r="3575">
          <cell r="A3575" t="str">
            <v>대전둔산</v>
          </cell>
        </row>
        <row r="3576">
          <cell r="A3576" t="str">
            <v>대전둔산</v>
          </cell>
        </row>
        <row r="3577">
          <cell r="A3577" t="str">
            <v>대전둔산</v>
          </cell>
        </row>
        <row r="3578">
          <cell r="A3578" t="str">
            <v>대전둔산</v>
          </cell>
        </row>
        <row r="3579">
          <cell r="A3579" t="str">
            <v>대전둔산</v>
          </cell>
        </row>
        <row r="3580">
          <cell r="A3580" t="str">
            <v>대전둔산</v>
          </cell>
        </row>
        <row r="3581">
          <cell r="A3581" t="str">
            <v>대전둔산</v>
          </cell>
        </row>
        <row r="3582">
          <cell r="A3582" t="str">
            <v>대전둔산</v>
          </cell>
        </row>
        <row r="3583">
          <cell r="A3583" t="str">
            <v>대전둔산</v>
          </cell>
        </row>
        <row r="3584">
          <cell r="A3584" t="str">
            <v>대전둔산</v>
          </cell>
        </row>
        <row r="3585">
          <cell r="A3585" t="str">
            <v>대전둔산</v>
          </cell>
        </row>
        <row r="3586">
          <cell r="A3586" t="str">
            <v>대전둔산</v>
          </cell>
        </row>
        <row r="3587">
          <cell r="A3587" t="str">
            <v>대전둔산</v>
          </cell>
        </row>
        <row r="3588">
          <cell r="A3588" t="str">
            <v>대전둔산</v>
          </cell>
        </row>
        <row r="3589">
          <cell r="A3589" t="str">
            <v>대전둔산</v>
          </cell>
        </row>
        <row r="3590">
          <cell r="A3590" t="str">
            <v>대전둔산</v>
          </cell>
        </row>
        <row r="3591">
          <cell r="A3591" t="str">
            <v>대전둔산</v>
          </cell>
        </row>
        <row r="3592">
          <cell r="A3592" t="str">
            <v>대전둔산</v>
          </cell>
        </row>
        <row r="3593">
          <cell r="A3593" t="str">
            <v>대전둔산</v>
          </cell>
        </row>
        <row r="3594">
          <cell r="A3594" t="str">
            <v>대전둔산</v>
          </cell>
        </row>
        <row r="3595">
          <cell r="A3595" t="str">
            <v>대전둔산</v>
          </cell>
        </row>
        <row r="3596">
          <cell r="A3596" t="str">
            <v>대전둔산</v>
          </cell>
        </row>
        <row r="3597">
          <cell r="A3597" t="str">
            <v>대전둔산</v>
          </cell>
        </row>
        <row r="3598">
          <cell r="A3598" t="str">
            <v>대전둔산</v>
          </cell>
        </row>
        <row r="3599">
          <cell r="A3599" t="str">
            <v>대전둔산</v>
          </cell>
        </row>
        <row r="3600">
          <cell r="A3600" t="str">
            <v>대전둔산</v>
          </cell>
        </row>
        <row r="3601">
          <cell r="A3601" t="str">
            <v>대전둔산</v>
          </cell>
        </row>
        <row r="3602">
          <cell r="A3602" t="str">
            <v>대전둔산</v>
          </cell>
        </row>
        <row r="3603">
          <cell r="A3603" t="str">
            <v>대전둔산</v>
          </cell>
        </row>
        <row r="3604">
          <cell r="A3604" t="str">
            <v>대전둔산</v>
          </cell>
        </row>
        <row r="3605">
          <cell r="A3605" t="str">
            <v>대전둔산</v>
          </cell>
        </row>
        <row r="3606">
          <cell r="A3606" t="str">
            <v>대전둔산</v>
          </cell>
        </row>
        <row r="3607">
          <cell r="A3607" t="str">
            <v>대전둔산</v>
          </cell>
        </row>
        <row r="3608">
          <cell r="A3608" t="str">
            <v>대전둔산</v>
          </cell>
        </row>
        <row r="3609">
          <cell r="A3609" t="str">
            <v>대전둔산</v>
          </cell>
        </row>
        <row r="3610">
          <cell r="A3610" t="str">
            <v>대전둔산</v>
          </cell>
        </row>
        <row r="3611">
          <cell r="A3611" t="str">
            <v>대전둔산</v>
          </cell>
        </row>
        <row r="3612">
          <cell r="A3612" t="str">
            <v>대전둔산</v>
          </cell>
        </row>
        <row r="3613">
          <cell r="A3613" t="str">
            <v>대전둔산</v>
          </cell>
        </row>
        <row r="3614">
          <cell r="A3614" t="str">
            <v>대전둔산</v>
          </cell>
        </row>
        <row r="3615">
          <cell r="A3615" t="str">
            <v>대전둔산</v>
          </cell>
        </row>
        <row r="3616">
          <cell r="A3616" t="str">
            <v>대전둔산</v>
          </cell>
        </row>
        <row r="3617">
          <cell r="A3617" t="str">
            <v>대전둔산</v>
          </cell>
        </row>
        <row r="3618">
          <cell r="A3618" t="str">
            <v>대전둔산</v>
          </cell>
        </row>
        <row r="3619">
          <cell r="A3619" t="str">
            <v>대전둔산</v>
          </cell>
        </row>
        <row r="3620">
          <cell r="A3620" t="str">
            <v>대전둔산</v>
          </cell>
        </row>
        <row r="3621">
          <cell r="A3621" t="str">
            <v>대전둔산</v>
          </cell>
        </row>
        <row r="3622">
          <cell r="A3622" t="str">
            <v>대전둔산</v>
          </cell>
        </row>
        <row r="3623">
          <cell r="A3623" t="str">
            <v>대전둔산</v>
          </cell>
        </row>
        <row r="3624">
          <cell r="A3624" t="str">
            <v>대전둔산</v>
          </cell>
        </row>
        <row r="3625">
          <cell r="A3625" t="str">
            <v>대전둔산</v>
          </cell>
        </row>
        <row r="3626">
          <cell r="A3626" t="str">
            <v>대전둔산</v>
          </cell>
        </row>
        <row r="3627">
          <cell r="A3627" t="str">
            <v>대전둔산</v>
          </cell>
        </row>
        <row r="3628">
          <cell r="A3628" t="str">
            <v>대전둔산</v>
          </cell>
        </row>
        <row r="3629">
          <cell r="A3629" t="str">
            <v>대전둔산</v>
          </cell>
        </row>
        <row r="3630">
          <cell r="A3630" t="str">
            <v>대전둔산</v>
          </cell>
        </row>
        <row r="3631">
          <cell r="A3631" t="str">
            <v>대전둔산</v>
          </cell>
        </row>
        <row r="3632">
          <cell r="A3632" t="str">
            <v>대전둔산</v>
          </cell>
        </row>
        <row r="3633">
          <cell r="A3633" t="str">
            <v>대전둔산</v>
          </cell>
        </row>
        <row r="3634">
          <cell r="A3634" t="str">
            <v>대전둔산</v>
          </cell>
        </row>
        <row r="3635">
          <cell r="A3635" t="str">
            <v>대전둔산</v>
          </cell>
        </row>
        <row r="3636">
          <cell r="A3636" t="str">
            <v>대전둔산</v>
          </cell>
        </row>
        <row r="3637">
          <cell r="A3637" t="str">
            <v>대전둔산</v>
          </cell>
        </row>
        <row r="3638">
          <cell r="A3638" t="str">
            <v>대전둔산</v>
          </cell>
        </row>
        <row r="3639">
          <cell r="A3639" t="str">
            <v>대전둔산</v>
          </cell>
        </row>
        <row r="3640">
          <cell r="A3640" t="str">
            <v>대전둔산</v>
          </cell>
        </row>
        <row r="3641">
          <cell r="A3641" t="str">
            <v>대전둔산</v>
          </cell>
        </row>
        <row r="3642">
          <cell r="A3642" t="str">
            <v>대전둔산</v>
          </cell>
        </row>
        <row r="3643">
          <cell r="A3643" t="str">
            <v>대전둔산</v>
          </cell>
        </row>
        <row r="3644">
          <cell r="A3644" t="str">
            <v>대전둔산</v>
          </cell>
        </row>
        <row r="3645">
          <cell r="A3645" t="str">
            <v>대전둔산</v>
          </cell>
        </row>
        <row r="3646">
          <cell r="A3646" t="str">
            <v>대전둔산</v>
          </cell>
        </row>
        <row r="3647">
          <cell r="A3647" t="str">
            <v>대전둔산</v>
          </cell>
        </row>
        <row r="3648">
          <cell r="A3648" t="str">
            <v>대전둔산</v>
          </cell>
        </row>
        <row r="3649">
          <cell r="A3649" t="str">
            <v>대전둔산</v>
          </cell>
        </row>
        <row r="3650">
          <cell r="A3650" t="str">
            <v>대전둔산</v>
          </cell>
        </row>
        <row r="3651">
          <cell r="A3651" t="str">
            <v>대전둔산</v>
          </cell>
        </row>
        <row r="3652">
          <cell r="A3652" t="str">
            <v>대전둔산</v>
          </cell>
        </row>
        <row r="3653">
          <cell r="A3653" t="str">
            <v>대전둔산</v>
          </cell>
        </row>
        <row r="3654">
          <cell r="A3654" t="str">
            <v>대전둔산</v>
          </cell>
        </row>
        <row r="3655">
          <cell r="A3655" t="str">
            <v>대전둔산</v>
          </cell>
        </row>
        <row r="3656">
          <cell r="A3656" t="str">
            <v>대전둔산</v>
          </cell>
        </row>
        <row r="3657">
          <cell r="A3657" t="str">
            <v>대전둔산</v>
          </cell>
        </row>
        <row r="3658">
          <cell r="A3658" t="str">
            <v>대전둔산</v>
          </cell>
        </row>
        <row r="3659">
          <cell r="A3659" t="str">
            <v>대전둔산</v>
          </cell>
        </row>
        <row r="3660">
          <cell r="A3660" t="str">
            <v>대전둔산</v>
          </cell>
        </row>
        <row r="3661">
          <cell r="A3661" t="str">
            <v>대전둔산</v>
          </cell>
        </row>
        <row r="3662">
          <cell r="A3662" t="str">
            <v>대전둔산</v>
          </cell>
        </row>
        <row r="3663">
          <cell r="A3663" t="str">
            <v>대전둔산</v>
          </cell>
        </row>
        <row r="3664">
          <cell r="A3664" t="str">
            <v>대전둔산</v>
          </cell>
        </row>
        <row r="3665">
          <cell r="A3665" t="str">
            <v>대전둔산</v>
          </cell>
        </row>
        <row r="3666">
          <cell r="A3666" t="str">
            <v>대전둔산</v>
          </cell>
        </row>
        <row r="3667">
          <cell r="A3667" t="str">
            <v>대전둔산</v>
          </cell>
        </row>
        <row r="3668">
          <cell r="A3668" t="str">
            <v>대전둔산</v>
          </cell>
        </row>
        <row r="3669">
          <cell r="A3669" t="str">
            <v>대전둔산</v>
          </cell>
        </row>
        <row r="3670">
          <cell r="A3670" t="str">
            <v>대전둔산</v>
          </cell>
        </row>
        <row r="3671">
          <cell r="A3671" t="str">
            <v>대전둔산</v>
          </cell>
        </row>
        <row r="3672">
          <cell r="A3672" t="str">
            <v>대전둔산</v>
          </cell>
        </row>
        <row r="3673">
          <cell r="A3673" t="str">
            <v>대전둔산</v>
          </cell>
        </row>
        <row r="3674">
          <cell r="A3674" t="str">
            <v>대전둔산</v>
          </cell>
        </row>
        <row r="3675">
          <cell r="A3675" t="str">
            <v>대전둔산</v>
          </cell>
        </row>
        <row r="3676">
          <cell r="A3676" t="str">
            <v>대전둔산</v>
          </cell>
        </row>
        <row r="3677">
          <cell r="A3677" t="str">
            <v>대전둔산</v>
          </cell>
        </row>
        <row r="3678">
          <cell r="A3678" t="str">
            <v>대전둔산</v>
          </cell>
        </row>
        <row r="3679">
          <cell r="A3679" t="str">
            <v>대전둔산</v>
          </cell>
        </row>
        <row r="3680">
          <cell r="A3680" t="str">
            <v>대전둔산</v>
          </cell>
        </row>
        <row r="3681">
          <cell r="A3681" t="str">
            <v>대전둔산</v>
          </cell>
        </row>
        <row r="3682">
          <cell r="A3682" t="str">
            <v>대전둔산</v>
          </cell>
        </row>
        <row r="3683">
          <cell r="A3683" t="str">
            <v>대전둔산</v>
          </cell>
        </row>
        <row r="3684">
          <cell r="A3684" t="str">
            <v>대전둔산</v>
          </cell>
        </row>
        <row r="3685">
          <cell r="A3685" t="str">
            <v>대전둔산</v>
          </cell>
        </row>
        <row r="3686">
          <cell r="A3686" t="str">
            <v>대전둔산</v>
          </cell>
        </row>
        <row r="3687">
          <cell r="A3687" t="str">
            <v>대전둔산</v>
          </cell>
        </row>
        <row r="3688">
          <cell r="A3688" t="str">
            <v>대전둔산</v>
          </cell>
        </row>
        <row r="3689">
          <cell r="A3689" t="str">
            <v>대전둔산</v>
          </cell>
        </row>
        <row r="3690">
          <cell r="A3690" t="str">
            <v>대전둔산</v>
          </cell>
        </row>
        <row r="3691">
          <cell r="A3691" t="str">
            <v>대전둔산</v>
          </cell>
        </row>
        <row r="3692">
          <cell r="A3692" t="str">
            <v>대전둔산</v>
          </cell>
        </row>
        <row r="3693">
          <cell r="A3693" t="str">
            <v>대전둔산</v>
          </cell>
        </row>
        <row r="3694">
          <cell r="A3694" t="str">
            <v>대전둔산</v>
          </cell>
        </row>
        <row r="3695">
          <cell r="A3695" t="str">
            <v>대전둔산</v>
          </cell>
        </row>
        <row r="3696">
          <cell r="A3696" t="str">
            <v>대전둔산</v>
          </cell>
        </row>
        <row r="3697">
          <cell r="A3697" t="str">
            <v>대전둔산</v>
          </cell>
        </row>
        <row r="3698">
          <cell r="A3698" t="str">
            <v>대전둔산</v>
          </cell>
        </row>
        <row r="3699">
          <cell r="A3699" t="str">
            <v>대전둔산</v>
          </cell>
        </row>
        <row r="3700">
          <cell r="A3700" t="str">
            <v>대전둔산</v>
          </cell>
        </row>
        <row r="3701">
          <cell r="A3701" t="str">
            <v>대전둔산</v>
          </cell>
        </row>
        <row r="3702">
          <cell r="A3702" t="str">
            <v>대전둔산</v>
          </cell>
        </row>
        <row r="3703">
          <cell r="A3703" t="str">
            <v>대전둔산</v>
          </cell>
        </row>
        <row r="3704">
          <cell r="A3704" t="str">
            <v>대전둔산</v>
          </cell>
        </row>
        <row r="3705">
          <cell r="A3705" t="str">
            <v>대전둔산</v>
          </cell>
        </row>
        <row r="3706">
          <cell r="A3706" t="str">
            <v>대전둔산</v>
          </cell>
        </row>
        <row r="3707">
          <cell r="A3707" t="str">
            <v>대전둔산</v>
          </cell>
        </row>
        <row r="3708">
          <cell r="A3708" t="str">
            <v>대전둔산</v>
          </cell>
        </row>
        <row r="3709">
          <cell r="A3709" t="str">
            <v>대전둔산</v>
          </cell>
        </row>
        <row r="3710">
          <cell r="A3710" t="str">
            <v>대전둔산</v>
          </cell>
        </row>
        <row r="3711">
          <cell r="A3711" t="str">
            <v>대전둔산</v>
          </cell>
        </row>
        <row r="3712">
          <cell r="A3712" t="str">
            <v>대전둔산</v>
          </cell>
        </row>
        <row r="3713">
          <cell r="A3713" t="str">
            <v>대전둔산</v>
          </cell>
        </row>
        <row r="3714">
          <cell r="A3714" t="str">
            <v>대전둔산</v>
          </cell>
        </row>
        <row r="3715">
          <cell r="A3715" t="str">
            <v>대전둔산</v>
          </cell>
        </row>
        <row r="3716">
          <cell r="A3716" t="str">
            <v>대전둔산</v>
          </cell>
        </row>
        <row r="3717">
          <cell r="A3717" t="str">
            <v>대전둔산</v>
          </cell>
        </row>
        <row r="3718">
          <cell r="A3718" t="str">
            <v>대전둔산</v>
          </cell>
        </row>
        <row r="3719">
          <cell r="A3719" t="str">
            <v>대전둔산</v>
          </cell>
        </row>
        <row r="3720">
          <cell r="A3720" t="str">
            <v>대전둔산</v>
          </cell>
        </row>
        <row r="3721">
          <cell r="A3721" t="str">
            <v>대전둔산</v>
          </cell>
        </row>
        <row r="3722">
          <cell r="A3722" t="str">
            <v>대전둔산</v>
          </cell>
        </row>
        <row r="3723">
          <cell r="A3723" t="str">
            <v>대전둔산</v>
          </cell>
        </row>
        <row r="3724">
          <cell r="A3724" t="str">
            <v>대전둔산</v>
          </cell>
        </row>
        <row r="3725">
          <cell r="A3725" t="str">
            <v>대전둔산</v>
          </cell>
        </row>
        <row r="3726">
          <cell r="A3726" t="str">
            <v>대전둔산</v>
          </cell>
        </row>
        <row r="3727">
          <cell r="A3727" t="str">
            <v>대전둔산</v>
          </cell>
        </row>
        <row r="3728">
          <cell r="A3728" t="str">
            <v>대전둔산</v>
          </cell>
        </row>
        <row r="3729">
          <cell r="A3729" t="str">
            <v>대전둔산</v>
          </cell>
        </row>
        <row r="3730">
          <cell r="A3730" t="str">
            <v>대전둔산</v>
          </cell>
        </row>
        <row r="3731">
          <cell r="A3731" t="str">
            <v>대전둔산</v>
          </cell>
        </row>
        <row r="3732">
          <cell r="A3732" t="str">
            <v>대전둔산</v>
          </cell>
        </row>
        <row r="3733">
          <cell r="A3733" t="str">
            <v>대전둔산</v>
          </cell>
        </row>
        <row r="3734">
          <cell r="A3734" t="str">
            <v>대전둔산</v>
          </cell>
        </row>
        <row r="3735">
          <cell r="A3735" t="str">
            <v>대전둔산</v>
          </cell>
        </row>
        <row r="3736">
          <cell r="A3736" t="str">
            <v>대전둔산</v>
          </cell>
        </row>
        <row r="3737">
          <cell r="A3737" t="str">
            <v>대전둔산</v>
          </cell>
        </row>
        <row r="3738">
          <cell r="A3738" t="str">
            <v>대전둔산</v>
          </cell>
        </row>
        <row r="3739">
          <cell r="A3739" t="str">
            <v>대전둔산</v>
          </cell>
        </row>
        <row r="3740">
          <cell r="A3740" t="str">
            <v>대전둔산</v>
          </cell>
        </row>
        <row r="3741">
          <cell r="A3741" t="str">
            <v>대전둔산</v>
          </cell>
        </row>
        <row r="3742">
          <cell r="A3742" t="str">
            <v>대전둔산</v>
          </cell>
        </row>
        <row r="3743">
          <cell r="A3743" t="str">
            <v>대전둔산</v>
          </cell>
        </row>
        <row r="3744">
          <cell r="A3744" t="str">
            <v>대전둔산</v>
          </cell>
        </row>
        <row r="3745">
          <cell r="A3745" t="str">
            <v>대전둔산</v>
          </cell>
        </row>
        <row r="3746">
          <cell r="A3746" t="str">
            <v>대전둔산</v>
          </cell>
        </row>
        <row r="3747">
          <cell r="A3747" t="str">
            <v>대전둔산</v>
          </cell>
        </row>
        <row r="3748">
          <cell r="A3748" t="str">
            <v>대전둔산</v>
          </cell>
        </row>
        <row r="3749">
          <cell r="A3749" t="str">
            <v>대전둔산</v>
          </cell>
        </row>
        <row r="3750">
          <cell r="A3750" t="str">
            <v>대전둔산</v>
          </cell>
        </row>
        <row r="3751">
          <cell r="A3751" t="str">
            <v>대전둔산</v>
          </cell>
        </row>
        <row r="3752">
          <cell r="A3752" t="str">
            <v>대전둔산</v>
          </cell>
        </row>
        <row r="3753">
          <cell r="A3753" t="str">
            <v>대전둔산</v>
          </cell>
        </row>
        <row r="3754">
          <cell r="A3754" t="str">
            <v>대전둔산</v>
          </cell>
        </row>
        <row r="3755">
          <cell r="A3755" t="str">
            <v>대전둔산</v>
          </cell>
        </row>
        <row r="3756">
          <cell r="A3756" t="str">
            <v>대전둔산</v>
          </cell>
        </row>
        <row r="3757">
          <cell r="A3757" t="str">
            <v>대전둔산</v>
          </cell>
        </row>
        <row r="3758">
          <cell r="A3758" t="str">
            <v>대전둔산</v>
          </cell>
        </row>
        <row r="3759">
          <cell r="A3759" t="str">
            <v>대전둔산</v>
          </cell>
        </row>
        <row r="3760">
          <cell r="A3760" t="str">
            <v>대전둔산</v>
          </cell>
        </row>
        <row r="3761">
          <cell r="A3761" t="str">
            <v>대전둔산</v>
          </cell>
        </row>
        <row r="3762">
          <cell r="A3762" t="str">
            <v>대전둔산</v>
          </cell>
        </row>
        <row r="3763">
          <cell r="A3763" t="str">
            <v>대전둔산</v>
          </cell>
        </row>
        <row r="3764">
          <cell r="A3764" t="str">
            <v>대전둔산</v>
          </cell>
        </row>
        <row r="3765">
          <cell r="A3765" t="str">
            <v>대전둔산</v>
          </cell>
        </row>
        <row r="3766">
          <cell r="A3766" t="str">
            <v>대전둔산</v>
          </cell>
        </row>
        <row r="3767">
          <cell r="A3767" t="str">
            <v>대전둔산</v>
          </cell>
        </row>
        <row r="3768">
          <cell r="A3768" t="str">
            <v>대전둔산</v>
          </cell>
        </row>
        <row r="3769">
          <cell r="A3769" t="str">
            <v>대전둔산</v>
          </cell>
        </row>
        <row r="3770">
          <cell r="A3770" t="str">
            <v>대전둔산</v>
          </cell>
        </row>
        <row r="3771">
          <cell r="A3771" t="str">
            <v>대전둔산</v>
          </cell>
        </row>
        <row r="3772">
          <cell r="A3772" t="str">
            <v>대전둔산</v>
          </cell>
        </row>
        <row r="3773">
          <cell r="A3773" t="str">
            <v>대전둔산</v>
          </cell>
        </row>
        <row r="3774">
          <cell r="A3774" t="str">
            <v>대전둔산</v>
          </cell>
        </row>
        <row r="3775">
          <cell r="A3775" t="str">
            <v>대전둔산</v>
          </cell>
        </row>
        <row r="3776">
          <cell r="A3776" t="str">
            <v>대전둔산</v>
          </cell>
        </row>
        <row r="3777">
          <cell r="A3777" t="str">
            <v>대전둔산</v>
          </cell>
        </row>
        <row r="3778">
          <cell r="A3778" t="str">
            <v>대전둔산</v>
          </cell>
        </row>
        <row r="3779">
          <cell r="A3779" t="str">
            <v>대전둔산</v>
          </cell>
        </row>
        <row r="3780">
          <cell r="A3780" t="str">
            <v>대전둔산</v>
          </cell>
        </row>
        <row r="3781">
          <cell r="A3781" t="str">
            <v>대전둔산</v>
          </cell>
        </row>
        <row r="3782">
          <cell r="A3782" t="str">
            <v>대전둔산</v>
          </cell>
        </row>
        <row r="3783">
          <cell r="A3783" t="str">
            <v>대전둔산</v>
          </cell>
        </row>
        <row r="3784">
          <cell r="A3784" t="str">
            <v>대전둔산</v>
          </cell>
        </row>
        <row r="3785">
          <cell r="A3785" t="str">
            <v>대전둔산</v>
          </cell>
        </row>
        <row r="3786">
          <cell r="A3786" t="str">
            <v>대전둔산</v>
          </cell>
        </row>
        <row r="3787">
          <cell r="A3787" t="str">
            <v>대전둔산</v>
          </cell>
        </row>
        <row r="3788">
          <cell r="A3788" t="str">
            <v>대전둔산</v>
          </cell>
        </row>
        <row r="3789">
          <cell r="A3789" t="str">
            <v>대전둔산</v>
          </cell>
        </row>
        <row r="3790">
          <cell r="A3790" t="str">
            <v>대전둔산</v>
          </cell>
        </row>
        <row r="3791">
          <cell r="A3791" t="str">
            <v>대전둔산</v>
          </cell>
        </row>
        <row r="3792">
          <cell r="A3792" t="str">
            <v>대전둔산</v>
          </cell>
        </row>
        <row r="3793">
          <cell r="A3793" t="str">
            <v>대전둔산</v>
          </cell>
        </row>
        <row r="3794">
          <cell r="A3794" t="str">
            <v>대전둔산</v>
          </cell>
        </row>
        <row r="3795">
          <cell r="A3795" t="str">
            <v>대전둔산</v>
          </cell>
        </row>
        <row r="3796">
          <cell r="A3796" t="str">
            <v>대전둔산</v>
          </cell>
        </row>
        <row r="3797">
          <cell r="A3797" t="str">
            <v>대전둔산</v>
          </cell>
        </row>
        <row r="3798">
          <cell r="A3798" t="str">
            <v>대전둔산</v>
          </cell>
        </row>
        <row r="3799">
          <cell r="A3799" t="str">
            <v>대전둔산</v>
          </cell>
        </row>
        <row r="3800">
          <cell r="A3800" t="str">
            <v>대전둔산</v>
          </cell>
        </row>
        <row r="3801">
          <cell r="A3801" t="str">
            <v>대전둔산</v>
          </cell>
        </row>
        <row r="3802">
          <cell r="A3802" t="str">
            <v>대전둔산</v>
          </cell>
        </row>
        <row r="3803">
          <cell r="A3803" t="str">
            <v>대전둔산</v>
          </cell>
        </row>
        <row r="3804">
          <cell r="A3804" t="str">
            <v>대전둔산</v>
          </cell>
        </row>
        <row r="3805">
          <cell r="A3805" t="str">
            <v>대전둔산</v>
          </cell>
        </row>
        <row r="3806">
          <cell r="A3806" t="str">
            <v>대전둔산</v>
          </cell>
        </row>
        <row r="3807">
          <cell r="A3807" t="str">
            <v>대전둔산</v>
          </cell>
        </row>
        <row r="3808">
          <cell r="A3808" t="str">
            <v>대전둔산</v>
          </cell>
        </row>
        <row r="3809">
          <cell r="A3809" t="str">
            <v>대전둔산</v>
          </cell>
        </row>
        <row r="3810">
          <cell r="A3810" t="str">
            <v>대전둔산</v>
          </cell>
        </row>
        <row r="3811">
          <cell r="A3811" t="str">
            <v>대전둔산</v>
          </cell>
        </row>
        <row r="3812">
          <cell r="A3812" t="str">
            <v>대전둔산</v>
          </cell>
        </row>
        <row r="3813">
          <cell r="A3813" t="str">
            <v>대전둔산</v>
          </cell>
        </row>
        <row r="3814">
          <cell r="A3814" t="str">
            <v>대전둔산</v>
          </cell>
        </row>
        <row r="3815">
          <cell r="A3815" t="str">
            <v>대전둔산</v>
          </cell>
        </row>
        <row r="3816">
          <cell r="A3816" t="str">
            <v>대전둔산</v>
          </cell>
        </row>
        <row r="3817">
          <cell r="A3817" t="str">
            <v>대전둔산</v>
          </cell>
        </row>
        <row r="3818">
          <cell r="A3818" t="str">
            <v>대전둔산</v>
          </cell>
        </row>
        <row r="3819">
          <cell r="A3819" t="str">
            <v>대전둔산</v>
          </cell>
        </row>
        <row r="3820">
          <cell r="A3820" t="str">
            <v>대전둔산</v>
          </cell>
        </row>
        <row r="3821">
          <cell r="A3821" t="str">
            <v>대전둔산</v>
          </cell>
        </row>
        <row r="3822">
          <cell r="A3822" t="str">
            <v>대전둔산</v>
          </cell>
        </row>
        <row r="3823">
          <cell r="A3823" t="str">
            <v>대전둔산</v>
          </cell>
        </row>
        <row r="3824">
          <cell r="A3824" t="str">
            <v>대전둔산</v>
          </cell>
        </row>
        <row r="3825">
          <cell r="A3825" t="str">
            <v>대전둔산</v>
          </cell>
        </row>
        <row r="3826">
          <cell r="A3826" t="str">
            <v>대전둔산</v>
          </cell>
        </row>
        <row r="3827">
          <cell r="A3827" t="str">
            <v>대전둔산</v>
          </cell>
        </row>
        <row r="3828">
          <cell r="A3828" t="str">
            <v>대전둔산</v>
          </cell>
        </row>
        <row r="3829">
          <cell r="A3829" t="str">
            <v>대전둔산</v>
          </cell>
        </row>
        <row r="3830">
          <cell r="A3830" t="str">
            <v>대전둔산</v>
          </cell>
        </row>
        <row r="3831">
          <cell r="A3831" t="str">
            <v>대전둔산</v>
          </cell>
        </row>
        <row r="3832">
          <cell r="A3832" t="str">
            <v>대전둔산</v>
          </cell>
        </row>
        <row r="3833">
          <cell r="A3833" t="str">
            <v>대전둔산</v>
          </cell>
        </row>
        <row r="3834">
          <cell r="A3834" t="str">
            <v>대전둔산</v>
          </cell>
        </row>
        <row r="3835">
          <cell r="A3835" t="str">
            <v>대전둔산</v>
          </cell>
        </row>
        <row r="3836">
          <cell r="A3836" t="str">
            <v>대전둔산</v>
          </cell>
        </row>
        <row r="3837">
          <cell r="A3837" t="str">
            <v>대전둔산</v>
          </cell>
        </row>
        <row r="3838">
          <cell r="A3838" t="str">
            <v>대전둔산</v>
          </cell>
        </row>
        <row r="3839">
          <cell r="A3839" t="str">
            <v>대전둔산</v>
          </cell>
        </row>
        <row r="3840">
          <cell r="A3840" t="str">
            <v>대전둔산</v>
          </cell>
        </row>
        <row r="3841">
          <cell r="A3841" t="str">
            <v>대전둔산</v>
          </cell>
        </row>
        <row r="3842">
          <cell r="A3842" t="str">
            <v>대전둔산</v>
          </cell>
        </row>
        <row r="3843">
          <cell r="A3843" t="str">
            <v>대전둔산</v>
          </cell>
        </row>
        <row r="3844">
          <cell r="A3844" t="str">
            <v>대전둔산</v>
          </cell>
        </row>
        <row r="3845">
          <cell r="A3845" t="str">
            <v>대전둔산</v>
          </cell>
        </row>
        <row r="3846">
          <cell r="A3846" t="str">
            <v>대전둔산</v>
          </cell>
        </row>
        <row r="3847">
          <cell r="A3847" t="str">
            <v>대전둔산</v>
          </cell>
        </row>
        <row r="3848">
          <cell r="A3848" t="str">
            <v>대전둔산</v>
          </cell>
        </row>
        <row r="3849">
          <cell r="A3849" t="str">
            <v>대전둔산</v>
          </cell>
        </row>
        <row r="3850">
          <cell r="A3850" t="str">
            <v>대전둔산</v>
          </cell>
        </row>
        <row r="3851">
          <cell r="A3851" t="str">
            <v>대전둔산</v>
          </cell>
        </row>
        <row r="3852">
          <cell r="A3852" t="str">
            <v>대전둔산</v>
          </cell>
        </row>
        <row r="3853">
          <cell r="A3853" t="str">
            <v>대전둔산</v>
          </cell>
        </row>
        <row r="3854">
          <cell r="A3854" t="str">
            <v>대전둔산</v>
          </cell>
        </row>
        <row r="3855">
          <cell r="A3855" t="str">
            <v>대전둔산</v>
          </cell>
        </row>
        <row r="3856">
          <cell r="A3856" t="str">
            <v>대전둔산</v>
          </cell>
        </row>
        <row r="3857">
          <cell r="A3857" t="str">
            <v>대전둔산</v>
          </cell>
        </row>
        <row r="3858">
          <cell r="A3858" t="str">
            <v>대전둔산</v>
          </cell>
        </row>
        <row r="3859">
          <cell r="A3859" t="str">
            <v>대전둔산</v>
          </cell>
        </row>
        <row r="3860">
          <cell r="A3860" t="str">
            <v>대전둔산</v>
          </cell>
        </row>
        <row r="3861">
          <cell r="A3861" t="str">
            <v>대전둔산</v>
          </cell>
        </row>
        <row r="3862">
          <cell r="A3862" t="str">
            <v>대전둔산</v>
          </cell>
        </row>
        <row r="3863">
          <cell r="A3863" t="str">
            <v>대전둔산</v>
          </cell>
        </row>
        <row r="3864">
          <cell r="A3864" t="str">
            <v>대전둔산</v>
          </cell>
        </row>
        <row r="3865">
          <cell r="A3865" t="str">
            <v>대전둔산</v>
          </cell>
        </row>
        <row r="3866">
          <cell r="A3866" t="str">
            <v>대전둔산</v>
          </cell>
        </row>
        <row r="3867">
          <cell r="A3867" t="str">
            <v>대전둔산</v>
          </cell>
        </row>
        <row r="3868">
          <cell r="A3868" t="str">
            <v>대전둔산</v>
          </cell>
        </row>
        <row r="3869">
          <cell r="A3869" t="str">
            <v>대전둔산</v>
          </cell>
        </row>
        <row r="3870">
          <cell r="A3870" t="str">
            <v>대전둔산</v>
          </cell>
        </row>
        <row r="3871">
          <cell r="A3871" t="str">
            <v>대전둔산</v>
          </cell>
        </row>
        <row r="3872">
          <cell r="A3872" t="str">
            <v>대전둔산</v>
          </cell>
        </row>
        <row r="3873">
          <cell r="A3873" t="str">
            <v>대전둔산</v>
          </cell>
        </row>
        <row r="3874">
          <cell r="A3874" t="str">
            <v>대전둔산</v>
          </cell>
        </row>
        <row r="3875">
          <cell r="A3875" t="str">
            <v>대전둔산</v>
          </cell>
        </row>
        <row r="3876">
          <cell r="A3876" t="str">
            <v>대전둔산</v>
          </cell>
        </row>
        <row r="3877">
          <cell r="A3877" t="str">
            <v>대전둔산</v>
          </cell>
        </row>
        <row r="3878">
          <cell r="A3878" t="str">
            <v>대전둔산</v>
          </cell>
        </row>
        <row r="3879">
          <cell r="A3879" t="str">
            <v>대전둔산</v>
          </cell>
        </row>
        <row r="3880">
          <cell r="A3880" t="str">
            <v>대전둔산</v>
          </cell>
        </row>
        <row r="3881">
          <cell r="A3881" t="str">
            <v>대전둔산</v>
          </cell>
        </row>
        <row r="3882">
          <cell r="A3882" t="str">
            <v>대전둔산</v>
          </cell>
        </row>
        <row r="3883">
          <cell r="A3883" t="str">
            <v>대전둔산</v>
          </cell>
        </row>
        <row r="3884">
          <cell r="A3884" t="str">
            <v>대전둔산</v>
          </cell>
        </row>
        <row r="3885">
          <cell r="A3885" t="str">
            <v>대전둔산</v>
          </cell>
        </row>
        <row r="3886">
          <cell r="A3886" t="str">
            <v>대전둔산</v>
          </cell>
        </row>
        <row r="3887">
          <cell r="A3887" t="str">
            <v>대전둔산</v>
          </cell>
        </row>
        <row r="3888">
          <cell r="A3888" t="str">
            <v>대전둔산</v>
          </cell>
        </row>
        <row r="3889">
          <cell r="A3889" t="str">
            <v>대전둔산</v>
          </cell>
        </row>
        <row r="3890">
          <cell r="A3890" t="str">
            <v>대전둔산</v>
          </cell>
        </row>
        <row r="3891">
          <cell r="A3891" t="str">
            <v>대전둔산</v>
          </cell>
        </row>
        <row r="3892">
          <cell r="A3892" t="str">
            <v>대전둔산</v>
          </cell>
        </row>
        <row r="3893">
          <cell r="A3893" t="str">
            <v>대전둔산</v>
          </cell>
        </row>
        <row r="3894">
          <cell r="A3894" t="str">
            <v>대전둔산</v>
          </cell>
        </row>
        <row r="3895">
          <cell r="A3895" t="str">
            <v>대전둔산</v>
          </cell>
        </row>
        <row r="3896">
          <cell r="A3896" t="str">
            <v>대전둔산</v>
          </cell>
        </row>
        <row r="3897">
          <cell r="A3897" t="str">
            <v>대전둔산</v>
          </cell>
        </row>
        <row r="3898">
          <cell r="A3898" t="str">
            <v>대전둔산</v>
          </cell>
        </row>
        <row r="3899">
          <cell r="A3899" t="str">
            <v>대전둔산</v>
          </cell>
        </row>
        <row r="3900">
          <cell r="A3900" t="str">
            <v>대전둔산</v>
          </cell>
        </row>
        <row r="3901">
          <cell r="A3901" t="str">
            <v>대전둔산</v>
          </cell>
        </row>
        <row r="3902">
          <cell r="A3902" t="str">
            <v>대전둔산</v>
          </cell>
        </row>
        <row r="3903">
          <cell r="A3903" t="str">
            <v>대전둔산</v>
          </cell>
        </row>
        <row r="3904">
          <cell r="A3904" t="str">
            <v>대전둔산</v>
          </cell>
        </row>
        <row r="3905">
          <cell r="A3905" t="str">
            <v>대전둔산</v>
          </cell>
        </row>
        <row r="3906">
          <cell r="A3906" t="str">
            <v>대전둔산</v>
          </cell>
        </row>
        <row r="3907">
          <cell r="A3907" t="str">
            <v>대전둔산</v>
          </cell>
        </row>
        <row r="3908">
          <cell r="A3908" t="str">
            <v>대전둔산</v>
          </cell>
        </row>
        <row r="3909">
          <cell r="A3909" t="str">
            <v>대전둔산</v>
          </cell>
        </row>
        <row r="3910">
          <cell r="A3910" t="str">
            <v>대전둔산</v>
          </cell>
        </row>
        <row r="3911">
          <cell r="A3911" t="str">
            <v>대전둔산</v>
          </cell>
        </row>
        <row r="3912">
          <cell r="A3912" t="str">
            <v>대전둔산</v>
          </cell>
        </row>
        <row r="3913">
          <cell r="A3913" t="str">
            <v>대전둔산</v>
          </cell>
        </row>
        <row r="3914">
          <cell r="A3914" t="str">
            <v>대전둔산</v>
          </cell>
        </row>
        <row r="3915">
          <cell r="A3915" t="str">
            <v>대전둔산</v>
          </cell>
        </row>
        <row r="3916">
          <cell r="A3916" t="str">
            <v>대전둔산</v>
          </cell>
        </row>
        <row r="3917">
          <cell r="A3917" t="str">
            <v>대전둔산</v>
          </cell>
        </row>
        <row r="3918">
          <cell r="A3918" t="str">
            <v>대전둔산</v>
          </cell>
        </row>
        <row r="3919">
          <cell r="A3919" t="str">
            <v>대전둔산</v>
          </cell>
        </row>
        <row r="3920">
          <cell r="A3920" t="str">
            <v>대전둔산</v>
          </cell>
        </row>
        <row r="3921">
          <cell r="A3921" t="str">
            <v>대전둔산</v>
          </cell>
        </row>
        <row r="3922">
          <cell r="A3922" t="str">
            <v>대전둔산</v>
          </cell>
        </row>
        <row r="3923">
          <cell r="A3923" t="str">
            <v>대전둔산</v>
          </cell>
        </row>
        <row r="3924">
          <cell r="A3924" t="str">
            <v>대전둔산</v>
          </cell>
        </row>
        <row r="3925">
          <cell r="A3925" t="str">
            <v>대전둔산</v>
          </cell>
        </row>
        <row r="3926">
          <cell r="A3926" t="str">
            <v>대전둔산</v>
          </cell>
        </row>
        <row r="3927">
          <cell r="A3927" t="str">
            <v>대전둔산</v>
          </cell>
        </row>
        <row r="3928">
          <cell r="A3928" t="str">
            <v>대전둔산</v>
          </cell>
        </row>
        <row r="3929">
          <cell r="A3929" t="str">
            <v>대전둔산</v>
          </cell>
        </row>
        <row r="3930">
          <cell r="A3930" t="str">
            <v>대전둔산</v>
          </cell>
        </row>
        <row r="3931">
          <cell r="A3931" t="str">
            <v>대전둔산</v>
          </cell>
        </row>
        <row r="3932">
          <cell r="A3932" t="str">
            <v>대전둔산</v>
          </cell>
        </row>
        <row r="3933">
          <cell r="A3933" t="str">
            <v>대전둔산</v>
          </cell>
        </row>
        <row r="3934">
          <cell r="A3934" t="str">
            <v>대전둔산</v>
          </cell>
        </row>
        <row r="3935">
          <cell r="A3935" t="str">
            <v>대전둔산</v>
          </cell>
        </row>
        <row r="3936">
          <cell r="A3936" t="str">
            <v>대전둔산</v>
          </cell>
        </row>
        <row r="3937">
          <cell r="A3937" t="str">
            <v>대전둔산</v>
          </cell>
        </row>
        <row r="3938">
          <cell r="A3938" t="str">
            <v>대전둔산</v>
          </cell>
        </row>
        <row r="3939">
          <cell r="A3939" t="str">
            <v>대전둔산</v>
          </cell>
        </row>
        <row r="3940">
          <cell r="A3940" t="str">
            <v>대전둔산</v>
          </cell>
        </row>
        <row r="3941">
          <cell r="A3941" t="str">
            <v>대전둔산</v>
          </cell>
        </row>
        <row r="3942">
          <cell r="A3942" t="str">
            <v>대전둔산</v>
          </cell>
        </row>
        <row r="3943">
          <cell r="A3943" t="str">
            <v>대전둔산</v>
          </cell>
        </row>
        <row r="3944">
          <cell r="A3944" t="str">
            <v>대전둔산</v>
          </cell>
        </row>
        <row r="3945">
          <cell r="A3945" t="str">
            <v>대전둔산</v>
          </cell>
        </row>
        <row r="3947">
          <cell r="A3947" t="str">
            <v>대전태평</v>
          </cell>
        </row>
        <row r="3948">
          <cell r="A3948" t="str">
            <v>대전태평</v>
          </cell>
        </row>
        <row r="3949">
          <cell r="A3949" t="str">
            <v>대전태평</v>
          </cell>
        </row>
        <row r="3950">
          <cell r="A3950" t="str">
            <v>대전태평</v>
          </cell>
        </row>
        <row r="3951">
          <cell r="A3951" t="str">
            <v>대전태평</v>
          </cell>
        </row>
        <row r="3952">
          <cell r="A3952" t="str">
            <v>대전태평</v>
          </cell>
        </row>
        <row r="3953">
          <cell r="A3953" t="str">
            <v>대전태평</v>
          </cell>
        </row>
        <row r="3954">
          <cell r="A3954" t="str">
            <v>대전태평</v>
          </cell>
        </row>
        <row r="3955">
          <cell r="A3955" t="str">
            <v>대전태평</v>
          </cell>
        </row>
        <row r="3956">
          <cell r="A3956" t="str">
            <v>대전태평</v>
          </cell>
        </row>
        <row r="3957">
          <cell r="A3957" t="str">
            <v>대전태평</v>
          </cell>
        </row>
        <row r="3958">
          <cell r="A3958" t="str">
            <v>대전태평</v>
          </cell>
        </row>
        <row r="3959">
          <cell r="A3959" t="str">
            <v>대전태평</v>
          </cell>
        </row>
        <row r="3960">
          <cell r="A3960" t="str">
            <v>대전태평</v>
          </cell>
        </row>
        <row r="3961">
          <cell r="A3961" t="str">
            <v>대전태평</v>
          </cell>
        </row>
        <row r="3962">
          <cell r="A3962" t="str">
            <v>대전태평</v>
          </cell>
        </row>
        <row r="3963">
          <cell r="A3963" t="str">
            <v>대전태평</v>
          </cell>
        </row>
        <row r="3964">
          <cell r="A3964" t="str">
            <v>대전태평</v>
          </cell>
        </row>
        <row r="3965">
          <cell r="A3965" t="str">
            <v>대전태평</v>
          </cell>
        </row>
        <row r="3966">
          <cell r="A3966" t="str">
            <v>대전태평</v>
          </cell>
        </row>
        <row r="3967">
          <cell r="A3967" t="str">
            <v>대전태평</v>
          </cell>
        </row>
        <row r="3968">
          <cell r="A3968" t="str">
            <v>대전태평</v>
          </cell>
        </row>
        <row r="3969">
          <cell r="A3969" t="str">
            <v>대전태평</v>
          </cell>
        </row>
        <row r="3970">
          <cell r="A3970" t="str">
            <v>대전태평</v>
          </cell>
        </row>
        <row r="3971">
          <cell r="A3971" t="str">
            <v>대전태평</v>
          </cell>
        </row>
        <row r="3972">
          <cell r="A3972" t="str">
            <v>대전태평</v>
          </cell>
        </row>
        <row r="3973">
          <cell r="A3973" t="str">
            <v>대전태평</v>
          </cell>
        </row>
        <row r="3974">
          <cell r="A3974" t="str">
            <v>대전태평</v>
          </cell>
        </row>
        <row r="3975">
          <cell r="A3975" t="str">
            <v>대전태평</v>
          </cell>
        </row>
        <row r="3976">
          <cell r="A3976" t="str">
            <v>대전태평</v>
          </cell>
        </row>
        <row r="3977">
          <cell r="A3977" t="str">
            <v>대전태평</v>
          </cell>
        </row>
        <row r="3978">
          <cell r="A3978" t="str">
            <v>대전태평</v>
          </cell>
        </row>
        <row r="3979">
          <cell r="A3979" t="str">
            <v>대전태평</v>
          </cell>
        </row>
        <row r="3980">
          <cell r="A3980" t="str">
            <v>대전태평</v>
          </cell>
        </row>
        <row r="3981">
          <cell r="A3981" t="str">
            <v>대전태평</v>
          </cell>
        </row>
        <row r="3982">
          <cell r="A3982" t="str">
            <v>대전태평</v>
          </cell>
        </row>
        <row r="3983">
          <cell r="A3983" t="str">
            <v>대전태평</v>
          </cell>
        </row>
        <row r="3984">
          <cell r="A3984" t="str">
            <v>대전태평</v>
          </cell>
        </row>
        <row r="3985">
          <cell r="A3985" t="str">
            <v>대전태평</v>
          </cell>
        </row>
        <row r="3986">
          <cell r="A3986" t="str">
            <v>대전태평</v>
          </cell>
        </row>
        <row r="3987">
          <cell r="A3987" t="str">
            <v>대전태평</v>
          </cell>
        </row>
        <row r="3988">
          <cell r="A3988" t="str">
            <v>대전태평</v>
          </cell>
        </row>
        <row r="3989">
          <cell r="A3989" t="str">
            <v>대전태평</v>
          </cell>
        </row>
        <row r="3990">
          <cell r="A3990" t="str">
            <v>대전태평</v>
          </cell>
        </row>
        <row r="3991">
          <cell r="A3991" t="str">
            <v>대전태평</v>
          </cell>
        </row>
        <row r="3992">
          <cell r="A3992" t="str">
            <v>대전태평</v>
          </cell>
        </row>
        <row r="3993">
          <cell r="A3993" t="str">
            <v>대전태평</v>
          </cell>
        </row>
        <row r="3994">
          <cell r="A3994" t="str">
            <v>대전태평</v>
          </cell>
        </row>
        <row r="3995">
          <cell r="A3995" t="str">
            <v>대전태평</v>
          </cell>
        </row>
        <row r="3996">
          <cell r="A3996" t="str">
            <v>대전태평</v>
          </cell>
        </row>
        <row r="3997">
          <cell r="A3997" t="str">
            <v>대전태평</v>
          </cell>
        </row>
        <row r="3998">
          <cell r="A3998" t="str">
            <v>대전태평</v>
          </cell>
        </row>
        <row r="3999">
          <cell r="A3999" t="str">
            <v>대전태평</v>
          </cell>
        </row>
        <row r="4000">
          <cell r="A4000" t="str">
            <v>대전태평</v>
          </cell>
        </row>
        <row r="4001">
          <cell r="A4001" t="str">
            <v>대전태평</v>
          </cell>
        </row>
        <row r="4002">
          <cell r="A4002" t="str">
            <v>대전태평</v>
          </cell>
        </row>
        <row r="4003">
          <cell r="A4003" t="str">
            <v>대전태평</v>
          </cell>
        </row>
        <row r="4004">
          <cell r="A4004" t="str">
            <v>대전태평</v>
          </cell>
        </row>
        <row r="4005">
          <cell r="A4005" t="str">
            <v>대전태평</v>
          </cell>
        </row>
        <row r="4006">
          <cell r="A4006" t="str">
            <v>대전태평</v>
          </cell>
        </row>
        <row r="4007">
          <cell r="A4007" t="str">
            <v>대전태평</v>
          </cell>
        </row>
        <row r="4008">
          <cell r="A4008" t="str">
            <v>대전태평</v>
          </cell>
        </row>
        <row r="4009">
          <cell r="A4009" t="str">
            <v>대전태평</v>
          </cell>
        </row>
        <row r="4010">
          <cell r="A4010" t="str">
            <v>대전태평</v>
          </cell>
        </row>
        <row r="4011">
          <cell r="A4011" t="str">
            <v>대전태평</v>
          </cell>
        </row>
        <row r="4012">
          <cell r="A4012" t="str">
            <v>대전태평</v>
          </cell>
        </row>
        <row r="4013">
          <cell r="A4013" t="str">
            <v>대전태평</v>
          </cell>
        </row>
        <row r="4014">
          <cell r="A4014" t="str">
            <v>대전태평</v>
          </cell>
        </row>
        <row r="4015">
          <cell r="A4015" t="str">
            <v>대전태평</v>
          </cell>
        </row>
        <row r="4016">
          <cell r="A4016" t="str">
            <v>대전태평</v>
          </cell>
        </row>
        <row r="4017">
          <cell r="A4017" t="str">
            <v>대전태평</v>
          </cell>
        </row>
        <row r="4018">
          <cell r="A4018" t="str">
            <v>대전태평</v>
          </cell>
        </row>
        <row r="4019">
          <cell r="A4019" t="str">
            <v>대전태평</v>
          </cell>
        </row>
        <row r="4020">
          <cell r="A4020" t="str">
            <v>대전태평</v>
          </cell>
        </row>
        <row r="4021">
          <cell r="A4021" t="str">
            <v>대전태평</v>
          </cell>
        </row>
        <row r="4022">
          <cell r="A4022" t="str">
            <v>대전태평</v>
          </cell>
        </row>
        <row r="4023">
          <cell r="A4023" t="str">
            <v>대전태평</v>
          </cell>
        </row>
        <row r="4024">
          <cell r="A4024" t="str">
            <v>대전태평</v>
          </cell>
        </row>
        <row r="4025">
          <cell r="A4025" t="str">
            <v>대전태평</v>
          </cell>
        </row>
        <row r="4026">
          <cell r="A4026" t="str">
            <v>대전태평</v>
          </cell>
        </row>
        <row r="4028">
          <cell r="A4028" t="str">
            <v>대전중촌</v>
          </cell>
        </row>
        <row r="4029">
          <cell r="A4029" t="str">
            <v>대전중촌</v>
          </cell>
        </row>
        <row r="4030">
          <cell r="A4030" t="str">
            <v>대전중촌</v>
          </cell>
        </row>
        <row r="4031">
          <cell r="A4031" t="str">
            <v>대전중촌</v>
          </cell>
        </row>
        <row r="4032">
          <cell r="A4032" t="str">
            <v>대전중촌</v>
          </cell>
        </row>
        <row r="4033">
          <cell r="A4033" t="str">
            <v>대전중촌</v>
          </cell>
        </row>
        <row r="4034">
          <cell r="A4034" t="str">
            <v>대전중촌</v>
          </cell>
        </row>
        <row r="4035">
          <cell r="A4035" t="str">
            <v>대전중촌</v>
          </cell>
        </row>
        <row r="4036">
          <cell r="A4036" t="str">
            <v>대전중촌</v>
          </cell>
        </row>
        <row r="4037">
          <cell r="A4037" t="str">
            <v>대전중촌</v>
          </cell>
        </row>
        <row r="4038">
          <cell r="A4038" t="str">
            <v>대전중촌</v>
          </cell>
        </row>
        <row r="4039">
          <cell r="A4039" t="str">
            <v>대전중촌</v>
          </cell>
        </row>
        <row r="4040">
          <cell r="A4040" t="str">
            <v>대전중촌</v>
          </cell>
        </row>
        <row r="4041">
          <cell r="A4041" t="str">
            <v>대전중촌</v>
          </cell>
        </row>
        <row r="4042">
          <cell r="A4042" t="str">
            <v>대전중촌</v>
          </cell>
        </row>
        <row r="4043">
          <cell r="A4043" t="str">
            <v>대전중촌</v>
          </cell>
        </row>
        <row r="4044">
          <cell r="A4044" t="str">
            <v>대전중촌</v>
          </cell>
        </row>
        <row r="4045">
          <cell r="A4045" t="str">
            <v>대전중촌</v>
          </cell>
        </row>
        <row r="4046">
          <cell r="A4046" t="str">
            <v>대전중촌</v>
          </cell>
        </row>
        <row r="4047">
          <cell r="A4047" t="str">
            <v>대전중촌</v>
          </cell>
        </row>
        <row r="4048">
          <cell r="A4048" t="str">
            <v>대전중촌</v>
          </cell>
        </row>
        <row r="4049">
          <cell r="A4049" t="str">
            <v>대전중촌</v>
          </cell>
        </row>
        <row r="4050">
          <cell r="A4050" t="str">
            <v>대전중촌</v>
          </cell>
        </row>
        <row r="4051">
          <cell r="A4051" t="str">
            <v>대전중촌</v>
          </cell>
        </row>
        <row r="4052">
          <cell r="A4052" t="str">
            <v>대전중촌</v>
          </cell>
        </row>
        <row r="4053">
          <cell r="A4053" t="str">
            <v>대전중촌</v>
          </cell>
        </row>
        <row r="4054">
          <cell r="A4054" t="str">
            <v>대전중촌</v>
          </cell>
        </row>
        <row r="4055">
          <cell r="A4055" t="str">
            <v>대전중촌</v>
          </cell>
        </row>
        <row r="4056">
          <cell r="A4056" t="str">
            <v>대전중촌</v>
          </cell>
        </row>
        <row r="4057">
          <cell r="A4057" t="str">
            <v>대전중촌</v>
          </cell>
        </row>
        <row r="4058">
          <cell r="A4058" t="str">
            <v>대전중촌</v>
          </cell>
        </row>
        <row r="4059">
          <cell r="A4059" t="str">
            <v>대전중촌</v>
          </cell>
        </row>
        <row r="4060">
          <cell r="A4060" t="str">
            <v>대전중촌</v>
          </cell>
        </row>
        <row r="4061">
          <cell r="A4061" t="str">
            <v>대전중촌</v>
          </cell>
        </row>
        <row r="4062">
          <cell r="A4062" t="str">
            <v>대전중촌</v>
          </cell>
        </row>
        <row r="4063">
          <cell r="A4063" t="str">
            <v>대전중촌</v>
          </cell>
        </row>
        <row r="4064">
          <cell r="A4064" t="str">
            <v>대전중촌</v>
          </cell>
        </row>
        <row r="4065">
          <cell r="A4065" t="str">
            <v>대전중촌</v>
          </cell>
        </row>
        <row r="4066">
          <cell r="A4066" t="str">
            <v>대전중촌</v>
          </cell>
        </row>
        <row r="4067">
          <cell r="A4067" t="str">
            <v>대전중촌</v>
          </cell>
        </row>
        <row r="4068">
          <cell r="A4068" t="str">
            <v>대전중촌</v>
          </cell>
        </row>
        <row r="4069">
          <cell r="A4069" t="str">
            <v>대전중촌</v>
          </cell>
        </row>
        <row r="4070">
          <cell r="A4070" t="str">
            <v>대전중촌</v>
          </cell>
        </row>
        <row r="4071">
          <cell r="A4071" t="str">
            <v>대전중촌</v>
          </cell>
        </row>
        <row r="4072">
          <cell r="A4072" t="str">
            <v>대전중촌</v>
          </cell>
        </row>
        <row r="4073">
          <cell r="A4073" t="str">
            <v>대전중촌</v>
          </cell>
        </row>
        <row r="4074">
          <cell r="A4074" t="str">
            <v>대전중촌</v>
          </cell>
        </row>
        <row r="4075">
          <cell r="A4075" t="str">
            <v>대전중촌</v>
          </cell>
        </row>
        <row r="4076">
          <cell r="A4076" t="str">
            <v>대전중촌</v>
          </cell>
        </row>
        <row r="4077">
          <cell r="A4077" t="str">
            <v>대전중촌</v>
          </cell>
        </row>
        <row r="4078">
          <cell r="A4078" t="str">
            <v>대전중촌</v>
          </cell>
        </row>
        <row r="4079">
          <cell r="A4079" t="str">
            <v>대전중촌</v>
          </cell>
        </row>
        <row r="4080">
          <cell r="A4080" t="str">
            <v>대전중촌</v>
          </cell>
        </row>
        <row r="4081">
          <cell r="A4081" t="str">
            <v>대전중촌</v>
          </cell>
        </row>
        <row r="4082">
          <cell r="A4082" t="str">
            <v>대전중촌</v>
          </cell>
        </row>
        <row r="4083">
          <cell r="A4083" t="str">
            <v>대전중촌</v>
          </cell>
        </row>
        <row r="4084">
          <cell r="A4084" t="str">
            <v>대전중촌</v>
          </cell>
        </row>
        <row r="4085">
          <cell r="A4085" t="str">
            <v>대전중촌</v>
          </cell>
        </row>
        <row r="4086">
          <cell r="A4086" t="str">
            <v>대전중촌</v>
          </cell>
        </row>
        <row r="4087">
          <cell r="A4087" t="str">
            <v>대전중촌</v>
          </cell>
        </row>
        <row r="4088">
          <cell r="A4088" t="str">
            <v>대전중촌</v>
          </cell>
        </row>
        <row r="4089">
          <cell r="A4089" t="str">
            <v>대전중촌</v>
          </cell>
        </row>
        <row r="4090">
          <cell r="A4090" t="str">
            <v>대전중촌</v>
          </cell>
        </row>
        <row r="4091">
          <cell r="A4091" t="str">
            <v>대전중촌</v>
          </cell>
        </row>
        <row r="4092">
          <cell r="A4092" t="str">
            <v>대전중촌</v>
          </cell>
        </row>
        <row r="4093">
          <cell r="A4093" t="str">
            <v>대전중촌</v>
          </cell>
        </row>
        <row r="4094">
          <cell r="A4094" t="str">
            <v>대전중촌</v>
          </cell>
        </row>
        <row r="4095">
          <cell r="A4095" t="str">
            <v>대전중촌</v>
          </cell>
        </row>
        <row r="4096">
          <cell r="A4096" t="str">
            <v>대전중촌</v>
          </cell>
        </row>
        <row r="4097">
          <cell r="A4097" t="str">
            <v>대전중촌</v>
          </cell>
        </row>
        <row r="4098">
          <cell r="A4098" t="str">
            <v>대전중촌</v>
          </cell>
        </row>
        <row r="4099">
          <cell r="A4099" t="str">
            <v>대전중촌</v>
          </cell>
        </row>
        <row r="4100">
          <cell r="A4100" t="str">
            <v>대전중촌</v>
          </cell>
        </row>
        <row r="4101">
          <cell r="A4101" t="str">
            <v>대전중촌</v>
          </cell>
        </row>
        <row r="4102">
          <cell r="A4102" t="str">
            <v>대전중촌</v>
          </cell>
        </row>
        <row r="4103">
          <cell r="A4103" t="str">
            <v>대전중촌</v>
          </cell>
        </row>
        <row r="4104">
          <cell r="A4104" t="str">
            <v>대전중촌</v>
          </cell>
        </row>
        <row r="4105">
          <cell r="A4105" t="str">
            <v>대전중촌</v>
          </cell>
        </row>
        <row r="4106">
          <cell r="A4106" t="str">
            <v>대전중촌</v>
          </cell>
        </row>
        <row r="4107">
          <cell r="A4107" t="str">
            <v>대전중촌</v>
          </cell>
        </row>
        <row r="4108">
          <cell r="A4108" t="str">
            <v>대전중촌</v>
          </cell>
        </row>
        <row r="4109">
          <cell r="A4109" t="str">
            <v>대전중촌</v>
          </cell>
        </row>
        <row r="4110">
          <cell r="A4110" t="str">
            <v>대전중촌</v>
          </cell>
        </row>
        <row r="4111">
          <cell r="A4111" t="str">
            <v>대전중촌</v>
          </cell>
        </row>
        <row r="4112">
          <cell r="A4112" t="str">
            <v>대전중촌</v>
          </cell>
        </row>
        <row r="4113">
          <cell r="A4113" t="str">
            <v>대전중촌</v>
          </cell>
        </row>
        <row r="4114">
          <cell r="A4114" t="str">
            <v>대전중촌</v>
          </cell>
        </row>
        <row r="4115">
          <cell r="A4115" t="str">
            <v>대전중촌</v>
          </cell>
        </row>
        <row r="4116">
          <cell r="A4116" t="str">
            <v>대전중촌</v>
          </cell>
        </row>
        <row r="4117">
          <cell r="A4117" t="str">
            <v>대전중촌</v>
          </cell>
        </row>
        <row r="4118">
          <cell r="A4118" t="str">
            <v>대전중촌</v>
          </cell>
        </row>
        <row r="4119">
          <cell r="A4119" t="str">
            <v>대전중촌</v>
          </cell>
        </row>
        <row r="4120">
          <cell r="A4120" t="str">
            <v>대전중촌</v>
          </cell>
        </row>
        <row r="4121">
          <cell r="A4121" t="str">
            <v>대전중촌</v>
          </cell>
        </row>
        <row r="4122">
          <cell r="A4122" t="str">
            <v>대전중촌</v>
          </cell>
        </row>
        <row r="4123">
          <cell r="A4123" t="str">
            <v>대전중촌</v>
          </cell>
        </row>
        <row r="4124">
          <cell r="A4124" t="str">
            <v>대전중촌</v>
          </cell>
        </row>
        <row r="4125">
          <cell r="A4125" t="str">
            <v>대전중촌</v>
          </cell>
        </row>
        <row r="4126">
          <cell r="A4126" t="str">
            <v>대전중촌</v>
          </cell>
        </row>
        <row r="4127">
          <cell r="A4127" t="str">
            <v>대전중촌</v>
          </cell>
        </row>
        <row r="4128">
          <cell r="A4128" t="str">
            <v>대전중촌</v>
          </cell>
        </row>
        <row r="4129">
          <cell r="A4129" t="str">
            <v>대전중촌</v>
          </cell>
        </row>
        <row r="4130">
          <cell r="A4130" t="str">
            <v>대전중촌</v>
          </cell>
        </row>
        <row r="4131">
          <cell r="A4131" t="str">
            <v>대전중촌</v>
          </cell>
        </row>
        <row r="4132">
          <cell r="A4132" t="str">
            <v>대전중촌</v>
          </cell>
        </row>
        <row r="4133">
          <cell r="A4133" t="str">
            <v>대전중촌</v>
          </cell>
        </row>
        <row r="4134">
          <cell r="A4134" t="str">
            <v>대전중촌</v>
          </cell>
        </row>
        <row r="4135">
          <cell r="A4135" t="str">
            <v>대전중촌</v>
          </cell>
        </row>
        <row r="4136">
          <cell r="A4136" t="str">
            <v>대전중촌</v>
          </cell>
        </row>
        <row r="4137">
          <cell r="A4137" t="str">
            <v>대전중촌</v>
          </cell>
        </row>
        <row r="4138">
          <cell r="A4138" t="str">
            <v>대전중촌</v>
          </cell>
        </row>
        <row r="4139">
          <cell r="A4139" t="str">
            <v>대전중촌</v>
          </cell>
        </row>
        <row r="4140">
          <cell r="A4140" t="str">
            <v>대전중촌</v>
          </cell>
        </row>
        <row r="4141">
          <cell r="A4141" t="str">
            <v>대전중촌</v>
          </cell>
        </row>
        <row r="4142">
          <cell r="A4142" t="str">
            <v>대전중촌</v>
          </cell>
        </row>
        <row r="4143">
          <cell r="A4143" t="str">
            <v>대전중촌</v>
          </cell>
        </row>
        <row r="4144">
          <cell r="A4144" t="str">
            <v>대전중촌</v>
          </cell>
        </row>
        <row r="4145">
          <cell r="A4145" t="str">
            <v>대전중촌</v>
          </cell>
        </row>
        <row r="4146">
          <cell r="A4146" t="str">
            <v>대전중촌</v>
          </cell>
        </row>
        <row r="4147">
          <cell r="A4147" t="str">
            <v>대전중촌</v>
          </cell>
        </row>
        <row r="4148">
          <cell r="A4148" t="str">
            <v>대전중촌</v>
          </cell>
        </row>
        <row r="4149">
          <cell r="A4149" t="str">
            <v>대전중촌</v>
          </cell>
        </row>
        <row r="4150">
          <cell r="A4150" t="str">
            <v>대전중촌</v>
          </cell>
        </row>
        <row r="4151">
          <cell r="A4151" t="str">
            <v>대전중촌</v>
          </cell>
        </row>
        <row r="4152">
          <cell r="A4152" t="str">
            <v>대전중촌</v>
          </cell>
        </row>
        <row r="4153">
          <cell r="A4153" t="str">
            <v>대전중촌</v>
          </cell>
        </row>
        <row r="4154">
          <cell r="A4154" t="str">
            <v>대전중촌</v>
          </cell>
        </row>
        <row r="4155">
          <cell r="A4155" t="str">
            <v>대전중촌</v>
          </cell>
        </row>
        <row r="4156">
          <cell r="A4156" t="str">
            <v>대전중촌</v>
          </cell>
        </row>
        <row r="4157">
          <cell r="A4157" t="str">
            <v>대전중촌</v>
          </cell>
        </row>
        <row r="4158">
          <cell r="A4158" t="str">
            <v>대전중촌</v>
          </cell>
        </row>
        <row r="4159">
          <cell r="A4159" t="str">
            <v>대전중촌</v>
          </cell>
        </row>
        <row r="4160">
          <cell r="A4160" t="str">
            <v>대전중촌</v>
          </cell>
        </row>
        <row r="4161">
          <cell r="A4161" t="str">
            <v>대전중촌</v>
          </cell>
        </row>
        <row r="4162">
          <cell r="A4162" t="str">
            <v>대전중촌</v>
          </cell>
        </row>
        <row r="4163">
          <cell r="A4163" t="str">
            <v>대전중촌</v>
          </cell>
        </row>
        <row r="4164">
          <cell r="A4164" t="str">
            <v>대전중촌</v>
          </cell>
        </row>
        <row r="4165">
          <cell r="A4165" t="str">
            <v>대전중촌</v>
          </cell>
        </row>
        <row r="4166">
          <cell r="A4166" t="str">
            <v>대전중촌</v>
          </cell>
        </row>
        <row r="4167">
          <cell r="A4167" t="str">
            <v>대전중촌</v>
          </cell>
        </row>
        <row r="4168">
          <cell r="A4168" t="str">
            <v>대전중촌</v>
          </cell>
        </row>
        <row r="4169">
          <cell r="A4169" t="str">
            <v>대전중촌</v>
          </cell>
        </row>
        <row r="4170">
          <cell r="A4170" t="str">
            <v>대전중촌</v>
          </cell>
        </row>
        <row r="4171">
          <cell r="A4171" t="str">
            <v>대전중촌</v>
          </cell>
        </row>
        <row r="4172">
          <cell r="A4172" t="str">
            <v>대전중촌</v>
          </cell>
        </row>
        <row r="4173">
          <cell r="A4173" t="str">
            <v>대전중촌</v>
          </cell>
        </row>
        <row r="4174">
          <cell r="A4174" t="str">
            <v>대전중촌</v>
          </cell>
        </row>
        <row r="4175">
          <cell r="A4175" t="str">
            <v>대전중촌</v>
          </cell>
        </row>
        <row r="4176">
          <cell r="A4176" t="str">
            <v>대전중촌</v>
          </cell>
        </row>
        <row r="4177">
          <cell r="A4177" t="str">
            <v>대전중촌</v>
          </cell>
        </row>
        <row r="4178">
          <cell r="A4178" t="str">
            <v>대전중촌</v>
          </cell>
        </row>
        <row r="4179">
          <cell r="A4179" t="str">
            <v>대전중촌</v>
          </cell>
        </row>
        <row r="4180">
          <cell r="A4180" t="str">
            <v>대전중촌</v>
          </cell>
        </row>
        <row r="4181">
          <cell r="A4181" t="str">
            <v>대전중촌</v>
          </cell>
        </row>
        <row r="4182">
          <cell r="A4182" t="str">
            <v>대전중촌</v>
          </cell>
        </row>
        <row r="4183">
          <cell r="A4183" t="str">
            <v>대전중촌</v>
          </cell>
        </row>
        <row r="4184">
          <cell r="A4184" t="str">
            <v>대전중촌</v>
          </cell>
        </row>
        <row r="4185">
          <cell r="A4185" t="str">
            <v>대전중촌</v>
          </cell>
        </row>
        <row r="4186">
          <cell r="A4186" t="str">
            <v>대전중촌</v>
          </cell>
        </row>
        <row r="4187">
          <cell r="A4187" t="str">
            <v>대전중촌</v>
          </cell>
        </row>
        <row r="4188">
          <cell r="A4188" t="str">
            <v>대전중촌</v>
          </cell>
        </row>
        <row r="4189">
          <cell r="A4189" t="str">
            <v>대전중촌</v>
          </cell>
        </row>
        <row r="4190">
          <cell r="A4190" t="str">
            <v>대전중촌</v>
          </cell>
        </row>
        <row r="4191">
          <cell r="A4191" t="str">
            <v>대전중촌</v>
          </cell>
        </row>
        <row r="4192">
          <cell r="A4192" t="str">
            <v>대전중촌</v>
          </cell>
        </row>
        <row r="4193">
          <cell r="A4193" t="str">
            <v>대전중촌</v>
          </cell>
        </row>
        <row r="4194">
          <cell r="A4194" t="str">
            <v>대전중촌</v>
          </cell>
        </row>
        <row r="4195">
          <cell r="A4195" t="str">
            <v>대전중촌</v>
          </cell>
        </row>
        <row r="4196">
          <cell r="A4196" t="str">
            <v>대전중촌</v>
          </cell>
        </row>
        <row r="4197">
          <cell r="A4197" t="str">
            <v>대전중촌</v>
          </cell>
        </row>
        <row r="4198">
          <cell r="A4198" t="str">
            <v>대전중촌</v>
          </cell>
        </row>
        <row r="4199">
          <cell r="A4199" t="str">
            <v>대전중촌</v>
          </cell>
        </row>
        <row r="4200">
          <cell r="A4200" t="str">
            <v>대전중촌</v>
          </cell>
        </row>
        <row r="4201">
          <cell r="A4201" t="str">
            <v>대전중촌</v>
          </cell>
        </row>
        <row r="4202">
          <cell r="A4202" t="str">
            <v>대전중촌</v>
          </cell>
        </row>
        <row r="4203">
          <cell r="A4203" t="str">
            <v>대전중촌</v>
          </cell>
        </row>
        <row r="4204">
          <cell r="A4204" t="str">
            <v>대전중촌</v>
          </cell>
        </row>
        <row r="4205">
          <cell r="A4205" t="str">
            <v>대전중촌</v>
          </cell>
        </row>
        <row r="4206">
          <cell r="A4206" t="str">
            <v>대전중촌</v>
          </cell>
        </row>
        <row r="4207">
          <cell r="A4207" t="str">
            <v>대전중촌</v>
          </cell>
        </row>
        <row r="4208">
          <cell r="A4208" t="str">
            <v>대전중촌</v>
          </cell>
        </row>
        <row r="4209">
          <cell r="A4209" t="str">
            <v>대전중촌</v>
          </cell>
        </row>
        <row r="4210">
          <cell r="A4210" t="str">
            <v>대전중촌</v>
          </cell>
        </row>
        <row r="4211">
          <cell r="A4211" t="str">
            <v>대전중촌</v>
          </cell>
        </row>
        <row r="4212">
          <cell r="A4212" t="str">
            <v>대전중촌</v>
          </cell>
        </row>
        <row r="4213">
          <cell r="A4213" t="str">
            <v>대전중촌</v>
          </cell>
        </row>
        <row r="4214">
          <cell r="A4214" t="str">
            <v>대전중촌</v>
          </cell>
        </row>
        <row r="4215">
          <cell r="A4215" t="str">
            <v>대전중촌</v>
          </cell>
        </row>
        <row r="4216">
          <cell r="A4216" t="str">
            <v>대전중촌</v>
          </cell>
        </row>
        <row r="4217">
          <cell r="A4217" t="str">
            <v>대전중촌</v>
          </cell>
        </row>
        <row r="4218">
          <cell r="A4218" t="str">
            <v>대전중촌</v>
          </cell>
        </row>
        <row r="4219">
          <cell r="A4219" t="str">
            <v>대전중촌</v>
          </cell>
        </row>
        <row r="4220">
          <cell r="A4220" t="str">
            <v>대전중촌</v>
          </cell>
        </row>
        <row r="4221">
          <cell r="A4221" t="str">
            <v>대전중촌</v>
          </cell>
        </row>
        <row r="4222">
          <cell r="A4222" t="str">
            <v>대전중촌</v>
          </cell>
        </row>
        <row r="4223">
          <cell r="A4223" t="str">
            <v>대전중촌</v>
          </cell>
        </row>
        <row r="4224">
          <cell r="A4224" t="str">
            <v>대전중촌</v>
          </cell>
        </row>
        <row r="4225">
          <cell r="A4225" t="str">
            <v>대전중촌</v>
          </cell>
        </row>
        <row r="4226">
          <cell r="A4226" t="str">
            <v>대전중촌</v>
          </cell>
        </row>
        <row r="4227">
          <cell r="A4227" t="str">
            <v>대전중촌</v>
          </cell>
        </row>
        <row r="4229">
          <cell r="A4229" t="str">
            <v>대전용운</v>
          </cell>
        </row>
        <row r="4230">
          <cell r="A4230" t="str">
            <v>대전용운</v>
          </cell>
        </row>
        <row r="4231">
          <cell r="A4231" t="str">
            <v>대전용운</v>
          </cell>
        </row>
        <row r="4232">
          <cell r="A4232" t="str">
            <v>대전용운</v>
          </cell>
        </row>
        <row r="4233">
          <cell r="A4233" t="str">
            <v>대전용운</v>
          </cell>
        </row>
        <row r="4234">
          <cell r="A4234" t="str">
            <v>대전용운</v>
          </cell>
        </row>
        <row r="4235">
          <cell r="A4235" t="str">
            <v>대전용운</v>
          </cell>
        </row>
        <row r="4236">
          <cell r="A4236" t="str">
            <v>대전용운</v>
          </cell>
        </row>
        <row r="4237">
          <cell r="A4237" t="str">
            <v>대전용운</v>
          </cell>
        </row>
        <row r="4238">
          <cell r="A4238" t="str">
            <v>대전용운</v>
          </cell>
        </row>
        <row r="4239">
          <cell r="A4239" t="str">
            <v>대전용운</v>
          </cell>
        </row>
        <row r="4240">
          <cell r="A4240" t="str">
            <v>대전용운</v>
          </cell>
        </row>
        <row r="4241">
          <cell r="A4241" t="str">
            <v>대전용운</v>
          </cell>
        </row>
        <row r="4242">
          <cell r="A4242" t="str">
            <v>대전용운</v>
          </cell>
        </row>
        <row r="4243">
          <cell r="A4243" t="str">
            <v>대전용운</v>
          </cell>
        </row>
        <row r="4244">
          <cell r="A4244" t="str">
            <v>대전용운</v>
          </cell>
        </row>
        <row r="4245">
          <cell r="A4245" t="str">
            <v>대전용운</v>
          </cell>
        </row>
        <row r="4246">
          <cell r="A4246" t="str">
            <v>대전용운</v>
          </cell>
        </row>
        <row r="4247">
          <cell r="A4247" t="str">
            <v>대전용운</v>
          </cell>
        </row>
        <row r="4248">
          <cell r="A4248" t="str">
            <v>대전용운</v>
          </cell>
        </row>
        <row r="4249">
          <cell r="A4249" t="str">
            <v>대전용운</v>
          </cell>
        </row>
        <row r="4250">
          <cell r="A4250" t="str">
            <v>대전용운</v>
          </cell>
        </row>
        <row r="4251">
          <cell r="A4251" t="str">
            <v>대전용운</v>
          </cell>
        </row>
        <row r="4252">
          <cell r="A4252" t="str">
            <v>대전용운</v>
          </cell>
        </row>
        <row r="4253">
          <cell r="A4253" t="str">
            <v>대전용운</v>
          </cell>
        </row>
        <row r="4254">
          <cell r="A4254" t="str">
            <v>대전용운</v>
          </cell>
        </row>
        <row r="4255">
          <cell r="A4255" t="str">
            <v>대전용운</v>
          </cell>
        </row>
        <row r="4256">
          <cell r="A4256" t="str">
            <v>대전용운</v>
          </cell>
        </row>
        <row r="4257">
          <cell r="A4257" t="str">
            <v>대전용운</v>
          </cell>
        </row>
        <row r="4258">
          <cell r="A4258" t="str">
            <v>대전용운</v>
          </cell>
        </row>
        <row r="4259">
          <cell r="A4259" t="str">
            <v>대전용운</v>
          </cell>
        </row>
        <row r="4260">
          <cell r="A4260" t="str">
            <v>대전용운</v>
          </cell>
        </row>
        <row r="4261">
          <cell r="A4261" t="str">
            <v>대전용운</v>
          </cell>
        </row>
        <row r="4262">
          <cell r="A4262" t="str">
            <v>대전용운</v>
          </cell>
        </row>
        <row r="4263">
          <cell r="A4263" t="str">
            <v>대전용운</v>
          </cell>
        </row>
        <row r="4264">
          <cell r="A4264" t="str">
            <v>대전용운</v>
          </cell>
        </row>
        <row r="4265">
          <cell r="A4265" t="str">
            <v>대전용운</v>
          </cell>
        </row>
        <row r="4266">
          <cell r="A4266" t="str">
            <v>대전용운</v>
          </cell>
        </row>
        <row r="4267">
          <cell r="A4267" t="str">
            <v>대전용운</v>
          </cell>
        </row>
        <row r="4268">
          <cell r="A4268" t="str">
            <v>대전용운</v>
          </cell>
        </row>
        <row r="4269">
          <cell r="A4269" t="str">
            <v>대전용운</v>
          </cell>
        </row>
        <row r="4270">
          <cell r="A4270" t="str">
            <v>대전용운</v>
          </cell>
        </row>
        <row r="4271">
          <cell r="A4271" t="str">
            <v>대전용운</v>
          </cell>
        </row>
        <row r="4272">
          <cell r="A4272" t="str">
            <v>대전용운</v>
          </cell>
        </row>
        <row r="4273">
          <cell r="A4273" t="str">
            <v>대전용운</v>
          </cell>
        </row>
        <row r="4274">
          <cell r="A4274" t="str">
            <v>대전용운</v>
          </cell>
        </row>
        <row r="4275">
          <cell r="A4275" t="str">
            <v>대전용운</v>
          </cell>
        </row>
        <row r="4276">
          <cell r="A4276" t="str">
            <v>대전용운</v>
          </cell>
        </row>
        <row r="4277">
          <cell r="A4277" t="str">
            <v>대전용운</v>
          </cell>
        </row>
        <row r="4278">
          <cell r="A4278" t="str">
            <v>대전용운</v>
          </cell>
        </row>
        <row r="4279">
          <cell r="A4279" t="str">
            <v>대전용운</v>
          </cell>
        </row>
        <row r="4280">
          <cell r="A4280" t="str">
            <v>대전용운</v>
          </cell>
        </row>
        <row r="4281">
          <cell r="A4281" t="str">
            <v>대전용운</v>
          </cell>
        </row>
        <row r="4282">
          <cell r="A4282" t="str">
            <v>대전용운</v>
          </cell>
        </row>
        <row r="4283">
          <cell r="A4283" t="str">
            <v>대전용운</v>
          </cell>
        </row>
        <row r="4284">
          <cell r="A4284" t="str">
            <v>대전용운</v>
          </cell>
        </row>
        <row r="4285">
          <cell r="A4285" t="str">
            <v>대전용운</v>
          </cell>
        </row>
        <row r="4286">
          <cell r="A4286" t="str">
            <v>대전용운</v>
          </cell>
        </row>
        <row r="4287">
          <cell r="A4287" t="str">
            <v>대전용운</v>
          </cell>
        </row>
        <row r="4288">
          <cell r="A4288" t="str">
            <v>대전용운</v>
          </cell>
        </row>
        <row r="4289">
          <cell r="A4289" t="str">
            <v>대전용운</v>
          </cell>
        </row>
        <row r="4290">
          <cell r="A4290" t="str">
            <v>대전용운</v>
          </cell>
        </row>
        <row r="4291">
          <cell r="A4291" t="str">
            <v>대전용운</v>
          </cell>
        </row>
        <row r="4292">
          <cell r="A4292" t="str">
            <v>대전용운</v>
          </cell>
        </row>
        <row r="4293">
          <cell r="A4293" t="str">
            <v>대전용운</v>
          </cell>
        </row>
        <row r="4294">
          <cell r="A4294" t="str">
            <v>대전용운</v>
          </cell>
        </row>
        <row r="4295">
          <cell r="A4295" t="str">
            <v>대전용운</v>
          </cell>
        </row>
        <row r="4296">
          <cell r="A4296" t="str">
            <v>대전용운</v>
          </cell>
        </row>
        <row r="4297">
          <cell r="A4297" t="str">
            <v>대전용운</v>
          </cell>
        </row>
        <row r="4298">
          <cell r="A4298" t="str">
            <v>대전용운</v>
          </cell>
        </row>
        <row r="4299">
          <cell r="A4299" t="str">
            <v>대전용운</v>
          </cell>
        </row>
        <row r="4300">
          <cell r="A4300" t="str">
            <v>대전용운</v>
          </cell>
        </row>
        <row r="4301">
          <cell r="A4301" t="str">
            <v>대전용운</v>
          </cell>
        </row>
        <row r="4302">
          <cell r="A4302" t="str">
            <v>대전용운</v>
          </cell>
        </row>
        <row r="4303">
          <cell r="A4303" t="str">
            <v>대전용운</v>
          </cell>
        </row>
        <row r="4304">
          <cell r="A4304" t="str">
            <v>대전용운</v>
          </cell>
        </row>
        <row r="4305">
          <cell r="A4305" t="str">
            <v>대전용운</v>
          </cell>
        </row>
        <row r="4306">
          <cell r="A4306" t="str">
            <v>대전용운</v>
          </cell>
        </row>
        <row r="4307">
          <cell r="A4307" t="str">
            <v>대전용운</v>
          </cell>
        </row>
        <row r="4308">
          <cell r="A4308" t="str">
            <v>대전용운</v>
          </cell>
        </row>
        <row r="4309">
          <cell r="A4309" t="str">
            <v>대전용운</v>
          </cell>
        </row>
        <row r="4310">
          <cell r="A4310" t="str">
            <v>대전용운</v>
          </cell>
        </row>
        <row r="4311">
          <cell r="A4311" t="str">
            <v>대전용운</v>
          </cell>
        </row>
        <row r="4312">
          <cell r="A4312" t="str">
            <v>대전용운</v>
          </cell>
        </row>
        <row r="4313">
          <cell r="A4313" t="str">
            <v>대전용운</v>
          </cell>
        </row>
        <row r="4314">
          <cell r="A4314" t="str">
            <v>대전용운</v>
          </cell>
        </row>
        <row r="4315">
          <cell r="A4315" t="str">
            <v>대전용운</v>
          </cell>
        </row>
        <row r="4316">
          <cell r="A4316" t="str">
            <v>대전용운</v>
          </cell>
        </row>
        <row r="4317">
          <cell r="A4317" t="str">
            <v>대전용운</v>
          </cell>
        </row>
        <row r="4318">
          <cell r="A4318" t="str">
            <v>대전용운</v>
          </cell>
        </row>
        <row r="4319">
          <cell r="A4319" t="str">
            <v>대전용운</v>
          </cell>
        </row>
        <row r="4320">
          <cell r="A4320" t="str">
            <v>대전용운</v>
          </cell>
        </row>
        <row r="4321">
          <cell r="A4321" t="str">
            <v>대전용운</v>
          </cell>
        </row>
        <row r="4322">
          <cell r="A4322" t="str">
            <v>대전용운</v>
          </cell>
        </row>
        <row r="4323">
          <cell r="A4323" t="str">
            <v>대전용운</v>
          </cell>
        </row>
        <row r="4324">
          <cell r="A4324" t="str">
            <v>대전용운</v>
          </cell>
        </row>
        <row r="4325">
          <cell r="A4325" t="str">
            <v>대전용운</v>
          </cell>
        </row>
        <row r="4326">
          <cell r="A4326" t="str">
            <v>대전용운</v>
          </cell>
        </row>
        <row r="4327">
          <cell r="A4327" t="str">
            <v>대전용운</v>
          </cell>
        </row>
        <row r="4328">
          <cell r="A4328" t="str">
            <v>대전용운</v>
          </cell>
        </row>
        <row r="4329">
          <cell r="A4329" t="str">
            <v>대전용운</v>
          </cell>
        </row>
        <row r="4330">
          <cell r="A4330" t="str">
            <v>대전용운</v>
          </cell>
        </row>
        <row r="4331">
          <cell r="A4331" t="str">
            <v>대전용운</v>
          </cell>
        </row>
        <row r="4332">
          <cell r="A4332" t="str">
            <v>대전용운</v>
          </cell>
        </row>
        <row r="4333">
          <cell r="A4333" t="str">
            <v>대전용운</v>
          </cell>
        </row>
        <row r="4334">
          <cell r="A4334" t="str">
            <v>대전용운</v>
          </cell>
        </row>
        <row r="4335">
          <cell r="A4335" t="str">
            <v>대전용운</v>
          </cell>
        </row>
        <row r="4336">
          <cell r="A4336" t="str">
            <v>대전용운</v>
          </cell>
        </row>
        <row r="4337">
          <cell r="A4337" t="str">
            <v>대전용운</v>
          </cell>
        </row>
        <row r="4338">
          <cell r="A4338" t="str">
            <v>대전용운</v>
          </cell>
        </row>
        <row r="4339">
          <cell r="A4339" t="str">
            <v>대전용운</v>
          </cell>
        </row>
        <row r="4340">
          <cell r="A4340" t="str">
            <v>대전용운</v>
          </cell>
        </row>
        <row r="4341">
          <cell r="A4341" t="str">
            <v>대전용운</v>
          </cell>
        </row>
        <row r="4342">
          <cell r="A4342" t="str">
            <v>대전용운</v>
          </cell>
        </row>
        <row r="4343">
          <cell r="A4343" t="str">
            <v>대전용운</v>
          </cell>
        </row>
        <row r="4344">
          <cell r="A4344" t="str">
            <v>대전용운</v>
          </cell>
        </row>
        <row r="4345">
          <cell r="A4345" t="str">
            <v>대전용운</v>
          </cell>
        </row>
        <row r="4346">
          <cell r="A4346" t="str">
            <v>대전용운</v>
          </cell>
        </row>
        <row r="4347">
          <cell r="A4347" t="str">
            <v>대전용운</v>
          </cell>
        </row>
        <row r="4348">
          <cell r="A4348" t="str">
            <v>대전용운</v>
          </cell>
        </row>
        <row r="4349">
          <cell r="A4349" t="str">
            <v>대전용운</v>
          </cell>
        </row>
        <row r="4350">
          <cell r="A4350" t="str">
            <v>대전용운</v>
          </cell>
        </row>
        <row r="4351">
          <cell r="A4351" t="str">
            <v>대전용운</v>
          </cell>
        </row>
        <row r="4352">
          <cell r="A4352" t="str">
            <v>대전용운</v>
          </cell>
        </row>
        <row r="4353">
          <cell r="A4353" t="str">
            <v>대전용운</v>
          </cell>
        </row>
        <row r="4354">
          <cell r="A4354" t="str">
            <v>대전용운</v>
          </cell>
        </row>
        <row r="4355">
          <cell r="A4355" t="str">
            <v>대전용운</v>
          </cell>
        </row>
        <row r="4356">
          <cell r="A4356" t="str">
            <v>대전용운</v>
          </cell>
        </row>
        <row r="4357">
          <cell r="A4357" t="str">
            <v>대전용운</v>
          </cell>
        </row>
        <row r="4358">
          <cell r="A4358" t="str">
            <v>대전용운</v>
          </cell>
        </row>
        <row r="4359">
          <cell r="A4359" t="str">
            <v>대전용운</v>
          </cell>
        </row>
        <row r="4360">
          <cell r="A4360" t="str">
            <v>대전용운</v>
          </cell>
        </row>
        <row r="4361">
          <cell r="A4361" t="str">
            <v>대전용운</v>
          </cell>
        </row>
        <row r="4362">
          <cell r="A4362" t="str">
            <v>대전용운</v>
          </cell>
        </row>
        <row r="4363">
          <cell r="A4363" t="str">
            <v>대전용운</v>
          </cell>
        </row>
        <row r="4364">
          <cell r="A4364" t="str">
            <v>대전용운</v>
          </cell>
        </row>
        <row r="4365">
          <cell r="A4365" t="str">
            <v>대전용운</v>
          </cell>
        </row>
        <row r="4366">
          <cell r="A4366" t="str">
            <v>대전용운</v>
          </cell>
        </row>
        <row r="4367">
          <cell r="A4367" t="str">
            <v>대전용운</v>
          </cell>
        </row>
        <row r="4368">
          <cell r="A4368" t="str">
            <v>대전용운</v>
          </cell>
        </row>
        <row r="4369">
          <cell r="A4369" t="str">
            <v>대전용운</v>
          </cell>
        </row>
        <row r="4370">
          <cell r="A4370" t="str">
            <v>대전용운</v>
          </cell>
        </row>
        <row r="4371">
          <cell r="A4371" t="str">
            <v>대전용운</v>
          </cell>
        </row>
        <row r="4372">
          <cell r="A4372" t="str">
            <v>대전용운</v>
          </cell>
        </row>
        <row r="4373">
          <cell r="A4373" t="str">
            <v>대전용운</v>
          </cell>
        </row>
        <row r="4374">
          <cell r="A4374" t="str">
            <v>대전용운</v>
          </cell>
        </row>
        <row r="4375">
          <cell r="A4375" t="str">
            <v>대전용운</v>
          </cell>
        </row>
        <row r="4376">
          <cell r="A4376" t="str">
            <v>대전용운</v>
          </cell>
        </row>
        <row r="4377">
          <cell r="A4377" t="str">
            <v>대전용운</v>
          </cell>
        </row>
        <row r="4378">
          <cell r="A4378" t="str">
            <v>대전용운</v>
          </cell>
        </row>
        <row r="4379">
          <cell r="A4379" t="str">
            <v>대전용운</v>
          </cell>
        </row>
        <row r="4380">
          <cell r="A4380" t="str">
            <v>대전용운</v>
          </cell>
        </row>
        <row r="4381">
          <cell r="A4381" t="str">
            <v>대전용운</v>
          </cell>
        </row>
        <row r="4382">
          <cell r="A4382" t="str">
            <v>대전용운</v>
          </cell>
        </row>
        <row r="4383">
          <cell r="A4383" t="str">
            <v>대전용운</v>
          </cell>
        </row>
        <row r="4384">
          <cell r="A4384" t="str">
            <v>대전용운</v>
          </cell>
        </row>
        <row r="4385">
          <cell r="A4385" t="str">
            <v>대전용운</v>
          </cell>
        </row>
        <row r="4386">
          <cell r="A4386" t="str">
            <v>대전용운</v>
          </cell>
        </row>
        <row r="4387">
          <cell r="A4387" t="str">
            <v>대전용운</v>
          </cell>
        </row>
        <row r="4388">
          <cell r="A4388" t="str">
            <v>대전용운</v>
          </cell>
        </row>
        <row r="4389">
          <cell r="A4389" t="str">
            <v>대전용운</v>
          </cell>
        </row>
        <row r="4390">
          <cell r="A4390" t="str">
            <v>대전용운</v>
          </cell>
        </row>
        <row r="4391">
          <cell r="A4391" t="str">
            <v>대전용운</v>
          </cell>
        </row>
        <row r="4392">
          <cell r="A4392" t="str">
            <v>대전용운</v>
          </cell>
        </row>
        <row r="4393">
          <cell r="A4393" t="str">
            <v>대전용운</v>
          </cell>
        </row>
        <row r="4394">
          <cell r="A4394" t="str">
            <v>대전용운</v>
          </cell>
        </row>
        <row r="4395">
          <cell r="A4395" t="str">
            <v>대전용운</v>
          </cell>
        </row>
        <row r="4397">
          <cell r="A4397" t="str">
            <v>대전가오</v>
          </cell>
        </row>
        <row r="4398">
          <cell r="A4398" t="str">
            <v>대전가오</v>
          </cell>
        </row>
        <row r="4399">
          <cell r="A4399" t="str">
            <v>대전가오</v>
          </cell>
        </row>
        <row r="4400">
          <cell r="A4400" t="str">
            <v>대전가오</v>
          </cell>
        </row>
        <row r="4401">
          <cell r="A4401" t="str">
            <v>대전가오</v>
          </cell>
        </row>
        <row r="4402">
          <cell r="A4402" t="str">
            <v>대전가오</v>
          </cell>
        </row>
        <row r="4403">
          <cell r="A4403" t="str">
            <v>대전가오</v>
          </cell>
        </row>
        <row r="4404">
          <cell r="A4404" t="str">
            <v>대전가오</v>
          </cell>
        </row>
        <row r="4405">
          <cell r="A4405" t="str">
            <v>대전가오</v>
          </cell>
        </row>
        <row r="4406">
          <cell r="A4406" t="str">
            <v>대전가오</v>
          </cell>
        </row>
        <row r="4407">
          <cell r="A4407" t="str">
            <v>대전가오</v>
          </cell>
        </row>
        <row r="4408">
          <cell r="A4408" t="str">
            <v>대전가오</v>
          </cell>
        </row>
        <row r="4409">
          <cell r="A4409" t="str">
            <v>대전가오</v>
          </cell>
        </row>
        <row r="4410">
          <cell r="A4410" t="str">
            <v>대전가오</v>
          </cell>
        </row>
        <row r="4411">
          <cell r="A4411" t="str">
            <v>대전가오</v>
          </cell>
        </row>
        <row r="4412">
          <cell r="A4412" t="str">
            <v>대전가오</v>
          </cell>
        </row>
        <row r="4413">
          <cell r="A4413" t="str">
            <v>대전가오</v>
          </cell>
        </row>
        <row r="4414">
          <cell r="A4414" t="str">
            <v>대전가오</v>
          </cell>
        </row>
        <row r="4415">
          <cell r="A4415" t="str">
            <v>대전가오</v>
          </cell>
        </row>
        <row r="4416">
          <cell r="A4416" t="str">
            <v>대전가오</v>
          </cell>
        </row>
        <row r="4417">
          <cell r="A4417" t="str">
            <v>대전가오</v>
          </cell>
        </row>
        <row r="4418">
          <cell r="A4418" t="str">
            <v>대전가오</v>
          </cell>
        </row>
        <row r="4419">
          <cell r="A4419" t="str">
            <v>대전가오</v>
          </cell>
        </row>
        <row r="4420">
          <cell r="A4420" t="str">
            <v>대전가오</v>
          </cell>
        </row>
        <row r="4421">
          <cell r="A4421" t="str">
            <v>대전가오</v>
          </cell>
        </row>
        <row r="4422">
          <cell r="A4422" t="str">
            <v>대전가오</v>
          </cell>
        </row>
        <row r="4423">
          <cell r="A4423" t="str">
            <v>대전가오</v>
          </cell>
        </row>
        <row r="4424">
          <cell r="A4424" t="str">
            <v>대전가오</v>
          </cell>
        </row>
        <row r="4425">
          <cell r="A4425" t="str">
            <v>대전가오</v>
          </cell>
        </row>
        <row r="4426">
          <cell r="A4426" t="str">
            <v>대전가오</v>
          </cell>
        </row>
        <row r="4427">
          <cell r="A4427" t="str">
            <v>대전가오</v>
          </cell>
        </row>
        <row r="4428">
          <cell r="A4428" t="str">
            <v>대전가오</v>
          </cell>
        </row>
        <row r="4429">
          <cell r="A4429" t="str">
            <v>대전가오</v>
          </cell>
        </row>
        <row r="4430">
          <cell r="A4430" t="str">
            <v>대전가오</v>
          </cell>
        </row>
        <row r="4431">
          <cell r="A4431" t="str">
            <v>대전가오</v>
          </cell>
        </row>
        <row r="4432">
          <cell r="A4432" t="str">
            <v>대전가오</v>
          </cell>
        </row>
        <row r="4433">
          <cell r="A4433" t="str">
            <v>대전가오</v>
          </cell>
        </row>
        <row r="4434">
          <cell r="A4434" t="str">
            <v>대전가오</v>
          </cell>
        </row>
        <row r="4435">
          <cell r="A4435" t="str">
            <v>대전가오</v>
          </cell>
        </row>
        <row r="4436">
          <cell r="A4436" t="str">
            <v>대전가오</v>
          </cell>
        </row>
        <row r="4437">
          <cell r="A4437" t="str">
            <v>대전가오</v>
          </cell>
        </row>
        <row r="4438">
          <cell r="A4438" t="str">
            <v>대전가오</v>
          </cell>
        </row>
        <row r="4439">
          <cell r="A4439" t="str">
            <v>대전가오</v>
          </cell>
        </row>
        <row r="4440">
          <cell r="A4440" t="str">
            <v>대전가오</v>
          </cell>
        </row>
        <row r="4441">
          <cell r="A4441" t="str">
            <v>대전가오</v>
          </cell>
        </row>
        <row r="4442">
          <cell r="A4442" t="str">
            <v>대전가오</v>
          </cell>
        </row>
        <row r="4443">
          <cell r="A4443" t="str">
            <v>대전가오</v>
          </cell>
        </row>
        <row r="4444">
          <cell r="A4444" t="str">
            <v>대전가오</v>
          </cell>
        </row>
        <row r="4445">
          <cell r="A4445" t="str">
            <v>대전가오</v>
          </cell>
        </row>
        <row r="4446">
          <cell r="A4446" t="str">
            <v>대전가오</v>
          </cell>
        </row>
        <row r="4448">
          <cell r="A4448" t="str">
            <v>대전와동</v>
          </cell>
        </row>
        <row r="4449">
          <cell r="A4449" t="str">
            <v>대전와동</v>
          </cell>
        </row>
        <row r="4450">
          <cell r="A4450" t="str">
            <v>대전와동</v>
          </cell>
        </row>
        <row r="4451">
          <cell r="A4451" t="str">
            <v>대전와동</v>
          </cell>
        </row>
        <row r="4452">
          <cell r="A4452" t="str">
            <v>대전와동</v>
          </cell>
        </row>
        <row r="4453">
          <cell r="A4453" t="str">
            <v>대전와동</v>
          </cell>
        </row>
        <row r="4454">
          <cell r="A4454" t="str">
            <v>대전와동</v>
          </cell>
        </row>
        <row r="4455">
          <cell r="A4455" t="str">
            <v>대전와동</v>
          </cell>
        </row>
        <row r="4456">
          <cell r="A4456" t="str">
            <v>대전와동</v>
          </cell>
        </row>
        <row r="4457">
          <cell r="A4457" t="str">
            <v>대전와동</v>
          </cell>
        </row>
        <row r="4458">
          <cell r="A4458" t="str">
            <v>대전와동</v>
          </cell>
        </row>
        <row r="4459">
          <cell r="A4459" t="str">
            <v>대전와동</v>
          </cell>
        </row>
        <row r="4460">
          <cell r="A4460" t="str">
            <v>대전와동</v>
          </cell>
        </row>
        <row r="4461">
          <cell r="A4461" t="str">
            <v>대전와동</v>
          </cell>
        </row>
        <row r="4462">
          <cell r="A4462" t="str">
            <v>대전와동</v>
          </cell>
        </row>
        <row r="4463">
          <cell r="A4463" t="str">
            <v>대전와동</v>
          </cell>
        </row>
        <row r="4464">
          <cell r="A4464" t="str">
            <v>대전와동</v>
          </cell>
        </row>
        <row r="4465">
          <cell r="A4465" t="str">
            <v>대전와동</v>
          </cell>
        </row>
        <row r="4466">
          <cell r="A4466" t="str">
            <v>대전와동</v>
          </cell>
        </row>
        <row r="4467">
          <cell r="A4467" t="str">
            <v>대전와동</v>
          </cell>
        </row>
        <row r="4468">
          <cell r="A4468" t="str">
            <v>대전와동</v>
          </cell>
        </row>
        <row r="4469">
          <cell r="A4469" t="str">
            <v>대전와동</v>
          </cell>
        </row>
        <row r="4470">
          <cell r="A4470" t="str">
            <v>대전와동</v>
          </cell>
        </row>
        <row r="4471">
          <cell r="A4471" t="str">
            <v>대전와동</v>
          </cell>
        </row>
        <row r="4472">
          <cell r="A4472" t="str">
            <v>대전와동</v>
          </cell>
        </row>
        <row r="4473">
          <cell r="A4473" t="str">
            <v>대전와동</v>
          </cell>
        </row>
        <row r="4474">
          <cell r="A4474" t="str">
            <v>대전와동</v>
          </cell>
        </row>
        <row r="4475">
          <cell r="A4475" t="str">
            <v>대전와동</v>
          </cell>
        </row>
        <row r="4476">
          <cell r="A4476" t="str">
            <v>대전와동</v>
          </cell>
        </row>
        <row r="4477">
          <cell r="A4477" t="str">
            <v>대전와동</v>
          </cell>
        </row>
        <row r="4478">
          <cell r="A4478" t="str">
            <v>대전와동</v>
          </cell>
        </row>
        <row r="4479">
          <cell r="A4479" t="str">
            <v>대전와동</v>
          </cell>
        </row>
        <row r="4480">
          <cell r="A4480" t="str">
            <v>대전와동</v>
          </cell>
        </row>
        <row r="4481">
          <cell r="A4481" t="str">
            <v>대전와동</v>
          </cell>
        </row>
        <row r="4482">
          <cell r="A4482" t="str">
            <v>대전와동</v>
          </cell>
        </row>
        <row r="4483">
          <cell r="A4483" t="str">
            <v>대전와동</v>
          </cell>
        </row>
        <row r="4484">
          <cell r="A4484" t="str">
            <v>대전와동</v>
          </cell>
        </row>
        <row r="4485">
          <cell r="A4485" t="str">
            <v>대전와동</v>
          </cell>
        </row>
        <row r="4486">
          <cell r="A4486" t="str">
            <v>대전와동</v>
          </cell>
        </row>
        <row r="4487">
          <cell r="A4487" t="str">
            <v>대전와동</v>
          </cell>
        </row>
        <row r="4488">
          <cell r="A4488" t="str">
            <v>대전와동</v>
          </cell>
        </row>
        <row r="4489">
          <cell r="A4489" t="str">
            <v>대전와동</v>
          </cell>
        </row>
        <row r="4490">
          <cell r="A4490" t="str">
            <v>대전와동</v>
          </cell>
        </row>
        <row r="4491">
          <cell r="A4491" t="str">
            <v>대전와동</v>
          </cell>
        </row>
        <row r="4492">
          <cell r="A4492" t="str">
            <v>대전와동</v>
          </cell>
        </row>
        <row r="4493">
          <cell r="A4493" t="str">
            <v>대전와동</v>
          </cell>
        </row>
        <row r="4494">
          <cell r="A4494" t="str">
            <v>대전와동</v>
          </cell>
        </row>
        <row r="4495">
          <cell r="A4495" t="str">
            <v>대전와동</v>
          </cell>
        </row>
        <row r="4496">
          <cell r="A4496" t="str">
            <v>대전와동</v>
          </cell>
        </row>
        <row r="4497">
          <cell r="A4497" t="str">
            <v>대전와동</v>
          </cell>
        </row>
        <row r="4499">
          <cell r="A4499" t="str">
            <v>대전노은</v>
          </cell>
        </row>
        <row r="4500">
          <cell r="A4500" t="str">
            <v>대전노은</v>
          </cell>
        </row>
        <row r="4501">
          <cell r="A4501" t="str">
            <v>대전노은</v>
          </cell>
        </row>
        <row r="4502">
          <cell r="A4502" t="str">
            <v>대전노은</v>
          </cell>
        </row>
        <row r="4503">
          <cell r="A4503" t="str">
            <v>대전노은</v>
          </cell>
        </row>
        <row r="4504">
          <cell r="A4504" t="str">
            <v>대전노은</v>
          </cell>
        </row>
        <row r="4505">
          <cell r="A4505" t="str">
            <v>대전노은</v>
          </cell>
        </row>
        <row r="4506">
          <cell r="A4506" t="str">
            <v>대전노은</v>
          </cell>
        </row>
        <row r="4507">
          <cell r="A4507" t="str">
            <v>대전노은</v>
          </cell>
        </row>
        <row r="4508">
          <cell r="A4508" t="str">
            <v>대전노은</v>
          </cell>
        </row>
        <row r="4509">
          <cell r="A4509" t="str">
            <v>대전노은</v>
          </cell>
        </row>
        <row r="4510">
          <cell r="A4510" t="str">
            <v>대전노은</v>
          </cell>
        </row>
        <row r="4511">
          <cell r="A4511" t="str">
            <v>대전노은</v>
          </cell>
        </row>
        <row r="4512">
          <cell r="A4512" t="str">
            <v>대전노은</v>
          </cell>
        </row>
        <row r="4513">
          <cell r="A4513" t="str">
            <v>대전노은</v>
          </cell>
        </row>
        <row r="4514">
          <cell r="A4514" t="str">
            <v>대전노은</v>
          </cell>
        </row>
        <row r="4515">
          <cell r="A4515" t="str">
            <v>대전노은</v>
          </cell>
        </row>
        <row r="4516">
          <cell r="A4516" t="str">
            <v>대전노은</v>
          </cell>
        </row>
        <row r="4517">
          <cell r="A4517" t="str">
            <v>대전노은</v>
          </cell>
        </row>
        <row r="4518">
          <cell r="A4518" t="str">
            <v>대전노은</v>
          </cell>
        </row>
        <row r="4519">
          <cell r="A4519" t="str">
            <v>대전노은</v>
          </cell>
        </row>
        <row r="4520">
          <cell r="A4520" t="str">
            <v>대전노은</v>
          </cell>
        </row>
        <row r="4521">
          <cell r="A4521" t="str">
            <v>대전노은</v>
          </cell>
        </row>
        <row r="4522">
          <cell r="A4522" t="str">
            <v>대전노은</v>
          </cell>
        </row>
        <row r="4523">
          <cell r="A4523" t="str">
            <v>대전노은</v>
          </cell>
        </row>
        <row r="4524">
          <cell r="A4524" t="str">
            <v>대전노은</v>
          </cell>
        </row>
        <row r="4525">
          <cell r="A4525" t="str">
            <v>대전노은</v>
          </cell>
        </row>
        <row r="4526">
          <cell r="A4526" t="str">
            <v>대전노은</v>
          </cell>
        </row>
        <row r="4527">
          <cell r="A4527" t="str">
            <v>대전노은</v>
          </cell>
        </row>
        <row r="4528">
          <cell r="A4528" t="str">
            <v>대전노은</v>
          </cell>
        </row>
        <row r="4529">
          <cell r="A4529" t="str">
            <v>대전노은</v>
          </cell>
        </row>
        <row r="4530">
          <cell r="A4530" t="str">
            <v>대전노은</v>
          </cell>
        </row>
        <row r="4531">
          <cell r="A4531" t="str">
            <v>대전노은</v>
          </cell>
        </row>
        <row r="4532">
          <cell r="A4532" t="str">
            <v>대전노은</v>
          </cell>
        </row>
        <row r="4533">
          <cell r="A4533" t="str">
            <v>대전노은</v>
          </cell>
        </row>
        <row r="4534">
          <cell r="A4534" t="str">
            <v>대전노은</v>
          </cell>
        </row>
        <row r="4535">
          <cell r="A4535" t="str">
            <v>대전노은</v>
          </cell>
        </row>
        <row r="4536">
          <cell r="A4536" t="str">
            <v>대전노은</v>
          </cell>
        </row>
        <row r="4537">
          <cell r="A4537" t="str">
            <v>대전노은</v>
          </cell>
        </row>
        <row r="4538">
          <cell r="A4538" t="str">
            <v>대전노은</v>
          </cell>
        </row>
        <row r="4539">
          <cell r="A4539" t="str">
            <v>대전노은</v>
          </cell>
        </row>
        <row r="4540">
          <cell r="A4540" t="str">
            <v>대전노은</v>
          </cell>
        </row>
        <row r="4541">
          <cell r="A4541" t="str">
            <v>대전노은</v>
          </cell>
        </row>
        <row r="4542">
          <cell r="A4542" t="str">
            <v>대전노은</v>
          </cell>
        </row>
        <row r="4543">
          <cell r="A4543" t="str">
            <v>대전노은</v>
          </cell>
        </row>
        <row r="4544">
          <cell r="A4544" t="str">
            <v>대전노은</v>
          </cell>
        </row>
        <row r="4545">
          <cell r="A4545" t="str">
            <v>대전노은</v>
          </cell>
        </row>
        <row r="4546">
          <cell r="A4546" t="str">
            <v>대전노은</v>
          </cell>
        </row>
        <row r="4547">
          <cell r="A4547" t="str">
            <v>대전노은</v>
          </cell>
        </row>
        <row r="4548">
          <cell r="A4548" t="str">
            <v>대전노은</v>
          </cell>
        </row>
        <row r="4549">
          <cell r="A4549" t="str">
            <v>대전노은</v>
          </cell>
        </row>
        <row r="4550">
          <cell r="A4550" t="str">
            <v>대전노은</v>
          </cell>
        </row>
        <row r="4551">
          <cell r="A4551" t="str">
            <v>대전노은</v>
          </cell>
        </row>
        <row r="4552">
          <cell r="A4552" t="str">
            <v>대전노은</v>
          </cell>
        </row>
        <row r="4553">
          <cell r="A4553" t="str">
            <v>대전노은</v>
          </cell>
        </row>
        <row r="4554">
          <cell r="A4554" t="str">
            <v>대전노은</v>
          </cell>
        </row>
        <row r="4555">
          <cell r="A4555" t="str">
            <v>대전노은</v>
          </cell>
        </row>
        <row r="4556">
          <cell r="A4556" t="str">
            <v>대전노은</v>
          </cell>
        </row>
        <row r="4557">
          <cell r="A4557" t="str">
            <v>대전노은</v>
          </cell>
        </row>
        <row r="4558">
          <cell r="A4558" t="str">
            <v>대전노은</v>
          </cell>
        </row>
        <row r="4559">
          <cell r="A4559" t="str">
            <v>대전노은</v>
          </cell>
        </row>
        <row r="4560">
          <cell r="A4560" t="str">
            <v>대전노은</v>
          </cell>
        </row>
        <row r="4561">
          <cell r="A4561" t="str">
            <v>대전노은</v>
          </cell>
        </row>
        <row r="4562">
          <cell r="A4562" t="str">
            <v>대전노은</v>
          </cell>
        </row>
        <row r="4563">
          <cell r="A4563" t="str">
            <v>대전노은</v>
          </cell>
        </row>
        <row r="4564">
          <cell r="A4564" t="str">
            <v>대전노은</v>
          </cell>
        </row>
        <row r="4565">
          <cell r="A4565" t="str">
            <v>대전노은</v>
          </cell>
        </row>
        <row r="4566">
          <cell r="A4566" t="str">
            <v>대전노은</v>
          </cell>
        </row>
        <row r="4567">
          <cell r="A4567" t="str">
            <v>대전노은</v>
          </cell>
        </row>
        <row r="4568">
          <cell r="A4568" t="str">
            <v>대전노은</v>
          </cell>
        </row>
        <row r="4569">
          <cell r="A4569" t="str">
            <v>대전노은</v>
          </cell>
        </row>
        <row r="4570">
          <cell r="A4570" t="str">
            <v>대전노은</v>
          </cell>
        </row>
        <row r="4571">
          <cell r="A4571" t="str">
            <v>대전노은</v>
          </cell>
        </row>
        <row r="4572">
          <cell r="A4572" t="str">
            <v>대전노은</v>
          </cell>
        </row>
        <row r="4573">
          <cell r="A4573" t="str">
            <v>대전노은</v>
          </cell>
        </row>
        <row r="4574">
          <cell r="A4574" t="str">
            <v>대전노은</v>
          </cell>
        </row>
        <row r="4575">
          <cell r="A4575" t="str">
            <v>대전노은</v>
          </cell>
        </row>
        <row r="4576">
          <cell r="A4576" t="str">
            <v>대전노은</v>
          </cell>
        </row>
        <row r="4577">
          <cell r="A4577" t="str">
            <v>대전노은</v>
          </cell>
        </row>
        <row r="4578">
          <cell r="A4578" t="str">
            <v>대전노은</v>
          </cell>
        </row>
        <row r="4579">
          <cell r="A4579" t="str">
            <v>대전노은</v>
          </cell>
        </row>
        <row r="4580">
          <cell r="A4580" t="str">
            <v>대전노은</v>
          </cell>
        </row>
        <row r="4581">
          <cell r="A4581" t="str">
            <v>대전노은</v>
          </cell>
        </row>
        <row r="4582">
          <cell r="A4582" t="str">
            <v>대전노은</v>
          </cell>
        </row>
        <row r="4583">
          <cell r="A4583" t="str">
            <v>대전노은</v>
          </cell>
        </row>
        <row r="4584">
          <cell r="A4584" t="str">
            <v>대전노은</v>
          </cell>
        </row>
        <row r="4585">
          <cell r="A4585" t="str">
            <v>대전노은</v>
          </cell>
        </row>
        <row r="4586">
          <cell r="A4586" t="str">
            <v>대전노은</v>
          </cell>
        </row>
        <row r="4587">
          <cell r="A4587" t="str">
            <v>대전노은</v>
          </cell>
        </row>
        <row r="4588">
          <cell r="A4588" t="str">
            <v>대전노은</v>
          </cell>
        </row>
        <row r="4589">
          <cell r="A4589" t="str">
            <v>대전노은</v>
          </cell>
        </row>
        <row r="4590">
          <cell r="A4590" t="str">
            <v>대전노은</v>
          </cell>
        </row>
        <row r="4591">
          <cell r="A4591" t="str">
            <v>대전노은</v>
          </cell>
        </row>
        <row r="4592">
          <cell r="A4592" t="str">
            <v>대전노은</v>
          </cell>
        </row>
        <row r="4593">
          <cell r="A4593" t="str">
            <v>대전노은</v>
          </cell>
        </row>
        <row r="4594">
          <cell r="A4594" t="str">
            <v>대전노은</v>
          </cell>
        </row>
        <row r="4595">
          <cell r="A4595" t="str">
            <v>대전노은</v>
          </cell>
        </row>
        <row r="4596">
          <cell r="A4596" t="str">
            <v>대전노은</v>
          </cell>
        </row>
        <row r="4597">
          <cell r="A4597" t="str">
            <v>대전노은</v>
          </cell>
        </row>
        <row r="4598">
          <cell r="A4598" t="str">
            <v>대전노은</v>
          </cell>
        </row>
        <row r="4599">
          <cell r="A4599" t="str">
            <v>대전노은</v>
          </cell>
        </row>
        <row r="4600">
          <cell r="A4600" t="str">
            <v>대전노은</v>
          </cell>
        </row>
        <row r="4601">
          <cell r="A4601" t="str">
            <v>대전노은</v>
          </cell>
        </row>
        <row r="4602">
          <cell r="A4602" t="str">
            <v>대전노은</v>
          </cell>
        </row>
        <row r="4603">
          <cell r="A4603" t="str">
            <v>대전노은</v>
          </cell>
        </row>
        <row r="4604">
          <cell r="A4604" t="str">
            <v>대전노은</v>
          </cell>
        </row>
        <row r="4605">
          <cell r="A4605" t="str">
            <v>대전노은</v>
          </cell>
        </row>
        <row r="4606">
          <cell r="A4606" t="str">
            <v>대전노은</v>
          </cell>
        </row>
        <row r="4607">
          <cell r="A4607" t="str">
            <v>대전노은</v>
          </cell>
        </row>
        <row r="4608">
          <cell r="A4608" t="str">
            <v>대전노은</v>
          </cell>
        </row>
        <row r="4609">
          <cell r="A4609" t="str">
            <v>대전노은</v>
          </cell>
        </row>
        <row r="4610">
          <cell r="A4610" t="str">
            <v>대전노은</v>
          </cell>
        </row>
        <row r="4611">
          <cell r="A4611" t="str">
            <v>대전노은</v>
          </cell>
        </row>
        <row r="4612">
          <cell r="A4612" t="str">
            <v>대전노은</v>
          </cell>
        </row>
        <row r="4613">
          <cell r="A4613" t="str">
            <v>대전노은</v>
          </cell>
        </row>
        <row r="4614">
          <cell r="A4614" t="str">
            <v>대전노은</v>
          </cell>
        </row>
        <row r="4615">
          <cell r="A4615" t="str">
            <v>대전노은</v>
          </cell>
        </row>
        <row r="4616">
          <cell r="A4616" t="str">
            <v>대전노은</v>
          </cell>
        </row>
        <row r="4617">
          <cell r="A4617" t="str">
            <v>대전노은</v>
          </cell>
        </row>
        <row r="4618">
          <cell r="A4618" t="str">
            <v>대전노은</v>
          </cell>
        </row>
        <row r="4619">
          <cell r="A4619" t="str">
            <v>대전노은</v>
          </cell>
        </row>
        <row r="4620">
          <cell r="A4620" t="str">
            <v>대전노은</v>
          </cell>
        </row>
        <row r="4621">
          <cell r="A4621" t="str">
            <v>대전노은</v>
          </cell>
        </row>
        <row r="4622">
          <cell r="A4622" t="str">
            <v>대전노은</v>
          </cell>
        </row>
        <row r="4623">
          <cell r="A4623" t="str">
            <v>대전노은</v>
          </cell>
        </row>
        <row r="4624">
          <cell r="A4624" t="str">
            <v>대전노은</v>
          </cell>
        </row>
        <row r="4625">
          <cell r="A4625" t="str">
            <v>대전노은</v>
          </cell>
        </row>
        <row r="4626">
          <cell r="A4626" t="str">
            <v>대전노은</v>
          </cell>
        </row>
        <row r="4627">
          <cell r="A4627" t="str">
            <v>대전노은</v>
          </cell>
        </row>
        <row r="4628">
          <cell r="A4628" t="str">
            <v>대전노은</v>
          </cell>
        </row>
        <row r="4629">
          <cell r="A4629" t="str">
            <v>대전노은</v>
          </cell>
        </row>
        <row r="4630">
          <cell r="A4630" t="str">
            <v>대전노은</v>
          </cell>
        </row>
        <row r="4631">
          <cell r="A4631" t="str">
            <v>대전노은</v>
          </cell>
        </row>
        <row r="4632">
          <cell r="A4632" t="str">
            <v>대전노은</v>
          </cell>
        </row>
        <row r="4633">
          <cell r="A4633" t="str">
            <v>대전노은</v>
          </cell>
        </row>
        <row r="4634">
          <cell r="A4634" t="str">
            <v>대전노은</v>
          </cell>
        </row>
        <row r="4635">
          <cell r="A4635" t="str">
            <v>대전노은</v>
          </cell>
        </row>
        <row r="4636">
          <cell r="A4636" t="str">
            <v>대전노은</v>
          </cell>
        </row>
        <row r="4637">
          <cell r="A4637" t="str">
            <v>대전노은</v>
          </cell>
        </row>
        <row r="4638">
          <cell r="A4638" t="str">
            <v>대전노은</v>
          </cell>
        </row>
        <row r="4639">
          <cell r="A4639" t="str">
            <v>대전노은</v>
          </cell>
        </row>
        <row r="4640">
          <cell r="A4640" t="str">
            <v>대전노은</v>
          </cell>
        </row>
        <row r="4641">
          <cell r="A4641" t="str">
            <v>대전노은</v>
          </cell>
        </row>
        <row r="4642">
          <cell r="A4642" t="str">
            <v>대전노은</v>
          </cell>
        </row>
        <row r="4643">
          <cell r="A4643" t="str">
            <v>대전노은</v>
          </cell>
        </row>
        <row r="4644">
          <cell r="A4644" t="str">
            <v>대전노은</v>
          </cell>
        </row>
        <row r="4645">
          <cell r="A4645" t="str">
            <v>대전노은</v>
          </cell>
        </row>
        <row r="4646">
          <cell r="A4646" t="str">
            <v>대전노은</v>
          </cell>
        </row>
        <row r="4647">
          <cell r="A4647" t="str">
            <v>대전노은</v>
          </cell>
        </row>
        <row r="4648">
          <cell r="A4648" t="str">
            <v>대전노은</v>
          </cell>
        </row>
        <row r="4649">
          <cell r="A4649" t="str">
            <v>대전노은</v>
          </cell>
        </row>
        <row r="4650">
          <cell r="A4650" t="str">
            <v>대전노은</v>
          </cell>
        </row>
        <row r="4651">
          <cell r="A4651" t="str">
            <v>대전노은</v>
          </cell>
        </row>
        <row r="4652">
          <cell r="A4652" t="str">
            <v>대전노은</v>
          </cell>
        </row>
        <row r="4653">
          <cell r="A4653" t="str">
            <v>대전노은</v>
          </cell>
        </row>
        <row r="4654">
          <cell r="A4654" t="str">
            <v>대전노은</v>
          </cell>
        </row>
        <row r="4655">
          <cell r="A4655" t="str">
            <v>대전노은</v>
          </cell>
        </row>
        <row r="4656">
          <cell r="A4656" t="str">
            <v>대전노은</v>
          </cell>
        </row>
        <row r="4657">
          <cell r="A4657" t="str">
            <v>대전노은</v>
          </cell>
        </row>
        <row r="4658">
          <cell r="A4658" t="str">
            <v>대전노은</v>
          </cell>
        </row>
        <row r="4659">
          <cell r="A4659" t="str">
            <v>대전노은</v>
          </cell>
        </row>
        <row r="4660">
          <cell r="A4660" t="str">
            <v>대전노은</v>
          </cell>
        </row>
        <row r="4661">
          <cell r="A4661" t="str">
            <v>대전노은</v>
          </cell>
        </row>
        <row r="4662">
          <cell r="A4662" t="str">
            <v>대전노은</v>
          </cell>
        </row>
        <row r="4663">
          <cell r="A4663" t="str">
            <v>대전노은</v>
          </cell>
        </row>
        <row r="4664">
          <cell r="A4664" t="str">
            <v>대전노은</v>
          </cell>
        </row>
        <row r="4665">
          <cell r="A4665" t="str">
            <v>대전노은</v>
          </cell>
        </row>
        <row r="4666">
          <cell r="A4666" t="str">
            <v>대전노은</v>
          </cell>
        </row>
        <row r="4667">
          <cell r="A4667" t="str">
            <v>대전노은</v>
          </cell>
        </row>
        <row r="4668">
          <cell r="A4668" t="str">
            <v>대전노은</v>
          </cell>
        </row>
        <row r="4669">
          <cell r="A4669" t="str">
            <v>대전노은</v>
          </cell>
        </row>
        <row r="4670">
          <cell r="A4670" t="str">
            <v>대전노은</v>
          </cell>
        </row>
        <row r="4671">
          <cell r="A4671" t="str">
            <v>대전노은</v>
          </cell>
        </row>
        <row r="4672">
          <cell r="A4672" t="str">
            <v>대전노은</v>
          </cell>
        </row>
        <row r="4673">
          <cell r="A4673" t="str">
            <v>대전노은</v>
          </cell>
        </row>
        <row r="4674">
          <cell r="A4674" t="str">
            <v>대전노은</v>
          </cell>
        </row>
        <row r="4675">
          <cell r="A4675" t="str">
            <v>대전노은</v>
          </cell>
        </row>
        <row r="4676">
          <cell r="A4676" t="str">
            <v>대전노은</v>
          </cell>
        </row>
        <row r="4677">
          <cell r="A4677" t="str">
            <v>대전노은</v>
          </cell>
        </row>
        <row r="4678">
          <cell r="A4678" t="str">
            <v>대전노은</v>
          </cell>
        </row>
        <row r="4679">
          <cell r="A4679" t="str">
            <v>대전노은</v>
          </cell>
        </row>
        <row r="4680">
          <cell r="A4680" t="str">
            <v>대전노은</v>
          </cell>
        </row>
        <row r="4681">
          <cell r="A4681" t="str">
            <v>대전노은</v>
          </cell>
        </row>
        <row r="4682">
          <cell r="A4682" t="str">
            <v>대전노은</v>
          </cell>
        </row>
        <row r="4683">
          <cell r="A4683" t="str">
            <v>대전노은</v>
          </cell>
        </row>
        <row r="4684">
          <cell r="A4684" t="str">
            <v>대전노은</v>
          </cell>
        </row>
        <row r="4685">
          <cell r="A4685" t="str">
            <v>대전노은</v>
          </cell>
        </row>
        <row r="4686">
          <cell r="A4686" t="str">
            <v>대전노은</v>
          </cell>
        </row>
        <row r="4687">
          <cell r="A4687" t="str">
            <v>대전노은</v>
          </cell>
        </row>
        <row r="4688">
          <cell r="A4688" t="str">
            <v>대전노은</v>
          </cell>
        </row>
        <row r="4689">
          <cell r="A4689" t="str">
            <v>대전노은</v>
          </cell>
        </row>
        <row r="4690">
          <cell r="A4690" t="str">
            <v>대전노은</v>
          </cell>
        </row>
        <row r="4691">
          <cell r="A4691" t="str">
            <v>대전노은</v>
          </cell>
        </row>
        <row r="4692">
          <cell r="A4692" t="str">
            <v>대전노은</v>
          </cell>
        </row>
        <row r="4693">
          <cell r="A4693" t="str">
            <v>대전노은</v>
          </cell>
        </row>
        <row r="4694">
          <cell r="A4694" t="str">
            <v>대전노은</v>
          </cell>
        </row>
        <row r="4695">
          <cell r="A4695" t="str">
            <v>대전노은</v>
          </cell>
        </row>
        <row r="4696">
          <cell r="A4696" t="str">
            <v>대전노은</v>
          </cell>
        </row>
        <row r="4697">
          <cell r="A4697" t="str">
            <v>대전노은</v>
          </cell>
        </row>
        <row r="4698">
          <cell r="A4698" t="str">
            <v>대전노은</v>
          </cell>
        </row>
        <row r="4699">
          <cell r="A4699" t="str">
            <v>대전노은</v>
          </cell>
        </row>
        <row r="4700">
          <cell r="A4700" t="str">
            <v>대전노은</v>
          </cell>
        </row>
        <row r="4701">
          <cell r="A4701" t="str">
            <v>대전노은</v>
          </cell>
        </row>
        <row r="4702">
          <cell r="A4702" t="str">
            <v>대전노은</v>
          </cell>
        </row>
        <row r="4703">
          <cell r="A4703" t="str">
            <v>대전노은</v>
          </cell>
        </row>
        <row r="4704">
          <cell r="A4704" t="str">
            <v>대전노은</v>
          </cell>
        </row>
        <row r="4705">
          <cell r="A4705" t="str">
            <v>대전노은</v>
          </cell>
        </row>
        <row r="4706">
          <cell r="A4706" t="str">
            <v>대전노은</v>
          </cell>
        </row>
        <row r="4707">
          <cell r="A4707" t="str">
            <v>대전노은</v>
          </cell>
        </row>
        <row r="4708">
          <cell r="A4708" t="str">
            <v>대전노은</v>
          </cell>
        </row>
        <row r="4709">
          <cell r="A4709" t="str">
            <v>대전노은</v>
          </cell>
        </row>
        <row r="4710">
          <cell r="A4710" t="str">
            <v>대전노은</v>
          </cell>
        </row>
        <row r="4711">
          <cell r="A4711" t="str">
            <v>대전노은</v>
          </cell>
        </row>
        <row r="4712">
          <cell r="A4712" t="str">
            <v>대전노은</v>
          </cell>
        </row>
        <row r="4713">
          <cell r="A4713" t="str">
            <v>대전노은</v>
          </cell>
        </row>
        <row r="4714">
          <cell r="A4714" t="str">
            <v>대전노은</v>
          </cell>
        </row>
        <row r="4715">
          <cell r="A4715" t="str">
            <v>대전노은</v>
          </cell>
        </row>
        <row r="4716">
          <cell r="A4716" t="str">
            <v>대전노은</v>
          </cell>
        </row>
        <row r="4717">
          <cell r="A4717" t="str">
            <v>대전노은</v>
          </cell>
        </row>
        <row r="4718">
          <cell r="A4718" t="str">
            <v>대전노은</v>
          </cell>
        </row>
        <row r="4719">
          <cell r="A4719" t="str">
            <v>대전노은</v>
          </cell>
        </row>
        <row r="4720">
          <cell r="A4720" t="str">
            <v>대전노은</v>
          </cell>
        </row>
        <row r="4721">
          <cell r="A4721" t="str">
            <v>대전노은</v>
          </cell>
        </row>
        <row r="4722">
          <cell r="A4722" t="str">
            <v>대전노은</v>
          </cell>
        </row>
        <row r="4723">
          <cell r="A4723" t="str">
            <v>대전노은</v>
          </cell>
        </row>
        <row r="4724">
          <cell r="A4724" t="str">
            <v>대전노은</v>
          </cell>
        </row>
        <row r="4725">
          <cell r="A4725" t="str">
            <v>대전노은</v>
          </cell>
        </row>
        <row r="4726">
          <cell r="A4726" t="str">
            <v>대전노은</v>
          </cell>
        </row>
        <row r="4727">
          <cell r="A4727" t="str">
            <v>대전노은</v>
          </cell>
        </row>
        <row r="4728">
          <cell r="A4728" t="str">
            <v>대전노은</v>
          </cell>
        </row>
        <row r="4729">
          <cell r="A4729" t="str">
            <v>대전노은</v>
          </cell>
        </row>
        <row r="4730">
          <cell r="A4730" t="str">
            <v>대전노은</v>
          </cell>
        </row>
        <row r="4731">
          <cell r="A4731" t="str">
            <v>대전노은</v>
          </cell>
        </row>
        <row r="4732">
          <cell r="A4732" t="str">
            <v>대전노은</v>
          </cell>
        </row>
        <row r="4733">
          <cell r="A4733" t="str">
            <v>대전노은</v>
          </cell>
        </row>
        <row r="4734">
          <cell r="A4734" t="str">
            <v>대전노은</v>
          </cell>
        </row>
        <row r="4735">
          <cell r="A4735" t="str">
            <v>대전노은</v>
          </cell>
        </row>
        <row r="4736">
          <cell r="A4736" t="str">
            <v>대전노은</v>
          </cell>
        </row>
        <row r="4737">
          <cell r="A4737" t="str">
            <v>대전노은</v>
          </cell>
        </row>
        <row r="4738">
          <cell r="A4738" t="str">
            <v>대전노은</v>
          </cell>
        </row>
        <row r="4739">
          <cell r="A4739" t="str">
            <v>대전노은</v>
          </cell>
        </row>
        <row r="4740">
          <cell r="A4740" t="str">
            <v>대전노은</v>
          </cell>
        </row>
        <row r="4741">
          <cell r="A4741" t="str">
            <v>대전노은</v>
          </cell>
        </row>
        <row r="4742">
          <cell r="A4742" t="str">
            <v>대전노은</v>
          </cell>
        </row>
        <row r="4743">
          <cell r="A4743" t="str">
            <v>대전노은</v>
          </cell>
        </row>
        <row r="4744">
          <cell r="A4744" t="str">
            <v>대전노은</v>
          </cell>
        </row>
        <row r="4745">
          <cell r="A4745" t="str">
            <v>대전노은</v>
          </cell>
        </row>
        <row r="4746">
          <cell r="A4746" t="str">
            <v>대전노은</v>
          </cell>
        </row>
        <row r="4747">
          <cell r="A4747" t="str">
            <v>대전노은</v>
          </cell>
        </row>
        <row r="4748">
          <cell r="A4748" t="str">
            <v>대전노은</v>
          </cell>
        </row>
        <row r="4749">
          <cell r="A4749" t="str">
            <v>대전노은</v>
          </cell>
        </row>
        <row r="4750">
          <cell r="A4750" t="str">
            <v>대전노은</v>
          </cell>
        </row>
        <row r="4751">
          <cell r="A4751" t="str">
            <v>대전노은</v>
          </cell>
        </row>
        <row r="4752">
          <cell r="A4752" t="str">
            <v>대전노은</v>
          </cell>
        </row>
        <row r="4753">
          <cell r="A4753" t="str">
            <v>대전노은</v>
          </cell>
        </row>
        <row r="4754">
          <cell r="A4754" t="str">
            <v>대전노은</v>
          </cell>
        </row>
        <row r="4755">
          <cell r="A4755" t="str">
            <v>대전노은</v>
          </cell>
        </row>
        <row r="4756">
          <cell r="A4756" t="str">
            <v>대전노은</v>
          </cell>
        </row>
        <row r="4757">
          <cell r="A4757" t="str">
            <v>대전노은</v>
          </cell>
        </row>
        <row r="4758">
          <cell r="A4758" t="str">
            <v>대전노은</v>
          </cell>
        </row>
        <row r="4759">
          <cell r="A4759" t="str">
            <v>대전노은</v>
          </cell>
        </row>
        <row r="4760">
          <cell r="A4760" t="str">
            <v>대전노은</v>
          </cell>
        </row>
        <row r="4761">
          <cell r="A4761" t="str">
            <v>대전노은</v>
          </cell>
        </row>
        <row r="4762">
          <cell r="A4762" t="str">
            <v>대전노은</v>
          </cell>
        </row>
        <row r="4763">
          <cell r="A4763" t="str">
            <v>대전노은</v>
          </cell>
        </row>
        <row r="4764">
          <cell r="A4764" t="str">
            <v>대전노은</v>
          </cell>
        </row>
        <row r="4765">
          <cell r="A4765" t="str">
            <v>대전노은</v>
          </cell>
        </row>
        <row r="4766">
          <cell r="A4766" t="str">
            <v>대전노은</v>
          </cell>
        </row>
        <row r="4767">
          <cell r="A4767" t="str">
            <v>대전노은</v>
          </cell>
        </row>
        <row r="4768">
          <cell r="A4768" t="str">
            <v>대전노은</v>
          </cell>
        </row>
        <row r="4769">
          <cell r="A4769" t="str">
            <v>대전노은</v>
          </cell>
        </row>
        <row r="4770">
          <cell r="A4770" t="str">
            <v>대전노은</v>
          </cell>
        </row>
        <row r="4771">
          <cell r="A4771" t="str">
            <v>대전노은</v>
          </cell>
        </row>
        <row r="4772">
          <cell r="A4772" t="str">
            <v>대전노은</v>
          </cell>
        </row>
        <row r="4773">
          <cell r="A4773" t="str">
            <v>대전노은</v>
          </cell>
        </row>
        <row r="4774">
          <cell r="A4774" t="str">
            <v>대전노은</v>
          </cell>
        </row>
        <row r="4775">
          <cell r="A4775" t="str">
            <v>대전노은</v>
          </cell>
        </row>
        <row r="4776">
          <cell r="A4776" t="str">
            <v>대전노은</v>
          </cell>
        </row>
        <row r="4777">
          <cell r="A4777" t="str">
            <v>대전노은</v>
          </cell>
        </row>
        <row r="4778">
          <cell r="A4778" t="str">
            <v>대전노은</v>
          </cell>
        </row>
        <row r="4779">
          <cell r="A4779" t="str">
            <v>대전노은</v>
          </cell>
        </row>
        <row r="4780">
          <cell r="A4780" t="str">
            <v>대전노은</v>
          </cell>
        </row>
        <row r="4781">
          <cell r="A4781" t="str">
            <v>대전노은</v>
          </cell>
        </row>
        <row r="4782">
          <cell r="A4782" t="str">
            <v>대전노은</v>
          </cell>
        </row>
        <row r="4783">
          <cell r="A4783" t="str">
            <v>대전노은</v>
          </cell>
        </row>
        <row r="4784">
          <cell r="A4784" t="str">
            <v>대전노은</v>
          </cell>
        </row>
        <row r="4785">
          <cell r="A4785" t="str">
            <v>대전노은</v>
          </cell>
        </row>
        <row r="4786">
          <cell r="A4786" t="str">
            <v>대전노은</v>
          </cell>
        </row>
        <row r="4787">
          <cell r="A4787" t="str">
            <v>대전노은</v>
          </cell>
        </row>
        <row r="4788">
          <cell r="A4788" t="str">
            <v>대전노은</v>
          </cell>
        </row>
        <row r="4789">
          <cell r="A4789" t="str">
            <v>대전노은</v>
          </cell>
        </row>
        <row r="4790">
          <cell r="A4790" t="str">
            <v>대전노은</v>
          </cell>
        </row>
        <row r="4791">
          <cell r="A4791" t="str">
            <v>대전노은</v>
          </cell>
        </row>
        <row r="4792">
          <cell r="A4792" t="str">
            <v>대전노은</v>
          </cell>
        </row>
        <row r="4793">
          <cell r="A4793" t="str">
            <v>대전노은</v>
          </cell>
        </row>
        <row r="4794">
          <cell r="A4794" t="str">
            <v>대전노은</v>
          </cell>
        </row>
        <row r="4795">
          <cell r="A4795" t="str">
            <v>대전노은</v>
          </cell>
        </row>
        <row r="4796">
          <cell r="A4796" t="str">
            <v>대전노은</v>
          </cell>
        </row>
        <row r="4797">
          <cell r="A4797" t="str">
            <v>대전노은</v>
          </cell>
        </row>
        <row r="4798">
          <cell r="A4798" t="str">
            <v>대전노은</v>
          </cell>
        </row>
        <row r="4799">
          <cell r="A4799" t="str">
            <v>대전노은</v>
          </cell>
        </row>
        <row r="4800">
          <cell r="A4800" t="str">
            <v>대전노은</v>
          </cell>
        </row>
        <row r="4801">
          <cell r="A4801" t="str">
            <v>대전노은</v>
          </cell>
        </row>
        <row r="4802">
          <cell r="A4802" t="str">
            <v>대전노은</v>
          </cell>
        </row>
        <row r="4803">
          <cell r="A4803" t="str">
            <v>대전노은</v>
          </cell>
        </row>
        <row r="4804">
          <cell r="A4804" t="str">
            <v>대전노은</v>
          </cell>
        </row>
        <row r="4805">
          <cell r="A4805" t="str">
            <v>대전노은</v>
          </cell>
        </row>
        <row r="4806">
          <cell r="A4806" t="str">
            <v>대전노은</v>
          </cell>
        </row>
        <row r="4807">
          <cell r="A4807" t="str">
            <v>대전노은</v>
          </cell>
        </row>
        <row r="4808">
          <cell r="A4808" t="str">
            <v>대전노은</v>
          </cell>
        </row>
        <row r="4809">
          <cell r="A4809" t="str">
            <v>대전노은</v>
          </cell>
        </row>
        <row r="4810">
          <cell r="A4810" t="str">
            <v>대전노은</v>
          </cell>
        </row>
        <row r="4811">
          <cell r="A4811" t="str">
            <v>대전노은</v>
          </cell>
        </row>
        <row r="4812">
          <cell r="A4812" t="str">
            <v>대전노은</v>
          </cell>
        </row>
        <row r="4813">
          <cell r="A4813" t="str">
            <v>대전노은</v>
          </cell>
        </row>
        <row r="4814">
          <cell r="A4814" t="str">
            <v>대전노은</v>
          </cell>
        </row>
        <row r="4815">
          <cell r="A4815" t="str">
            <v>대전노은</v>
          </cell>
        </row>
        <row r="4816">
          <cell r="A4816" t="str">
            <v>대전노은</v>
          </cell>
        </row>
        <row r="4817">
          <cell r="A4817" t="str">
            <v>대전노은</v>
          </cell>
        </row>
        <row r="4818">
          <cell r="A4818" t="str">
            <v>대전노은</v>
          </cell>
        </row>
        <row r="4819">
          <cell r="A4819" t="str">
            <v>대전노은</v>
          </cell>
        </row>
        <row r="4820">
          <cell r="A4820" t="str">
            <v>대전노은</v>
          </cell>
        </row>
        <row r="4821">
          <cell r="A4821" t="str">
            <v>대전노은</v>
          </cell>
        </row>
        <row r="4822">
          <cell r="A4822" t="str">
            <v>대전노은</v>
          </cell>
        </row>
        <row r="4823">
          <cell r="A4823" t="str">
            <v>대전노은</v>
          </cell>
        </row>
        <row r="4824">
          <cell r="A4824" t="str">
            <v>대전노은</v>
          </cell>
        </row>
        <row r="4825">
          <cell r="A4825" t="str">
            <v>대전노은</v>
          </cell>
        </row>
        <row r="4826">
          <cell r="A4826" t="str">
            <v>대전노은</v>
          </cell>
        </row>
        <row r="4827">
          <cell r="A4827" t="str">
            <v>대전노은</v>
          </cell>
        </row>
        <row r="4828">
          <cell r="A4828" t="str">
            <v>대전노은</v>
          </cell>
        </row>
        <row r="4829">
          <cell r="A4829" t="str">
            <v>대전노은</v>
          </cell>
        </row>
        <row r="4830">
          <cell r="A4830" t="str">
            <v>대전노은</v>
          </cell>
        </row>
        <row r="4831">
          <cell r="A4831" t="str">
            <v>대전노은</v>
          </cell>
        </row>
        <row r="4832">
          <cell r="A4832" t="str">
            <v>대전노은</v>
          </cell>
        </row>
        <row r="4833">
          <cell r="A4833" t="str">
            <v>대전노은</v>
          </cell>
        </row>
        <row r="4834">
          <cell r="A4834" t="str">
            <v>대전노은</v>
          </cell>
        </row>
        <row r="4835">
          <cell r="A4835" t="str">
            <v>대전노은</v>
          </cell>
        </row>
        <row r="4836">
          <cell r="A4836" t="str">
            <v>대전노은</v>
          </cell>
        </row>
        <row r="4837">
          <cell r="A4837" t="str">
            <v>대전노은</v>
          </cell>
        </row>
        <row r="4838">
          <cell r="A4838" t="str">
            <v>대전노은</v>
          </cell>
        </row>
        <row r="4839">
          <cell r="A4839" t="str">
            <v>대전노은</v>
          </cell>
        </row>
        <row r="4840">
          <cell r="A4840" t="str">
            <v>대전노은</v>
          </cell>
        </row>
        <row r="4841">
          <cell r="A4841" t="str">
            <v>대전노은</v>
          </cell>
        </row>
        <row r="4842">
          <cell r="A4842" t="str">
            <v>대전노은</v>
          </cell>
        </row>
        <row r="4843">
          <cell r="A4843" t="str">
            <v>대전노은</v>
          </cell>
        </row>
        <row r="4844">
          <cell r="A4844" t="str">
            <v>대전노은</v>
          </cell>
        </row>
        <row r="4845">
          <cell r="A4845" t="str">
            <v>대전노은</v>
          </cell>
        </row>
        <row r="4846">
          <cell r="A4846" t="str">
            <v>대전노은</v>
          </cell>
        </row>
        <row r="4847">
          <cell r="A4847" t="str">
            <v>대전노은</v>
          </cell>
        </row>
        <row r="4848">
          <cell r="A4848" t="str">
            <v>대전노은</v>
          </cell>
        </row>
        <row r="4849">
          <cell r="A4849" t="str">
            <v>대전노은</v>
          </cell>
        </row>
        <row r="4850">
          <cell r="A4850" t="str">
            <v>대전노은</v>
          </cell>
        </row>
        <row r="4851">
          <cell r="A4851" t="str">
            <v>대전노은</v>
          </cell>
        </row>
        <row r="4852">
          <cell r="A4852" t="str">
            <v>대전노은</v>
          </cell>
        </row>
        <row r="4853">
          <cell r="A4853" t="str">
            <v>대전노은</v>
          </cell>
        </row>
        <row r="4854">
          <cell r="A4854" t="str">
            <v>대전노은</v>
          </cell>
        </row>
        <row r="4855">
          <cell r="A4855" t="str">
            <v>대전노은</v>
          </cell>
        </row>
        <row r="4856">
          <cell r="A4856" t="str">
            <v>대전노은</v>
          </cell>
        </row>
        <row r="4857">
          <cell r="A4857" t="str">
            <v>대전노은</v>
          </cell>
        </row>
        <row r="4858">
          <cell r="A4858" t="str">
            <v>대전노은</v>
          </cell>
        </row>
        <row r="4859">
          <cell r="A4859" t="str">
            <v>대전노은</v>
          </cell>
        </row>
        <row r="4860">
          <cell r="A4860" t="str">
            <v>대전노은</v>
          </cell>
        </row>
        <row r="4861">
          <cell r="A4861" t="str">
            <v>대전노은</v>
          </cell>
        </row>
        <row r="4862">
          <cell r="A4862" t="str">
            <v>대전노은</v>
          </cell>
        </row>
        <row r="4863">
          <cell r="A4863" t="str">
            <v>대전노은</v>
          </cell>
        </row>
        <row r="4864">
          <cell r="A4864" t="str">
            <v>대전노은</v>
          </cell>
        </row>
        <row r="4865">
          <cell r="A4865" t="str">
            <v>대전노은</v>
          </cell>
        </row>
        <row r="4866">
          <cell r="A4866" t="str">
            <v>대전노은</v>
          </cell>
        </row>
        <row r="4867">
          <cell r="A4867" t="str">
            <v>대전노은</v>
          </cell>
        </row>
        <row r="4868">
          <cell r="A4868" t="str">
            <v>대전노은</v>
          </cell>
        </row>
        <row r="4869">
          <cell r="A4869" t="str">
            <v>대전노은</v>
          </cell>
        </row>
        <row r="4870">
          <cell r="A4870" t="str">
            <v>대전노은</v>
          </cell>
        </row>
        <row r="4871">
          <cell r="A4871" t="str">
            <v>대전노은</v>
          </cell>
        </row>
        <row r="4872">
          <cell r="A4872" t="str">
            <v>대전노은</v>
          </cell>
        </row>
        <row r="4873">
          <cell r="A4873" t="str">
            <v>대전노은</v>
          </cell>
        </row>
        <row r="4874">
          <cell r="A4874" t="str">
            <v>대전노은</v>
          </cell>
        </row>
        <row r="4875">
          <cell r="A4875" t="str">
            <v>대전노은</v>
          </cell>
        </row>
        <row r="4876">
          <cell r="A4876" t="str">
            <v>대전노은</v>
          </cell>
        </row>
        <row r="4877">
          <cell r="A4877" t="str">
            <v>대전노은</v>
          </cell>
        </row>
        <row r="4878">
          <cell r="A4878" t="str">
            <v>대전노은</v>
          </cell>
        </row>
        <row r="4879">
          <cell r="A4879" t="str">
            <v>대전노은</v>
          </cell>
        </row>
        <row r="4880">
          <cell r="A4880" t="str">
            <v>대전노은</v>
          </cell>
        </row>
        <row r="4881">
          <cell r="A4881" t="str">
            <v>대전노은</v>
          </cell>
        </row>
        <row r="4882">
          <cell r="A4882" t="str">
            <v>대전노은</v>
          </cell>
        </row>
        <row r="4883">
          <cell r="A4883" t="str">
            <v>대전노은</v>
          </cell>
        </row>
        <row r="4884">
          <cell r="A4884" t="str">
            <v>대전노은</v>
          </cell>
        </row>
        <row r="4885">
          <cell r="A4885" t="str">
            <v>대전노은</v>
          </cell>
        </row>
        <row r="4886">
          <cell r="A4886" t="str">
            <v>대전노은</v>
          </cell>
        </row>
        <row r="4887">
          <cell r="A4887" t="str">
            <v>대전노은</v>
          </cell>
        </row>
        <row r="4888">
          <cell r="A4888" t="str">
            <v>대전노은</v>
          </cell>
        </row>
        <row r="4889">
          <cell r="A4889" t="str">
            <v>대전노은</v>
          </cell>
        </row>
        <row r="4890">
          <cell r="A4890" t="str">
            <v>대전노은</v>
          </cell>
        </row>
        <row r="4891">
          <cell r="A4891" t="str">
            <v>대전노은</v>
          </cell>
        </row>
        <row r="4892">
          <cell r="A4892" t="str">
            <v>대전노은</v>
          </cell>
        </row>
        <row r="4893">
          <cell r="A4893" t="str">
            <v>대전노은</v>
          </cell>
        </row>
        <row r="4894">
          <cell r="A4894" t="str">
            <v>대전노은</v>
          </cell>
        </row>
        <row r="4895">
          <cell r="A4895" t="str">
            <v>대전노은</v>
          </cell>
        </row>
        <row r="4896">
          <cell r="A4896" t="str">
            <v>대전노은</v>
          </cell>
        </row>
        <row r="4897">
          <cell r="A4897" t="str">
            <v>대전노은</v>
          </cell>
        </row>
        <row r="4898">
          <cell r="A4898" t="str">
            <v>대전노은</v>
          </cell>
        </row>
        <row r="4899">
          <cell r="A4899" t="str">
            <v>대전노은</v>
          </cell>
        </row>
        <row r="4900">
          <cell r="A4900" t="str">
            <v>대전노은</v>
          </cell>
        </row>
        <row r="4901">
          <cell r="A4901" t="str">
            <v>대전노은</v>
          </cell>
        </row>
        <row r="4902">
          <cell r="A4902" t="str">
            <v>대전노은</v>
          </cell>
        </row>
        <row r="4903">
          <cell r="A4903" t="str">
            <v>대전노은</v>
          </cell>
        </row>
        <row r="4904">
          <cell r="A4904" t="str">
            <v>대전노은</v>
          </cell>
        </row>
        <row r="4905">
          <cell r="A4905" t="str">
            <v>대전노은</v>
          </cell>
        </row>
        <row r="4906">
          <cell r="A4906" t="str">
            <v>대전노은</v>
          </cell>
        </row>
        <row r="4907">
          <cell r="A4907" t="str">
            <v>대전노은</v>
          </cell>
        </row>
        <row r="4908">
          <cell r="A4908" t="str">
            <v>대전노은</v>
          </cell>
        </row>
        <row r="4909">
          <cell r="A4909" t="str">
            <v>대전노은</v>
          </cell>
        </row>
        <row r="4910">
          <cell r="A4910" t="str">
            <v>대전노은</v>
          </cell>
        </row>
        <row r="4911">
          <cell r="A4911" t="str">
            <v>대전노은</v>
          </cell>
        </row>
        <row r="4912">
          <cell r="A4912" t="str">
            <v>대전노은</v>
          </cell>
        </row>
        <row r="4913">
          <cell r="A4913" t="str">
            <v>대전노은</v>
          </cell>
        </row>
        <row r="4914">
          <cell r="A4914" t="str">
            <v>대전노은</v>
          </cell>
        </row>
        <row r="4915">
          <cell r="A4915" t="str">
            <v>대전노은</v>
          </cell>
        </row>
        <row r="4916">
          <cell r="A4916" t="str">
            <v>대전노은</v>
          </cell>
        </row>
        <row r="4917">
          <cell r="A4917" t="str">
            <v>대전노은</v>
          </cell>
        </row>
        <row r="4918">
          <cell r="A4918" t="str">
            <v>대전노은</v>
          </cell>
        </row>
        <row r="4919">
          <cell r="A4919" t="str">
            <v>대전노은</v>
          </cell>
        </row>
        <row r="4920">
          <cell r="A4920" t="str">
            <v>대전노은</v>
          </cell>
        </row>
        <row r="4921">
          <cell r="A4921" t="str">
            <v>대전노은</v>
          </cell>
        </row>
        <row r="4922">
          <cell r="A4922" t="str">
            <v>대전노은</v>
          </cell>
        </row>
        <row r="4923">
          <cell r="A4923" t="str">
            <v>대전노은</v>
          </cell>
        </row>
        <row r="4924">
          <cell r="A4924" t="str">
            <v>대전노은</v>
          </cell>
        </row>
        <row r="4925">
          <cell r="A4925" t="str">
            <v>대전노은</v>
          </cell>
        </row>
        <row r="4926">
          <cell r="A4926" t="str">
            <v>대전노은</v>
          </cell>
        </row>
        <row r="4927">
          <cell r="A4927" t="str">
            <v>대전노은</v>
          </cell>
        </row>
        <row r="4928">
          <cell r="A4928" t="str">
            <v>대전노은</v>
          </cell>
        </row>
        <row r="4929">
          <cell r="A4929" t="str">
            <v>대전노은</v>
          </cell>
        </row>
        <row r="4930">
          <cell r="A4930" t="str">
            <v>대전노은</v>
          </cell>
        </row>
        <row r="4931">
          <cell r="A4931" t="str">
            <v>대전노은</v>
          </cell>
        </row>
        <row r="4932">
          <cell r="A4932" t="str">
            <v>대전노은</v>
          </cell>
        </row>
        <row r="4933">
          <cell r="A4933" t="str">
            <v>대전노은</v>
          </cell>
        </row>
        <row r="4934">
          <cell r="A4934" t="str">
            <v>대전노은</v>
          </cell>
        </row>
        <row r="4935">
          <cell r="A4935" t="str">
            <v>대전노은</v>
          </cell>
        </row>
        <row r="4936">
          <cell r="A4936" t="str">
            <v>대전노은</v>
          </cell>
        </row>
        <row r="4937">
          <cell r="A4937" t="str">
            <v>대전노은</v>
          </cell>
        </row>
        <row r="4938">
          <cell r="A4938" t="str">
            <v>대전노은</v>
          </cell>
        </row>
        <row r="4939">
          <cell r="A4939" t="str">
            <v>대전노은</v>
          </cell>
        </row>
        <row r="4940">
          <cell r="A4940" t="str">
            <v>대전노은</v>
          </cell>
        </row>
        <row r="4941">
          <cell r="A4941" t="str">
            <v>대전노은</v>
          </cell>
        </row>
        <row r="4942">
          <cell r="A4942" t="str">
            <v>대전노은</v>
          </cell>
        </row>
        <row r="4943">
          <cell r="A4943" t="str">
            <v>대전노은</v>
          </cell>
        </row>
        <row r="4944">
          <cell r="A4944" t="str">
            <v>대전노은</v>
          </cell>
        </row>
        <row r="4945">
          <cell r="A4945" t="str">
            <v>대전노은</v>
          </cell>
        </row>
        <row r="4946">
          <cell r="A4946" t="str">
            <v>대전노은</v>
          </cell>
        </row>
        <row r="4947">
          <cell r="A4947" t="str">
            <v>대전노은</v>
          </cell>
        </row>
        <row r="4948">
          <cell r="A4948" t="str">
            <v>대전노은</v>
          </cell>
        </row>
        <row r="4949">
          <cell r="A4949" t="str">
            <v>대전노은</v>
          </cell>
        </row>
        <row r="4950">
          <cell r="A4950" t="str">
            <v>대전노은</v>
          </cell>
        </row>
        <row r="4951">
          <cell r="A4951" t="str">
            <v>대전노은</v>
          </cell>
        </row>
        <row r="4952">
          <cell r="A4952" t="str">
            <v>대전노은</v>
          </cell>
        </row>
        <row r="4953">
          <cell r="A4953" t="str">
            <v>대전노은</v>
          </cell>
        </row>
        <row r="4954">
          <cell r="A4954" t="str">
            <v>대전노은</v>
          </cell>
        </row>
        <row r="4955">
          <cell r="A4955" t="str">
            <v>대전노은</v>
          </cell>
        </row>
        <row r="4956">
          <cell r="A4956" t="str">
            <v>대전노은</v>
          </cell>
        </row>
        <row r="4957">
          <cell r="A4957" t="str">
            <v>대전노은</v>
          </cell>
        </row>
        <row r="4958">
          <cell r="A4958" t="str">
            <v>대전노은</v>
          </cell>
        </row>
        <row r="4959">
          <cell r="A4959" t="str">
            <v>대전노은</v>
          </cell>
        </row>
        <row r="4960">
          <cell r="A4960" t="str">
            <v>대전노은</v>
          </cell>
        </row>
        <row r="4961">
          <cell r="A4961" t="str">
            <v>대전노은</v>
          </cell>
        </row>
        <row r="4962">
          <cell r="A4962" t="str">
            <v>대전노은</v>
          </cell>
        </row>
        <row r="4963">
          <cell r="A4963" t="str">
            <v>대전노은</v>
          </cell>
        </row>
        <row r="4964">
          <cell r="A4964" t="str">
            <v>대전노은</v>
          </cell>
        </row>
        <row r="4965">
          <cell r="A4965" t="str">
            <v>대전노은</v>
          </cell>
        </row>
        <row r="4966">
          <cell r="A4966" t="str">
            <v>대전노은</v>
          </cell>
        </row>
        <row r="4967">
          <cell r="A4967" t="str">
            <v>대전노은</v>
          </cell>
        </row>
        <row r="4968">
          <cell r="A4968" t="str">
            <v>대전노은</v>
          </cell>
        </row>
        <row r="4969">
          <cell r="A4969" t="str">
            <v>대전노은</v>
          </cell>
        </row>
        <row r="4970">
          <cell r="A4970" t="str">
            <v>대전노은</v>
          </cell>
        </row>
        <row r="4971">
          <cell r="A4971" t="str">
            <v>대전노은</v>
          </cell>
        </row>
        <row r="4972">
          <cell r="A4972" t="str">
            <v>대전노은</v>
          </cell>
        </row>
        <row r="4973">
          <cell r="A4973" t="str">
            <v>대전노은</v>
          </cell>
        </row>
        <row r="4974">
          <cell r="A4974" t="str">
            <v>대전노은</v>
          </cell>
        </row>
        <row r="4975">
          <cell r="A4975" t="str">
            <v>대전노은</v>
          </cell>
        </row>
        <row r="4976">
          <cell r="A4976" t="str">
            <v>대전노은</v>
          </cell>
        </row>
        <row r="4977">
          <cell r="A4977" t="str">
            <v>대전노은</v>
          </cell>
        </row>
        <row r="4978">
          <cell r="A4978" t="str">
            <v>대전노은</v>
          </cell>
        </row>
        <row r="4979">
          <cell r="A4979" t="str">
            <v>대전노은</v>
          </cell>
        </row>
        <row r="4980">
          <cell r="A4980" t="str">
            <v>대전노은</v>
          </cell>
        </row>
        <row r="4981">
          <cell r="A4981" t="str">
            <v>대전노은</v>
          </cell>
        </row>
        <row r="4982">
          <cell r="A4982" t="str">
            <v>대전노은</v>
          </cell>
        </row>
        <row r="4983">
          <cell r="A4983" t="str">
            <v>대전노은</v>
          </cell>
        </row>
        <row r="4984">
          <cell r="A4984" t="str">
            <v>대전노은</v>
          </cell>
        </row>
        <row r="4985">
          <cell r="A4985" t="str">
            <v>대전노은</v>
          </cell>
        </row>
        <row r="4986">
          <cell r="A4986" t="str">
            <v>대전노은</v>
          </cell>
        </row>
        <row r="4987">
          <cell r="A4987" t="str">
            <v>대전노은</v>
          </cell>
        </row>
        <row r="4988">
          <cell r="A4988" t="str">
            <v>대전노은</v>
          </cell>
        </row>
        <row r="4989">
          <cell r="A4989" t="str">
            <v>대전노은</v>
          </cell>
        </row>
        <row r="4990">
          <cell r="A4990" t="str">
            <v>대전노은</v>
          </cell>
        </row>
        <row r="4991">
          <cell r="A4991" t="str">
            <v>대전노은</v>
          </cell>
        </row>
        <row r="4992">
          <cell r="A4992" t="str">
            <v>대전노은</v>
          </cell>
        </row>
        <row r="4993">
          <cell r="A4993" t="str">
            <v>대전노은</v>
          </cell>
        </row>
        <row r="4994">
          <cell r="A4994" t="str">
            <v>대전노은</v>
          </cell>
        </row>
        <row r="4995">
          <cell r="A4995" t="str">
            <v>대전노은</v>
          </cell>
        </row>
        <row r="4996">
          <cell r="A4996" t="str">
            <v>대전노은</v>
          </cell>
        </row>
        <row r="4997">
          <cell r="A4997" t="str">
            <v>대전노은</v>
          </cell>
        </row>
        <row r="4998">
          <cell r="A4998" t="str">
            <v>대전노은</v>
          </cell>
        </row>
        <row r="4999">
          <cell r="A4999" t="str">
            <v>대전노은</v>
          </cell>
        </row>
        <row r="5000">
          <cell r="A5000" t="str">
            <v>대전노은</v>
          </cell>
        </row>
        <row r="5001">
          <cell r="A5001" t="str">
            <v>대전노은</v>
          </cell>
        </row>
        <row r="5002">
          <cell r="A5002" t="str">
            <v>대전노은</v>
          </cell>
        </row>
        <row r="5003">
          <cell r="A5003" t="str">
            <v>대전노은</v>
          </cell>
        </row>
        <row r="5004">
          <cell r="A5004" t="str">
            <v>대전노은</v>
          </cell>
        </row>
        <row r="5005">
          <cell r="A5005" t="str">
            <v>대전노은</v>
          </cell>
        </row>
        <row r="5006">
          <cell r="A5006" t="str">
            <v>대전노은</v>
          </cell>
        </row>
        <row r="5007">
          <cell r="A5007" t="str">
            <v>대전노은</v>
          </cell>
        </row>
        <row r="5008">
          <cell r="A5008" t="str">
            <v>대전노은</v>
          </cell>
        </row>
        <row r="5009">
          <cell r="A5009" t="str">
            <v>대전노은</v>
          </cell>
        </row>
        <row r="5010">
          <cell r="A5010" t="str">
            <v>대전노은</v>
          </cell>
        </row>
        <row r="5011">
          <cell r="A5011" t="str">
            <v>대전노은</v>
          </cell>
        </row>
        <row r="5012">
          <cell r="A5012" t="str">
            <v>대전노은</v>
          </cell>
        </row>
        <row r="5013">
          <cell r="A5013" t="str">
            <v>대전노은</v>
          </cell>
        </row>
        <row r="5014">
          <cell r="A5014" t="str">
            <v>대전노은</v>
          </cell>
        </row>
        <row r="5015">
          <cell r="A5015" t="str">
            <v>대전노은</v>
          </cell>
        </row>
        <row r="5016">
          <cell r="A5016" t="str">
            <v>대전노은</v>
          </cell>
        </row>
        <row r="5017">
          <cell r="A5017" t="str">
            <v>대전노은</v>
          </cell>
        </row>
        <row r="5018">
          <cell r="A5018" t="str">
            <v>대전노은</v>
          </cell>
        </row>
        <row r="5019">
          <cell r="A5019" t="str">
            <v>대전노은</v>
          </cell>
        </row>
        <row r="5020">
          <cell r="A5020" t="str">
            <v>대전노은</v>
          </cell>
        </row>
        <row r="5021">
          <cell r="A5021" t="str">
            <v>대전노은</v>
          </cell>
        </row>
        <row r="5022">
          <cell r="A5022" t="str">
            <v>대전노은</v>
          </cell>
        </row>
        <row r="5023">
          <cell r="A5023" t="str">
            <v>대전노은</v>
          </cell>
        </row>
        <row r="5024">
          <cell r="A5024" t="str">
            <v>대전노은</v>
          </cell>
        </row>
        <row r="5025">
          <cell r="A5025" t="str">
            <v>대전노은</v>
          </cell>
        </row>
        <row r="5026">
          <cell r="A5026" t="str">
            <v>대전노은</v>
          </cell>
        </row>
        <row r="5027">
          <cell r="A5027" t="str">
            <v>대전노은</v>
          </cell>
        </row>
        <row r="5028">
          <cell r="A5028" t="str">
            <v>대전노은</v>
          </cell>
        </row>
        <row r="5029">
          <cell r="A5029" t="str">
            <v>대전노은</v>
          </cell>
        </row>
        <row r="5030">
          <cell r="A5030" t="str">
            <v>대전노은</v>
          </cell>
        </row>
        <row r="5031">
          <cell r="A5031" t="str">
            <v>대전노은</v>
          </cell>
        </row>
        <row r="5032">
          <cell r="A5032" t="str">
            <v>대전노은</v>
          </cell>
        </row>
        <row r="5033">
          <cell r="A5033" t="str">
            <v>대전노은</v>
          </cell>
        </row>
        <row r="5034">
          <cell r="A5034" t="str">
            <v>대전노은</v>
          </cell>
        </row>
        <row r="5035">
          <cell r="A5035" t="str">
            <v>대전노은</v>
          </cell>
        </row>
        <row r="5036">
          <cell r="A5036" t="str">
            <v>대전노은</v>
          </cell>
        </row>
        <row r="5037">
          <cell r="A5037" t="str">
            <v>대전노은</v>
          </cell>
        </row>
        <row r="5038">
          <cell r="A5038" t="str">
            <v>대전노은</v>
          </cell>
        </row>
        <row r="5039">
          <cell r="A5039" t="str">
            <v>대전노은</v>
          </cell>
        </row>
        <row r="5040">
          <cell r="A5040" t="str">
            <v>대전노은</v>
          </cell>
        </row>
        <row r="5041">
          <cell r="A5041" t="str">
            <v>대전노은</v>
          </cell>
        </row>
        <row r="5042">
          <cell r="A5042" t="str">
            <v>대전노은</v>
          </cell>
        </row>
        <row r="5043">
          <cell r="A5043" t="str">
            <v>대전노은</v>
          </cell>
        </row>
        <row r="5044">
          <cell r="A5044" t="str">
            <v>대전노은</v>
          </cell>
        </row>
        <row r="5045">
          <cell r="A5045" t="str">
            <v>대전노은</v>
          </cell>
        </row>
        <row r="5046">
          <cell r="A5046" t="str">
            <v>대전노은</v>
          </cell>
        </row>
        <row r="5047">
          <cell r="A5047" t="str">
            <v>대전노은</v>
          </cell>
        </row>
        <row r="5048">
          <cell r="A5048" t="str">
            <v>대전노은</v>
          </cell>
        </row>
        <row r="5049">
          <cell r="A5049" t="str">
            <v>대전노은</v>
          </cell>
        </row>
        <row r="5050">
          <cell r="A5050" t="str">
            <v>대전노은</v>
          </cell>
        </row>
        <row r="5051">
          <cell r="A5051" t="str">
            <v>대전노은</v>
          </cell>
        </row>
        <row r="5052">
          <cell r="A5052" t="str">
            <v>대전노은</v>
          </cell>
        </row>
        <row r="5053">
          <cell r="A5053" t="str">
            <v>대전노은</v>
          </cell>
        </row>
        <row r="5054">
          <cell r="A5054" t="str">
            <v>대전노은</v>
          </cell>
        </row>
        <row r="5055">
          <cell r="A5055" t="str">
            <v>대전노은</v>
          </cell>
        </row>
        <row r="5056">
          <cell r="A5056" t="str">
            <v>대전노은</v>
          </cell>
        </row>
        <row r="5057">
          <cell r="A5057" t="str">
            <v>대전노은</v>
          </cell>
        </row>
        <row r="5058">
          <cell r="A5058" t="str">
            <v>대전노은</v>
          </cell>
        </row>
        <row r="5059">
          <cell r="A5059" t="str">
            <v>대전노은</v>
          </cell>
        </row>
        <row r="5060">
          <cell r="A5060" t="str">
            <v>대전노은</v>
          </cell>
        </row>
        <row r="5061">
          <cell r="A5061" t="str">
            <v>대전노은</v>
          </cell>
        </row>
        <row r="5062">
          <cell r="A5062" t="str">
            <v>대전노은</v>
          </cell>
        </row>
        <row r="5063">
          <cell r="A5063" t="str">
            <v>대전노은</v>
          </cell>
        </row>
        <row r="5064">
          <cell r="A5064" t="str">
            <v>대전노은</v>
          </cell>
        </row>
        <row r="5065">
          <cell r="A5065" t="str">
            <v>대전노은</v>
          </cell>
        </row>
        <row r="5066">
          <cell r="A5066" t="str">
            <v>대전노은</v>
          </cell>
        </row>
        <row r="5067">
          <cell r="A5067" t="str">
            <v>대전노은</v>
          </cell>
        </row>
        <row r="5068">
          <cell r="A5068" t="str">
            <v>대전노은</v>
          </cell>
        </row>
        <row r="5069">
          <cell r="A5069" t="str">
            <v>대전노은</v>
          </cell>
        </row>
        <row r="5070">
          <cell r="A5070" t="str">
            <v>대전노은</v>
          </cell>
        </row>
        <row r="5071">
          <cell r="A5071" t="str">
            <v>대전노은</v>
          </cell>
        </row>
        <row r="5072">
          <cell r="A5072" t="str">
            <v>대전노은</v>
          </cell>
        </row>
        <row r="5073">
          <cell r="A5073" t="str">
            <v>대전노은</v>
          </cell>
        </row>
        <row r="5074">
          <cell r="A5074" t="str">
            <v>대전노은</v>
          </cell>
        </row>
        <row r="5075">
          <cell r="A5075" t="str">
            <v>대전노은</v>
          </cell>
        </row>
        <row r="5076">
          <cell r="A5076" t="str">
            <v>대전노은</v>
          </cell>
        </row>
        <row r="5077">
          <cell r="A5077" t="str">
            <v>대전노은</v>
          </cell>
        </row>
        <row r="5078">
          <cell r="A5078" t="str">
            <v>대전노은</v>
          </cell>
        </row>
        <row r="5079">
          <cell r="A5079" t="str">
            <v>대전노은</v>
          </cell>
        </row>
        <row r="5080">
          <cell r="A5080" t="str">
            <v>대전노은</v>
          </cell>
        </row>
        <row r="5081">
          <cell r="A5081" t="str">
            <v>대전노은</v>
          </cell>
        </row>
        <row r="5082">
          <cell r="A5082" t="str">
            <v>대전노은</v>
          </cell>
        </row>
        <row r="5083">
          <cell r="A5083" t="str">
            <v>대전노은</v>
          </cell>
        </row>
        <row r="5084">
          <cell r="A5084" t="str">
            <v>대전노은</v>
          </cell>
        </row>
        <row r="5085">
          <cell r="A5085" t="str">
            <v>대전노은</v>
          </cell>
        </row>
        <row r="5086">
          <cell r="A5086" t="str">
            <v>대전노은</v>
          </cell>
        </row>
        <row r="5087">
          <cell r="A5087" t="str">
            <v>대전노은</v>
          </cell>
        </row>
        <row r="5088">
          <cell r="A5088" t="str">
            <v>대전노은</v>
          </cell>
        </row>
        <row r="5089">
          <cell r="A5089" t="str">
            <v>대전노은</v>
          </cell>
        </row>
        <row r="5090">
          <cell r="A5090" t="str">
            <v>대전노은</v>
          </cell>
        </row>
        <row r="5091">
          <cell r="A5091" t="str">
            <v>대전노은</v>
          </cell>
        </row>
        <row r="5092">
          <cell r="A5092" t="str">
            <v>대전노은</v>
          </cell>
        </row>
        <row r="5093">
          <cell r="A5093" t="str">
            <v>대전노은</v>
          </cell>
        </row>
        <row r="5094">
          <cell r="A5094" t="str">
            <v>대전노은</v>
          </cell>
        </row>
        <row r="5095">
          <cell r="A5095" t="str">
            <v>대전노은</v>
          </cell>
        </row>
        <row r="5096">
          <cell r="A5096" t="str">
            <v>대전노은</v>
          </cell>
        </row>
        <row r="5097">
          <cell r="A5097" t="str">
            <v>대전노은</v>
          </cell>
        </row>
        <row r="5098">
          <cell r="A5098" t="str">
            <v>대전노은</v>
          </cell>
        </row>
        <row r="5099">
          <cell r="A5099" t="str">
            <v>대전노은</v>
          </cell>
        </row>
        <row r="5100">
          <cell r="A5100" t="str">
            <v>대전노은</v>
          </cell>
        </row>
        <row r="5101">
          <cell r="A5101" t="str">
            <v>대전노은</v>
          </cell>
        </row>
        <row r="5102">
          <cell r="A5102" t="str">
            <v>대전노은</v>
          </cell>
        </row>
        <row r="5103">
          <cell r="A5103" t="str">
            <v>대전노은</v>
          </cell>
        </row>
        <row r="5104">
          <cell r="A5104" t="str">
            <v>대전노은</v>
          </cell>
        </row>
        <row r="5105">
          <cell r="A5105" t="str">
            <v>대전노은</v>
          </cell>
        </row>
        <row r="5106">
          <cell r="A5106" t="str">
            <v>대전노은</v>
          </cell>
        </row>
        <row r="5107">
          <cell r="A5107" t="str">
            <v>대전노은</v>
          </cell>
        </row>
        <row r="5108">
          <cell r="A5108" t="str">
            <v>대전노은</v>
          </cell>
        </row>
        <row r="5109">
          <cell r="A5109" t="str">
            <v>대전노은</v>
          </cell>
        </row>
        <row r="5110">
          <cell r="A5110" t="str">
            <v>대전노은</v>
          </cell>
        </row>
        <row r="5111">
          <cell r="A5111" t="str">
            <v>대전노은</v>
          </cell>
        </row>
        <row r="5112">
          <cell r="A5112" t="str">
            <v>대전노은</v>
          </cell>
        </row>
        <row r="5113">
          <cell r="A5113" t="str">
            <v>대전노은</v>
          </cell>
        </row>
        <row r="5114">
          <cell r="A5114" t="str">
            <v>대전노은</v>
          </cell>
        </row>
        <row r="5115">
          <cell r="A5115" t="str">
            <v>대전노은</v>
          </cell>
        </row>
        <row r="5116">
          <cell r="A5116" t="str">
            <v>대전노은</v>
          </cell>
        </row>
        <row r="5117">
          <cell r="A5117" t="str">
            <v>대전노은</v>
          </cell>
        </row>
        <row r="5118">
          <cell r="A5118" t="str">
            <v>대전노은</v>
          </cell>
        </row>
        <row r="5119">
          <cell r="A5119" t="str">
            <v>대전노은</v>
          </cell>
        </row>
        <row r="5120">
          <cell r="A5120" t="str">
            <v>대전노은</v>
          </cell>
        </row>
        <row r="5121">
          <cell r="A5121" t="str">
            <v>대전노은</v>
          </cell>
        </row>
        <row r="5122">
          <cell r="A5122" t="str">
            <v>대전노은</v>
          </cell>
        </row>
        <row r="5123">
          <cell r="A5123" t="str">
            <v>대전노은</v>
          </cell>
        </row>
        <row r="5124">
          <cell r="A5124" t="str">
            <v>대전노은</v>
          </cell>
        </row>
        <row r="5125">
          <cell r="A5125" t="str">
            <v>대전노은</v>
          </cell>
        </row>
        <row r="5126">
          <cell r="A5126" t="str">
            <v>대전노은</v>
          </cell>
        </row>
        <row r="5127">
          <cell r="A5127" t="str">
            <v>대전노은</v>
          </cell>
        </row>
        <row r="5128">
          <cell r="A5128" t="str">
            <v>대전노은</v>
          </cell>
        </row>
        <row r="5129">
          <cell r="A5129" t="str">
            <v>대전노은</v>
          </cell>
        </row>
        <row r="5130">
          <cell r="A5130" t="str">
            <v>대전노은</v>
          </cell>
        </row>
        <row r="5131">
          <cell r="A5131" t="str">
            <v>대전노은</v>
          </cell>
        </row>
        <row r="5132">
          <cell r="A5132" t="str">
            <v>대전노은</v>
          </cell>
        </row>
        <row r="5133">
          <cell r="A5133" t="str">
            <v>대전노은</v>
          </cell>
        </row>
        <row r="5134">
          <cell r="A5134" t="str">
            <v>대전노은</v>
          </cell>
        </row>
        <row r="5135">
          <cell r="A5135" t="str">
            <v>대전노은</v>
          </cell>
        </row>
        <row r="5136">
          <cell r="A5136" t="str">
            <v>대전노은</v>
          </cell>
        </row>
        <row r="5137">
          <cell r="A5137" t="str">
            <v>대전노은</v>
          </cell>
        </row>
        <row r="5138">
          <cell r="A5138" t="str">
            <v>대전노은</v>
          </cell>
        </row>
        <row r="5139">
          <cell r="A5139" t="str">
            <v>대전노은</v>
          </cell>
        </row>
        <row r="5140">
          <cell r="A5140" t="str">
            <v>대전노은</v>
          </cell>
        </row>
        <row r="5141">
          <cell r="A5141" t="str">
            <v>대전노은</v>
          </cell>
        </row>
        <row r="5142">
          <cell r="A5142" t="str">
            <v>대전노은</v>
          </cell>
        </row>
        <row r="5143">
          <cell r="A5143" t="str">
            <v>대전노은</v>
          </cell>
        </row>
        <row r="5144">
          <cell r="A5144" t="str">
            <v>대전노은</v>
          </cell>
        </row>
        <row r="5145">
          <cell r="A5145" t="str">
            <v>대전노은</v>
          </cell>
        </row>
        <row r="5146">
          <cell r="A5146" t="str">
            <v>대전노은</v>
          </cell>
        </row>
        <row r="5147">
          <cell r="A5147" t="str">
            <v>대전노은</v>
          </cell>
        </row>
        <row r="5148">
          <cell r="A5148" t="str">
            <v>대전노은</v>
          </cell>
        </row>
        <row r="5149">
          <cell r="A5149" t="str">
            <v>대전노은</v>
          </cell>
        </row>
        <row r="5150">
          <cell r="A5150" t="str">
            <v>대전노은</v>
          </cell>
        </row>
        <row r="5151">
          <cell r="A5151" t="str">
            <v>대전노은</v>
          </cell>
        </row>
        <row r="5152">
          <cell r="A5152" t="str">
            <v>대전노은</v>
          </cell>
        </row>
        <row r="5153">
          <cell r="A5153" t="str">
            <v>대전노은</v>
          </cell>
        </row>
        <row r="5154">
          <cell r="A5154" t="str">
            <v>대전노은</v>
          </cell>
        </row>
        <row r="5155">
          <cell r="A5155" t="str">
            <v>대전노은</v>
          </cell>
        </row>
        <row r="5156">
          <cell r="A5156" t="str">
            <v>대전노은</v>
          </cell>
        </row>
        <row r="5157">
          <cell r="A5157" t="str">
            <v>대전노은</v>
          </cell>
        </row>
        <row r="5158">
          <cell r="A5158" t="str">
            <v>대전노은</v>
          </cell>
        </row>
        <row r="5159">
          <cell r="A5159" t="str">
            <v>대전노은</v>
          </cell>
        </row>
        <row r="5160">
          <cell r="A5160" t="str">
            <v>대전노은</v>
          </cell>
        </row>
        <row r="5161">
          <cell r="A5161" t="str">
            <v>대전노은</v>
          </cell>
        </row>
        <row r="5162">
          <cell r="A5162" t="str">
            <v>대전노은</v>
          </cell>
        </row>
        <row r="5163">
          <cell r="A5163" t="str">
            <v>대전노은</v>
          </cell>
        </row>
        <row r="5164">
          <cell r="A5164" t="str">
            <v>대전노은</v>
          </cell>
        </row>
        <row r="5165">
          <cell r="A5165" t="str">
            <v>대전노은</v>
          </cell>
        </row>
        <row r="5166">
          <cell r="A5166" t="str">
            <v>대전노은</v>
          </cell>
        </row>
        <row r="5167">
          <cell r="A5167" t="str">
            <v>대전노은</v>
          </cell>
        </row>
        <row r="5168">
          <cell r="A5168" t="str">
            <v>대전노은</v>
          </cell>
        </row>
        <row r="5169">
          <cell r="A5169" t="str">
            <v>대전노은</v>
          </cell>
        </row>
        <row r="5170">
          <cell r="A5170" t="str">
            <v>대전노은</v>
          </cell>
        </row>
        <row r="5171">
          <cell r="A5171" t="str">
            <v>대전노은</v>
          </cell>
        </row>
        <row r="5172">
          <cell r="A5172" t="str">
            <v>대전노은</v>
          </cell>
        </row>
        <row r="5173">
          <cell r="A5173" t="str">
            <v>대전노은</v>
          </cell>
        </row>
        <row r="5174">
          <cell r="A5174" t="str">
            <v>대전노은</v>
          </cell>
        </row>
        <row r="5175">
          <cell r="A5175" t="str">
            <v>대전노은</v>
          </cell>
        </row>
        <row r="5176">
          <cell r="A5176" t="str">
            <v>대전노은</v>
          </cell>
        </row>
        <row r="5177">
          <cell r="A5177" t="str">
            <v>대전노은</v>
          </cell>
        </row>
        <row r="5178">
          <cell r="A5178" t="str">
            <v>대전노은</v>
          </cell>
        </row>
        <row r="5179">
          <cell r="A5179" t="str">
            <v>대전노은</v>
          </cell>
        </row>
        <row r="5180">
          <cell r="A5180" t="str">
            <v>대전노은</v>
          </cell>
        </row>
        <row r="5181">
          <cell r="A5181" t="str">
            <v>대전노은</v>
          </cell>
        </row>
        <row r="5182">
          <cell r="A5182" t="str">
            <v>대전노은</v>
          </cell>
        </row>
        <row r="5183">
          <cell r="A5183" t="str">
            <v>대전노은</v>
          </cell>
        </row>
        <row r="5184">
          <cell r="A5184" t="str">
            <v>대전노은</v>
          </cell>
        </row>
        <row r="5185">
          <cell r="A5185" t="str">
            <v>대전노은</v>
          </cell>
        </row>
        <row r="5186">
          <cell r="A5186" t="str">
            <v>대전노은</v>
          </cell>
        </row>
        <row r="5187">
          <cell r="A5187" t="str">
            <v>대전노은</v>
          </cell>
        </row>
        <row r="5188">
          <cell r="A5188" t="str">
            <v>대전노은</v>
          </cell>
        </row>
        <row r="5189">
          <cell r="A5189" t="str">
            <v>대전노은</v>
          </cell>
        </row>
        <row r="5190">
          <cell r="A5190" t="str">
            <v>대전노은</v>
          </cell>
        </row>
        <row r="5191">
          <cell r="A5191" t="str">
            <v>대전노은</v>
          </cell>
        </row>
        <row r="5192">
          <cell r="A5192" t="str">
            <v>대전노은</v>
          </cell>
        </row>
        <row r="5193">
          <cell r="A5193" t="str">
            <v>대전노은</v>
          </cell>
        </row>
        <row r="5194">
          <cell r="A5194" t="str">
            <v>대전노은</v>
          </cell>
        </row>
        <row r="5195">
          <cell r="A5195" t="str">
            <v>대전노은</v>
          </cell>
        </row>
        <row r="5196">
          <cell r="A5196" t="str">
            <v>대전노은</v>
          </cell>
        </row>
        <row r="5197">
          <cell r="A5197" t="str">
            <v>대전노은</v>
          </cell>
        </row>
        <row r="5198">
          <cell r="A5198" t="str">
            <v>대전노은</v>
          </cell>
        </row>
        <row r="5199">
          <cell r="A5199" t="str">
            <v>대전노은</v>
          </cell>
        </row>
        <row r="5200">
          <cell r="A5200" t="str">
            <v>대전노은</v>
          </cell>
        </row>
        <row r="5201">
          <cell r="A5201" t="str">
            <v>대전노은</v>
          </cell>
        </row>
        <row r="5202">
          <cell r="A5202" t="str">
            <v>대전노은</v>
          </cell>
        </row>
        <row r="5203">
          <cell r="A5203" t="str">
            <v>대전노은</v>
          </cell>
        </row>
        <row r="5204">
          <cell r="A5204" t="str">
            <v>대전노은</v>
          </cell>
        </row>
        <row r="5205">
          <cell r="A5205" t="str">
            <v>대전노은</v>
          </cell>
        </row>
        <row r="5206">
          <cell r="A5206" t="str">
            <v>대전노은</v>
          </cell>
        </row>
        <row r="5207">
          <cell r="A5207" t="str">
            <v>대전노은</v>
          </cell>
        </row>
        <row r="5208">
          <cell r="A5208" t="str">
            <v>대전노은</v>
          </cell>
        </row>
        <row r="5209">
          <cell r="A5209" t="str">
            <v>대전노은</v>
          </cell>
        </row>
        <row r="5210">
          <cell r="A5210" t="str">
            <v>대전노은</v>
          </cell>
        </row>
        <row r="5211">
          <cell r="A5211" t="str">
            <v>대전노은</v>
          </cell>
        </row>
        <row r="5212">
          <cell r="A5212" t="str">
            <v>대전노은</v>
          </cell>
        </row>
        <row r="5213">
          <cell r="A5213" t="str">
            <v>대전노은</v>
          </cell>
        </row>
        <row r="5214">
          <cell r="A5214" t="str">
            <v>대전노은</v>
          </cell>
        </row>
        <row r="5215">
          <cell r="A5215" t="str">
            <v>대전노은</v>
          </cell>
        </row>
        <row r="5216">
          <cell r="A5216" t="str">
            <v>대전노은</v>
          </cell>
        </row>
        <row r="5217">
          <cell r="A5217" t="str">
            <v>대전노은</v>
          </cell>
        </row>
        <row r="5218">
          <cell r="A5218" t="str">
            <v>대전노은</v>
          </cell>
        </row>
        <row r="5219">
          <cell r="A5219" t="str">
            <v>대전노은</v>
          </cell>
        </row>
        <row r="5220">
          <cell r="A5220" t="str">
            <v>대전노은</v>
          </cell>
        </row>
        <row r="5221">
          <cell r="A5221" t="str">
            <v>대전노은</v>
          </cell>
        </row>
        <row r="5222">
          <cell r="A5222" t="str">
            <v>대전노은</v>
          </cell>
        </row>
        <row r="5223">
          <cell r="A5223" t="str">
            <v>대전노은</v>
          </cell>
        </row>
        <row r="5224">
          <cell r="A5224" t="str">
            <v>대전노은</v>
          </cell>
        </row>
        <row r="5225">
          <cell r="A5225" t="str">
            <v>대전노은</v>
          </cell>
        </row>
        <row r="5226">
          <cell r="A5226" t="str">
            <v>대전노은</v>
          </cell>
        </row>
        <row r="5227">
          <cell r="A5227" t="str">
            <v>대전노은</v>
          </cell>
        </row>
        <row r="5228">
          <cell r="A5228" t="str">
            <v>대전노은</v>
          </cell>
        </row>
        <row r="5229">
          <cell r="A5229" t="str">
            <v>대전노은</v>
          </cell>
        </row>
        <row r="5230">
          <cell r="A5230" t="str">
            <v>대전노은</v>
          </cell>
        </row>
        <row r="5231">
          <cell r="A5231" t="str">
            <v>대전노은</v>
          </cell>
        </row>
        <row r="5232">
          <cell r="A5232" t="str">
            <v>대전노은</v>
          </cell>
        </row>
        <row r="5233">
          <cell r="A5233" t="str">
            <v>대전노은</v>
          </cell>
        </row>
        <row r="5234">
          <cell r="A5234" t="str">
            <v>대전노은</v>
          </cell>
        </row>
        <row r="5235">
          <cell r="A5235" t="str">
            <v>대전노은</v>
          </cell>
        </row>
        <row r="5236">
          <cell r="A5236" t="str">
            <v>대전노은</v>
          </cell>
        </row>
        <row r="5237">
          <cell r="A5237" t="str">
            <v>대전노은</v>
          </cell>
        </row>
        <row r="5238">
          <cell r="A5238" t="str">
            <v>대전노은</v>
          </cell>
        </row>
        <row r="5239">
          <cell r="A5239" t="str">
            <v>대전노은</v>
          </cell>
        </row>
        <row r="5240">
          <cell r="A5240" t="str">
            <v>대전노은</v>
          </cell>
        </row>
        <row r="5241">
          <cell r="A5241" t="str">
            <v>대전노은</v>
          </cell>
        </row>
        <row r="5242">
          <cell r="A5242" t="str">
            <v>대전노은</v>
          </cell>
        </row>
        <row r="5243">
          <cell r="A5243" t="str">
            <v>대전노은</v>
          </cell>
        </row>
        <row r="5244">
          <cell r="A5244" t="str">
            <v>대전노은</v>
          </cell>
        </row>
        <row r="5245">
          <cell r="A5245" t="str">
            <v>대전노은</v>
          </cell>
        </row>
        <row r="5246">
          <cell r="A5246" t="str">
            <v>대전노은</v>
          </cell>
        </row>
        <row r="5247">
          <cell r="A5247" t="str">
            <v>대전노은</v>
          </cell>
        </row>
        <row r="5248">
          <cell r="A5248" t="str">
            <v>대전노은</v>
          </cell>
        </row>
        <row r="5249">
          <cell r="A5249" t="str">
            <v>대전노은</v>
          </cell>
        </row>
        <row r="5250">
          <cell r="A5250" t="str">
            <v>대전노은</v>
          </cell>
        </row>
        <row r="5251">
          <cell r="A5251" t="str">
            <v>대전노은</v>
          </cell>
        </row>
        <row r="5252">
          <cell r="A5252" t="str">
            <v>대전노은</v>
          </cell>
        </row>
        <row r="5253">
          <cell r="A5253" t="str">
            <v>대전노은</v>
          </cell>
        </row>
        <row r="5254">
          <cell r="A5254" t="str">
            <v>대전노은</v>
          </cell>
        </row>
        <row r="5255">
          <cell r="A5255" t="str">
            <v>대전노은</v>
          </cell>
        </row>
        <row r="5256">
          <cell r="A5256" t="str">
            <v>대전노은</v>
          </cell>
        </row>
        <row r="5257">
          <cell r="A5257" t="str">
            <v>대전노은</v>
          </cell>
        </row>
        <row r="5258">
          <cell r="A5258" t="str">
            <v>대전노은</v>
          </cell>
        </row>
        <row r="5259">
          <cell r="A5259" t="str">
            <v>대전노은</v>
          </cell>
        </row>
        <row r="5260">
          <cell r="A5260" t="str">
            <v>대전노은</v>
          </cell>
        </row>
        <row r="5261">
          <cell r="A5261" t="str">
            <v>대전노은</v>
          </cell>
        </row>
        <row r="5262">
          <cell r="A5262" t="str">
            <v>대전노은</v>
          </cell>
        </row>
        <row r="5263">
          <cell r="A5263" t="str">
            <v>대전노은</v>
          </cell>
        </row>
        <row r="5264">
          <cell r="A5264" t="str">
            <v>대전노은</v>
          </cell>
        </row>
        <row r="5265">
          <cell r="A5265" t="str">
            <v>대전노은</v>
          </cell>
        </row>
        <row r="5266">
          <cell r="A5266" t="str">
            <v>대전노은</v>
          </cell>
        </row>
        <row r="5267">
          <cell r="A5267" t="str">
            <v>대전노은</v>
          </cell>
        </row>
        <row r="5268">
          <cell r="A5268" t="str">
            <v>대전노은</v>
          </cell>
        </row>
        <row r="5269">
          <cell r="A5269" t="str">
            <v>대전노은</v>
          </cell>
        </row>
        <row r="5270">
          <cell r="A5270" t="str">
            <v>대전노은</v>
          </cell>
        </row>
        <row r="5271">
          <cell r="A5271" t="str">
            <v>대전노은</v>
          </cell>
        </row>
        <row r="5272">
          <cell r="A5272" t="str">
            <v>대전노은</v>
          </cell>
        </row>
        <row r="5273">
          <cell r="A5273" t="str">
            <v>대전노은</v>
          </cell>
        </row>
        <row r="5274">
          <cell r="A5274" t="str">
            <v>대전노은</v>
          </cell>
        </row>
        <row r="5275">
          <cell r="A5275" t="str">
            <v>대전노은</v>
          </cell>
        </row>
        <row r="5276">
          <cell r="A5276" t="str">
            <v>대전노은</v>
          </cell>
        </row>
        <row r="5277">
          <cell r="A5277" t="str">
            <v>대전노은</v>
          </cell>
        </row>
        <row r="5278">
          <cell r="A5278" t="str">
            <v>대전노은</v>
          </cell>
        </row>
        <row r="5279">
          <cell r="A5279" t="str">
            <v>대전노은</v>
          </cell>
        </row>
        <row r="5280">
          <cell r="A5280" t="str">
            <v>대전노은</v>
          </cell>
        </row>
        <row r="5281">
          <cell r="A5281" t="str">
            <v>대전노은</v>
          </cell>
        </row>
        <row r="5282">
          <cell r="A5282" t="str">
            <v>대전노은</v>
          </cell>
        </row>
        <row r="5283">
          <cell r="A5283" t="str">
            <v>대전노은</v>
          </cell>
        </row>
        <row r="5284">
          <cell r="A5284" t="str">
            <v>대전노은</v>
          </cell>
        </row>
        <row r="5285">
          <cell r="A5285" t="str">
            <v>대전노은</v>
          </cell>
        </row>
        <row r="5286">
          <cell r="A5286" t="str">
            <v>대전노은</v>
          </cell>
        </row>
        <row r="5287">
          <cell r="A5287" t="str">
            <v>대전노은</v>
          </cell>
        </row>
        <row r="5288">
          <cell r="A5288" t="str">
            <v>대전노은</v>
          </cell>
        </row>
        <row r="5289">
          <cell r="A5289" t="str">
            <v>대전노은</v>
          </cell>
        </row>
        <row r="5290">
          <cell r="A5290" t="str">
            <v>대전노은</v>
          </cell>
        </row>
        <row r="5291">
          <cell r="A5291" t="str">
            <v>대전노은</v>
          </cell>
        </row>
        <row r="5292">
          <cell r="A5292" t="str">
            <v>대전노은</v>
          </cell>
        </row>
        <row r="5293">
          <cell r="A5293" t="str">
            <v>대전노은</v>
          </cell>
        </row>
        <row r="5294">
          <cell r="A5294" t="str">
            <v>대전노은</v>
          </cell>
        </row>
        <row r="5295">
          <cell r="A5295" t="str">
            <v>대전노은</v>
          </cell>
        </row>
        <row r="5296">
          <cell r="A5296" t="str">
            <v>대전노은</v>
          </cell>
        </row>
        <row r="5297">
          <cell r="A5297" t="str">
            <v>대전노은</v>
          </cell>
        </row>
        <row r="5298">
          <cell r="A5298" t="str">
            <v>대전노은</v>
          </cell>
        </row>
        <row r="5299">
          <cell r="A5299" t="str">
            <v>대전노은</v>
          </cell>
        </row>
        <row r="5300">
          <cell r="A5300" t="str">
            <v>대전노은</v>
          </cell>
        </row>
        <row r="5301">
          <cell r="A5301" t="str">
            <v>대전노은</v>
          </cell>
        </row>
        <row r="5302">
          <cell r="A5302" t="str">
            <v>대전노은</v>
          </cell>
        </row>
        <row r="5303">
          <cell r="A5303" t="str">
            <v>대전노은</v>
          </cell>
        </row>
        <row r="5304">
          <cell r="A5304" t="str">
            <v>대전노은</v>
          </cell>
        </row>
        <row r="5305">
          <cell r="A5305" t="str">
            <v>대전노은</v>
          </cell>
        </row>
        <row r="5306">
          <cell r="A5306" t="str">
            <v>대전노은</v>
          </cell>
        </row>
        <row r="5307">
          <cell r="A5307" t="str">
            <v>대전노은</v>
          </cell>
        </row>
        <row r="5308">
          <cell r="A5308" t="str">
            <v>대전노은</v>
          </cell>
        </row>
        <row r="5309">
          <cell r="A5309" t="str">
            <v>대전노은</v>
          </cell>
        </row>
        <row r="5310">
          <cell r="A5310" t="str">
            <v>대전노은</v>
          </cell>
        </row>
        <row r="5311">
          <cell r="A5311" t="str">
            <v>대전노은</v>
          </cell>
        </row>
        <row r="5312">
          <cell r="A5312" t="str">
            <v>대전노은</v>
          </cell>
        </row>
        <row r="5313">
          <cell r="A5313" t="str">
            <v>대전노은</v>
          </cell>
        </row>
        <row r="5314">
          <cell r="A5314" t="str">
            <v>대전노은</v>
          </cell>
        </row>
        <row r="5315">
          <cell r="A5315" t="str">
            <v>대전노은</v>
          </cell>
        </row>
        <row r="5316">
          <cell r="A5316" t="str">
            <v>대전노은</v>
          </cell>
        </row>
        <row r="5317">
          <cell r="A5317" t="str">
            <v>대전노은</v>
          </cell>
        </row>
        <row r="5318">
          <cell r="A5318" t="str">
            <v>대전노은</v>
          </cell>
        </row>
        <row r="5319">
          <cell r="A5319" t="str">
            <v>대전노은</v>
          </cell>
        </row>
        <row r="5320">
          <cell r="A5320" t="str">
            <v>대전노은</v>
          </cell>
        </row>
        <row r="5321">
          <cell r="A5321" t="str">
            <v>대전노은</v>
          </cell>
        </row>
        <row r="5322">
          <cell r="A5322" t="str">
            <v>대전노은</v>
          </cell>
        </row>
        <row r="5323">
          <cell r="A5323" t="str">
            <v>대전노은</v>
          </cell>
        </row>
        <row r="5324">
          <cell r="A5324" t="str">
            <v>대전노은</v>
          </cell>
        </row>
        <row r="5325">
          <cell r="A5325" t="str">
            <v>대전노은</v>
          </cell>
        </row>
        <row r="5326">
          <cell r="A5326" t="str">
            <v>대전노은</v>
          </cell>
        </row>
        <row r="5327">
          <cell r="A5327" t="str">
            <v>대전노은</v>
          </cell>
        </row>
        <row r="5328">
          <cell r="A5328" t="str">
            <v>대전노은</v>
          </cell>
        </row>
        <row r="5329">
          <cell r="A5329" t="str">
            <v>대전노은</v>
          </cell>
        </row>
        <row r="5330">
          <cell r="A5330" t="str">
            <v>대전노은</v>
          </cell>
        </row>
        <row r="5331">
          <cell r="A5331" t="str">
            <v>대전노은</v>
          </cell>
        </row>
        <row r="5332">
          <cell r="A5332" t="str">
            <v>대전노은</v>
          </cell>
        </row>
        <row r="5333">
          <cell r="A5333" t="str">
            <v>대전노은</v>
          </cell>
        </row>
        <row r="5334">
          <cell r="A5334" t="str">
            <v>대전노은</v>
          </cell>
        </row>
        <row r="5335">
          <cell r="A5335" t="str">
            <v>대전노은</v>
          </cell>
        </row>
        <row r="5336">
          <cell r="A5336" t="str">
            <v>대전노은</v>
          </cell>
        </row>
        <row r="5337">
          <cell r="A5337" t="str">
            <v>대전노은</v>
          </cell>
        </row>
        <row r="5338">
          <cell r="A5338" t="str">
            <v>대전노은</v>
          </cell>
        </row>
        <row r="5339">
          <cell r="A5339" t="str">
            <v>대전노은</v>
          </cell>
        </row>
        <row r="5340">
          <cell r="A5340" t="str">
            <v>대전노은</v>
          </cell>
        </row>
        <row r="5341">
          <cell r="A5341" t="str">
            <v>대전노은</v>
          </cell>
        </row>
        <row r="5342">
          <cell r="A5342" t="str">
            <v>대전노은</v>
          </cell>
        </row>
        <row r="5343">
          <cell r="A5343" t="str">
            <v>대전노은</v>
          </cell>
        </row>
        <row r="5344">
          <cell r="A5344" t="str">
            <v>대전노은</v>
          </cell>
        </row>
        <row r="5345">
          <cell r="A5345" t="str">
            <v>대전노은</v>
          </cell>
        </row>
        <row r="5346">
          <cell r="A5346" t="str">
            <v>대전노은</v>
          </cell>
        </row>
        <row r="5347">
          <cell r="A5347" t="str">
            <v>대전노은</v>
          </cell>
        </row>
        <row r="5348">
          <cell r="A5348" t="str">
            <v>대전노은</v>
          </cell>
        </row>
        <row r="5349">
          <cell r="A5349" t="str">
            <v>대전노은</v>
          </cell>
        </row>
        <row r="5350">
          <cell r="A5350" t="str">
            <v>대전노은</v>
          </cell>
        </row>
        <row r="5351">
          <cell r="A5351" t="str">
            <v>대전노은</v>
          </cell>
        </row>
        <row r="5352">
          <cell r="A5352" t="str">
            <v>대전노은</v>
          </cell>
        </row>
        <row r="5353">
          <cell r="A5353" t="str">
            <v>대전노은</v>
          </cell>
        </row>
        <row r="5354">
          <cell r="A5354" t="str">
            <v>대전노은</v>
          </cell>
        </row>
        <row r="5355">
          <cell r="A5355" t="str">
            <v>대전노은</v>
          </cell>
        </row>
        <row r="5356">
          <cell r="A5356" t="str">
            <v>대전노은</v>
          </cell>
        </row>
        <row r="5357">
          <cell r="A5357" t="str">
            <v>대전노은</v>
          </cell>
        </row>
        <row r="5358">
          <cell r="A5358" t="str">
            <v>대전노은</v>
          </cell>
        </row>
        <row r="5359">
          <cell r="A5359" t="str">
            <v>대전노은</v>
          </cell>
        </row>
        <row r="5360">
          <cell r="A5360" t="str">
            <v>대전노은</v>
          </cell>
        </row>
        <row r="5361">
          <cell r="A5361" t="str">
            <v>대전노은</v>
          </cell>
        </row>
        <row r="5362">
          <cell r="A5362" t="str">
            <v>대전노은</v>
          </cell>
        </row>
        <row r="5363">
          <cell r="A5363" t="str">
            <v>대전노은</v>
          </cell>
        </row>
        <row r="5364">
          <cell r="A5364" t="str">
            <v>대전노은</v>
          </cell>
        </row>
        <row r="5365">
          <cell r="A5365" t="str">
            <v>대전노은</v>
          </cell>
        </row>
        <row r="5366">
          <cell r="A5366" t="str">
            <v>대전노은</v>
          </cell>
        </row>
        <row r="5367">
          <cell r="A5367" t="str">
            <v>대전노은</v>
          </cell>
        </row>
        <row r="5368">
          <cell r="A5368" t="str">
            <v>대전노은</v>
          </cell>
        </row>
        <row r="5369">
          <cell r="A5369" t="str">
            <v>대전노은</v>
          </cell>
        </row>
        <row r="5370">
          <cell r="A5370" t="str">
            <v>대전노은</v>
          </cell>
        </row>
        <row r="5371">
          <cell r="A5371" t="str">
            <v>대전노은</v>
          </cell>
        </row>
        <row r="5372">
          <cell r="A5372" t="str">
            <v>대전노은</v>
          </cell>
        </row>
        <row r="5373">
          <cell r="A5373" t="str">
            <v>대전노은</v>
          </cell>
        </row>
        <row r="5374">
          <cell r="A5374" t="str">
            <v>대전노은</v>
          </cell>
        </row>
        <row r="5375">
          <cell r="A5375" t="str">
            <v>대전노은</v>
          </cell>
        </row>
        <row r="5376">
          <cell r="A5376" t="str">
            <v>대전노은</v>
          </cell>
        </row>
        <row r="5377">
          <cell r="A5377" t="str">
            <v>대전노은</v>
          </cell>
        </row>
        <row r="5378">
          <cell r="A5378" t="str">
            <v>대전노은</v>
          </cell>
        </row>
        <row r="5379">
          <cell r="A5379" t="str">
            <v>대전노은</v>
          </cell>
        </row>
        <row r="5380">
          <cell r="A5380" t="str">
            <v>대전노은</v>
          </cell>
        </row>
        <row r="5381">
          <cell r="A5381" t="str">
            <v>대전노은</v>
          </cell>
        </row>
        <row r="5382">
          <cell r="A5382" t="str">
            <v>대전노은</v>
          </cell>
        </row>
        <row r="5383">
          <cell r="A5383" t="str">
            <v>대전노은</v>
          </cell>
        </row>
        <row r="5384">
          <cell r="A5384" t="str">
            <v>대전노은</v>
          </cell>
        </row>
        <row r="5385">
          <cell r="A5385" t="str">
            <v>대전노은</v>
          </cell>
        </row>
        <row r="5386">
          <cell r="A5386" t="str">
            <v>대전노은</v>
          </cell>
        </row>
        <row r="5387">
          <cell r="A5387" t="str">
            <v>대전노은</v>
          </cell>
        </row>
        <row r="5388">
          <cell r="A5388" t="str">
            <v>대전노은</v>
          </cell>
        </row>
        <row r="5389">
          <cell r="A5389" t="str">
            <v>대전노은</v>
          </cell>
        </row>
        <row r="5390">
          <cell r="A5390" t="str">
            <v>대전노은</v>
          </cell>
        </row>
        <row r="5391">
          <cell r="A5391" t="str">
            <v>대전노은</v>
          </cell>
        </row>
        <row r="5392">
          <cell r="A5392" t="str">
            <v>대전노은</v>
          </cell>
        </row>
        <row r="5393">
          <cell r="A5393" t="str">
            <v>대전노은</v>
          </cell>
        </row>
        <row r="5394">
          <cell r="A5394" t="str">
            <v>대전노은</v>
          </cell>
        </row>
        <row r="5395">
          <cell r="A5395" t="str">
            <v>대전노은</v>
          </cell>
        </row>
        <row r="5396">
          <cell r="A5396" t="str">
            <v>대전노은</v>
          </cell>
        </row>
        <row r="5397">
          <cell r="A5397" t="str">
            <v>대전노은</v>
          </cell>
        </row>
        <row r="5398">
          <cell r="A5398" t="str">
            <v>대전노은</v>
          </cell>
        </row>
        <row r="5399">
          <cell r="A5399" t="str">
            <v>대전노은</v>
          </cell>
        </row>
        <row r="5400">
          <cell r="A5400" t="str">
            <v>대전노은</v>
          </cell>
        </row>
        <row r="5401">
          <cell r="A5401" t="str">
            <v>대전노은</v>
          </cell>
        </row>
        <row r="5402">
          <cell r="A5402" t="str">
            <v>대전노은</v>
          </cell>
        </row>
        <row r="5403">
          <cell r="A5403" t="str">
            <v>대전노은</v>
          </cell>
        </row>
        <row r="5404">
          <cell r="A5404" t="str">
            <v>대전노은</v>
          </cell>
        </row>
        <row r="5405">
          <cell r="A5405" t="str">
            <v>대전노은</v>
          </cell>
        </row>
        <row r="5406">
          <cell r="A5406" t="str">
            <v>대전노은</v>
          </cell>
        </row>
        <row r="5407">
          <cell r="A5407" t="str">
            <v>대전노은</v>
          </cell>
        </row>
        <row r="5408">
          <cell r="A5408" t="str">
            <v>대전노은</v>
          </cell>
        </row>
        <row r="5409">
          <cell r="A5409" t="str">
            <v>대전노은</v>
          </cell>
        </row>
        <row r="5410">
          <cell r="A5410" t="str">
            <v>대전노은</v>
          </cell>
        </row>
        <row r="5411">
          <cell r="A5411" t="str">
            <v>대전노은</v>
          </cell>
        </row>
        <row r="5412">
          <cell r="A5412" t="str">
            <v>대전노은</v>
          </cell>
        </row>
        <row r="5413">
          <cell r="A5413" t="str">
            <v>대전노은</v>
          </cell>
        </row>
        <row r="5414">
          <cell r="A5414" t="str">
            <v>대전노은</v>
          </cell>
        </row>
        <row r="5415">
          <cell r="A5415" t="str">
            <v>대전노은</v>
          </cell>
        </row>
        <row r="5416">
          <cell r="A5416" t="str">
            <v>대전노은</v>
          </cell>
        </row>
        <row r="5417">
          <cell r="A5417" t="str">
            <v>대전노은</v>
          </cell>
        </row>
        <row r="5418">
          <cell r="A5418" t="str">
            <v>대전노은</v>
          </cell>
        </row>
        <row r="5419">
          <cell r="A5419" t="str">
            <v>대전노은</v>
          </cell>
        </row>
        <row r="5420">
          <cell r="A5420" t="str">
            <v>대전노은</v>
          </cell>
        </row>
        <row r="5421">
          <cell r="A5421" t="str">
            <v>대전노은</v>
          </cell>
        </row>
        <row r="5422">
          <cell r="A5422" t="str">
            <v>대전노은</v>
          </cell>
        </row>
        <row r="5423">
          <cell r="A5423" t="str">
            <v>대전노은</v>
          </cell>
        </row>
        <row r="5424">
          <cell r="A5424" t="str">
            <v>대전노은</v>
          </cell>
        </row>
        <row r="5425">
          <cell r="A5425" t="str">
            <v>대전노은</v>
          </cell>
        </row>
        <row r="5426">
          <cell r="A5426" t="str">
            <v>대전노은</v>
          </cell>
        </row>
        <row r="5427">
          <cell r="A5427" t="str">
            <v>대전노은</v>
          </cell>
        </row>
        <row r="5428">
          <cell r="A5428" t="str">
            <v>대전노은</v>
          </cell>
        </row>
        <row r="5429">
          <cell r="A5429" t="str">
            <v>대전노은</v>
          </cell>
        </row>
        <row r="5430">
          <cell r="A5430" t="str">
            <v>대전노은</v>
          </cell>
        </row>
        <row r="5431">
          <cell r="A5431" t="str">
            <v>대전노은</v>
          </cell>
        </row>
        <row r="5432">
          <cell r="A5432" t="str">
            <v>대전노은</v>
          </cell>
        </row>
        <row r="5433">
          <cell r="A5433" t="str">
            <v>대전노은</v>
          </cell>
        </row>
        <row r="5434">
          <cell r="A5434" t="str">
            <v>대전노은</v>
          </cell>
        </row>
        <row r="5435">
          <cell r="A5435" t="str">
            <v>대전노은</v>
          </cell>
        </row>
        <row r="5436">
          <cell r="A5436" t="str">
            <v>대전노은</v>
          </cell>
        </row>
        <row r="5437">
          <cell r="A5437" t="str">
            <v>대전노은</v>
          </cell>
        </row>
        <row r="5438">
          <cell r="A5438" t="str">
            <v>대전노은</v>
          </cell>
        </row>
        <row r="5440">
          <cell r="A5440" t="str">
            <v>송정</v>
          </cell>
        </row>
        <row r="5441">
          <cell r="A5441" t="str">
            <v>송정</v>
          </cell>
        </row>
        <row r="5442">
          <cell r="A5442" t="str">
            <v>송정</v>
          </cell>
        </row>
        <row r="5443">
          <cell r="A5443" t="str">
            <v>송정</v>
          </cell>
        </row>
        <row r="5444">
          <cell r="A5444" t="str">
            <v>송정</v>
          </cell>
        </row>
        <row r="5445">
          <cell r="A5445" t="str">
            <v>송정</v>
          </cell>
        </row>
        <row r="5446">
          <cell r="A5446" t="str">
            <v>송정</v>
          </cell>
        </row>
        <row r="5447">
          <cell r="A5447" t="str">
            <v>송정</v>
          </cell>
        </row>
        <row r="5448">
          <cell r="A5448" t="str">
            <v>송정</v>
          </cell>
        </row>
        <row r="5449">
          <cell r="A5449" t="str">
            <v>송정</v>
          </cell>
        </row>
        <row r="5450">
          <cell r="A5450" t="str">
            <v>송정</v>
          </cell>
        </row>
        <row r="5451">
          <cell r="A5451" t="str">
            <v>송정</v>
          </cell>
        </row>
        <row r="5452">
          <cell r="A5452" t="str">
            <v>송정</v>
          </cell>
        </row>
        <row r="5453">
          <cell r="A5453" t="str">
            <v>송정</v>
          </cell>
        </row>
        <row r="5454">
          <cell r="A5454" t="str">
            <v>송정</v>
          </cell>
        </row>
        <row r="5455">
          <cell r="A5455" t="str">
            <v>송정</v>
          </cell>
        </row>
        <row r="5456">
          <cell r="A5456" t="str">
            <v>송정</v>
          </cell>
        </row>
        <row r="5457">
          <cell r="A5457" t="str">
            <v>송정</v>
          </cell>
        </row>
        <row r="5458">
          <cell r="A5458" t="str">
            <v>송정</v>
          </cell>
        </row>
        <row r="5459">
          <cell r="A5459" t="str">
            <v>송정</v>
          </cell>
        </row>
        <row r="5460">
          <cell r="A5460" t="str">
            <v>송정</v>
          </cell>
        </row>
        <row r="5461">
          <cell r="A5461" t="str">
            <v>송정</v>
          </cell>
        </row>
        <row r="5462">
          <cell r="A5462" t="str">
            <v>송정</v>
          </cell>
        </row>
        <row r="5463">
          <cell r="A5463" t="str">
            <v>송정</v>
          </cell>
        </row>
        <row r="5464">
          <cell r="A5464" t="str">
            <v>송정</v>
          </cell>
        </row>
        <row r="5465">
          <cell r="A5465" t="str">
            <v>송정</v>
          </cell>
        </row>
        <row r="5466">
          <cell r="A5466" t="str">
            <v>송정</v>
          </cell>
        </row>
        <row r="5467">
          <cell r="A5467" t="str">
            <v>송정</v>
          </cell>
        </row>
        <row r="5468">
          <cell r="A5468" t="str">
            <v>송정</v>
          </cell>
        </row>
        <row r="5469">
          <cell r="A5469" t="str">
            <v>송정</v>
          </cell>
        </row>
        <row r="5470">
          <cell r="A5470" t="str">
            <v>송정</v>
          </cell>
        </row>
        <row r="5471">
          <cell r="A5471" t="str">
            <v>송정</v>
          </cell>
        </row>
        <row r="5472">
          <cell r="A5472" t="str">
            <v>송정</v>
          </cell>
        </row>
        <row r="5473">
          <cell r="A5473" t="str">
            <v>송정</v>
          </cell>
        </row>
        <row r="5474">
          <cell r="A5474" t="str">
            <v>송정</v>
          </cell>
        </row>
        <row r="5475">
          <cell r="A5475" t="str">
            <v>송정</v>
          </cell>
        </row>
        <row r="5476">
          <cell r="A5476" t="str">
            <v>송정</v>
          </cell>
        </row>
        <row r="5477">
          <cell r="A5477" t="str">
            <v>송정</v>
          </cell>
        </row>
        <row r="5478">
          <cell r="A5478" t="str">
            <v>송정</v>
          </cell>
        </row>
        <row r="5479">
          <cell r="A5479" t="str">
            <v>송정</v>
          </cell>
        </row>
        <row r="5480">
          <cell r="A5480" t="str">
            <v>송정</v>
          </cell>
        </row>
        <row r="5481">
          <cell r="A5481" t="str">
            <v>송정</v>
          </cell>
        </row>
        <row r="5482">
          <cell r="A5482" t="str">
            <v>송정</v>
          </cell>
        </row>
        <row r="5483">
          <cell r="A5483" t="str">
            <v>송정</v>
          </cell>
        </row>
        <row r="5484">
          <cell r="A5484" t="str">
            <v>송정</v>
          </cell>
        </row>
        <row r="5485">
          <cell r="A5485" t="str">
            <v>송정</v>
          </cell>
        </row>
        <row r="5486">
          <cell r="A5486" t="str">
            <v>송정</v>
          </cell>
        </row>
        <row r="5487">
          <cell r="A5487" t="str">
            <v>송정</v>
          </cell>
        </row>
        <row r="5488">
          <cell r="A5488" t="str">
            <v>송정</v>
          </cell>
        </row>
        <row r="5489">
          <cell r="A5489" t="str">
            <v>송정</v>
          </cell>
        </row>
        <row r="5490">
          <cell r="A5490" t="str">
            <v>송정</v>
          </cell>
        </row>
        <row r="5491">
          <cell r="A5491" t="str">
            <v>송정</v>
          </cell>
        </row>
        <row r="5492">
          <cell r="A5492" t="str">
            <v>송정</v>
          </cell>
        </row>
        <row r="5493">
          <cell r="A5493" t="str">
            <v>송정</v>
          </cell>
        </row>
        <row r="5494">
          <cell r="A5494" t="str">
            <v>송정</v>
          </cell>
        </row>
        <row r="5495">
          <cell r="A5495" t="str">
            <v>송정</v>
          </cell>
        </row>
        <row r="5496">
          <cell r="A5496" t="str">
            <v>송정</v>
          </cell>
        </row>
        <row r="5497">
          <cell r="A5497" t="str">
            <v>송정</v>
          </cell>
        </row>
        <row r="5498">
          <cell r="A5498" t="str">
            <v>송정</v>
          </cell>
        </row>
        <row r="5499">
          <cell r="A5499" t="str">
            <v>송정</v>
          </cell>
        </row>
        <row r="5500">
          <cell r="A5500" t="str">
            <v>송정</v>
          </cell>
        </row>
        <row r="5501">
          <cell r="A5501" t="str">
            <v>송정</v>
          </cell>
        </row>
        <row r="5502">
          <cell r="A5502" t="str">
            <v>송정</v>
          </cell>
        </row>
        <row r="5503">
          <cell r="A5503" t="str">
            <v>송정</v>
          </cell>
        </row>
        <row r="5504">
          <cell r="A5504" t="str">
            <v>송정</v>
          </cell>
        </row>
        <row r="5505">
          <cell r="A5505" t="str">
            <v>송정</v>
          </cell>
        </row>
        <row r="5506">
          <cell r="A5506" t="str">
            <v>송정</v>
          </cell>
        </row>
        <row r="5507">
          <cell r="A5507" t="str">
            <v>송정</v>
          </cell>
        </row>
        <row r="5508">
          <cell r="A5508" t="str">
            <v>송정</v>
          </cell>
        </row>
        <row r="5509">
          <cell r="A5509" t="str">
            <v>송정</v>
          </cell>
        </row>
        <row r="5510">
          <cell r="A5510" t="str">
            <v>송정</v>
          </cell>
        </row>
        <row r="5511">
          <cell r="A5511" t="str">
            <v>송정</v>
          </cell>
        </row>
        <row r="5512">
          <cell r="A5512" t="str">
            <v>송정</v>
          </cell>
        </row>
        <row r="5513">
          <cell r="A5513" t="str">
            <v>송정</v>
          </cell>
        </row>
        <row r="5514">
          <cell r="A5514" t="str">
            <v>송정</v>
          </cell>
        </row>
        <row r="5515">
          <cell r="A5515" t="str">
            <v>송정</v>
          </cell>
        </row>
        <row r="5516">
          <cell r="A5516" t="str">
            <v>송정</v>
          </cell>
        </row>
        <row r="5517">
          <cell r="A5517" t="str">
            <v>송정</v>
          </cell>
        </row>
        <row r="5518">
          <cell r="A5518" t="str">
            <v>송정</v>
          </cell>
        </row>
        <row r="5519">
          <cell r="A5519" t="str">
            <v>송정</v>
          </cell>
        </row>
        <row r="5520">
          <cell r="A5520" t="str">
            <v>송정</v>
          </cell>
        </row>
        <row r="5521">
          <cell r="A5521" t="str">
            <v>송정</v>
          </cell>
        </row>
        <row r="5522">
          <cell r="A5522" t="str">
            <v>송정</v>
          </cell>
        </row>
        <row r="5523">
          <cell r="A5523" t="str">
            <v>송정</v>
          </cell>
        </row>
        <row r="5524">
          <cell r="A5524" t="str">
            <v>송정</v>
          </cell>
        </row>
        <row r="5525">
          <cell r="A5525" t="str">
            <v>송정</v>
          </cell>
        </row>
        <row r="5526">
          <cell r="A5526" t="str">
            <v>송정</v>
          </cell>
        </row>
        <row r="5527">
          <cell r="A5527" t="str">
            <v>송정</v>
          </cell>
        </row>
        <row r="5528">
          <cell r="A5528" t="str">
            <v>송정</v>
          </cell>
        </row>
        <row r="5529">
          <cell r="A5529" t="str">
            <v>송정</v>
          </cell>
        </row>
        <row r="5530">
          <cell r="A5530" t="str">
            <v>송정</v>
          </cell>
        </row>
        <row r="5531">
          <cell r="A5531" t="str">
            <v>송정</v>
          </cell>
        </row>
        <row r="5532">
          <cell r="A5532" t="str">
            <v>송정</v>
          </cell>
        </row>
        <row r="5533">
          <cell r="A5533" t="str">
            <v>송정</v>
          </cell>
        </row>
        <row r="5534">
          <cell r="A5534" t="str">
            <v>송정</v>
          </cell>
        </row>
        <row r="5535">
          <cell r="A5535" t="str">
            <v>송정</v>
          </cell>
        </row>
        <row r="5536">
          <cell r="A5536" t="str">
            <v>송정</v>
          </cell>
        </row>
        <row r="5537">
          <cell r="A5537" t="str">
            <v>송정</v>
          </cell>
        </row>
        <row r="5538">
          <cell r="A5538" t="str">
            <v>송정</v>
          </cell>
        </row>
        <row r="5539">
          <cell r="A5539" t="str">
            <v>송정</v>
          </cell>
        </row>
        <row r="5540">
          <cell r="A5540" t="str">
            <v>송정</v>
          </cell>
        </row>
        <row r="5541">
          <cell r="A5541" t="str">
            <v>송정</v>
          </cell>
        </row>
        <row r="5542">
          <cell r="A5542" t="str">
            <v>송정</v>
          </cell>
        </row>
        <row r="5543">
          <cell r="A5543" t="str">
            <v>송정</v>
          </cell>
        </row>
        <row r="5544">
          <cell r="A5544" t="str">
            <v>송정</v>
          </cell>
        </row>
        <row r="5545">
          <cell r="A5545" t="str">
            <v>송정</v>
          </cell>
        </row>
        <row r="5546">
          <cell r="A5546" t="str">
            <v>송정</v>
          </cell>
        </row>
        <row r="5547">
          <cell r="A5547" t="str">
            <v>송정</v>
          </cell>
        </row>
        <row r="5548">
          <cell r="A5548" t="str">
            <v>송정</v>
          </cell>
        </row>
        <row r="5549">
          <cell r="A5549" t="str">
            <v>송정</v>
          </cell>
        </row>
        <row r="5550">
          <cell r="A5550" t="str">
            <v>송정</v>
          </cell>
        </row>
        <row r="5551">
          <cell r="A5551" t="str">
            <v>송정</v>
          </cell>
        </row>
        <row r="5552">
          <cell r="A5552" t="str">
            <v>송정</v>
          </cell>
        </row>
        <row r="5553">
          <cell r="A5553" t="str">
            <v>송정</v>
          </cell>
        </row>
        <row r="5554">
          <cell r="A5554" t="str">
            <v>송정</v>
          </cell>
        </row>
        <row r="5555">
          <cell r="A5555" t="str">
            <v>송정</v>
          </cell>
        </row>
        <row r="5556">
          <cell r="A5556" t="str">
            <v>송정</v>
          </cell>
        </row>
        <row r="5557">
          <cell r="A5557" t="str">
            <v>송정</v>
          </cell>
        </row>
        <row r="5558">
          <cell r="A5558" t="str">
            <v>송정</v>
          </cell>
        </row>
        <row r="5559">
          <cell r="A5559" t="str">
            <v>송정</v>
          </cell>
        </row>
        <row r="5560">
          <cell r="A5560" t="str">
            <v>송정</v>
          </cell>
        </row>
        <row r="5561">
          <cell r="A5561" t="str">
            <v>송정</v>
          </cell>
        </row>
        <row r="5562">
          <cell r="A5562" t="str">
            <v>송정</v>
          </cell>
        </row>
        <row r="5563">
          <cell r="A5563" t="str">
            <v>송정</v>
          </cell>
        </row>
        <row r="5564">
          <cell r="A5564" t="str">
            <v>송정</v>
          </cell>
        </row>
        <row r="5565">
          <cell r="A5565" t="str">
            <v>송정</v>
          </cell>
        </row>
        <row r="5566">
          <cell r="A5566" t="str">
            <v>송정</v>
          </cell>
        </row>
        <row r="5567">
          <cell r="A5567" t="str">
            <v>송정</v>
          </cell>
        </row>
        <row r="5568">
          <cell r="A5568" t="str">
            <v>송정</v>
          </cell>
        </row>
        <row r="5569">
          <cell r="A5569" t="str">
            <v>송정</v>
          </cell>
        </row>
        <row r="5570">
          <cell r="A5570" t="str">
            <v>송정</v>
          </cell>
        </row>
        <row r="5571">
          <cell r="A5571" t="str">
            <v>송정</v>
          </cell>
        </row>
        <row r="5572">
          <cell r="A5572" t="str">
            <v>송정</v>
          </cell>
        </row>
        <row r="5573">
          <cell r="A5573" t="str">
            <v>송정</v>
          </cell>
        </row>
        <row r="5574">
          <cell r="A5574" t="str">
            <v>송정</v>
          </cell>
        </row>
        <row r="5575">
          <cell r="A5575" t="str">
            <v>송정</v>
          </cell>
        </row>
        <row r="5576">
          <cell r="A5576" t="str">
            <v>송정</v>
          </cell>
        </row>
        <row r="5577">
          <cell r="A5577" t="str">
            <v>송정</v>
          </cell>
        </row>
        <row r="5578">
          <cell r="A5578" t="str">
            <v>송정</v>
          </cell>
        </row>
        <row r="5579">
          <cell r="A5579" t="str">
            <v>송정</v>
          </cell>
        </row>
        <row r="5580">
          <cell r="A5580" t="str">
            <v>송정</v>
          </cell>
        </row>
        <row r="5581">
          <cell r="A5581" t="str">
            <v>송정</v>
          </cell>
        </row>
        <row r="5582">
          <cell r="A5582" t="str">
            <v>송정</v>
          </cell>
        </row>
        <row r="5583">
          <cell r="A5583" t="str">
            <v>송정</v>
          </cell>
        </row>
        <row r="5584">
          <cell r="A5584" t="str">
            <v>송정</v>
          </cell>
        </row>
        <row r="5585">
          <cell r="A5585" t="str">
            <v>송정</v>
          </cell>
        </row>
        <row r="5586">
          <cell r="A5586" t="str">
            <v>송정</v>
          </cell>
        </row>
        <row r="5587">
          <cell r="A5587" t="str">
            <v>송정</v>
          </cell>
        </row>
        <row r="5588">
          <cell r="A5588" t="str">
            <v>송정</v>
          </cell>
        </row>
        <row r="5589">
          <cell r="A5589" t="str">
            <v>송정</v>
          </cell>
        </row>
        <row r="5590">
          <cell r="A5590" t="str">
            <v>송정</v>
          </cell>
        </row>
        <row r="5591">
          <cell r="A5591" t="str">
            <v>송정</v>
          </cell>
        </row>
        <row r="5592">
          <cell r="A5592" t="str">
            <v>송정</v>
          </cell>
        </row>
        <row r="5593">
          <cell r="A5593" t="str">
            <v>송정</v>
          </cell>
        </row>
        <row r="5594">
          <cell r="A5594" t="str">
            <v>송정</v>
          </cell>
        </row>
        <row r="5595">
          <cell r="A5595" t="str">
            <v>송정</v>
          </cell>
        </row>
        <row r="5596">
          <cell r="A5596" t="str">
            <v>송정</v>
          </cell>
        </row>
        <row r="5597">
          <cell r="A5597" t="str">
            <v>송정</v>
          </cell>
        </row>
        <row r="5598">
          <cell r="A5598" t="str">
            <v>송정</v>
          </cell>
        </row>
        <row r="5599">
          <cell r="A5599" t="str">
            <v>송정</v>
          </cell>
        </row>
        <row r="5600">
          <cell r="A5600" t="str">
            <v>송정</v>
          </cell>
        </row>
        <row r="5601">
          <cell r="A5601" t="str">
            <v>송정</v>
          </cell>
        </row>
        <row r="5602">
          <cell r="A5602" t="str">
            <v>송정</v>
          </cell>
        </row>
        <row r="5603">
          <cell r="A5603" t="str">
            <v>송정</v>
          </cell>
        </row>
        <row r="5604">
          <cell r="A5604" t="str">
            <v>송정</v>
          </cell>
        </row>
        <row r="5605">
          <cell r="A5605" t="str">
            <v>송정</v>
          </cell>
        </row>
        <row r="5606">
          <cell r="A5606" t="str">
            <v>송정</v>
          </cell>
        </row>
        <row r="5607">
          <cell r="A5607" t="str">
            <v>송정</v>
          </cell>
        </row>
        <row r="5608">
          <cell r="A5608" t="str">
            <v>송정</v>
          </cell>
        </row>
        <row r="5609">
          <cell r="A5609" t="str">
            <v>송정</v>
          </cell>
        </row>
        <row r="5610">
          <cell r="A5610" t="str">
            <v>송정</v>
          </cell>
        </row>
        <row r="5611">
          <cell r="A5611" t="str">
            <v>송정</v>
          </cell>
        </row>
        <row r="5612">
          <cell r="A5612" t="str">
            <v>송정</v>
          </cell>
        </row>
        <row r="5613">
          <cell r="A5613" t="str">
            <v>송정</v>
          </cell>
        </row>
        <row r="5614">
          <cell r="A5614" t="str">
            <v>송정</v>
          </cell>
        </row>
        <row r="5615">
          <cell r="A5615" t="str">
            <v>송정</v>
          </cell>
        </row>
        <row r="5616">
          <cell r="A5616" t="str">
            <v>송정</v>
          </cell>
        </row>
        <row r="5617">
          <cell r="A5617" t="str">
            <v>송정</v>
          </cell>
        </row>
        <row r="5618">
          <cell r="A5618" t="str">
            <v>송정</v>
          </cell>
        </row>
        <row r="5619">
          <cell r="A5619" t="str">
            <v>송정</v>
          </cell>
        </row>
        <row r="5620">
          <cell r="A5620" t="str">
            <v>송정</v>
          </cell>
        </row>
        <row r="5621">
          <cell r="A5621" t="str">
            <v>송정</v>
          </cell>
        </row>
        <row r="5622">
          <cell r="A5622" t="str">
            <v>송정</v>
          </cell>
        </row>
        <row r="5623">
          <cell r="A5623" t="str">
            <v>송정</v>
          </cell>
        </row>
        <row r="5624">
          <cell r="A5624" t="str">
            <v>송정</v>
          </cell>
        </row>
        <row r="5625">
          <cell r="A5625" t="str">
            <v>송정</v>
          </cell>
        </row>
        <row r="5626">
          <cell r="A5626" t="str">
            <v>송정</v>
          </cell>
        </row>
        <row r="5627">
          <cell r="A5627" t="str">
            <v>송정</v>
          </cell>
        </row>
        <row r="5628">
          <cell r="A5628" t="str">
            <v>송정</v>
          </cell>
        </row>
        <row r="5629">
          <cell r="A5629" t="str">
            <v>송정</v>
          </cell>
        </row>
        <row r="5630">
          <cell r="A5630" t="str">
            <v>송정</v>
          </cell>
        </row>
        <row r="5631">
          <cell r="A5631" t="str">
            <v>송정</v>
          </cell>
        </row>
        <row r="5632">
          <cell r="A5632" t="str">
            <v>송정</v>
          </cell>
        </row>
        <row r="5633">
          <cell r="A5633" t="str">
            <v>송정</v>
          </cell>
        </row>
        <row r="5634">
          <cell r="A5634" t="str">
            <v>송정</v>
          </cell>
        </row>
        <row r="5635">
          <cell r="A5635" t="str">
            <v>송정</v>
          </cell>
        </row>
        <row r="5636">
          <cell r="A5636" t="str">
            <v>송정</v>
          </cell>
        </row>
        <row r="5637">
          <cell r="A5637" t="str">
            <v>송정</v>
          </cell>
        </row>
        <row r="5638">
          <cell r="A5638" t="str">
            <v>송정</v>
          </cell>
        </row>
        <row r="5639">
          <cell r="A5639" t="str">
            <v>송정</v>
          </cell>
        </row>
        <row r="5640">
          <cell r="A5640" t="str">
            <v>송정</v>
          </cell>
        </row>
        <row r="5641">
          <cell r="A5641" t="str">
            <v>송정</v>
          </cell>
        </row>
        <row r="5642">
          <cell r="A5642" t="str">
            <v>송정</v>
          </cell>
        </row>
        <row r="5643">
          <cell r="A5643" t="str">
            <v>송정</v>
          </cell>
        </row>
        <row r="5644">
          <cell r="A5644" t="str">
            <v>송정</v>
          </cell>
        </row>
        <row r="5645">
          <cell r="A5645" t="str">
            <v>송정</v>
          </cell>
        </row>
        <row r="5646">
          <cell r="A5646" t="str">
            <v>송정</v>
          </cell>
        </row>
        <row r="5647">
          <cell r="A5647" t="str">
            <v>송정</v>
          </cell>
        </row>
        <row r="5648">
          <cell r="A5648" t="str">
            <v>송정</v>
          </cell>
        </row>
        <row r="5649">
          <cell r="A5649" t="str">
            <v>송정</v>
          </cell>
        </row>
        <row r="5650">
          <cell r="A5650" t="str">
            <v>송정</v>
          </cell>
        </row>
        <row r="5651">
          <cell r="A5651" t="str">
            <v>송정</v>
          </cell>
        </row>
        <row r="5652">
          <cell r="A5652" t="str">
            <v>송정</v>
          </cell>
        </row>
        <row r="5653">
          <cell r="A5653" t="str">
            <v>송정</v>
          </cell>
        </row>
        <row r="5654">
          <cell r="A5654" t="str">
            <v>송정</v>
          </cell>
        </row>
        <row r="5655">
          <cell r="A5655" t="str">
            <v>송정</v>
          </cell>
        </row>
        <row r="5656">
          <cell r="A5656" t="str">
            <v>송정</v>
          </cell>
        </row>
        <row r="5657">
          <cell r="A5657" t="str">
            <v>송정</v>
          </cell>
        </row>
        <row r="5658">
          <cell r="A5658" t="str">
            <v>송정</v>
          </cell>
        </row>
        <row r="5659">
          <cell r="A5659" t="str">
            <v>송정</v>
          </cell>
        </row>
        <row r="5660">
          <cell r="A5660" t="str">
            <v>송정</v>
          </cell>
        </row>
        <row r="5661">
          <cell r="A5661" t="str">
            <v>송정</v>
          </cell>
        </row>
        <row r="5662">
          <cell r="A5662" t="str">
            <v>송정</v>
          </cell>
        </row>
        <row r="5663">
          <cell r="A5663" t="str">
            <v>송정</v>
          </cell>
        </row>
        <row r="5664">
          <cell r="A5664" t="str">
            <v>송정</v>
          </cell>
        </row>
        <row r="5665">
          <cell r="A5665" t="str">
            <v>송정</v>
          </cell>
        </row>
        <row r="5666">
          <cell r="A5666" t="str">
            <v>송정</v>
          </cell>
        </row>
        <row r="5667">
          <cell r="A5667" t="str">
            <v>송정</v>
          </cell>
        </row>
        <row r="5668">
          <cell r="A5668" t="str">
            <v>송정</v>
          </cell>
        </row>
        <row r="5669">
          <cell r="A5669" t="str">
            <v>송정</v>
          </cell>
        </row>
        <row r="5670">
          <cell r="A5670" t="str">
            <v>송정</v>
          </cell>
        </row>
        <row r="5671">
          <cell r="A5671" t="str">
            <v>송정</v>
          </cell>
        </row>
        <row r="5672">
          <cell r="A5672" t="str">
            <v>송정</v>
          </cell>
        </row>
        <row r="5673">
          <cell r="A5673" t="str">
            <v>송정</v>
          </cell>
        </row>
        <row r="5674">
          <cell r="A5674" t="str">
            <v>송정</v>
          </cell>
        </row>
        <row r="5675">
          <cell r="A5675" t="str">
            <v>송정</v>
          </cell>
        </row>
        <row r="5676">
          <cell r="A5676" t="str">
            <v>송정</v>
          </cell>
        </row>
        <row r="5677">
          <cell r="A5677" t="str">
            <v>송정</v>
          </cell>
        </row>
        <row r="5678">
          <cell r="A5678" t="str">
            <v>송정</v>
          </cell>
        </row>
        <row r="5679">
          <cell r="A5679" t="str">
            <v>송정</v>
          </cell>
        </row>
        <row r="5680">
          <cell r="A5680" t="str">
            <v>송정</v>
          </cell>
        </row>
        <row r="5681">
          <cell r="A5681" t="str">
            <v>송정</v>
          </cell>
        </row>
        <row r="5682">
          <cell r="A5682" t="str">
            <v>송정</v>
          </cell>
        </row>
        <row r="5683">
          <cell r="A5683" t="str">
            <v>송정</v>
          </cell>
        </row>
        <row r="5684">
          <cell r="A5684" t="str">
            <v>송정</v>
          </cell>
        </row>
        <row r="5685">
          <cell r="A5685" t="str">
            <v>송정</v>
          </cell>
        </row>
        <row r="5686">
          <cell r="A5686" t="str">
            <v>송정</v>
          </cell>
        </row>
        <row r="5687">
          <cell r="A5687" t="str">
            <v>송정</v>
          </cell>
        </row>
        <row r="5688">
          <cell r="A5688" t="str">
            <v>송정</v>
          </cell>
        </row>
        <row r="5689">
          <cell r="A5689" t="str">
            <v>송정</v>
          </cell>
        </row>
        <row r="5690">
          <cell r="A5690" t="str">
            <v>송정</v>
          </cell>
        </row>
        <row r="5691">
          <cell r="A5691" t="str">
            <v>송정</v>
          </cell>
        </row>
        <row r="5692">
          <cell r="A5692" t="str">
            <v>송정</v>
          </cell>
        </row>
        <row r="5693">
          <cell r="A5693" t="str">
            <v>송정</v>
          </cell>
        </row>
        <row r="5694">
          <cell r="A5694" t="str">
            <v>송정</v>
          </cell>
        </row>
        <row r="5695">
          <cell r="A5695" t="str">
            <v>송정</v>
          </cell>
        </row>
        <row r="5696">
          <cell r="A5696" t="str">
            <v>송정</v>
          </cell>
        </row>
        <row r="5697">
          <cell r="A5697" t="str">
            <v>송정</v>
          </cell>
        </row>
        <row r="5698">
          <cell r="A5698" t="str">
            <v>송정</v>
          </cell>
        </row>
        <row r="5699">
          <cell r="A5699" t="str">
            <v>송정</v>
          </cell>
        </row>
        <row r="5700">
          <cell r="A5700" t="str">
            <v>송정</v>
          </cell>
        </row>
        <row r="5701">
          <cell r="A5701" t="str">
            <v>송정</v>
          </cell>
        </row>
        <row r="5702">
          <cell r="A5702" t="str">
            <v>송정</v>
          </cell>
        </row>
        <row r="5703">
          <cell r="A5703" t="str">
            <v>송정</v>
          </cell>
        </row>
        <row r="5704">
          <cell r="A5704" t="str">
            <v>송정</v>
          </cell>
        </row>
        <row r="5705">
          <cell r="A5705" t="str">
            <v>송정</v>
          </cell>
        </row>
        <row r="5706">
          <cell r="A5706" t="str">
            <v>송정</v>
          </cell>
        </row>
        <row r="5707">
          <cell r="A5707" t="str">
            <v>송정</v>
          </cell>
        </row>
        <row r="5708">
          <cell r="A5708" t="str">
            <v>송정</v>
          </cell>
        </row>
        <row r="5709">
          <cell r="A5709" t="str">
            <v>송정</v>
          </cell>
        </row>
        <row r="5711">
          <cell r="A5711" t="str">
            <v>화정-1</v>
          </cell>
        </row>
        <row r="5712">
          <cell r="A5712" t="str">
            <v>화정-1</v>
          </cell>
        </row>
        <row r="5713">
          <cell r="A5713" t="str">
            <v>화정-1</v>
          </cell>
        </row>
        <row r="5714">
          <cell r="A5714" t="str">
            <v>화정-1</v>
          </cell>
        </row>
        <row r="5715">
          <cell r="A5715" t="str">
            <v>화정-1</v>
          </cell>
        </row>
        <row r="5716">
          <cell r="A5716" t="str">
            <v>화정-1</v>
          </cell>
        </row>
        <row r="5717">
          <cell r="A5717" t="str">
            <v>화정-1</v>
          </cell>
        </row>
        <row r="5718">
          <cell r="A5718" t="str">
            <v>화정-1</v>
          </cell>
        </row>
        <row r="5719">
          <cell r="A5719" t="str">
            <v>화정-1</v>
          </cell>
        </row>
        <row r="5720">
          <cell r="A5720" t="str">
            <v>화정-1</v>
          </cell>
        </row>
        <row r="5721">
          <cell r="A5721" t="str">
            <v>화정-1</v>
          </cell>
        </row>
        <row r="5722">
          <cell r="A5722" t="str">
            <v>화정-1</v>
          </cell>
        </row>
        <row r="5723">
          <cell r="A5723" t="str">
            <v>화정-1</v>
          </cell>
        </row>
        <row r="5724">
          <cell r="A5724" t="str">
            <v>화정-1</v>
          </cell>
        </row>
        <row r="5725">
          <cell r="A5725" t="str">
            <v>화정-1</v>
          </cell>
        </row>
        <row r="5726">
          <cell r="A5726" t="str">
            <v>화정-1</v>
          </cell>
        </row>
        <row r="5727">
          <cell r="A5727" t="str">
            <v>화정-1</v>
          </cell>
        </row>
        <row r="5728">
          <cell r="A5728" t="str">
            <v>화정-1</v>
          </cell>
        </row>
        <row r="5729">
          <cell r="A5729" t="str">
            <v>화정-1</v>
          </cell>
        </row>
        <row r="5730">
          <cell r="A5730" t="str">
            <v>화정-1</v>
          </cell>
        </row>
        <row r="5731">
          <cell r="A5731" t="str">
            <v>화정-1</v>
          </cell>
        </row>
        <row r="5732">
          <cell r="A5732" t="str">
            <v>화정-1</v>
          </cell>
        </row>
        <row r="5733">
          <cell r="A5733" t="str">
            <v>화정-1</v>
          </cell>
        </row>
        <row r="5734">
          <cell r="A5734" t="str">
            <v>화정-1</v>
          </cell>
        </row>
        <row r="5735">
          <cell r="A5735" t="str">
            <v>화정-1</v>
          </cell>
        </row>
        <row r="5736">
          <cell r="A5736" t="str">
            <v>화정-1</v>
          </cell>
        </row>
        <row r="5737">
          <cell r="A5737" t="str">
            <v>화정-1</v>
          </cell>
        </row>
        <row r="5738">
          <cell r="A5738" t="str">
            <v>화정-1</v>
          </cell>
        </row>
        <row r="5739">
          <cell r="A5739" t="str">
            <v>화정-1</v>
          </cell>
        </row>
        <row r="5740">
          <cell r="A5740" t="str">
            <v>화정-1</v>
          </cell>
        </row>
        <row r="5741">
          <cell r="A5741" t="str">
            <v>화정-1</v>
          </cell>
        </row>
        <row r="5742">
          <cell r="A5742" t="str">
            <v>화정-1</v>
          </cell>
        </row>
        <row r="5743">
          <cell r="A5743" t="str">
            <v>화정-1</v>
          </cell>
        </row>
        <row r="5744">
          <cell r="A5744" t="str">
            <v>화정-1</v>
          </cell>
        </row>
        <row r="5745">
          <cell r="A5745" t="str">
            <v>화정-1</v>
          </cell>
        </row>
        <row r="5746">
          <cell r="A5746" t="str">
            <v>화정-1</v>
          </cell>
        </row>
        <row r="5747">
          <cell r="A5747" t="str">
            <v>화정-1</v>
          </cell>
        </row>
        <row r="5748">
          <cell r="A5748" t="str">
            <v>화정-1</v>
          </cell>
        </row>
        <row r="5749">
          <cell r="A5749" t="str">
            <v>화정-1</v>
          </cell>
        </row>
        <row r="5750">
          <cell r="A5750" t="str">
            <v>화정-1</v>
          </cell>
        </row>
        <row r="5751">
          <cell r="A5751" t="str">
            <v>화정-1</v>
          </cell>
        </row>
        <row r="5752">
          <cell r="A5752" t="str">
            <v>화정-1</v>
          </cell>
        </row>
        <row r="5753">
          <cell r="A5753" t="str">
            <v>화정-1</v>
          </cell>
        </row>
        <row r="5754">
          <cell r="A5754" t="str">
            <v>화정-1</v>
          </cell>
        </row>
        <row r="5755">
          <cell r="A5755" t="str">
            <v>화정-1</v>
          </cell>
        </row>
        <row r="5756">
          <cell r="A5756" t="str">
            <v>화정-1</v>
          </cell>
        </row>
        <row r="5757">
          <cell r="A5757" t="str">
            <v>화정-1</v>
          </cell>
        </row>
        <row r="5758">
          <cell r="A5758" t="str">
            <v>화정-1</v>
          </cell>
        </row>
        <row r="5759">
          <cell r="A5759" t="str">
            <v>화정-1</v>
          </cell>
        </row>
        <row r="5760">
          <cell r="A5760" t="str">
            <v>화정-1</v>
          </cell>
        </row>
        <row r="5761">
          <cell r="A5761" t="str">
            <v>화정-1</v>
          </cell>
        </row>
        <row r="5762">
          <cell r="A5762" t="str">
            <v>화정-1</v>
          </cell>
        </row>
        <row r="5763">
          <cell r="A5763" t="str">
            <v>화정-1</v>
          </cell>
        </row>
        <row r="5764">
          <cell r="A5764" t="str">
            <v>화정-1</v>
          </cell>
        </row>
        <row r="5765">
          <cell r="A5765" t="str">
            <v>화정-1</v>
          </cell>
        </row>
        <row r="5766">
          <cell r="A5766" t="str">
            <v>화정-1</v>
          </cell>
        </row>
        <row r="5767">
          <cell r="A5767" t="str">
            <v>화정-1</v>
          </cell>
        </row>
        <row r="5768">
          <cell r="A5768" t="str">
            <v>화정-1</v>
          </cell>
        </row>
        <row r="5769">
          <cell r="A5769" t="str">
            <v>화정-1</v>
          </cell>
        </row>
        <row r="5770">
          <cell r="A5770" t="str">
            <v>화정-1</v>
          </cell>
        </row>
        <row r="5771">
          <cell r="A5771" t="str">
            <v>화정-1</v>
          </cell>
        </row>
        <row r="5772">
          <cell r="A5772" t="str">
            <v>화정-1</v>
          </cell>
        </row>
        <row r="5773">
          <cell r="A5773" t="str">
            <v>화정-1</v>
          </cell>
        </row>
        <row r="5774">
          <cell r="A5774" t="str">
            <v>화정-1</v>
          </cell>
        </row>
        <row r="5775">
          <cell r="A5775" t="str">
            <v>화정-1</v>
          </cell>
        </row>
        <row r="5776">
          <cell r="A5776" t="str">
            <v>화정-1</v>
          </cell>
        </row>
        <row r="5777">
          <cell r="A5777" t="str">
            <v>화정-1</v>
          </cell>
        </row>
        <row r="5778">
          <cell r="A5778" t="str">
            <v>화정-1</v>
          </cell>
        </row>
        <row r="5779">
          <cell r="A5779" t="str">
            <v>화정-1</v>
          </cell>
        </row>
        <row r="5780">
          <cell r="A5780" t="str">
            <v>화정-1</v>
          </cell>
        </row>
        <row r="5781">
          <cell r="A5781" t="str">
            <v>화정-1</v>
          </cell>
        </row>
        <row r="5782">
          <cell r="A5782" t="str">
            <v>화정-1</v>
          </cell>
        </row>
        <row r="5783">
          <cell r="A5783" t="str">
            <v>화정-1</v>
          </cell>
        </row>
        <row r="5784">
          <cell r="A5784" t="str">
            <v>화정-1</v>
          </cell>
        </row>
        <row r="5785">
          <cell r="A5785" t="str">
            <v>화정-1</v>
          </cell>
        </row>
        <row r="5786">
          <cell r="A5786" t="str">
            <v>화정-1</v>
          </cell>
        </row>
        <row r="5787">
          <cell r="A5787" t="str">
            <v>화정-1</v>
          </cell>
        </row>
        <row r="5788">
          <cell r="A5788" t="str">
            <v>화정-1</v>
          </cell>
        </row>
        <row r="5789">
          <cell r="A5789" t="str">
            <v>화정-1</v>
          </cell>
        </row>
        <row r="5790">
          <cell r="A5790" t="str">
            <v>화정-1</v>
          </cell>
        </row>
        <row r="5792">
          <cell r="A5792" t="str">
            <v>화정-2</v>
          </cell>
        </row>
        <row r="5793">
          <cell r="A5793" t="str">
            <v>화정-2</v>
          </cell>
        </row>
        <row r="5794">
          <cell r="A5794" t="str">
            <v>화정-2</v>
          </cell>
        </row>
        <row r="5795">
          <cell r="A5795" t="str">
            <v>화정-2</v>
          </cell>
        </row>
        <row r="5796">
          <cell r="A5796" t="str">
            <v>화정-2</v>
          </cell>
        </row>
        <row r="5797">
          <cell r="A5797" t="str">
            <v>화정-2</v>
          </cell>
        </row>
        <row r="5798">
          <cell r="A5798" t="str">
            <v>화정-2</v>
          </cell>
        </row>
        <row r="5799">
          <cell r="A5799" t="str">
            <v>화정-2</v>
          </cell>
        </row>
        <row r="5800">
          <cell r="A5800" t="str">
            <v>화정-2</v>
          </cell>
        </row>
        <row r="5801">
          <cell r="A5801" t="str">
            <v>화정-2</v>
          </cell>
        </row>
        <row r="5802">
          <cell r="A5802" t="str">
            <v>화정-2</v>
          </cell>
        </row>
        <row r="5803">
          <cell r="A5803" t="str">
            <v>화정-2</v>
          </cell>
        </row>
        <row r="5804">
          <cell r="A5804" t="str">
            <v>화정-2</v>
          </cell>
        </row>
        <row r="5805">
          <cell r="A5805" t="str">
            <v>화정-2</v>
          </cell>
        </row>
        <row r="5806">
          <cell r="A5806" t="str">
            <v>화정-2</v>
          </cell>
        </row>
        <row r="5807">
          <cell r="A5807" t="str">
            <v>화정-2</v>
          </cell>
        </row>
        <row r="5808">
          <cell r="A5808" t="str">
            <v>화정-2</v>
          </cell>
        </row>
        <row r="5809">
          <cell r="A5809" t="str">
            <v>화정-2</v>
          </cell>
        </row>
        <row r="5810">
          <cell r="A5810" t="str">
            <v>화정-2</v>
          </cell>
        </row>
        <row r="5811">
          <cell r="A5811" t="str">
            <v>화정-2</v>
          </cell>
        </row>
        <row r="5812">
          <cell r="A5812" t="str">
            <v>화정-2</v>
          </cell>
        </row>
        <row r="5813">
          <cell r="A5813" t="str">
            <v>화정-2</v>
          </cell>
        </row>
        <row r="5814">
          <cell r="A5814" t="str">
            <v>화정-2</v>
          </cell>
        </row>
        <row r="5815">
          <cell r="A5815" t="str">
            <v>화정-2</v>
          </cell>
        </row>
        <row r="5816">
          <cell r="A5816" t="str">
            <v>화정-2</v>
          </cell>
        </row>
        <row r="5817">
          <cell r="A5817" t="str">
            <v>화정-2</v>
          </cell>
        </row>
        <row r="5818">
          <cell r="A5818" t="str">
            <v>화정-2</v>
          </cell>
        </row>
        <row r="5819">
          <cell r="A5819" t="str">
            <v>화정-2</v>
          </cell>
        </row>
        <row r="5820">
          <cell r="A5820" t="str">
            <v>화정-2</v>
          </cell>
        </row>
        <row r="5821">
          <cell r="A5821" t="str">
            <v>화정-2</v>
          </cell>
        </row>
        <row r="5822">
          <cell r="A5822" t="str">
            <v>화정-2</v>
          </cell>
        </row>
        <row r="5823">
          <cell r="A5823" t="str">
            <v>화정-2</v>
          </cell>
        </row>
        <row r="5824">
          <cell r="A5824" t="str">
            <v>화정-2</v>
          </cell>
        </row>
        <row r="5825">
          <cell r="A5825" t="str">
            <v>화정-2</v>
          </cell>
        </row>
        <row r="5826">
          <cell r="A5826" t="str">
            <v>화정-2</v>
          </cell>
        </row>
        <row r="5827">
          <cell r="A5827" t="str">
            <v>화정-2</v>
          </cell>
        </row>
        <row r="5828">
          <cell r="A5828" t="str">
            <v>화정-2</v>
          </cell>
        </row>
        <row r="5829">
          <cell r="A5829" t="str">
            <v>화정-2</v>
          </cell>
        </row>
        <row r="5830">
          <cell r="A5830" t="str">
            <v>화정-2</v>
          </cell>
        </row>
        <row r="5831">
          <cell r="A5831" t="str">
            <v>화정-2</v>
          </cell>
        </row>
        <row r="5832">
          <cell r="A5832" t="str">
            <v>화정-2</v>
          </cell>
        </row>
        <row r="5833">
          <cell r="A5833" t="str">
            <v>화정-2</v>
          </cell>
        </row>
        <row r="5834">
          <cell r="A5834" t="str">
            <v>화정-2</v>
          </cell>
        </row>
        <row r="5835">
          <cell r="A5835" t="str">
            <v>화정-2</v>
          </cell>
        </row>
        <row r="5836">
          <cell r="A5836" t="str">
            <v>화정-2</v>
          </cell>
        </row>
        <row r="5837">
          <cell r="A5837" t="str">
            <v>화정-2</v>
          </cell>
        </row>
        <row r="5838">
          <cell r="A5838" t="str">
            <v>화정-2</v>
          </cell>
        </row>
        <row r="5839">
          <cell r="A5839" t="str">
            <v>화정-2</v>
          </cell>
        </row>
        <row r="5840">
          <cell r="A5840" t="str">
            <v>화정-2</v>
          </cell>
        </row>
        <row r="5841">
          <cell r="A5841" t="str">
            <v>화정-2</v>
          </cell>
        </row>
        <row r="5842">
          <cell r="A5842" t="str">
            <v>화정-2</v>
          </cell>
        </row>
        <row r="5843">
          <cell r="A5843" t="str">
            <v>화정-2</v>
          </cell>
        </row>
        <row r="5844">
          <cell r="A5844" t="str">
            <v>화정-2</v>
          </cell>
        </row>
        <row r="5845">
          <cell r="A5845" t="str">
            <v>화정-2</v>
          </cell>
        </row>
        <row r="5846">
          <cell r="A5846" t="str">
            <v>화정-2</v>
          </cell>
        </row>
        <row r="5847">
          <cell r="A5847" t="str">
            <v>화정-2</v>
          </cell>
        </row>
        <row r="5848">
          <cell r="A5848" t="str">
            <v>화정-2</v>
          </cell>
        </row>
        <row r="5849">
          <cell r="A5849" t="str">
            <v>화정-2</v>
          </cell>
        </row>
        <row r="5850">
          <cell r="A5850" t="str">
            <v>화정-2</v>
          </cell>
        </row>
        <row r="5851">
          <cell r="A5851" t="str">
            <v>화정-2</v>
          </cell>
        </row>
        <row r="5852">
          <cell r="A5852" t="str">
            <v>화정-2</v>
          </cell>
        </row>
        <row r="5853">
          <cell r="A5853" t="str">
            <v>화정-2</v>
          </cell>
        </row>
        <row r="5854">
          <cell r="A5854" t="str">
            <v>화정-2</v>
          </cell>
        </row>
        <row r="5855">
          <cell r="A5855" t="str">
            <v>화정-2</v>
          </cell>
        </row>
        <row r="5856">
          <cell r="A5856" t="str">
            <v>화정-2</v>
          </cell>
        </row>
        <row r="5857">
          <cell r="A5857" t="str">
            <v>화정-2</v>
          </cell>
        </row>
        <row r="5858">
          <cell r="A5858" t="str">
            <v>화정-2</v>
          </cell>
        </row>
        <row r="5859">
          <cell r="A5859" t="str">
            <v>화정-2</v>
          </cell>
        </row>
        <row r="5860">
          <cell r="A5860" t="str">
            <v>화정-2</v>
          </cell>
        </row>
        <row r="5861">
          <cell r="A5861" t="str">
            <v>화정-2</v>
          </cell>
        </row>
        <row r="5862">
          <cell r="A5862" t="str">
            <v>화정-2</v>
          </cell>
        </row>
        <row r="5863">
          <cell r="A5863" t="str">
            <v>화정-2</v>
          </cell>
        </row>
        <row r="5864">
          <cell r="A5864" t="str">
            <v>화정-2</v>
          </cell>
        </row>
        <row r="5865">
          <cell r="A5865" t="str">
            <v>화정-2</v>
          </cell>
        </row>
        <row r="5866">
          <cell r="A5866" t="str">
            <v>화정-2</v>
          </cell>
        </row>
        <row r="5867">
          <cell r="A5867" t="str">
            <v>화정-2</v>
          </cell>
        </row>
        <row r="5868">
          <cell r="A5868" t="str">
            <v>화정-2</v>
          </cell>
        </row>
        <row r="5869">
          <cell r="A5869" t="str">
            <v>화정-2</v>
          </cell>
        </row>
        <row r="5870">
          <cell r="A5870" t="str">
            <v>화정-2</v>
          </cell>
        </row>
        <row r="5871">
          <cell r="A5871" t="str">
            <v>화정-2</v>
          </cell>
        </row>
        <row r="5872">
          <cell r="A5872" t="str">
            <v>화정-2</v>
          </cell>
        </row>
        <row r="5873">
          <cell r="A5873" t="str">
            <v>화정-2</v>
          </cell>
        </row>
        <row r="5874">
          <cell r="A5874" t="str">
            <v>화정-2</v>
          </cell>
        </row>
        <row r="5875">
          <cell r="A5875" t="str">
            <v>화정-2</v>
          </cell>
        </row>
        <row r="5876">
          <cell r="A5876" t="str">
            <v>화정-2</v>
          </cell>
        </row>
        <row r="5877">
          <cell r="A5877" t="str">
            <v>화정-2</v>
          </cell>
        </row>
        <row r="5878">
          <cell r="A5878" t="str">
            <v>화정-2</v>
          </cell>
        </row>
        <row r="5879">
          <cell r="A5879" t="str">
            <v>화정-2</v>
          </cell>
        </row>
        <row r="5880">
          <cell r="A5880" t="str">
            <v>화정-2</v>
          </cell>
        </row>
        <row r="5881">
          <cell r="A5881" t="str">
            <v>화정-2</v>
          </cell>
        </row>
        <row r="5882">
          <cell r="A5882" t="str">
            <v>화정-2</v>
          </cell>
        </row>
        <row r="5883">
          <cell r="A5883" t="str">
            <v>화정-2</v>
          </cell>
        </row>
        <row r="5884">
          <cell r="A5884" t="str">
            <v>화정-2</v>
          </cell>
        </row>
        <row r="5885">
          <cell r="A5885" t="str">
            <v>화정-2</v>
          </cell>
        </row>
        <row r="5886">
          <cell r="A5886" t="str">
            <v>화정-2</v>
          </cell>
        </row>
        <row r="5887">
          <cell r="A5887" t="str">
            <v>화정-2</v>
          </cell>
        </row>
        <row r="5888">
          <cell r="A5888" t="str">
            <v>화정-2</v>
          </cell>
        </row>
        <row r="5889">
          <cell r="A5889" t="str">
            <v>화정-2</v>
          </cell>
        </row>
        <row r="5890">
          <cell r="A5890" t="str">
            <v>화정-2</v>
          </cell>
        </row>
        <row r="5891">
          <cell r="A5891" t="str">
            <v>화정-2</v>
          </cell>
        </row>
        <row r="5892">
          <cell r="A5892" t="str">
            <v>화정-2</v>
          </cell>
        </row>
        <row r="5893">
          <cell r="A5893" t="str">
            <v>화정-2</v>
          </cell>
        </row>
        <row r="5894">
          <cell r="A5894" t="str">
            <v>화정-2</v>
          </cell>
        </row>
        <row r="5895">
          <cell r="A5895" t="str">
            <v>화정-2</v>
          </cell>
        </row>
        <row r="5896">
          <cell r="A5896" t="str">
            <v>화정-2</v>
          </cell>
        </row>
        <row r="5897">
          <cell r="A5897" t="str">
            <v>화정-2</v>
          </cell>
        </row>
        <row r="5898">
          <cell r="A5898" t="str">
            <v>화정-2</v>
          </cell>
        </row>
        <row r="5899">
          <cell r="A5899" t="str">
            <v>화정-2</v>
          </cell>
        </row>
        <row r="5900">
          <cell r="A5900" t="str">
            <v>화정-2</v>
          </cell>
        </row>
        <row r="5901">
          <cell r="A5901" t="str">
            <v>화정-2</v>
          </cell>
        </row>
        <row r="5902">
          <cell r="A5902" t="str">
            <v>화정-2</v>
          </cell>
        </row>
        <row r="5903">
          <cell r="A5903" t="str">
            <v>화정-2</v>
          </cell>
        </row>
        <row r="5904">
          <cell r="A5904" t="str">
            <v>화정-2</v>
          </cell>
        </row>
        <row r="5905">
          <cell r="A5905" t="str">
            <v>화정-2</v>
          </cell>
        </row>
        <row r="5906">
          <cell r="A5906" t="str">
            <v>화정-2</v>
          </cell>
        </row>
        <row r="5907">
          <cell r="A5907" t="str">
            <v>화정-2</v>
          </cell>
        </row>
        <row r="5908">
          <cell r="A5908" t="str">
            <v>화정-2</v>
          </cell>
        </row>
        <row r="5909">
          <cell r="A5909" t="str">
            <v>화정-2</v>
          </cell>
        </row>
        <row r="5910">
          <cell r="A5910" t="str">
            <v>화정-2</v>
          </cell>
        </row>
        <row r="5911">
          <cell r="A5911" t="str">
            <v>화정-2</v>
          </cell>
        </row>
        <row r="5912">
          <cell r="A5912" t="str">
            <v>화정-2</v>
          </cell>
        </row>
        <row r="5913">
          <cell r="A5913" t="str">
            <v>화정-2</v>
          </cell>
        </row>
        <row r="5914">
          <cell r="A5914" t="str">
            <v>화정-2</v>
          </cell>
        </row>
        <row r="5915">
          <cell r="A5915" t="str">
            <v>화정-2</v>
          </cell>
        </row>
        <row r="5916">
          <cell r="A5916" t="str">
            <v>화정-2</v>
          </cell>
        </row>
        <row r="5917">
          <cell r="A5917" t="str">
            <v>화정-2</v>
          </cell>
        </row>
        <row r="5918">
          <cell r="A5918" t="str">
            <v>화정-2</v>
          </cell>
        </row>
        <row r="5919">
          <cell r="A5919" t="str">
            <v>화정-2</v>
          </cell>
        </row>
        <row r="5920">
          <cell r="A5920" t="str">
            <v>화정-2</v>
          </cell>
        </row>
        <row r="5921">
          <cell r="A5921" t="str">
            <v>화정-2</v>
          </cell>
        </row>
        <row r="5922">
          <cell r="A5922" t="str">
            <v>화정-2</v>
          </cell>
        </row>
        <row r="5923">
          <cell r="A5923" t="str">
            <v>화정-2</v>
          </cell>
        </row>
        <row r="5924">
          <cell r="A5924" t="str">
            <v>화정-2</v>
          </cell>
        </row>
        <row r="5925">
          <cell r="A5925" t="str">
            <v>화정-2</v>
          </cell>
        </row>
        <row r="5926">
          <cell r="A5926" t="str">
            <v>화정-2</v>
          </cell>
        </row>
        <row r="5927">
          <cell r="A5927" t="str">
            <v>화정-2</v>
          </cell>
        </row>
        <row r="5928">
          <cell r="A5928" t="str">
            <v>화정-2</v>
          </cell>
        </row>
        <row r="5929">
          <cell r="A5929" t="str">
            <v>화정-2</v>
          </cell>
        </row>
        <row r="5930">
          <cell r="A5930" t="str">
            <v>화정-2</v>
          </cell>
        </row>
        <row r="5931">
          <cell r="A5931" t="str">
            <v>화정-2</v>
          </cell>
        </row>
        <row r="5932">
          <cell r="A5932" t="str">
            <v>화정-2</v>
          </cell>
        </row>
        <row r="5933">
          <cell r="A5933" t="str">
            <v>화정-2</v>
          </cell>
        </row>
        <row r="5934">
          <cell r="A5934" t="str">
            <v>화정-2</v>
          </cell>
        </row>
        <row r="5935">
          <cell r="A5935" t="str">
            <v>화정-2</v>
          </cell>
        </row>
        <row r="5936">
          <cell r="A5936" t="str">
            <v>화정-2</v>
          </cell>
        </row>
        <row r="5937">
          <cell r="A5937" t="str">
            <v>화정-2</v>
          </cell>
        </row>
        <row r="5938">
          <cell r="A5938" t="str">
            <v>화정-2</v>
          </cell>
        </row>
        <row r="5939">
          <cell r="A5939" t="str">
            <v>화정-2</v>
          </cell>
        </row>
        <row r="5940">
          <cell r="A5940" t="str">
            <v>화정-2</v>
          </cell>
        </row>
        <row r="5941">
          <cell r="A5941" t="str">
            <v>화정-2</v>
          </cell>
        </row>
        <row r="5942">
          <cell r="A5942" t="str">
            <v>화정-2</v>
          </cell>
        </row>
        <row r="5943">
          <cell r="A5943" t="str">
            <v>화정-2</v>
          </cell>
        </row>
        <row r="5944">
          <cell r="A5944" t="str">
            <v>화정-2</v>
          </cell>
        </row>
        <row r="5945">
          <cell r="A5945" t="str">
            <v>화정-2</v>
          </cell>
        </row>
        <row r="5946">
          <cell r="A5946" t="str">
            <v>화정-2</v>
          </cell>
        </row>
        <row r="5947">
          <cell r="A5947" t="str">
            <v>화정-2</v>
          </cell>
        </row>
        <row r="5948">
          <cell r="A5948" t="str">
            <v>화정-2</v>
          </cell>
        </row>
        <row r="5949">
          <cell r="A5949" t="str">
            <v>화정-2</v>
          </cell>
        </row>
        <row r="5950">
          <cell r="A5950" t="str">
            <v>화정-2</v>
          </cell>
        </row>
        <row r="5951">
          <cell r="A5951" t="str">
            <v>화정-2</v>
          </cell>
        </row>
        <row r="5952">
          <cell r="A5952" t="str">
            <v>화정-2</v>
          </cell>
        </row>
        <row r="5953">
          <cell r="A5953" t="str">
            <v>화정-2</v>
          </cell>
        </row>
        <row r="5954">
          <cell r="A5954" t="str">
            <v>화정-2</v>
          </cell>
        </row>
        <row r="5955">
          <cell r="A5955" t="str">
            <v>화정-2</v>
          </cell>
        </row>
        <row r="5956">
          <cell r="A5956" t="str">
            <v>화정-2</v>
          </cell>
        </row>
        <row r="5957">
          <cell r="A5957" t="str">
            <v>화정-2</v>
          </cell>
        </row>
        <row r="5958">
          <cell r="A5958" t="str">
            <v>화정-2</v>
          </cell>
        </row>
        <row r="5959">
          <cell r="A5959" t="str">
            <v>화정-2</v>
          </cell>
        </row>
        <row r="5960">
          <cell r="A5960" t="str">
            <v>화정-2</v>
          </cell>
        </row>
        <row r="5961">
          <cell r="A5961" t="str">
            <v>화정-2</v>
          </cell>
        </row>
        <row r="5962">
          <cell r="A5962" t="str">
            <v>화정-2</v>
          </cell>
        </row>
        <row r="5963">
          <cell r="A5963" t="str">
            <v>화정-2</v>
          </cell>
        </row>
        <row r="5964">
          <cell r="A5964" t="str">
            <v>화정-2</v>
          </cell>
        </row>
        <row r="5965">
          <cell r="A5965" t="str">
            <v>화정-2</v>
          </cell>
        </row>
        <row r="5966">
          <cell r="A5966" t="str">
            <v>화정-2</v>
          </cell>
        </row>
        <row r="5967">
          <cell r="A5967" t="str">
            <v>화정-2</v>
          </cell>
        </row>
        <row r="5968">
          <cell r="A5968" t="str">
            <v>화정-2</v>
          </cell>
        </row>
        <row r="5969">
          <cell r="A5969" t="str">
            <v>화정-2</v>
          </cell>
        </row>
        <row r="5970">
          <cell r="A5970" t="str">
            <v>화정-2</v>
          </cell>
        </row>
        <row r="5971">
          <cell r="A5971" t="str">
            <v>화정-2</v>
          </cell>
        </row>
        <row r="5972">
          <cell r="A5972" t="str">
            <v>화정-2</v>
          </cell>
        </row>
        <row r="5973">
          <cell r="A5973" t="str">
            <v>화정-2</v>
          </cell>
        </row>
        <row r="5974">
          <cell r="A5974" t="str">
            <v>화정-2</v>
          </cell>
        </row>
        <row r="5975">
          <cell r="A5975" t="str">
            <v>화정-2</v>
          </cell>
        </row>
        <row r="5976">
          <cell r="A5976" t="str">
            <v>화정-2</v>
          </cell>
        </row>
        <row r="5977">
          <cell r="A5977" t="str">
            <v>화정-2</v>
          </cell>
        </row>
        <row r="5978">
          <cell r="A5978" t="str">
            <v>화정-2</v>
          </cell>
        </row>
        <row r="5979">
          <cell r="A5979" t="str">
            <v>화정-2</v>
          </cell>
        </row>
        <row r="5980">
          <cell r="A5980" t="str">
            <v>화정-2</v>
          </cell>
        </row>
        <row r="5981">
          <cell r="A5981" t="str">
            <v>화정-2</v>
          </cell>
        </row>
        <row r="5982">
          <cell r="A5982" t="str">
            <v>화정-2</v>
          </cell>
        </row>
        <row r="5983">
          <cell r="A5983" t="str">
            <v>화정-2</v>
          </cell>
        </row>
        <row r="5984">
          <cell r="A5984" t="str">
            <v>화정-2</v>
          </cell>
        </row>
        <row r="5985">
          <cell r="A5985" t="str">
            <v>화정-2</v>
          </cell>
        </row>
        <row r="5986">
          <cell r="A5986" t="str">
            <v>화정-2</v>
          </cell>
        </row>
        <row r="5987">
          <cell r="A5987" t="str">
            <v>화정-2</v>
          </cell>
        </row>
        <row r="5988">
          <cell r="A5988" t="str">
            <v>화정-2</v>
          </cell>
        </row>
        <row r="5989">
          <cell r="A5989" t="str">
            <v>화정-2</v>
          </cell>
        </row>
        <row r="5990">
          <cell r="A5990" t="str">
            <v>화정-2</v>
          </cell>
        </row>
        <row r="5991">
          <cell r="A5991" t="str">
            <v>화정-2</v>
          </cell>
        </row>
        <row r="5993">
          <cell r="A5993" t="str">
            <v>운암-1</v>
          </cell>
        </row>
        <row r="5994">
          <cell r="A5994" t="str">
            <v>운암-1</v>
          </cell>
        </row>
        <row r="5995">
          <cell r="A5995" t="str">
            <v>운암-1</v>
          </cell>
        </row>
        <row r="5996">
          <cell r="A5996" t="str">
            <v>운암-1</v>
          </cell>
        </row>
        <row r="5997">
          <cell r="A5997" t="str">
            <v>운암-1</v>
          </cell>
        </row>
        <row r="5998">
          <cell r="A5998" t="str">
            <v>운암-1</v>
          </cell>
        </row>
        <row r="5999">
          <cell r="A5999" t="str">
            <v>운암-1</v>
          </cell>
        </row>
        <row r="6000">
          <cell r="A6000" t="str">
            <v>운암-1</v>
          </cell>
        </row>
        <row r="6001">
          <cell r="A6001" t="str">
            <v>운암-1</v>
          </cell>
        </row>
        <row r="6002">
          <cell r="A6002" t="str">
            <v>운암-1</v>
          </cell>
        </row>
        <row r="6003">
          <cell r="A6003" t="str">
            <v>운암-1</v>
          </cell>
        </row>
        <row r="6004">
          <cell r="A6004" t="str">
            <v>운암-1</v>
          </cell>
        </row>
        <row r="6005">
          <cell r="A6005" t="str">
            <v>운암-1</v>
          </cell>
        </row>
        <row r="6006">
          <cell r="A6006" t="str">
            <v>운암-1</v>
          </cell>
        </row>
        <row r="6007">
          <cell r="A6007" t="str">
            <v>운암-1</v>
          </cell>
        </row>
        <row r="6008">
          <cell r="A6008" t="str">
            <v>운암-1</v>
          </cell>
        </row>
        <row r="6009">
          <cell r="A6009" t="str">
            <v>운암-1</v>
          </cell>
        </row>
        <row r="6010">
          <cell r="A6010" t="str">
            <v>운암-1</v>
          </cell>
        </row>
        <row r="6011">
          <cell r="A6011" t="str">
            <v>운암-1</v>
          </cell>
        </row>
        <row r="6012">
          <cell r="A6012" t="str">
            <v>운암-1</v>
          </cell>
        </row>
        <row r="6013">
          <cell r="A6013" t="str">
            <v>운암-1</v>
          </cell>
        </row>
        <row r="6014">
          <cell r="A6014" t="str">
            <v>운암-1</v>
          </cell>
        </row>
        <row r="6015">
          <cell r="A6015" t="str">
            <v>운암-1</v>
          </cell>
        </row>
        <row r="6016">
          <cell r="A6016" t="str">
            <v>운암-1</v>
          </cell>
        </row>
        <row r="6017">
          <cell r="A6017" t="str">
            <v>운암-1</v>
          </cell>
        </row>
        <row r="6018">
          <cell r="A6018" t="str">
            <v>운암-1</v>
          </cell>
        </row>
        <row r="6019">
          <cell r="A6019" t="str">
            <v>운암-1</v>
          </cell>
        </row>
        <row r="6020">
          <cell r="A6020" t="str">
            <v>운암-1</v>
          </cell>
        </row>
        <row r="6021">
          <cell r="A6021" t="str">
            <v>운암-1</v>
          </cell>
        </row>
        <row r="6022">
          <cell r="A6022" t="str">
            <v>운암-1</v>
          </cell>
        </row>
        <row r="6023">
          <cell r="A6023" t="str">
            <v>운암-1</v>
          </cell>
        </row>
        <row r="6024">
          <cell r="A6024" t="str">
            <v>운암-1</v>
          </cell>
        </row>
        <row r="6025">
          <cell r="A6025" t="str">
            <v>운암-1</v>
          </cell>
        </row>
        <row r="6026">
          <cell r="A6026" t="str">
            <v>운암-1</v>
          </cell>
        </row>
        <row r="6027">
          <cell r="A6027" t="str">
            <v>운암-1</v>
          </cell>
        </row>
        <row r="6028">
          <cell r="A6028" t="str">
            <v>운암-1</v>
          </cell>
        </row>
        <row r="6029">
          <cell r="A6029" t="str">
            <v>운암-1</v>
          </cell>
        </row>
        <row r="6030">
          <cell r="A6030" t="str">
            <v>운암-1</v>
          </cell>
        </row>
        <row r="6031">
          <cell r="A6031" t="str">
            <v>운암-1</v>
          </cell>
        </row>
        <row r="6032">
          <cell r="A6032" t="str">
            <v>운암-1</v>
          </cell>
        </row>
        <row r="6033">
          <cell r="A6033" t="str">
            <v>운암-1</v>
          </cell>
        </row>
        <row r="6034">
          <cell r="A6034" t="str">
            <v>운암-1</v>
          </cell>
        </row>
        <row r="6035">
          <cell r="A6035" t="str">
            <v>운암-1</v>
          </cell>
        </row>
        <row r="6036">
          <cell r="A6036" t="str">
            <v>운암-1</v>
          </cell>
        </row>
        <row r="6037">
          <cell r="A6037" t="str">
            <v>운암-1</v>
          </cell>
        </row>
        <row r="6038">
          <cell r="A6038" t="str">
            <v>운암-1</v>
          </cell>
        </row>
        <row r="6039">
          <cell r="A6039" t="str">
            <v>운암-1</v>
          </cell>
        </row>
        <row r="6040">
          <cell r="A6040" t="str">
            <v>운암-1</v>
          </cell>
        </row>
        <row r="6041">
          <cell r="A6041" t="str">
            <v>운암-1</v>
          </cell>
        </row>
        <row r="6042">
          <cell r="A6042" t="str">
            <v>운암-1</v>
          </cell>
        </row>
        <row r="6043">
          <cell r="A6043" t="str">
            <v>운암-1</v>
          </cell>
        </row>
        <row r="6044">
          <cell r="A6044" t="str">
            <v>운암-1</v>
          </cell>
        </row>
        <row r="6045">
          <cell r="A6045" t="str">
            <v>운암-1</v>
          </cell>
        </row>
        <row r="6046">
          <cell r="A6046" t="str">
            <v>운암-1</v>
          </cell>
        </row>
        <row r="6047">
          <cell r="A6047" t="str">
            <v>운암-1</v>
          </cell>
        </row>
        <row r="6048">
          <cell r="A6048" t="str">
            <v>운암-1</v>
          </cell>
        </row>
        <row r="6049">
          <cell r="A6049" t="str">
            <v>운암-1</v>
          </cell>
        </row>
        <row r="6050">
          <cell r="A6050" t="str">
            <v>운암-1</v>
          </cell>
        </row>
        <row r="6051">
          <cell r="A6051" t="str">
            <v>운암-1</v>
          </cell>
        </row>
        <row r="6052">
          <cell r="A6052" t="str">
            <v>운암-1</v>
          </cell>
        </row>
        <row r="6053">
          <cell r="A6053" t="str">
            <v>운암-1</v>
          </cell>
        </row>
        <row r="6054">
          <cell r="A6054" t="str">
            <v>운암-1</v>
          </cell>
        </row>
        <row r="6055">
          <cell r="A6055" t="str">
            <v>운암-1</v>
          </cell>
        </row>
        <row r="6056">
          <cell r="A6056" t="str">
            <v>운암-1</v>
          </cell>
        </row>
        <row r="6057">
          <cell r="A6057" t="str">
            <v>운암-1</v>
          </cell>
        </row>
        <row r="6058">
          <cell r="A6058" t="str">
            <v>운암-1</v>
          </cell>
        </row>
        <row r="6059">
          <cell r="A6059" t="str">
            <v>운암-1</v>
          </cell>
        </row>
        <row r="6060">
          <cell r="A6060" t="str">
            <v>운암-1</v>
          </cell>
        </row>
        <row r="6061">
          <cell r="A6061" t="str">
            <v>운암-1</v>
          </cell>
        </row>
        <row r="6062">
          <cell r="A6062" t="str">
            <v>운암-1</v>
          </cell>
        </row>
        <row r="6063">
          <cell r="A6063" t="str">
            <v>운암-1</v>
          </cell>
        </row>
        <row r="6064">
          <cell r="A6064" t="str">
            <v>운암-1</v>
          </cell>
        </row>
        <row r="6065">
          <cell r="A6065" t="str">
            <v>운암-1</v>
          </cell>
        </row>
        <row r="6066">
          <cell r="A6066" t="str">
            <v>운암-1</v>
          </cell>
        </row>
        <row r="6067">
          <cell r="A6067" t="str">
            <v>운암-1</v>
          </cell>
        </row>
        <row r="6068">
          <cell r="A6068" t="str">
            <v>운암-1</v>
          </cell>
        </row>
        <row r="6069">
          <cell r="A6069" t="str">
            <v>운암-1</v>
          </cell>
        </row>
        <row r="6070">
          <cell r="A6070" t="str">
            <v>운암-1</v>
          </cell>
        </row>
        <row r="6071">
          <cell r="A6071" t="str">
            <v>운암-1</v>
          </cell>
        </row>
        <row r="6072">
          <cell r="A6072" t="str">
            <v>운암-1</v>
          </cell>
        </row>
        <row r="6073">
          <cell r="A6073" t="str">
            <v>운암-1</v>
          </cell>
        </row>
        <row r="6074">
          <cell r="A6074" t="str">
            <v>운암-1</v>
          </cell>
        </row>
        <row r="6075">
          <cell r="A6075" t="str">
            <v>운암-1</v>
          </cell>
        </row>
        <row r="6076">
          <cell r="A6076" t="str">
            <v>운암-1</v>
          </cell>
        </row>
        <row r="6077">
          <cell r="A6077" t="str">
            <v>운암-1</v>
          </cell>
        </row>
        <row r="6078">
          <cell r="A6078" t="str">
            <v>운암-1</v>
          </cell>
        </row>
        <row r="6079">
          <cell r="A6079" t="str">
            <v>운암-1</v>
          </cell>
        </row>
        <row r="6080">
          <cell r="A6080" t="str">
            <v>운암-1</v>
          </cell>
        </row>
        <row r="6081">
          <cell r="A6081" t="str">
            <v>운암-1</v>
          </cell>
        </row>
        <row r="6082">
          <cell r="A6082" t="str">
            <v>운암-1</v>
          </cell>
        </row>
        <row r="6083">
          <cell r="A6083" t="str">
            <v>운암-1</v>
          </cell>
        </row>
        <row r="6084">
          <cell r="A6084" t="str">
            <v>운암-1</v>
          </cell>
        </row>
        <row r="6085">
          <cell r="A6085" t="str">
            <v>운암-1</v>
          </cell>
        </row>
        <row r="6086">
          <cell r="A6086" t="str">
            <v>운암-1</v>
          </cell>
        </row>
        <row r="6087">
          <cell r="A6087" t="str">
            <v>운암-1</v>
          </cell>
        </row>
        <row r="6088">
          <cell r="A6088" t="str">
            <v>운암-1</v>
          </cell>
        </row>
        <row r="6089">
          <cell r="A6089" t="str">
            <v>운암-1</v>
          </cell>
        </row>
        <row r="6090">
          <cell r="A6090" t="str">
            <v>운암-1</v>
          </cell>
        </row>
        <row r="6091">
          <cell r="A6091" t="str">
            <v>운암-1</v>
          </cell>
        </row>
        <row r="6092">
          <cell r="A6092" t="str">
            <v>운암-1</v>
          </cell>
        </row>
        <row r="6093">
          <cell r="A6093" t="str">
            <v>운암-1</v>
          </cell>
        </row>
        <row r="6094">
          <cell r="A6094" t="str">
            <v>운암-1</v>
          </cell>
        </row>
        <row r="6095">
          <cell r="A6095" t="str">
            <v>운암-1</v>
          </cell>
        </row>
        <row r="6096">
          <cell r="A6096" t="str">
            <v>운암-1</v>
          </cell>
        </row>
        <row r="6097">
          <cell r="A6097" t="str">
            <v>운암-1</v>
          </cell>
        </row>
        <row r="6098">
          <cell r="A6098" t="str">
            <v>운암-1</v>
          </cell>
        </row>
        <row r="6099">
          <cell r="A6099" t="str">
            <v>운암-1</v>
          </cell>
        </row>
        <row r="6100">
          <cell r="A6100" t="str">
            <v>운암-1</v>
          </cell>
        </row>
        <row r="6101">
          <cell r="A6101" t="str">
            <v>운암-1</v>
          </cell>
        </row>
        <row r="6102">
          <cell r="A6102" t="str">
            <v>운암-1</v>
          </cell>
        </row>
        <row r="6103">
          <cell r="A6103" t="str">
            <v>운암-1</v>
          </cell>
        </row>
        <row r="6104">
          <cell r="A6104" t="str">
            <v>운암-1</v>
          </cell>
        </row>
        <row r="6105">
          <cell r="A6105" t="str">
            <v>운암-1</v>
          </cell>
        </row>
        <row r="6106">
          <cell r="A6106" t="str">
            <v>운암-1</v>
          </cell>
        </row>
        <row r="6107">
          <cell r="A6107" t="str">
            <v>운암-1</v>
          </cell>
        </row>
        <row r="6108">
          <cell r="A6108" t="str">
            <v>운암-1</v>
          </cell>
        </row>
        <row r="6109">
          <cell r="A6109" t="str">
            <v>운암-1</v>
          </cell>
        </row>
        <row r="6110">
          <cell r="A6110" t="str">
            <v>운암-1</v>
          </cell>
        </row>
        <row r="6111">
          <cell r="A6111" t="str">
            <v>운암-1</v>
          </cell>
        </row>
        <row r="6112">
          <cell r="A6112" t="str">
            <v>운암-1</v>
          </cell>
        </row>
        <row r="6113">
          <cell r="A6113" t="str">
            <v>운암-1</v>
          </cell>
        </row>
        <row r="6114">
          <cell r="A6114" t="str">
            <v>운암-1</v>
          </cell>
        </row>
        <row r="6115">
          <cell r="A6115" t="str">
            <v>운암-1</v>
          </cell>
        </row>
        <row r="6116">
          <cell r="A6116" t="str">
            <v>운암-1</v>
          </cell>
        </row>
        <row r="6117">
          <cell r="A6117" t="str">
            <v>운암-1</v>
          </cell>
        </row>
        <row r="6118">
          <cell r="A6118" t="str">
            <v>운암-1</v>
          </cell>
        </row>
        <row r="6119">
          <cell r="A6119" t="str">
            <v>운암-1</v>
          </cell>
        </row>
        <row r="6120">
          <cell r="A6120" t="str">
            <v>운암-1</v>
          </cell>
        </row>
        <row r="6121">
          <cell r="A6121" t="str">
            <v>운암-1</v>
          </cell>
        </row>
        <row r="6122">
          <cell r="A6122" t="str">
            <v>운암-1</v>
          </cell>
        </row>
        <row r="6123">
          <cell r="A6123" t="str">
            <v>운암-1</v>
          </cell>
        </row>
        <row r="6124">
          <cell r="A6124" t="str">
            <v>운암-1</v>
          </cell>
        </row>
        <row r="6125">
          <cell r="A6125" t="str">
            <v>운암-1</v>
          </cell>
        </row>
        <row r="6126">
          <cell r="A6126" t="str">
            <v>운암-1</v>
          </cell>
        </row>
        <row r="6127">
          <cell r="A6127" t="str">
            <v>운암-1</v>
          </cell>
        </row>
        <row r="6128">
          <cell r="A6128" t="str">
            <v>운암-1</v>
          </cell>
        </row>
        <row r="6129">
          <cell r="A6129" t="str">
            <v>운암-1</v>
          </cell>
        </row>
        <row r="6130">
          <cell r="A6130" t="str">
            <v>운암-1</v>
          </cell>
        </row>
        <row r="6131">
          <cell r="A6131" t="str">
            <v>운암-1</v>
          </cell>
        </row>
        <row r="6132">
          <cell r="A6132" t="str">
            <v>운암-1</v>
          </cell>
        </row>
        <row r="6133">
          <cell r="A6133" t="str">
            <v>운암-1</v>
          </cell>
        </row>
        <row r="6134">
          <cell r="A6134" t="str">
            <v>운암-1</v>
          </cell>
        </row>
        <row r="6135">
          <cell r="A6135" t="str">
            <v>운암-1</v>
          </cell>
        </row>
        <row r="6136">
          <cell r="A6136" t="str">
            <v>운암-1</v>
          </cell>
        </row>
        <row r="6137">
          <cell r="A6137" t="str">
            <v>운암-1</v>
          </cell>
        </row>
        <row r="6138">
          <cell r="A6138" t="str">
            <v>운암-1</v>
          </cell>
        </row>
        <row r="6139">
          <cell r="A6139" t="str">
            <v>운암-1</v>
          </cell>
        </row>
        <row r="6140">
          <cell r="A6140" t="str">
            <v>운암-1</v>
          </cell>
        </row>
        <row r="6141">
          <cell r="A6141" t="str">
            <v>운암-1</v>
          </cell>
        </row>
        <row r="6142">
          <cell r="A6142" t="str">
            <v>운암-1</v>
          </cell>
        </row>
        <row r="6143">
          <cell r="A6143" t="str">
            <v>운암-1</v>
          </cell>
        </row>
        <row r="6144">
          <cell r="A6144" t="str">
            <v>운암-1</v>
          </cell>
        </row>
        <row r="6145">
          <cell r="A6145" t="str">
            <v>운암-1</v>
          </cell>
        </row>
        <row r="6146">
          <cell r="A6146" t="str">
            <v>운암-1</v>
          </cell>
        </row>
        <row r="6147">
          <cell r="A6147" t="str">
            <v>운암-1</v>
          </cell>
        </row>
        <row r="6148">
          <cell r="A6148" t="str">
            <v>운암-1</v>
          </cell>
        </row>
        <row r="6149">
          <cell r="A6149" t="str">
            <v>운암-1</v>
          </cell>
        </row>
        <row r="6150">
          <cell r="A6150" t="str">
            <v>운암-1</v>
          </cell>
        </row>
        <row r="6151">
          <cell r="A6151" t="str">
            <v>운암-1</v>
          </cell>
        </row>
        <row r="6152">
          <cell r="A6152" t="str">
            <v>운암-1</v>
          </cell>
        </row>
        <row r="6153">
          <cell r="A6153" t="str">
            <v>운암-1</v>
          </cell>
        </row>
        <row r="6154">
          <cell r="A6154" t="str">
            <v>운암-1</v>
          </cell>
        </row>
        <row r="6155">
          <cell r="A6155" t="str">
            <v>운암-1</v>
          </cell>
        </row>
        <row r="6156">
          <cell r="A6156" t="str">
            <v>운암-1</v>
          </cell>
        </row>
        <row r="6157">
          <cell r="A6157" t="str">
            <v>운암-1</v>
          </cell>
        </row>
        <row r="6158">
          <cell r="A6158" t="str">
            <v>운암-1</v>
          </cell>
        </row>
        <row r="6159">
          <cell r="A6159" t="str">
            <v>운암-1</v>
          </cell>
        </row>
        <row r="6160">
          <cell r="A6160" t="str">
            <v>운암-1</v>
          </cell>
        </row>
        <row r="6161">
          <cell r="A6161" t="str">
            <v>운암-1</v>
          </cell>
        </row>
        <row r="6162">
          <cell r="A6162" t="str">
            <v>운암-1</v>
          </cell>
        </row>
        <row r="6163">
          <cell r="A6163" t="str">
            <v>운암-1</v>
          </cell>
        </row>
        <row r="6164">
          <cell r="A6164" t="str">
            <v>운암-1</v>
          </cell>
        </row>
        <row r="6165">
          <cell r="A6165" t="str">
            <v>운암-1</v>
          </cell>
        </row>
        <row r="6166">
          <cell r="A6166" t="str">
            <v>운암-1</v>
          </cell>
        </row>
        <row r="6167">
          <cell r="A6167" t="str">
            <v>운암-1</v>
          </cell>
        </row>
        <row r="6168">
          <cell r="A6168" t="str">
            <v>운암-1</v>
          </cell>
        </row>
        <row r="6169">
          <cell r="A6169" t="str">
            <v>운암-1</v>
          </cell>
        </row>
        <row r="6170">
          <cell r="A6170" t="str">
            <v>운암-1</v>
          </cell>
        </row>
        <row r="6171">
          <cell r="A6171" t="str">
            <v>운암-1</v>
          </cell>
        </row>
        <row r="6172">
          <cell r="A6172" t="str">
            <v>운암-1</v>
          </cell>
        </row>
        <row r="6173">
          <cell r="A6173" t="str">
            <v>운암-1</v>
          </cell>
        </row>
        <row r="6174">
          <cell r="A6174" t="str">
            <v>운암-1</v>
          </cell>
        </row>
        <row r="6175">
          <cell r="A6175" t="str">
            <v>운암-1</v>
          </cell>
        </row>
        <row r="6176">
          <cell r="A6176" t="str">
            <v>운암-1</v>
          </cell>
        </row>
        <row r="6177">
          <cell r="A6177" t="str">
            <v>운암-1</v>
          </cell>
        </row>
        <row r="6178">
          <cell r="A6178" t="str">
            <v>운암-1</v>
          </cell>
        </row>
        <row r="6179">
          <cell r="A6179" t="str">
            <v>운암-1</v>
          </cell>
        </row>
        <row r="6180">
          <cell r="A6180" t="str">
            <v>운암-1</v>
          </cell>
        </row>
        <row r="6181">
          <cell r="A6181" t="str">
            <v>운암-1</v>
          </cell>
        </row>
        <row r="6182">
          <cell r="A6182" t="str">
            <v>운암-1</v>
          </cell>
        </row>
        <row r="6184">
          <cell r="A6184" t="str">
            <v>염주</v>
          </cell>
        </row>
        <row r="6185">
          <cell r="A6185" t="str">
            <v>염주</v>
          </cell>
        </row>
        <row r="6186">
          <cell r="A6186" t="str">
            <v>염주</v>
          </cell>
        </row>
        <row r="6187">
          <cell r="A6187" t="str">
            <v>염주</v>
          </cell>
        </row>
        <row r="6188">
          <cell r="A6188" t="str">
            <v>염주</v>
          </cell>
        </row>
        <row r="6189">
          <cell r="A6189" t="str">
            <v>염주</v>
          </cell>
        </row>
        <row r="6190">
          <cell r="A6190" t="str">
            <v>염주</v>
          </cell>
        </row>
        <row r="6191">
          <cell r="A6191" t="str">
            <v>염주</v>
          </cell>
        </row>
        <row r="6192">
          <cell r="A6192" t="str">
            <v>염주</v>
          </cell>
        </row>
        <row r="6193">
          <cell r="A6193" t="str">
            <v>염주</v>
          </cell>
        </row>
        <row r="6194">
          <cell r="A6194" t="str">
            <v>염주</v>
          </cell>
        </row>
        <row r="6195">
          <cell r="A6195" t="str">
            <v>염주</v>
          </cell>
        </row>
        <row r="6196">
          <cell r="A6196" t="str">
            <v>염주</v>
          </cell>
        </row>
        <row r="6197">
          <cell r="A6197" t="str">
            <v>염주</v>
          </cell>
        </row>
        <row r="6198">
          <cell r="A6198" t="str">
            <v>염주</v>
          </cell>
        </row>
        <row r="6199">
          <cell r="A6199" t="str">
            <v>염주</v>
          </cell>
        </row>
        <row r="6200">
          <cell r="A6200" t="str">
            <v>염주</v>
          </cell>
        </row>
        <row r="6201">
          <cell r="A6201" t="str">
            <v>염주</v>
          </cell>
        </row>
        <row r="6202">
          <cell r="A6202" t="str">
            <v>염주</v>
          </cell>
        </row>
        <row r="6203">
          <cell r="A6203" t="str">
            <v>염주</v>
          </cell>
        </row>
        <row r="6204">
          <cell r="A6204" t="str">
            <v>염주</v>
          </cell>
        </row>
        <row r="6205">
          <cell r="A6205" t="str">
            <v>염주</v>
          </cell>
        </row>
        <row r="6206">
          <cell r="A6206" t="str">
            <v>염주</v>
          </cell>
        </row>
        <row r="6207">
          <cell r="A6207" t="str">
            <v>염주</v>
          </cell>
        </row>
        <row r="6208">
          <cell r="A6208" t="str">
            <v>염주</v>
          </cell>
        </row>
        <row r="6209">
          <cell r="A6209" t="str">
            <v>염주</v>
          </cell>
        </row>
        <row r="6210">
          <cell r="A6210" t="str">
            <v>염주</v>
          </cell>
        </row>
        <row r="6211">
          <cell r="A6211" t="str">
            <v>염주</v>
          </cell>
        </row>
        <row r="6212">
          <cell r="A6212" t="str">
            <v>염주</v>
          </cell>
        </row>
        <row r="6213">
          <cell r="A6213" t="str">
            <v>염주</v>
          </cell>
        </row>
        <row r="6214">
          <cell r="A6214" t="str">
            <v>염주</v>
          </cell>
        </row>
        <row r="6215">
          <cell r="A6215" t="str">
            <v>염주</v>
          </cell>
        </row>
        <row r="6216">
          <cell r="A6216" t="str">
            <v>염주</v>
          </cell>
        </row>
        <row r="6217">
          <cell r="A6217" t="str">
            <v>염주</v>
          </cell>
        </row>
        <row r="6218">
          <cell r="A6218" t="str">
            <v>염주</v>
          </cell>
        </row>
        <row r="6219">
          <cell r="A6219" t="str">
            <v>염주</v>
          </cell>
        </row>
        <row r="6220">
          <cell r="A6220" t="str">
            <v>염주</v>
          </cell>
        </row>
        <row r="6221">
          <cell r="A6221" t="str">
            <v>염주</v>
          </cell>
        </row>
        <row r="6222">
          <cell r="A6222" t="str">
            <v>염주</v>
          </cell>
        </row>
        <row r="6223">
          <cell r="A6223" t="str">
            <v>염주</v>
          </cell>
        </row>
        <row r="6224">
          <cell r="A6224" t="str">
            <v>염주</v>
          </cell>
        </row>
        <row r="6225">
          <cell r="A6225" t="str">
            <v>염주</v>
          </cell>
        </row>
        <row r="6226">
          <cell r="A6226" t="str">
            <v>염주</v>
          </cell>
        </row>
        <row r="6227">
          <cell r="A6227" t="str">
            <v>염주</v>
          </cell>
        </row>
        <row r="6228">
          <cell r="A6228" t="str">
            <v>염주</v>
          </cell>
        </row>
        <row r="6229">
          <cell r="A6229" t="str">
            <v>염주</v>
          </cell>
        </row>
        <row r="6230">
          <cell r="A6230" t="str">
            <v>염주</v>
          </cell>
        </row>
        <row r="6231">
          <cell r="A6231" t="str">
            <v>염주</v>
          </cell>
        </row>
        <row r="6232">
          <cell r="A6232" t="str">
            <v>염주</v>
          </cell>
        </row>
        <row r="6233">
          <cell r="A6233" t="str">
            <v>염주</v>
          </cell>
        </row>
        <row r="6234">
          <cell r="A6234" t="str">
            <v>염주</v>
          </cell>
        </row>
        <row r="6235">
          <cell r="A6235" t="str">
            <v>염주</v>
          </cell>
        </row>
        <row r="6236">
          <cell r="A6236" t="str">
            <v>염주</v>
          </cell>
        </row>
        <row r="6237">
          <cell r="A6237" t="str">
            <v>염주</v>
          </cell>
        </row>
        <row r="6238">
          <cell r="A6238" t="str">
            <v>염주</v>
          </cell>
        </row>
        <row r="6239">
          <cell r="A6239" t="str">
            <v>염주</v>
          </cell>
        </row>
        <row r="6240">
          <cell r="A6240" t="str">
            <v>염주</v>
          </cell>
        </row>
        <row r="6241">
          <cell r="A6241" t="str">
            <v>염주</v>
          </cell>
        </row>
        <row r="6242">
          <cell r="A6242" t="str">
            <v>염주</v>
          </cell>
        </row>
        <row r="6243">
          <cell r="A6243" t="str">
            <v>염주</v>
          </cell>
        </row>
        <row r="6244">
          <cell r="A6244" t="str">
            <v>염주</v>
          </cell>
        </row>
        <row r="6245">
          <cell r="A6245" t="str">
            <v>염주</v>
          </cell>
        </row>
        <row r="6246">
          <cell r="A6246" t="str">
            <v>염주</v>
          </cell>
        </row>
        <row r="6247">
          <cell r="A6247" t="str">
            <v>염주</v>
          </cell>
        </row>
        <row r="6248">
          <cell r="A6248" t="str">
            <v>염주</v>
          </cell>
        </row>
        <row r="6249">
          <cell r="A6249" t="str">
            <v>염주</v>
          </cell>
        </row>
        <row r="6250">
          <cell r="A6250" t="str">
            <v>염주</v>
          </cell>
        </row>
        <row r="6251">
          <cell r="A6251" t="str">
            <v>염주</v>
          </cell>
        </row>
        <row r="6252">
          <cell r="A6252" t="str">
            <v>염주</v>
          </cell>
        </row>
        <row r="6253">
          <cell r="A6253" t="str">
            <v>염주</v>
          </cell>
        </row>
        <row r="6254">
          <cell r="A6254" t="str">
            <v>염주</v>
          </cell>
        </row>
        <row r="6255">
          <cell r="A6255" t="str">
            <v>염주</v>
          </cell>
        </row>
        <row r="6256">
          <cell r="A6256" t="str">
            <v>염주</v>
          </cell>
        </row>
        <row r="6257">
          <cell r="A6257" t="str">
            <v>염주</v>
          </cell>
        </row>
        <row r="6258">
          <cell r="A6258" t="str">
            <v>염주</v>
          </cell>
        </row>
        <row r="6259">
          <cell r="A6259" t="str">
            <v>염주</v>
          </cell>
        </row>
        <row r="6260">
          <cell r="A6260" t="str">
            <v>염주</v>
          </cell>
        </row>
        <row r="6261">
          <cell r="A6261" t="str">
            <v>염주</v>
          </cell>
        </row>
        <row r="6262">
          <cell r="A6262" t="str">
            <v>염주</v>
          </cell>
        </row>
        <row r="6263">
          <cell r="A6263" t="str">
            <v>염주</v>
          </cell>
        </row>
        <row r="6264">
          <cell r="A6264" t="str">
            <v>염주</v>
          </cell>
        </row>
        <row r="6265">
          <cell r="A6265" t="str">
            <v>염주</v>
          </cell>
        </row>
        <row r="6266">
          <cell r="A6266" t="str">
            <v>염주</v>
          </cell>
        </row>
        <row r="6267">
          <cell r="A6267" t="str">
            <v>염주</v>
          </cell>
        </row>
        <row r="6268">
          <cell r="A6268" t="str">
            <v>염주</v>
          </cell>
        </row>
        <row r="6269">
          <cell r="A6269" t="str">
            <v>염주</v>
          </cell>
        </row>
        <row r="6270">
          <cell r="A6270" t="str">
            <v>염주</v>
          </cell>
        </row>
        <row r="6271">
          <cell r="A6271" t="str">
            <v>염주</v>
          </cell>
        </row>
        <row r="6272">
          <cell r="A6272" t="str">
            <v>염주</v>
          </cell>
        </row>
        <row r="6273">
          <cell r="A6273" t="str">
            <v>염주</v>
          </cell>
        </row>
        <row r="6275">
          <cell r="A6275" t="str">
            <v>운암-2</v>
          </cell>
        </row>
        <row r="6276">
          <cell r="A6276" t="str">
            <v>운암-2</v>
          </cell>
        </row>
        <row r="6277">
          <cell r="A6277" t="str">
            <v>운암-2</v>
          </cell>
        </row>
        <row r="6278">
          <cell r="A6278" t="str">
            <v>운암-2</v>
          </cell>
        </row>
        <row r="6279">
          <cell r="A6279" t="str">
            <v>운암-2</v>
          </cell>
        </row>
        <row r="6280">
          <cell r="A6280" t="str">
            <v>운암-2</v>
          </cell>
        </row>
        <row r="6281">
          <cell r="A6281" t="str">
            <v>운암-2</v>
          </cell>
        </row>
        <row r="6282">
          <cell r="A6282" t="str">
            <v>운암-2</v>
          </cell>
        </row>
        <row r="6283">
          <cell r="A6283" t="str">
            <v>운암-2</v>
          </cell>
        </row>
        <row r="6284">
          <cell r="A6284" t="str">
            <v>운암-2</v>
          </cell>
        </row>
        <row r="6285">
          <cell r="A6285" t="str">
            <v>운암-2</v>
          </cell>
        </row>
        <row r="6286">
          <cell r="A6286" t="str">
            <v>운암-2</v>
          </cell>
        </row>
        <row r="6287">
          <cell r="A6287" t="str">
            <v>운암-2</v>
          </cell>
        </row>
        <row r="6288">
          <cell r="A6288" t="str">
            <v>운암-2</v>
          </cell>
        </row>
        <row r="6289">
          <cell r="A6289" t="str">
            <v>운암-2</v>
          </cell>
        </row>
        <row r="6290">
          <cell r="A6290" t="str">
            <v>운암-2</v>
          </cell>
        </row>
        <row r="6291">
          <cell r="A6291" t="str">
            <v>운암-2</v>
          </cell>
        </row>
        <row r="6292">
          <cell r="A6292" t="str">
            <v>운암-2</v>
          </cell>
        </row>
        <row r="6293">
          <cell r="A6293" t="str">
            <v>운암-2</v>
          </cell>
        </row>
        <row r="6294">
          <cell r="A6294" t="str">
            <v>운암-2</v>
          </cell>
        </row>
        <row r="6295">
          <cell r="A6295" t="str">
            <v>운암-2</v>
          </cell>
        </row>
        <row r="6296">
          <cell r="A6296" t="str">
            <v>운암-2</v>
          </cell>
        </row>
        <row r="6297">
          <cell r="A6297" t="str">
            <v>운암-2</v>
          </cell>
        </row>
        <row r="6298">
          <cell r="A6298" t="str">
            <v>운암-2</v>
          </cell>
        </row>
        <row r="6299">
          <cell r="A6299" t="str">
            <v>운암-2</v>
          </cell>
        </row>
        <row r="6300">
          <cell r="A6300" t="str">
            <v>운암-2</v>
          </cell>
        </row>
        <row r="6301">
          <cell r="A6301" t="str">
            <v>운암-2</v>
          </cell>
        </row>
        <row r="6302">
          <cell r="A6302" t="str">
            <v>운암-2</v>
          </cell>
        </row>
        <row r="6303">
          <cell r="A6303" t="str">
            <v>운암-2</v>
          </cell>
        </row>
        <row r="6304">
          <cell r="A6304" t="str">
            <v>운암-2</v>
          </cell>
        </row>
        <row r="6305">
          <cell r="A6305" t="str">
            <v>운암-2</v>
          </cell>
        </row>
        <row r="6306">
          <cell r="A6306" t="str">
            <v>운암-2</v>
          </cell>
        </row>
        <row r="6307">
          <cell r="A6307" t="str">
            <v>운암-2</v>
          </cell>
        </row>
        <row r="6308">
          <cell r="A6308" t="str">
            <v>운암-2</v>
          </cell>
        </row>
        <row r="6309">
          <cell r="A6309" t="str">
            <v>운암-2</v>
          </cell>
        </row>
        <row r="6310">
          <cell r="A6310" t="str">
            <v>운암-2</v>
          </cell>
        </row>
        <row r="6311">
          <cell r="A6311" t="str">
            <v>운암-2</v>
          </cell>
        </row>
        <row r="6312">
          <cell r="A6312" t="str">
            <v>운암-2</v>
          </cell>
        </row>
        <row r="6313">
          <cell r="A6313" t="str">
            <v>운암-2</v>
          </cell>
        </row>
        <row r="6314">
          <cell r="A6314" t="str">
            <v>운암-2</v>
          </cell>
        </row>
        <row r="6315">
          <cell r="A6315" t="str">
            <v>운암-2</v>
          </cell>
        </row>
        <row r="6316">
          <cell r="A6316" t="str">
            <v>운암-2</v>
          </cell>
        </row>
        <row r="6317">
          <cell r="A6317" t="str">
            <v>운암-2</v>
          </cell>
        </row>
        <row r="6318">
          <cell r="A6318" t="str">
            <v>운암-2</v>
          </cell>
        </row>
        <row r="6319">
          <cell r="A6319" t="str">
            <v>운암-2</v>
          </cell>
        </row>
        <row r="6320">
          <cell r="A6320" t="str">
            <v>운암-2</v>
          </cell>
        </row>
        <row r="6321">
          <cell r="A6321" t="str">
            <v>운암-2</v>
          </cell>
        </row>
        <row r="6322">
          <cell r="A6322" t="str">
            <v>운암-2</v>
          </cell>
        </row>
        <row r="6323">
          <cell r="A6323" t="str">
            <v>운암-2</v>
          </cell>
        </row>
        <row r="6324">
          <cell r="A6324" t="str">
            <v>운암-2</v>
          </cell>
        </row>
        <row r="6325">
          <cell r="A6325" t="str">
            <v>운암-2</v>
          </cell>
        </row>
        <row r="6326">
          <cell r="A6326" t="str">
            <v>운암-2</v>
          </cell>
        </row>
        <row r="6327">
          <cell r="A6327" t="str">
            <v>운암-2</v>
          </cell>
        </row>
        <row r="6328">
          <cell r="A6328" t="str">
            <v>운암-2</v>
          </cell>
        </row>
        <row r="6329">
          <cell r="A6329" t="str">
            <v>운암-2</v>
          </cell>
        </row>
        <row r="6330">
          <cell r="A6330" t="str">
            <v>운암-2</v>
          </cell>
        </row>
        <row r="6331">
          <cell r="A6331" t="str">
            <v>운암-2</v>
          </cell>
        </row>
        <row r="6332">
          <cell r="A6332" t="str">
            <v>운암-2</v>
          </cell>
        </row>
        <row r="6333">
          <cell r="A6333" t="str">
            <v>운암-2</v>
          </cell>
        </row>
        <row r="6334">
          <cell r="A6334" t="str">
            <v>운암-2</v>
          </cell>
        </row>
        <row r="6335">
          <cell r="A6335" t="str">
            <v>운암-2</v>
          </cell>
        </row>
        <row r="6336">
          <cell r="A6336" t="str">
            <v>운암-2</v>
          </cell>
        </row>
        <row r="6337">
          <cell r="A6337" t="str">
            <v>운암-2</v>
          </cell>
        </row>
        <row r="6338">
          <cell r="A6338" t="str">
            <v>운암-2</v>
          </cell>
        </row>
        <row r="6339">
          <cell r="A6339" t="str">
            <v>운암-2</v>
          </cell>
        </row>
        <row r="6340">
          <cell r="A6340" t="str">
            <v>운암-2</v>
          </cell>
        </row>
        <row r="6341">
          <cell r="A6341" t="str">
            <v>운암-2</v>
          </cell>
        </row>
        <row r="6342">
          <cell r="A6342" t="str">
            <v>운암-2</v>
          </cell>
        </row>
        <row r="6343">
          <cell r="A6343" t="str">
            <v>운암-2</v>
          </cell>
        </row>
        <row r="6344">
          <cell r="A6344" t="str">
            <v>운암-2</v>
          </cell>
        </row>
        <row r="6345">
          <cell r="A6345" t="str">
            <v>운암-2</v>
          </cell>
        </row>
        <row r="6346">
          <cell r="A6346" t="str">
            <v>운암-2</v>
          </cell>
        </row>
        <row r="6347">
          <cell r="A6347" t="str">
            <v>운암-2</v>
          </cell>
        </row>
        <row r="6348">
          <cell r="A6348" t="str">
            <v>운암-2</v>
          </cell>
        </row>
        <row r="6349">
          <cell r="A6349" t="str">
            <v>운암-2</v>
          </cell>
        </row>
        <row r="6350">
          <cell r="A6350" t="str">
            <v>운암-2</v>
          </cell>
        </row>
        <row r="6351">
          <cell r="A6351" t="str">
            <v>운암-2</v>
          </cell>
        </row>
        <row r="6352">
          <cell r="A6352" t="str">
            <v>운암-2</v>
          </cell>
        </row>
        <row r="6353">
          <cell r="A6353" t="str">
            <v>운암-2</v>
          </cell>
        </row>
        <row r="6354">
          <cell r="A6354" t="str">
            <v>운암-2</v>
          </cell>
        </row>
        <row r="6355">
          <cell r="A6355" t="str">
            <v>운암-2</v>
          </cell>
        </row>
        <row r="6356">
          <cell r="A6356" t="str">
            <v>운암-2</v>
          </cell>
        </row>
        <row r="6357">
          <cell r="A6357" t="str">
            <v>운암-2</v>
          </cell>
        </row>
        <row r="6358">
          <cell r="A6358" t="str">
            <v>운암-2</v>
          </cell>
        </row>
        <row r="6359">
          <cell r="A6359" t="str">
            <v>운암-2</v>
          </cell>
        </row>
        <row r="6360">
          <cell r="A6360" t="str">
            <v>운암-2</v>
          </cell>
        </row>
        <row r="6361">
          <cell r="A6361" t="str">
            <v>운암-2</v>
          </cell>
        </row>
        <row r="6362">
          <cell r="A6362" t="str">
            <v>운암-2</v>
          </cell>
        </row>
        <row r="6363">
          <cell r="A6363" t="str">
            <v>운암-2</v>
          </cell>
        </row>
        <row r="6364">
          <cell r="A6364" t="str">
            <v>운암-2</v>
          </cell>
        </row>
        <row r="6366">
          <cell r="A6366" t="str">
            <v>망미</v>
          </cell>
        </row>
        <row r="6367">
          <cell r="A6367" t="str">
            <v>망미</v>
          </cell>
        </row>
        <row r="6368">
          <cell r="A6368" t="str">
            <v>망미</v>
          </cell>
        </row>
        <row r="6369">
          <cell r="A6369" t="str">
            <v>망미</v>
          </cell>
        </row>
        <row r="6370">
          <cell r="A6370" t="str">
            <v>망미</v>
          </cell>
        </row>
        <row r="6371">
          <cell r="A6371" t="str">
            <v>망미</v>
          </cell>
        </row>
        <row r="6372">
          <cell r="A6372" t="str">
            <v>망미</v>
          </cell>
        </row>
        <row r="6373">
          <cell r="A6373" t="str">
            <v>망미</v>
          </cell>
        </row>
        <row r="6374">
          <cell r="A6374" t="str">
            <v>망미</v>
          </cell>
        </row>
        <row r="6375">
          <cell r="A6375" t="str">
            <v>망미</v>
          </cell>
        </row>
        <row r="6376">
          <cell r="A6376" t="str">
            <v>망미</v>
          </cell>
        </row>
        <row r="6377">
          <cell r="A6377" t="str">
            <v>망미</v>
          </cell>
        </row>
        <row r="6378">
          <cell r="A6378" t="str">
            <v>망미</v>
          </cell>
        </row>
        <row r="6379">
          <cell r="A6379" t="str">
            <v>망미</v>
          </cell>
        </row>
        <row r="6380">
          <cell r="A6380" t="str">
            <v>망미</v>
          </cell>
        </row>
        <row r="6381">
          <cell r="A6381" t="str">
            <v>망미</v>
          </cell>
        </row>
        <row r="6382">
          <cell r="A6382" t="str">
            <v>망미</v>
          </cell>
        </row>
        <row r="6383">
          <cell r="A6383" t="str">
            <v>망미</v>
          </cell>
        </row>
        <row r="6384">
          <cell r="A6384" t="str">
            <v>망미</v>
          </cell>
        </row>
        <row r="6385">
          <cell r="A6385" t="str">
            <v>망미</v>
          </cell>
        </row>
        <row r="6386">
          <cell r="A6386" t="str">
            <v>망미</v>
          </cell>
        </row>
        <row r="6387">
          <cell r="A6387" t="str">
            <v>망미</v>
          </cell>
        </row>
        <row r="6388">
          <cell r="A6388" t="str">
            <v>망미</v>
          </cell>
        </row>
        <row r="6389">
          <cell r="A6389" t="str">
            <v>망미</v>
          </cell>
        </row>
        <row r="6390">
          <cell r="A6390" t="str">
            <v>망미</v>
          </cell>
        </row>
        <row r="6391">
          <cell r="A6391" t="str">
            <v>망미</v>
          </cell>
        </row>
        <row r="6392">
          <cell r="A6392" t="str">
            <v>망미</v>
          </cell>
        </row>
        <row r="6393">
          <cell r="A6393" t="str">
            <v>망미</v>
          </cell>
        </row>
        <row r="6394">
          <cell r="A6394" t="str">
            <v>망미</v>
          </cell>
        </row>
        <row r="6395">
          <cell r="A6395" t="str">
            <v>망미</v>
          </cell>
        </row>
        <row r="6396">
          <cell r="A6396" t="str">
            <v>망미</v>
          </cell>
        </row>
        <row r="6397">
          <cell r="A6397" t="str">
            <v>망미</v>
          </cell>
        </row>
        <row r="6398">
          <cell r="A6398" t="str">
            <v>망미</v>
          </cell>
        </row>
        <row r="6399">
          <cell r="A6399" t="str">
            <v>망미</v>
          </cell>
        </row>
        <row r="6400">
          <cell r="A6400" t="str">
            <v>망미</v>
          </cell>
        </row>
        <row r="6401">
          <cell r="A6401" t="str">
            <v>망미</v>
          </cell>
        </row>
        <row r="6402">
          <cell r="A6402" t="str">
            <v>망미</v>
          </cell>
        </row>
        <row r="6403">
          <cell r="A6403" t="str">
            <v>망미</v>
          </cell>
        </row>
        <row r="6404">
          <cell r="A6404" t="str">
            <v>망미</v>
          </cell>
        </row>
        <row r="6405">
          <cell r="A6405" t="str">
            <v>망미</v>
          </cell>
        </row>
        <row r="6406">
          <cell r="A6406" t="str">
            <v>망미</v>
          </cell>
        </row>
        <row r="6407">
          <cell r="A6407" t="str">
            <v>망미</v>
          </cell>
        </row>
        <row r="6408">
          <cell r="A6408" t="str">
            <v>망미</v>
          </cell>
        </row>
        <row r="6409">
          <cell r="A6409" t="str">
            <v>망미</v>
          </cell>
        </row>
        <row r="6410">
          <cell r="A6410" t="str">
            <v>망미</v>
          </cell>
        </row>
        <row r="6411">
          <cell r="A6411" t="str">
            <v>망미</v>
          </cell>
        </row>
        <row r="6412">
          <cell r="A6412" t="str">
            <v>망미</v>
          </cell>
        </row>
        <row r="6413">
          <cell r="A6413" t="str">
            <v>망미</v>
          </cell>
        </row>
        <row r="6414">
          <cell r="A6414" t="str">
            <v>망미</v>
          </cell>
        </row>
        <row r="6415">
          <cell r="A6415" t="str">
            <v>망미</v>
          </cell>
        </row>
        <row r="6416">
          <cell r="A6416" t="str">
            <v>망미</v>
          </cell>
        </row>
        <row r="6417">
          <cell r="A6417" t="str">
            <v>망미</v>
          </cell>
        </row>
        <row r="6418">
          <cell r="A6418" t="str">
            <v>망미</v>
          </cell>
        </row>
        <row r="6419">
          <cell r="A6419" t="str">
            <v>망미</v>
          </cell>
        </row>
        <row r="6420">
          <cell r="A6420" t="str">
            <v>망미</v>
          </cell>
        </row>
        <row r="6421">
          <cell r="A6421" t="str">
            <v>망미</v>
          </cell>
        </row>
        <row r="6422">
          <cell r="A6422" t="str">
            <v>망미</v>
          </cell>
        </row>
        <row r="6423">
          <cell r="A6423" t="str">
            <v>망미</v>
          </cell>
        </row>
        <row r="6424">
          <cell r="A6424" t="str">
            <v>망미</v>
          </cell>
        </row>
        <row r="6425">
          <cell r="A6425" t="str">
            <v>망미</v>
          </cell>
        </row>
        <row r="6426">
          <cell r="A6426" t="str">
            <v>망미</v>
          </cell>
        </row>
        <row r="6427">
          <cell r="A6427" t="str">
            <v>망미</v>
          </cell>
        </row>
        <row r="6428">
          <cell r="A6428" t="str">
            <v>망미</v>
          </cell>
        </row>
        <row r="6429">
          <cell r="A6429" t="str">
            <v>망미</v>
          </cell>
        </row>
        <row r="6430">
          <cell r="A6430" t="str">
            <v>망미</v>
          </cell>
        </row>
        <row r="6431">
          <cell r="A6431" t="str">
            <v>망미</v>
          </cell>
        </row>
        <row r="6432">
          <cell r="A6432" t="str">
            <v>망미</v>
          </cell>
        </row>
        <row r="6433">
          <cell r="A6433" t="str">
            <v>망미</v>
          </cell>
        </row>
        <row r="6434">
          <cell r="A6434" t="str">
            <v>망미</v>
          </cell>
        </row>
        <row r="6435">
          <cell r="A6435" t="str">
            <v>망미</v>
          </cell>
        </row>
        <row r="6436">
          <cell r="A6436" t="str">
            <v>망미</v>
          </cell>
        </row>
        <row r="6437">
          <cell r="A6437" t="str">
            <v>망미</v>
          </cell>
        </row>
        <row r="6438">
          <cell r="A6438" t="str">
            <v>망미</v>
          </cell>
        </row>
        <row r="6439">
          <cell r="A6439" t="str">
            <v>망미</v>
          </cell>
        </row>
        <row r="6440">
          <cell r="A6440" t="str">
            <v>망미</v>
          </cell>
        </row>
        <row r="6441">
          <cell r="A6441" t="str">
            <v>망미</v>
          </cell>
        </row>
        <row r="6442">
          <cell r="A6442" t="str">
            <v>망미</v>
          </cell>
        </row>
        <row r="6443">
          <cell r="A6443" t="str">
            <v>망미</v>
          </cell>
        </row>
        <row r="6444">
          <cell r="A6444" t="str">
            <v>망미</v>
          </cell>
        </row>
        <row r="6445">
          <cell r="A6445" t="str">
            <v>망미</v>
          </cell>
        </row>
        <row r="6446">
          <cell r="A6446" t="str">
            <v>망미</v>
          </cell>
        </row>
        <row r="6447">
          <cell r="A6447" t="str">
            <v>망미</v>
          </cell>
        </row>
        <row r="6448">
          <cell r="A6448" t="str">
            <v>망미</v>
          </cell>
        </row>
        <row r="6449">
          <cell r="A6449" t="str">
            <v>망미</v>
          </cell>
        </row>
        <row r="6450">
          <cell r="A6450" t="str">
            <v>망미</v>
          </cell>
        </row>
        <row r="6451">
          <cell r="A6451" t="str">
            <v>망미</v>
          </cell>
        </row>
        <row r="6452">
          <cell r="A6452" t="str">
            <v>망미</v>
          </cell>
        </row>
        <row r="6453">
          <cell r="A6453" t="str">
            <v>망미</v>
          </cell>
        </row>
        <row r="6454">
          <cell r="A6454" t="str">
            <v>망미</v>
          </cell>
        </row>
        <row r="6455">
          <cell r="A6455" t="str">
            <v>망미</v>
          </cell>
        </row>
        <row r="6456">
          <cell r="A6456" t="str">
            <v>망미</v>
          </cell>
        </row>
        <row r="6457">
          <cell r="A6457" t="str">
            <v>망미</v>
          </cell>
        </row>
        <row r="6458">
          <cell r="A6458" t="str">
            <v>망미</v>
          </cell>
        </row>
        <row r="6459">
          <cell r="A6459" t="str">
            <v>망미</v>
          </cell>
        </row>
        <row r="6460">
          <cell r="A6460" t="str">
            <v>망미</v>
          </cell>
        </row>
        <row r="6461">
          <cell r="A6461" t="str">
            <v>망미</v>
          </cell>
        </row>
        <row r="6462">
          <cell r="A6462" t="str">
            <v>망미</v>
          </cell>
        </row>
        <row r="6463">
          <cell r="A6463" t="str">
            <v>망미</v>
          </cell>
        </row>
        <row r="6464">
          <cell r="A6464" t="str">
            <v>망미</v>
          </cell>
        </row>
        <row r="6465">
          <cell r="A6465" t="str">
            <v>망미</v>
          </cell>
        </row>
        <row r="6466">
          <cell r="A6466" t="str">
            <v>망미</v>
          </cell>
        </row>
        <row r="6467">
          <cell r="A6467" t="str">
            <v>망미</v>
          </cell>
        </row>
        <row r="6468">
          <cell r="A6468" t="str">
            <v>망미</v>
          </cell>
        </row>
        <row r="6469">
          <cell r="A6469" t="str">
            <v>망미</v>
          </cell>
        </row>
        <row r="6470">
          <cell r="A6470" t="str">
            <v>망미</v>
          </cell>
        </row>
        <row r="6471">
          <cell r="A6471" t="str">
            <v>망미</v>
          </cell>
        </row>
        <row r="6472">
          <cell r="A6472" t="str">
            <v>망미</v>
          </cell>
        </row>
        <row r="6473">
          <cell r="A6473" t="str">
            <v>망미</v>
          </cell>
        </row>
        <row r="6474">
          <cell r="A6474" t="str">
            <v>망미</v>
          </cell>
        </row>
        <row r="6475">
          <cell r="A6475" t="str">
            <v>망미</v>
          </cell>
        </row>
        <row r="6476">
          <cell r="A6476" t="str">
            <v>망미</v>
          </cell>
        </row>
        <row r="6477">
          <cell r="A6477" t="str">
            <v>망미</v>
          </cell>
        </row>
        <row r="6478">
          <cell r="A6478" t="str">
            <v>망미</v>
          </cell>
        </row>
        <row r="6479">
          <cell r="A6479" t="str">
            <v>망미</v>
          </cell>
        </row>
        <row r="6480">
          <cell r="A6480" t="str">
            <v>망미</v>
          </cell>
        </row>
        <row r="6481">
          <cell r="A6481" t="str">
            <v>망미</v>
          </cell>
        </row>
        <row r="6482">
          <cell r="A6482" t="str">
            <v>망미</v>
          </cell>
        </row>
        <row r="6483">
          <cell r="A6483" t="str">
            <v>망미</v>
          </cell>
        </row>
        <row r="6484">
          <cell r="A6484" t="str">
            <v>망미</v>
          </cell>
        </row>
        <row r="6485">
          <cell r="A6485" t="str">
            <v>망미</v>
          </cell>
        </row>
        <row r="6487">
          <cell r="A6487" t="str">
            <v>화명-2</v>
          </cell>
        </row>
        <row r="6488">
          <cell r="A6488" t="str">
            <v>화명-2</v>
          </cell>
        </row>
        <row r="6489">
          <cell r="A6489" t="str">
            <v>화명-2</v>
          </cell>
        </row>
        <row r="6490">
          <cell r="A6490" t="str">
            <v>화명-2</v>
          </cell>
        </row>
        <row r="6491">
          <cell r="A6491" t="str">
            <v>화명-2</v>
          </cell>
        </row>
        <row r="6492">
          <cell r="A6492" t="str">
            <v>화명-2</v>
          </cell>
        </row>
        <row r="6493">
          <cell r="A6493" t="str">
            <v>화명-2</v>
          </cell>
        </row>
        <row r="6494">
          <cell r="A6494" t="str">
            <v>화명-2</v>
          </cell>
        </row>
        <row r="6495">
          <cell r="A6495" t="str">
            <v>화명-2</v>
          </cell>
        </row>
        <row r="6496">
          <cell r="A6496" t="str">
            <v>화명-2</v>
          </cell>
        </row>
        <row r="6497">
          <cell r="A6497" t="str">
            <v>화명-2</v>
          </cell>
        </row>
        <row r="6498">
          <cell r="A6498" t="str">
            <v>화명-2</v>
          </cell>
        </row>
        <row r="6499">
          <cell r="A6499" t="str">
            <v>화명-2</v>
          </cell>
        </row>
        <row r="6500">
          <cell r="A6500" t="str">
            <v>화명-2</v>
          </cell>
        </row>
        <row r="6501">
          <cell r="A6501" t="str">
            <v>화명-2</v>
          </cell>
        </row>
        <row r="6502">
          <cell r="A6502" t="str">
            <v>화명-2</v>
          </cell>
        </row>
        <row r="6503">
          <cell r="A6503" t="str">
            <v>화명-2</v>
          </cell>
        </row>
        <row r="6504">
          <cell r="A6504" t="str">
            <v>화명-2</v>
          </cell>
        </row>
        <row r="6505">
          <cell r="A6505" t="str">
            <v>화명-2</v>
          </cell>
        </row>
        <row r="6506">
          <cell r="A6506" t="str">
            <v>화명-2</v>
          </cell>
        </row>
        <row r="6507">
          <cell r="A6507" t="str">
            <v>화명-2</v>
          </cell>
        </row>
        <row r="6508">
          <cell r="A6508" t="str">
            <v>화명-2</v>
          </cell>
        </row>
        <row r="6509">
          <cell r="A6509" t="str">
            <v>화명-2</v>
          </cell>
        </row>
        <row r="6510">
          <cell r="A6510" t="str">
            <v>화명-2</v>
          </cell>
        </row>
        <row r="6511">
          <cell r="A6511" t="str">
            <v>화명-2</v>
          </cell>
        </row>
        <row r="6512">
          <cell r="A6512" t="str">
            <v>화명-2</v>
          </cell>
        </row>
        <row r="6513">
          <cell r="A6513" t="str">
            <v>화명-2</v>
          </cell>
        </row>
        <row r="6514">
          <cell r="A6514" t="str">
            <v>화명-2</v>
          </cell>
        </row>
        <row r="6515">
          <cell r="A6515" t="str">
            <v>화명-2</v>
          </cell>
        </row>
        <row r="6516">
          <cell r="A6516" t="str">
            <v>화명-2</v>
          </cell>
        </row>
        <row r="6517">
          <cell r="A6517" t="str">
            <v>화명-2</v>
          </cell>
        </row>
        <row r="6518">
          <cell r="A6518" t="str">
            <v>화명-2</v>
          </cell>
        </row>
        <row r="6519">
          <cell r="A6519" t="str">
            <v>화명-2</v>
          </cell>
        </row>
        <row r="6520">
          <cell r="A6520" t="str">
            <v>화명-2</v>
          </cell>
        </row>
        <row r="6521">
          <cell r="A6521" t="str">
            <v>화명-2</v>
          </cell>
        </row>
        <row r="6522">
          <cell r="A6522" t="str">
            <v>화명-2</v>
          </cell>
        </row>
        <row r="6523">
          <cell r="A6523" t="str">
            <v>화명-2</v>
          </cell>
        </row>
        <row r="6524">
          <cell r="A6524" t="str">
            <v>화명-2</v>
          </cell>
        </row>
        <row r="6525">
          <cell r="A6525" t="str">
            <v>화명-2</v>
          </cell>
        </row>
        <row r="6526">
          <cell r="A6526" t="str">
            <v>화명-2</v>
          </cell>
        </row>
        <row r="6527">
          <cell r="A6527" t="str">
            <v>화명-2</v>
          </cell>
        </row>
        <row r="6528">
          <cell r="A6528" t="str">
            <v>화명-2</v>
          </cell>
        </row>
        <row r="6529">
          <cell r="A6529" t="str">
            <v>화명-2</v>
          </cell>
        </row>
        <row r="6530">
          <cell r="A6530" t="str">
            <v>화명-2</v>
          </cell>
        </row>
        <row r="6531">
          <cell r="A6531" t="str">
            <v>화명-2</v>
          </cell>
        </row>
        <row r="6532">
          <cell r="A6532" t="str">
            <v>화명-2</v>
          </cell>
        </row>
        <row r="6533">
          <cell r="A6533" t="str">
            <v>화명-2</v>
          </cell>
        </row>
        <row r="6534">
          <cell r="A6534" t="str">
            <v>화명-2</v>
          </cell>
        </row>
        <row r="6535">
          <cell r="A6535" t="str">
            <v>화명-2</v>
          </cell>
        </row>
        <row r="6536">
          <cell r="A6536" t="str">
            <v>화명-2</v>
          </cell>
        </row>
        <row r="6537">
          <cell r="A6537" t="str">
            <v>화명-2</v>
          </cell>
        </row>
        <row r="6538">
          <cell r="A6538" t="str">
            <v>화명-2</v>
          </cell>
        </row>
        <row r="6539">
          <cell r="A6539" t="str">
            <v>화명-2</v>
          </cell>
        </row>
        <row r="6540">
          <cell r="A6540" t="str">
            <v>화명-2</v>
          </cell>
        </row>
        <row r="6541">
          <cell r="A6541" t="str">
            <v>화명-2</v>
          </cell>
        </row>
        <row r="6542">
          <cell r="A6542" t="str">
            <v>화명-2</v>
          </cell>
        </row>
        <row r="6543">
          <cell r="A6543" t="str">
            <v>화명-2</v>
          </cell>
        </row>
        <row r="6544">
          <cell r="A6544" t="str">
            <v>화명-2</v>
          </cell>
        </row>
        <row r="6545">
          <cell r="A6545" t="str">
            <v>화명-2</v>
          </cell>
        </row>
        <row r="6546">
          <cell r="A6546" t="str">
            <v>화명-2</v>
          </cell>
        </row>
        <row r="6547">
          <cell r="A6547" t="str">
            <v>화명-2</v>
          </cell>
        </row>
        <row r="6548">
          <cell r="A6548" t="str">
            <v>화명-2</v>
          </cell>
        </row>
        <row r="6549">
          <cell r="A6549" t="str">
            <v>화명-2</v>
          </cell>
        </row>
        <row r="6550">
          <cell r="A6550" t="str">
            <v>화명-2</v>
          </cell>
        </row>
        <row r="6551">
          <cell r="A6551" t="str">
            <v>화명-2</v>
          </cell>
        </row>
        <row r="6552">
          <cell r="A6552" t="str">
            <v>화명-2</v>
          </cell>
        </row>
        <row r="6553">
          <cell r="A6553" t="str">
            <v>화명-2</v>
          </cell>
        </row>
        <row r="6554">
          <cell r="A6554" t="str">
            <v>화명-2</v>
          </cell>
        </row>
        <row r="6555">
          <cell r="A6555" t="str">
            <v>화명-2</v>
          </cell>
        </row>
        <row r="6556">
          <cell r="A6556" t="str">
            <v>화명-2</v>
          </cell>
        </row>
        <row r="6557">
          <cell r="A6557" t="str">
            <v>화명-2</v>
          </cell>
        </row>
        <row r="6558">
          <cell r="A6558" t="str">
            <v>화명-2</v>
          </cell>
        </row>
        <row r="6559">
          <cell r="A6559" t="str">
            <v>화명-2</v>
          </cell>
        </row>
        <row r="6560">
          <cell r="A6560" t="str">
            <v>화명-2</v>
          </cell>
        </row>
        <row r="6561">
          <cell r="A6561" t="str">
            <v>화명-2</v>
          </cell>
        </row>
        <row r="6562">
          <cell r="A6562" t="str">
            <v>화명-2</v>
          </cell>
        </row>
        <row r="6563">
          <cell r="A6563" t="str">
            <v>화명-2</v>
          </cell>
        </row>
        <row r="6564">
          <cell r="A6564" t="str">
            <v>화명-2</v>
          </cell>
        </row>
        <row r="6565">
          <cell r="A6565" t="str">
            <v>화명-2</v>
          </cell>
        </row>
        <row r="6566">
          <cell r="A6566" t="str">
            <v>화명-2</v>
          </cell>
        </row>
        <row r="6567">
          <cell r="A6567" t="str">
            <v>화명-2</v>
          </cell>
        </row>
        <row r="6568">
          <cell r="A6568" t="str">
            <v>화명-2</v>
          </cell>
        </row>
        <row r="6569">
          <cell r="A6569" t="str">
            <v>화명-2</v>
          </cell>
        </row>
        <row r="6570">
          <cell r="A6570" t="str">
            <v>화명-2</v>
          </cell>
        </row>
        <row r="6571">
          <cell r="A6571" t="str">
            <v>화명-2</v>
          </cell>
        </row>
        <row r="6572">
          <cell r="A6572" t="str">
            <v>화명-2</v>
          </cell>
        </row>
        <row r="6573">
          <cell r="A6573" t="str">
            <v>화명-2</v>
          </cell>
        </row>
        <row r="6574">
          <cell r="A6574" t="str">
            <v>화명-2</v>
          </cell>
        </row>
        <row r="6575">
          <cell r="A6575" t="str">
            <v>화명-2</v>
          </cell>
        </row>
        <row r="6576">
          <cell r="A6576" t="str">
            <v>화명-2</v>
          </cell>
        </row>
        <row r="6577">
          <cell r="A6577" t="str">
            <v>화명-2</v>
          </cell>
        </row>
        <row r="6578">
          <cell r="A6578" t="str">
            <v>화명-2</v>
          </cell>
        </row>
        <row r="6579">
          <cell r="A6579" t="str">
            <v>화명-2</v>
          </cell>
        </row>
        <row r="6580">
          <cell r="A6580" t="str">
            <v>화명-2</v>
          </cell>
        </row>
        <row r="6581">
          <cell r="A6581" t="str">
            <v>화명-2</v>
          </cell>
        </row>
        <row r="6582">
          <cell r="A6582" t="str">
            <v>화명-2</v>
          </cell>
        </row>
        <row r="6583">
          <cell r="A6583" t="str">
            <v>화명-2</v>
          </cell>
        </row>
        <row r="6584">
          <cell r="A6584" t="str">
            <v>화명-2</v>
          </cell>
        </row>
        <row r="6585">
          <cell r="A6585" t="str">
            <v>화명-2</v>
          </cell>
        </row>
        <row r="6586">
          <cell r="A6586" t="str">
            <v>화명-2</v>
          </cell>
        </row>
        <row r="6587">
          <cell r="A6587" t="str">
            <v>화명-2</v>
          </cell>
        </row>
        <row r="6588">
          <cell r="A6588" t="str">
            <v>화명-2</v>
          </cell>
        </row>
        <row r="6589">
          <cell r="A6589" t="str">
            <v>화명-2</v>
          </cell>
        </row>
        <row r="6590">
          <cell r="A6590" t="str">
            <v>화명-2</v>
          </cell>
        </row>
        <row r="6591">
          <cell r="A6591" t="str">
            <v>화명-2</v>
          </cell>
        </row>
        <row r="6592">
          <cell r="A6592" t="str">
            <v>화명-2</v>
          </cell>
        </row>
        <row r="6593">
          <cell r="A6593" t="str">
            <v>화명-2</v>
          </cell>
        </row>
        <row r="6594">
          <cell r="A6594" t="str">
            <v>화명-2</v>
          </cell>
        </row>
        <row r="6595">
          <cell r="A6595" t="str">
            <v>화명-2</v>
          </cell>
        </row>
        <row r="6596">
          <cell r="A6596" t="str">
            <v>화명-2</v>
          </cell>
        </row>
        <row r="6597">
          <cell r="A6597" t="str">
            <v>화명-2</v>
          </cell>
        </row>
        <row r="6598">
          <cell r="A6598" t="str">
            <v>화명-2</v>
          </cell>
        </row>
        <row r="6599">
          <cell r="A6599" t="str">
            <v>화명-2</v>
          </cell>
        </row>
        <row r="6600">
          <cell r="A6600" t="str">
            <v>화명-2</v>
          </cell>
        </row>
        <row r="6601">
          <cell r="A6601" t="str">
            <v>화명-2</v>
          </cell>
        </row>
        <row r="6602">
          <cell r="A6602" t="str">
            <v>화명-2</v>
          </cell>
        </row>
        <row r="6603">
          <cell r="A6603" t="str">
            <v>화명-2</v>
          </cell>
        </row>
        <row r="6604">
          <cell r="A6604" t="str">
            <v>화명-2</v>
          </cell>
        </row>
        <row r="6605">
          <cell r="A6605" t="str">
            <v>화명-2</v>
          </cell>
        </row>
        <row r="6606">
          <cell r="A6606" t="str">
            <v>화명-2</v>
          </cell>
        </row>
        <row r="6607">
          <cell r="A6607" t="str">
            <v>화명-2</v>
          </cell>
        </row>
        <row r="6608">
          <cell r="A6608" t="str">
            <v>화명-2</v>
          </cell>
        </row>
        <row r="6609">
          <cell r="A6609" t="str">
            <v>화명-2</v>
          </cell>
        </row>
        <row r="6610">
          <cell r="A6610" t="str">
            <v>화명-2</v>
          </cell>
        </row>
        <row r="6611">
          <cell r="A6611" t="str">
            <v>화명-2</v>
          </cell>
        </row>
        <row r="6612">
          <cell r="A6612" t="str">
            <v>화명-2</v>
          </cell>
        </row>
        <row r="6613">
          <cell r="A6613" t="str">
            <v>화명-2</v>
          </cell>
        </row>
        <row r="6614">
          <cell r="A6614" t="str">
            <v>화명-2</v>
          </cell>
        </row>
        <row r="6615">
          <cell r="A6615" t="str">
            <v>화명-2</v>
          </cell>
        </row>
        <row r="6616">
          <cell r="A6616" t="str">
            <v>화명-2</v>
          </cell>
        </row>
        <row r="6617">
          <cell r="A6617" t="str">
            <v>화명-2</v>
          </cell>
        </row>
        <row r="6618">
          <cell r="A6618" t="str">
            <v>화명-2</v>
          </cell>
        </row>
        <row r="6619">
          <cell r="A6619" t="str">
            <v>화명-2</v>
          </cell>
        </row>
        <row r="6620">
          <cell r="A6620" t="str">
            <v>화명-2</v>
          </cell>
        </row>
        <row r="6621">
          <cell r="A6621" t="str">
            <v>화명-2</v>
          </cell>
        </row>
        <row r="6622">
          <cell r="A6622" t="str">
            <v>화명-2</v>
          </cell>
        </row>
        <row r="6623">
          <cell r="A6623" t="str">
            <v>화명-2</v>
          </cell>
        </row>
        <row r="6624">
          <cell r="A6624" t="str">
            <v>화명-2</v>
          </cell>
        </row>
        <row r="6625">
          <cell r="A6625" t="str">
            <v>화명-2</v>
          </cell>
        </row>
        <row r="6626">
          <cell r="A6626" t="str">
            <v>화명-2</v>
          </cell>
        </row>
        <row r="6627">
          <cell r="A6627" t="str">
            <v>화명-2</v>
          </cell>
        </row>
        <row r="6628">
          <cell r="A6628" t="str">
            <v>화명-2</v>
          </cell>
        </row>
        <row r="6629">
          <cell r="A6629" t="str">
            <v>화명-2</v>
          </cell>
        </row>
        <row r="6630">
          <cell r="A6630" t="str">
            <v>화명-2</v>
          </cell>
        </row>
        <row r="6631">
          <cell r="A6631" t="str">
            <v>화명-2</v>
          </cell>
        </row>
        <row r="6632">
          <cell r="A6632" t="str">
            <v>화명-2</v>
          </cell>
        </row>
        <row r="6633">
          <cell r="A6633" t="str">
            <v>화명-2</v>
          </cell>
        </row>
        <row r="6634">
          <cell r="A6634" t="str">
            <v>화명-2</v>
          </cell>
        </row>
        <row r="6635">
          <cell r="A6635" t="str">
            <v>화명-2</v>
          </cell>
        </row>
        <row r="6636">
          <cell r="A6636" t="str">
            <v>화명-2</v>
          </cell>
        </row>
        <row r="6637">
          <cell r="A6637" t="str">
            <v>화명-2</v>
          </cell>
        </row>
        <row r="6638">
          <cell r="A6638" t="str">
            <v>화명-2</v>
          </cell>
        </row>
        <row r="6639">
          <cell r="A6639" t="str">
            <v>화명-2</v>
          </cell>
        </row>
        <row r="6640">
          <cell r="A6640" t="str">
            <v>화명-2</v>
          </cell>
        </row>
        <row r="6641">
          <cell r="A6641" t="str">
            <v>화명-2</v>
          </cell>
        </row>
        <row r="6642">
          <cell r="A6642" t="str">
            <v>화명-2</v>
          </cell>
        </row>
        <row r="6643">
          <cell r="A6643" t="str">
            <v>화명-2</v>
          </cell>
        </row>
        <row r="6644">
          <cell r="A6644" t="str">
            <v>화명-2</v>
          </cell>
        </row>
        <row r="6645">
          <cell r="A6645" t="str">
            <v>화명-2</v>
          </cell>
        </row>
        <row r="6646">
          <cell r="A6646" t="str">
            <v>화명-2</v>
          </cell>
        </row>
        <row r="6647">
          <cell r="A6647" t="str">
            <v>화명-2</v>
          </cell>
        </row>
        <row r="6648">
          <cell r="A6648" t="str">
            <v>화명-2</v>
          </cell>
        </row>
        <row r="6649">
          <cell r="A6649" t="str">
            <v>화명-2</v>
          </cell>
        </row>
        <row r="6650">
          <cell r="A6650" t="str">
            <v>화명-2</v>
          </cell>
        </row>
        <row r="6651">
          <cell r="A6651" t="str">
            <v>화명-2</v>
          </cell>
        </row>
        <row r="6652">
          <cell r="A6652" t="str">
            <v>화명-2</v>
          </cell>
        </row>
        <row r="6653">
          <cell r="A6653" t="str">
            <v>화명-2</v>
          </cell>
        </row>
        <row r="6654">
          <cell r="A6654" t="str">
            <v>화명-2</v>
          </cell>
        </row>
        <row r="6655">
          <cell r="A6655" t="str">
            <v>화명-2</v>
          </cell>
        </row>
        <row r="6656">
          <cell r="A6656" t="str">
            <v>화명-2</v>
          </cell>
        </row>
        <row r="6657">
          <cell r="A6657" t="str">
            <v>화명-2</v>
          </cell>
        </row>
        <row r="6658">
          <cell r="A6658" t="str">
            <v>화명-2</v>
          </cell>
        </row>
        <row r="6659">
          <cell r="A6659" t="str">
            <v>화명-2</v>
          </cell>
        </row>
        <row r="6660">
          <cell r="A6660" t="str">
            <v>화명-2</v>
          </cell>
        </row>
        <row r="6661">
          <cell r="A6661" t="str">
            <v>화명-2</v>
          </cell>
        </row>
        <row r="6662">
          <cell r="A6662" t="str">
            <v>화명-2</v>
          </cell>
        </row>
        <row r="6663">
          <cell r="A6663" t="str">
            <v>화명-2</v>
          </cell>
        </row>
        <row r="6664">
          <cell r="A6664" t="str">
            <v>화명-2</v>
          </cell>
        </row>
        <row r="6665">
          <cell r="A6665" t="str">
            <v>화명-2</v>
          </cell>
        </row>
        <row r="6666">
          <cell r="A6666" t="str">
            <v>화명-2</v>
          </cell>
        </row>
        <row r="6668">
          <cell r="A6668" t="str">
            <v>화명-1</v>
          </cell>
        </row>
        <row r="6669">
          <cell r="A6669" t="str">
            <v>화명-1</v>
          </cell>
        </row>
        <row r="6670">
          <cell r="A6670" t="str">
            <v>화명-1</v>
          </cell>
        </row>
        <row r="6671">
          <cell r="A6671" t="str">
            <v>화명-1</v>
          </cell>
        </row>
        <row r="6672">
          <cell r="A6672" t="str">
            <v>화명-1</v>
          </cell>
        </row>
        <row r="6673">
          <cell r="A6673" t="str">
            <v>화명-1</v>
          </cell>
        </row>
        <row r="6674">
          <cell r="A6674" t="str">
            <v>화명-1</v>
          </cell>
        </row>
        <row r="6675">
          <cell r="A6675" t="str">
            <v>화명-1</v>
          </cell>
        </row>
        <row r="6676">
          <cell r="A6676" t="str">
            <v>화명-1</v>
          </cell>
        </row>
        <row r="6677">
          <cell r="A6677" t="str">
            <v>화명-1</v>
          </cell>
        </row>
        <row r="6678">
          <cell r="A6678" t="str">
            <v>화명-1</v>
          </cell>
        </row>
        <row r="6679">
          <cell r="A6679" t="str">
            <v>화명-1</v>
          </cell>
        </row>
        <row r="6680">
          <cell r="A6680" t="str">
            <v>화명-1</v>
          </cell>
        </row>
        <row r="6681">
          <cell r="A6681" t="str">
            <v>화명-1</v>
          </cell>
        </row>
        <row r="6682">
          <cell r="A6682" t="str">
            <v>화명-1</v>
          </cell>
        </row>
        <row r="6683">
          <cell r="A6683" t="str">
            <v>화명-1</v>
          </cell>
        </row>
        <row r="6684">
          <cell r="A6684" t="str">
            <v>화명-1</v>
          </cell>
        </row>
        <row r="6685">
          <cell r="A6685" t="str">
            <v>화명-1</v>
          </cell>
        </row>
        <row r="6686">
          <cell r="A6686" t="str">
            <v>화명-1</v>
          </cell>
        </row>
        <row r="6687">
          <cell r="A6687" t="str">
            <v>화명-1</v>
          </cell>
        </row>
        <row r="6688">
          <cell r="A6688" t="str">
            <v>화명-1</v>
          </cell>
        </row>
        <row r="6689">
          <cell r="A6689" t="str">
            <v>화명-1</v>
          </cell>
        </row>
        <row r="6690">
          <cell r="A6690" t="str">
            <v>화명-1</v>
          </cell>
        </row>
        <row r="6691">
          <cell r="A6691" t="str">
            <v>화명-1</v>
          </cell>
        </row>
        <row r="6692">
          <cell r="A6692" t="str">
            <v>화명-1</v>
          </cell>
        </row>
        <row r="6693">
          <cell r="A6693" t="str">
            <v>화명-1</v>
          </cell>
        </row>
        <row r="6694">
          <cell r="A6694" t="str">
            <v>화명-1</v>
          </cell>
        </row>
        <row r="6695">
          <cell r="A6695" t="str">
            <v>화명-1</v>
          </cell>
        </row>
        <row r="6696">
          <cell r="A6696" t="str">
            <v>화명-1</v>
          </cell>
        </row>
        <row r="6697">
          <cell r="A6697" t="str">
            <v>화명-1</v>
          </cell>
        </row>
        <row r="6698">
          <cell r="A6698" t="str">
            <v>화명-1</v>
          </cell>
        </row>
        <row r="6699">
          <cell r="A6699" t="str">
            <v>화명-1</v>
          </cell>
        </row>
        <row r="6700">
          <cell r="A6700" t="str">
            <v>화명-1</v>
          </cell>
        </row>
        <row r="6701">
          <cell r="A6701" t="str">
            <v>화명-1</v>
          </cell>
        </row>
        <row r="6702">
          <cell r="A6702" t="str">
            <v>화명-1</v>
          </cell>
        </row>
        <row r="6703">
          <cell r="A6703" t="str">
            <v>화명-1</v>
          </cell>
        </row>
        <row r="6704">
          <cell r="A6704" t="str">
            <v>화명-1</v>
          </cell>
        </row>
        <row r="6705">
          <cell r="A6705" t="str">
            <v>화명-1</v>
          </cell>
        </row>
        <row r="6706">
          <cell r="A6706" t="str">
            <v>화명-1</v>
          </cell>
        </row>
        <row r="6707">
          <cell r="A6707" t="str">
            <v>화명-1</v>
          </cell>
        </row>
        <row r="6708">
          <cell r="A6708" t="str">
            <v>화명-1</v>
          </cell>
        </row>
        <row r="6709">
          <cell r="A6709" t="str">
            <v>화명-1</v>
          </cell>
        </row>
        <row r="6710">
          <cell r="A6710" t="str">
            <v>화명-1</v>
          </cell>
        </row>
        <row r="6711">
          <cell r="A6711" t="str">
            <v>화명-1</v>
          </cell>
        </row>
        <row r="6712">
          <cell r="A6712" t="str">
            <v>화명-1</v>
          </cell>
        </row>
        <row r="6713">
          <cell r="A6713" t="str">
            <v>화명-1</v>
          </cell>
        </row>
        <row r="6714">
          <cell r="A6714" t="str">
            <v>화명-1</v>
          </cell>
        </row>
        <row r="6715">
          <cell r="A6715" t="str">
            <v>화명-1</v>
          </cell>
        </row>
        <row r="6716">
          <cell r="A6716" t="str">
            <v>화명-1</v>
          </cell>
        </row>
        <row r="6717">
          <cell r="A6717" t="str">
            <v>화명-1</v>
          </cell>
        </row>
        <row r="6718">
          <cell r="A6718" t="str">
            <v>화명-1</v>
          </cell>
        </row>
        <row r="6719">
          <cell r="A6719" t="str">
            <v>화명-1</v>
          </cell>
        </row>
        <row r="6720">
          <cell r="A6720" t="str">
            <v>화명-1</v>
          </cell>
        </row>
        <row r="6721">
          <cell r="A6721" t="str">
            <v>화명-1</v>
          </cell>
        </row>
        <row r="6722">
          <cell r="A6722" t="str">
            <v>화명-1</v>
          </cell>
        </row>
        <row r="6723">
          <cell r="A6723" t="str">
            <v>화명-1</v>
          </cell>
        </row>
        <row r="6724">
          <cell r="A6724" t="str">
            <v>화명-1</v>
          </cell>
        </row>
        <row r="6725">
          <cell r="A6725" t="str">
            <v>화명-1</v>
          </cell>
        </row>
        <row r="6726">
          <cell r="A6726" t="str">
            <v>화명-1</v>
          </cell>
        </row>
        <row r="6727">
          <cell r="A6727" t="str">
            <v>화명-1</v>
          </cell>
        </row>
        <row r="6728">
          <cell r="A6728" t="str">
            <v>화명-1</v>
          </cell>
        </row>
        <row r="6729">
          <cell r="A6729" t="str">
            <v>화명-1</v>
          </cell>
        </row>
        <row r="6730">
          <cell r="A6730" t="str">
            <v>화명-1</v>
          </cell>
        </row>
        <row r="6731">
          <cell r="A6731" t="str">
            <v>화명-1</v>
          </cell>
        </row>
        <row r="6732">
          <cell r="A6732" t="str">
            <v>화명-1</v>
          </cell>
        </row>
        <row r="6733">
          <cell r="A6733" t="str">
            <v>화명-1</v>
          </cell>
        </row>
        <row r="6734">
          <cell r="A6734" t="str">
            <v>화명-1</v>
          </cell>
        </row>
        <row r="6735">
          <cell r="A6735" t="str">
            <v>화명-1</v>
          </cell>
        </row>
        <row r="6736">
          <cell r="A6736" t="str">
            <v>화명-1</v>
          </cell>
        </row>
        <row r="6737">
          <cell r="A6737" t="str">
            <v>화명-1</v>
          </cell>
        </row>
        <row r="6738">
          <cell r="A6738" t="str">
            <v>화명-1</v>
          </cell>
        </row>
        <row r="6739">
          <cell r="A6739" t="str">
            <v>화명-1</v>
          </cell>
        </row>
        <row r="6740">
          <cell r="A6740" t="str">
            <v>화명-1</v>
          </cell>
        </row>
        <row r="6741">
          <cell r="A6741" t="str">
            <v>화명-1</v>
          </cell>
        </row>
        <row r="6742">
          <cell r="A6742" t="str">
            <v>화명-1</v>
          </cell>
        </row>
        <row r="6743">
          <cell r="A6743" t="str">
            <v>화명-1</v>
          </cell>
        </row>
        <row r="6744">
          <cell r="A6744" t="str">
            <v>화명-1</v>
          </cell>
        </row>
        <row r="6745">
          <cell r="A6745" t="str">
            <v>화명-1</v>
          </cell>
        </row>
        <row r="6746">
          <cell r="A6746" t="str">
            <v>화명-1</v>
          </cell>
        </row>
        <row r="6747">
          <cell r="A6747" t="str">
            <v>화명-1</v>
          </cell>
        </row>
        <row r="6748">
          <cell r="A6748" t="str">
            <v>화명-1</v>
          </cell>
        </row>
        <row r="6749">
          <cell r="A6749" t="str">
            <v>화명-1</v>
          </cell>
        </row>
        <row r="6750">
          <cell r="A6750" t="str">
            <v>화명-1</v>
          </cell>
        </row>
        <row r="6751">
          <cell r="A6751" t="str">
            <v>화명-1</v>
          </cell>
        </row>
        <row r="6752">
          <cell r="A6752" t="str">
            <v>화명-1</v>
          </cell>
        </row>
        <row r="6753">
          <cell r="A6753" t="str">
            <v>화명-1</v>
          </cell>
        </row>
        <row r="6754">
          <cell r="A6754" t="str">
            <v>화명-1</v>
          </cell>
        </row>
        <row r="6755">
          <cell r="A6755" t="str">
            <v>화명-1</v>
          </cell>
        </row>
        <row r="6756">
          <cell r="A6756" t="str">
            <v>화명-1</v>
          </cell>
        </row>
        <row r="6757">
          <cell r="A6757" t="str">
            <v>화명-1</v>
          </cell>
        </row>
        <row r="6758">
          <cell r="A6758" t="str">
            <v>화명-1</v>
          </cell>
        </row>
        <row r="6759">
          <cell r="A6759" t="str">
            <v>화명-1</v>
          </cell>
        </row>
        <row r="6760">
          <cell r="A6760" t="str">
            <v>화명-1</v>
          </cell>
        </row>
        <row r="6761">
          <cell r="A6761" t="str">
            <v>화명-1</v>
          </cell>
        </row>
        <row r="6762">
          <cell r="A6762" t="str">
            <v>화명-1</v>
          </cell>
        </row>
        <row r="6763">
          <cell r="A6763" t="str">
            <v>화명-1</v>
          </cell>
        </row>
        <row r="6764">
          <cell r="A6764" t="str">
            <v>화명-1</v>
          </cell>
        </row>
        <row r="6765">
          <cell r="A6765" t="str">
            <v>화명-1</v>
          </cell>
        </row>
        <row r="6766">
          <cell r="A6766" t="str">
            <v>화명-1</v>
          </cell>
        </row>
        <row r="6767">
          <cell r="A6767" t="str">
            <v>화명-1</v>
          </cell>
        </row>
        <row r="6768">
          <cell r="A6768" t="str">
            <v>화명-1</v>
          </cell>
        </row>
        <row r="6769">
          <cell r="A6769" t="str">
            <v>화명-1</v>
          </cell>
        </row>
        <row r="6770">
          <cell r="A6770" t="str">
            <v>화명-1</v>
          </cell>
        </row>
        <row r="6771">
          <cell r="A6771" t="str">
            <v>화명-1</v>
          </cell>
        </row>
        <row r="6772">
          <cell r="A6772" t="str">
            <v>화명-1</v>
          </cell>
        </row>
        <row r="6773">
          <cell r="A6773" t="str">
            <v>화명-1</v>
          </cell>
        </row>
        <row r="6774">
          <cell r="A6774" t="str">
            <v>화명-1</v>
          </cell>
        </row>
        <row r="6775">
          <cell r="A6775" t="str">
            <v>화명-1</v>
          </cell>
        </row>
        <row r="6776">
          <cell r="A6776" t="str">
            <v>화명-1</v>
          </cell>
        </row>
        <row r="6777">
          <cell r="A6777" t="str">
            <v>화명-1</v>
          </cell>
        </row>
        <row r="6778">
          <cell r="A6778" t="str">
            <v>화명-1</v>
          </cell>
        </row>
        <row r="6779">
          <cell r="A6779" t="str">
            <v>화명-1</v>
          </cell>
        </row>
        <row r="6780">
          <cell r="A6780" t="str">
            <v>화명-1</v>
          </cell>
        </row>
        <row r="6781">
          <cell r="A6781" t="str">
            <v>화명-1</v>
          </cell>
        </row>
        <row r="6782">
          <cell r="A6782" t="str">
            <v>화명-1</v>
          </cell>
        </row>
        <row r="6783">
          <cell r="A6783" t="str">
            <v>화명-1</v>
          </cell>
        </row>
        <row r="6784">
          <cell r="A6784" t="str">
            <v>화명-1</v>
          </cell>
        </row>
        <row r="6785">
          <cell r="A6785" t="str">
            <v>화명-1</v>
          </cell>
        </row>
        <row r="6786">
          <cell r="A6786" t="str">
            <v>화명-1</v>
          </cell>
        </row>
        <row r="6787">
          <cell r="A6787" t="str">
            <v>화명-1</v>
          </cell>
        </row>
        <row r="6788">
          <cell r="A6788" t="str">
            <v>화명-1</v>
          </cell>
        </row>
        <row r="6789">
          <cell r="A6789" t="str">
            <v>화명-1</v>
          </cell>
        </row>
        <row r="6790">
          <cell r="A6790" t="str">
            <v>화명-1</v>
          </cell>
        </row>
        <row r="6791">
          <cell r="A6791" t="str">
            <v>화명-1</v>
          </cell>
        </row>
        <row r="6792">
          <cell r="A6792" t="str">
            <v>화명-1</v>
          </cell>
        </row>
        <row r="6793">
          <cell r="A6793" t="str">
            <v>화명-1</v>
          </cell>
        </row>
        <row r="6794">
          <cell r="A6794" t="str">
            <v>화명-1</v>
          </cell>
        </row>
        <row r="6795">
          <cell r="A6795" t="str">
            <v>화명-1</v>
          </cell>
        </row>
        <row r="6796">
          <cell r="A6796" t="str">
            <v>화명-1</v>
          </cell>
        </row>
        <row r="6797">
          <cell r="A6797" t="str">
            <v>화명-1</v>
          </cell>
        </row>
        <row r="6798">
          <cell r="A6798" t="str">
            <v>화명-1</v>
          </cell>
        </row>
        <row r="6799">
          <cell r="A6799" t="str">
            <v>화명-1</v>
          </cell>
        </row>
        <row r="6800">
          <cell r="A6800" t="str">
            <v>화명-1</v>
          </cell>
        </row>
        <row r="6801">
          <cell r="A6801" t="str">
            <v>화명-1</v>
          </cell>
        </row>
        <row r="6802">
          <cell r="A6802" t="str">
            <v>화명-1</v>
          </cell>
        </row>
        <row r="6803">
          <cell r="A6803" t="str">
            <v>화명-1</v>
          </cell>
        </row>
        <row r="6804">
          <cell r="A6804" t="str">
            <v>화명-1</v>
          </cell>
        </row>
        <row r="6805">
          <cell r="A6805" t="str">
            <v>화명-1</v>
          </cell>
        </row>
        <row r="6806">
          <cell r="A6806" t="str">
            <v>화명-1</v>
          </cell>
        </row>
        <row r="6807">
          <cell r="A6807" t="str">
            <v>화명-1</v>
          </cell>
        </row>
        <row r="6808">
          <cell r="A6808" t="str">
            <v>화명-1</v>
          </cell>
        </row>
        <row r="6809">
          <cell r="A6809" t="str">
            <v>화명-1</v>
          </cell>
        </row>
        <row r="6810">
          <cell r="A6810" t="str">
            <v>화명-1</v>
          </cell>
        </row>
        <row r="6811">
          <cell r="A6811" t="str">
            <v>화명-1</v>
          </cell>
        </row>
        <row r="6812">
          <cell r="A6812" t="str">
            <v>화명-1</v>
          </cell>
        </row>
        <row r="6813">
          <cell r="A6813" t="str">
            <v>화명-1</v>
          </cell>
        </row>
        <row r="6814">
          <cell r="A6814" t="str">
            <v>화명-1</v>
          </cell>
        </row>
        <row r="6815">
          <cell r="A6815" t="str">
            <v>화명-1</v>
          </cell>
        </row>
        <row r="6816">
          <cell r="A6816" t="str">
            <v>화명-1</v>
          </cell>
        </row>
        <row r="6817">
          <cell r="A6817" t="str">
            <v>화명-1</v>
          </cell>
        </row>
        <row r="6818">
          <cell r="A6818" t="str">
            <v>화명-1</v>
          </cell>
        </row>
        <row r="6819">
          <cell r="A6819" t="str">
            <v>화명-1</v>
          </cell>
        </row>
        <row r="6820">
          <cell r="A6820" t="str">
            <v>화명-1</v>
          </cell>
        </row>
        <row r="6821">
          <cell r="A6821" t="str">
            <v>화명-1</v>
          </cell>
        </row>
        <row r="6822">
          <cell r="A6822" t="str">
            <v>화명-1</v>
          </cell>
        </row>
        <row r="6823">
          <cell r="A6823" t="str">
            <v>화명-1</v>
          </cell>
        </row>
        <row r="6824">
          <cell r="A6824" t="str">
            <v>화명-1</v>
          </cell>
        </row>
        <row r="6825">
          <cell r="A6825" t="str">
            <v>화명-1</v>
          </cell>
        </row>
        <row r="6826">
          <cell r="A6826" t="str">
            <v>화명-1</v>
          </cell>
        </row>
        <row r="6827">
          <cell r="A6827" t="str">
            <v>화명-1</v>
          </cell>
        </row>
        <row r="6828">
          <cell r="A6828" t="str">
            <v>화명-1</v>
          </cell>
        </row>
        <row r="6829">
          <cell r="A6829" t="str">
            <v>화명-1</v>
          </cell>
        </row>
        <row r="6830">
          <cell r="A6830" t="str">
            <v>화명-1</v>
          </cell>
        </row>
        <row r="6831">
          <cell r="A6831" t="str">
            <v>화명-1</v>
          </cell>
        </row>
        <row r="6832">
          <cell r="A6832" t="str">
            <v>화명-1</v>
          </cell>
        </row>
        <row r="6833">
          <cell r="A6833" t="str">
            <v>화명-1</v>
          </cell>
        </row>
        <row r="6834">
          <cell r="A6834" t="str">
            <v>화명-1</v>
          </cell>
        </row>
        <row r="6835">
          <cell r="A6835" t="str">
            <v>화명-1</v>
          </cell>
        </row>
        <row r="6836">
          <cell r="A6836" t="str">
            <v>화명-1</v>
          </cell>
        </row>
        <row r="6837">
          <cell r="A6837" t="str">
            <v>화명-1</v>
          </cell>
        </row>
        <row r="6838">
          <cell r="A6838" t="str">
            <v>화명-1</v>
          </cell>
        </row>
        <row r="6839">
          <cell r="A6839" t="str">
            <v>화명-1</v>
          </cell>
        </row>
        <row r="6840">
          <cell r="A6840" t="str">
            <v>화명-1</v>
          </cell>
        </row>
        <row r="6841">
          <cell r="A6841" t="str">
            <v>화명-1</v>
          </cell>
        </row>
        <row r="6842">
          <cell r="A6842" t="str">
            <v>화명-1</v>
          </cell>
        </row>
        <row r="6843">
          <cell r="A6843" t="str">
            <v>화명-1</v>
          </cell>
        </row>
        <row r="6844">
          <cell r="A6844" t="str">
            <v>화명-1</v>
          </cell>
        </row>
        <row r="6845">
          <cell r="A6845" t="str">
            <v>화명-1</v>
          </cell>
        </row>
        <row r="6846">
          <cell r="A6846" t="str">
            <v>화명-1</v>
          </cell>
        </row>
        <row r="6847">
          <cell r="A6847" t="str">
            <v>화명-1</v>
          </cell>
        </row>
        <row r="6848">
          <cell r="A6848" t="str">
            <v>화명-1</v>
          </cell>
        </row>
        <row r="6849">
          <cell r="A6849" t="str">
            <v>화명-1</v>
          </cell>
        </row>
        <row r="6850">
          <cell r="A6850" t="str">
            <v>화명-1</v>
          </cell>
        </row>
        <row r="6851">
          <cell r="A6851" t="str">
            <v>화명-1</v>
          </cell>
        </row>
        <row r="6852">
          <cell r="A6852" t="str">
            <v>화명-1</v>
          </cell>
        </row>
        <row r="6853">
          <cell r="A6853" t="str">
            <v>화명-1</v>
          </cell>
        </row>
        <row r="6854">
          <cell r="A6854" t="str">
            <v>화명-1</v>
          </cell>
        </row>
        <row r="6855">
          <cell r="A6855" t="str">
            <v>화명-1</v>
          </cell>
        </row>
        <row r="6856">
          <cell r="A6856" t="str">
            <v>화명-1</v>
          </cell>
        </row>
        <row r="6857">
          <cell r="A6857" t="str">
            <v>화명-1</v>
          </cell>
        </row>
        <row r="6858">
          <cell r="A6858" t="str">
            <v>화명-1</v>
          </cell>
        </row>
        <row r="6859">
          <cell r="A6859" t="str">
            <v>화명-1</v>
          </cell>
        </row>
        <row r="6860">
          <cell r="A6860" t="str">
            <v>화명-1</v>
          </cell>
        </row>
        <row r="6861">
          <cell r="A6861" t="str">
            <v>화명-1</v>
          </cell>
        </row>
        <row r="6862">
          <cell r="A6862" t="str">
            <v>화명-1</v>
          </cell>
        </row>
        <row r="6863">
          <cell r="A6863" t="str">
            <v>화명-1</v>
          </cell>
        </row>
        <row r="6864">
          <cell r="A6864" t="str">
            <v>화명-1</v>
          </cell>
        </row>
        <row r="6865">
          <cell r="A6865" t="str">
            <v>화명-1</v>
          </cell>
        </row>
        <row r="6866">
          <cell r="A6866" t="str">
            <v>화명-1</v>
          </cell>
        </row>
        <row r="6867">
          <cell r="A6867" t="str">
            <v>화명-1</v>
          </cell>
        </row>
        <row r="6868">
          <cell r="A6868" t="str">
            <v>화명-1</v>
          </cell>
        </row>
        <row r="6869">
          <cell r="A6869" t="str">
            <v>화명-1</v>
          </cell>
        </row>
        <row r="6870">
          <cell r="A6870" t="str">
            <v>화명-1</v>
          </cell>
        </row>
        <row r="6871">
          <cell r="A6871" t="str">
            <v>화명-1</v>
          </cell>
        </row>
        <row r="6872">
          <cell r="A6872" t="str">
            <v>화명-1</v>
          </cell>
        </row>
        <row r="6873">
          <cell r="A6873" t="str">
            <v>화명-1</v>
          </cell>
        </row>
        <row r="6874">
          <cell r="A6874" t="str">
            <v>화명-1</v>
          </cell>
        </row>
        <row r="6875">
          <cell r="A6875" t="str">
            <v>화명-1</v>
          </cell>
        </row>
        <row r="6876">
          <cell r="A6876" t="str">
            <v>화명-1</v>
          </cell>
        </row>
        <row r="6877">
          <cell r="A6877" t="str">
            <v>화명-1</v>
          </cell>
        </row>
        <row r="6878">
          <cell r="A6878" t="str">
            <v>화명-1</v>
          </cell>
        </row>
        <row r="6879">
          <cell r="A6879" t="str">
            <v>화명-1</v>
          </cell>
        </row>
        <row r="6880">
          <cell r="A6880" t="str">
            <v>화명-1</v>
          </cell>
        </row>
        <row r="6881">
          <cell r="A6881" t="str">
            <v>화명-1</v>
          </cell>
        </row>
        <row r="6882">
          <cell r="A6882" t="str">
            <v>화명-1</v>
          </cell>
        </row>
        <row r="6883">
          <cell r="A6883" t="str">
            <v>화명-1</v>
          </cell>
        </row>
        <row r="6884">
          <cell r="A6884" t="str">
            <v>화명-1</v>
          </cell>
        </row>
        <row r="6885">
          <cell r="A6885" t="str">
            <v>화명-1</v>
          </cell>
        </row>
        <row r="6886">
          <cell r="A6886" t="str">
            <v>화명-1</v>
          </cell>
        </row>
        <row r="6887">
          <cell r="A6887" t="str">
            <v>화명-1</v>
          </cell>
        </row>
        <row r="6888">
          <cell r="A6888" t="str">
            <v>화명-1</v>
          </cell>
        </row>
        <row r="6889">
          <cell r="A6889" t="str">
            <v>화명-1</v>
          </cell>
        </row>
        <row r="6890">
          <cell r="A6890" t="str">
            <v>화명-1</v>
          </cell>
        </row>
        <row r="6891">
          <cell r="A6891" t="str">
            <v>화명-1</v>
          </cell>
        </row>
        <row r="6892">
          <cell r="A6892" t="str">
            <v>화명-1</v>
          </cell>
        </row>
        <row r="6893">
          <cell r="A6893" t="str">
            <v>화명-1</v>
          </cell>
        </row>
        <row r="6894">
          <cell r="A6894" t="str">
            <v>화명-1</v>
          </cell>
        </row>
        <row r="6895">
          <cell r="A6895" t="str">
            <v>화명-1</v>
          </cell>
        </row>
        <row r="6896">
          <cell r="A6896" t="str">
            <v>화명-1</v>
          </cell>
        </row>
        <row r="6897">
          <cell r="A6897" t="str">
            <v>화명-1</v>
          </cell>
        </row>
        <row r="6898">
          <cell r="A6898" t="str">
            <v>화명-1</v>
          </cell>
        </row>
        <row r="6899">
          <cell r="A6899" t="str">
            <v>화명-1</v>
          </cell>
        </row>
        <row r="6900">
          <cell r="A6900" t="str">
            <v>화명-1</v>
          </cell>
        </row>
        <row r="6901">
          <cell r="A6901" t="str">
            <v>화명-1</v>
          </cell>
        </row>
        <row r="6902">
          <cell r="A6902" t="str">
            <v>화명-1</v>
          </cell>
        </row>
        <row r="6903">
          <cell r="A6903" t="str">
            <v>화명-1</v>
          </cell>
        </row>
        <row r="6904">
          <cell r="A6904" t="str">
            <v>화명-1</v>
          </cell>
        </row>
        <row r="6905">
          <cell r="A6905" t="str">
            <v>화명-1</v>
          </cell>
        </row>
        <row r="6906">
          <cell r="A6906" t="str">
            <v>화명-1</v>
          </cell>
        </row>
        <row r="6907">
          <cell r="A6907" t="str">
            <v>화명-1</v>
          </cell>
        </row>
        <row r="6908">
          <cell r="A6908" t="str">
            <v>화명-1</v>
          </cell>
        </row>
        <row r="6909">
          <cell r="A6909" t="str">
            <v>화명-1</v>
          </cell>
        </row>
        <row r="6910">
          <cell r="A6910" t="str">
            <v>화명-1</v>
          </cell>
        </row>
        <row r="6911">
          <cell r="A6911" t="str">
            <v>화명-1</v>
          </cell>
        </row>
        <row r="6912">
          <cell r="A6912" t="str">
            <v>화명-1</v>
          </cell>
        </row>
        <row r="6913">
          <cell r="A6913" t="str">
            <v>화명-1</v>
          </cell>
        </row>
        <row r="6914">
          <cell r="A6914" t="str">
            <v>화명-1</v>
          </cell>
        </row>
        <row r="6915">
          <cell r="A6915" t="str">
            <v>화명-1</v>
          </cell>
        </row>
        <row r="6916">
          <cell r="A6916" t="str">
            <v>화명-1</v>
          </cell>
        </row>
        <row r="6917">
          <cell r="A6917" t="str">
            <v>화명-1</v>
          </cell>
        </row>
        <row r="6918">
          <cell r="A6918" t="str">
            <v>화명-1</v>
          </cell>
        </row>
        <row r="6919">
          <cell r="A6919" t="str">
            <v>화명-1</v>
          </cell>
        </row>
        <row r="6920">
          <cell r="A6920" t="str">
            <v>화명-1</v>
          </cell>
        </row>
        <row r="6921">
          <cell r="A6921" t="str">
            <v>화명-1</v>
          </cell>
        </row>
        <row r="6922">
          <cell r="A6922" t="str">
            <v>화명-1</v>
          </cell>
        </row>
        <row r="6923">
          <cell r="A6923" t="str">
            <v>화명-1</v>
          </cell>
        </row>
        <row r="6924">
          <cell r="A6924" t="str">
            <v>화명-1</v>
          </cell>
        </row>
        <row r="6925">
          <cell r="A6925" t="str">
            <v>화명-1</v>
          </cell>
        </row>
        <row r="6926">
          <cell r="A6926" t="str">
            <v>화명-1</v>
          </cell>
        </row>
        <row r="6927">
          <cell r="A6927" t="str">
            <v>화명-1</v>
          </cell>
        </row>
        <row r="6929">
          <cell r="A6929" t="str">
            <v>만덕</v>
          </cell>
        </row>
        <row r="6930">
          <cell r="A6930" t="str">
            <v>만덕</v>
          </cell>
        </row>
        <row r="6931">
          <cell r="A6931" t="str">
            <v>만덕</v>
          </cell>
        </row>
        <row r="6932">
          <cell r="A6932" t="str">
            <v>만덕</v>
          </cell>
        </row>
        <row r="6933">
          <cell r="A6933" t="str">
            <v>만덕</v>
          </cell>
        </row>
        <row r="6934">
          <cell r="A6934" t="str">
            <v>만덕</v>
          </cell>
        </row>
        <row r="6935">
          <cell r="A6935" t="str">
            <v>만덕</v>
          </cell>
        </row>
        <row r="6936">
          <cell r="A6936" t="str">
            <v>만덕</v>
          </cell>
        </row>
        <row r="6937">
          <cell r="A6937" t="str">
            <v>만덕</v>
          </cell>
        </row>
        <row r="6938">
          <cell r="A6938" t="str">
            <v>만덕</v>
          </cell>
        </row>
        <row r="6939">
          <cell r="A6939" t="str">
            <v>만덕</v>
          </cell>
        </row>
        <row r="6940">
          <cell r="A6940" t="str">
            <v>만덕</v>
          </cell>
        </row>
        <row r="6941">
          <cell r="A6941" t="str">
            <v>만덕</v>
          </cell>
        </row>
        <row r="6942">
          <cell r="A6942" t="str">
            <v>만덕</v>
          </cell>
        </row>
        <row r="6943">
          <cell r="A6943" t="str">
            <v>만덕</v>
          </cell>
        </row>
        <row r="6944">
          <cell r="A6944" t="str">
            <v>만덕</v>
          </cell>
        </row>
        <row r="6945">
          <cell r="A6945" t="str">
            <v>만덕</v>
          </cell>
        </row>
        <row r="6946">
          <cell r="A6946" t="str">
            <v>만덕</v>
          </cell>
        </row>
        <row r="6947">
          <cell r="A6947" t="str">
            <v>만덕</v>
          </cell>
        </row>
        <row r="6948">
          <cell r="A6948" t="str">
            <v>만덕</v>
          </cell>
        </row>
        <row r="6949">
          <cell r="A6949" t="str">
            <v>만덕</v>
          </cell>
        </row>
        <row r="6950">
          <cell r="A6950" t="str">
            <v>만덕</v>
          </cell>
        </row>
        <row r="6951">
          <cell r="A6951" t="str">
            <v>만덕</v>
          </cell>
        </row>
        <row r="6952">
          <cell r="A6952" t="str">
            <v>만덕</v>
          </cell>
        </row>
        <row r="6953">
          <cell r="A6953" t="str">
            <v>만덕</v>
          </cell>
        </row>
        <row r="6954">
          <cell r="A6954" t="str">
            <v>만덕</v>
          </cell>
        </row>
        <row r="6955">
          <cell r="A6955" t="str">
            <v>만덕</v>
          </cell>
        </row>
        <row r="6956">
          <cell r="A6956" t="str">
            <v>만덕</v>
          </cell>
        </row>
        <row r="6957">
          <cell r="A6957" t="str">
            <v>만덕</v>
          </cell>
        </row>
        <row r="6958">
          <cell r="A6958" t="str">
            <v>만덕</v>
          </cell>
        </row>
        <row r="6959">
          <cell r="A6959" t="str">
            <v>만덕</v>
          </cell>
        </row>
        <row r="6960">
          <cell r="A6960" t="str">
            <v>만덕</v>
          </cell>
        </row>
        <row r="6961">
          <cell r="A6961" t="str">
            <v>만덕</v>
          </cell>
        </row>
        <row r="6962">
          <cell r="A6962" t="str">
            <v>만덕</v>
          </cell>
        </row>
        <row r="6963">
          <cell r="A6963" t="str">
            <v>만덕</v>
          </cell>
        </row>
        <row r="6964">
          <cell r="A6964" t="str">
            <v>만덕</v>
          </cell>
        </row>
        <row r="6965">
          <cell r="A6965" t="str">
            <v>만덕</v>
          </cell>
        </row>
        <row r="6966">
          <cell r="A6966" t="str">
            <v>만덕</v>
          </cell>
        </row>
        <row r="6967">
          <cell r="A6967" t="str">
            <v>만덕</v>
          </cell>
        </row>
        <row r="6968">
          <cell r="A6968" t="str">
            <v>만덕</v>
          </cell>
        </row>
        <row r="6969">
          <cell r="A6969" t="str">
            <v>만덕</v>
          </cell>
        </row>
        <row r="6970">
          <cell r="A6970" t="str">
            <v>만덕</v>
          </cell>
        </row>
        <row r="6971">
          <cell r="A6971" t="str">
            <v>만덕</v>
          </cell>
        </row>
        <row r="6972">
          <cell r="A6972" t="str">
            <v>만덕</v>
          </cell>
        </row>
        <row r="6973">
          <cell r="A6973" t="str">
            <v>만덕</v>
          </cell>
        </row>
        <row r="6974">
          <cell r="A6974" t="str">
            <v>만덕</v>
          </cell>
        </row>
        <row r="6975">
          <cell r="A6975" t="str">
            <v>만덕</v>
          </cell>
        </row>
        <row r="6976">
          <cell r="A6976" t="str">
            <v>만덕</v>
          </cell>
        </row>
        <row r="6977">
          <cell r="A6977" t="str">
            <v>만덕</v>
          </cell>
        </row>
        <row r="6978">
          <cell r="A6978" t="str">
            <v>만덕</v>
          </cell>
        </row>
        <row r="6979">
          <cell r="A6979" t="str">
            <v>만덕</v>
          </cell>
        </row>
        <row r="6980">
          <cell r="A6980" t="str">
            <v>만덕</v>
          </cell>
        </row>
        <row r="6981">
          <cell r="A6981" t="str">
            <v>만덕</v>
          </cell>
        </row>
        <row r="6982">
          <cell r="A6982" t="str">
            <v>만덕</v>
          </cell>
        </row>
        <row r="6983">
          <cell r="A6983" t="str">
            <v>만덕</v>
          </cell>
        </row>
        <row r="6984">
          <cell r="A6984" t="str">
            <v>만덕</v>
          </cell>
        </row>
        <row r="6985">
          <cell r="A6985" t="str">
            <v>만덕</v>
          </cell>
        </row>
        <row r="6986">
          <cell r="A6986" t="str">
            <v>만덕</v>
          </cell>
        </row>
        <row r="6987">
          <cell r="A6987" t="str">
            <v>만덕</v>
          </cell>
        </row>
        <row r="6988">
          <cell r="A6988" t="str">
            <v>만덕</v>
          </cell>
        </row>
        <row r="6989">
          <cell r="A6989" t="str">
            <v>만덕</v>
          </cell>
        </row>
        <row r="6990">
          <cell r="A6990" t="str">
            <v>만덕</v>
          </cell>
        </row>
        <row r="6991">
          <cell r="A6991" t="str">
            <v>만덕</v>
          </cell>
        </row>
        <row r="6992">
          <cell r="A6992" t="str">
            <v>만덕</v>
          </cell>
        </row>
        <row r="6993">
          <cell r="A6993" t="str">
            <v>만덕</v>
          </cell>
        </row>
        <row r="6994">
          <cell r="A6994" t="str">
            <v>만덕</v>
          </cell>
        </row>
        <row r="6995">
          <cell r="A6995" t="str">
            <v>만덕</v>
          </cell>
        </row>
        <row r="6996">
          <cell r="A6996" t="str">
            <v>만덕</v>
          </cell>
        </row>
        <row r="6997">
          <cell r="A6997" t="str">
            <v>만덕</v>
          </cell>
        </row>
        <row r="6998">
          <cell r="A6998" t="str">
            <v>만덕</v>
          </cell>
        </row>
        <row r="6999">
          <cell r="A6999" t="str">
            <v>만덕</v>
          </cell>
        </row>
        <row r="7000">
          <cell r="A7000" t="str">
            <v>만덕</v>
          </cell>
        </row>
        <row r="7001">
          <cell r="A7001" t="str">
            <v>만덕</v>
          </cell>
        </row>
        <row r="7002">
          <cell r="A7002" t="str">
            <v>만덕</v>
          </cell>
        </row>
        <row r="7003">
          <cell r="A7003" t="str">
            <v>만덕</v>
          </cell>
        </row>
        <row r="7004">
          <cell r="A7004" t="str">
            <v>만덕</v>
          </cell>
        </row>
        <row r="7005">
          <cell r="A7005" t="str">
            <v>만덕</v>
          </cell>
        </row>
        <row r="7006">
          <cell r="A7006" t="str">
            <v>만덕</v>
          </cell>
        </row>
        <row r="7007">
          <cell r="A7007" t="str">
            <v>만덕</v>
          </cell>
        </row>
        <row r="7008">
          <cell r="A7008" t="str">
            <v>만덕</v>
          </cell>
        </row>
        <row r="7009">
          <cell r="A7009" t="str">
            <v>만덕</v>
          </cell>
        </row>
        <row r="7010">
          <cell r="A7010" t="str">
            <v>만덕</v>
          </cell>
        </row>
        <row r="7011">
          <cell r="A7011" t="str">
            <v>만덕</v>
          </cell>
        </row>
        <row r="7012">
          <cell r="A7012" t="str">
            <v>만덕</v>
          </cell>
        </row>
        <row r="7013">
          <cell r="A7013" t="str">
            <v>만덕</v>
          </cell>
        </row>
        <row r="7014">
          <cell r="A7014" t="str">
            <v>만덕</v>
          </cell>
        </row>
        <row r="7015">
          <cell r="A7015" t="str">
            <v>만덕</v>
          </cell>
        </row>
        <row r="7016">
          <cell r="A7016" t="str">
            <v>만덕</v>
          </cell>
        </row>
        <row r="7017">
          <cell r="A7017" t="str">
            <v>만덕</v>
          </cell>
        </row>
        <row r="7018">
          <cell r="A7018" t="str">
            <v>만덕</v>
          </cell>
        </row>
        <row r="7019">
          <cell r="A7019" t="str">
            <v>만덕</v>
          </cell>
        </row>
        <row r="7020">
          <cell r="A7020" t="str">
            <v>만덕</v>
          </cell>
        </row>
        <row r="7021">
          <cell r="A7021" t="str">
            <v>만덕</v>
          </cell>
        </row>
        <row r="7022">
          <cell r="A7022" t="str">
            <v>만덕</v>
          </cell>
        </row>
        <row r="7023">
          <cell r="A7023" t="str">
            <v>만덕</v>
          </cell>
        </row>
        <row r="7024">
          <cell r="A7024" t="str">
            <v>만덕</v>
          </cell>
        </row>
        <row r="7025">
          <cell r="A7025" t="str">
            <v>만덕</v>
          </cell>
        </row>
        <row r="7026">
          <cell r="A7026" t="str">
            <v>만덕</v>
          </cell>
        </row>
        <row r="7027">
          <cell r="A7027" t="str">
            <v>만덕</v>
          </cell>
        </row>
        <row r="7028">
          <cell r="A7028" t="str">
            <v>만덕</v>
          </cell>
        </row>
        <row r="7029">
          <cell r="A7029" t="str">
            <v>만덕</v>
          </cell>
        </row>
        <row r="7030">
          <cell r="A7030" t="str">
            <v>만덕</v>
          </cell>
        </row>
        <row r="7031">
          <cell r="A7031" t="str">
            <v>만덕</v>
          </cell>
        </row>
        <row r="7032">
          <cell r="A7032" t="str">
            <v>만덕</v>
          </cell>
        </row>
        <row r="7033">
          <cell r="A7033" t="str">
            <v>만덕</v>
          </cell>
        </row>
        <row r="7034">
          <cell r="A7034" t="str">
            <v>만덕</v>
          </cell>
        </row>
        <row r="7035">
          <cell r="A7035" t="str">
            <v>만덕</v>
          </cell>
        </row>
        <row r="7036">
          <cell r="A7036" t="str">
            <v>만덕</v>
          </cell>
        </row>
        <row r="7037">
          <cell r="A7037" t="str">
            <v>만덕</v>
          </cell>
        </row>
        <row r="7038">
          <cell r="A7038" t="str">
            <v>만덕</v>
          </cell>
        </row>
        <row r="7039">
          <cell r="A7039" t="str">
            <v>만덕</v>
          </cell>
        </row>
        <row r="7040">
          <cell r="A7040" t="str">
            <v>만덕</v>
          </cell>
        </row>
        <row r="7041">
          <cell r="A7041" t="str">
            <v>만덕</v>
          </cell>
        </row>
        <row r="7042">
          <cell r="A7042" t="str">
            <v>만덕</v>
          </cell>
        </row>
        <row r="7043">
          <cell r="A7043" t="str">
            <v>만덕</v>
          </cell>
        </row>
        <row r="7044">
          <cell r="A7044" t="str">
            <v>만덕</v>
          </cell>
        </row>
        <row r="7045">
          <cell r="A7045" t="str">
            <v>만덕</v>
          </cell>
        </row>
        <row r="7046">
          <cell r="A7046" t="str">
            <v>만덕</v>
          </cell>
        </row>
        <row r="7047">
          <cell r="A7047" t="str">
            <v>만덕</v>
          </cell>
        </row>
        <row r="7048">
          <cell r="A7048" t="str">
            <v>만덕</v>
          </cell>
        </row>
        <row r="7049">
          <cell r="A7049" t="str">
            <v>만덕</v>
          </cell>
        </row>
        <row r="7050">
          <cell r="A7050" t="str">
            <v>만덕</v>
          </cell>
        </row>
        <row r="7051">
          <cell r="A7051" t="str">
            <v>만덕</v>
          </cell>
        </row>
        <row r="7052">
          <cell r="A7052" t="str">
            <v>만덕</v>
          </cell>
        </row>
        <row r="7053">
          <cell r="A7053" t="str">
            <v>만덕</v>
          </cell>
        </row>
        <row r="7054">
          <cell r="A7054" t="str">
            <v>만덕</v>
          </cell>
        </row>
        <row r="7055">
          <cell r="A7055" t="str">
            <v>만덕</v>
          </cell>
        </row>
        <row r="7056">
          <cell r="A7056" t="str">
            <v>만덕</v>
          </cell>
        </row>
        <row r="7057">
          <cell r="A7057" t="str">
            <v>만덕</v>
          </cell>
        </row>
        <row r="7058">
          <cell r="A7058" t="str">
            <v>만덕</v>
          </cell>
        </row>
        <row r="7059">
          <cell r="A7059" t="str">
            <v>만덕</v>
          </cell>
        </row>
        <row r="7060">
          <cell r="A7060" t="str">
            <v>만덕</v>
          </cell>
        </row>
        <row r="7061">
          <cell r="A7061" t="str">
            <v>만덕</v>
          </cell>
        </row>
        <row r="7062">
          <cell r="A7062" t="str">
            <v>만덕</v>
          </cell>
        </row>
        <row r="7063">
          <cell r="A7063" t="str">
            <v>만덕</v>
          </cell>
        </row>
        <row r="7064">
          <cell r="A7064" t="str">
            <v>만덕</v>
          </cell>
        </row>
        <row r="7065">
          <cell r="A7065" t="str">
            <v>만덕</v>
          </cell>
        </row>
        <row r="7066">
          <cell r="A7066" t="str">
            <v>만덕</v>
          </cell>
        </row>
        <row r="7067">
          <cell r="A7067" t="str">
            <v>만덕</v>
          </cell>
        </row>
        <row r="7068">
          <cell r="A7068" t="str">
            <v>만덕</v>
          </cell>
        </row>
        <row r="7069">
          <cell r="A7069" t="str">
            <v>만덕</v>
          </cell>
        </row>
        <row r="7070">
          <cell r="A7070" t="str">
            <v>만덕</v>
          </cell>
        </row>
        <row r="7071">
          <cell r="A7071" t="str">
            <v>만덕</v>
          </cell>
        </row>
        <row r="7072">
          <cell r="A7072" t="str">
            <v>만덕</v>
          </cell>
        </row>
        <row r="7073">
          <cell r="A7073" t="str">
            <v>만덕</v>
          </cell>
        </row>
        <row r="7074">
          <cell r="A7074" t="str">
            <v>만덕</v>
          </cell>
        </row>
        <row r="7075">
          <cell r="A7075" t="str">
            <v>만덕</v>
          </cell>
        </row>
        <row r="7076">
          <cell r="A7076" t="str">
            <v>만덕</v>
          </cell>
        </row>
        <row r="7077">
          <cell r="A7077" t="str">
            <v>만덕</v>
          </cell>
        </row>
        <row r="7078">
          <cell r="A7078" t="str">
            <v>만덕</v>
          </cell>
        </row>
        <row r="7079">
          <cell r="A7079" t="str">
            <v>만덕</v>
          </cell>
        </row>
        <row r="7080">
          <cell r="A7080" t="str">
            <v>만덕</v>
          </cell>
        </row>
        <row r="7081">
          <cell r="A7081" t="str">
            <v>만덕</v>
          </cell>
        </row>
        <row r="7082">
          <cell r="A7082" t="str">
            <v>만덕</v>
          </cell>
        </row>
        <row r="7083">
          <cell r="A7083" t="str">
            <v>만덕</v>
          </cell>
        </row>
        <row r="7084">
          <cell r="A7084" t="str">
            <v>만덕</v>
          </cell>
        </row>
        <row r="7085">
          <cell r="A7085" t="str">
            <v>만덕</v>
          </cell>
        </row>
        <row r="7086">
          <cell r="A7086" t="str">
            <v>만덕</v>
          </cell>
        </row>
        <row r="7087">
          <cell r="A7087" t="str">
            <v>만덕</v>
          </cell>
        </row>
        <row r="7088">
          <cell r="A7088" t="str">
            <v>만덕</v>
          </cell>
        </row>
        <row r="7089">
          <cell r="A7089" t="str">
            <v>만덕</v>
          </cell>
        </row>
        <row r="7090">
          <cell r="A7090" t="str">
            <v>만덕</v>
          </cell>
        </row>
        <row r="7091">
          <cell r="A7091" t="str">
            <v>만덕</v>
          </cell>
        </row>
        <row r="7092">
          <cell r="A7092" t="str">
            <v>만덕</v>
          </cell>
        </row>
        <row r="7093">
          <cell r="A7093" t="str">
            <v>만덕</v>
          </cell>
        </row>
        <row r="7094">
          <cell r="A7094" t="str">
            <v>만덕</v>
          </cell>
        </row>
        <row r="7095">
          <cell r="A7095" t="str">
            <v>만덕</v>
          </cell>
        </row>
        <row r="7096">
          <cell r="A7096" t="str">
            <v>만덕</v>
          </cell>
        </row>
        <row r="7097">
          <cell r="A7097" t="str">
            <v>만덕</v>
          </cell>
        </row>
        <row r="7098">
          <cell r="A7098" t="str">
            <v>만덕</v>
          </cell>
        </row>
        <row r="7099">
          <cell r="A7099" t="str">
            <v>만덕</v>
          </cell>
        </row>
        <row r="7100">
          <cell r="A7100" t="str">
            <v>만덕</v>
          </cell>
        </row>
        <row r="7101">
          <cell r="A7101" t="str">
            <v>만덕</v>
          </cell>
        </row>
        <row r="7102">
          <cell r="A7102" t="str">
            <v>만덕</v>
          </cell>
        </row>
        <row r="7103">
          <cell r="A7103" t="str">
            <v>만덕</v>
          </cell>
        </row>
        <row r="7104">
          <cell r="A7104" t="str">
            <v>만덕</v>
          </cell>
        </row>
        <row r="7105">
          <cell r="A7105" t="str">
            <v>만덕</v>
          </cell>
        </row>
        <row r="7106">
          <cell r="A7106" t="str">
            <v>만덕</v>
          </cell>
        </row>
        <row r="7107">
          <cell r="A7107" t="str">
            <v>만덕</v>
          </cell>
        </row>
        <row r="7108">
          <cell r="A7108" t="str">
            <v>만덕</v>
          </cell>
        </row>
        <row r="7109">
          <cell r="A7109" t="str">
            <v>만덕</v>
          </cell>
        </row>
        <row r="7110">
          <cell r="A7110" t="str">
            <v>만덕</v>
          </cell>
        </row>
        <row r="7111">
          <cell r="A7111" t="str">
            <v>만덕</v>
          </cell>
        </row>
        <row r="7112">
          <cell r="A7112" t="str">
            <v>만덕</v>
          </cell>
        </row>
        <row r="7113">
          <cell r="A7113" t="str">
            <v>만덕</v>
          </cell>
        </row>
        <row r="7114">
          <cell r="A7114" t="str">
            <v>만덕</v>
          </cell>
        </row>
        <row r="7115">
          <cell r="A7115" t="str">
            <v>만덕</v>
          </cell>
        </row>
        <row r="7116">
          <cell r="A7116" t="str">
            <v>만덕</v>
          </cell>
        </row>
        <row r="7117">
          <cell r="A7117" t="str">
            <v>만덕</v>
          </cell>
        </row>
        <row r="7118">
          <cell r="A7118" t="str">
            <v>만덕</v>
          </cell>
        </row>
        <row r="7119">
          <cell r="A7119" t="str">
            <v>만덕</v>
          </cell>
        </row>
        <row r="7120">
          <cell r="A7120" t="str">
            <v>만덕</v>
          </cell>
        </row>
        <row r="7121">
          <cell r="A7121" t="str">
            <v>만덕</v>
          </cell>
        </row>
        <row r="7122">
          <cell r="A7122" t="str">
            <v>만덕</v>
          </cell>
        </row>
        <row r="7123">
          <cell r="A7123" t="str">
            <v>만덕</v>
          </cell>
        </row>
        <row r="7124">
          <cell r="A7124" t="str">
            <v>만덕</v>
          </cell>
        </row>
        <row r="7125">
          <cell r="A7125" t="str">
            <v>만덕</v>
          </cell>
        </row>
        <row r="7126">
          <cell r="A7126" t="str">
            <v>만덕</v>
          </cell>
        </row>
        <row r="7127">
          <cell r="A7127" t="str">
            <v>만덕</v>
          </cell>
        </row>
        <row r="7128">
          <cell r="A7128" t="str">
            <v>만덕</v>
          </cell>
        </row>
        <row r="7129">
          <cell r="A7129" t="str">
            <v>만덕</v>
          </cell>
        </row>
        <row r="7130">
          <cell r="A7130" t="str">
            <v>만덕</v>
          </cell>
        </row>
        <row r="7131">
          <cell r="A7131" t="str">
            <v>만덕</v>
          </cell>
        </row>
        <row r="7132">
          <cell r="A7132" t="str">
            <v>만덕</v>
          </cell>
        </row>
        <row r="7133">
          <cell r="A7133" t="str">
            <v>만덕</v>
          </cell>
        </row>
        <row r="7134">
          <cell r="A7134" t="str">
            <v>만덕</v>
          </cell>
        </row>
        <row r="7135">
          <cell r="A7135" t="str">
            <v>만덕</v>
          </cell>
        </row>
        <row r="7136">
          <cell r="A7136" t="str">
            <v>만덕</v>
          </cell>
        </row>
        <row r="7137">
          <cell r="A7137" t="str">
            <v>만덕</v>
          </cell>
        </row>
        <row r="7138">
          <cell r="A7138" t="str">
            <v>만덕</v>
          </cell>
        </row>
        <row r="7139">
          <cell r="A7139" t="str">
            <v>만덕</v>
          </cell>
        </row>
        <row r="7140">
          <cell r="A7140" t="str">
            <v>만덕</v>
          </cell>
        </row>
        <row r="7141">
          <cell r="A7141" t="str">
            <v>만덕</v>
          </cell>
        </row>
        <row r="7142">
          <cell r="A7142" t="str">
            <v>만덕</v>
          </cell>
        </row>
        <row r="7143">
          <cell r="A7143" t="str">
            <v>만덕</v>
          </cell>
        </row>
        <row r="7144">
          <cell r="A7144" t="str">
            <v>만덕</v>
          </cell>
        </row>
        <row r="7145">
          <cell r="A7145" t="str">
            <v>만덕</v>
          </cell>
        </row>
        <row r="7146">
          <cell r="A7146" t="str">
            <v>만덕</v>
          </cell>
        </row>
        <row r="7147">
          <cell r="A7147" t="str">
            <v>만덕</v>
          </cell>
        </row>
        <row r="7148">
          <cell r="A7148" t="str">
            <v>만덕</v>
          </cell>
        </row>
        <row r="7149">
          <cell r="A7149" t="str">
            <v>만덕</v>
          </cell>
        </row>
        <row r="7150">
          <cell r="A7150" t="str">
            <v>만덕</v>
          </cell>
        </row>
        <row r="7151">
          <cell r="A7151" t="str">
            <v>만덕</v>
          </cell>
        </row>
        <row r="7152">
          <cell r="A7152" t="str">
            <v>만덕</v>
          </cell>
        </row>
        <row r="7153">
          <cell r="A7153" t="str">
            <v>만덕</v>
          </cell>
        </row>
        <row r="7154">
          <cell r="A7154" t="str">
            <v>만덕</v>
          </cell>
        </row>
        <row r="7155">
          <cell r="A7155" t="str">
            <v>만덕</v>
          </cell>
        </row>
        <row r="7156">
          <cell r="A7156" t="str">
            <v>만덕</v>
          </cell>
        </row>
        <row r="7157">
          <cell r="A7157" t="str">
            <v>만덕</v>
          </cell>
        </row>
        <row r="7158">
          <cell r="A7158" t="str">
            <v>만덕</v>
          </cell>
        </row>
        <row r="7159">
          <cell r="A7159" t="str">
            <v>만덕</v>
          </cell>
        </row>
        <row r="7160">
          <cell r="A7160" t="str">
            <v>만덕</v>
          </cell>
        </row>
        <row r="7161">
          <cell r="A7161" t="str">
            <v>만덕</v>
          </cell>
        </row>
        <row r="7162">
          <cell r="A7162" t="str">
            <v>만덕</v>
          </cell>
        </row>
        <row r="7163">
          <cell r="A7163" t="str">
            <v>만덕</v>
          </cell>
        </row>
        <row r="7164">
          <cell r="A7164" t="str">
            <v>만덕</v>
          </cell>
        </row>
        <row r="7165">
          <cell r="A7165" t="str">
            <v>만덕</v>
          </cell>
        </row>
        <row r="7166">
          <cell r="A7166" t="str">
            <v>만덕</v>
          </cell>
        </row>
        <row r="7167">
          <cell r="A7167" t="str">
            <v>만덕</v>
          </cell>
        </row>
        <row r="7168">
          <cell r="A7168" t="str">
            <v>만덕</v>
          </cell>
        </row>
        <row r="7169">
          <cell r="A7169" t="str">
            <v>만덕</v>
          </cell>
        </row>
        <row r="7170">
          <cell r="A7170" t="str">
            <v>만덕</v>
          </cell>
        </row>
        <row r="7171">
          <cell r="A7171" t="str">
            <v>만덕</v>
          </cell>
        </row>
        <row r="7172">
          <cell r="A7172" t="str">
            <v>만덕</v>
          </cell>
        </row>
        <row r="7173">
          <cell r="A7173" t="str">
            <v>만덕</v>
          </cell>
        </row>
        <row r="7174">
          <cell r="A7174" t="str">
            <v>만덕</v>
          </cell>
        </row>
        <row r="7175">
          <cell r="A7175" t="str">
            <v>만덕</v>
          </cell>
        </row>
        <row r="7176">
          <cell r="A7176" t="str">
            <v>만덕</v>
          </cell>
        </row>
        <row r="7177">
          <cell r="A7177" t="str">
            <v>만덕</v>
          </cell>
        </row>
        <row r="7178">
          <cell r="A7178" t="str">
            <v>만덕</v>
          </cell>
        </row>
        <row r="7179">
          <cell r="A7179" t="str">
            <v>만덕</v>
          </cell>
        </row>
        <row r="7180">
          <cell r="A7180" t="str">
            <v>만덕</v>
          </cell>
        </row>
        <row r="7181">
          <cell r="A7181" t="str">
            <v>만덕</v>
          </cell>
        </row>
        <row r="7182">
          <cell r="A7182" t="str">
            <v>만덕</v>
          </cell>
        </row>
        <row r="7183">
          <cell r="A7183" t="str">
            <v>만덕</v>
          </cell>
        </row>
        <row r="7184">
          <cell r="A7184" t="str">
            <v>만덕</v>
          </cell>
        </row>
        <row r="7185">
          <cell r="A7185" t="str">
            <v>만덕</v>
          </cell>
        </row>
        <row r="7186">
          <cell r="A7186" t="str">
            <v>만덕</v>
          </cell>
        </row>
        <row r="7187">
          <cell r="A7187" t="str">
            <v>만덕</v>
          </cell>
        </row>
        <row r="7188">
          <cell r="A7188" t="str">
            <v>만덕</v>
          </cell>
        </row>
        <row r="7189">
          <cell r="A7189" t="str">
            <v>만덕</v>
          </cell>
        </row>
        <row r="7190">
          <cell r="A7190" t="str">
            <v>만덕</v>
          </cell>
        </row>
        <row r="7191">
          <cell r="A7191" t="str">
            <v>만덕</v>
          </cell>
        </row>
        <row r="7192">
          <cell r="A7192" t="str">
            <v>만덕</v>
          </cell>
        </row>
        <row r="7193">
          <cell r="A7193" t="str">
            <v>만덕</v>
          </cell>
        </row>
        <row r="7194">
          <cell r="A7194" t="str">
            <v>만덕</v>
          </cell>
        </row>
        <row r="7195">
          <cell r="A7195" t="str">
            <v>만덕</v>
          </cell>
        </row>
        <row r="7196">
          <cell r="A7196" t="str">
            <v>만덕</v>
          </cell>
        </row>
        <row r="7197">
          <cell r="A7197" t="str">
            <v>만덕</v>
          </cell>
        </row>
        <row r="7198">
          <cell r="A7198" t="str">
            <v>만덕</v>
          </cell>
        </row>
        <row r="7199">
          <cell r="A7199" t="str">
            <v>만덕</v>
          </cell>
        </row>
        <row r="7200">
          <cell r="A7200" t="str">
            <v>만덕</v>
          </cell>
        </row>
        <row r="7201">
          <cell r="A7201" t="str">
            <v>만덕</v>
          </cell>
        </row>
        <row r="7202">
          <cell r="A7202" t="str">
            <v>만덕</v>
          </cell>
        </row>
        <row r="7203">
          <cell r="A7203" t="str">
            <v>만덕</v>
          </cell>
        </row>
        <row r="7204">
          <cell r="A7204" t="str">
            <v>만덕</v>
          </cell>
        </row>
        <row r="7205">
          <cell r="A7205" t="str">
            <v>만덕</v>
          </cell>
        </row>
        <row r="7206">
          <cell r="A7206" t="str">
            <v>만덕</v>
          </cell>
        </row>
        <row r="7207">
          <cell r="A7207" t="str">
            <v>만덕</v>
          </cell>
        </row>
        <row r="7208">
          <cell r="A7208" t="str">
            <v>만덕</v>
          </cell>
        </row>
        <row r="7209">
          <cell r="A7209" t="str">
            <v>만덕</v>
          </cell>
        </row>
        <row r="7210">
          <cell r="A7210" t="str">
            <v>만덕</v>
          </cell>
        </row>
        <row r="7211">
          <cell r="A7211" t="str">
            <v>만덕</v>
          </cell>
        </row>
        <row r="7212">
          <cell r="A7212" t="str">
            <v>만덕</v>
          </cell>
        </row>
        <row r="7213">
          <cell r="A7213" t="str">
            <v>만덕</v>
          </cell>
        </row>
        <row r="7214">
          <cell r="A7214" t="str">
            <v>만덕</v>
          </cell>
        </row>
        <row r="7215">
          <cell r="A7215" t="str">
            <v>만덕</v>
          </cell>
        </row>
        <row r="7216">
          <cell r="A7216" t="str">
            <v>만덕</v>
          </cell>
        </row>
        <row r="7217">
          <cell r="A7217" t="str">
            <v>만덕</v>
          </cell>
        </row>
        <row r="7218">
          <cell r="A7218" t="str">
            <v>만덕</v>
          </cell>
        </row>
        <row r="7219">
          <cell r="A7219" t="str">
            <v>만덕</v>
          </cell>
        </row>
        <row r="7220">
          <cell r="A7220" t="str">
            <v>만덕</v>
          </cell>
        </row>
        <row r="7221">
          <cell r="A7221" t="str">
            <v>만덕</v>
          </cell>
        </row>
        <row r="7222">
          <cell r="A7222" t="str">
            <v>만덕</v>
          </cell>
        </row>
        <row r="7223">
          <cell r="A7223" t="str">
            <v>만덕</v>
          </cell>
        </row>
        <row r="7224">
          <cell r="A7224" t="str">
            <v>만덕</v>
          </cell>
        </row>
        <row r="7225">
          <cell r="A7225" t="str">
            <v>만덕</v>
          </cell>
        </row>
        <row r="7226">
          <cell r="A7226" t="str">
            <v>만덕</v>
          </cell>
        </row>
        <row r="7227">
          <cell r="A7227" t="str">
            <v>만덕</v>
          </cell>
        </row>
        <row r="7228">
          <cell r="A7228" t="str">
            <v>만덕</v>
          </cell>
        </row>
        <row r="7230">
          <cell r="A7230" t="str">
            <v>엄궁</v>
          </cell>
        </row>
        <row r="7231">
          <cell r="A7231" t="str">
            <v>엄궁</v>
          </cell>
        </row>
        <row r="7232">
          <cell r="A7232" t="str">
            <v>엄궁</v>
          </cell>
        </row>
        <row r="7233">
          <cell r="A7233" t="str">
            <v>엄궁</v>
          </cell>
        </row>
        <row r="7234">
          <cell r="A7234" t="str">
            <v>엄궁</v>
          </cell>
        </row>
        <row r="7235">
          <cell r="A7235" t="str">
            <v>엄궁</v>
          </cell>
        </row>
        <row r="7236">
          <cell r="A7236" t="str">
            <v>엄궁</v>
          </cell>
        </row>
        <row r="7237">
          <cell r="A7237" t="str">
            <v>엄궁</v>
          </cell>
        </row>
        <row r="7238">
          <cell r="A7238" t="str">
            <v>엄궁</v>
          </cell>
        </row>
        <row r="7239">
          <cell r="A7239" t="str">
            <v>엄궁</v>
          </cell>
        </row>
        <row r="7240">
          <cell r="A7240" t="str">
            <v>엄궁</v>
          </cell>
        </row>
        <row r="7241">
          <cell r="A7241" t="str">
            <v>엄궁</v>
          </cell>
        </row>
        <row r="7242">
          <cell r="A7242" t="str">
            <v>엄궁</v>
          </cell>
        </row>
        <row r="7243">
          <cell r="A7243" t="str">
            <v>엄궁</v>
          </cell>
        </row>
        <row r="7244">
          <cell r="A7244" t="str">
            <v>엄궁</v>
          </cell>
        </row>
        <row r="7245">
          <cell r="A7245" t="str">
            <v>엄궁</v>
          </cell>
        </row>
        <row r="7246">
          <cell r="A7246" t="str">
            <v>엄궁</v>
          </cell>
        </row>
        <row r="7247">
          <cell r="A7247" t="str">
            <v>엄궁</v>
          </cell>
        </row>
        <row r="7248">
          <cell r="A7248" t="str">
            <v>엄궁</v>
          </cell>
        </row>
        <row r="7249">
          <cell r="A7249" t="str">
            <v>엄궁</v>
          </cell>
        </row>
        <row r="7250">
          <cell r="A7250" t="str">
            <v>엄궁</v>
          </cell>
        </row>
        <row r="7251">
          <cell r="A7251" t="str">
            <v>엄궁</v>
          </cell>
        </row>
        <row r="7252">
          <cell r="A7252" t="str">
            <v>엄궁</v>
          </cell>
        </row>
        <row r="7253">
          <cell r="A7253" t="str">
            <v>엄궁</v>
          </cell>
        </row>
        <row r="7254">
          <cell r="A7254" t="str">
            <v>엄궁</v>
          </cell>
        </row>
        <row r="7255">
          <cell r="A7255" t="str">
            <v>엄궁</v>
          </cell>
        </row>
        <row r="7256">
          <cell r="A7256" t="str">
            <v>엄궁</v>
          </cell>
        </row>
        <row r="7257">
          <cell r="A7257" t="str">
            <v>엄궁</v>
          </cell>
        </row>
        <row r="7258">
          <cell r="A7258" t="str">
            <v>엄궁</v>
          </cell>
        </row>
        <row r="7259">
          <cell r="A7259" t="str">
            <v>엄궁</v>
          </cell>
        </row>
        <row r="7260">
          <cell r="A7260" t="str">
            <v>엄궁</v>
          </cell>
        </row>
        <row r="7261">
          <cell r="A7261" t="str">
            <v>엄궁</v>
          </cell>
        </row>
        <row r="7262">
          <cell r="A7262" t="str">
            <v>엄궁</v>
          </cell>
        </row>
        <row r="7263">
          <cell r="A7263" t="str">
            <v>엄궁</v>
          </cell>
        </row>
        <row r="7264">
          <cell r="A7264" t="str">
            <v>엄궁</v>
          </cell>
        </row>
        <row r="7265">
          <cell r="A7265" t="str">
            <v>엄궁</v>
          </cell>
        </row>
        <row r="7266">
          <cell r="A7266" t="str">
            <v>엄궁</v>
          </cell>
        </row>
        <row r="7267">
          <cell r="A7267" t="str">
            <v>엄궁</v>
          </cell>
        </row>
        <row r="7268">
          <cell r="A7268" t="str">
            <v>엄궁</v>
          </cell>
        </row>
        <row r="7269">
          <cell r="A7269" t="str">
            <v>엄궁</v>
          </cell>
        </row>
        <row r="7270">
          <cell r="A7270" t="str">
            <v>엄궁</v>
          </cell>
        </row>
        <row r="7271">
          <cell r="A7271" t="str">
            <v>엄궁</v>
          </cell>
        </row>
        <row r="7272">
          <cell r="A7272" t="str">
            <v>엄궁</v>
          </cell>
        </row>
        <row r="7273">
          <cell r="A7273" t="str">
            <v>엄궁</v>
          </cell>
        </row>
        <row r="7274">
          <cell r="A7274" t="str">
            <v>엄궁</v>
          </cell>
        </row>
        <row r="7275">
          <cell r="A7275" t="str">
            <v>엄궁</v>
          </cell>
        </row>
        <row r="7276">
          <cell r="A7276" t="str">
            <v>엄궁</v>
          </cell>
        </row>
        <row r="7277">
          <cell r="A7277" t="str">
            <v>엄궁</v>
          </cell>
        </row>
        <row r="7278">
          <cell r="A7278" t="str">
            <v>엄궁</v>
          </cell>
        </row>
        <row r="7279">
          <cell r="A7279" t="str">
            <v>엄궁</v>
          </cell>
        </row>
        <row r="7280">
          <cell r="A7280" t="str">
            <v>엄궁</v>
          </cell>
        </row>
        <row r="7281">
          <cell r="A7281" t="str">
            <v>엄궁</v>
          </cell>
        </row>
        <row r="7282">
          <cell r="A7282" t="str">
            <v>엄궁</v>
          </cell>
        </row>
        <row r="7283">
          <cell r="A7283" t="str">
            <v>엄궁</v>
          </cell>
        </row>
        <row r="7284">
          <cell r="A7284" t="str">
            <v>엄궁</v>
          </cell>
        </row>
        <row r="7285">
          <cell r="A7285" t="str">
            <v>엄궁</v>
          </cell>
        </row>
        <row r="7286">
          <cell r="A7286" t="str">
            <v>엄궁</v>
          </cell>
        </row>
        <row r="7287">
          <cell r="A7287" t="str">
            <v>엄궁</v>
          </cell>
        </row>
        <row r="7288">
          <cell r="A7288" t="str">
            <v>엄궁</v>
          </cell>
        </row>
        <row r="7289">
          <cell r="A7289" t="str">
            <v>엄궁</v>
          </cell>
        </row>
        <row r="7290">
          <cell r="A7290" t="str">
            <v>엄궁</v>
          </cell>
        </row>
        <row r="7291">
          <cell r="A7291" t="str">
            <v>엄궁</v>
          </cell>
        </row>
        <row r="7292">
          <cell r="A7292" t="str">
            <v>엄궁</v>
          </cell>
        </row>
        <row r="7293">
          <cell r="A7293" t="str">
            <v>엄궁</v>
          </cell>
        </row>
        <row r="7294">
          <cell r="A7294" t="str">
            <v>엄궁</v>
          </cell>
        </row>
        <row r="7295">
          <cell r="A7295" t="str">
            <v>엄궁</v>
          </cell>
        </row>
        <row r="7296">
          <cell r="A7296" t="str">
            <v>엄궁</v>
          </cell>
        </row>
        <row r="7297">
          <cell r="A7297" t="str">
            <v>엄궁</v>
          </cell>
        </row>
        <row r="7298">
          <cell r="A7298" t="str">
            <v>엄궁</v>
          </cell>
        </row>
        <row r="7299">
          <cell r="A7299" t="str">
            <v>엄궁</v>
          </cell>
        </row>
        <row r="7300">
          <cell r="A7300" t="str">
            <v>엄궁</v>
          </cell>
        </row>
        <row r="7301">
          <cell r="A7301" t="str">
            <v>엄궁</v>
          </cell>
        </row>
        <row r="7302">
          <cell r="A7302" t="str">
            <v>엄궁</v>
          </cell>
        </row>
        <row r="7303">
          <cell r="A7303" t="str">
            <v>엄궁</v>
          </cell>
        </row>
        <row r="7304">
          <cell r="A7304" t="str">
            <v>엄궁</v>
          </cell>
        </row>
        <row r="7305">
          <cell r="A7305" t="str">
            <v>엄궁</v>
          </cell>
        </row>
        <row r="7306">
          <cell r="A7306" t="str">
            <v>엄궁</v>
          </cell>
        </row>
        <row r="7307">
          <cell r="A7307" t="str">
            <v>엄궁</v>
          </cell>
        </row>
        <row r="7308">
          <cell r="A7308" t="str">
            <v>엄궁</v>
          </cell>
        </row>
        <row r="7309">
          <cell r="A7309" t="str">
            <v>엄궁</v>
          </cell>
        </row>
        <row r="7310">
          <cell r="A7310" t="str">
            <v>엄궁</v>
          </cell>
        </row>
        <row r="7311">
          <cell r="A7311" t="str">
            <v>엄궁</v>
          </cell>
        </row>
        <row r="7312">
          <cell r="A7312" t="str">
            <v>엄궁</v>
          </cell>
        </row>
        <row r="7313">
          <cell r="A7313" t="str">
            <v>엄궁</v>
          </cell>
        </row>
        <row r="7314">
          <cell r="A7314" t="str">
            <v>엄궁</v>
          </cell>
        </row>
        <row r="7315">
          <cell r="A7315" t="str">
            <v>엄궁</v>
          </cell>
        </row>
        <row r="7316">
          <cell r="A7316" t="str">
            <v>엄궁</v>
          </cell>
        </row>
        <row r="7317">
          <cell r="A7317" t="str">
            <v>엄궁</v>
          </cell>
        </row>
        <row r="7318">
          <cell r="A7318" t="str">
            <v>엄궁</v>
          </cell>
        </row>
        <row r="7319">
          <cell r="A7319" t="str">
            <v>엄궁</v>
          </cell>
        </row>
        <row r="7320">
          <cell r="A7320" t="str">
            <v>엄궁</v>
          </cell>
        </row>
        <row r="7321">
          <cell r="A7321" t="str">
            <v>엄궁</v>
          </cell>
        </row>
        <row r="7322">
          <cell r="A7322" t="str">
            <v>엄궁</v>
          </cell>
        </row>
        <row r="7323">
          <cell r="A7323" t="str">
            <v>엄궁</v>
          </cell>
        </row>
        <row r="7324">
          <cell r="A7324" t="str">
            <v>엄궁</v>
          </cell>
        </row>
        <row r="7325">
          <cell r="A7325" t="str">
            <v>엄궁</v>
          </cell>
        </row>
        <row r="7326">
          <cell r="A7326" t="str">
            <v>엄궁</v>
          </cell>
        </row>
        <row r="7327">
          <cell r="A7327" t="str">
            <v>엄궁</v>
          </cell>
        </row>
        <row r="7328">
          <cell r="A7328" t="str">
            <v>엄궁</v>
          </cell>
        </row>
        <row r="7329">
          <cell r="A7329" t="str">
            <v>엄궁</v>
          </cell>
        </row>
        <row r="7330">
          <cell r="A7330" t="str">
            <v>엄궁</v>
          </cell>
        </row>
        <row r="7331">
          <cell r="A7331" t="str">
            <v>엄궁</v>
          </cell>
        </row>
        <row r="7332">
          <cell r="A7332" t="str">
            <v>엄궁</v>
          </cell>
        </row>
        <row r="7333">
          <cell r="A7333" t="str">
            <v>엄궁</v>
          </cell>
        </row>
        <row r="7334">
          <cell r="A7334" t="str">
            <v>엄궁</v>
          </cell>
        </row>
        <row r="7335">
          <cell r="A7335" t="str">
            <v>엄궁</v>
          </cell>
        </row>
        <row r="7336">
          <cell r="A7336" t="str">
            <v>엄궁</v>
          </cell>
        </row>
        <row r="7337">
          <cell r="A7337" t="str">
            <v>엄궁</v>
          </cell>
        </row>
        <row r="7338">
          <cell r="A7338" t="str">
            <v>엄궁</v>
          </cell>
        </row>
        <row r="7339">
          <cell r="A7339" t="str">
            <v>엄궁</v>
          </cell>
        </row>
        <row r="7340">
          <cell r="A7340" t="str">
            <v>엄궁</v>
          </cell>
        </row>
        <row r="7341">
          <cell r="A7341" t="str">
            <v>엄궁</v>
          </cell>
        </row>
        <row r="7342">
          <cell r="A7342" t="str">
            <v>엄궁</v>
          </cell>
        </row>
        <row r="7343">
          <cell r="A7343" t="str">
            <v>엄궁</v>
          </cell>
        </row>
        <row r="7344">
          <cell r="A7344" t="str">
            <v>엄궁</v>
          </cell>
        </row>
        <row r="7345">
          <cell r="A7345" t="str">
            <v>엄궁</v>
          </cell>
        </row>
        <row r="7346">
          <cell r="A7346" t="str">
            <v>엄궁</v>
          </cell>
        </row>
        <row r="7347">
          <cell r="A7347" t="str">
            <v>엄궁</v>
          </cell>
        </row>
        <row r="7348">
          <cell r="A7348" t="str">
            <v>엄궁</v>
          </cell>
        </row>
        <row r="7349">
          <cell r="A7349" t="str">
            <v>엄궁</v>
          </cell>
        </row>
        <row r="7350">
          <cell r="A7350" t="str">
            <v>엄궁</v>
          </cell>
        </row>
        <row r="7351">
          <cell r="A7351" t="str">
            <v>엄궁</v>
          </cell>
        </row>
        <row r="7352">
          <cell r="A7352" t="str">
            <v>엄궁</v>
          </cell>
        </row>
        <row r="7353">
          <cell r="A7353" t="str">
            <v>엄궁</v>
          </cell>
        </row>
        <row r="7354">
          <cell r="A7354" t="str">
            <v>엄궁</v>
          </cell>
        </row>
        <row r="7355">
          <cell r="A7355" t="str">
            <v>엄궁</v>
          </cell>
        </row>
        <row r="7356">
          <cell r="A7356" t="str">
            <v>엄궁</v>
          </cell>
        </row>
        <row r="7357">
          <cell r="A7357" t="str">
            <v>엄궁</v>
          </cell>
        </row>
        <row r="7358">
          <cell r="A7358" t="str">
            <v>엄궁</v>
          </cell>
        </row>
        <row r="7359">
          <cell r="A7359" t="str">
            <v>엄궁</v>
          </cell>
        </row>
        <row r="7360">
          <cell r="A7360" t="str">
            <v>엄궁</v>
          </cell>
        </row>
        <row r="7361">
          <cell r="A7361" t="str">
            <v>엄궁</v>
          </cell>
        </row>
        <row r="7362">
          <cell r="A7362" t="str">
            <v>엄궁</v>
          </cell>
        </row>
        <row r="7363">
          <cell r="A7363" t="str">
            <v>엄궁</v>
          </cell>
        </row>
        <row r="7364">
          <cell r="A7364" t="str">
            <v>엄궁</v>
          </cell>
        </row>
        <row r="7365">
          <cell r="A7365" t="str">
            <v>엄궁</v>
          </cell>
        </row>
        <row r="7366">
          <cell r="A7366" t="str">
            <v>엄궁</v>
          </cell>
        </row>
        <row r="7367">
          <cell r="A7367" t="str">
            <v>엄궁</v>
          </cell>
        </row>
        <row r="7368">
          <cell r="A7368" t="str">
            <v>엄궁</v>
          </cell>
        </row>
        <row r="7369">
          <cell r="A7369" t="str">
            <v>엄궁</v>
          </cell>
        </row>
        <row r="7370">
          <cell r="A7370" t="str">
            <v>엄궁</v>
          </cell>
        </row>
        <row r="7371">
          <cell r="A7371" t="str">
            <v>엄궁</v>
          </cell>
        </row>
        <row r="7372">
          <cell r="A7372" t="str">
            <v>엄궁</v>
          </cell>
        </row>
        <row r="7373">
          <cell r="A7373" t="str">
            <v>엄궁</v>
          </cell>
        </row>
        <row r="7374">
          <cell r="A7374" t="str">
            <v>엄궁</v>
          </cell>
        </row>
        <row r="7375">
          <cell r="A7375" t="str">
            <v>엄궁</v>
          </cell>
        </row>
        <row r="7376">
          <cell r="A7376" t="str">
            <v>엄궁</v>
          </cell>
        </row>
        <row r="7377">
          <cell r="A7377" t="str">
            <v>엄궁</v>
          </cell>
        </row>
        <row r="7378">
          <cell r="A7378" t="str">
            <v>엄궁</v>
          </cell>
        </row>
        <row r="7379">
          <cell r="A7379" t="str">
            <v>엄궁</v>
          </cell>
        </row>
        <row r="7380">
          <cell r="A7380" t="str">
            <v>엄궁</v>
          </cell>
        </row>
        <row r="7381">
          <cell r="A7381" t="str">
            <v>엄궁</v>
          </cell>
        </row>
        <row r="7382">
          <cell r="A7382" t="str">
            <v>엄궁</v>
          </cell>
        </row>
        <row r="7383">
          <cell r="A7383" t="str">
            <v>엄궁</v>
          </cell>
        </row>
        <row r="7384">
          <cell r="A7384" t="str">
            <v>엄궁</v>
          </cell>
        </row>
        <row r="7385">
          <cell r="A7385" t="str">
            <v>엄궁</v>
          </cell>
        </row>
        <row r="7386">
          <cell r="A7386" t="str">
            <v>엄궁</v>
          </cell>
        </row>
        <row r="7387">
          <cell r="A7387" t="str">
            <v>엄궁</v>
          </cell>
        </row>
        <row r="7388">
          <cell r="A7388" t="str">
            <v>엄궁</v>
          </cell>
        </row>
        <row r="7389">
          <cell r="A7389" t="str">
            <v>엄궁</v>
          </cell>
        </row>
        <row r="7390">
          <cell r="A7390" t="str">
            <v>엄궁</v>
          </cell>
        </row>
        <row r="7391">
          <cell r="A7391" t="str">
            <v>엄궁</v>
          </cell>
        </row>
        <row r="7392">
          <cell r="A7392" t="str">
            <v>엄궁</v>
          </cell>
        </row>
        <row r="7393">
          <cell r="A7393" t="str">
            <v>엄궁</v>
          </cell>
        </row>
        <row r="7394">
          <cell r="A7394" t="str">
            <v>엄궁</v>
          </cell>
        </row>
        <row r="7395">
          <cell r="A7395" t="str">
            <v>엄궁</v>
          </cell>
        </row>
        <row r="7396">
          <cell r="A7396" t="str">
            <v>엄궁</v>
          </cell>
        </row>
        <row r="7397">
          <cell r="A7397" t="str">
            <v>엄궁</v>
          </cell>
        </row>
        <row r="7398">
          <cell r="A7398" t="str">
            <v>엄궁</v>
          </cell>
        </row>
        <row r="7399">
          <cell r="A7399" t="str">
            <v>엄궁</v>
          </cell>
        </row>
        <row r="7400">
          <cell r="A7400" t="str">
            <v>엄궁</v>
          </cell>
        </row>
        <row r="7401">
          <cell r="A7401" t="str">
            <v>엄궁</v>
          </cell>
        </row>
        <row r="7402">
          <cell r="A7402" t="str">
            <v>엄궁</v>
          </cell>
        </row>
        <row r="7403">
          <cell r="A7403" t="str">
            <v>엄궁</v>
          </cell>
        </row>
        <row r="7404">
          <cell r="A7404" t="str">
            <v>엄궁</v>
          </cell>
        </row>
        <row r="7405">
          <cell r="A7405" t="str">
            <v>엄궁</v>
          </cell>
        </row>
        <row r="7406">
          <cell r="A7406" t="str">
            <v>엄궁</v>
          </cell>
        </row>
        <row r="7407">
          <cell r="A7407" t="str">
            <v>엄궁</v>
          </cell>
        </row>
        <row r="7408">
          <cell r="A7408" t="str">
            <v>엄궁</v>
          </cell>
        </row>
        <row r="7409">
          <cell r="A7409" t="str">
            <v>엄궁</v>
          </cell>
        </row>
        <row r="7410">
          <cell r="A7410" t="str">
            <v>엄궁</v>
          </cell>
        </row>
        <row r="7411">
          <cell r="A7411" t="str">
            <v>엄궁</v>
          </cell>
        </row>
        <row r="7412">
          <cell r="A7412" t="str">
            <v>엄궁</v>
          </cell>
        </row>
        <row r="7413">
          <cell r="A7413" t="str">
            <v>엄궁</v>
          </cell>
        </row>
        <row r="7414">
          <cell r="A7414" t="str">
            <v>엄궁</v>
          </cell>
        </row>
        <row r="7415">
          <cell r="A7415" t="str">
            <v>엄궁</v>
          </cell>
        </row>
        <row r="7416">
          <cell r="A7416" t="str">
            <v>엄궁</v>
          </cell>
        </row>
        <row r="7417">
          <cell r="A7417" t="str">
            <v>엄궁</v>
          </cell>
        </row>
        <row r="7418">
          <cell r="A7418" t="str">
            <v>엄궁</v>
          </cell>
        </row>
        <row r="7419">
          <cell r="A7419" t="str">
            <v>엄궁</v>
          </cell>
        </row>
        <row r="7420">
          <cell r="A7420" t="str">
            <v>엄궁</v>
          </cell>
        </row>
        <row r="7421">
          <cell r="A7421" t="str">
            <v>엄궁</v>
          </cell>
        </row>
        <row r="7422">
          <cell r="A7422" t="str">
            <v>엄궁</v>
          </cell>
        </row>
        <row r="7423">
          <cell r="A7423" t="str">
            <v>엄궁</v>
          </cell>
        </row>
        <row r="7424">
          <cell r="A7424" t="str">
            <v>엄궁</v>
          </cell>
        </row>
        <row r="7425">
          <cell r="A7425" t="str">
            <v>엄궁</v>
          </cell>
        </row>
        <row r="7426">
          <cell r="A7426" t="str">
            <v>엄궁</v>
          </cell>
        </row>
        <row r="7427">
          <cell r="A7427" t="str">
            <v>엄궁</v>
          </cell>
        </row>
        <row r="7428">
          <cell r="A7428" t="str">
            <v>엄궁</v>
          </cell>
        </row>
        <row r="7429">
          <cell r="A7429" t="str">
            <v>엄궁</v>
          </cell>
        </row>
        <row r="7430">
          <cell r="A7430" t="str">
            <v>엄궁</v>
          </cell>
        </row>
        <row r="7431">
          <cell r="A7431" t="str">
            <v>엄궁</v>
          </cell>
        </row>
        <row r="7432">
          <cell r="A7432" t="str">
            <v>엄궁</v>
          </cell>
        </row>
        <row r="7433">
          <cell r="A7433" t="str">
            <v>엄궁</v>
          </cell>
        </row>
        <row r="7434">
          <cell r="A7434" t="str">
            <v>엄궁</v>
          </cell>
        </row>
        <row r="7435">
          <cell r="A7435" t="str">
            <v>엄궁</v>
          </cell>
        </row>
        <row r="7436">
          <cell r="A7436" t="str">
            <v>엄궁</v>
          </cell>
        </row>
        <row r="7437">
          <cell r="A7437" t="str">
            <v>엄궁</v>
          </cell>
        </row>
        <row r="7438">
          <cell r="A7438" t="str">
            <v>엄궁</v>
          </cell>
        </row>
        <row r="7439">
          <cell r="A7439" t="str">
            <v>엄궁</v>
          </cell>
        </row>
        <row r="7441">
          <cell r="A7441" t="str">
            <v>개금</v>
          </cell>
        </row>
        <row r="7442">
          <cell r="A7442" t="str">
            <v>개금</v>
          </cell>
        </row>
        <row r="7443">
          <cell r="A7443" t="str">
            <v>개금</v>
          </cell>
        </row>
        <row r="7444">
          <cell r="A7444" t="str">
            <v>개금</v>
          </cell>
        </row>
        <row r="7445">
          <cell r="A7445" t="str">
            <v>개금</v>
          </cell>
        </row>
        <row r="7446">
          <cell r="A7446" t="str">
            <v>개금</v>
          </cell>
        </row>
        <row r="7447">
          <cell r="A7447" t="str">
            <v>개금</v>
          </cell>
        </row>
        <row r="7448">
          <cell r="A7448" t="str">
            <v>개금</v>
          </cell>
        </row>
        <row r="7449">
          <cell r="A7449" t="str">
            <v>개금</v>
          </cell>
        </row>
        <row r="7450">
          <cell r="A7450" t="str">
            <v>개금</v>
          </cell>
        </row>
        <row r="7451">
          <cell r="A7451" t="str">
            <v>개금</v>
          </cell>
        </row>
        <row r="7452">
          <cell r="A7452" t="str">
            <v>개금</v>
          </cell>
        </row>
        <row r="7453">
          <cell r="A7453" t="str">
            <v>개금</v>
          </cell>
        </row>
        <row r="7454">
          <cell r="A7454" t="str">
            <v>개금</v>
          </cell>
        </row>
        <row r="7455">
          <cell r="A7455" t="str">
            <v>개금</v>
          </cell>
        </row>
        <row r="7456">
          <cell r="A7456" t="str">
            <v>개금</v>
          </cell>
        </row>
        <row r="7457">
          <cell r="A7457" t="str">
            <v>개금</v>
          </cell>
        </row>
        <row r="7458">
          <cell r="A7458" t="str">
            <v>개금</v>
          </cell>
        </row>
        <row r="7459">
          <cell r="A7459" t="str">
            <v>개금</v>
          </cell>
        </row>
        <row r="7460">
          <cell r="A7460" t="str">
            <v>개금</v>
          </cell>
        </row>
        <row r="7461">
          <cell r="A7461" t="str">
            <v>개금</v>
          </cell>
        </row>
        <row r="7462">
          <cell r="A7462" t="str">
            <v>개금</v>
          </cell>
        </row>
        <row r="7463">
          <cell r="A7463" t="str">
            <v>개금</v>
          </cell>
        </row>
        <row r="7464">
          <cell r="A7464" t="str">
            <v>개금</v>
          </cell>
        </row>
        <row r="7465">
          <cell r="A7465" t="str">
            <v>개금</v>
          </cell>
        </row>
        <row r="7466">
          <cell r="A7466" t="str">
            <v>개금</v>
          </cell>
        </row>
        <row r="7467">
          <cell r="A7467" t="str">
            <v>개금</v>
          </cell>
        </row>
        <row r="7468">
          <cell r="A7468" t="str">
            <v>개금</v>
          </cell>
        </row>
        <row r="7469">
          <cell r="A7469" t="str">
            <v>개금</v>
          </cell>
        </row>
        <row r="7470">
          <cell r="A7470" t="str">
            <v>개금</v>
          </cell>
        </row>
        <row r="7471">
          <cell r="A7471" t="str">
            <v>개금</v>
          </cell>
        </row>
        <row r="7472">
          <cell r="A7472" t="str">
            <v>개금</v>
          </cell>
        </row>
        <row r="7473">
          <cell r="A7473" t="str">
            <v>개금</v>
          </cell>
        </row>
        <row r="7474">
          <cell r="A7474" t="str">
            <v>개금</v>
          </cell>
        </row>
        <row r="7475">
          <cell r="A7475" t="str">
            <v>개금</v>
          </cell>
        </row>
        <row r="7476">
          <cell r="A7476" t="str">
            <v>개금</v>
          </cell>
        </row>
        <row r="7477">
          <cell r="A7477" t="str">
            <v>개금</v>
          </cell>
        </row>
        <row r="7478">
          <cell r="A7478" t="str">
            <v>개금</v>
          </cell>
        </row>
        <row r="7479">
          <cell r="A7479" t="str">
            <v>개금</v>
          </cell>
        </row>
        <row r="7480">
          <cell r="A7480" t="str">
            <v>개금</v>
          </cell>
        </row>
        <row r="7481">
          <cell r="A7481" t="str">
            <v>개금</v>
          </cell>
        </row>
        <row r="7482">
          <cell r="A7482" t="str">
            <v>개금</v>
          </cell>
        </row>
        <row r="7483">
          <cell r="A7483" t="str">
            <v>개금</v>
          </cell>
        </row>
        <row r="7484">
          <cell r="A7484" t="str">
            <v>개금</v>
          </cell>
        </row>
        <row r="7485">
          <cell r="A7485" t="str">
            <v>개금</v>
          </cell>
        </row>
        <row r="7486">
          <cell r="A7486" t="str">
            <v>개금</v>
          </cell>
        </row>
        <row r="7487">
          <cell r="A7487" t="str">
            <v>개금</v>
          </cell>
        </row>
        <row r="7488">
          <cell r="A7488" t="str">
            <v>개금</v>
          </cell>
        </row>
        <row r="7489">
          <cell r="A7489" t="str">
            <v>개금</v>
          </cell>
        </row>
        <row r="7490">
          <cell r="A7490" t="str">
            <v>개금</v>
          </cell>
        </row>
        <row r="7491">
          <cell r="A7491" t="str">
            <v>개금</v>
          </cell>
        </row>
        <row r="7492">
          <cell r="A7492" t="str">
            <v>개금</v>
          </cell>
        </row>
        <row r="7493">
          <cell r="A7493" t="str">
            <v>개금</v>
          </cell>
        </row>
        <row r="7494">
          <cell r="A7494" t="str">
            <v>개금</v>
          </cell>
        </row>
        <row r="7495">
          <cell r="A7495" t="str">
            <v>개금</v>
          </cell>
        </row>
        <row r="7496">
          <cell r="A7496" t="str">
            <v>개금</v>
          </cell>
        </row>
        <row r="7497">
          <cell r="A7497" t="str">
            <v>개금</v>
          </cell>
        </row>
        <row r="7498">
          <cell r="A7498" t="str">
            <v>개금</v>
          </cell>
        </row>
        <row r="7499">
          <cell r="A7499" t="str">
            <v>개금</v>
          </cell>
        </row>
        <row r="7500">
          <cell r="A7500" t="str">
            <v>개금</v>
          </cell>
        </row>
        <row r="7501">
          <cell r="A7501" t="str">
            <v>개금</v>
          </cell>
        </row>
        <row r="7502">
          <cell r="A7502" t="str">
            <v>개금</v>
          </cell>
        </row>
        <row r="7503">
          <cell r="A7503" t="str">
            <v>개금</v>
          </cell>
        </row>
        <row r="7504">
          <cell r="A7504" t="str">
            <v>개금</v>
          </cell>
        </row>
        <row r="7505">
          <cell r="A7505" t="str">
            <v>개금</v>
          </cell>
        </row>
        <row r="7506">
          <cell r="A7506" t="str">
            <v>개금</v>
          </cell>
        </row>
        <row r="7507">
          <cell r="A7507" t="str">
            <v>개금</v>
          </cell>
        </row>
        <row r="7508">
          <cell r="A7508" t="str">
            <v>개금</v>
          </cell>
        </row>
        <row r="7509">
          <cell r="A7509" t="str">
            <v>개금</v>
          </cell>
        </row>
        <row r="7510">
          <cell r="A7510" t="str">
            <v>개금</v>
          </cell>
        </row>
        <row r="7511">
          <cell r="A7511" t="str">
            <v>개금</v>
          </cell>
        </row>
        <row r="7512">
          <cell r="A7512" t="str">
            <v>개금</v>
          </cell>
        </row>
        <row r="7513">
          <cell r="A7513" t="str">
            <v>개금</v>
          </cell>
        </row>
        <row r="7514">
          <cell r="A7514" t="str">
            <v>개금</v>
          </cell>
        </row>
        <row r="7515">
          <cell r="A7515" t="str">
            <v>개금</v>
          </cell>
        </row>
        <row r="7516">
          <cell r="A7516" t="str">
            <v>개금</v>
          </cell>
        </row>
        <row r="7517">
          <cell r="A7517" t="str">
            <v>개금</v>
          </cell>
        </row>
        <row r="7518">
          <cell r="A7518" t="str">
            <v>개금</v>
          </cell>
        </row>
        <row r="7519">
          <cell r="A7519" t="str">
            <v>개금</v>
          </cell>
        </row>
        <row r="7520">
          <cell r="A7520" t="str">
            <v>개금</v>
          </cell>
        </row>
        <row r="7521">
          <cell r="A7521" t="str">
            <v>개금</v>
          </cell>
        </row>
        <row r="7522">
          <cell r="A7522" t="str">
            <v>개금</v>
          </cell>
        </row>
        <row r="7523">
          <cell r="A7523" t="str">
            <v>개금</v>
          </cell>
        </row>
        <row r="7524">
          <cell r="A7524" t="str">
            <v>개금</v>
          </cell>
        </row>
        <row r="7525">
          <cell r="A7525" t="str">
            <v>개금</v>
          </cell>
        </row>
        <row r="7526">
          <cell r="A7526" t="str">
            <v>개금</v>
          </cell>
        </row>
        <row r="7527">
          <cell r="A7527" t="str">
            <v>개금</v>
          </cell>
        </row>
        <row r="7528">
          <cell r="A7528" t="str">
            <v>개금</v>
          </cell>
        </row>
        <row r="7529">
          <cell r="A7529" t="str">
            <v>개금</v>
          </cell>
        </row>
        <row r="7530">
          <cell r="A7530" t="str">
            <v>개금</v>
          </cell>
        </row>
        <row r="7531">
          <cell r="A7531" t="str">
            <v>개금</v>
          </cell>
        </row>
        <row r="7532">
          <cell r="A7532" t="str">
            <v>개금</v>
          </cell>
        </row>
        <row r="7533">
          <cell r="A7533" t="str">
            <v>개금</v>
          </cell>
        </row>
        <row r="7534">
          <cell r="A7534" t="str">
            <v>개금</v>
          </cell>
        </row>
        <row r="7535">
          <cell r="A7535" t="str">
            <v>개금</v>
          </cell>
        </row>
        <row r="7536">
          <cell r="A7536" t="str">
            <v>개금</v>
          </cell>
        </row>
        <row r="7537">
          <cell r="A7537" t="str">
            <v>개금</v>
          </cell>
        </row>
        <row r="7538">
          <cell r="A7538" t="str">
            <v>개금</v>
          </cell>
        </row>
        <row r="7539">
          <cell r="A7539" t="str">
            <v>개금</v>
          </cell>
        </row>
        <row r="7540">
          <cell r="A7540" t="str">
            <v>개금</v>
          </cell>
        </row>
        <row r="7541">
          <cell r="A7541" t="str">
            <v>개금</v>
          </cell>
        </row>
        <row r="7542">
          <cell r="A7542" t="str">
            <v>개금</v>
          </cell>
        </row>
        <row r="7543">
          <cell r="A7543" t="str">
            <v>개금</v>
          </cell>
        </row>
        <row r="7544">
          <cell r="A7544" t="str">
            <v>개금</v>
          </cell>
        </row>
        <row r="7545">
          <cell r="A7545" t="str">
            <v>개금</v>
          </cell>
        </row>
        <row r="7546">
          <cell r="A7546" t="str">
            <v>개금</v>
          </cell>
        </row>
        <row r="7547">
          <cell r="A7547" t="str">
            <v>개금</v>
          </cell>
        </row>
        <row r="7548">
          <cell r="A7548" t="str">
            <v>개금</v>
          </cell>
        </row>
        <row r="7549">
          <cell r="A7549" t="str">
            <v>개금</v>
          </cell>
        </row>
        <row r="7550">
          <cell r="A7550" t="str">
            <v>개금</v>
          </cell>
        </row>
        <row r="7551">
          <cell r="A7551" t="str">
            <v>개금</v>
          </cell>
        </row>
        <row r="7552">
          <cell r="A7552" t="str">
            <v>개금</v>
          </cell>
        </row>
        <row r="7553">
          <cell r="A7553" t="str">
            <v>개금</v>
          </cell>
        </row>
        <row r="7554">
          <cell r="A7554" t="str">
            <v>개금</v>
          </cell>
        </row>
        <row r="7555">
          <cell r="A7555" t="str">
            <v>개금</v>
          </cell>
        </row>
        <row r="7556">
          <cell r="A7556" t="str">
            <v>개금</v>
          </cell>
        </row>
        <row r="7557">
          <cell r="A7557" t="str">
            <v>개금</v>
          </cell>
        </row>
        <row r="7558">
          <cell r="A7558" t="str">
            <v>개금</v>
          </cell>
        </row>
        <row r="7559">
          <cell r="A7559" t="str">
            <v>개금</v>
          </cell>
        </row>
        <row r="7560">
          <cell r="A7560" t="str">
            <v>개금</v>
          </cell>
        </row>
        <row r="7561">
          <cell r="A7561" t="str">
            <v>개금</v>
          </cell>
        </row>
        <row r="7562">
          <cell r="A7562" t="str">
            <v>개금</v>
          </cell>
        </row>
        <row r="7563">
          <cell r="A7563" t="str">
            <v>개금</v>
          </cell>
        </row>
        <row r="7564">
          <cell r="A7564" t="str">
            <v>개금</v>
          </cell>
        </row>
        <row r="7565">
          <cell r="A7565" t="str">
            <v>개금</v>
          </cell>
        </row>
        <row r="7566">
          <cell r="A7566" t="str">
            <v>개금</v>
          </cell>
        </row>
        <row r="7567">
          <cell r="A7567" t="str">
            <v>개금</v>
          </cell>
        </row>
        <row r="7568">
          <cell r="A7568" t="str">
            <v>개금</v>
          </cell>
        </row>
        <row r="7569">
          <cell r="A7569" t="str">
            <v>개금</v>
          </cell>
        </row>
        <row r="7570">
          <cell r="A7570" t="str">
            <v>개금</v>
          </cell>
        </row>
        <row r="7571">
          <cell r="A7571" t="str">
            <v>개금</v>
          </cell>
        </row>
        <row r="7572">
          <cell r="A7572" t="str">
            <v>개금</v>
          </cell>
        </row>
        <row r="7573">
          <cell r="A7573" t="str">
            <v>개금</v>
          </cell>
        </row>
        <row r="7574">
          <cell r="A7574" t="str">
            <v>개금</v>
          </cell>
        </row>
        <row r="7575">
          <cell r="A7575" t="str">
            <v>개금</v>
          </cell>
        </row>
        <row r="7576">
          <cell r="A7576" t="str">
            <v>개금</v>
          </cell>
        </row>
        <row r="7577">
          <cell r="A7577" t="str">
            <v>개금</v>
          </cell>
        </row>
        <row r="7578">
          <cell r="A7578" t="str">
            <v>개금</v>
          </cell>
        </row>
        <row r="7579">
          <cell r="A7579" t="str">
            <v>개금</v>
          </cell>
        </row>
        <row r="7580">
          <cell r="A7580" t="str">
            <v>개금</v>
          </cell>
        </row>
        <row r="7581">
          <cell r="A7581" t="str">
            <v>개금</v>
          </cell>
        </row>
        <row r="7582">
          <cell r="A7582" t="str">
            <v>개금</v>
          </cell>
        </row>
        <row r="7583">
          <cell r="A7583" t="str">
            <v>개금</v>
          </cell>
        </row>
        <row r="7584">
          <cell r="A7584" t="str">
            <v>개금</v>
          </cell>
        </row>
        <row r="7585">
          <cell r="A7585" t="str">
            <v>개금</v>
          </cell>
        </row>
        <row r="7586">
          <cell r="A7586" t="str">
            <v>개금</v>
          </cell>
        </row>
        <row r="7587">
          <cell r="A7587" t="str">
            <v>개금</v>
          </cell>
        </row>
        <row r="7588">
          <cell r="A7588" t="str">
            <v>개금</v>
          </cell>
        </row>
        <row r="7589">
          <cell r="A7589" t="str">
            <v>개금</v>
          </cell>
        </row>
        <row r="7590">
          <cell r="A7590" t="str">
            <v>개금</v>
          </cell>
        </row>
        <row r="7591">
          <cell r="A7591" t="str">
            <v>개금</v>
          </cell>
        </row>
        <row r="7592">
          <cell r="A7592" t="str">
            <v>개금</v>
          </cell>
        </row>
        <row r="7593">
          <cell r="A7593" t="str">
            <v>개금</v>
          </cell>
        </row>
        <row r="7594">
          <cell r="A7594" t="str">
            <v>개금</v>
          </cell>
        </row>
        <row r="7595">
          <cell r="A7595" t="str">
            <v>개금</v>
          </cell>
        </row>
        <row r="7596">
          <cell r="A7596" t="str">
            <v>개금</v>
          </cell>
        </row>
        <row r="7597">
          <cell r="A7597" t="str">
            <v>개금</v>
          </cell>
        </row>
        <row r="7598">
          <cell r="A7598" t="str">
            <v>개금</v>
          </cell>
        </row>
        <row r="7599">
          <cell r="A7599" t="str">
            <v>개금</v>
          </cell>
        </row>
        <row r="7600">
          <cell r="A7600" t="str">
            <v>개금</v>
          </cell>
        </row>
        <row r="7601">
          <cell r="A7601" t="str">
            <v>개금</v>
          </cell>
        </row>
        <row r="7602">
          <cell r="A7602" t="str">
            <v>개금</v>
          </cell>
        </row>
        <row r="7603">
          <cell r="A7603" t="str">
            <v>개금</v>
          </cell>
        </row>
        <row r="7604">
          <cell r="A7604" t="str">
            <v>개금</v>
          </cell>
        </row>
        <row r="7605">
          <cell r="A7605" t="str">
            <v>개금</v>
          </cell>
        </row>
        <row r="7606">
          <cell r="A7606" t="str">
            <v>개금</v>
          </cell>
        </row>
        <row r="7607">
          <cell r="A7607" t="str">
            <v>개금</v>
          </cell>
        </row>
        <row r="7608">
          <cell r="A7608" t="str">
            <v>개금</v>
          </cell>
        </row>
        <row r="7609">
          <cell r="A7609" t="str">
            <v>개금</v>
          </cell>
        </row>
        <row r="7610">
          <cell r="A7610" t="str">
            <v>개금</v>
          </cell>
        </row>
        <row r="7611">
          <cell r="A7611" t="str">
            <v>개금</v>
          </cell>
        </row>
        <row r="7612">
          <cell r="A7612" t="str">
            <v>개금</v>
          </cell>
        </row>
        <row r="7613">
          <cell r="A7613" t="str">
            <v>개금</v>
          </cell>
        </row>
        <row r="7614">
          <cell r="A7614" t="str">
            <v>개금</v>
          </cell>
        </row>
        <row r="7615">
          <cell r="A7615" t="str">
            <v>개금</v>
          </cell>
        </row>
        <row r="7616">
          <cell r="A7616" t="str">
            <v>개금</v>
          </cell>
        </row>
        <row r="7617">
          <cell r="A7617" t="str">
            <v>개금</v>
          </cell>
        </row>
        <row r="7618">
          <cell r="A7618" t="str">
            <v>개금</v>
          </cell>
        </row>
        <row r="7619">
          <cell r="A7619" t="str">
            <v>개금</v>
          </cell>
        </row>
        <row r="7620">
          <cell r="A7620" t="str">
            <v>개금</v>
          </cell>
        </row>
        <row r="7621">
          <cell r="A7621" t="str">
            <v>개금</v>
          </cell>
        </row>
        <row r="7622">
          <cell r="A7622" t="str">
            <v>개금</v>
          </cell>
        </row>
        <row r="7623">
          <cell r="A7623" t="str">
            <v>개금</v>
          </cell>
        </row>
        <row r="7624">
          <cell r="A7624" t="str">
            <v>개금</v>
          </cell>
        </row>
        <row r="7625">
          <cell r="A7625" t="str">
            <v>개금</v>
          </cell>
        </row>
        <row r="7626">
          <cell r="A7626" t="str">
            <v>개금</v>
          </cell>
        </row>
        <row r="7627">
          <cell r="A7627" t="str">
            <v>개금</v>
          </cell>
        </row>
        <row r="7628">
          <cell r="A7628" t="str">
            <v>개금</v>
          </cell>
        </row>
        <row r="7629">
          <cell r="A7629" t="str">
            <v>개금</v>
          </cell>
        </row>
        <row r="7630">
          <cell r="A7630" t="str">
            <v>개금</v>
          </cell>
        </row>
        <row r="7631">
          <cell r="A7631" t="str">
            <v>개금</v>
          </cell>
        </row>
        <row r="7632">
          <cell r="A7632" t="str">
            <v>개금</v>
          </cell>
        </row>
        <row r="7633">
          <cell r="A7633" t="str">
            <v>개금</v>
          </cell>
        </row>
        <row r="7634">
          <cell r="A7634" t="str">
            <v>개금</v>
          </cell>
        </row>
        <row r="7635">
          <cell r="A7635" t="str">
            <v>개금</v>
          </cell>
        </row>
        <row r="7636">
          <cell r="A7636" t="str">
            <v>개금</v>
          </cell>
        </row>
        <row r="7637">
          <cell r="A7637" t="str">
            <v>개금</v>
          </cell>
        </row>
        <row r="7638">
          <cell r="A7638" t="str">
            <v>개금</v>
          </cell>
        </row>
        <row r="7639">
          <cell r="A7639" t="str">
            <v>개금</v>
          </cell>
        </row>
        <row r="7640">
          <cell r="A7640" t="str">
            <v>개금</v>
          </cell>
        </row>
        <row r="7641">
          <cell r="A7641" t="str">
            <v>개금</v>
          </cell>
        </row>
        <row r="7642">
          <cell r="A7642" t="str">
            <v>개금</v>
          </cell>
        </row>
        <row r="7643">
          <cell r="A7643" t="str">
            <v>개금</v>
          </cell>
        </row>
        <row r="7644">
          <cell r="A7644" t="str">
            <v>개금</v>
          </cell>
        </row>
        <row r="7645">
          <cell r="A7645" t="str">
            <v>개금</v>
          </cell>
        </row>
        <row r="7646">
          <cell r="A7646" t="str">
            <v>개금</v>
          </cell>
        </row>
        <row r="7647">
          <cell r="A7647" t="str">
            <v>개금</v>
          </cell>
        </row>
        <row r="7648">
          <cell r="A7648" t="str">
            <v>개금</v>
          </cell>
        </row>
        <row r="7649">
          <cell r="A7649" t="str">
            <v>개금</v>
          </cell>
        </row>
        <row r="7650">
          <cell r="A7650" t="str">
            <v>개금</v>
          </cell>
        </row>
        <row r="7651">
          <cell r="A7651" t="str">
            <v>개금</v>
          </cell>
        </row>
        <row r="7652">
          <cell r="A7652" t="str">
            <v>개금</v>
          </cell>
        </row>
        <row r="7653">
          <cell r="A7653" t="str">
            <v>개금</v>
          </cell>
        </row>
        <row r="7654">
          <cell r="A7654" t="str">
            <v>개금</v>
          </cell>
        </row>
        <row r="7655">
          <cell r="A7655" t="str">
            <v>개금</v>
          </cell>
        </row>
        <row r="7656">
          <cell r="A7656" t="str">
            <v>개금</v>
          </cell>
        </row>
        <row r="7657">
          <cell r="A7657" t="str">
            <v>개금</v>
          </cell>
        </row>
        <row r="7658">
          <cell r="A7658" t="str">
            <v>개금</v>
          </cell>
        </row>
        <row r="7659">
          <cell r="A7659" t="str">
            <v>개금</v>
          </cell>
        </row>
        <row r="7660">
          <cell r="A7660" t="str">
            <v>개금</v>
          </cell>
        </row>
        <row r="7661">
          <cell r="A7661" t="str">
            <v>개금</v>
          </cell>
        </row>
        <row r="7662">
          <cell r="A7662" t="str">
            <v>개금</v>
          </cell>
        </row>
        <row r="7663">
          <cell r="A7663" t="str">
            <v>개금</v>
          </cell>
        </row>
        <row r="7664">
          <cell r="A7664" t="str">
            <v>개금</v>
          </cell>
        </row>
        <row r="7665">
          <cell r="A7665" t="str">
            <v>개금</v>
          </cell>
        </row>
        <row r="7666">
          <cell r="A7666" t="str">
            <v>개금</v>
          </cell>
        </row>
        <row r="7667">
          <cell r="A7667" t="str">
            <v>개금</v>
          </cell>
        </row>
        <row r="7668">
          <cell r="A7668" t="str">
            <v>개금</v>
          </cell>
        </row>
        <row r="7669">
          <cell r="A7669" t="str">
            <v>개금</v>
          </cell>
        </row>
        <row r="7670">
          <cell r="A7670" t="str">
            <v>개금</v>
          </cell>
        </row>
        <row r="7671">
          <cell r="A7671" t="str">
            <v>개금</v>
          </cell>
        </row>
        <row r="7672">
          <cell r="A7672" t="str">
            <v>개금</v>
          </cell>
        </row>
        <row r="7673">
          <cell r="A7673" t="str">
            <v>개금</v>
          </cell>
        </row>
        <row r="7674">
          <cell r="A7674" t="str">
            <v>개금</v>
          </cell>
        </row>
        <row r="7675">
          <cell r="A7675" t="str">
            <v>개금</v>
          </cell>
        </row>
        <row r="7676">
          <cell r="A7676" t="str">
            <v>개금</v>
          </cell>
        </row>
        <row r="7677">
          <cell r="A7677" t="str">
            <v>개금</v>
          </cell>
        </row>
        <row r="7678">
          <cell r="A7678" t="str">
            <v>개금</v>
          </cell>
        </row>
        <row r="7679">
          <cell r="A7679" t="str">
            <v>개금</v>
          </cell>
        </row>
        <row r="7680">
          <cell r="A7680" t="str">
            <v>개금</v>
          </cell>
        </row>
        <row r="7681">
          <cell r="A7681" t="str">
            <v>개금</v>
          </cell>
        </row>
        <row r="7682">
          <cell r="A7682" t="str">
            <v>개금</v>
          </cell>
        </row>
        <row r="7683">
          <cell r="A7683" t="str">
            <v>개금</v>
          </cell>
        </row>
        <row r="7684">
          <cell r="A7684" t="str">
            <v>개금</v>
          </cell>
        </row>
        <row r="7685">
          <cell r="A7685" t="str">
            <v>개금</v>
          </cell>
        </row>
        <row r="7686">
          <cell r="A7686" t="str">
            <v>개금</v>
          </cell>
        </row>
        <row r="7687">
          <cell r="A7687" t="str">
            <v>개금</v>
          </cell>
        </row>
        <row r="7688">
          <cell r="A7688" t="str">
            <v>개금</v>
          </cell>
        </row>
        <row r="7689">
          <cell r="A7689" t="str">
            <v>개금</v>
          </cell>
        </row>
        <row r="7690">
          <cell r="A7690" t="str">
            <v>개금</v>
          </cell>
        </row>
        <row r="7691">
          <cell r="A7691" t="str">
            <v>개금</v>
          </cell>
        </row>
        <row r="7692">
          <cell r="A7692" t="str">
            <v>개금</v>
          </cell>
        </row>
        <row r="7693">
          <cell r="A7693" t="str">
            <v>개금</v>
          </cell>
        </row>
        <row r="7694">
          <cell r="A7694" t="str">
            <v>개금</v>
          </cell>
        </row>
        <row r="7695">
          <cell r="A7695" t="str">
            <v>개금</v>
          </cell>
        </row>
        <row r="7696">
          <cell r="A7696" t="str">
            <v>개금</v>
          </cell>
        </row>
        <row r="7697">
          <cell r="A7697" t="str">
            <v>개금</v>
          </cell>
        </row>
        <row r="7698">
          <cell r="A7698" t="str">
            <v>개금</v>
          </cell>
        </row>
        <row r="7699">
          <cell r="A7699" t="str">
            <v>개금</v>
          </cell>
        </row>
        <row r="7700">
          <cell r="A7700" t="str">
            <v>개금</v>
          </cell>
        </row>
        <row r="7701">
          <cell r="A7701" t="str">
            <v>개금</v>
          </cell>
        </row>
        <row r="7702">
          <cell r="A7702" t="str">
            <v>개금</v>
          </cell>
        </row>
        <row r="7703">
          <cell r="A7703" t="str">
            <v>개금</v>
          </cell>
        </row>
        <row r="7704">
          <cell r="A7704" t="str">
            <v>개금</v>
          </cell>
        </row>
        <row r="7705">
          <cell r="A7705" t="str">
            <v>개금</v>
          </cell>
        </row>
        <row r="7706">
          <cell r="A7706" t="str">
            <v>개금</v>
          </cell>
        </row>
        <row r="7707">
          <cell r="A7707" t="str">
            <v>개금</v>
          </cell>
        </row>
        <row r="7708">
          <cell r="A7708" t="str">
            <v>개금</v>
          </cell>
        </row>
        <row r="7709">
          <cell r="A7709" t="str">
            <v>개금</v>
          </cell>
        </row>
        <row r="7710">
          <cell r="A7710" t="str">
            <v>개금</v>
          </cell>
        </row>
        <row r="7711">
          <cell r="A7711" t="str">
            <v>개금</v>
          </cell>
        </row>
        <row r="7712">
          <cell r="A7712" t="str">
            <v>개금</v>
          </cell>
        </row>
        <row r="7713">
          <cell r="A7713" t="str">
            <v>개금</v>
          </cell>
        </row>
        <row r="7714">
          <cell r="A7714" t="str">
            <v>개금</v>
          </cell>
        </row>
        <row r="7715">
          <cell r="A7715" t="str">
            <v>개금</v>
          </cell>
        </row>
        <row r="7716">
          <cell r="A7716" t="str">
            <v>개금</v>
          </cell>
        </row>
        <row r="7717">
          <cell r="A7717" t="str">
            <v>개금</v>
          </cell>
        </row>
        <row r="7718">
          <cell r="A7718" t="str">
            <v>개금</v>
          </cell>
        </row>
        <row r="7719">
          <cell r="A7719" t="str">
            <v>개금</v>
          </cell>
        </row>
        <row r="7720">
          <cell r="A7720" t="str">
            <v>개금</v>
          </cell>
        </row>
        <row r="7721">
          <cell r="A7721" t="str">
            <v>개금</v>
          </cell>
        </row>
        <row r="7722">
          <cell r="A7722" t="str">
            <v>개금</v>
          </cell>
        </row>
        <row r="7723">
          <cell r="A7723" t="str">
            <v>개금</v>
          </cell>
        </row>
        <row r="7724">
          <cell r="A7724" t="str">
            <v>개금</v>
          </cell>
        </row>
        <row r="7725">
          <cell r="A7725" t="str">
            <v>개금</v>
          </cell>
        </row>
        <row r="7726">
          <cell r="A7726" t="str">
            <v>개금</v>
          </cell>
        </row>
        <row r="7727">
          <cell r="A7727" t="str">
            <v>개금</v>
          </cell>
        </row>
        <row r="7728">
          <cell r="A7728" t="str">
            <v>개금</v>
          </cell>
        </row>
        <row r="7729">
          <cell r="A7729" t="str">
            <v>개금</v>
          </cell>
        </row>
        <row r="7730">
          <cell r="A7730" t="str">
            <v>개금</v>
          </cell>
        </row>
        <row r="7731">
          <cell r="A7731" t="str">
            <v>개금</v>
          </cell>
        </row>
        <row r="7732">
          <cell r="A7732" t="str">
            <v>개금</v>
          </cell>
        </row>
        <row r="7733">
          <cell r="A7733" t="str">
            <v>개금</v>
          </cell>
        </row>
        <row r="7734">
          <cell r="A7734" t="str">
            <v>개금</v>
          </cell>
        </row>
        <row r="7735">
          <cell r="A7735" t="str">
            <v>개금</v>
          </cell>
        </row>
        <row r="7736">
          <cell r="A7736" t="str">
            <v>개금</v>
          </cell>
        </row>
        <row r="7737">
          <cell r="A7737" t="str">
            <v>개금</v>
          </cell>
        </row>
        <row r="7738">
          <cell r="A7738" t="str">
            <v>개금</v>
          </cell>
        </row>
        <row r="7739">
          <cell r="A7739" t="str">
            <v>개금</v>
          </cell>
        </row>
        <row r="7740">
          <cell r="A7740" t="str">
            <v>개금</v>
          </cell>
        </row>
        <row r="7741">
          <cell r="A7741" t="str">
            <v>개금</v>
          </cell>
        </row>
        <row r="7742">
          <cell r="A7742" t="str">
            <v>개금</v>
          </cell>
        </row>
        <row r="7743">
          <cell r="A7743" t="str">
            <v>개금</v>
          </cell>
        </row>
        <row r="7744">
          <cell r="A7744" t="str">
            <v>개금</v>
          </cell>
        </row>
        <row r="7745">
          <cell r="A7745" t="str">
            <v>개금</v>
          </cell>
        </row>
        <row r="7746">
          <cell r="A7746" t="str">
            <v>개금</v>
          </cell>
        </row>
        <row r="7747">
          <cell r="A7747" t="str">
            <v>개금</v>
          </cell>
        </row>
        <row r="7748">
          <cell r="A7748" t="str">
            <v>개금</v>
          </cell>
        </row>
        <row r="7749">
          <cell r="A7749" t="str">
            <v>개금</v>
          </cell>
        </row>
        <row r="7750">
          <cell r="A7750" t="str">
            <v>개금</v>
          </cell>
        </row>
        <row r="7751">
          <cell r="A7751" t="str">
            <v>개금</v>
          </cell>
        </row>
        <row r="7752">
          <cell r="A7752" t="str">
            <v>개금</v>
          </cell>
        </row>
        <row r="7753">
          <cell r="A7753" t="str">
            <v>개금</v>
          </cell>
        </row>
        <row r="7754">
          <cell r="A7754" t="str">
            <v>개금</v>
          </cell>
        </row>
        <row r="7755">
          <cell r="A7755" t="str">
            <v>개금</v>
          </cell>
        </row>
        <row r="7756">
          <cell r="A7756" t="str">
            <v>개금</v>
          </cell>
        </row>
        <row r="7757">
          <cell r="A7757" t="str">
            <v>개금</v>
          </cell>
        </row>
        <row r="7758">
          <cell r="A7758" t="str">
            <v>개금</v>
          </cell>
        </row>
        <row r="7759">
          <cell r="A7759" t="str">
            <v>개금</v>
          </cell>
        </row>
        <row r="7760">
          <cell r="A7760" t="str">
            <v>개금</v>
          </cell>
        </row>
        <row r="7761">
          <cell r="A7761" t="str">
            <v>개금</v>
          </cell>
        </row>
        <row r="7762">
          <cell r="A7762" t="str">
            <v>개금</v>
          </cell>
        </row>
        <row r="7763">
          <cell r="A7763" t="str">
            <v>개금</v>
          </cell>
        </row>
        <row r="7764">
          <cell r="A7764" t="str">
            <v>개금</v>
          </cell>
        </row>
        <row r="7765">
          <cell r="A7765" t="str">
            <v>개금</v>
          </cell>
        </row>
        <row r="7766">
          <cell r="A7766" t="str">
            <v>개금</v>
          </cell>
        </row>
        <row r="7767">
          <cell r="A7767" t="str">
            <v>개금</v>
          </cell>
        </row>
        <row r="7768">
          <cell r="A7768" t="str">
            <v>개금</v>
          </cell>
        </row>
        <row r="7769">
          <cell r="A7769" t="str">
            <v>개금</v>
          </cell>
        </row>
        <row r="7770">
          <cell r="A7770" t="str">
            <v>개금</v>
          </cell>
        </row>
        <row r="7771">
          <cell r="A7771" t="str">
            <v>개금</v>
          </cell>
        </row>
        <row r="7772">
          <cell r="A7772" t="str">
            <v>개금</v>
          </cell>
        </row>
        <row r="7773">
          <cell r="A7773" t="str">
            <v>개금</v>
          </cell>
        </row>
        <row r="7774">
          <cell r="A7774" t="str">
            <v>개금</v>
          </cell>
        </row>
        <row r="7775">
          <cell r="A7775" t="str">
            <v>개금</v>
          </cell>
        </row>
        <row r="7776">
          <cell r="A7776" t="str">
            <v>개금</v>
          </cell>
        </row>
        <row r="7777">
          <cell r="A7777" t="str">
            <v>개금</v>
          </cell>
        </row>
        <row r="7778">
          <cell r="A7778" t="str">
            <v>개금</v>
          </cell>
        </row>
        <row r="7779">
          <cell r="A7779" t="str">
            <v>개금</v>
          </cell>
        </row>
        <row r="7780">
          <cell r="A7780" t="str">
            <v>개금</v>
          </cell>
        </row>
        <row r="7781">
          <cell r="A7781" t="str">
            <v>개금</v>
          </cell>
        </row>
        <row r="7782">
          <cell r="A7782" t="str">
            <v>개금</v>
          </cell>
        </row>
        <row r="7783">
          <cell r="A7783" t="str">
            <v>개금</v>
          </cell>
        </row>
        <row r="7784">
          <cell r="A7784" t="str">
            <v>개금</v>
          </cell>
        </row>
        <row r="7785">
          <cell r="A7785" t="str">
            <v>개금</v>
          </cell>
        </row>
        <row r="7786">
          <cell r="A7786" t="str">
            <v>개금</v>
          </cell>
        </row>
        <row r="7787">
          <cell r="A7787" t="str">
            <v>개금</v>
          </cell>
        </row>
        <row r="7788">
          <cell r="A7788" t="str">
            <v>개금</v>
          </cell>
        </row>
        <row r="7789">
          <cell r="A7789" t="str">
            <v>개금</v>
          </cell>
        </row>
        <row r="7790">
          <cell r="A7790" t="str">
            <v>개금</v>
          </cell>
        </row>
        <row r="7791">
          <cell r="A7791" t="str">
            <v>개금</v>
          </cell>
        </row>
        <row r="7792">
          <cell r="A7792" t="str">
            <v>개금</v>
          </cell>
        </row>
        <row r="7793">
          <cell r="A7793" t="str">
            <v>개금</v>
          </cell>
        </row>
        <row r="7794">
          <cell r="A7794" t="str">
            <v>개금</v>
          </cell>
        </row>
        <row r="7795">
          <cell r="A7795" t="str">
            <v>개금</v>
          </cell>
        </row>
        <row r="7796">
          <cell r="A7796" t="str">
            <v>개금</v>
          </cell>
        </row>
        <row r="7797">
          <cell r="A7797" t="str">
            <v>개금</v>
          </cell>
        </row>
        <row r="7798">
          <cell r="A7798" t="str">
            <v>개금</v>
          </cell>
        </row>
        <row r="7799">
          <cell r="A7799" t="str">
            <v>개금</v>
          </cell>
        </row>
        <row r="7800">
          <cell r="A7800" t="str">
            <v>개금</v>
          </cell>
        </row>
        <row r="7801">
          <cell r="A7801" t="str">
            <v>개금</v>
          </cell>
        </row>
        <row r="7802">
          <cell r="A7802" t="str">
            <v>개금</v>
          </cell>
        </row>
        <row r="7803">
          <cell r="A7803" t="str">
            <v>개금</v>
          </cell>
        </row>
        <row r="7804">
          <cell r="A7804" t="str">
            <v>개금</v>
          </cell>
        </row>
        <row r="7805">
          <cell r="A7805" t="str">
            <v>개금</v>
          </cell>
        </row>
        <row r="7806">
          <cell r="A7806" t="str">
            <v>개금</v>
          </cell>
        </row>
        <row r="7807">
          <cell r="A7807" t="str">
            <v>개금</v>
          </cell>
        </row>
        <row r="7808">
          <cell r="A7808" t="str">
            <v>개금</v>
          </cell>
        </row>
        <row r="7809">
          <cell r="A7809" t="str">
            <v>개금</v>
          </cell>
        </row>
        <row r="7810">
          <cell r="A7810" t="str">
            <v>개금</v>
          </cell>
        </row>
        <row r="7811">
          <cell r="A7811" t="str">
            <v>개금</v>
          </cell>
        </row>
        <row r="7812">
          <cell r="A7812" t="str">
            <v>개금</v>
          </cell>
        </row>
        <row r="7813">
          <cell r="A7813" t="str">
            <v>개금</v>
          </cell>
        </row>
        <row r="7814">
          <cell r="A7814" t="str">
            <v>개금</v>
          </cell>
        </row>
        <row r="7815">
          <cell r="A7815" t="str">
            <v>개금</v>
          </cell>
        </row>
        <row r="7816">
          <cell r="A7816" t="str">
            <v>개금</v>
          </cell>
        </row>
        <row r="7817">
          <cell r="A7817" t="str">
            <v>개금</v>
          </cell>
        </row>
        <row r="7818">
          <cell r="A7818" t="str">
            <v>개금</v>
          </cell>
        </row>
        <row r="7819">
          <cell r="A7819" t="str">
            <v>개금</v>
          </cell>
        </row>
        <row r="7820">
          <cell r="A7820" t="str">
            <v>개금</v>
          </cell>
        </row>
        <row r="7821">
          <cell r="A7821" t="str">
            <v>개금</v>
          </cell>
        </row>
        <row r="7822">
          <cell r="A7822" t="str">
            <v>개금</v>
          </cell>
        </row>
        <row r="7823">
          <cell r="A7823" t="str">
            <v>개금</v>
          </cell>
        </row>
        <row r="7824">
          <cell r="A7824" t="str">
            <v>개금</v>
          </cell>
        </row>
        <row r="7825">
          <cell r="A7825" t="str">
            <v>개금</v>
          </cell>
        </row>
        <row r="7826">
          <cell r="A7826" t="str">
            <v>개금</v>
          </cell>
        </row>
        <row r="7827">
          <cell r="A7827" t="str">
            <v>개금</v>
          </cell>
        </row>
        <row r="7828">
          <cell r="A7828" t="str">
            <v>개금</v>
          </cell>
        </row>
        <row r="7829">
          <cell r="A7829" t="str">
            <v>개금</v>
          </cell>
        </row>
        <row r="7830">
          <cell r="A7830" t="str">
            <v>개금</v>
          </cell>
        </row>
        <row r="7831">
          <cell r="A7831" t="str">
            <v>개금</v>
          </cell>
        </row>
        <row r="7832">
          <cell r="A7832" t="str">
            <v>개금</v>
          </cell>
        </row>
        <row r="7833">
          <cell r="A7833" t="str">
            <v>개금</v>
          </cell>
        </row>
        <row r="7834">
          <cell r="A7834" t="str">
            <v>개금</v>
          </cell>
        </row>
        <row r="7835">
          <cell r="A7835" t="str">
            <v>개금</v>
          </cell>
        </row>
        <row r="7836">
          <cell r="A7836" t="str">
            <v>개금</v>
          </cell>
        </row>
        <row r="7837">
          <cell r="A7837" t="str">
            <v>개금</v>
          </cell>
        </row>
        <row r="7838">
          <cell r="A7838" t="str">
            <v>개금</v>
          </cell>
        </row>
        <row r="7839">
          <cell r="A7839" t="str">
            <v>개금</v>
          </cell>
        </row>
        <row r="7840">
          <cell r="A7840" t="str">
            <v>개금</v>
          </cell>
        </row>
        <row r="7841">
          <cell r="A7841" t="str">
            <v>개금</v>
          </cell>
        </row>
        <row r="7842">
          <cell r="A7842" t="str">
            <v>개금</v>
          </cell>
        </row>
        <row r="7843">
          <cell r="A7843" t="str">
            <v>개금</v>
          </cell>
        </row>
        <row r="7844">
          <cell r="A7844" t="str">
            <v>개금</v>
          </cell>
        </row>
        <row r="7845">
          <cell r="A7845" t="str">
            <v>개금</v>
          </cell>
        </row>
        <row r="7846">
          <cell r="A7846" t="str">
            <v>개금</v>
          </cell>
        </row>
        <row r="7847">
          <cell r="A7847" t="str">
            <v>개금</v>
          </cell>
        </row>
        <row r="7848">
          <cell r="A7848" t="str">
            <v>개금</v>
          </cell>
        </row>
        <row r="7849">
          <cell r="A7849" t="str">
            <v>개금</v>
          </cell>
        </row>
        <row r="7850">
          <cell r="A7850" t="str">
            <v>개금</v>
          </cell>
        </row>
        <row r="7851">
          <cell r="A7851" t="str">
            <v>개금</v>
          </cell>
        </row>
        <row r="7852">
          <cell r="A7852" t="str">
            <v>개금</v>
          </cell>
        </row>
        <row r="7853">
          <cell r="A7853" t="str">
            <v>개금</v>
          </cell>
        </row>
        <row r="7854">
          <cell r="A7854" t="str">
            <v>개금</v>
          </cell>
        </row>
        <row r="7855">
          <cell r="A7855" t="str">
            <v>개금</v>
          </cell>
        </row>
        <row r="7856">
          <cell r="A7856" t="str">
            <v>개금</v>
          </cell>
        </row>
        <row r="7857">
          <cell r="A7857" t="str">
            <v>개금</v>
          </cell>
        </row>
        <row r="7858">
          <cell r="A7858" t="str">
            <v>개금</v>
          </cell>
        </row>
        <row r="7859">
          <cell r="A7859" t="str">
            <v>개금</v>
          </cell>
        </row>
        <row r="7860">
          <cell r="A7860" t="str">
            <v>개금</v>
          </cell>
        </row>
        <row r="7861">
          <cell r="A7861" t="str">
            <v>개금</v>
          </cell>
        </row>
        <row r="7862">
          <cell r="A7862" t="str">
            <v>개금</v>
          </cell>
        </row>
        <row r="7863">
          <cell r="A7863" t="str">
            <v>개금</v>
          </cell>
        </row>
        <row r="7864">
          <cell r="A7864" t="str">
            <v>개금</v>
          </cell>
        </row>
        <row r="7865">
          <cell r="A7865" t="str">
            <v>개금</v>
          </cell>
        </row>
        <row r="7866">
          <cell r="A7866" t="str">
            <v>개금</v>
          </cell>
        </row>
        <row r="7867">
          <cell r="A7867" t="str">
            <v>개금</v>
          </cell>
        </row>
        <row r="7868">
          <cell r="A7868" t="str">
            <v>개금</v>
          </cell>
        </row>
        <row r="7869">
          <cell r="A7869" t="str">
            <v>개금</v>
          </cell>
        </row>
        <row r="7870">
          <cell r="A7870" t="str">
            <v>개금</v>
          </cell>
        </row>
        <row r="7871">
          <cell r="A7871" t="str">
            <v>개금</v>
          </cell>
        </row>
        <row r="7872">
          <cell r="A7872" t="str">
            <v>개금</v>
          </cell>
        </row>
        <row r="7873">
          <cell r="A7873" t="str">
            <v>개금</v>
          </cell>
        </row>
        <row r="7874">
          <cell r="A7874" t="str">
            <v>개금</v>
          </cell>
        </row>
        <row r="7875">
          <cell r="A7875" t="str">
            <v>개금</v>
          </cell>
        </row>
        <row r="7876">
          <cell r="A7876" t="str">
            <v>개금</v>
          </cell>
        </row>
        <row r="7877">
          <cell r="A7877" t="str">
            <v>개금</v>
          </cell>
        </row>
        <row r="7878">
          <cell r="A7878" t="str">
            <v>개금</v>
          </cell>
        </row>
        <row r="7879">
          <cell r="A7879" t="str">
            <v>개금</v>
          </cell>
        </row>
        <row r="7880">
          <cell r="A7880" t="str">
            <v>개금</v>
          </cell>
        </row>
        <row r="7881">
          <cell r="A7881" t="str">
            <v>개금</v>
          </cell>
        </row>
        <row r="7882">
          <cell r="A7882" t="str">
            <v>개금</v>
          </cell>
        </row>
        <row r="7883">
          <cell r="A7883" t="str">
            <v>개금</v>
          </cell>
        </row>
        <row r="7884">
          <cell r="A7884" t="str">
            <v>개금</v>
          </cell>
        </row>
        <row r="7885">
          <cell r="A7885" t="str">
            <v>개금</v>
          </cell>
        </row>
        <row r="7886">
          <cell r="A7886" t="str">
            <v>개금</v>
          </cell>
        </row>
        <row r="7887">
          <cell r="A7887" t="str">
            <v>개금</v>
          </cell>
        </row>
        <row r="7888">
          <cell r="A7888" t="str">
            <v>개금</v>
          </cell>
        </row>
        <row r="7889">
          <cell r="A7889" t="str">
            <v>개금</v>
          </cell>
        </row>
        <row r="7890">
          <cell r="A7890" t="str">
            <v>개금</v>
          </cell>
        </row>
        <row r="7891">
          <cell r="A7891" t="str">
            <v>개금</v>
          </cell>
        </row>
        <row r="7892">
          <cell r="A7892" t="str">
            <v>개금</v>
          </cell>
        </row>
        <row r="7893">
          <cell r="A7893" t="str">
            <v>개금</v>
          </cell>
        </row>
        <row r="7894">
          <cell r="A7894" t="str">
            <v>개금</v>
          </cell>
        </row>
        <row r="7895">
          <cell r="A7895" t="str">
            <v>개금</v>
          </cell>
        </row>
        <row r="7896">
          <cell r="A7896" t="str">
            <v>개금</v>
          </cell>
        </row>
        <row r="7897">
          <cell r="A7897" t="str">
            <v>개금</v>
          </cell>
        </row>
        <row r="7898">
          <cell r="A7898" t="str">
            <v>개금</v>
          </cell>
        </row>
        <row r="7899">
          <cell r="A7899" t="str">
            <v>개금</v>
          </cell>
        </row>
        <row r="7900">
          <cell r="A7900" t="str">
            <v>개금</v>
          </cell>
        </row>
        <row r="7901">
          <cell r="A7901" t="str">
            <v>개금</v>
          </cell>
        </row>
        <row r="7902">
          <cell r="A7902" t="str">
            <v>개금</v>
          </cell>
        </row>
        <row r="7903">
          <cell r="A7903" t="str">
            <v>개금</v>
          </cell>
        </row>
        <row r="7904">
          <cell r="A7904" t="str">
            <v>개금</v>
          </cell>
        </row>
        <row r="7905">
          <cell r="A7905" t="str">
            <v>개금</v>
          </cell>
        </row>
        <row r="7906">
          <cell r="A7906" t="str">
            <v>개금</v>
          </cell>
        </row>
        <row r="7907">
          <cell r="A7907" t="str">
            <v>개금</v>
          </cell>
        </row>
        <row r="7908">
          <cell r="A7908" t="str">
            <v>개금</v>
          </cell>
        </row>
        <row r="7909">
          <cell r="A7909" t="str">
            <v>개금</v>
          </cell>
        </row>
        <row r="7910">
          <cell r="A7910" t="str">
            <v>개금</v>
          </cell>
        </row>
        <row r="7911">
          <cell r="A7911" t="str">
            <v>개금</v>
          </cell>
        </row>
        <row r="7912">
          <cell r="A7912" t="str">
            <v>개금</v>
          </cell>
        </row>
        <row r="7913">
          <cell r="A7913" t="str">
            <v>개금</v>
          </cell>
        </row>
        <row r="7914">
          <cell r="A7914" t="str">
            <v>개금</v>
          </cell>
        </row>
        <row r="7915">
          <cell r="A7915" t="str">
            <v>개금</v>
          </cell>
        </row>
        <row r="7916">
          <cell r="A7916" t="str">
            <v>개금</v>
          </cell>
        </row>
        <row r="7917">
          <cell r="A7917" t="str">
            <v>개금</v>
          </cell>
        </row>
        <row r="7918">
          <cell r="A7918" t="str">
            <v>개금</v>
          </cell>
        </row>
        <row r="7919">
          <cell r="A7919" t="str">
            <v>개금</v>
          </cell>
        </row>
        <row r="7920">
          <cell r="A7920" t="str">
            <v>개금</v>
          </cell>
        </row>
        <row r="7921">
          <cell r="A7921" t="str">
            <v>개금</v>
          </cell>
        </row>
        <row r="7922">
          <cell r="A7922" t="str">
            <v>개금</v>
          </cell>
        </row>
        <row r="7923">
          <cell r="A7923" t="str">
            <v>개금</v>
          </cell>
        </row>
        <row r="7924">
          <cell r="A7924" t="str">
            <v>개금</v>
          </cell>
        </row>
        <row r="7925">
          <cell r="A7925" t="str">
            <v>개금</v>
          </cell>
        </row>
        <row r="7926">
          <cell r="A7926" t="str">
            <v>개금</v>
          </cell>
        </row>
        <row r="7927">
          <cell r="A7927" t="str">
            <v>개금</v>
          </cell>
        </row>
        <row r="7928">
          <cell r="A7928" t="str">
            <v>개금</v>
          </cell>
        </row>
        <row r="7929">
          <cell r="A7929" t="str">
            <v>개금</v>
          </cell>
        </row>
        <row r="7930">
          <cell r="A7930" t="str">
            <v>개금</v>
          </cell>
        </row>
        <row r="7931">
          <cell r="A7931" t="str">
            <v>개금</v>
          </cell>
        </row>
        <row r="7932">
          <cell r="A7932" t="str">
            <v>개금</v>
          </cell>
        </row>
        <row r="7933">
          <cell r="A7933" t="str">
            <v>개금</v>
          </cell>
        </row>
        <row r="7934">
          <cell r="A7934" t="str">
            <v>개금</v>
          </cell>
        </row>
        <row r="7935">
          <cell r="A7935" t="str">
            <v>개금</v>
          </cell>
        </row>
        <row r="7936">
          <cell r="A7936" t="str">
            <v>개금</v>
          </cell>
        </row>
        <row r="7937">
          <cell r="A7937" t="str">
            <v>개금</v>
          </cell>
        </row>
        <row r="7938">
          <cell r="A7938" t="str">
            <v>개금</v>
          </cell>
        </row>
        <row r="7939">
          <cell r="A7939" t="str">
            <v>개금</v>
          </cell>
        </row>
        <row r="7940">
          <cell r="A7940" t="str">
            <v>개금</v>
          </cell>
        </row>
        <row r="7941">
          <cell r="A7941" t="str">
            <v>개금</v>
          </cell>
        </row>
        <row r="7942">
          <cell r="A7942" t="str">
            <v>개금</v>
          </cell>
        </row>
        <row r="7943">
          <cell r="A7943" t="str">
            <v>개금</v>
          </cell>
        </row>
        <row r="7944">
          <cell r="A7944" t="str">
            <v>개금</v>
          </cell>
        </row>
        <row r="7945">
          <cell r="A7945" t="str">
            <v>개금</v>
          </cell>
        </row>
        <row r="7946">
          <cell r="A7946" t="str">
            <v>개금</v>
          </cell>
        </row>
        <row r="7947">
          <cell r="A7947" t="str">
            <v>개금</v>
          </cell>
        </row>
        <row r="7948">
          <cell r="A7948" t="str">
            <v>개금</v>
          </cell>
        </row>
        <row r="7949">
          <cell r="A7949" t="str">
            <v>개금</v>
          </cell>
        </row>
        <row r="7950">
          <cell r="A7950" t="str">
            <v>개금</v>
          </cell>
        </row>
        <row r="7951">
          <cell r="A7951" t="str">
            <v>개금</v>
          </cell>
        </row>
        <row r="7952">
          <cell r="A7952" t="str">
            <v>개금</v>
          </cell>
        </row>
        <row r="7953">
          <cell r="A7953" t="str">
            <v>개금</v>
          </cell>
        </row>
        <row r="7954">
          <cell r="A7954" t="str">
            <v>개금</v>
          </cell>
        </row>
        <row r="7955">
          <cell r="A7955" t="str">
            <v>개금</v>
          </cell>
        </row>
        <row r="7956">
          <cell r="A7956" t="str">
            <v>개금</v>
          </cell>
        </row>
        <row r="7957">
          <cell r="A7957" t="str">
            <v>개금</v>
          </cell>
        </row>
        <row r="7958">
          <cell r="A7958" t="str">
            <v>개금</v>
          </cell>
        </row>
        <row r="7959">
          <cell r="A7959" t="str">
            <v>개금</v>
          </cell>
        </row>
        <row r="7960">
          <cell r="A7960" t="str">
            <v>개금</v>
          </cell>
        </row>
        <row r="7961">
          <cell r="A7961" t="str">
            <v>개금</v>
          </cell>
        </row>
        <row r="7962">
          <cell r="A7962" t="str">
            <v>개금</v>
          </cell>
        </row>
        <row r="7963">
          <cell r="A7963" t="str">
            <v>개금</v>
          </cell>
        </row>
        <row r="7964">
          <cell r="A7964" t="str">
            <v>개금</v>
          </cell>
        </row>
        <row r="7965">
          <cell r="A7965" t="str">
            <v>개금</v>
          </cell>
        </row>
        <row r="7966">
          <cell r="A7966" t="str">
            <v>개금</v>
          </cell>
        </row>
        <row r="7967">
          <cell r="A7967" t="str">
            <v>개금</v>
          </cell>
        </row>
        <row r="7968">
          <cell r="A7968" t="str">
            <v>개금</v>
          </cell>
        </row>
        <row r="7969">
          <cell r="A7969" t="str">
            <v>개금</v>
          </cell>
        </row>
        <row r="7970">
          <cell r="A7970" t="str">
            <v>개금</v>
          </cell>
        </row>
        <row r="7971">
          <cell r="A7971" t="str">
            <v>개금</v>
          </cell>
        </row>
        <row r="7972">
          <cell r="A7972" t="str">
            <v>개금</v>
          </cell>
        </row>
        <row r="7973">
          <cell r="A7973" t="str">
            <v>개금</v>
          </cell>
        </row>
        <row r="7974">
          <cell r="A7974" t="str">
            <v>개금</v>
          </cell>
        </row>
        <row r="7975">
          <cell r="A7975" t="str">
            <v>개금</v>
          </cell>
        </row>
        <row r="7976">
          <cell r="A7976" t="str">
            <v>개금</v>
          </cell>
        </row>
        <row r="7977">
          <cell r="A7977" t="str">
            <v>개금</v>
          </cell>
        </row>
        <row r="7978">
          <cell r="A7978" t="str">
            <v>개금</v>
          </cell>
        </row>
        <row r="7979">
          <cell r="A7979" t="str">
            <v>개금</v>
          </cell>
        </row>
        <row r="7980">
          <cell r="A7980" t="str">
            <v>개금</v>
          </cell>
        </row>
        <row r="7982">
          <cell r="A7982" t="str">
            <v>다대(2)</v>
          </cell>
        </row>
        <row r="7983">
          <cell r="A7983" t="str">
            <v>다대(2)</v>
          </cell>
        </row>
        <row r="7984">
          <cell r="A7984" t="str">
            <v>다대(2)</v>
          </cell>
        </row>
        <row r="7985">
          <cell r="A7985" t="str">
            <v>다대(2)</v>
          </cell>
        </row>
        <row r="7986">
          <cell r="A7986" t="str">
            <v>다대(2)</v>
          </cell>
        </row>
        <row r="7987">
          <cell r="A7987" t="str">
            <v>다대(2)</v>
          </cell>
        </row>
        <row r="7988">
          <cell r="A7988" t="str">
            <v>다대(2)</v>
          </cell>
        </row>
        <row r="7989">
          <cell r="A7989" t="str">
            <v>다대(2)</v>
          </cell>
        </row>
        <row r="7990">
          <cell r="A7990" t="str">
            <v>다대(2)</v>
          </cell>
        </row>
        <row r="7991">
          <cell r="A7991" t="str">
            <v>다대(2)</v>
          </cell>
        </row>
        <row r="7992">
          <cell r="A7992" t="str">
            <v>다대(2)</v>
          </cell>
        </row>
        <row r="7993">
          <cell r="A7993" t="str">
            <v>다대(2)</v>
          </cell>
        </row>
        <row r="7994">
          <cell r="A7994" t="str">
            <v>다대(2)</v>
          </cell>
        </row>
        <row r="7995">
          <cell r="A7995" t="str">
            <v>다대(2)</v>
          </cell>
        </row>
        <row r="7996">
          <cell r="A7996" t="str">
            <v>다대(2)</v>
          </cell>
        </row>
        <row r="7997">
          <cell r="A7997" t="str">
            <v>다대(2)</v>
          </cell>
        </row>
        <row r="7998">
          <cell r="A7998" t="str">
            <v>다대(2)</v>
          </cell>
        </row>
        <row r="7999">
          <cell r="A7999" t="str">
            <v>다대(2)</v>
          </cell>
        </row>
        <row r="8000">
          <cell r="A8000" t="str">
            <v>다대(2)</v>
          </cell>
        </row>
        <row r="8001">
          <cell r="A8001" t="str">
            <v>다대(2)</v>
          </cell>
        </row>
        <row r="8002">
          <cell r="A8002" t="str">
            <v>다대(2)</v>
          </cell>
        </row>
        <row r="8003">
          <cell r="A8003" t="str">
            <v>다대(2)</v>
          </cell>
        </row>
        <row r="8004">
          <cell r="A8004" t="str">
            <v>다대(2)</v>
          </cell>
        </row>
        <row r="8005">
          <cell r="A8005" t="str">
            <v>다대(2)</v>
          </cell>
        </row>
        <row r="8006">
          <cell r="A8006" t="str">
            <v>다대(2)</v>
          </cell>
        </row>
        <row r="8007">
          <cell r="A8007" t="str">
            <v>다대(2)</v>
          </cell>
        </row>
        <row r="8008">
          <cell r="A8008" t="str">
            <v>다대(2)</v>
          </cell>
        </row>
        <row r="8009">
          <cell r="A8009" t="str">
            <v>다대(2)</v>
          </cell>
        </row>
        <row r="8010">
          <cell r="A8010" t="str">
            <v>다대(2)</v>
          </cell>
        </row>
        <row r="8011">
          <cell r="A8011" t="str">
            <v>다대(2)</v>
          </cell>
        </row>
        <row r="8012">
          <cell r="A8012" t="str">
            <v>다대(2)</v>
          </cell>
        </row>
        <row r="8013">
          <cell r="A8013" t="str">
            <v>다대(2)</v>
          </cell>
        </row>
        <row r="8014">
          <cell r="A8014" t="str">
            <v>다대(2)</v>
          </cell>
        </row>
        <row r="8015">
          <cell r="A8015" t="str">
            <v>다대(2)</v>
          </cell>
        </row>
        <row r="8016">
          <cell r="A8016" t="str">
            <v>다대(2)</v>
          </cell>
        </row>
        <row r="8017">
          <cell r="A8017" t="str">
            <v>다대(2)</v>
          </cell>
        </row>
        <row r="8018">
          <cell r="A8018" t="str">
            <v>다대(2)</v>
          </cell>
        </row>
        <row r="8019">
          <cell r="A8019" t="str">
            <v>다대(2)</v>
          </cell>
        </row>
        <row r="8020">
          <cell r="A8020" t="str">
            <v>다대(2)</v>
          </cell>
        </row>
        <row r="8021">
          <cell r="A8021" t="str">
            <v>다대(2)</v>
          </cell>
        </row>
        <row r="8022">
          <cell r="A8022" t="str">
            <v>다대(2)</v>
          </cell>
        </row>
        <row r="8023">
          <cell r="A8023" t="str">
            <v>다대(2)</v>
          </cell>
        </row>
        <row r="8024">
          <cell r="A8024" t="str">
            <v>다대(2)</v>
          </cell>
        </row>
        <row r="8025">
          <cell r="A8025" t="str">
            <v>다대(2)</v>
          </cell>
        </row>
        <row r="8026">
          <cell r="A8026" t="str">
            <v>다대(2)</v>
          </cell>
        </row>
        <row r="8027">
          <cell r="A8027" t="str">
            <v>다대(2)</v>
          </cell>
        </row>
        <row r="8028">
          <cell r="A8028" t="str">
            <v>다대(2)</v>
          </cell>
        </row>
        <row r="8029">
          <cell r="A8029" t="str">
            <v>다대(2)</v>
          </cell>
        </row>
        <row r="8030">
          <cell r="A8030" t="str">
            <v>다대(2)</v>
          </cell>
        </row>
        <row r="8031">
          <cell r="A8031" t="str">
            <v>다대(2)</v>
          </cell>
        </row>
        <row r="8032">
          <cell r="A8032" t="str">
            <v>다대(2)</v>
          </cell>
        </row>
        <row r="8033">
          <cell r="A8033" t="str">
            <v>다대(2)</v>
          </cell>
        </row>
        <row r="8034">
          <cell r="A8034" t="str">
            <v>다대(2)</v>
          </cell>
        </row>
        <row r="8035">
          <cell r="A8035" t="str">
            <v>다대(2)</v>
          </cell>
        </row>
        <row r="8036">
          <cell r="A8036" t="str">
            <v>다대(2)</v>
          </cell>
        </row>
        <row r="8037">
          <cell r="A8037" t="str">
            <v>다대(2)</v>
          </cell>
        </row>
        <row r="8038">
          <cell r="A8038" t="str">
            <v>다대(2)</v>
          </cell>
        </row>
        <row r="8039">
          <cell r="A8039" t="str">
            <v>다대(2)</v>
          </cell>
        </row>
        <row r="8040">
          <cell r="A8040" t="str">
            <v>다대(2)</v>
          </cell>
        </row>
        <row r="8041">
          <cell r="A8041" t="str">
            <v>다대(2)</v>
          </cell>
        </row>
        <row r="8042">
          <cell r="A8042" t="str">
            <v>다대(2)</v>
          </cell>
        </row>
        <row r="8043">
          <cell r="A8043" t="str">
            <v>다대(2)</v>
          </cell>
        </row>
        <row r="8044">
          <cell r="A8044" t="str">
            <v>다대(2)</v>
          </cell>
        </row>
        <row r="8045">
          <cell r="A8045" t="str">
            <v>다대(2)</v>
          </cell>
        </row>
        <row r="8046">
          <cell r="A8046" t="str">
            <v>다대(2)</v>
          </cell>
        </row>
        <row r="8047">
          <cell r="A8047" t="str">
            <v>다대(2)</v>
          </cell>
        </row>
        <row r="8048">
          <cell r="A8048" t="str">
            <v>다대(2)</v>
          </cell>
        </row>
        <row r="8049">
          <cell r="A8049" t="str">
            <v>다대(2)</v>
          </cell>
        </row>
        <row r="8050">
          <cell r="A8050" t="str">
            <v>다대(2)</v>
          </cell>
        </row>
        <row r="8051">
          <cell r="A8051" t="str">
            <v>다대(2)</v>
          </cell>
        </row>
        <row r="8052">
          <cell r="A8052" t="str">
            <v>다대(2)</v>
          </cell>
        </row>
        <row r="8053">
          <cell r="A8053" t="str">
            <v>다대(2)</v>
          </cell>
        </row>
        <row r="8054">
          <cell r="A8054" t="str">
            <v>다대(2)</v>
          </cell>
        </row>
        <row r="8055">
          <cell r="A8055" t="str">
            <v>다대(2)</v>
          </cell>
        </row>
        <row r="8056">
          <cell r="A8056" t="str">
            <v>다대(2)</v>
          </cell>
        </row>
        <row r="8057">
          <cell r="A8057" t="str">
            <v>다대(2)</v>
          </cell>
        </row>
        <row r="8058">
          <cell r="A8058" t="str">
            <v>다대(2)</v>
          </cell>
        </row>
        <row r="8059">
          <cell r="A8059" t="str">
            <v>다대(2)</v>
          </cell>
        </row>
        <row r="8060">
          <cell r="A8060" t="str">
            <v>다대(2)</v>
          </cell>
        </row>
        <row r="8061">
          <cell r="A8061" t="str">
            <v>다대(2)</v>
          </cell>
        </row>
        <row r="8062">
          <cell r="A8062" t="str">
            <v>다대(2)</v>
          </cell>
        </row>
        <row r="8063">
          <cell r="A8063" t="str">
            <v>다대(2)</v>
          </cell>
        </row>
        <row r="8064">
          <cell r="A8064" t="str">
            <v>다대(2)</v>
          </cell>
        </row>
        <row r="8065">
          <cell r="A8065" t="str">
            <v>다대(2)</v>
          </cell>
        </row>
        <row r="8066">
          <cell r="A8066" t="str">
            <v>다대(2)</v>
          </cell>
        </row>
        <row r="8067">
          <cell r="A8067" t="str">
            <v>다대(2)</v>
          </cell>
        </row>
        <row r="8068">
          <cell r="A8068" t="str">
            <v>다대(2)</v>
          </cell>
        </row>
        <row r="8069">
          <cell r="A8069" t="str">
            <v>다대(2)</v>
          </cell>
        </row>
        <row r="8070">
          <cell r="A8070" t="str">
            <v>다대(2)</v>
          </cell>
        </row>
        <row r="8071">
          <cell r="A8071" t="str">
            <v>다대(2)</v>
          </cell>
        </row>
        <row r="8072">
          <cell r="A8072" t="str">
            <v>다대(2)</v>
          </cell>
        </row>
        <row r="8073">
          <cell r="A8073" t="str">
            <v>다대(2)</v>
          </cell>
        </row>
        <row r="8074">
          <cell r="A8074" t="str">
            <v>다대(2)</v>
          </cell>
        </row>
        <row r="8075">
          <cell r="A8075" t="str">
            <v>다대(2)</v>
          </cell>
        </row>
        <row r="8076">
          <cell r="A8076" t="str">
            <v>다대(2)</v>
          </cell>
        </row>
        <row r="8077">
          <cell r="A8077" t="str">
            <v>다대(2)</v>
          </cell>
        </row>
        <row r="8078">
          <cell r="A8078" t="str">
            <v>다대(2)</v>
          </cell>
        </row>
        <row r="8079">
          <cell r="A8079" t="str">
            <v>다대(2)</v>
          </cell>
        </row>
        <row r="8080">
          <cell r="A8080" t="str">
            <v>다대(2)</v>
          </cell>
        </row>
        <row r="8081">
          <cell r="A8081" t="str">
            <v>다대(2)</v>
          </cell>
        </row>
        <row r="8082">
          <cell r="A8082" t="str">
            <v>다대(2)</v>
          </cell>
        </row>
        <row r="8083">
          <cell r="A8083" t="str">
            <v>다대(2)</v>
          </cell>
        </row>
        <row r="8084">
          <cell r="A8084" t="str">
            <v>다대(2)</v>
          </cell>
        </row>
        <row r="8085">
          <cell r="A8085" t="str">
            <v>다대(2)</v>
          </cell>
        </row>
        <row r="8086">
          <cell r="A8086" t="str">
            <v>다대(2)</v>
          </cell>
        </row>
        <row r="8087">
          <cell r="A8087" t="str">
            <v>다대(2)</v>
          </cell>
        </row>
        <row r="8088">
          <cell r="A8088" t="str">
            <v>다대(2)</v>
          </cell>
        </row>
        <row r="8089">
          <cell r="A8089" t="str">
            <v>다대(2)</v>
          </cell>
        </row>
        <row r="8090">
          <cell r="A8090" t="str">
            <v>다대(2)</v>
          </cell>
        </row>
        <row r="8091">
          <cell r="A8091" t="str">
            <v>다대(2)</v>
          </cell>
        </row>
        <row r="8092">
          <cell r="A8092" t="str">
            <v>다대(2)</v>
          </cell>
        </row>
        <row r="8093">
          <cell r="A8093" t="str">
            <v>다대(2)</v>
          </cell>
        </row>
        <row r="8094">
          <cell r="A8094" t="str">
            <v>다대(2)</v>
          </cell>
        </row>
        <row r="8095">
          <cell r="A8095" t="str">
            <v>다대(2)</v>
          </cell>
        </row>
        <row r="8096">
          <cell r="A8096" t="str">
            <v>다대(2)</v>
          </cell>
        </row>
        <row r="8097">
          <cell r="A8097" t="str">
            <v>다대(2)</v>
          </cell>
        </row>
        <row r="8098">
          <cell r="A8098" t="str">
            <v>다대(2)</v>
          </cell>
        </row>
        <row r="8099">
          <cell r="A8099" t="str">
            <v>다대(2)</v>
          </cell>
        </row>
        <row r="8100">
          <cell r="A8100" t="str">
            <v>다대(2)</v>
          </cell>
        </row>
        <row r="8101">
          <cell r="A8101" t="str">
            <v>다대(2)</v>
          </cell>
        </row>
        <row r="8102">
          <cell r="A8102" t="str">
            <v>다대(2)</v>
          </cell>
        </row>
        <row r="8103">
          <cell r="A8103" t="str">
            <v>다대(2)</v>
          </cell>
        </row>
        <row r="8104">
          <cell r="A8104" t="str">
            <v>다대(2)</v>
          </cell>
        </row>
        <row r="8105">
          <cell r="A8105" t="str">
            <v>다대(2)</v>
          </cell>
        </row>
        <row r="8106">
          <cell r="A8106" t="str">
            <v>다대(2)</v>
          </cell>
        </row>
        <row r="8107">
          <cell r="A8107" t="str">
            <v>다대(2)</v>
          </cell>
        </row>
        <row r="8108">
          <cell r="A8108" t="str">
            <v>다대(2)</v>
          </cell>
        </row>
        <row r="8109">
          <cell r="A8109" t="str">
            <v>다대(2)</v>
          </cell>
        </row>
        <row r="8110">
          <cell r="A8110" t="str">
            <v>다대(2)</v>
          </cell>
        </row>
        <row r="8111">
          <cell r="A8111" t="str">
            <v>다대(2)</v>
          </cell>
        </row>
        <row r="8112">
          <cell r="A8112" t="str">
            <v>다대(2)</v>
          </cell>
        </row>
        <row r="8113">
          <cell r="A8113" t="str">
            <v>다대(2)</v>
          </cell>
        </row>
        <row r="8114">
          <cell r="A8114" t="str">
            <v>다대(2)</v>
          </cell>
        </row>
        <row r="8115">
          <cell r="A8115" t="str">
            <v>다대(2)</v>
          </cell>
        </row>
        <row r="8116">
          <cell r="A8116" t="str">
            <v>다대(2)</v>
          </cell>
        </row>
        <row r="8117">
          <cell r="A8117" t="str">
            <v>다대(2)</v>
          </cell>
        </row>
        <row r="8118">
          <cell r="A8118" t="str">
            <v>다대(2)</v>
          </cell>
        </row>
        <row r="8119">
          <cell r="A8119" t="str">
            <v>다대(2)</v>
          </cell>
        </row>
        <row r="8120">
          <cell r="A8120" t="str">
            <v>다대(2)</v>
          </cell>
        </row>
        <row r="8121">
          <cell r="A8121" t="str">
            <v>다대(2)</v>
          </cell>
        </row>
        <row r="8122">
          <cell r="A8122" t="str">
            <v>다대(2)</v>
          </cell>
        </row>
        <row r="8123">
          <cell r="A8123" t="str">
            <v>다대(2)</v>
          </cell>
        </row>
        <row r="8124">
          <cell r="A8124" t="str">
            <v>다대(2)</v>
          </cell>
        </row>
        <row r="8125">
          <cell r="A8125" t="str">
            <v>다대(2)</v>
          </cell>
        </row>
        <row r="8126">
          <cell r="A8126" t="str">
            <v>다대(2)</v>
          </cell>
        </row>
        <row r="8127">
          <cell r="A8127" t="str">
            <v>다대(2)</v>
          </cell>
        </row>
        <row r="8128">
          <cell r="A8128" t="str">
            <v>다대(2)</v>
          </cell>
        </row>
        <row r="8129">
          <cell r="A8129" t="str">
            <v>다대(2)</v>
          </cell>
        </row>
        <row r="8130">
          <cell r="A8130" t="str">
            <v>다대(2)</v>
          </cell>
        </row>
        <row r="8131">
          <cell r="A8131" t="str">
            <v>다대(2)</v>
          </cell>
        </row>
        <row r="8133">
          <cell r="A8133" t="str">
            <v>다대(1)</v>
          </cell>
        </row>
        <row r="8134">
          <cell r="A8134" t="str">
            <v>다대(1)</v>
          </cell>
        </row>
        <row r="8135">
          <cell r="A8135" t="str">
            <v>다대(1)</v>
          </cell>
        </row>
        <row r="8136">
          <cell r="A8136" t="str">
            <v>다대(1)</v>
          </cell>
        </row>
        <row r="8137">
          <cell r="A8137" t="str">
            <v>다대(1)</v>
          </cell>
        </row>
        <row r="8138">
          <cell r="A8138" t="str">
            <v>다대(1)</v>
          </cell>
        </row>
        <row r="8139">
          <cell r="A8139" t="str">
            <v>다대(1)</v>
          </cell>
        </row>
        <row r="8140">
          <cell r="A8140" t="str">
            <v>다대(1)</v>
          </cell>
        </row>
        <row r="8141">
          <cell r="A8141" t="str">
            <v>다대(1)</v>
          </cell>
        </row>
        <row r="8142">
          <cell r="A8142" t="str">
            <v>다대(1)</v>
          </cell>
        </row>
        <row r="8143">
          <cell r="A8143" t="str">
            <v>다대(1)</v>
          </cell>
        </row>
        <row r="8144">
          <cell r="A8144" t="str">
            <v>다대(1)</v>
          </cell>
        </row>
        <row r="8145">
          <cell r="A8145" t="str">
            <v>다대(1)</v>
          </cell>
        </row>
        <row r="8146">
          <cell r="A8146" t="str">
            <v>다대(1)</v>
          </cell>
        </row>
        <row r="8147">
          <cell r="A8147" t="str">
            <v>다대(1)</v>
          </cell>
        </row>
        <row r="8148">
          <cell r="A8148" t="str">
            <v>다대(1)</v>
          </cell>
        </row>
        <row r="8149">
          <cell r="A8149" t="str">
            <v>다대(1)</v>
          </cell>
        </row>
        <row r="8150">
          <cell r="A8150" t="str">
            <v>다대(1)</v>
          </cell>
        </row>
        <row r="8151">
          <cell r="A8151" t="str">
            <v>다대(1)</v>
          </cell>
        </row>
        <row r="8152">
          <cell r="A8152" t="str">
            <v>다대(1)</v>
          </cell>
        </row>
        <row r="8153">
          <cell r="A8153" t="str">
            <v>다대(1)</v>
          </cell>
        </row>
        <row r="8154">
          <cell r="A8154" t="str">
            <v>다대(1)</v>
          </cell>
        </row>
        <row r="8155">
          <cell r="A8155" t="str">
            <v>다대(1)</v>
          </cell>
        </row>
        <row r="8156">
          <cell r="A8156" t="str">
            <v>다대(1)</v>
          </cell>
        </row>
        <row r="8157">
          <cell r="A8157" t="str">
            <v>다대(1)</v>
          </cell>
        </row>
        <row r="8158">
          <cell r="A8158" t="str">
            <v>다대(1)</v>
          </cell>
        </row>
        <row r="8159">
          <cell r="A8159" t="str">
            <v>다대(1)</v>
          </cell>
        </row>
        <row r="8160">
          <cell r="A8160" t="str">
            <v>다대(1)</v>
          </cell>
        </row>
        <row r="8161">
          <cell r="A8161" t="str">
            <v>다대(1)</v>
          </cell>
        </row>
        <row r="8162">
          <cell r="A8162" t="str">
            <v>다대(1)</v>
          </cell>
        </row>
        <row r="8163">
          <cell r="A8163" t="str">
            <v>다대(1)</v>
          </cell>
        </row>
        <row r="8164">
          <cell r="A8164" t="str">
            <v>다대(1)</v>
          </cell>
        </row>
        <row r="8165">
          <cell r="A8165" t="str">
            <v>다대(1)</v>
          </cell>
        </row>
        <row r="8166">
          <cell r="A8166" t="str">
            <v>다대(1)</v>
          </cell>
        </row>
        <row r="8167">
          <cell r="A8167" t="str">
            <v>다대(1)</v>
          </cell>
        </row>
        <row r="8168">
          <cell r="A8168" t="str">
            <v>다대(1)</v>
          </cell>
        </row>
        <row r="8169">
          <cell r="A8169" t="str">
            <v>다대(1)</v>
          </cell>
        </row>
        <row r="8170">
          <cell r="A8170" t="str">
            <v>다대(1)</v>
          </cell>
        </row>
        <row r="8171">
          <cell r="A8171" t="str">
            <v>다대(1)</v>
          </cell>
        </row>
        <row r="8172">
          <cell r="A8172" t="str">
            <v>다대(1)</v>
          </cell>
        </row>
        <row r="8173">
          <cell r="A8173" t="str">
            <v>다대(1)</v>
          </cell>
        </row>
        <row r="8174">
          <cell r="A8174" t="str">
            <v>다대(1)</v>
          </cell>
        </row>
        <row r="8175">
          <cell r="A8175" t="str">
            <v>다대(1)</v>
          </cell>
        </row>
        <row r="8176">
          <cell r="A8176" t="str">
            <v>다대(1)</v>
          </cell>
        </row>
        <row r="8177">
          <cell r="A8177" t="str">
            <v>다대(1)</v>
          </cell>
        </row>
        <row r="8178">
          <cell r="A8178" t="str">
            <v>다대(1)</v>
          </cell>
        </row>
        <row r="8179">
          <cell r="A8179" t="str">
            <v>다대(1)</v>
          </cell>
        </row>
        <row r="8180">
          <cell r="A8180" t="str">
            <v>다대(1)</v>
          </cell>
        </row>
        <row r="8181">
          <cell r="A8181" t="str">
            <v>다대(1)</v>
          </cell>
        </row>
        <row r="8182">
          <cell r="A8182" t="str">
            <v>다대(1)</v>
          </cell>
        </row>
        <row r="8183">
          <cell r="A8183" t="str">
            <v>다대(1)</v>
          </cell>
        </row>
        <row r="8184">
          <cell r="A8184" t="str">
            <v>다대(1)</v>
          </cell>
        </row>
        <row r="8185">
          <cell r="A8185" t="str">
            <v>다대(1)</v>
          </cell>
        </row>
        <row r="8186">
          <cell r="A8186" t="str">
            <v>다대(1)</v>
          </cell>
        </row>
        <row r="8187">
          <cell r="A8187" t="str">
            <v>다대(1)</v>
          </cell>
        </row>
        <row r="8188">
          <cell r="A8188" t="str">
            <v>다대(1)</v>
          </cell>
        </row>
        <row r="8189">
          <cell r="A8189" t="str">
            <v>다대(1)</v>
          </cell>
        </row>
        <row r="8190">
          <cell r="A8190" t="str">
            <v>다대(1)</v>
          </cell>
        </row>
        <row r="8191">
          <cell r="A8191" t="str">
            <v>다대(1)</v>
          </cell>
        </row>
        <row r="8192">
          <cell r="A8192" t="str">
            <v>다대(1)</v>
          </cell>
        </row>
        <row r="8193">
          <cell r="A8193" t="str">
            <v>다대(1)</v>
          </cell>
        </row>
        <row r="8194">
          <cell r="A8194" t="str">
            <v>다대(1)</v>
          </cell>
        </row>
        <row r="8195">
          <cell r="A8195" t="str">
            <v>다대(1)</v>
          </cell>
        </row>
        <row r="8196">
          <cell r="A8196" t="str">
            <v>다대(1)</v>
          </cell>
        </row>
        <row r="8197">
          <cell r="A8197" t="str">
            <v>다대(1)</v>
          </cell>
        </row>
        <row r="8198">
          <cell r="A8198" t="str">
            <v>다대(1)</v>
          </cell>
        </row>
        <row r="8199">
          <cell r="A8199" t="str">
            <v>다대(1)</v>
          </cell>
        </row>
        <row r="8200">
          <cell r="A8200" t="str">
            <v>다대(1)</v>
          </cell>
        </row>
        <row r="8201">
          <cell r="A8201" t="str">
            <v>다대(1)</v>
          </cell>
        </row>
        <row r="8202">
          <cell r="A8202" t="str">
            <v>다대(1)</v>
          </cell>
        </row>
        <row r="8203">
          <cell r="A8203" t="str">
            <v>다대(1)</v>
          </cell>
        </row>
        <row r="8204">
          <cell r="A8204" t="str">
            <v>다대(1)</v>
          </cell>
        </row>
        <row r="8205">
          <cell r="A8205" t="str">
            <v>다대(1)</v>
          </cell>
        </row>
        <row r="8206">
          <cell r="A8206" t="str">
            <v>다대(1)</v>
          </cell>
        </row>
        <row r="8207">
          <cell r="A8207" t="str">
            <v>다대(1)</v>
          </cell>
        </row>
        <row r="8208">
          <cell r="A8208" t="str">
            <v>다대(1)</v>
          </cell>
        </row>
        <row r="8209">
          <cell r="A8209" t="str">
            <v>다대(1)</v>
          </cell>
        </row>
        <row r="8210">
          <cell r="A8210" t="str">
            <v>다대(1)</v>
          </cell>
        </row>
        <row r="8211">
          <cell r="A8211" t="str">
            <v>다대(1)</v>
          </cell>
        </row>
        <row r="8212">
          <cell r="A8212" t="str">
            <v>다대(1)</v>
          </cell>
        </row>
        <row r="8213">
          <cell r="A8213" t="str">
            <v>다대(1)</v>
          </cell>
        </row>
        <row r="8214">
          <cell r="A8214" t="str">
            <v>다대(1)</v>
          </cell>
        </row>
        <row r="8215">
          <cell r="A8215" t="str">
            <v>다대(1)</v>
          </cell>
        </row>
        <row r="8216">
          <cell r="A8216" t="str">
            <v>다대(1)</v>
          </cell>
        </row>
        <row r="8217">
          <cell r="A8217" t="str">
            <v>다대(1)</v>
          </cell>
        </row>
        <row r="8218">
          <cell r="A8218" t="str">
            <v>다대(1)</v>
          </cell>
        </row>
        <row r="8219">
          <cell r="A8219" t="str">
            <v>다대(1)</v>
          </cell>
        </row>
        <row r="8220">
          <cell r="A8220" t="str">
            <v>다대(1)</v>
          </cell>
        </row>
        <row r="8221">
          <cell r="A8221" t="str">
            <v>다대(1)</v>
          </cell>
        </row>
        <row r="8222">
          <cell r="A8222" t="str">
            <v>다대(1)</v>
          </cell>
        </row>
        <row r="8223">
          <cell r="A8223" t="str">
            <v>다대(1)</v>
          </cell>
        </row>
        <row r="8224">
          <cell r="A8224" t="str">
            <v>다대(1)</v>
          </cell>
        </row>
        <row r="8225">
          <cell r="A8225" t="str">
            <v>다대(1)</v>
          </cell>
        </row>
        <row r="8226">
          <cell r="A8226" t="str">
            <v>다대(1)</v>
          </cell>
        </row>
        <row r="8227">
          <cell r="A8227" t="str">
            <v>다대(1)</v>
          </cell>
        </row>
        <row r="8228">
          <cell r="A8228" t="str">
            <v>다대(1)</v>
          </cell>
        </row>
        <row r="8229">
          <cell r="A8229" t="str">
            <v>다대(1)</v>
          </cell>
        </row>
        <row r="8230">
          <cell r="A8230" t="str">
            <v>다대(1)</v>
          </cell>
        </row>
        <row r="8231">
          <cell r="A8231" t="str">
            <v>다대(1)</v>
          </cell>
        </row>
        <row r="8232">
          <cell r="A8232" t="str">
            <v>다대(1)</v>
          </cell>
        </row>
        <row r="8233">
          <cell r="A8233" t="str">
            <v>다대(1)</v>
          </cell>
        </row>
        <row r="8234">
          <cell r="A8234" t="str">
            <v>다대(1)</v>
          </cell>
        </row>
        <row r="8235">
          <cell r="A8235" t="str">
            <v>다대(1)</v>
          </cell>
        </row>
        <row r="8236">
          <cell r="A8236" t="str">
            <v>다대(1)</v>
          </cell>
        </row>
        <row r="8237">
          <cell r="A8237" t="str">
            <v>다대(1)</v>
          </cell>
        </row>
        <row r="8238">
          <cell r="A8238" t="str">
            <v>다대(1)</v>
          </cell>
        </row>
        <row r="8239">
          <cell r="A8239" t="str">
            <v>다대(1)</v>
          </cell>
        </row>
        <row r="8240">
          <cell r="A8240" t="str">
            <v>다대(1)</v>
          </cell>
        </row>
        <row r="8241">
          <cell r="A8241" t="str">
            <v>다대(1)</v>
          </cell>
        </row>
        <row r="8242">
          <cell r="A8242" t="str">
            <v>다대(1)</v>
          </cell>
        </row>
        <row r="8243">
          <cell r="A8243" t="str">
            <v>다대(1)</v>
          </cell>
        </row>
        <row r="8244">
          <cell r="A8244" t="str">
            <v>다대(1)</v>
          </cell>
        </row>
        <row r="8245">
          <cell r="A8245" t="str">
            <v>다대(1)</v>
          </cell>
        </row>
        <row r="8246">
          <cell r="A8246" t="str">
            <v>다대(1)</v>
          </cell>
        </row>
        <row r="8247">
          <cell r="A8247" t="str">
            <v>다대(1)</v>
          </cell>
        </row>
        <row r="8248">
          <cell r="A8248" t="str">
            <v>다대(1)</v>
          </cell>
        </row>
        <row r="8249">
          <cell r="A8249" t="str">
            <v>다대(1)</v>
          </cell>
        </row>
        <row r="8250">
          <cell r="A8250" t="str">
            <v>다대(1)</v>
          </cell>
        </row>
        <row r="8251">
          <cell r="A8251" t="str">
            <v>다대(1)</v>
          </cell>
        </row>
        <row r="8252">
          <cell r="A8252" t="str">
            <v>다대(1)</v>
          </cell>
        </row>
        <row r="8253">
          <cell r="A8253" t="str">
            <v>다대(1)</v>
          </cell>
        </row>
        <row r="8254">
          <cell r="A8254" t="str">
            <v>다대(1)</v>
          </cell>
        </row>
        <row r="8255">
          <cell r="A8255" t="str">
            <v>다대(1)</v>
          </cell>
        </row>
        <row r="8256">
          <cell r="A8256" t="str">
            <v>다대(1)</v>
          </cell>
        </row>
        <row r="8257">
          <cell r="A8257" t="str">
            <v>다대(1)</v>
          </cell>
        </row>
        <row r="8258">
          <cell r="A8258" t="str">
            <v>다대(1)</v>
          </cell>
        </row>
        <row r="8259">
          <cell r="A8259" t="str">
            <v>다대(1)</v>
          </cell>
        </row>
        <row r="8260">
          <cell r="A8260" t="str">
            <v>다대(1)</v>
          </cell>
        </row>
        <row r="8261">
          <cell r="A8261" t="str">
            <v>다대(1)</v>
          </cell>
        </row>
        <row r="8262">
          <cell r="A8262" t="str">
            <v>다대(1)</v>
          </cell>
        </row>
        <row r="8263">
          <cell r="A8263" t="str">
            <v>다대(1)</v>
          </cell>
        </row>
        <row r="8264">
          <cell r="A8264" t="str">
            <v>다대(1)</v>
          </cell>
        </row>
        <row r="8265">
          <cell r="A8265" t="str">
            <v>다대(1)</v>
          </cell>
        </row>
        <row r="8266">
          <cell r="A8266" t="str">
            <v>다대(1)</v>
          </cell>
        </row>
        <row r="8267">
          <cell r="A8267" t="str">
            <v>다대(1)</v>
          </cell>
        </row>
        <row r="8268">
          <cell r="A8268" t="str">
            <v>다대(1)</v>
          </cell>
        </row>
        <row r="8269">
          <cell r="A8269" t="str">
            <v>다대(1)</v>
          </cell>
        </row>
        <row r="8270">
          <cell r="A8270" t="str">
            <v>다대(1)</v>
          </cell>
        </row>
        <row r="8271">
          <cell r="A8271" t="str">
            <v>다대(1)</v>
          </cell>
        </row>
        <row r="8272">
          <cell r="A8272" t="str">
            <v>다대(1)</v>
          </cell>
        </row>
        <row r="8273">
          <cell r="A8273" t="str">
            <v>다대(1)</v>
          </cell>
        </row>
        <row r="8274">
          <cell r="A8274" t="str">
            <v>다대(1)</v>
          </cell>
        </row>
        <row r="8275">
          <cell r="A8275" t="str">
            <v>다대(1)</v>
          </cell>
        </row>
        <row r="8276">
          <cell r="A8276" t="str">
            <v>다대(1)</v>
          </cell>
        </row>
        <row r="8277">
          <cell r="A8277" t="str">
            <v>다대(1)</v>
          </cell>
        </row>
        <row r="8278">
          <cell r="A8278" t="str">
            <v>다대(1)</v>
          </cell>
        </row>
        <row r="8279">
          <cell r="A8279" t="str">
            <v>다대(1)</v>
          </cell>
        </row>
        <row r="8280">
          <cell r="A8280" t="str">
            <v>다대(1)</v>
          </cell>
        </row>
        <row r="8281">
          <cell r="A8281" t="str">
            <v>다대(1)</v>
          </cell>
        </row>
        <row r="8282">
          <cell r="A8282" t="str">
            <v>다대(1)</v>
          </cell>
        </row>
        <row r="8283">
          <cell r="A8283" t="str">
            <v>다대(1)</v>
          </cell>
        </row>
        <row r="8284">
          <cell r="A8284" t="str">
            <v>다대(1)</v>
          </cell>
        </row>
        <row r="8285">
          <cell r="A8285" t="str">
            <v>다대(1)</v>
          </cell>
        </row>
        <row r="8286">
          <cell r="A8286" t="str">
            <v>다대(1)</v>
          </cell>
        </row>
        <row r="8287">
          <cell r="A8287" t="str">
            <v>다대(1)</v>
          </cell>
        </row>
        <row r="8288">
          <cell r="A8288" t="str">
            <v>다대(1)</v>
          </cell>
        </row>
        <row r="8289">
          <cell r="A8289" t="str">
            <v>다대(1)</v>
          </cell>
        </row>
        <row r="8290">
          <cell r="A8290" t="str">
            <v>다대(1)</v>
          </cell>
        </row>
        <row r="8291">
          <cell r="A8291" t="str">
            <v>다대(1)</v>
          </cell>
        </row>
        <row r="8292">
          <cell r="A8292" t="str">
            <v>다대(1)</v>
          </cell>
        </row>
        <row r="8293">
          <cell r="A8293" t="str">
            <v>다대(1)</v>
          </cell>
        </row>
        <row r="8294">
          <cell r="A8294" t="str">
            <v>다대(1)</v>
          </cell>
        </row>
        <row r="8295">
          <cell r="A8295" t="str">
            <v>다대(1)</v>
          </cell>
        </row>
        <row r="8296">
          <cell r="A8296" t="str">
            <v>다대(1)</v>
          </cell>
        </row>
        <row r="8297">
          <cell r="A8297" t="str">
            <v>다대(1)</v>
          </cell>
        </row>
        <row r="8298">
          <cell r="A8298" t="str">
            <v>다대(1)</v>
          </cell>
        </row>
        <row r="8299">
          <cell r="A8299" t="str">
            <v>다대(1)</v>
          </cell>
        </row>
        <row r="8300">
          <cell r="A8300" t="str">
            <v>다대(1)</v>
          </cell>
        </row>
        <row r="8301">
          <cell r="A8301" t="str">
            <v>다대(1)</v>
          </cell>
        </row>
        <row r="8302">
          <cell r="A8302" t="str">
            <v>다대(1)</v>
          </cell>
        </row>
        <row r="8303">
          <cell r="A8303" t="str">
            <v>다대(1)</v>
          </cell>
        </row>
        <row r="8304">
          <cell r="A8304" t="str">
            <v>다대(1)</v>
          </cell>
        </row>
        <row r="8305">
          <cell r="A8305" t="str">
            <v>다대(1)</v>
          </cell>
        </row>
        <row r="8306">
          <cell r="A8306" t="str">
            <v>다대(1)</v>
          </cell>
        </row>
        <row r="8307">
          <cell r="A8307" t="str">
            <v>다대(1)</v>
          </cell>
        </row>
        <row r="8308">
          <cell r="A8308" t="str">
            <v>다대(1)</v>
          </cell>
        </row>
        <row r="8309">
          <cell r="A8309" t="str">
            <v>다대(1)</v>
          </cell>
        </row>
        <row r="8310">
          <cell r="A8310" t="str">
            <v>다대(1)</v>
          </cell>
        </row>
        <row r="8311">
          <cell r="A8311" t="str">
            <v>다대(1)</v>
          </cell>
        </row>
        <row r="8312">
          <cell r="A8312" t="str">
            <v>다대(1)</v>
          </cell>
        </row>
        <row r="8313">
          <cell r="A8313" t="str">
            <v>다대(1)</v>
          </cell>
        </row>
        <row r="8314">
          <cell r="A8314" t="str">
            <v>다대(1)</v>
          </cell>
        </row>
        <row r="8315">
          <cell r="A8315" t="str">
            <v>다대(1)</v>
          </cell>
        </row>
        <row r="8316">
          <cell r="A8316" t="str">
            <v>다대(1)</v>
          </cell>
        </row>
        <row r="8317">
          <cell r="A8317" t="str">
            <v>다대(1)</v>
          </cell>
        </row>
        <row r="8318">
          <cell r="A8318" t="str">
            <v>다대(1)</v>
          </cell>
        </row>
        <row r="8319">
          <cell r="A8319" t="str">
            <v>다대(1)</v>
          </cell>
        </row>
        <row r="8320">
          <cell r="A8320" t="str">
            <v>다대(1)</v>
          </cell>
        </row>
        <row r="8321">
          <cell r="A8321" t="str">
            <v>다대(1)</v>
          </cell>
        </row>
        <row r="8322">
          <cell r="A8322" t="str">
            <v>다대(1)</v>
          </cell>
        </row>
        <row r="8323">
          <cell r="A8323" t="str">
            <v>다대(1)</v>
          </cell>
        </row>
        <row r="8324">
          <cell r="A8324" t="str">
            <v>다대(1)</v>
          </cell>
        </row>
        <row r="8325">
          <cell r="A8325" t="str">
            <v>다대(1)</v>
          </cell>
        </row>
        <row r="8326">
          <cell r="A8326" t="str">
            <v>다대(1)</v>
          </cell>
        </row>
        <row r="8327">
          <cell r="A8327" t="str">
            <v>다대(1)</v>
          </cell>
        </row>
        <row r="8328">
          <cell r="A8328" t="str">
            <v>다대(1)</v>
          </cell>
        </row>
        <row r="8329">
          <cell r="A8329" t="str">
            <v>다대(1)</v>
          </cell>
        </row>
        <row r="8330">
          <cell r="A8330" t="str">
            <v>다대(1)</v>
          </cell>
        </row>
        <row r="8331">
          <cell r="A8331" t="str">
            <v>다대(1)</v>
          </cell>
        </row>
        <row r="8332">
          <cell r="A8332" t="str">
            <v>다대(1)</v>
          </cell>
        </row>
        <row r="8334">
          <cell r="A8334" t="str">
            <v>송현</v>
          </cell>
        </row>
        <row r="8335">
          <cell r="A8335" t="str">
            <v>송현</v>
          </cell>
        </row>
        <row r="8336">
          <cell r="A8336" t="str">
            <v>송현</v>
          </cell>
        </row>
        <row r="8337">
          <cell r="A8337" t="str">
            <v>송현</v>
          </cell>
        </row>
        <row r="8338">
          <cell r="A8338" t="str">
            <v>송현</v>
          </cell>
        </row>
        <row r="8339">
          <cell r="A8339" t="str">
            <v>송현</v>
          </cell>
        </row>
        <row r="8340">
          <cell r="A8340" t="str">
            <v>송현</v>
          </cell>
        </row>
        <row r="8341">
          <cell r="A8341" t="str">
            <v>송현</v>
          </cell>
        </row>
        <row r="8342">
          <cell r="A8342" t="str">
            <v>송현</v>
          </cell>
        </row>
        <row r="8343">
          <cell r="A8343" t="str">
            <v>송현</v>
          </cell>
        </row>
        <row r="8344">
          <cell r="A8344" t="str">
            <v>송현</v>
          </cell>
        </row>
        <row r="8345">
          <cell r="A8345" t="str">
            <v>송현</v>
          </cell>
        </row>
        <row r="8346">
          <cell r="A8346" t="str">
            <v>송현</v>
          </cell>
        </row>
        <row r="8347">
          <cell r="A8347" t="str">
            <v>송현</v>
          </cell>
        </row>
        <row r="8348">
          <cell r="A8348" t="str">
            <v>송현</v>
          </cell>
        </row>
        <row r="8349">
          <cell r="A8349" t="str">
            <v>송현</v>
          </cell>
        </row>
        <row r="8350">
          <cell r="A8350" t="str">
            <v>송현</v>
          </cell>
        </row>
        <row r="8351">
          <cell r="A8351" t="str">
            <v>송현</v>
          </cell>
        </row>
        <row r="8352">
          <cell r="A8352" t="str">
            <v>송현</v>
          </cell>
        </row>
        <row r="8353">
          <cell r="A8353" t="str">
            <v>송현</v>
          </cell>
        </row>
        <row r="8354">
          <cell r="A8354" t="str">
            <v>송현</v>
          </cell>
        </row>
        <row r="8355">
          <cell r="A8355" t="str">
            <v>송현</v>
          </cell>
        </row>
        <row r="8356">
          <cell r="A8356" t="str">
            <v>송현</v>
          </cell>
        </row>
        <row r="8357">
          <cell r="A8357" t="str">
            <v>송현</v>
          </cell>
        </row>
        <row r="8358">
          <cell r="A8358" t="str">
            <v>송현</v>
          </cell>
        </row>
        <row r="8359">
          <cell r="A8359" t="str">
            <v>송현</v>
          </cell>
        </row>
        <row r="8360">
          <cell r="A8360" t="str">
            <v>송현</v>
          </cell>
        </row>
        <row r="8361">
          <cell r="A8361" t="str">
            <v>송현</v>
          </cell>
        </row>
        <row r="8362">
          <cell r="A8362" t="str">
            <v>송현</v>
          </cell>
        </row>
        <row r="8363">
          <cell r="A8363" t="str">
            <v>송현</v>
          </cell>
        </row>
        <row r="8364">
          <cell r="A8364" t="str">
            <v>송현</v>
          </cell>
        </row>
        <row r="8365">
          <cell r="A8365" t="str">
            <v>송현</v>
          </cell>
        </row>
        <row r="8366">
          <cell r="A8366" t="str">
            <v>송현</v>
          </cell>
        </row>
        <row r="8367">
          <cell r="A8367" t="str">
            <v>송현</v>
          </cell>
        </row>
        <row r="8368">
          <cell r="A8368" t="str">
            <v>송현</v>
          </cell>
        </row>
        <row r="8369">
          <cell r="A8369" t="str">
            <v>송현</v>
          </cell>
        </row>
        <row r="8370">
          <cell r="A8370" t="str">
            <v>송현</v>
          </cell>
        </row>
        <row r="8371">
          <cell r="A8371" t="str">
            <v>송현</v>
          </cell>
        </row>
        <row r="8372">
          <cell r="A8372" t="str">
            <v>송현</v>
          </cell>
        </row>
        <row r="8373">
          <cell r="A8373" t="str">
            <v>송현</v>
          </cell>
        </row>
        <row r="8374">
          <cell r="A8374" t="str">
            <v>송현</v>
          </cell>
        </row>
        <row r="8375">
          <cell r="A8375" t="str">
            <v>송현</v>
          </cell>
        </row>
        <row r="8376">
          <cell r="A8376" t="str">
            <v>송현</v>
          </cell>
        </row>
        <row r="8377">
          <cell r="A8377" t="str">
            <v>송현</v>
          </cell>
        </row>
        <row r="8378">
          <cell r="A8378" t="str">
            <v>송현</v>
          </cell>
        </row>
        <row r="8379">
          <cell r="A8379" t="str">
            <v>송현</v>
          </cell>
        </row>
        <row r="8380">
          <cell r="A8380" t="str">
            <v>송현</v>
          </cell>
        </row>
        <row r="8381">
          <cell r="A8381" t="str">
            <v>송현</v>
          </cell>
        </row>
        <row r="8382">
          <cell r="A8382" t="str">
            <v>송현</v>
          </cell>
        </row>
        <row r="8383">
          <cell r="A8383" t="str">
            <v>송현</v>
          </cell>
        </row>
        <row r="8384">
          <cell r="A8384" t="str">
            <v>송현</v>
          </cell>
        </row>
        <row r="8385">
          <cell r="A8385" t="str">
            <v>송현</v>
          </cell>
        </row>
        <row r="8386">
          <cell r="A8386" t="str">
            <v>송현</v>
          </cell>
        </row>
        <row r="8387">
          <cell r="A8387" t="str">
            <v>송현</v>
          </cell>
        </row>
        <row r="8388">
          <cell r="A8388" t="str">
            <v>송현</v>
          </cell>
        </row>
        <row r="8389">
          <cell r="A8389" t="str">
            <v>송현</v>
          </cell>
        </row>
        <row r="8390">
          <cell r="A8390" t="str">
            <v>송현</v>
          </cell>
        </row>
        <row r="8391">
          <cell r="A8391" t="str">
            <v>송현</v>
          </cell>
        </row>
        <row r="8392">
          <cell r="A8392" t="str">
            <v>송현</v>
          </cell>
        </row>
        <row r="8393">
          <cell r="A8393" t="str">
            <v>송현</v>
          </cell>
        </row>
        <row r="8394">
          <cell r="A8394" t="str">
            <v>송현</v>
          </cell>
        </row>
        <row r="8395">
          <cell r="A8395" t="str">
            <v>송현</v>
          </cell>
        </row>
        <row r="8396">
          <cell r="A8396" t="str">
            <v>송현</v>
          </cell>
        </row>
        <row r="8397">
          <cell r="A8397" t="str">
            <v>송현</v>
          </cell>
        </row>
        <row r="8398">
          <cell r="A8398" t="str">
            <v>송현</v>
          </cell>
        </row>
        <row r="8399">
          <cell r="A8399" t="str">
            <v>송현</v>
          </cell>
        </row>
        <row r="8400">
          <cell r="A8400" t="str">
            <v>송현</v>
          </cell>
        </row>
        <row r="8401">
          <cell r="A8401" t="str">
            <v>송현</v>
          </cell>
        </row>
        <row r="8402">
          <cell r="A8402" t="str">
            <v>송현</v>
          </cell>
        </row>
        <row r="8403">
          <cell r="A8403" t="str">
            <v>송현</v>
          </cell>
        </row>
        <row r="8404">
          <cell r="A8404" t="str">
            <v>송현</v>
          </cell>
        </row>
        <row r="8405">
          <cell r="A8405" t="str">
            <v>송현</v>
          </cell>
        </row>
        <row r="8406">
          <cell r="A8406" t="str">
            <v>송현</v>
          </cell>
        </row>
        <row r="8407">
          <cell r="A8407" t="str">
            <v>송현</v>
          </cell>
        </row>
        <row r="8408">
          <cell r="A8408" t="str">
            <v>송현</v>
          </cell>
        </row>
        <row r="8409">
          <cell r="A8409" t="str">
            <v>송현</v>
          </cell>
        </row>
        <row r="8410">
          <cell r="A8410" t="str">
            <v>송현</v>
          </cell>
        </row>
        <row r="8411">
          <cell r="A8411" t="str">
            <v>송현</v>
          </cell>
        </row>
        <row r="8412">
          <cell r="A8412" t="str">
            <v>송현</v>
          </cell>
        </row>
        <row r="8413">
          <cell r="A8413" t="str">
            <v>송현</v>
          </cell>
        </row>
        <row r="8414">
          <cell r="A8414" t="str">
            <v>송현</v>
          </cell>
        </row>
        <row r="8415">
          <cell r="A8415" t="str">
            <v>송현</v>
          </cell>
        </row>
        <row r="8416">
          <cell r="A8416" t="str">
            <v>송현</v>
          </cell>
        </row>
        <row r="8417">
          <cell r="A8417" t="str">
            <v>송현</v>
          </cell>
        </row>
        <row r="8418">
          <cell r="A8418" t="str">
            <v>송현</v>
          </cell>
        </row>
        <row r="8419">
          <cell r="A8419" t="str">
            <v>송현</v>
          </cell>
        </row>
        <row r="8420">
          <cell r="A8420" t="str">
            <v>송현</v>
          </cell>
        </row>
        <row r="8421">
          <cell r="A8421" t="str">
            <v>송현</v>
          </cell>
        </row>
        <row r="8422">
          <cell r="A8422" t="str">
            <v>송현</v>
          </cell>
        </row>
        <row r="8423">
          <cell r="A8423" t="str">
            <v>송현</v>
          </cell>
        </row>
        <row r="8424">
          <cell r="A8424" t="str">
            <v>송현</v>
          </cell>
        </row>
        <row r="8425">
          <cell r="A8425" t="str">
            <v>송현</v>
          </cell>
        </row>
        <row r="8426">
          <cell r="A8426" t="str">
            <v>송현</v>
          </cell>
        </row>
        <row r="8427">
          <cell r="A8427" t="str">
            <v>송현</v>
          </cell>
        </row>
        <row r="8428">
          <cell r="A8428" t="str">
            <v>송현</v>
          </cell>
        </row>
        <row r="8429">
          <cell r="A8429" t="str">
            <v>송현</v>
          </cell>
        </row>
        <row r="8430">
          <cell r="A8430" t="str">
            <v>송현</v>
          </cell>
        </row>
        <row r="8431">
          <cell r="A8431" t="str">
            <v>송현</v>
          </cell>
        </row>
        <row r="8432">
          <cell r="A8432" t="str">
            <v>송현</v>
          </cell>
        </row>
        <row r="8433">
          <cell r="A8433" t="str">
            <v>송현</v>
          </cell>
        </row>
        <row r="8434">
          <cell r="A8434" t="str">
            <v>송현</v>
          </cell>
        </row>
        <row r="8435">
          <cell r="A8435" t="str">
            <v>송현</v>
          </cell>
        </row>
        <row r="8436">
          <cell r="A8436" t="str">
            <v>송현</v>
          </cell>
        </row>
        <row r="8437">
          <cell r="A8437" t="str">
            <v>송현</v>
          </cell>
        </row>
        <row r="8438">
          <cell r="A8438" t="str">
            <v>송현</v>
          </cell>
        </row>
        <row r="8439">
          <cell r="A8439" t="str">
            <v>송현</v>
          </cell>
        </row>
        <row r="8440">
          <cell r="A8440" t="str">
            <v>송현</v>
          </cell>
        </row>
        <row r="8441">
          <cell r="A8441" t="str">
            <v>송현</v>
          </cell>
        </row>
        <row r="8442">
          <cell r="A8442" t="str">
            <v>송현</v>
          </cell>
        </row>
        <row r="8443">
          <cell r="A8443" t="str">
            <v>송현</v>
          </cell>
        </row>
        <row r="8444">
          <cell r="A8444" t="str">
            <v>송현</v>
          </cell>
        </row>
        <row r="8445">
          <cell r="A8445" t="str">
            <v>송현</v>
          </cell>
        </row>
        <row r="8446">
          <cell r="A8446" t="str">
            <v>송현</v>
          </cell>
        </row>
        <row r="8447">
          <cell r="A8447" t="str">
            <v>송현</v>
          </cell>
        </row>
        <row r="8448">
          <cell r="A8448" t="str">
            <v>송현</v>
          </cell>
        </row>
        <row r="8449">
          <cell r="A8449" t="str">
            <v>송현</v>
          </cell>
        </row>
        <row r="8450">
          <cell r="A8450" t="str">
            <v>송현</v>
          </cell>
        </row>
        <row r="8451">
          <cell r="A8451" t="str">
            <v>송현</v>
          </cell>
        </row>
        <row r="8452">
          <cell r="A8452" t="str">
            <v>송현</v>
          </cell>
        </row>
        <row r="8453">
          <cell r="A8453" t="str">
            <v>송현</v>
          </cell>
        </row>
        <row r="8454">
          <cell r="A8454" t="str">
            <v>송현</v>
          </cell>
        </row>
        <row r="8455">
          <cell r="A8455" t="str">
            <v>송현</v>
          </cell>
        </row>
        <row r="8456">
          <cell r="A8456" t="str">
            <v>송현</v>
          </cell>
        </row>
        <row r="8457">
          <cell r="A8457" t="str">
            <v>송현</v>
          </cell>
        </row>
        <row r="8458">
          <cell r="A8458" t="str">
            <v>송현</v>
          </cell>
        </row>
        <row r="8459">
          <cell r="A8459" t="str">
            <v>송현</v>
          </cell>
        </row>
        <row r="8460">
          <cell r="A8460" t="str">
            <v>송현</v>
          </cell>
        </row>
        <row r="8461">
          <cell r="A8461" t="str">
            <v>송현</v>
          </cell>
        </row>
        <row r="8462">
          <cell r="A8462" t="str">
            <v>송현</v>
          </cell>
        </row>
        <row r="8463">
          <cell r="A8463" t="str">
            <v>송현</v>
          </cell>
        </row>
        <row r="8464">
          <cell r="A8464" t="str">
            <v>송현</v>
          </cell>
        </row>
        <row r="8465">
          <cell r="A8465" t="str">
            <v>송현</v>
          </cell>
        </row>
        <row r="8466">
          <cell r="A8466" t="str">
            <v>송현</v>
          </cell>
        </row>
        <row r="8467">
          <cell r="A8467" t="str">
            <v>송현</v>
          </cell>
        </row>
        <row r="8468">
          <cell r="A8468" t="str">
            <v>송현</v>
          </cell>
        </row>
        <row r="8469">
          <cell r="A8469" t="str">
            <v>송현</v>
          </cell>
        </row>
        <row r="8470">
          <cell r="A8470" t="str">
            <v>송현</v>
          </cell>
        </row>
        <row r="8471">
          <cell r="A8471" t="str">
            <v>송현</v>
          </cell>
        </row>
        <row r="8472">
          <cell r="A8472" t="str">
            <v>송현</v>
          </cell>
        </row>
        <row r="8473">
          <cell r="A8473" t="str">
            <v>송현</v>
          </cell>
        </row>
        <row r="8474">
          <cell r="A8474" t="str">
            <v>송현</v>
          </cell>
        </row>
        <row r="8475">
          <cell r="A8475" t="str">
            <v>송현</v>
          </cell>
        </row>
        <row r="8476">
          <cell r="A8476" t="str">
            <v>송현</v>
          </cell>
        </row>
        <row r="8477">
          <cell r="A8477" t="str">
            <v>송현</v>
          </cell>
        </row>
        <row r="8478">
          <cell r="A8478" t="str">
            <v>송현</v>
          </cell>
        </row>
        <row r="8479">
          <cell r="A8479" t="str">
            <v>송현</v>
          </cell>
        </row>
        <row r="8480">
          <cell r="A8480" t="str">
            <v>송현</v>
          </cell>
        </row>
        <row r="8481">
          <cell r="A8481" t="str">
            <v>송현</v>
          </cell>
        </row>
        <row r="8482">
          <cell r="A8482" t="str">
            <v>송현</v>
          </cell>
        </row>
        <row r="8483">
          <cell r="A8483" t="str">
            <v>송현</v>
          </cell>
        </row>
        <row r="8484">
          <cell r="A8484" t="str">
            <v>송현</v>
          </cell>
        </row>
        <row r="8485">
          <cell r="A8485" t="str">
            <v>송현</v>
          </cell>
        </row>
        <row r="8486">
          <cell r="A8486" t="str">
            <v>송현</v>
          </cell>
        </row>
        <row r="8487">
          <cell r="A8487" t="str">
            <v>송현</v>
          </cell>
        </row>
        <row r="8488">
          <cell r="A8488" t="str">
            <v>송현</v>
          </cell>
        </row>
        <row r="8489">
          <cell r="A8489" t="str">
            <v>송현</v>
          </cell>
        </row>
        <row r="8490">
          <cell r="A8490" t="str">
            <v>송현</v>
          </cell>
        </row>
        <row r="8491">
          <cell r="A8491" t="str">
            <v>송현</v>
          </cell>
        </row>
        <row r="8492">
          <cell r="A8492" t="str">
            <v>송현</v>
          </cell>
        </row>
        <row r="8493">
          <cell r="A8493" t="str">
            <v>송현</v>
          </cell>
        </row>
        <row r="8494">
          <cell r="A8494" t="str">
            <v>송현</v>
          </cell>
        </row>
        <row r="8495">
          <cell r="A8495" t="str">
            <v>송현</v>
          </cell>
        </row>
        <row r="8496">
          <cell r="A8496" t="str">
            <v>송현</v>
          </cell>
        </row>
        <row r="8497">
          <cell r="A8497" t="str">
            <v>송현</v>
          </cell>
        </row>
        <row r="8498">
          <cell r="A8498" t="str">
            <v>송현</v>
          </cell>
        </row>
        <row r="8499">
          <cell r="A8499" t="str">
            <v>송현</v>
          </cell>
        </row>
        <row r="8500">
          <cell r="A8500" t="str">
            <v>송현</v>
          </cell>
        </row>
        <row r="8501">
          <cell r="A8501" t="str">
            <v>송현</v>
          </cell>
        </row>
        <row r="8502">
          <cell r="A8502" t="str">
            <v>송현</v>
          </cell>
        </row>
        <row r="8503">
          <cell r="A8503" t="str">
            <v>송현</v>
          </cell>
        </row>
        <row r="8504">
          <cell r="A8504" t="str">
            <v>송현</v>
          </cell>
        </row>
        <row r="8505">
          <cell r="A8505" t="str">
            <v>송현</v>
          </cell>
        </row>
        <row r="8506">
          <cell r="A8506" t="str">
            <v>송현</v>
          </cell>
        </row>
        <row r="8507">
          <cell r="A8507" t="str">
            <v>송현</v>
          </cell>
        </row>
        <row r="8508">
          <cell r="A8508" t="str">
            <v>송현</v>
          </cell>
        </row>
        <row r="8509">
          <cell r="A8509" t="str">
            <v>송현</v>
          </cell>
        </row>
        <row r="8510">
          <cell r="A8510" t="str">
            <v>송현</v>
          </cell>
        </row>
        <row r="8511">
          <cell r="A8511" t="str">
            <v>송현</v>
          </cell>
        </row>
        <row r="8512">
          <cell r="A8512" t="str">
            <v>송현</v>
          </cell>
        </row>
        <row r="8513">
          <cell r="A8513" t="str">
            <v>송현</v>
          </cell>
        </row>
        <row r="8514">
          <cell r="A8514" t="str">
            <v>송현</v>
          </cell>
        </row>
        <row r="8515">
          <cell r="A8515" t="str">
            <v>송현</v>
          </cell>
        </row>
        <row r="8516">
          <cell r="A8516" t="str">
            <v>송현</v>
          </cell>
        </row>
        <row r="8517">
          <cell r="A8517" t="str">
            <v>송현</v>
          </cell>
        </row>
        <row r="8518">
          <cell r="A8518" t="str">
            <v>송현</v>
          </cell>
        </row>
        <row r="8519">
          <cell r="A8519" t="str">
            <v>송현</v>
          </cell>
        </row>
        <row r="8520">
          <cell r="A8520" t="str">
            <v>송현</v>
          </cell>
        </row>
        <row r="8521">
          <cell r="A8521" t="str">
            <v>송현</v>
          </cell>
        </row>
        <row r="8522">
          <cell r="A8522" t="str">
            <v>송현</v>
          </cell>
        </row>
        <row r="8523">
          <cell r="A8523" t="str">
            <v>송현</v>
          </cell>
        </row>
        <row r="8524">
          <cell r="A8524" t="str">
            <v>송현</v>
          </cell>
        </row>
        <row r="8525">
          <cell r="A8525" t="str">
            <v>송현</v>
          </cell>
        </row>
        <row r="8526">
          <cell r="A8526" t="str">
            <v>송현</v>
          </cell>
        </row>
        <row r="8527">
          <cell r="A8527" t="str">
            <v>송현</v>
          </cell>
        </row>
        <row r="8528">
          <cell r="A8528" t="str">
            <v>송현</v>
          </cell>
        </row>
        <row r="8529">
          <cell r="A8529" t="str">
            <v>송현</v>
          </cell>
        </row>
        <row r="8530">
          <cell r="A8530" t="str">
            <v>송현</v>
          </cell>
        </row>
        <row r="8531">
          <cell r="A8531" t="str">
            <v>송현</v>
          </cell>
        </row>
        <row r="8532">
          <cell r="A8532" t="str">
            <v>송현</v>
          </cell>
        </row>
        <row r="8533">
          <cell r="A8533" t="str">
            <v>송현</v>
          </cell>
        </row>
        <row r="8534">
          <cell r="A8534" t="str">
            <v>송현</v>
          </cell>
        </row>
        <row r="8535">
          <cell r="A8535" t="str">
            <v>송현</v>
          </cell>
        </row>
        <row r="8536">
          <cell r="A8536" t="str">
            <v>송현</v>
          </cell>
        </row>
        <row r="8537">
          <cell r="A8537" t="str">
            <v>송현</v>
          </cell>
        </row>
        <row r="8538">
          <cell r="A8538" t="str">
            <v>송현</v>
          </cell>
        </row>
        <row r="8539">
          <cell r="A8539" t="str">
            <v>송현</v>
          </cell>
        </row>
        <row r="8540">
          <cell r="A8540" t="str">
            <v>송현</v>
          </cell>
        </row>
        <row r="8541">
          <cell r="A8541" t="str">
            <v>송현</v>
          </cell>
        </row>
        <row r="8542">
          <cell r="A8542" t="str">
            <v>송현</v>
          </cell>
        </row>
        <row r="8543">
          <cell r="A8543" t="str">
            <v>송현</v>
          </cell>
        </row>
        <row r="8544">
          <cell r="A8544" t="str">
            <v>송현</v>
          </cell>
        </row>
        <row r="8545">
          <cell r="A8545" t="str">
            <v>송현</v>
          </cell>
        </row>
        <row r="8546">
          <cell r="A8546" t="str">
            <v>송현</v>
          </cell>
        </row>
        <row r="8547">
          <cell r="A8547" t="str">
            <v>송현</v>
          </cell>
        </row>
        <row r="8548">
          <cell r="A8548" t="str">
            <v>송현</v>
          </cell>
        </row>
        <row r="8549">
          <cell r="A8549" t="str">
            <v>송현</v>
          </cell>
        </row>
        <row r="8550">
          <cell r="A8550" t="str">
            <v>송현</v>
          </cell>
        </row>
        <row r="8551">
          <cell r="A8551" t="str">
            <v>송현</v>
          </cell>
        </row>
        <row r="8552">
          <cell r="A8552" t="str">
            <v>송현</v>
          </cell>
        </row>
        <row r="8553">
          <cell r="A8553" t="str">
            <v>송현</v>
          </cell>
        </row>
        <row r="8554">
          <cell r="A8554" t="str">
            <v>송현</v>
          </cell>
        </row>
        <row r="8555">
          <cell r="A8555" t="str">
            <v>송현</v>
          </cell>
        </row>
        <row r="8556">
          <cell r="A8556" t="str">
            <v>송현</v>
          </cell>
        </row>
        <row r="8557">
          <cell r="A8557" t="str">
            <v>송현</v>
          </cell>
        </row>
        <row r="8558">
          <cell r="A8558" t="str">
            <v>송현</v>
          </cell>
        </row>
        <row r="8559">
          <cell r="A8559" t="str">
            <v>송현</v>
          </cell>
        </row>
        <row r="8560">
          <cell r="A8560" t="str">
            <v>송현</v>
          </cell>
        </row>
        <row r="8561">
          <cell r="A8561" t="str">
            <v>송현</v>
          </cell>
        </row>
        <row r="8562">
          <cell r="A8562" t="str">
            <v>송현</v>
          </cell>
        </row>
        <row r="8563">
          <cell r="A8563" t="str">
            <v>송현</v>
          </cell>
        </row>
        <row r="8564">
          <cell r="A8564" t="str">
            <v>송현</v>
          </cell>
        </row>
        <row r="8565">
          <cell r="A8565" t="str">
            <v>송현</v>
          </cell>
        </row>
        <row r="8566">
          <cell r="A8566" t="str">
            <v>송현</v>
          </cell>
        </row>
        <row r="8567">
          <cell r="A8567" t="str">
            <v>송현</v>
          </cell>
        </row>
        <row r="8568">
          <cell r="A8568" t="str">
            <v>송현</v>
          </cell>
        </row>
        <row r="8569">
          <cell r="A8569" t="str">
            <v>송현</v>
          </cell>
        </row>
        <row r="8570">
          <cell r="A8570" t="str">
            <v>송현</v>
          </cell>
        </row>
        <row r="8571">
          <cell r="A8571" t="str">
            <v>송현</v>
          </cell>
        </row>
        <row r="8572">
          <cell r="A8572" t="str">
            <v>송현</v>
          </cell>
        </row>
        <row r="8573">
          <cell r="A8573" t="str">
            <v>송현</v>
          </cell>
        </row>
        <row r="8574">
          <cell r="A8574" t="str">
            <v>송현</v>
          </cell>
        </row>
        <row r="8575">
          <cell r="A8575" t="str">
            <v>송현</v>
          </cell>
        </row>
        <row r="8576">
          <cell r="A8576" t="str">
            <v>송현</v>
          </cell>
        </row>
        <row r="8577">
          <cell r="A8577" t="str">
            <v>송현</v>
          </cell>
        </row>
        <row r="8578">
          <cell r="A8578" t="str">
            <v>송현</v>
          </cell>
        </row>
        <row r="8579">
          <cell r="A8579" t="str">
            <v>송현</v>
          </cell>
        </row>
        <row r="8580">
          <cell r="A8580" t="str">
            <v>송현</v>
          </cell>
        </row>
        <row r="8581">
          <cell r="A8581" t="str">
            <v>송현</v>
          </cell>
        </row>
        <row r="8582">
          <cell r="A8582" t="str">
            <v>송현</v>
          </cell>
        </row>
        <row r="8583">
          <cell r="A8583" t="str">
            <v>송현</v>
          </cell>
        </row>
        <row r="8584">
          <cell r="A8584" t="str">
            <v>송현</v>
          </cell>
        </row>
        <row r="8585">
          <cell r="A8585" t="str">
            <v>송현</v>
          </cell>
        </row>
        <row r="8586">
          <cell r="A8586" t="str">
            <v>송현</v>
          </cell>
        </row>
        <row r="8587">
          <cell r="A8587" t="str">
            <v>송현</v>
          </cell>
        </row>
        <row r="8588">
          <cell r="A8588" t="str">
            <v>송현</v>
          </cell>
        </row>
        <row r="8589">
          <cell r="A8589" t="str">
            <v>송현</v>
          </cell>
        </row>
        <row r="8590">
          <cell r="A8590" t="str">
            <v>송현</v>
          </cell>
        </row>
        <row r="8591">
          <cell r="A8591" t="str">
            <v>송현</v>
          </cell>
        </row>
        <row r="8592">
          <cell r="A8592" t="str">
            <v>송현</v>
          </cell>
        </row>
        <row r="8593">
          <cell r="A8593" t="str">
            <v>송현</v>
          </cell>
        </row>
        <row r="8594">
          <cell r="A8594" t="str">
            <v>송현</v>
          </cell>
        </row>
        <row r="8595">
          <cell r="A8595" t="str">
            <v>송현</v>
          </cell>
        </row>
        <row r="8596">
          <cell r="A8596" t="str">
            <v>송현</v>
          </cell>
        </row>
        <row r="8597">
          <cell r="A8597" t="str">
            <v>송현</v>
          </cell>
        </row>
        <row r="8598">
          <cell r="A8598" t="str">
            <v>송현</v>
          </cell>
        </row>
        <row r="8599">
          <cell r="A8599" t="str">
            <v>송현</v>
          </cell>
        </row>
        <row r="8600">
          <cell r="A8600" t="str">
            <v>송현</v>
          </cell>
        </row>
        <row r="8601">
          <cell r="A8601" t="str">
            <v>송현</v>
          </cell>
        </row>
        <row r="8602">
          <cell r="A8602" t="str">
            <v>송현</v>
          </cell>
        </row>
        <row r="8603">
          <cell r="A8603" t="str">
            <v>송현</v>
          </cell>
        </row>
        <row r="8604">
          <cell r="A8604" t="str">
            <v>송현</v>
          </cell>
        </row>
        <row r="8605">
          <cell r="A8605" t="str">
            <v>송현</v>
          </cell>
        </row>
        <row r="8606">
          <cell r="A8606" t="str">
            <v>송현</v>
          </cell>
        </row>
        <row r="8607">
          <cell r="A8607" t="str">
            <v>송현</v>
          </cell>
        </row>
        <row r="8608">
          <cell r="A8608" t="str">
            <v>송현</v>
          </cell>
        </row>
        <row r="8609">
          <cell r="A8609" t="str">
            <v>송현</v>
          </cell>
        </row>
        <row r="8610">
          <cell r="A8610" t="str">
            <v>송현</v>
          </cell>
        </row>
        <row r="8611">
          <cell r="A8611" t="str">
            <v>송현</v>
          </cell>
        </row>
        <row r="8612">
          <cell r="A8612" t="str">
            <v>송현</v>
          </cell>
        </row>
        <row r="8613">
          <cell r="A8613" t="str">
            <v>송현</v>
          </cell>
        </row>
        <row r="8614">
          <cell r="A8614" t="str">
            <v>송현</v>
          </cell>
        </row>
        <row r="8615">
          <cell r="A8615" t="str">
            <v>송현</v>
          </cell>
        </row>
        <row r="8616">
          <cell r="A8616" t="str">
            <v>송현</v>
          </cell>
        </row>
        <row r="8617">
          <cell r="A8617" t="str">
            <v>송현</v>
          </cell>
        </row>
        <row r="8618">
          <cell r="A8618" t="str">
            <v>송현</v>
          </cell>
        </row>
        <row r="8619">
          <cell r="A8619" t="str">
            <v>송현</v>
          </cell>
        </row>
        <row r="8620">
          <cell r="A8620" t="str">
            <v>송현</v>
          </cell>
        </row>
        <row r="8621">
          <cell r="A8621" t="str">
            <v>송현</v>
          </cell>
        </row>
        <row r="8622">
          <cell r="A8622" t="str">
            <v>송현</v>
          </cell>
        </row>
        <row r="8623">
          <cell r="A8623" t="str">
            <v>송현</v>
          </cell>
        </row>
        <row r="8624">
          <cell r="A8624" t="str">
            <v>송현</v>
          </cell>
        </row>
        <row r="8625">
          <cell r="A8625" t="str">
            <v>송현</v>
          </cell>
        </row>
        <row r="8626">
          <cell r="A8626" t="str">
            <v>송현</v>
          </cell>
        </row>
        <row r="8627">
          <cell r="A8627" t="str">
            <v>송현</v>
          </cell>
        </row>
        <row r="8628">
          <cell r="A8628" t="str">
            <v>송현</v>
          </cell>
        </row>
        <row r="8629">
          <cell r="A8629" t="str">
            <v>송현</v>
          </cell>
        </row>
        <row r="8630">
          <cell r="A8630" t="str">
            <v>송현</v>
          </cell>
        </row>
        <row r="8631">
          <cell r="A8631" t="str">
            <v>송현</v>
          </cell>
        </row>
        <row r="8632">
          <cell r="A8632" t="str">
            <v>송현</v>
          </cell>
        </row>
        <row r="8633">
          <cell r="A8633" t="str">
            <v>송현</v>
          </cell>
        </row>
        <row r="8634">
          <cell r="A8634" t="str">
            <v>송현</v>
          </cell>
        </row>
        <row r="8635">
          <cell r="A8635" t="str">
            <v>송현</v>
          </cell>
        </row>
        <row r="8636">
          <cell r="A8636" t="str">
            <v>송현</v>
          </cell>
        </row>
        <row r="8637">
          <cell r="A8637" t="str">
            <v>송현</v>
          </cell>
        </row>
        <row r="8638">
          <cell r="A8638" t="str">
            <v>송현</v>
          </cell>
        </row>
        <row r="8639">
          <cell r="A8639" t="str">
            <v>송현</v>
          </cell>
        </row>
        <row r="8640">
          <cell r="A8640" t="str">
            <v>송현</v>
          </cell>
        </row>
        <row r="8641">
          <cell r="A8641" t="str">
            <v>송현</v>
          </cell>
        </row>
        <row r="8642">
          <cell r="A8642" t="str">
            <v>송현</v>
          </cell>
        </row>
        <row r="8643">
          <cell r="A8643" t="str">
            <v>송현</v>
          </cell>
        </row>
        <row r="8644">
          <cell r="A8644" t="str">
            <v>송현</v>
          </cell>
        </row>
        <row r="8645">
          <cell r="A8645" t="str">
            <v>송현</v>
          </cell>
        </row>
        <row r="8646">
          <cell r="A8646" t="str">
            <v>송현</v>
          </cell>
        </row>
        <row r="8647">
          <cell r="A8647" t="str">
            <v>송현</v>
          </cell>
        </row>
        <row r="8648">
          <cell r="A8648" t="str">
            <v>송현</v>
          </cell>
        </row>
        <row r="8649">
          <cell r="A8649" t="str">
            <v>송현</v>
          </cell>
        </row>
        <row r="8650">
          <cell r="A8650" t="str">
            <v>송현</v>
          </cell>
        </row>
        <row r="8651">
          <cell r="A8651" t="str">
            <v>송현</v>
          </cell>
        </row>
        <row r="8652">
          <cell r="A8652" t="str">
            <v>송현</v>
          </cell>
        </row>
        <row r="8653">
          <cell r="A8653" t="str">
            <v>송현</v>
          </cell>
        </row>
        <row r="8654">
          <cell r="A8654" t="str">
            <v>송현</v>
          </cell>
        </row>
        <row r="8655">
          <cell r="A8655" t="str">
            <v>송현</v>
          </cell>
        </row>
        <row r="8656">
          <cell r="A8656" t="str">
            <v>송현</v>
          </cell>
        </row>
        <row r="8657">
          <cell r="A8657" t="str">
            <v>송현</v>
          </cell>
        </row>
        <row r="8658">
          <cell r="A8658" t="str">
            <v>송현</v>
          </cell>
        </row>
        <row r="8659">
          <cell r="A8659" t="str">
            <v>송현</v>
          </cell>
        </row>
        <row r="8660">
          <cell r="A8660" t="str">
            <v>송현</v>
          </cell>
        </row>
        <row r="8661">
          <cell r="A8661" t="str">
            <v>송현</v>
          </cell>
        </row>
        <row r="8662">
          <cell r="A8662" t="str">
            <v>송현</v>
          </cell>
        </row>
        <row r="8663">
          <cell r="A8663" t="str">
            <v>송현</v>
          </cell>
        </row>
        <row r="8664">
          <cell r="A8664" t="str">
            <v>송현</v>
          </cell>
        </row>
        <row r="8665">
          <cell r="A8665" t="str">
            <v>송현</v>
          </cell>
        </row>
        <row r="8666">
          <cell r="A8666" t="str">
            <v>송현</v>
          </cell>
        </row>
        <row r="8667">
          <cell r="A8667" t="str">
            <v>송현</v>
          </cell>
        </row>
        <row r="8668">
          <cell r="A8668" t="str">
            <v>송현</v>
          </cell>
        </row>
        <row r="8669">
          <cell r="A8669" t="str">
            <v>송현</v>
          </cell>
        </row>
        <row r="8670">
          <cell r="A8670" t="str">
            <v>송현</v>
          </cell>
        </row>
        <row r="8671">
          <cell r="A8671" t="str">
            <v>송현</v>
          </cell>
        </row>
        <row r="8672">
          <cell r="A8672" t="str">
            <v>송현</v>
          </cell>
        </row>
        <row r="8673">
          <cell r="A8673" t="str">
            <v>송현</v>
          </cell>
        </row>
        <row r="8674">
          <cell r="A8674" t="str">
            <v>송현</v>
          </cell>
        </row>
        <row r="8675">
          <cell r="A8675" t="str">
            <v>송현</v>
          </cell>
        </row>
        <row r="8676">
          <cell r="A8676" t="str">
            <v>송현</v>
          </cell>
        </row>
        <row r="8677">
          <cell r="A8677" t="str">
            <v>송현</v>
          </cell>
        </row>
        <row r="8678">
          <cell r="A8678" t="str">
            <v>송현</v>
          </cell>
        </row>
        <row r="8679">
          <cell r="A8679" t="str">
            <v>송현</v>
          </cell>
        </row>
        <row r="8680">
          <cell r="A8680" t="str">
            <v>송현</v>
          </cell>
        </row>
        <row r="8681">
          <cell r="A8681" t="str">
            <v>송현</v>
          </cell>
        </row>
        <row r="8682">
          <cell r="A8682" t="str">
            <v>송현</v>
          </cell>
        </row>
        <row r="8683">
          <cell r="A8683" t="str">
            <v>송현</v>
          </cell>
        </row>
        <row r="8684">
          <cell r="A8684" t="str">
            <v>송현</v>
          </cell>
        </row>
        <row r="8685">
          <cell r="A8685" t="str">
            <v>송현</v>
          </cell>
        </row>
        <row r="8686">
          <cell r="A8686" t="str">
            <v>송현</v>
          </cell>
        </row>
        <row r="8687">
          <cell r="A8687" t="str">
            <v>송현</v>
          </cell>
        </row>
        <row r="8688">
          <cell r="A8688" t="str">
            <v>송현</v>
          </cell>
        </row>
        <row r="8689">
          <cell r="A8689" t="str">
            <v>송현</v>
          </cell>
        </row>
        <row r="8690">
          <cell r="A8690" t="str">
            <v>송현</v>
          </cell>
        </row>
        <row r="8691">
          <cell r="A8691" t="str">
            <v>송현</v>
          </cell>
        </row>
        <row r="8692">
          <cell r="A8692" t="str">
            <v>송현</v>
          </cell>
        </row>
        <row r="8693">
          <cell r="A8693" t="str">
            <v>송현</v>
          </cell>
        </row>
        <row r="8694">
          <cell r="A8694" t="str">
            <v>송현</v>
          </cell>
        </row>
        <row r="8695">
          <cell r="A8695" t="str">
            <v>송현</v>
          </cell>
        </row>
        <row r="8696">
          <cell r="A8696" t="str">
            <v>송현</v>
          </cell>
        </row>
        <row r="8697">
          <cell r="A8697" t="str">
            <v>송현</v>
          </cell>
        </row>
        <row r="8698">
          <cell r="A8698" t="str">
            <v>송현</v>
          </cell>
        </row>
        <row r="8699">
          <cell r="A8699" t="str">
            <v>송현</v>
          </cell>
        </row>
        <row r="8700">
          <cell r="A8700" t="str">
            <v>송현</v>
          </cell>
        </row>
        <row r="8701">
          <cell r="A8701" t="str">
            <v>송현</v>
          </cell>
        </row>
        <row r="8702">
          <cell r="A8702" t="str">
            <v>송현</v>
          </cell>
        </row>
        <row r="8703">
          <cell r="A8703" t="str">
            <v>송현</v>
          </cell>
        </row>
        <row r="8705">
          <cell r="A8705" t="str">
            <v>복현(4)-1</v>
          </cell>
        </row>
        <row r="8706">
          <cell r="A8706" t="str">
            <v>복현(4)-1</v>
          </cell>
        </row>
        <row r="8707">
          <cell r="A8707" t="str">
            <v>복현(4)-1</v>
          </cell>
        </row>
        <row r="8708">
          <cell r="A8708" t="str">
            <v>복현(4)-1</v>
          </cell>
        </row>
        <row r="8709">
          <cell r="A8709" t="str">
            <v>복현(4)-1</v>
          </cell>
        </row>
        <row r="8710">
          <cell r="A8710" t="str">
            <v>복현(4)-1</v>
          </cell>
        </row>
        <row r="8711">
          <cell r="A8711" t="str">
            <v>복현(4)-1</v>
          </cell>
        </row>
        <row r="8712">
          <cell r="A8712" t="str">
            <v>복현(4)-1</v>
          </cell>
        </row>
        <row r="8713">
          <cell r="A8713" t="str">
            <v>복현(4)-1</v>
          </cell>
        </row>
        <row r="8714">
          <cell r="A8714" t="str">
            <v>복현(4)-1</v>
          </cell>
        </row>
        <row r="8715">
          <cell r="A8715" t="str">
            <v>복현(4)-1</v>
          </cell>
        </row>
        <row r="8716">
          <cell r="A8716" t="str">
            <v>복현(4)-1</v>
          </cell>
        </row>
        <row r="8717">
          <cell r="A8717" t="str">
            <v>복현(4)-1</v>
          </cell>
        </row>
        <row r="8718">
          <cell r="A8718" t="str">
            <v>복현(4)-1</v>
          </cell>
        </row>
        <row r="8719">
          <cell r="A8719" t="str">
            <v>복현(4)-1</v>
          </cell>
        </row>
        <row r="8720">
          <cell r="A8720" t="str">
            <v>복현(4)-1</v>
          </cell>
        </row>
        <row r="8721">
          <cell r="A8721" t="str">
            <v>복현(4)-1</v>
          </cell>
        </row>
        <row r="8722">
          <cell r="A8722" t="str">
            <v>복현(4)-1</v>
          </cell>
        </row>
        <row r="8723">
          <cell r="A8723" t="str">
            <v>복현(4)-1</v>
          </cell>
        </row>
        <row r="8724">
          <cell r="A8724" t="str">
            <v>복현(4)-1</v>
          </cell>
        </row>
        <row r="8725">
          <cell r="A8725" t="str">
            <v>복현(4)-1</v>
          </cell>
        </row>
        <row r="8726">
          <cell r="A8726" t="str">
            <v>복현(4)-1</v>
          </cell>
        </row>
        <row r="8727">
          <cell r="A8727" t="str">
            <v>복현(4)-1</v>
          </cell>
        </row>
        <row r="8728">
          <cell r="A8728" t="str">
            <v>복현(4)-1</v>
          </cell>
        </row>
        <row r="8729">
          <cell r="A8729" t="str">
            <v>복현(4)-1</v>
          </cell>
        </row>
        <row r="8730">
          <cell r="A8730" t="str">
            <v>복현(4)-1</v>
          </cell>
        </row>
        <row r="8731">
          <cell r="A8731" t="str">
            <v>복현(4)-1</v>
          </cell>
        </row>
        <row r="8732">
          <cell r="A8732" t="str">
            <v>복현(4)-1</v>
          </cell>
        </row>
        <row r="8733">
          <cell r="A8733" t="str">
            <v>복현(4)-1</v>
          </cell>
        </row>
        <row r="8734">
          <cell r="A8734" t="str">
            <v>복현(4)-1</v>
          </cell>
        </row>
        <row r="8735">
          <cell r="A8735" t="str">
            <v>복현(4)-1</v>
          </cell>
        </row>
        <row r="8736">
          <cell r="A8736" t="str">
            <v>복현(4)-1</v>
          </cell>
        </row>
        <row r="8737">
          <cell r="A8737" t="str">
            <v>복현(4)-1</v>
          </cell>
        </row>
        <row r="8738">
          <cell r="A8738" t="str">
            <v>복현(4)-1</v>
          </cell>
        </row>
        <row r="8739">
          <cell r="A8739" t="str">
            <v>복현(4)-1</v>
          </cell>
        </row>
        <row r="8740">
          <cell r="A8740" t="str">
            <v>복현(4)-1</v>
          </cell>
        </row>
        <row r="8741">
          <cell r="A8741" t="str">
            <v>복현(4)-1</v>
          </cell>
        </row>
        <row r="8742">
          <cell r="A8742" t="str">
            <v>복현(4)-1</v>
          </cell>
        </row>
        <row r="8743">
          <cell r="A8743" t="str">
            <v>복현(4)-1</v>
          </cell>
        </row>
        <row r="8744">
          <cell r="A8744" t="str">
            <v>복현(4)-1</v>
          </cell>
        </row>
        <row r="8745">
          <cell r="A8745" t="str">
            <v>복현(4)-1</v>
          </cell>
        </row>
        <row r="8746">
          <cell r="A8746" t="str">
            <v>복현(4)-1</v>
          </cell>
        </row>
        <row r="8747">
          <cell r="A8747" t="str">
            <v>복현(4)-1</v>
          </cell>
        </row>
        <row r="8748">
          <cell r="A8748" t="str">
            <v>복현(4)-1</v>
          </cell>
        </row>
        <row r="8749">
          <cell r="A8749" t="str">
            <v>복현(4)-1</v>
          </cell>
        </row>
        <row r="8750">
          <cell r="A8750" t="str">
            <v>복현(4)-1</v>
          </cell>
        </row>
        <row r="8751">
          <cell r="A8751" t="str">
            <v>복현(4)-1</v>
          </cell>
        </row>
        <row r="8752">
          <cell r="A8752" t="str">
            <v>복현(4)-1</v>
          </cell>
        </row>
        <row r="8753">
          <cell r="A8753" t="str">
            <v>복현(4)-1</v>
          </cell>
        </row>
        <row r="8754">
          <cell r="A8754" t="str">
            <v>복현(4)-1</v>
          </cell>
        </row>
        <row r="8755">
          <cell r="A8755" t="str">
            <v>복현(4)-1</v>
          </cell>
        </row>
        <row r="8756">
          <cell r="A8756" t="str">
            <v>복현(4)-1</v>
          </cell>
        </row>
        <row r="8757">
          <cell r="A8757" t="str">
            <v>복현(4)-1</v>
          </cell>
        </row>
        <row r="8758">
          <cell r="A8758" t="str">
            <v>복현(4)-1</v>
          </cell>
        </row>
        <row r="8759">
          <cell r="A8759" t="str">
            <v>복현(4)-1</v>
          </cell>
        </row>
        <row r="8760">
          <cell r="A8760" t="str">
            <v>복현(4)-1</v>
          </cell>
        </row>
        <row r="8761">
          <cell r="A8761" t="str">
            <v>복현(4)-1</v>
          </cell>
        </row>
        <row r="8762">
          <cell r="A8762" t="str">
            <v>복현(4)-1</v>
          </cell>
        </row>
        <row r="8763">
          <cell r="A8763" t="str">
            <v>복현(4)-1</v>
          </cell>
        </row>
        <row r="8764">
          <cell r="A8764" t="str">
            <v>복현(4)-1</v>
          </cell>
        </row>
        <row r="8765">
          <cell r="A8765" t="str">
            <v>복현(4)-1</v>
          </cell>
        </row>
        <row r="8766">
          <cell r="A8766" t="str">
            <v>복현(4)-1</v>
          </cell>
        </row>
        <row r="8767">
          <cell r="A8767" t="str">
            <v>복현(4)-1</v>
          </cell>
        </row>
        <row r="8768">
          <cell r="A8768" t="str">
            <v>복현(4)-1</v>
          </cell>
        </row>
        <row r="8769">
          <cell r="A8769" t="str">
            <v>복현(4)-1</v>
          </cell>
        </row>
        <row r="8770">
          <cell r="A8770" t="str">
            <v>복현(4)-1</v>
          </cell>
        </row>
        <row r="8771">
          <cell r="A8771" t="str">
            <v>복현(4)-1</v>
          </cell>
        </row>
        <row r="8772">
          <cell r="A8772" t="str">
            <v>복현(4)-1</v>
          </cell>
        </row>
        <row r="8773">
          <cell r="A8773" t="str">
            <v>복현(4)-1</v>
          </cell>
        </row>
        <row r="8774">
          <cell r="A8774" t="str">
            <v>복현(4)-1</v>
          </cell>
        </row>
        <row r="8775">
          <cell r="A8775" t="str">
            <v>복현(4)-1</v>
          </cell>
        </row>
        <row r="8776">
          <cell r="A8776" t="str">
            <v>복현(4)-1</v>
          </cell>
        </row>
        <row r="8777">
          <cell r="A8777" t="str">
            <v>복현(4)-1</v>
          </cell>
        </row>
        <row r="8778">
          <cell r="A8778" t="str">
            <v>복현(4)-1</v>
          </cell>
        </row>
        <row r="8779">
          <cell r="A8779" t="str">
            <v>복현(4)-1</v>
          </cell>
        </row>
        <row r="8780">
          <cell r="A8780" t="str">
            <v>복현(4)-1</v>
          </cell>
        </row>
        <row r="8781">
          <cell r="A8781" t="str">
            <v>복현(4)-1</v>
          </cell>
        </row>
        <row r="8782">
          <cell r="A8782" t="str">
            <v>복현(4)-1</v>
          </cell>
        </row>
        <row r="8783">
          <cell r="A8783" t="str">
            <v>복현(4)-1</v>
          </cell>
        </row>
        <row r="8784">
          <cell r="A8784" t="str">
            <v>복현(4)-1</v>
          </cell>
        </row>
        <row r="8785">
          <cell r="A8785" t="str">
            <v>복현(4)-1</v>
          </cell>
        </row>
        <row r="8786">
          <cell r="A8786" t="str">
            <v>복현(4)-1</v>
          </cell>
        </row>
        <row r="8787">
          <cell r="A8787" t="str">
            <v>복현(4)-1</v>
          </cell>
        </row>
        <row r="8788">
          <cell r="A8788" t="str">
            <v>복현(4)-1</v>
          </cell>
        </row>
        <row r="8789">
          <cell r="A8789" t="str">
            <v>복현(4)-1</v>
          </cell>
        </row>
        <row r="8790">
          <cell r="A8790" t="str">
            <v>복현(4)-1</v>
          </cell>
        </row>
        <row r="8791">
          <cell r="A8791" t="str">
            <v>복현(4)-1</v>
          </cell>
        </row>
        <row r="8792">
          <cell r="A8792" t="str">
            <v>복현(4)-1</v>
          </cell>
        </row>
        <row r="8793">
          <cell r="A8793" t="str">
            <v>복현(4)-1</v>
          </cell>
        </row>
        <row r="8794">
          <cell r="A8794" t="str">
            <v>복현(4)-1</v>
          </cell>
        </row>
        <row r="8795">
          <cell r="A8795" t="str">
            <v>복현(4)-1</v>
          </cell>
        </row>
        <row r="8796">
          <cell r="A8796" t="str">
            <v>복현(4)-1</v>
          </cell>
        </row>
        <row r="8797">
          <cell r="A8797" t="str">
            <v>복현(4)-1</v>
          </cell>
        </row>
        <row r="8798">
          <cell r="A8798" t="str">
            <v>복현(4)-1</v>
          </cell>
        </row>
        <row r="8799">
          <cell r="A8799" t="str">
            <v>복현(4)-1</v>
          </cell>
        </row>
        <row r="8800">
          <cell r="A8800" t="str">
            <v>복현(4)-1</v>
          </cell>
        </row>
        <row r="8801">
          <cell r="A8801" t="str">
            <v>복현(4)-1</v>
          </cell>
        </row>
        <row r="8802">
          <cell r="A8802" t="str">
            <v>복현(4)-1</v>
          </cell>
        </row>
        <row r="8803">
          <cell r="A8803" t="str">
            <v>복현(4)-1</v>
          </cell>
        </row>
        <row r="8804">
          <cell r="A8804" t="str">
            <v>복현(4)-1</v>
          </cell>
        </row>
        <row r="8805">
          <cell r="A8805" t="str">
            <v>복현(4)-1</v>
          </cell>
        </row>
        <row r="8806">
          <cell r="A8806" t="str">
            <v>복현(4)-1</v>
          </cell>
        </row>
        <row r="8807">
          <cell r="A8807" t="str">
            <v>복현(4)-1</v>
          </cell>
        </row>
        <row r="8808">
          <cell r="A8808" t="str">
            <v>복현(4)-1</v>
          </cell>
        </row>
        <row r="8809">
          <cell r="A8809" t="str">
            <v>복현(4)-1</v>
          </cell>
        </row>
        <row r="8810">
          <cell r="A8810" t="str">
            <v>복현(4)-1</v>
          </cell>
        </row>
        <row r="8811">
          <cell r="A8811" t="str">
            <v>복현(4)-1</v>
          </cell>
        </row>
        <row r="8812">
          <cell r="A8812" t="str">
            <v>복현(4)-1</v>
          </cell>
        </row>
        <row r="8813">
          <cell r="A8813" t="str">
            <v>복현(4)-1</v>
          </cell>
        </row>
        <row r="8814">
          <cell r="A8814" t="str">
            <v>복현(4)-1</v>
          </cell>
        </row>
        <row r="8815">
          <cell r="A8815" t="str">
            <v>복현(4)-1</v>
          </cell>
        </row>
        <row r="8816">
          <cell r="A8816" t="str">
            <v>복현(4)-1</v>
          </cell>
        </row>
        <row r="8817">
          <cell r="A8817" t="str">
            <v>복현(4)-1</v>
          </cell>
        </row>
        <row r="8818">
          <cell r="A8818" t="str">
            <v>복현(4)-1</v>
          </cell>
        </row>
        <row r="8819">
          <cell r="A8819" t="str">
            <v>복현(4)-1</v>
          </cell>
        </row>
        <row r="8820">
          <cell r="A8820" t="str">
            <v>복현(4)-1</v>
          </cell>
        </row>
        <row r="8821">
          <cell r="A8821" t="str">
            <v>복현(4)-1</v>
          </cell>
        </row>
        <row r="8822">
          <cell r="A8822" t="str">
            <v>복현(4)-1</v>
          </cell>
        </row>
        <row r="8823">
          <cell r="A8823" t="str">
            <v>복현(4)-1</v>
          </cell>
        </row>
        <row r="8824">
          <cell r="A8824" t="str">
            <v>복현(4)-1</v>
          </cell>
        </row>
        <row r="8825">
          <cell r="A8825" t="str">
            <v>복현(4)-1</v>
          </cell>
        </row>
        <row r="8826">
          <cell r="A8826" t="str">
            <v>복현(4)-1</v>
          </cell>
        </row>
        <row r="8827">
          <cell r="A8827" t="str">
            <v>복현(4)-1</v>
          </cell>
        </row>
        <row r="8828">
          <cell r="A8828" t="str">
            <v>복현(4)-1</v>
          </cell>
        </row>
        <row r="8829">
          <cell r="A8829" t="str">
            <v>복현(4)-1</v>
          </cell>
        </row>
        <row r="8830">
          <cell r="A8830" t="str">
            <v>복현(4)-1</v>
          </cell>
        </row>
        <row r="8831">
          <cell r="A8831" t="str">
            <v>복현(4)-1</v>
          </cell>
        </row>
        <row r="8832">
          <cell r="A8832" t="str">
            <v>복현(4)-1</v>
          </cell>
        </row>
        <row r="8833">
          <cell r="A8833" t="str">
            <v>복현(4)-1</v>
          </cell>
        </row>
        <row r="8834">
          <cell r="A8834" t="str">
            <v>복현(4)-1</v>
          </cell>
        </row>
        <row r="8835">
          <cell r="A8835" t="str">
            <v>복현(4)-1</v>
          </cell>
        </row>
        <row r="8836">
          <cell r="A8836" t="str">
            <v>복현(4)-1</v>
          </cell>
        </row>
        <row r="8837">
          <cell r="A8837" t="str">
            <v>복현(4)-1</v>
          </cell>
        </row>
        <row r="8838">
          <cell r="A8838" t="str">
            <v>복현(4)-1</v>
          </cell>
        </row>
        <row r="8839">
          <cell r="A8839" t="str">
            <v>복현(4)-1</v>
          </cell>
        </row>
        <row r="8840">
          <cell r="A8840" t="str">
            <v>복현(4)-1</v>
          </cell>
        </row>
        <row r="8841">
          <cell r="A8841" t="str">
            <v>복현(4)-1</v>
          </cell>
        </row>
        <row r="8842">
          <cell r="A8842" t="str">
            <v>복현(4)-1</v>
          </cell>
        </row>
        <row r="8843">
          <cell r="A8843" t="str">
            <v>복현(4)-1</v>
          </cell>
        </row>
        <row r="8844">
          <cell r="A8844" t="str">
            <v>복현(4)-1</v>
          </cell>
        </row>
        <row r="8845">
          <cell r="A8845" t="str">
            <v>복현(4)-1</v>
          </cell>
        </row>
        <row r="8846">
          <cell r="A8846" t="str">
            <v>복현(4)-1</v>
          </cell>
        </row>
        <row r="8847">
          <cell r="A8847" t="str">
            <v>복현(4)-1</v>
          </cell>
        </row>
        <row r="8848">
          <cell r="A8848" t="str">
            <v>복현(4)-1</v>
          </cell>
        </row>
        <row r="8849">
          <cell r="A8849" t="str">
            <v>복현(4)-1</v>
          </cell>
        </row>
        <row r="8850">
          <cell r="A8850" t="str">
            <v>복현(4)-1</v>
          </cell>
        </row>
        <row r="8851">
          <cell r="A8851" t="str">
            <v>복현(4)-1</v>
          </cell>
        </row>
        <row r="8852">
          <cell r="A8852" t="str">
            <v>복현(4)-1</v>
          </cell>
        </row>
        <row r="8853">
          <cell r="A8853" t="str">
            <v>복현(4)-1</v>
          </cell>
        </row>
        <row r="8854">
          <cell r="A8854" t="str">
            <v>복현(4)-1</v>
          </cell>
        </row>
        <row r="8855">
          <cell r="A8855" t="str">
            <v>복현(4)-1</v>
          </cell>
        </row>
        <row r="8856">
          <cell r="A8856" t="str">
            <v>복현(4)-1</v>
          </cell>
        </row>
        <row r="8857">
          <cell r="A8857" t="str">
            <v>복현(4)-1</v>
          </cell>
        </row>
        <row r="8858">
          <cell r="A8858" t="str">
            <v>복현(4)-1</v>
          </cell>
        </row>
        <row r="8859">
          <cell r="A8859" t="str">
            <v>복현(4)-1</v>
          </cell>
        </row>
        <row r="8860">
          <cell r="A8860" t="str">
            <v>복현(4)-1</v>
          </cell>
        </row>
        <row r="8861">
          <cell r="A8861" t="str">
            <v>복현(4)-1</v>
          </cell>
        </row>
        <row r="8862">
          <cell r="A8862" t="str">
            <v>복현(4)-1</v>
          </cell>
        </row>
        <row r="8863">
          <cell r="A8863" t="str">
            <v>복현(4)-1</v>
          </cell>
        </row>
        <row r="8864">
          <cell r="A8864" t="str">
            <v>복현(4)-1</v>
          </cell>
        </row>
        <row r="8865">
          <cell r="A8865" t="str">
            <v>복현(4)-1</v>
          </cell>
        </row>
        <row r="8866">
          <cell r="A8866" t="str">
            <v>복현(4)-1</v>
          </cell>
        </row>
        <row r="8867">
          <cell r="A8867" t="str">
            <v>복현(4)-1</v>
          </cell>
        </row>
        <row r="8868">
          <cell r="A8868" t="str">
            <v>복현(4)-1</v>
          </cell>
        </row>
        <row r="8869">
          <cell r="A8869" t="str">
            <v>복현(4)-1</v>
          </cell>
        </row>
        <row r="8870">
          <cell r="A8870" t="str">
            <v>복현(4)-1</v>
          </cell>
        </row>
        <row r="8871">
          <cell r="A8871" t="str">
            <v>복현(4)-1</v>
          </cell>
        </row>
        <row r="8872">
          <cell r="A8872" t="str">
            <v>복현(4)-1</v>
          </cell>
        </row>
        <row r="8873">
          <cell r="A8873" t="str">
            <v>복현(4)-1</v>
          </cell>
        </row>
        <row r="8874">
          <cell r="A8874" t="str">
            <v>복현(4)-1</v>
          </cell>
        </row>
        <row r="8875">
          <cell r="A8875" t="str">
            <v>복현(4)-1</v>
          </cell>
        </row>
        <row r="8876">
          <cell r="A8876" t="str">
            <v>복현(4)-1</v>
          </cell>
        </row>
        <row r="8877">
          <cell r="A8877" t="str">
            <v>복현(4)-1</v>
          </cell>
        </row>
        <row r="8878">
          <cell r="A8878" t="str">
            <v>복현(4)-1</v>
          </cell>
        </row>
        <row r="8879">
          <cell r="A8879" t="str">
            <v>복현(4)-1</v>
          </cell>
        </row>
        <row r="8880">
          <cell r="A8880" t="str">
            <v>복현(4)-1</v>
          </cell>
        </row>
        <row r="8881">
          <cell r="A8881" t="str">
            <v>복현(4)-1</v>
          </cell>
        </row>
        <row r="8882">
          <cell r="A8882" t="str">
            <v>복현(4)-1</v>
          </cell>
        </row>
        <row r="8883">
          <cell r="A8883" t="str">
            <v>복현(4)-1</v>
          </cell>
        </row>
        <row r="8884">
          <cell r="A8884" t="str">
            <v>복현(4)-1</v>
          </cell>
        </row>
        <row r="8885">
          <cell r="A8885" t="str">
            <v>복현(4)-1</v>
          </cell>
        </row>
        <row r="8886">
          <cell r="A8886" t="str">
            <v>복현(4)-1</v>
          </cell>
        </row>
        <row r="8887">
          <cell r="A8887" t="str">
            <v>복현(4)-1</v>
          </cell>
        </row>
        <row r="8888">
          <cell r="A8888" t="str">
            <v>복현(4)-1</v>
          </cell>
        </row>
        <row r="8889">
          <cell r="A8889" t="str">
            <v>복현(4)-1</v>
          </cell>
        </row>
        <row r="8890">
          <cell r="A8890" t="str">
            <v>복현(4)-1</v>
          </cell>
        </row>
        <row r="8891">
          <cell r="A8891" t="str">
            <v>복현(4)-1</v>
          </cell>
        </row>
        <row r="8892">
          <cell r="A8892" t="str">
            <v>복현(4)-1</v>
          </cell>
        </row>
        <row r="8893">
          <cell r="A8893" t="str">
            <v>복현(4)-1</v>
          </cell>
        </row>
        <row r="8894">
          <cell r="A8894" t="str">
            <v>복현(4)-1</v>
          </cell>
        </row>
        <row r="8895">
          <cell r="A8895" t="str">
            <v>복현(4)-1</v>
          </cell>
        </row>
        <row r="8896">
          <cell r="A8896" t="str">
            <v>복현(4)-1</v>
          </cell>
        </row>
        <row r="8897">
          <cell r="A8897" t="str">
            <v>복현(4)-1</v>
          </cell>
        </row>
        <row r="8898">
          <cell r="A8898" t="str">
            <v>복현(4)-1</v>
          </cell>
        </row>
        <row r="8899">
          <cell r="A8899" t="str">
            <v>복현(4)-1</v>
          </cell>
        </row>
        <row r="8900">
          <cell r="A8900" t="str">
            <v>복현(4)-1</v>
          </cell>
        </row>
        <row r="8901">
          <cell r="A8901" t="str">
            <v>복현(4)-1</v>
          </cell>
        </row>
        <row r="8902">
          <cell r="A8902" t="str">
            <v>복현(4)-1</v>
          </cell>
        </row>
        <row r="8903">
          <cell r="A8903" t="str">
            <v>복현(4)-1</v>
          </cell>
        </row>
        <row r="8904">
          <cell r="A8904" t="str">
            <v>복현(4)-1</v>
          </cell>
        </row>
        <row r="8905">
          <cell r="A8905" t="str">
            <v>복현(4)-1</v>
          </cell>
        </row>
        <row r="8906">
          <cell r="A8906" t="str">
            <v>복현(4)-1</v>
          </cell>
        </row>
        <row r="8907">
          <cell r="A8907" t="str">
            <v>복현(4)-1</v>
          </cell>
        </row>
        <row r="8908">
          <cell r="A8908" t="str">
            <v>복현(4)-1</v>
          </cell>
        </row>
        <row r="8909">
          <cell r="A8909" t="str">
            <v>복현(4)-1</v>
          </cell>
        </row>
        <row r="8910">
          <cell r="A8910" t="str">
            <v>복현(4)-1</v>
          </cell>
        </row>
        <row r="8911">
          <cell r="A8911" t="str">
            <v>복현(4)-1</v>
          </cell>
        </row>
        <row r="8912">
          <cell r="A8912" t="str">
            <v>복현(4)-1</v>
          </cell>
        </row>
        <row r="8913">
          <cell r="A8913" t="str">
            <v>복현(4)-1</v>
          </cell>
        </row>
        <row r="8914">
          <cell r="A8914" t="str">
            <v>복현(4)-1</v>
          </cell>
        </row>
        <row r="8915">
          <cell r="A8915" t="str">
            <v>복현(4)-1</v>
          </cell>
        </row>
        <row r="8916">
          <cell r="A8916" t="str">
            <v>복현(4)-1</v>
          </cell>
        </row>
        <row r="8917">
          <cell r="A8917" t="str">
            <v>복현(4)-1</v>
          </cell>
        </row>
        <row r="8918">
          <cell r="A8918" t="str">
            <v>복현(4)-1</v>
          </cell>
        </row>
        <row r="8919">
          <cell r="A8919" t="str">
            <v>복현(4)-1</v>
          </cell>
        </row>
        <row r="8920">
          <cell r="A8920" t="str">
            <v>복현(4)-1</v>
          </cell>
        </row>
        <row r="8921">
          <cell r="A8921" t="str">
            <v>복현(4)-1</v>
          </cell>
        </row>
        <row r="8922">
          <cell r="A8922" t="str">
            <v>복현(4)-1</v>
          </cell>
        </row>
        <row r="8923">
          <cell r="A8923" t="str">
            <v>복현(4)-1</v>
          </cell>
        </row>
        <row r="8924">
          <cell r="A8924" t="str">
            <v>복현(4)-1</v>
          </cell>
        </row>
        <row r="8925">
          <cell r="A8925" t="str">
            <v>복현(4)-1</v>
          </cell>
        </row>
        <row r="8926">
          <cell r="A8926" t="str">
            <v>복현(4)-1</v>
          </cell>
        </row>
        <row r="8927">
          <cell r="A8927" t="str">
            <v>복현(4)-1</v>
          </cell>
        </row>
        <row r="8928">
          <cell r="A8928" t="str">
            <v>복현(4)-1</v>
          </cell>
        </row>
        <row r="8929">
          <cell r="A8929" t="str">
            <v>복현(4)-1</v>
          </cell>
        </row>
        <row r="8930">
          <cell r="A8930" t="str">
            <v>복현(4)-1</v>
          </cell>
        </row>
        <row r="8931">
          <cell r="A8931" t="str">
            <v>복현(4)-1</v>
          </cell>
        </row>
        <row r="8932">
          <cell r="A8932" t="str">
            <v>복현(4)-1</v>
          </cell>
        </row>
        <row r="8933">
          <cell r="A8933" t="str">
            <v>복현(4)-1</v>
          </cell>
        </row>
        <row r="8934">
          <cell r="A8934" t="str">
            <v>복현(4)-1</v>
          </cell>
        </row>
        <row r="8935">
          <cell r="A8935" t="str">
            <v>복현(4)-1</v>
          </cell>
        </row>
        <row r="8936">
          <cell r="A8936" t="str">
            <v>복현(4)-1</v>
          </cell>
        </row>
        <row r="8937">
          <cell r="A8937" t="str">
            <v>복현(4)-1</v>
          </cell>
        </row>
        <row r="8938">
          <cell r="A8938" t="str">
            <v>복현(4)-1</v>
          </cell>
        </row>
        <row r="8939">
          <cell r="A8939" t="str">
            <v>복현(4)-1</v>
          </cell>
        </row>
        <row r="8940">
          <cell r="A8940" t="str">
            <v>복현(4)-1</v>
          </cell>
        </row>
        <row r="8941">
          <cell r="A8941" t="str">
            <v>복현(4)-1</v>
          </cell>
        </row>
        <row r="8942">
          <cell r="A8942" t="str">
            <v>복현(4)-1</v>
          </cell>
        </row>
        <row r="8943">
          <cell r="A8943" t="str">
            <v>복현(4)-1</v>
          </cell>
        </row>
        <row r="8944">
          <cell r="A8944" t="str">
            <v>복현(4)-1</v>
          </cell>
        </row>
        <row r="8945">
          <cell r="A8945" t="str">
            <v>복현(4)-1</v>
          </cell>
        </row>
        <row r="8946">
          <cell r="A8946" t="str">
            <v>복현(4)-1</v>
          </cell>
        </row>
        <row r="8947">
          <cell r="A8947" t="str">
            <v>복현(4)-1</v>
          </cell>
        </row>
        <row r="8948">
          <cell r="A8948" t="str">
            <v>복현(4)-1</v>
          </cell>
        </row>
        <row r="8949">
          <cell r="A8949" t="str">
            <v>복현(4)-1</v>
          </cell>
        </row>
        <row r="8950">
          <cell r="A8950" t="str">
            <v>복현(4)-1</v>
          </cell>
        </row>
        <row r="8951">
          <cell r="A8951" t="str">
            <v>복현(4)-1</v>
          </cell>
        </row>
        <row r="8952">
          <cell r="A8952" t="str">
            <v>복현(4)-1</v>
          </cell>
        </row>
        <row r="8953">
          <cell r="A8953" t="str">
            <v>복현(4)-1</v>
          </cell>
        </row>
        <row r="8954">
          <cell r="A8954" t="str">
            <v>복현(4)-1</v>
          </cell>
        </row>
        <row r="8955">
          <cell r="A8955" t="str">
            <v>복현(4)-1</v>
          </cell>
        </row>
        <row r="8956">
          <cell r="A8956" t="str">
            <v>복현(4)-1</v>
          </cell>
        </row>
        <row r="8957">
          <cell r="A8957" t="str">
            <v>복현(4)-1</v>
          </cell>
        </row>
        <row r="8958">
          <cell r="A8958" t="str">
            <v>복현(4)-1</v>
          </cell>
        </row>
        <row r="8959">
          <cell r="A8959" t="str">
            <v>복현(4)-1</v>
          </cell>
        </row>
        <row r="8960">
          <cell r="A8960" t="str">
            <v>복현(4)-1</v>
          </cell>
        </row>
        <row r="8961">
          <cell r="A8961" t="str">
            <v>복현(4)-1</v>
          </cell>
        </row>
        <row r="8962">
          <cell r="A8962" t="str">
            <v>복현(4)-1</v>
          </cell>
        </row>
        <row r="8963">
          <cell r="A8963" t="str">
            <v>복현(4)-1</v>
          </cell>
        </row>
        <row r="8964">
          <cell r="A8964" t="str">
            <v>복현(4)-1</v>
          </cell>
        </row>
        <row r="8965">
          <cell r="A8965" t="str">
            <v>복현(4)-1</v>
          </cell>
        </row>
        <row r="8966">
          <cell r="A8966" t="str">
            <v>복현(4)-1</v>
          </cell>
        </row>
        <row r="8967">
          <cell r="A8967" t="str">
            <v>복현(4)-1</v>
          </cell>
        </row>
        <row r="8968">
          <cell r="A8968" t="str">
            <v>복현(4)-1</v>
          </cell>
        </row>
        <row r="8969">
          <cell r="A8969" t="str">
            <v>복현(4)-1</v>
          </cell>
        </row>
        <row r="8970">
          <cell r="A8970" t="str">
            <v>복현(4)-1</v>
          </cell>
        </row>
        <row r="8971">
          <cell r="A8971" t="str">
            <v>복현(4)-1</v>
          </cell>
        </row>
        <row r="8972">
          <cell r="A8972" t="str">
            <v>복현(4)-1</v>
          </cell>
        </row>
        <row r="8973">
          <cell r="A8973" t="str">
            <v>복현(4)-1</v>
          </cell>
        </row>
        <row r="8974">
          <cell r="A8974" t="str">
            <v>복현(4)-1</v>
          </cell>
        </row>
        <row r="8975">
          <cell r="A8975" t="str">
            <v>복현(4)-1</v>
          </cell>
        </row>
        <row r="8976">
          <cell r="A8976" t="str">
            <v>복현(4)-1</v>
          </cell>
        </row>
        <row r="8977">
          <cell r="A8977" t="str">
            <v>복현(4)-1</v>
          </cell>
        </row>
        <row r="8978">
          <cell r="A8978" t="str">
            <v>복현(4)-1</v>
          </cell>
        </row>
        <row r="8979">
          <cell r="A8979" t="str">
            <v>복현(4)-1</v>
          </cell>
        </row>
        <row r="8980">
          <cell r="A8980" t="str">
            <v>복현(4)-1</v>
          </cell>
        </row>
        <row r="8981">
          <cell r="A8981" t="str">
            <v>복현(4)-1</v>
          </cell>
        </row>
        <row r="8982">
          <cell r="A8982" t="str">
            <v>복현(4)-1</v>
          </cell>
        </row>
        <row r="8983">
          <cell r="A8983" t="str">
            <v>복현(4)-1</v>
          </cell>
        </row>
        <row r="8984">
          <cell r="A8984" t="str">
            <v>복현(4)-1</v>
          </cell>
        </row>
        <row r="8985">
          <cell r="A8985" t="str">
            <v>복현(4)-1</v>
          </cell>
        </row>
        <row r="8986">
          <cell r="A8986" t="str">
            <v>복현(4)-1</v>
          </cell>
        </row>
        <row r="8987">
          <cell r="A8987" t="str">
            <v>복현(4)-1</v>
          </cell>
        </row>
        <row r="8988">
          <cell r="A8988" t="str">
            <v>복현(4)-1</v>
          </cell>
        </row>
        <row r="8989">
          <cell r="A8989" t="str">
            <v>복현(4)-1</v>
          </cell>
        </row>
        <row r="8990">
          <cell r="A8990" t="str">
            <v>복현(4)-1</v>
          </cell>
        </row>
        <row r="8991">
          <cell r="A8991" t="str">
            <v>복현(4)-1</v>
          </cell>
        </row>
        <row r="8992">
          <cell r="A8992" t="str">
            <v>복현(4)-1</v>
          </cell>
        </row>
        <row r="8993">
          <cell r="A8993" t="str">
            <v>복현(4)-1</v>
          </cell>
        </row>
        <row r="8994">
          <cell r="A8994" t="str">
            <v>복현(4)-1</v>
          </cell>
        </row>
        <row r="8995">
          <cell r="A8995" t="str">
            <v>복현(4)-1</v>
          </cell>
        </row>
        <row r="8996">
          <cell r="A8996" t="str">
            <v>복현(4)-1</v>
          </cell>
        </row>
        <row r="8997">
          <cell r="A8997" t="str">
            <v>복현(4)-1</v>
          </cell>
        </row>
        <row r="8998">
          <cell r="A8998" t="str">
            <v>복현(4)-1</v>
          </cell>
        </row>
        <row r="8999">
          <cell r="A8999" t="str">
            <v>복현(4)-1</v>
          </cell>
        </row>
        <row r="9000">
          <cell r="A9000" t="str">
            <v>복현(4)-1</v>
          </cell>
        </row>
        <row r="9001">
          <cell r="A9001" t="str">
            <v>복현(4)-1</v>
          </cell>
        </row>
        <row r="9002">
          <cell r="A9002" t="str">
            <v>복현(4)-1</v>
          </cell>
        </row>
        <row r="9003">
          <cell r="A9003" t="str">
            <v>복현(4)-1</v>
          </cell>
        </row>
        <row r="9004">
          <cell r="A9004" t="str">
            <v>복현(4)-1</v>
          </cell>
        </row>
        <row r="9005">
          <cell r="A9005" t="str">
            <v>복현(4)-1</v>
          </cell>
        </row>
        <row r="9006">
          <cell r="A9006" t="str">
            <v>복현(4)-1</v>
          </cell>
        </row>
        <row r="9007">
          <cell r="A9007" t="str">
            <v>복현(4)-1</v>
          </cell>
        </row>
        <row r="9008">
          <cell r="A9008" t="str">
            <v>복현(4)-1</v>
          </cell>
        </row>
        <row r="9009">
          <cell r="A9009" t="str">
            <v>복현(4)-1</v>
          </cell>
        </row>
        <row r="9010">
          <cell r="A9010" t="str">
            <v>복현(4)-1</v>
          </cell>
        </row>
        <row r="9011">
          <cell r="A9011" t="str">
            <v>복현(4)-1</v>
          </cell>
        </row>
        <row r="9012">
          <cell r="A9012" t="str">
            <v>복현(4)-1</v>
          </cell>
        </row>
        <row r="9013">
          <cell r="A9013" t="str">
            <v>복현(4)-1</v>
          </cell>
        </row>
        <row r="9014">
          <cell r="A9014" t="str">
            <v>복현(4)-1</v>
          </cell>
        </row>
        <row r="9015">
          <cell r="A9015" t="str">
            <v>복현(4)-1</v>
          </cell>
        </row>
        <row r="9016">
          <cell r="A9016" t="str">
            <v>복현(4)-1</v>
          </cell>
        </row>
        <row r="9017">
          <cell r="A9017" t="str">
            <v>복현(4)-1</v>
          </cell>
        </row>
        <row r="9018">
          <cell r="A9018" t="str">
            <v>복현(4)-1</v>
          </cell>
        </row>
        <row r="9019">
          <cell r="A9019" t="str">
            <v>복현(4)-1</v>
          </cell>
        </row>
        <row r="9020">
          <cell r="A9020" t="str">
            <v>복현(4)-1</v>
          </cell>
        </row>
        <row r="9021">
          <cell r="A9021" t="str">
            <v>복현(4)-1</v>
          </cell>
        </row>
        <row r="9022">
          <cell r="A9022" t="str">
            <v>복현(4)-1</v>
          </cell>
        </row>
        <row r="9023">
          <cell r="A9023" t="str">
            <v>복현(4)-1</v>
          </cell>
        </row>
        <row r="9024">
          <cell r="A9024" t="str">
            <v>복현(4)-1</v>
          </cell>
        </row>
        <row r="9025">
          <cell r="A9025" t="str">
            <v>복현(4)-1</v>
          </cell>
        </row>
        <row r="9026">
          <cell r="A9026" t="str">
            <v>복현(4)-1</v>
          </cell>
        </row>
        <row r="9027">
          <cell r="A9027" t="str">
            <v>복현(4)-1</v>
          </cell>
        </row>
        <row r="9028">
          <cell r="A9028" t="str">
            <v>복현(4)-1</v>
          </cell>
        </row>
        <row r="9029">
          <cell r="A9029" t="str">
            <v>복현(4)-1</v>
          </cell>
        </row>
        <row r="9030">
          <cell r="A9030" t="str">
            <v>복현(4)-1</v>
          </cell>
        </row>
        <row r="9031">
          <cell r="A9031" t="str">
            <v>복현(4)-1</v>
          </cell>
        </row>
        <row r="9032">
          <cell r="A9032" t="str">
            <v>복현(4)-1</v>
          </cell>
        </row>
        <row r="9033">
          <cell r="A9033" t="str">
            <v>복현(4)-1</v>
          </cell>
        </row>
        <row r="9034">
          <cell r="A9034" t="str">
            <v>복현(4)-1</v>
          </cell>
        </row>
        <row r="9036">
          <cell r="A9036" t="str">
            <v>복현(4)-2</v>
          </cell>
        </row>
        <row r="9037">
          <cell r="A9037" t="str">
            <v>복현(4)-2</v>
          </cell>
        </row>
        <row r="9038">
          <cell r="A9038" t="str">
            <v>복현(4)-2</v>
          </cell>
        </row>
        <row r="9039">
          <cell r="A9039" t="str">
            <v>복현(4)-2</v>
          </cell>
        </row>
        <row r="9040">
          <cell r="A9040" t="str">
            <v>복현(4)-2</v>
          </cell>
        </row>
        <row r="9041">
          <cell r="A9041" t="str">
            <v>복현(4)-2</v>
          </cell>
        </row>
        <row r="9042">
          <cell r="A9042" t="str">
            <v>복현(4)-2</v>
          </cell>
        </row>
        <row r="9043">
          <cell r="A9043" t="str">
            <v>복현(4)-2</v>
          </cell>
        </row>
        <row r="9044">
          <cell r="A9044" t="str">
            <v>복현(4)-2</v>
          </cell>
        </row>
        <row r="9045">
          <cell r="A9045" t="str">
            <v>복현(4)-2</v>
          </cell>
        </row>
        <row r="9046">
          <cell r="A9046" t="str">
            <v>복현(4)-2</v>
          </cell>
        </row>
        <row r="9047">
          <cell r="A9047" t="str">
            <v>복현(4)-2</v>
          </cell>
        </row>
        <row r="9048">
          <cell r="A9048" t="str">
            <v>복현(4)-2</v>
          </cell>
        </row>
        <row r="9049">
          <cell r="A9049" t="str">
            <v>복현(4)-2</v>
          </cell>
        </row>
        <row r="9050">
          <cell r="A9050" t="str">
            <v>복현(4)-2</v>
          </cell>
        </row>
        <row r="9051">
          <cell r="A9051" t="str">
            <v>복현(4)-2</v>
          </cell>
        </row>
        <row r="9052">
          <cell r="A9052" t="str">
            <v>복현(4)-2</v>
          </cell>
        </row>
        <row r="9053">
          <cell r="A9053" t="str">
            <v>복현(4)-2</v>
          </cell>
        </row>
        <row r="9054">
          <cell r="A9054" t="str">
            <v>복현(4)-2</v>
          </cell>
        </row>
        <row r="9055">
          <cell r="A9055" t="str">
            <v>복현(4)-2</v>
          </cell>
        </row>
        <row r="9056">
          <cell r="A9056" t="str">
            <v>복현(4)-2</v>
          </cell>
        </row>
        <row r="9057">
          <cell r="A9057" t="str">
            <v>복현(4)-2</v>
          </cell>
        </row>
        <row r="9058">
          <cell r="A9058" t="str">
            <v>복현(4)-2</v>
          </cell>
        </row>
        <row r="9059">
          <cell r="A9059" t="str">
            <v>복현(4)-2</v>
          </cell>
        </row>
        <row r="9060">
          <cell r="A9060" t="str">
            <v>복현(4)-2</v>
          </cell>
        </row>
        <row r="9061">
          <cell r="A9061" t="str">
            <v>복현(4)-2</v>
          </cell>
        </row>
        <row r="9062">
          <cell r="A9062" t="str">
            <v>복현(4)-2</v>
          </cell>
        </row>
        <row r="9063">
          <cell r="A9063" t="str">
            <v>복현(4)-2</v>
          </cell>
        </row>
        <row r="9064">
          <cell r="A9064" t="str">
            <v>복현(4)-2</v>
          </cell>
        </row>
        <row r="9065">
          <cell r="A9065" t="str">
            <v>복현(4)-2</v>
          </cell>
        </row>
        <row r="9066">
          <cell r="A9066" t="str">
            <v>복현(4)-2</v>
          </cell>
        </row>
        <row r="9067">
          <cell r="A9067" t="str">
            <v>복현(4)-2</v>
          </cell>
        </row>
        <row r="9068">
          <cell r="A9068" t="str">
            <v>복현(4)-2</v>
          </cell>
        </row>
        <row r="9069">
          <cell r="A9069" t="str">
            <v>복현(4)-2</v>
          </cell>
        </row>
        <row r="9070">
          <cell r="A9070" t="str">
            <v>복현(4)-2</v>
          </cell>
        </row>
        <row r="9071">
          <cell r="A9071" t="str">
            <v>복현(4)-2</v>
          </cell>
        </row>
        <row r="9072">
          <cell r="A9072" t="str">
            <v>복현(4)-2</v>
          </cell>
        </row>
        <row r="9073">
          <cell r="A9073" t="str">
            <v>복현(4)-2</v>
          </cell>
        </row>
        <row r="9074">
          <cell r="A9074" t="str">
            <v>복현(4)-2</v>
          </cell>
        </row>
        <row r="9075">
          <cell r="A9075" t="str">
            <v>복현(4)-2</v>
          </cell>
        </row>
        <row r="9076">
          <cell r="A9076" t="str">
            <v>복현(4)-2</v>
          </cell>
        </row>
        <row r="9077">
          <cell r="A9077" t="str">
            <v>복현(4)-2</v>
          </cell>
        </row>
        <row r="9078">
          <cell r="A9078" t="str">
            <v>복현(4)-2</v>
          </cell>
        </row>
        <row r="9079">
          <cell r="A9079" t="str">
            <v>복현(4)-2</v>
          </cell>
        </row>
        <row r="9080">
          <cell r="A9080" t="str">
            <v>복현(4)-2</v>
          </cell>
        </row>
        <row r="9081">
          <cell r="A9081" t="str">
            <v>복현(4)-2</v>
          </cell>
        </row>
        <row r="9082">
          <cell r="A9082" t="str">
            <v>복현(4)-2</v>
          </cell>
        </row>
        <row r="9083">
          <cell r="A9083" t="str">
            <v>복현(4)-2</v>
          </cell>
        </row>
        <row r="9084">
          <cell r="A9084" t="str">
            <v>복현(4)-2</v>
          </cell>
        </row>
        <row r="9085">
          <cell r="A9085" t="str">
            <v>복현(4)-2</v>
          </cell>
        </row>
        <row r="9086">
          <cell r="A9086" t="str">
            <v>복현(4)-2</v>
          </cell>
        </row>
        <row r="9087">
          <cell r="A9087" t="str">
            <v>복현(4)-2</v>
          </cell>
        </row>
        <row r="9088">
          <cell r="A9088" t="str">
            <v>복현(4)-2</v>
          </cell>
        </row>
        <row r="9089">
          <cell r="A9089" t="str">
            <v>복현(4)-2</v>
          </cell>
        </row>
        <row r="9090">
          <cell r="A9090" t="str">
            <v>복현(4)-2</v>
          </cell>
        </row>
        <row r="9091">
          <cell r="A9091" t="str">
            <v>복현(4)-2</v>
          </cell>
        </row>
        <row r="9092">
          <cell r="A9092" t="str">
            <v>복현(4)-2</v>
          </cell>
        </row>
        <row r="9093">
          <cell r="A9093" t="str">
            <v>복현(4)-2</v>
          </cell>
        </row>
        <row r="9094">
          <cell r="A9094" t="str">
            <v>복현(4)-2</v>
          </cell>
        </row>
        <row r="9095">
          <cell r="A9095" t="str">
            <v>복현(4)-2</v>
          </cell>
        </row>
        <row r="9096">
          <cell r="A9096" t="str">
            <v>복현(4)-2</v>
          </cell>
        </row>
        <row r="9097">
          <cell r="A9097" t="str">
            <v>복현(4)-2</v>
          </cell>
        </row>
        <row r="9098">
          <cell r="A9098" t="str">
            <v>복현(4)-2</v>
          </cell>
        </row>
        <row r="9099">
          <cell r="A9099" t="str">
            <v>복현(4)-2</v>
          </cell>
        </row>
        <row r="9100">
          <cell r="A9100" t="str">
            <v>복현(4)-2</v>
          </cell>
        </row>
        <row r="9101">
          <cell r="A9101" t="str">
            <v>복현(4)-2</v>
          </cell>
        </row>
        <row r="9102">
          <cell r="A9102" t="str">
            <v>복현(4)-2</v>
          </cell>
        </row>
        <row r="9103">
          <cell r="A9103" t="str">
            <v>복현(4)-2</v>
          </cell>
        </row>
        <row r="9104">
          <cell r="A9104" t="str">
            <v>복현(4)-2</v>
          </cell>
        </row>
        <row r="9105">
          <cell r="A9105" t="str">
            <v>복현(4)-2</v>
          </cell>
        </row>
        <row r="9106">
          <cell r="A9106" t="str">
            <v>복현(4)-2</v>
          </cell>
        </row>
        <row r="9107">
          <cell r="A9107" t="str">
            <v>복현(4)-2</v>
          </cell>
        </row>
        <row r="9108">
          <cell r="A9108" t="str">
            <v>복현(4)-2</v>
          </cell>
        </row>
        <row r="9109">
          <cell r="A9109" t="str">
            <v>복현(4)-2</v>
          </cell>
        </row>
        <row r="9110">
          <cell r="A9110" t="str">
            <v>복현(4)-2</v>
          </cell>
        </row>
        <row r="9111">
          <cell r="A9111" t="str">
            <v>복현(4)-2</v>
          </cell>
        </row>
        <row r="9112">
          <cell r="A9112" t="str">
            <v>복현(4)-2</v>
          </cell>
        </row>
        <row r="9113">
          <cell r="A9113" t="str">
            <v>복현(4)-2</v>
          </cell>
        </row>
        <row r="9114">
          <cell r="A9114" t="str">
            <v>복현(4)-2</v>
          </cell>
        </row>
        <row r="9115">
          <cell r="A9115" t="str">
            <v>복현(4)-2</v>
          </cell>
        </row>
        <row r="9117">
          <cell r="A9117" t="str">
            <v>성당(1)-2</v>
          </cell>
        </row>
        <row r="9118">
          <cell r="A9118" t="str">
            <v>성당(1)-2</v>
          </cell>
        </row>
        <row r="9119">
          <cell r="A9119" t="str">
            <v>성당(1)-2</v>
          </cell>
        </row>
        <row r="9120">
          <cell r="A9120" t="str">
            <v>성당(1)-2</v>
          </cell>
        </row>
        <row r="9121">
          <cell r="A9121" t="str">
            <v>성당(1)-2</v>
          </cell>
        </row>
        <row r="9122">
          <cell r="A9122" t="str">
            <v>성당(1)-2</v>
          </cell>
        </row>
        <row r="9123">
          <cell r="A9123" t="str">
            <v>성당(1)-2</v>
          </cell>
        </row>
        <row r="9124">
          <cell r="A9124" t="str">
            <v>성당(1)-2</v>
          </cell>
        </row>
        <row r="9125">
          <cell r="A9125" t="str">
            <v>성당(1)-2</v>
          </cell>
        </row>
        <row r="9126">
          <cell r="A9126" t="str">
            <v>성당(1)-2</v>
          </cell>
        </row>
        <row r="9127">
          <cell r="A9127" t="str">
            <v>성당(1)-2</v>
          </cell>
        </row>
        <row r="9128">
          <cell r="A9128" t="str">
            <v>성당(1)-2</v>
          </cell>
        </row>
        <row r="9129">
          <cell r="A9129" t="str">
            <v>성당(1)-2</v>
          </cell>
        </row>
        <row r="9130">
          <cell r="A9130" t="str">
            <v>성당(1)-2</v>
          </cell>
        </row>
        <row r="9131">
          <cell r="A9131" t="str">
            <v>성당(1)-2</v>
          </cell>
        </row>
        <row r="9132">
          <cell r="A9132" t="str">
            <v>성당(1)-2</v>
          </cell>
        </row>
        <row r="9133">
          <cell r="A9133" t="str">
            <v>성당(1)-2</v>
          </cell>
        </row>
        <row r="9134">
          <cell r="A9134" t="str">
            <v>성당(1)-2</v>
          </cell>
        </row>
        <row r="9135">
          <cell r="A9135" t="str">
            <v>성당(1)-2</v>
          </cell>
        </row>
        <row r="9136">
          <cell r="A9136" t="str">
            <v>성당(1)-2</v>
          </cell>
        </row>
        <row r="9137">
          <cell r="A9137" t="str">
            <v>성당(1)-2</v>
          </cell>
        </row>
        <row r="9138">
          <cell r="A9138" t="str">
            <v>성당(1)-2</v>
          </cell>
        </row>
        <row r="9139">
          <cell r="A9139" t="str">
            <v>성당(1)-2</v>
          </cell>
        </row>
        <row r="9140">
          <cell r="A9140" t="str">
            <v>성당(1)-2</v>
          </cell>
        </row>
        <row r="9141">
          <cell r="A9141" t="str">
            <v>성당(1)-2</v>
          </cell>
        </row>
        <row r="9142">
          <cell r="A9142" t="str">
            <v>성당(1)-2</v>
          </cell>
        </row>
        <row r="9143">
          <cell r="A9143" t="str">
            <v>성당(1)-2</v>
          </cell>
        </row>
        <row r="9144">
          <cell r="A9144" t="str">
            <v>성당(1)-2</v>
          </cell>
        </row>
        <row r="9145">
          <cell r="A9145" t="str">
            <v>성당(1)-2</v>
          </cell>
        </row>
        <row r="9146">
          <cell r="A9146" t="str">
            <v>성당(1)-2</v>
          </cell>
        </row>
        <row r="9147">
          <cell r="A9147" t="str">
            <v>성당(1)-2</v>
          </cell>
        </row>
        <row r="9148">
          <cell r="A9148" t="str">
            <v>성당(1)-2</v>
          </cell>
        </row>
        <row r="9149">
          <cell r="A9149" t="str">
            <v>성당(1)-2</v>
          </cell>
        </row>
        <row r="9150">
          <cell r="A9150" t="str">
            <v>성당(1)-2</v>
          </cell>
        </row>
        <row r="9151">
          <cell r="A9151" t="str">
            <v>성당(1)-2</v>
          </cell>
        </row>
        <row r="9152">
          <cell r="A9152" t="str">
            <v>성당(1)-2</v>
          </cell>
        </row>
        <row r="9153">
          <cell r="A9153" t="str">
            <v>성당(1)-2</v>
          </cell>
        </row>
        <row r="9154">
          <cell r="A9154" t="str">
            <v>성당(1)-2</v>
          </cell>
        </row>
        <row r="9155">
          <cell r="A9155" t="str">
            <v>성당(1)-2</v>
          </cell>
        </row>
        <row r="9156">
          <cell r="A9156" t="str">
            <v>성당(1)-2</v>
          </cell>
        </row>
        <row r="9157">
          <cell r="A9157" t="str">
            <v>성당(1)-2</v>
          </cell>
        </row>
        <row r="9158">
          <cell r="A9158" t="str">
            <v>성당(1)-2</v>
          </cell>
        </row>
        <row r="9159">
          <cell r="A9159" t="str">
            <v>성당(1)-2</v>
          </cell>
        </row>
        <row r="9160">
          <cell r="A9160" t="str">
            <v>성당(1)-2</v>
          </cell>
        </row>
        <row r="9161">
          <cell r="A9161" t="str">
            <v>성당(1)-2</v>
          </cell>
        </row>
        <row r="9162">
          <cell r="A9162" t="str">
            <v>성당(1)-2</v>
          </cell>
        </row>
        <row r="9163">
          <cell r="A9163" t="str">
            <v>성당(1)-2</v>
          </cell>
        </row>
        <row r="9164">
          <cell r="A9164" t="str">
            <v>성당(1)-2</v>
          </cell>
        </row>
        <row r="9165">
          <cell r="A9165" t="str">
            <v>성당(1)-2</v>
          </cell>
        </row>
        <row r="9166">
          <cell r="A9166" t="str">
            <v>성당(1)-2</v>
          </cell>
        </row>
        <row r="9167">
          <cell r="A9167" t="str">
            <v>성당(1)-2</v>
          </cell>
        </row>
        <row r="9168">
          <cell r="A9168" t="str">
            <v>성당(1)-2</v>
          </cell>
        </row>
        <row r="9169">
          <cell r="A9169" t="str">
            <v>성당(1)-2</v>
          </cell>
        </row>
        <row r="9171">
          <cell r="A9171" t="str">
            <v>성당(3)</v>
          </cell>
        </row>
        <row r="9172">
          <cell r="A9172" t="str">
            <v>성당(3)</v>
          </cell>
        </row>
        <row r="9173">
          <cell r="A9173" t="str">
            <v>성당(3)</v>
          </cell>
        </row>
        <row r="9174">
          <cell r="A9174" t="str">
            <v>성당(3)</v>
          </cell>
        </row>
        <row r="9175">
          <cell r="A9175" t="str">
            <v>성당(3)</v>
          </cell>
        </row>
        <row r="9176">
          <cell r="A9176" t="str">
            <v>성당(3)</v>
          </cell>
        </row>
        <row r="9177">
          <cell r="A9177" t="str">
            <v>성당(3)</v>
          </cell>
        </row>
        <row r="9178">
          <cell r="A9178" t="str">
            <v>성당(3)</v>
          </cell>
        </row>
        <row r="9179">
          <cell r="A9179" t="str">
            <v>성당(3)</v>
          </cell>
        </row>
        <row r="9180">
          <cell r="A9180" t="str">
            <v>성당(3)</v>
          </cell>
        </row>
        <row r="9181">
          <cell r="A9181" t="str">
            <v>성당(3)</v>
          </cell>
        </row>
        <row r="9182">
          <cell r="A9182" t="str">
            <v>성당(3)</v>
          </cell>
        </row>
        <row r="9183">
          <cell r="A9183" t="str">
            <v>성당(3)</v>
          </cell>
        </row>
        <row r="9184">
          <cell r="A9184" t="str">
            <v>성당(3)</v>
          </cell>
        </row>
        <row r="9185">
          <cell r="A9185" t="str">
            <v>성당(3)</v>
          </cell>
        </row>
        <row r="9186">
          <cell r="A9186" t="str">
            <v>성당(3)</v>
          </cell>
        </row>
        <row r="9187">
          <cell r="A9187" t="str">
            <v>성당(3)</v>
          </cell>
        </row>
        <row r="9188">
          <cell r="A9188" t="str">
            <v>성당(3)</v>
          </cell>
        </row>
        <row r="9189">
          <cell r="A9189" t="str">
            <v>성당(3)</v>
          </cell>
        </row>
        <row r="9190">
          <cell r="A9190" t="str">
            <v>성당(3)</v>
          </cell>
        </row>
        <row r="9191">
          <cell r="A9191" t="str">
            <v>성당(3)</v>
          </cell>
        </row>
        <row r="9192">
          <cell r="A9192" t="str">
            <v>성당(3)</v>
          </cell>
        </row>
        <row r="9193">
          <cell r="A9193" t="str">
            <v>성당(3)</v>
          </cell>
        </row>
        <row r="9194">
          <cell r="A9194" t="str">
            <v>성당(3)</v>
          </cell>
        </row>
        <row r="9195">
          <cell r="A9195" t="str">
            <v>성당(3)</v>
          </cell>
        </row>
        <row r="9196">
          <cell r="A9196" t="str">
            <v>성당(3)</v>
          </cell>
        </row>
        <row r="9197">
          <cell r="A9197" t="str">
            <v>성당(3)</v>
          </cell>
        </row>
        <row r="9198">
          <cell r="A9198" t="str">
            <v>성당(3)</v>
          </cell>
        </row>
        <row r="9199">
          <cell r="A9199" t="str">
            <v>성당(3)</v>
          </cell>
        </row>
        <row r="9200">
          <cell r="A9200" t="str">
            <v>성당(3)</v>
          </cell>
        </row>
        <row r="9201">
          <cell r="A9201" t="str">
            <v>성당(3)</v>
          </cell>
        </row>
        <row r="9202">
          <cell r="A9202" t="str">
            <v>성당(3)</v>
          </cell>
        </row>
        <row r="9203">
          <cell r="A9203" t="str">
            <v>성당(3)</v>
          </cell>
        </row>
        <row r="9204">
          <cell r="A9204" t="str">
            <v>성당(3)</v>
          </cell>
        </row>
        <row r="9205">
          <cell r="A9205" t="str">
            <v>성당(3)</v>
          </cell>
        </row>
        <row r="9206">
          <cell r="A9206" t="str">
            <v>성당(3)</v>
          </cell>
        </row>
        <row r="9207">
          <cell r="A9207" t="str">
            <v>성당(3)</v>
          </cell>
        </row>
        <row r="9208">
          <cell r="A9208" t="str">
            <v>성당(3)</v>
          </cell>
        </row>
        <row r="9209">
          <cell r="A9209" t="str">
            <v>성당(3)</v>
          </cell>
        </row>
        <row r="9210">
          <cell r="A9210" t="str">
            <v>성당(3)</v>
          </cell>
        </row>
        <row r="9211">
          <cell r="A9211" t="str">
            <v>성당(3)</v>
          </cell>
        </row>
        <row r="9212">
          <cell r="A9212" t="str">
            <v>성당(3)</v>
          </cell>
        </row>
        <row r="9213">
          <cell r="A9213" t="str">
            <v>성당(3)</v>
          </cell>
        </row>
        <row r="9214">
          <cell r="A9214" t="str">
            <v>성당(3)</v>
          </cell>
        </row>
        <row r="9215">
          <cell r="A9215" t="str">
            <v>성당(3)</v>
          </cell>
        </row>
        <row r="9216">
          <cell r="A9216" t="str">
            <v>성당(3)</v>
          </cell>
        </row>
        <row r="9217">
          <cell r="A9217" t="str">
            <v>성당(3)</v>
          </cell>
        </row>
        <row r="9218">
          <cell r="A9218" t="str">
            <v>성당(3)</v>
          </cell>
        </row>
        <row r="9219">
          <cell r="A9219" t="str">
            <v>성당(3)</v>
          </cell>
        </row>
        <row r="9220">
          <cell r="A9220" t="str">
            <v>성당(3)</v>
          </cell>
        </row>
        <row r="9221">
          <cell r="A9221" t="str">
            <v>성당(3)</v>
          </cell>
        </row>
        <row r="9222">
          <cell r="A9222" t="str">
            <v>성당(3)</v>
          </cell>
        </row>
        <row r="9223">
          <cell r="A9223" t="str">
            <v>성당(3)</v>
          </cell>
        </row>
        <row r="9224">
          <cell r="A9224" t="str">
            <v>성당(3)</v>
          </cell>
        </row>
        <row r="9225">
          <cell r="A9225" t="str">
            <v>성당(3)</v>
          </cell>
        </row>
        <row r="9226">
          <cell r="A9226" t="str">
            <v>성당(3)</v>
          </cell>
        </row>
        <row r="9227">
          <cell r="A9227" t="str">
            <v>성당(3)</v>
          </cell>
        </row>
        <row r="9228">
          <cell r="A9228" t="str">
            <v>성당(3)</v>
          </cell>
        </row>
        <row r="9229">
          <cell r="A9229" t="str">
            <v>성당(3)</v>
          </cell>
        </row>
        <row r="9230">
          <cell r="A9230" t="str">
            <v>성당(3)</v>
          </cell>
        </row>
        <row r="9231">
          <cell r="A9231" t="str">
            <v>성당(3)</v>
          </cell>
        </row>
        <row r="9232">
          <cell r="A9232" t="str">
            <v>성당(3)</v>
          </cell>
        </row>
        <row r="9233">
          <cell r="A9233" t="str">
            <v>성당(3)</v>
          </cell>
        </row>
        <row r="9234">
          <cell r="A9234" t="str">
            <v>성당(3)</v>
          </cell>
        </row>
        <row r="9235">
          <cell r="A9235" t="str">
            <v>성당(3)</v>
          </cell>
        </row>
        <row r="9236">
          <cell r="A9236" t="str">
            <v>성당(3)</v>
          </cell>
        </row>
        <row r="9237">
          <cell r="A9237" t="str">
            <v>성당(3)</v>
          </cell>
        </row>
        <row r="9238">
          <cell r="A9238" t="str">
            <v>성당(3)</v>
          </cell>
        </row>
        <row r="9239">
          <cell r="A9239" t="str">
            <v>성당(3)</v>
          </cell>
        </row>
        <row r="9240">
          <cell r="A9240" t="str">
            <v>성당(3)</v>
          </cell>
        </row>
        <row r="9241">
          <cell r="A9241" t="str">
            <v>성당(3)</v>
          </cell>
        </row>
        <row r="9242">
          <cell r="A9242" t="str">
            <v>성당(3)</v>
          </cell>
        </row>
        <row r="9243">
          <cell r="A9243" t="str">
            <v>성당(3)</v>
          </cell>
        </row>
        <row r="9244">
          <cell r="A9244" t="str">
            <v>성당(3)</v>
          </cell>
        </row>
        <row r="9245">
          <cell r="A9245" t="str">
            <v>성당(3)</v>
          </cell>
        </row>
        <row r="9246">
          <cell r="A9246" t="str">
            <v>성당(3)</v>
          </cell>
        </row>
        <row r="9248">
          <cell r="A9248" t="str">
            <v>성당(1)-1</v>
          </cell>
        </row>
        <row r="9249">
          <cell r="A9249" t="str">
            <v>성당(1)-1</v>
          </cell>
        </row>
        <row r="9250">
          <cell r="A9250" t="str">
            <v>성당(1)-1</v>
          </cell>
        </row>
        <row r="9251">
          <cell r="A9251" t="str">
            <v>성당(1)-1</v>
          </cell>
        </row>
        <row r="9252">
          <cell r="A9252" t="str">
            <v>성당(1)-1</v>
          </cell>
        </row>
        <row r="9253">
          <cell r="A9253" t="str">
            <v>성당(1)-1</v>
          </cell>
        </row>
        <row r="9254">
          <cell r="A9254" t="str">
            <v>성당(1)-1</v>
          </cell>
        </row>
        <row r="9255">
          <cell r="A9255" t="str">
            <v>성당(1)-1</v>
          </cell>
        </row>
        <row r="9256">
          <cell r="A9256" t="str">
            <v>성당(1)-1</v>
          </cell>
        </row>
        <row r="9257">
          <cell r="A9257" t="str">
            <v>성당(1)-1</v>
          </cell>
        </row>
        <row r="9258">
          <cell r="A9258" t="str">
            <v>성당(1)-1</v>
          </cell>
        </row>
        <row r="9259">
          <cell r="A9259" t="str">
            <v>성당(1)-1</v>
          </cell>
        </row>
        <row r="9260">
          <cell r="A9260" t="str">
            <v>성당(1)-1</v>
          </cell>
        </row>
        <row r="9261">
          <cell r="A9261" t="str">
            <v>성당(1)-1</v>
          </cell>
        </row>
        <row r="9262">
          <cell r="A9262" t="str">
            <v>성당(1)-1</v>
          </cell>
        </row>
        <row r="9263">
          <cell r="A9263" t="str">
            <v>성당(1)-1</v>
          </cell>
        </row>
        <row r="9264">
          <cell r="A9264" t="str">
            <v>성당(1)-1</v>
          </cell>
        </row>
        <row r="9265">
          <cell r="A9265" t="str">
            <v>성당(1)-1</v>
          </cell>
        </row>
        <row r="9266">
          <cell r="A9266" t="str">
            <v>성당(1)-1</v>
          </cell>
        </row>
        <row r="9267">
          <cell r="A9267" t="str">
            <v>성당(1)-1</v>
          </cell>
        </row>
        <row r="9268">
          <cell r="A9268" t="str">
            <v>성당(1)-1</v>
          </cell>
        </row>
        <row r="9269">
          <cell r="A9269" t="str">
            <v>성당(1)-1</v>
          </cell>
        </row>
        <row r="9270">
          <cell r="A9270" t="str">
            <v>성당(1)-1</v>
          </cell>
        </row>
        <row r="9271">
          <cell r="A9271" t="str">
            <v>성당(1)-1</v>
          </cell>
        </row>
        <row r="9272">
          <cell r="A9272" t="str">
            <v>성당(1)-1</v>
          </cell>
        </row>
        <row r="9273">
          <cell r="A9273" t="str">
            <v>성당(1)-1</v>
          </cell>
        </row>
        <row r="9274">
          <cell r="A9274" t="str">
            <v>성당(1)-1</v>
          </cell>
        </row>
        <row r="9276">
          <cell r="A9276" t="str">
            <v>동호</v>
          </cell>
        </row>
        <row r="9277">
          <cell r="A9277" t="str">
            <v>동호</v>
          </cell>
        </row>
        <row r="9278">
          <cell r="A9278" t="str">
            <v>동호</v>
          </cell>
        </row>
        <row r="9279">
          <cell r="A9279" t="str">
            <v>동호</v>
          </cell>
        </row>
        <row r="9280">
          <cell r="A9280" t="str">
            <v>동호</v>
          </cell>
        </row>
        <row r="9281">
          <cell r="A9281" t="str">
            <v>동호</v>
          </cell>
        </row>
        <row r="9282">
          <cell r="A9282" t="str">
            <v>동호</v>
          </cell>
        </row>
        <row r="9283">
          <cell r="A9283" t="str">
            <v>동호</v>
          </cell>
        </row>
        <row r="9284">
          <cell r="A9284" t="str">
            <v>동호</v>
          </cell>
        </row>
        <row r="9285">
          <cell r="A9285" t="str">
            <v>동호</v>
          </cell>
        </row>
        <row r="9286">
          <cell r="A9286" t="str">
            <v>동호</v>
          </cell>
        </row>
        <row r="9287">
          <cell r="A9287" t="str">
            <v>동호</v>
          </cell>
        </row>
        <row r="9288">
          <cell r="A9288" t="str">
            <v>동호</v>
          </cell>
        </row>
        <row r="9289">
          <cell r="A9289" t="str">
            <v>동호</v>
          </cell>
        </row>
        <row r="9290">
          <cell r="A9290" t="str">
            <v>동호</v>
          </cell>
        </row>
        <row r="9291">
          <cell r="A9291" t="str">
            <v>동호</v>
          </cell>
        </row>
        <row r="9292">
          <cell r="A9292" t="str">
            <v>동호</v>
          </cell>
        </row>
        <row r="9293">
          <cell r="A9293" t="str">
            <v>동호</v>
          </cell>
        </row>
        <row r="9294">
          <cell r="A9294" t="str">
            <v>동호</v>
          </cell>
        </row>
        <row r="9295">
          <cell r="A9295" t="str">
            <v>동호</v>
          </cell>
        </row>
        <row r="9296">
          <cell r="A9296" t="str">
            <v>동호</v>
          </cell>
        </row>
        <row r="9297">
          <cell r="A9297" t="str">
            <v>동호</v>
          </cell>
        </row>
        <row r="9298">
          <cell r="A9298" t="str">
            <v>동호</v>
          </cell>
        </row>
        <row r="9299">
          <cell r="A9299" t="str">
            <v>동호</v>
          </cell>
        </row>
        <row r="9300">
          <cell r="A9300" t="str">
            <v>동호</v>
          </cell>
        </row>
        <row r="9301">
          <cell r="A9301" t="str">
            <v>동호</v>
          </cell>
        </row>
        <row r="9302">
          <cell r="A9302" t="str">
            <v>동호</v>
          </cell>
        </row>
        <row r="9303">
          <cell r="A9303" t="str">
            <v>동호</v>
          </cell>
        </row>
        <row r="9304">
          <cell r="A9304" t="str">
            <v>동호</v>
          </cell>
        </row>
        <row r="9305">
          <cell r="A9305" t="str">
            <v>동호</v>
          </cell>
        </row>
        <row r="9306">
          <cell r="A9306" t="str">
            <v>동호</v>
          </cell>
        </row>
        <row r="9307">
          <cell r="A9307" t="str">
            <v>동호</v>
          </cell>
        </row>
        <row r="9308">
          <cell r="A9308" t="str">
            <v>동호</v>
          </cell>
        </row>
        <row r="9309">
          <cell r="A9309" t="str">
            <v>동호</v>
          </cell>
        </row>
        <row r="9310">
          <cell r="A9310" t="str">
            <v>동호</v>
          </cell>
        </row>
        <row r="9311">
          <cell r="A9311" t="str">
            <v>동호</v>
          </cell>
        </row>
        <row r="9312">
          <cell r="A9312" t="str">
            <v>동호</v>
          </cell>
        </row>
        <row r="9313">
          <cell r="A9313" t="str">
            <v>동호</v>
          </cell>
        </row>
        <row r="9314">
          <cell r="A9314" t="str">
            <v>동호</v>
          </cell>
        </row>
        <row r="9315">
          <cell r="A9315" t="str">
            <v>동호</v>
          </cell>
        </row>
        <row r="9316">
          <cell r="A9316" t="str">
            <v>동호</v>
          </cell>
        </row>
        <row r="9317">
          <cell r="A9317" t="str">
            <v>동호</v>
          </cell>
        </row>
        <row r="9318">
          <cell r="A9318" t="str">
            <v>동호</v>
          </cell>
        </row>
        <row r="9319">
          <cell r="A9319" t="str">
            <v>동호</v>
          </cell>
        </row>
        <row r="9320">
          <cell r="A9320" t="str">
            <v>동호</v>
          </cell>
        </row>
        <row r="9321">
          <cell r="A9321" t="str">
            <v>동호</v>
          </cell>
        </row>
        <row r="9322">
          <cell r="A9322" t="str">
            <v>동호</v>
          </cell>
        </row>
        <row r="9323">
          <cell r="A9323" t="str">
            <v>동호</v>
          </cell>
        </row>
        <row r="9324">
          <cell r="A9324" t="str">
            <v>동호</v>
          </cell>
        </row>
        <row r="9325">
          <cell r="A9325" t="str">
            <v>동호</v>
          </cell>
        </row>
        <row r="9326">
          <cell r="A9326" t="str">
            <v>동호</v>
          </cell>
        </row>
        <row r="9327">
          <cell r="A9327" t="str">
            <v>동호</v>
          </cell>
        </row>
        <row r="9328">
          <cell r="A9328" t="str">
            <v>동호</v>
          </cell>
        </row>
        <row r="9329">
          <cell r="A9329" t="str">
            <v>동호</v>
          </cell>
        </row>
        <row r="9330">
          <cell r="A9330" t="str">
            <v>동호</v>
          </cell>
        </row>
        <row r="9331">
          <cell r="A9331" t="str">
            <v>동호</v>
          </cell>
        </row>
        <row r="9332">
          <cell r="A9332" t="str">
            <v>동호</v>
          </cell>
        </row>
        <row r="9333">
          <cell r="A9333" t="str">
            <v>동호</v>
          </cell>
        </row>
        <row r="9334">
          <cell r="A9334" t="str">
            <v>동호</v>
          </cell>
        </row>
        <row r="9335">
          <cell r="A9335" t="str">
            <v>동호</v>
          </cell>
        </row>
        <row r="9336">
          <cell r="A9336" t="str">
            <v>동호</v>
          </cell>
        </row>
        <row r="9337">
          <cell r="A9337" t="str">
            <v>동호</v>
          </cell>
        </row>
        <row r="9338">
          <cell r="A9338" t="str">
            <v>동호</v>
          </cell>
        </row>
        <row r="9339">
          <cell r="A9339" t="str">
            <v>동호</v>
          </cell>
        </row>
        <row r="9340">
          <cell r="A9340" t="str">
            <v>동호</v>
          </cell>
        </row>
        <row r="9341">
          <cell r="A9341" t="str">
            <v>동호</v>
          </cell>
        </row>
        <row r="9342">
          <cell r="A9342" t="str">
            <v>동호</v>
          </cell>
        </row>
        <row r="9343">
          <cell r="A9343" t="str">
            <v>동호</v>
          </cell>
        </row>
        <row r="9344">
          <cell r="A9344" t="str">
            <v>동호</v>
          </cell>
        </row>
        <row r="9345">
          <cell r="A9345" t="str">
            <v>동호</v>
          </cell>
        </row>
        <row r="9346">
          <cell r="A9346" t="str">
            <v>동호</v>
          </cell>
        </row>
        <row r="9347">
          <cell r="A9347" t="str">
            <v>동호</v>
          </cell>
        </row>
        <row r="9348">
          <cell r="A9348" t="str">
            <v>동호</v>
          </cell>
        </row>
        <row r="9349">
          <cell r="A9349" t="str">
            <v>동호</v>
          </cell>
        </row>
        <row r="9350">
          <cell r="A9350" t="str">
            <v>동호</v>
          </cell>
        </row>
        <row r="9351">
          <cell r="A9351" t="str">
            <v>동호</v>
          </cell>
        </row>
        <row r="9352">
          <cell r="A9352" t="str">
            <v>동호</v>
          </cell>
        </row>
        <row r="9353">
          <cell r="A9353" t="str">
            <v>동호</v>
          </cell>
        </row>
        <row r="9354">
          <cell r="A9354" t="str">
            <v>동호</v>
          </cell>
        </row>
        <row r="9355">
          <cell r="A9355" t="str">
            <v>동호</v>
          </cell>
        </row>
        <row r="9356">
          <cell r="A9356" t="str">
            <v>동호</v>
          </cell>
        </row>
        <row r="9357">
          <cell r="A9357" t="str">
            <v>동호</v>
          </cell>
        </row>
        <row r="9358">
          <cell r="A9358" t="str">
            <v>동호</v>
          </cell>
        </row>
        <row r="9359">
          <cell r="A9359" t="str">
            <v>동호</v>
          </cell>
        </row>
        <row r="9360">
          <cell r="A9360" t="str">
            <v>동호</v>
          </cell>
        </row>
        <row r="9361">
          <cell r="A9361" t="str">
            <v>동호</v>
          </cell>
        </row>
        <row r="9362">
          <cell r="A9362" t="str">
            <v>동호</v>
          </cell>
        </row>
        <row r="9363">
          <cell r="A9363" t="str">
            <v>동호</v>
          </cell>
        </row>
        <row r="9364">
          <cell r="A9364" t="str">
            <v>동호</v>
          </cell>
        </row>
        <row r="9365">
          <cell r="A9365" t="str">
            <v>동호</v>
          </cell>
        </row>
        <row r="9366">
          <cell r="A9366" t="str">
            <v>동호</v>
          </cell>
        </row>
        <row r="9367">
          <cell r="A9367" t="str">
            <v>동호</v>
          </cell>
        </row>
        <row r="9368">
          <cell r="A9368" t="str">
            <v>동호</v>
          </cell>
        </row>
        <row r="9369">
          <cell r="A9369" t="str">
            <v>동호</v>
          </cell>
        </row>
        <row r="9370">
          <cell r="A9370" t="str">
            <v>동호</v>
          </cell>
        </row>
        <row r="9371">
          <cell r="A9371" t="str">
            <v>동호</v>
          </cell>
        </row>
        <row r="9372">
          <cell r="A9372" t="str">
            <v>동호</v>
          </cell>
        </row>
        <row r="9373">
          <cell r="A9373" t="str">
            <v>동호</v>
          </cell>
        </row>
        <row r="9374">
          <cell r="A9374" t="str">
            <v>동호</v>
          </cell>
        </row>
        <row r="9375">
          <cell r="A9375" t="str">
            <v>동호</v>
          </cell>
        </row>
        <row r="9376">
          <cell r="A9376" t="str">
            <v>동호</v>
          </cell>
        </row>
        <row r="9377">
          <cell r="A9377" t="str">
            <v>동호</v>
          </cell>
        </row>
        <row r="9378">
          <cell r="A9378" t="str">
            <v>동호</v>
          </cell>
        </row>
        <row r="9379">
          <cell r="A9379" t="str">
            <v>동호</v>
          </cell>
        </row>
        <row r="9380">
          <cell r="A9380" t="str">
            <v>동호</v>
          </cell>
        </row>
        <row r="9381">
          <cell r="A9381" t="str">
            <v>동호</v>
          </cell>
        </row>
        <row r="9382">
          <cell r="A9382" t="str">
            <v>동호</v>
          </cell>
        </row>
        <row r="9383">
          <cell r="A9383" t="str">
            <v>동호</v>
          </cell>
        </row>
        <row r="9384">
          <cell r="A9384" t="str">
            <v>동호</v>
          </cell>
        </row>
        <row r="9385">
          <cell r="A9385" t="str">
            <v>동호</v>
          </cell>
        </row>
        <row r="9386">
          <cell r="A9386" t="str">
            <v>동호</v>
          </cell>
        </row>
        <row r="9387">
          <cell r="A9387" t="str">
            <v>동호</v>
          </cell>
        </row>
        <row r="9388">
          <cell r="A9388" t="str">
            <v>동호</v>
          </cell>
        </row>
        <row r="9389">
          <cell r="A9389" t="str">
            <v>동호</v>
          </cell>
        </row>
        <row r="9390">
          <cell r="A9390" t="str">
            <v>동호</v>
          </cell>
        </row>
        <row r="9391">
          <cell r="A9391" t="str">
            <v>동호</v>
          </cell>
        </row>
        <row r="9392">
          <cell r="A9392" t="str">
            <v>동호</v>
          </cell>
        </row>
        <row r="9393">
          <cell r="A9393" t="str">
            <v>동호</v>
          </cell>
        </row>
        <row r="9394">
          <cell r="A9394" t="str">
            <v>동호</v>
          </cell>
        </row>
        <row r="9395">
          <cell r="A9395" t="str">
            <v>동호</v>
          </cell>
        </row>
        <row r="9396">
          <cell r="A9396" t="str">
            <v>동호</v>
          </cell>
        </row>
        <row r="9397">
          <cell r="A9397" t="str">
            <v>동호</v>
          </cell>
        </row>
        <row r="9398">
          <cell r="A9398" t="str">
            <v>동호</v>
          </cell>
        </row>
        <row r="9399">
          <cell r="A9399" t="str">
            <v>동호</v>
          </cell>
        </row>
        <row r="9400">
          <cell r="A9400" t="str">
            <v>동호</v>
          </cell>
        </row>
        <row r="9401">
          <cell r="A9401" t="str">
            <v>동호</v>
          </cell>
        </row>
        <row r="9402">
          <cell r="A9402" t="str">
            <v>동호</v>
          </cell>
        </row>
        <row r="9403">
          <cell r="A9403" t="str">
            <v>동호</v>
          </cell>
        </row>
        <row r="9404">
          <cell r="A9404" t="str">
            <v>동호</v>
          </cell>
        </row>
        <row r="9405">
          <cell r="A9405" t="str">
            <v>동호</v>
          </cell>
        </row>
        <row r="9406">
          <cell r="A9406" t="str">
            <v>동호</v>
          </cell>
        </row>
        <row r="9407">
          <cell r="A9407" t="str">
            <v>동호</v>
          </cell>
        </row>
        <row r="9408">
          <cell r="A9408" t="str">
            <v>동호</v>
          </cell>
        </row>
        <row r="9409">
          <cell r="A9409" t="str">
            <v>동호</v>
          </cell>
        </row>
        <row r="9410">
          <cell r="A9410" t="str">
            <v>동호</v>
          </cell>
        </row>
        <row r="9411">
          <cell r="A9411" t="str">
            <v>동호</v>
          </cell>
        </row>
        <row r="9412">
          <cell r="A9412" t="str">
            <v>동호</v>
          </cell>
        </row>
        <row r="9413">
          <cell r="A9413" t="str">
            <v>동호</v>
          </cell>
        </row>
        <row r="9414">
          <cell r="A9414" t="str">
            <v>동호</v>
          </cell>
        </row>
        <row r="9415">
          <cell r="A9415" t="str">
            <v>동호</v>
          </cell>
        </row>
        <row r="9416">
          <cell r="A9416" t="str">
            <v>동호</v>
          </cell>
        </row>
        <row r="9417">
          <cell r="A9417" t="str">
            <v>동호</v>
          </cell>
        </row>
        <row r="9418">
          <cell r="A9418" t="str">
            <v>동호</v>
          </cell>
        </row>
        <row r="9419">
          <cell r="A9419" t="str">
            <v>동호</v>
          </cell>
        </row>
        <row r="9420">
          <cell r="A9420" t="str">
            <v>동호</v>
          </cell>
        </row>
        <row r="9421">
          <cell r="A9421" t="str">
            <v>동호</v>
          </cell>
        </row>
        <row r="9422">
          <cell r="A9422" t="str">
            <v>동호</v>
          </cell>
        </row>
        <row r="9423">
          <cell r="A9423" t="str">
            <v>동호</v>
          </cell>
        </row>
        <row r="9424">
          <cell r="A9424" t="str">
            <v>동호</v>
          </cell>
        </row>
        <row r="9425">
          <cell r="A9425" t="str">
            <v>동호</v>
          </cell>
        </row>
        <row r="9426">
          <cell r="A9426" t="str">
            <v>동호</v>
          </cell>
        </row>
        <row r="9427">
          <cell r="A9427" t="str">
            <v>동호</v>
          </cell>
        </row>
        <row r="9428">
          <cell r="A9428" t="str">
            <v>동호</v>
          </cell>
        </row>
        <row r="9429">
          <cell r="A9429" t="str">
            <v>동호</v>
          </cell>
        </row>
        <row r="9430">
          <cell r="A9430" t="str">
            <v>동호</v>
          </cell>
        </row>
        <row r="9431">
          <cell r="A9431" t="str">
            <v>동호</v>
          </cell>
        </row>
        <row r="9432">
          <cell r="A9432" t="str">
            <v>동호</v>
          </cell>
        </row>
        <row r="9433">
          <cell r="A9433" t="str">
            <v>동호</v>
          </cell>
        </row>
        <row r="9434">
          <cell r="A9434" t="str">
            <v>동호</v>
          </cell>
        </row>
        <row r="9435">
          <cell r="A9435" t="str">
            <v>동호</v>
          </cell>
        </row>
        <row r="9436">
          <cell r="A9436" t="str">
            <v>동호</v>
          </cell>
        </row>
        <row r="9437">
          <cell r="A9437" t="str">
            <v>동호</v>
          </cell>
        </row>
        <row r="9438">
          <cell r="A9438" t="str">
            <v>동호</v>
          </cell>
        </row>
        <row r="9439">
          <cell r="A9439" t="str">
            <v>동호</v>
          </cell>
        </row>
        <row r="9440">
          <cell r="A9440" t="str">
            <v>동호</v>
          </cell>
        </row>
        <row r="9441">
          <cell r="A9441" t="str">
            <v>동호</v>
          </cell>
        </row>
        <row r="9442">
          <cell r="A9442" t="str">
            <v>동호</v>
          </cell>
        </row>
        <row r="9443">
          <cell r="A9443" t="str">
            <v>동호</v>
          </cell>
        </row>
        <row r="9444">
          <cell r="A9444" t="str">
            <v>동호</v>
          </cell>
        </row>
        <row r="9445">
          <cell r="A9445" t="str">
            <v>동호</v>
          </cell>
        </row>
        <row r="9446">
          <cell r="A9446" t="str">
            <v>동호</v>
          </cell>
        </row>
        <row r="9447">
          <cell r="A9447" t="str">
            <v>동호</v>
          </cell>
        </row>
        <row r="9448">
          <cell r="A9448" t="str">
            <v>동호</v>
          </cell>
        </row>
        <row r="9449">
          <cell r="A9449" t="str">
            <v>동호</v>
          </cell>
        </row>
        <row r="9450">
          <cell r="A9450" t="str">
            <v>동호</v>
          </cell>
        </row>
        <row r="9451">
          <cell r="A9451" t="str">
            <v>동호</v>
          </cell>
        </row>
        <row r="9452">
          <cell r="A9452" t="str">
            <v>동호</v>
          </cell>
        </row>
        <row r="9453">
          <cell r="A9453" t="str">
            <v>동호</v>
          </cell>
        </row>
        <row r="9454">
          <cell r="A9454" t="str">
            <v>동호</v>
          </cell>
        </row>
        <row r="9455">
          <cell r="A9455" t="str">
            <v>동호</v>
          </cell>
        </row>
        <row r="9456">
          <cell r="A9456" t="str">
            <v>동호</v>
          </cell>
        </row>
        <row r="9457">
          <cell r="A9457" t="str">
            <v>동호</v>
          </cell>
        </row>
        <row r="9458">
          <cell r="A9458" t="str">
            <v>동호</v>
          </cell>
        </row>
        <row r="9459">
          <cell r="A9459" t="str">
            <v>동호</v>
          </cell>
        </row>
        <row r="9460">
          <cell r="A9460" t="str">
            <v>동호</v>
          </cell>
        </row>
        <row r="9461">
          <cell r="A9461" t="str">
            <v>동호</v>
          </cell>
        </row>
        <row r="9462">
          <cell r="A9462" t="str">
            <v>동호</v>
          </cell>
        </row>
        <row r="9463">
          <cell r="A9463" t="str">
            <v>동호</v>
          </cell>
        </row>
        <row r="9464">
          <cell r="A9464" t="str">
            <v>동호</v>
          </cell>
        </row>
        <row r="9465">
          <cell r="A9465" t="str">
            <v>동호</v>
          </cell>
        </row>
        <row r="9466">
          <cell r="A9466" t="str">
            <v>동호</v>
          </cell>
        </row>
        <row r="9467">
          <cell r="A9467" t="str">
            <v>동호</v>
          </cell>
        </row>
        <row r="9468">
          <cell r="A9468" t="str">
            <v>동호</v>
          </cell>
        </row>
        <row r="9469">
          <cell r="A9469" t="str">
            <v>동호</v>
          </cell>
        </row>
        <row r="9470">
          <cell r="A9470" t="str">
            <v>동호</v>
          </cell>
        </row>
        <row r="9471">
          <cell r="A9471" t="str">
            <v>동호</v>
          </cell>
        </row>
        <row r="9472">
          <cell r="A9472" t="str">
            <v>동호</v>
          </cell>
        </row>
        <row r="9473">
          <cell r="A9473" t="str">
            <v>동호</v>
          </cell>
        </row>
        <row r="9474">
          <cell r="A9474" t="str">
            <v>동호</v>
          </cell>
        </row>
        <row r="9475">
          <cell r="A9475" t="str">
            <v>동호</v>
          </cell>
        </row>
        <row r="9476">
          <cell r="A9476" t="str">
            <v>동호</v>
          </cell>
        </row>
        <row r="9477">
          <cell r="A9477" t="str">
            <v>동호</v>
          </cell>
        </row>
        <row r="9478">
          <cell r="A9478" t="str">
            <v>동호</v>
          </cell>
        </row>
        <row r="9479">
          <cell r="A9479" t="str">
            <v>동호</v>
          </cell>
        </row>
        <row r="9480">
          <cell r="A9480" t="str">
            <v>동호</v>
          </cell>
        </row>
        <row r="9481">
          <cell r="A9481" t="str">
            <v>동호</v>
          </cell>
        </row>
        <row r="9482">
          <cell r="A9482" t="str">
            <v>동호</v>
          </cell>
        </row>
        <row r="9483">
          <cell r="A9483" t="str">
            <v>동호</v>
          </cell>
        </row>
        <row r="9484">
          <cell r="A9484" t="str">
            <v>동호</v>
          </cell>
        </row>
        <row r="9485">
          <cell r="A9485" t="str">
            <v>동호</v>
          </cell>
        </row>
        <row r="9486">
          <cell r="A9486" t="str">
            <v>동호</v>
          </cell>
        </row>
        <row r="9487">
          <cell r="A9487" t="str">
            <v>동호</v>
          </cell>
        </row>
        <row r="9488">
          <cell r="A9488" t="str">
            <v>동호</v>
          </cell>
        </row>
        <row r="9489">
          <cell r="A9489" t="str">
            <v>동호</v>
          </cell>
        </row>
        <row r="9490">
          <cell r="A9490" t="str">
            <v>동호</v>
          </cell>
        </row>
        <row r="9491">
          <cell r="A9491" t="str">
            <v>동호</v>
          </cell>
        </row>
        <row r="9492">
          <cell r="A9492" t="str">
            <v>동호</v>
          </cell>
        </row>
        <row r="9493">
          <cell r="A9493" t="str">
            <v>동호</v>
          </cell>
        </row>
        <row r="9494">
          <cell r="A9494" t="str">
            <v>동호</v>
          </cell>
        </row>
        <row r="9495">
          <cell r="A9495" t="str">
            <v>동호</v>
          </cell>
        </row>
        <row r="9496">
          <cell r="A9496" t="str">
            <v>동호</v>
          </cell>
        </row>
        <row r="9497">
          <cell r="A9497" t="str">
            <v>동호</v>
          </cell>
        </row>
        <row r="9498">
          <cell r="A9498" t="str">
            <v>동호</v>
          </cell>
        </row>
        <row r="9499">
          <cell r="A9499" t="str">
            <v>동호</v>
          </cell>
        </row>
        <row r="9500">
          <cell r="A9500" t="str">
            <v>동호</v>
          </cell>
        </row>
        <row r="9501">
          <cell r="A9501" t="str">
            <v>동호</v>
          </cell>
        </row>
        <row r="9502">
          <cell r="A9502" t="str">
            <v>동호</v>
          </cell>
        </row>
        <row r="9503">
          <cell r="A9503" t="str">
            <v>동호</v>
          </cell>
        </row>
        <row r="9504">
          <cell r="A9504" t="str">
            <v>동호</v>
          </cell>
        </row>
        <row r="9505">
          <cell r="A9505" t="str">
            <v>동호</v>
          </cell>
        </row>
        <row r="9506">
          <cell r="A9506" t="str">
            <v>동호</v>
          </cell>
        </row>
        <row r="9507">
          <cell r="A9507" t="str">
            <v>동호</v>
          </cell>
        </row>
        <row r="9508">
          <cell r="A9508" t="str">
            <v>동호</v>
          </cell>
        </row>
        <row r="9509">
          <cell r="A9509" t="str">
            <v>동호</v>
          </cell>
        </row>
        <row r="9510">
          <cell r="A9510" t="str">
            <v>동호</v>
          </cell>
        </row>
        <row r="9511">
          <cell r="A9511" t="str">
            <v>동호</v>
          </cell>
        </row>
        <row r="9512">
          <cell r="A9512" t="str">
            <v>동호</v>
          </cell>
        </row>
        <row r="9513">
          <cell r="A9513" t="str">
            <v>동호</v>
          </cell>
        </row>
        <row r="9514">
          <cell r="A9514" t="str">
            <v>동호</v>
          </cell>
        </row>
        <row r="9515">
          <cell r="A9515" t="str">
            <v>동호</v>
          </cell>
        </row>
        <row r="9516">
          <cell r="A9516" t="str">
            <v>동호</v>
          </cell>
        </row>
        <row r="9517">
          <cell r="A9517" t="str">
            <v>동호</v>
          </cell>
        </row>
        <row r="9518">
          <cell r="A9518" t="str">
            <v>동호</v>
          </cell>
        </row>
        <row r="9519">
          <cell r="A9519" t="str">
            <v>동호</v>
          </cell>
        </row>
        <row r="9520">
          <cell r="A9520" t="str">
            <v>동호</v>
          </cell>
        </row>
        <row r="9521">
          <cell r="A9521" t="str">
            <v>동호</v>
          </cell>
        </row>
        <row r="9522">
          <cell r="A9522" t="str">
            <v>동호</v>
          </cell>
        </row>
        <row r="9523">
          <cell r="A9523" t="str">
            <v>동호</v>
          </cell>
        </row>
        <row r="9524">
          <cell r="A9524" t="str">
            <v>동호</v>
          </cell>
        </row>
        <row r="9525">
          <cell r="A9525" t="str">
            <v>동호</v>
          </cell>
        </row>
        <row r="9526">
          <cell r="A9526" t="str">
            <v>동호</v>
          </cell>
        </row>
        <row r="9527">
          <cell r="A9527" t="str">
            <v>동호</v>
          </cell>
        </row>
        <row r="9528">
          <cell r="A9528" t="str">
            <v>동호</v>
          </cell>
        </row>
        <row r="9529">
          <cell r="A9529" t="str">
            <v>동호</v>
          </cell>
        </row>
        <row r="9530">
          <cell r="A9530" t="str">
            <v>동호</v>
          </cell>
        </row>
        <row r="9531">
          <cell r="A9531" t="str">
            <v>동호</v>
          </cell>
        </row>
        <row r="9532">
          <cell r="A9532" t="str">
            <v>동호</v>
          </cell>
        </row>
        <row r="9533">
          <cell r="A9533" t="str">
            <v>동호</v>
          </cell>
        </row>
        <row r="9534">
          <cell r="A9534" t="str">
            <v>동호</v>
          </cell>
        </row>
        <row r="9535">
          <cell r="A9535" t="str">
            <v>동호</v>
          </cell>
        </row>
        <row r="9536">
          <cell r="A9536" t="str">
            <v>동호</v>
          </cell>
        </row>
        <row r="9537">
          <cell r="A9537" t="str">
            <v>동호</v>
          </cell>
        </row>
        <row r="9538">
          <cell r="A9538" t="str">
            <v>동호</v>
          </cell>
        </row>
        <row r="9539">
          <cell r="A9539" t="str">
            <v>동호</v>
          </cell>
        </row>
        <row r="9540">
          <cell r="A9540" t="str">
            <v>동호</v>
          </cell>
        </row>
        <row r="9541">
          <cell r="A9541" t="str">
            <v>동호</v>
          </cell>
        </row>
        <row r="9542">
          <cell r="A9542" t="str">
            <v>동호</v>
          </cell>
        </row>
        <row r="9543">
          <cell r="A9543" t="str">
            <v>동호</v>
          </cell>
        </row>
        <row r="9544">
          <cell r="A9544" t="str">
            <v>동호</v>
          </cell>
        </row>
        <row r="9545">
          <cell r="A9545" t="str">
            <v>동호</v>
          </cell>
        </row>
        <row r="9546">
          <cell r="A9546" t="str">
            <v>동호</v>
          </cell>
        </row>
        <row r="9547">
          <cell r="A9547" t="str">
            <v>동호</v>
          </cell>
        </row>
        <row r="9548">
          <cell r="A9548" t="str">
            <v>동호</v>
          </cell>
        </row>
        <row r="9549">
          <cell r="A9549" t="str">
            <v>동호</v>
          </cell>
        </row>
        <row r="9550">
          <cell r="A9550" t="str">
            <v>동호</v>
          </cell>
        </row>
        <row r="9551">
          <cell r="A9551" t="str">
            <v>동호</v>
          </cell>
        </row>
        <row r="9552">
          <cell r="A9552" t="str">
            <v>동호</v>
          </cell>
        </row>
        <row r="9553">
          <cell r="A9553" t="str">
            <v>동호</v>
          </cell>
        </row>
        <row r="9554">
          <cell r="A9554" t="str">
            <v>동호</v>
          </cell>
        </row>
        <row r="9555">
          <cell r="A9555" t="str">
            <v>동호</v>
          </cell>
        </row>
        <row r="9556">
          <cell r="A9556" t="str">
            <v>동호</v>
          </cell>
        </row>
        <row r="9557">
          <cell r="A9557" t="str">
            <v>동호</v>
          </cell>
        </row>
        <row r="9558">
          <cell r="A9558" t="str">
            <v>동호</v>
          </cell>
        </row>
        <row r="9559">
          <cell r="A9559" t="str">
            <v>동호</v>
          </cell>
        </row>
        <row r="9560">
          <cell r="A9560" t="str">
            <v>동호</v>
          </cell>
        </row>
        <row r="9561">
          <cell r="A9561" t="str">
            <v>동호</v>
          </cell>
        </row>
        <row r="9562">
          <cell r="A9562" t="str">
            <v>동호</v>
          </cell>
        </row>
        <row r="9563">
          <cell r="A9563" t="str">
            <v>동호</v>
          </cell>
        </row>
        <row r="9564">
          <cell r="A9564" t="str">
            <v>동호</v>
          </cell>
        </row>
        <row r="9565">
          <cell r="A9565" t="str">
            <v>동호</v>
          </cell>
        </row>
        <row r="9566">
          <cell r="A9566" t="str">
            <v>동호</v>
          </cell>
        </row>
        <row r="9567">
          <cell r="A9567" t="str">
            <v>동호</v>
          </cell>
        </row>
        <row r="9568">
          <cell r="A9568" t="str">
            <v>동호</v>
          </cell>
        </row>
        <row r="9569">
          <cell r="A9569" t="str">
            <v>동호</v>
          </cell>
        </row>
        <row r="9570">
          <cell r="A9570" t="str">
            <v>동호</v>
          </cell>
        </row>
        <row r="9571">
          <cell r="A9571" t="str">
            <v>동호</v>
          </cell>
        </row>
        <row r="9572">
          <cell r="A9572" t="str">
            <v>동호</v>
          </cell>
        </row>
        <row r="9573">
          <cell r="A9573" t="str">
            <v>동호</v>
          </cell>
        </row>
        <row r="9574">
          <cell r="A9574" t="str">
            <v>동호</v>
          </cell>
        </row>
        <row r="9575">
          <cell r="A9575" t="str">
            <v>동호</v>
          </cell>
        </row>
        <row r="9576">
          <cell r="A9576" t="str">
            <v>동호</v>
          </cell>
        </row>
        <row r="9577">
          <cell r="A9577" t="str">
            <v>동호</v>
          </cell>
        </row>
        <row r="9578">
          <cell r="A9578" t="str">
            <v>동호</v>
          </cell>
        </row>
        <row r="9579">
          <cell r="A9579" t="str">
            <v>동호</v>
          </cell>
        </row>
        <row r="9580">
          <cell r="A9580" t="str">
            <v>동호</v>
          </cell>
        </row>
        <row r="9581">
          <cell r="A9581" t="str">
            <v>동호</v>
          </cell>
        </row>
        <row r="9582">
          <cell r="A9582" t="str">
            <v>동호</v>
          </cell>
        </row>
        <row r="9583">
          <cell r="A9583" t="str">
            <v>동호</v>
          </cell>
        </row>
        <row r="9584">
          <cell r="A9584" t="str">
            <v>동호</v>
          </cell>
        </row>
        <row r="9585">
          <cell r="A9585" t="str">
            <v>동호</v>
          </cell>
        </row>
        <row r="9586">
          <cell r="A9586" t="str">
            <v>동호</v>
          </cell>
        </row>
        <row r="9587">
          <cell r="A9587" t="str">
            <v>동호</v>
          </cell>
        </row>
        <row r="9588">
          <cell r="A9588" t="str">
            <v>동호</v>
          </cell>
        </row>
        <row r="9589">
          <cell r="A9589" t="str">
            <v>동호</v>
          </cell>
        </row>
        <row r="9590">
          <cell r="A9590" t="str">
            <v>동호</v>
          </cell>
        </row>
        <row r="9591">
          <cell r="A9591" t="str">
            <v>동호</v>
          </cell>
        </row>
        <row r="9592">
          <cell r="A9592" t="str">
            <v>동호</v>
          </cell>
        </row>
        <row r="9593">
          <cell r="A9593" t="str">
            <v>동호</v>
          </cell>
        </row>
        <row r="9594">
          <cell r="A9594" t="str">
            <v>동호</v>
          </cell>
        </row>
        <row r="9595">
          <cell r="A9595" t="str">
            <v>동호</v>
          </cell>
        </row>
        <row r="9596">
          <cell r="A9596" t="str">
            <v>동호</v>
          </cell>
        </row>
        <row r="9597">
          <cell r="A9597" t="str">
            <v>동호</v>
          </cell>
        </row>
        <row r="9598">
          <cell r="A9598" t="str">
            <v>동호</v>
          </cell>
        </row>
        <row r="9599">
          <cell r="A9599" t="str">
            <v>동호</v>
          </cell>
        </row>
        <row r="9600">
          <cell r="A9600" t="str">
            <v>동호</v>
          </cell>
        </row>
        <row r="9601">
          <cell r="A9601" t="str">
            <v>동호</v>
          </cell>
        </row>
        <row r="9602">
          <cell r="A9602" t="str">
            <v>동호</v>
          </cell>
        </row>
        <row r="9603">
          <cell r="A9603" t="str">
            <v>동호</v>
          </cell>
        </row>
        <row r="9604">
          <cell r="A9604" t="str">
            <v>동호</v>
          </cell>
        </row>
        <row r="9605">
          <cell r="A9605" t="str">
            <v>동호</v>
          </cell>
        </row>
        <row r="9606">
          <cell r="A9606" t="str">
            <v>동호</v>
          </cell>
        </row>
        <row r="9607">
          <cell r="A9607" t="str">
            <v>동호</v>
          </cell>
        </row>
        <row r="9608">
          <cell r="A9608" t="str">
            <v>동호</v>
          </cell>
        </row>
        <row r="9609">
          <cell r="A9609" t="str">
            <v>동호</v>
          </cell>
        </row>
        <row r="9610">
          <cell r="A9610" t="str">
            <v>동호</v>
          </cell>
        </row>
        <row r="9611">
          <cell r="A9611" t="str">
            <v>동호</v>
          </cell>
        </row>
        <row r="9612">
          <cell r="A9612" t="str">
            <v>동호</v>
          </cell>
        </row>
        <row r="9613">
          <cell r="A9613" t="str">
            <v>동호</v>
          </cell>
        </row>
        <row r="9614">
          <cell r="A9614" t="str">
            <v>동호</v>
          </cell>
        </row>
        <row r="9615">
          <cell r="A9615" t="str">
            <v>동호</v>
          </cell>
        </row>
        <row r="9616">
          <cell r="A9616" t="str">
            <v>동호</v>
          </cell>
        </row>
        <row r="9617">
          <cell r="A9617" t="str">
            <v>동호</v>
          </cell>
        </row>
        <row r="9618">
          <cell r="A9618" t="str">
            <v>동호</v>
          </cell>
        </row>
        <row r="9619">
          <cell r="A9619" t="str">
            <v>동호</v>
          </cell>
        </row>
        <row r="9620">
          <cell r="A9620" t="str">
            <v>동호</v>
          </cell>
        </row>
        <row r="9621">
          <cell r="A9621" t="str">
            <v>동호</v>
          </cell>
        </row>
        <row r="9622">
          <cell r="A9622" t="str">
            <v>동호</v>
          </cell>
        </row>
        <row r="9623">
          <cell r="A9623" t="str">
            <v>동호</v>
          </cell>
        </row>
        <row r="9624">
          <cell r="A9624" t="str">
            <v>동호</v>
          </cell>
        </row>
        <row r="9625">
          <cell r="A9625" t="str">
            <v>동호</v>
          </cell>
        </row>
        <row r="9626">
          <cell r="A9626" t="str">
            <v>동호</v>
          </cell>
        </row>
        <row r="9627">
          <cell r="A9627" t="str">
            <v>동호</v>
          </cell>
        </row>
        <row r="9628">
          <cell r="A9628" t="str">
            <v>동호</v>
          </cell>
        </row>
        <row r="9629">
          <cell r="A9629" t="str">
            <v>동호</v>
          </cell>
        </row>
        <row r="9630">
          <cell r="A9630" t="str">
            <v>동호</v>
          </cell>
        </row>
        <row r="9631">
          <cell r="A9631" t="str">
            <v>동호</v>
          </cell>
        </row>
        <row r="9632">
          <cell r="A9632" t="str">
            <v>동호</v>
          </cell>
        </row>
        <row r="9633">
          <cell r="A9633" t="str">
            <v>동호</v>
          </cell>
        </row>
        <row r="9634">
          <cell r="A9634" t="str">
            <v>동호</v>
          </cell>
        </row>
        <row r="9635">
          <cell r="A9635" t="str">
            <v>동호</v>
          </cell>
        </row>
        <row r="9636">
          <cell r="A9636" t="str">
            <v>동호</v>
          </cell>
        </row>
        <row r="9637">
          <cell r="A9637" t="str">
            <v>동호</v>
          </cell>
        </row>
        <row r="9638">
          <cell r="A9638" t="str">
            <v>동호</v>
          </cell>
        </row>
        <row r="9639">
          <cell r="A9639" t="str">
            <v>동호</v>
          </cell>
        </row>
        <row r="9640">
          <cell r="A9640" t="str">
            <v>동호</v>
          </cell>
        </row>
        <row r="9641">
          <cell r="A9641" t="str">
            <v>동호</v>
          </cell>
        </row>
        <row r="9642">
          <cell r="A9642" t="str">
            <v>동호</v>
          </cell>
        </row>
        <row r="9643">
          <cell r="A9643" t="str">
            <v>동호</v>
          </cell>
        </row>
        <row r="9644">
          <cell r="A9644" t="str">
            <v>동호</v>
          </cell>
        </row>
        <row r="9645">
          <cell r="A9645" t="str">
            <v>동호</v>
          </cell>
        </row>
        <row r="9646">
          <cell r="A9646" t="str">
            <v>동호</v>
          </cell>
        </row>
        <row r="9647">
          <cell r="A9647" t="str">
            <v>동호</v>
          </cell>
        </row>
        <row r="9648">
          <cell r="A9648" t="str">
            <v>동호</v>
          </cell>
        </row>
        <row r="9649">
          <cell r="A9649" t="str">
            <v>동호</v>
          </cell>
        </row>
        <row r="9650">
          <cell r="A9650" t="str">
            <v>동호</v>
          </cell>
        </row>
        <row r="9651">
          <cell r="A9651" t="str">
            <v>동호</v>
          </cell>
        </row>
        <row r="9652">
          <cell r="A9652" t="str">
            <v>동호</v>
          </cell>
        </row>
        <row r="9653">
          <cell r="A9653" t="str">
            <v>동호</v>
          </cell>
        </row>
        <row r="9654">
          <cell r="A9654" t="str">
            <v>동호</v>
          </cell>
        </row>
        <row r="9655">
          <cell r="A9655" t="str">
            <v>동호</v>
          </cell>
        </row>
        <row r="9656">
          <cell r="A9656" t="str">
            <v>동호</v>
          </cell>
        </row>
        <row r="9657">
          <cell r="A9657" t="str">
            <v>동호</v>
          </cell>
        </row>
        <row r="9658">
          <cell r="A9658" t="str">
            <v>동호</v>
          </cell>
        </row>
        <row r="9659">
          <cell r="A9659" t="str">
            <v>동호</v>
          </cell>
        </row>
        <row r="9660">
          <cell r="A9660" t="str">
            <v>동호</v>
          </cell>
        </row>
        <row r="9661">
          <cell r="A9661" t="str">
            <v>동호</v>
          </cell>
        </row>
        <row r="9662">
          <cell r="A9662" t="str">
            <v>동호</v>
          </cell>
        </row>
        <row r="9663">
          <cell r="A9663" t="str">
            <v>동호</v>
          </cell>
        </row>
        <row r="9664">
          <cell r="A9664" t="str">
            <v>동호</v>
          </cell>
        </row>
        <row r="9665">
          <cell r="A9665" t="str">
            <v>동호</v>
          </cell>
        </row>
        <row r="9666">
          <cell r="A9666" t="str">
            <v>동호</v>
          </cell>
        </row>
        <row r="9667">
          <cell r="A9667" t="str">
            <v>동호</v>
          </cell>
        </row>
        <row r="9668">
          <cell r="A9668" t="str">
            <v>동호</v>
          </cell>
        </row>
        <row r="9669">
          <cell r="A9669" t="str">
            <v>동호</v>
          </cell>
        </row>
        <row r="9670">
          <cell r="A9670" t="str">
            <v>동호</v>
          </cell>
        </row>
        <row r="9671">
          <cell r="A9671" t="str">
            <v>동호</v>
          </cell>
        </row>
        <row r="9672">
          <cell r="A9672" t="str">
            <v>동호</v>
          </cell>
        </row>
        <row r="9673">
          <cell r="A9673" t="str">
            <v>동호</v>
          </cell>
        </row>
        <row r="9674">
          <cell r="A9674" t="str">
            <v>동호</v>
          </cell>
        </row>
        <row r="9675">
          <cell r="A9675" t="str">
            <v>동호</v>
          </cell>
        </row>
        <row r="9676">
          <cell r="A9676" t="str">
            <v>동호</v>
          </cell>
        </row>
        <row r="9677">
          <cell r="A9677" t="str">
            <v>동호</v>
          </cell>
        </row>
        <row r="9678">
          <cell r="A9678" t="str">
            <v>동호</v>
          </cell>
        </row>
        <row r="9679">
          <cell r="A9679" t="str">
            <v>동호</v>
          </cell>
        </row>
        <row r="9680">
          <cell r="A9680" t="str">
            <v>동호</v>
          </cell>
        </row>
        <row r="9681">
          <cell r="A9681" t="str">
            <v>동호</v>
          </cell>
        </row>
        <row r="9682">
          <cell r="A9682" t="str">
            <v>동호</v>
          </cell>
        </row>
        <row r="9683">
          <cell r="A9683" t="str">
            <v>동호</v>
          </cell>
        </row>
        <row r="9684">
          <cell r="A9684" t="str">
            <v>동호</v>
          </cell>
        </row>
        <row r="9685">
          <cell r="A9685" t="str">
            <v>동호</v>
          </cell>
        </row>
        <row r="9686">
          <cell r="A9686" t="str">
            <v>동호</v>
          </cell>
        </row>
        <row r="9687">
          <cell r="A9687" t="str">
            <v>동호</v>
          </cell>
        </row>
        <row r="9688">
          <cell r="A9688" t="str">
            <v>동호</v>
          </cell>
        </row>
        <row r="9689">
          <cell r="A9689" t="str">
            <v>동호</v>
          </cell>
        </row>
        <row r="9690">
          <cell r="A9690" t="str">
            <v>동호</v>
          </cell>
        </row>
        <row r="9691">
          <cell r="A9691" t="str">
            <v>동호</v>
          </cell>
        </row>
        <row r="9692">
          <cell r="A9692" t="str">
            <v>동호</v>
          </cell>
        </row>
        <row r="9693">
          <cell r="A9693" t="str">
            <v>동호</v>
          </cell>
        </row>
        <row r="9694">
          <cell r="A9694" t="str">
            <v>동호</v>
          </cell>
        </row>
        <row r="9695">
          <cell r="A9695" t="str">
            <v>동호</v>
          </cell>
        </row>
        <row r="9696">
          <cell r="A9696" t="str">
            <v>동호</v>
          </cell>
        </row>
        <row r="9697">
          <cell r="A9697" t="str">
            <v>동호</v>
          </cell>
        </row>
        <row r="9698">
          <cell r="A9698" t="str">
            <v>동호</v>
          </cell>
        </row>
        <row r="9699">
          <cell r="A9699" t="str">
            <v>동호</v>
          </cell>
        </row>
        <row r="9700">
          <cell r="A9700" t="str">
            <v>동호</v>
          </cell>
        </row>
        <row r="9701">
          <cell r="A9701" t="str">
            <v>동호</v>
          </cell>
        </row>
        <row r="9702">
          <cell r="A9702" t="str">
            <v>동호</v>
          </cell>
        </row>
        <row r="9703">
          <cell r="A9703" t="str">
            <v>동호</v>
          </cell>
        </row>
        <row r="9704">
          <cell r="A9704" t="str">
            <v>동호</v>
          </cell>
        </row>
        <row r="9705">
          <cell r="A9705" t="str">
            <v>동호</v>
          </cell>
        </row>
        <row r="9706">
          <cell r="A9706" t="str">
            <v>동호</v>
          </cell>
        </row>
        <row r="9707">
          <cell r="A9707" t="str">
            <v>동호</v>
          </cell>
        </row>
        <row r="9708">
          <cell r="A9708" t="str">
            <v>동호</v>
          </cell>
        </row>
        <row r="9709">
          <cell r="A9709" t="str">
            <v>동호</v>
          </cell>
        </row>
        <row r="9710">
          <cell r="A9710" t="str">
            <v>동호</v>
          </cell>
        </row>
        <row r="9711">
          <cell r="A9711" t="str">
            <v>동호</v>
          </cell>
        </row>
        <row r="9712">
          <cell r="A9712" t="str">
            <v>동호</v>
          </cell>
        </row>
        <row r="9713">
          <cell r="A9713" t="str">
            <v>동호</v>
          </cell>
        </row>
        <row r="9714">
          <cell r="A9714" t="str">
            <v>동호</v>
          </cell>
        </row>
        <row r="9715">
          <cell r="A9715" t="str">
            <v>동호</v>
          </cell>
        </row>
        <row r="9716">
          <cell r="A9716" t="str">
            <v>동호</v>
          </cell>
        </row>
        <row r="9717">
          <cell r="A9717" t="str">
            <v>동호</v>
          </cell>
        </row>
        <row r="9718">
          <cell r="A9718" t="str">
            <v>동호</v>
          </cell>
        </row>
        <row r="9719">
          <cell r="A9719" t="str">
            <v>동호</v>
          </cell>
        </row>
        <row r="9720">
          <cell r="A9720" t="str">
            <v>동호</v>
          </cell>
        </row>
        <row r="9721">
          <cell r="A9721" t="str">
            <v>동호</v>
          </cell>
        </row>
        <row r="9722">
          <cell r="A9722" t="str">
            <v>동호</v>
          </cell>
        </row>
        <row r="9723">
          <cell r="A9723" t="str">
            <v>동호</v>
          </cell>
        </row>
        <row r="9724">
          <cell r="A9724" t="str">
            <v>동호</v>
          </cell>
        </row>
        <row r="9725">
          <cell r="A9725" t="str">
            <v>동호</v>
          </cell>
        </row>
        <row r="9726">
          <cell r="A9726" t="str">
            <v>동호</v>
          </cell>
        </row>
        <row r="9727">
          <cell r="A9727" t="str">
            <v>동호</v>
          </cell>
        </row>
        <row r="9728">
          <cell r="A9728" t="str">
            <v>동호</v>
          </cell>
        </row>
        <row r="9729">
          <cell r="A9729" t="str">
            <v>동호</v>
          </cell>
        </row>
        <row r="9730">
          <cell r="A9730" t="str">
            <v>동호</v>
          </cell>
        </row>
        <row r="9731">
          <cell r="A9731" t="str">
            <v>동호</v>
          </cell>
        </row>
        <row r="9732">
          <cell r="A9732" t="str">
            <v>동호</v>
          </cell>
        </row>
        <row r="9733">
          <cell r="A9733" t="str">
            <v>동호</v>
          </cell>
        </row>
        <row r="9734">
          <cell r="A9734" t="str">
            <v>동호</v>
          </cell>
        </row>
        <row r="9735">
          <cell r="A9735" t="str">
            <v>동호</v>
          </cell>
        </row>
        <row r="9736">
          <cell r="A9736" t="str">
            <v>동호</v>
          </cell>
        </row>
        <row r="9737">
          <cell r="A9737" t="str">
            <v>동호</v>
          </cell>
        </row>
        <row r="9738">
          <cell r="A9738" t="str">
            <v>동호</v>
          </cell>
        </row>
        <row r="9739">
          <cell r="A9739" t="str">
            <v>동호</v>
          </cell>
        </row>
        <row r="9740">
          <cell r="A9740" t="str">
            <v>동호</v>
          </cell>
        </row>
        <row r="9741">
          <cell r="A9741" t="str">
            <v>동호</v>
          </cell>
        </row>
        <row r="9742">
          <cell r="A9742" t="str">
            <v>동호</v>
          </cell>
        </row>
        <row r="9743">
          <cell r="A9743" t="str">
            <v>동호</v>
          </cell>
        </row>
        <row r="9744">
          <cell r="A9744" t="str">
            <v>동호</v>
          </cell>
        </row>
        <row r="9745">
          <cell r="A9745" t="str">
            <v>동호</v>
          </cell>
        </row>
        <row r="9746">
          <cell r="A9746" t="str">
            <v>동호</v>
          </cell>
        </row>
        <row r="9747">
          <cell r="A9747" t="str">
            <v>동호</v>
          </cell>
        </row>
        <row r="9748">
          <cell r="A9748" t="str">
            <v>동호</v>
          </cell>
        </row>
        <row r="9749">
          <cell r="A9749" t="str">
            <v>동호</v>
          </cell>
        </row>
        <row r="9750">
          <cell r="A9750" t="str">
            <v>동호</v>
          </cell>
        </row>
        <row r="9751">
          <cell r="A9751" t="str">
            <v>동호</v>
          </cell>
        </row>
        <row r="9752">
          <cell r="A9752" t="str">
            <v>동호</v>
          </cell>
        </row>
        <row r="9753">
          <cell r="A9753" t="str">
            <v>동호</v>
          </cell>
        </row>
        <row r="9754">
          <cell r="A9754" t="str">
            <v>동호</v>
          </cell>
        </row>
        <row r="9755">
          <cell r="A9755" t="str">
            <v>동호</v>
          </cell>
        </row>
        <row r="9756">
          <cell r="A9756" t="str">
            <v>동호</v>
          </cell>
        </row>
        <row r="9757">
          <cell r="A9757" t="str">
            <v>동호</v>
          </cell>
        </row>
        <row r="9758">
          <cell r="A9758" t="str">
            <v>동호</v>
          </cell>
        </row>
        <row r="9759">
          <cell r="A9759" t="str">
            <v>동호</v>
          </cell>
        </row>
        <row r="9760">
          <cell r="A9760" t="str">
            <v>동호</v>
          </cell>
        </row>
        <row r="9761">
          <cell r="A9761" t="str">
            <v>동호</v>
          </cell>
        </row>
        <row r="9762">
          <cell r="A9762" t="str">
            <v>동호</v>
          </cell>
        </row>
        <row r="9763">
          <cell r="A9763" t="str">
            <v>동호</v>
          </cell>
        </row>
        <row r="9764">
          <cell r="A9764" t="str">
            <v>동호</v>
          </cell>
        </row>
        <row r="9765">
          <cell r="A9765" t="str">
            <v>동호</v>
          </cell>
        </row>
        <row r="9766">
          <cell r="A9766" t="str">
            <v>동호</v>
          </cell>
        </row>
        <row r="9767">
          <cell r="A9767" t="str">
            <v>동호</v>
          </cell>
        </row>
        <row r="9768">
          <cell r="A9768" t="str">
            <v>동호</v>
          </cell>
        </row>
        <row r="9769">
          <cell r="A9769" t="str">
            <v>동호</v>
          </cell>
        </row>
        <row r="9770">
          <cell r="A9770" t="str">
            <v>동호</v>
          </cell>
        </row>
        <row r="9771">
          <cell r="A9771" t="str">
            <v>동호</v>
          </cell>
        </row>
        <row r="9772">
          <cell r="A9772" t="str">
            <v>동호</v>
          </cell>
        </row>
        <row r="9773">
          <cell r="A9773" t="str">
            <v>동호</v>
          </cell>
        </row>
        <row r="9774">
          <cell r="A9774" t="str">
            <v>동호</v>
          </cell>
        </row>
        <row r="9775">
          <cell r="A9775" t="str">
            <v>동호</v>
          </cell>
        </row>
        <row r="9776">
          <cell r="A9776" t="str">
            <v>동호</v>
          </cell>
        </row>
        <row r="9777">
          <cell r="A9777" t="str">
            <v>동호</v>
          </cell>
        </row>
        <row r="9778">
          <cell r="A9778" t="str">
            <v>동호</v>
          </cell>
        </row>
        <row r="9779">
          <cell r="A9779" t="str">
            <v>동호</v>
          </cell>
        </row>
        <row r="9780">
          <cell r="A9780" t="str">
            <v>동호</v>
          </cell>
        </row>
        <row r="9781">
          <cell r="A9781" t="str">
            <v>동호</v>
          </cell>
        </row>
        <row r="9782">
          <cell r="A9782" t="str">
            <v>동호</v>
          </cell>
        </row>
        <row r="9783">
          <cell r="A9783" t="str">
            <v>동호</v>
          </cell>
        </row>
        <row r="9784">
          <cell r="A9784" t="str">
            <v>동호</v>
          </cell>
        </row>
        <row r="9785">
          <cell r="A9785" t="str">
            <v>동호</v>
          </cell>
        </row>
        <row r="9786">
          <cell r="A9786" t="str">
            <v>동호</v>
          </cell>
        </row>
        <row r="9787">
          <cell r="A9787" t="str">
            <v>동호</v>
          </cell>
        </row>
        <row r="9788">
          <cell r="A9788" t="str">
            <v>동호</v>
          </cell>
        </row>
        <row r="9789">
          <cell r="A9789" t="str">
            <v>동호</v>
          </cell>
        </row>
        <row r="9790">
          <cell r="A9790" t="str">
            <v>동호</v>
          </cell>
        </row>
        <row r="9791">
          <cell r="A9791" t="str">
            <v>동호</v>
          </cell>
        </row>
        <row r="9792">
          <cell r="A9792" t="str">
            <v>동호</v>
          </cell>
        </row>
        <row r="9793">
          <cell r="A9793" t="str">
            <v>동호</v>
          </cell>
        </row>
        <row r="9794">
          <cell r="A9794" t="str">
            <v>동호</v>
          </cell>
        </row>
        <row r="9795">
          <cell r="A9795" t="str">
            <v>동호</v>
          </cell>
        </row>
        <row r="9796">
          <cell r="A9796" t="str">
            <v>동호</v>
          </cell>
        </row>
        <row r="9797">
          <cell r="A9797" t="str">
            <v>동호</v>
          </cell>
        </row>
        <row r="9798">
          <cell r="A9798" t="str">
            <v>동호</v>
          </cell>
        </row>
        <row r="9799">
          <cell r="A9799" t="str">
            <v>동호</v>
          </cell>
        </row>
        <row r="9800">
          <cell r="A9800" t="str">
            <v>동호</v>
          </cell>
        </row>
        <row r="9801">
          <cell r="A9801" t="str">
            <v>동호</v>
          </cell>
        </row>
        <row r="9802">
          <cell r="A9802" t="str">
            <v>동호</v>
          </cell>
        </row>
        <row r="9803">
          <cell r="A9803" t="str">
            <v>동호</v>
          </cell>
        </row>
        <row r="9804">
          <cell r="A9804" t="str">
            <v>동호</v>
          </cell>
        </row>
        <row r="9805">
          <cell r="A9805" t="str">
            <v>동호</v>
          </cell>
        </row>
        <row r="9806">
          <cell r="A9806" t="str">
            <v>동호</v>
          </cell>
        </row>
        <row r="9807">
          <cell r="A9807" t="str">
            <v>동호</v>
          </cell>
        </row>
        <row r="9808">
          <cell r="A9808" t="str">
            <v>동호</v>
          </cell>
        </row>
        <row r="9809">
          <cell r="A9809" t="str">
            <v>동호</v>
          </cell>
        </row>
        <row r="9810">
          <cell r="A9810" t="str">
            <v>동호</v>
          </cell>
        </row>
        <row r="9811">
          <cell r="A9811" t="str">
            <v>동호</v>
          </cell>
        </row>
        <row r="9812">
          <cell r="A9812" t="str">
            <v>동호</v>
          </cell>
        </row>
        <row r="9813">
          <cell r="A9813" t="str">
            <v>동호</v>
          </cell>
        </row>
        <row r="9814">
          <cell r="A9814" t="str">
            <v>동호</v>
          </cell>
        </row>
        <row r="9815">
          <cell r="A9815" t="str">
            <v>동호</v>
          </cell>
        </row>
        <row r="9816">
          <cell r="A9816" t="str">
            <v>동호</v>
          </cell>
        </row>
        <row r="9817">
          <cell r="A9817" t="str">
            <v>동호</v>
          </cell>
        </row>
        <row r="9818">
          <cell r="A9818" t="str">
            <v>동호</v>
          </cell>
        </row>
        <row r="9819">
          <cell r="A9819" t="str">
            <v>동호</v>
          </cell>
        </row>
        <row r="9820">
          <cell r="A9820" t="str">
            <v>동호</v>
          </cell>
        </row>
        <row r="9821">
          <cell r="A9821" t="str">
            <v>동호</v>
          </cell>
        </row>
        <row r="9822">
          <cell r="A9822" t="str">
            <v>동호</v>
          </cell>
        </row>
        <row r="9823">
          <cell r="A9823" t="str">
            <v>동호</v>
          </cell>
        </row>
        <row r="9824">
          <cell r="A9824" t="str">
            <v>동호</v>
          </cell>
        </row>
        <row r="9825">
          <cell r="A9825" t="str">
            <v>동호</v>
          </cell>
        </row>
        <row r="9826">
          <cell r="A9826" t="str">
            <v>동호</v>
          </cell>
        </row>
        <row r="9827">
          <cell r="A9827" t="str">
            <v>동호</v>
          </cell>
        </row>
        <row r="9828">
          <cell r="A9828" t="str">
            <v>동호</v>
          </cell>
        </row>
        <row r="9829">
          <cell r="A9829" t="str">
            <v>동호</v>
          </cell>
        </row>
        <row r="9830">
          <cell r="A9830" t="str">
            <v>동호</v>
          </cell>
        </row>
        <row r="9831">
          <cell r="A9831" t="str">
            <v>동호</v>
          </cell>
        </row>
        <row r="9832">
          <cell r="A9832" t="str">
            <v>동호</v>
          </cell>
        </row>
        <row r="9833">
          <cell r="A9833" t="str">
            <v>동호</v>
          </cell>
        </row>
        <row r="9834">
          <cell r="A9834" t="str">
            <v>동호</v>
          </cell>
        </row>
        <row r="9835">
          <cell r="A9835" t="str">
            <v>동호</v>
          </cell>
        </row>
        <row r="9836">
          <cell r="A9836" t="str">
            <v>동호</v>
          </cell>
        </row>
        <row r="9837">
          <cell r="A9837" t="str">
            <v>동호</v>
          </cell>
        </row>
        <row r="9838">
          <cell r="A9838" t="str">
            <v>동호</v>
          </cell>
        </row>
        <row r="9839">
          <cell r="A9839" t="str">
            <v>동호</v>
          </cell>
        </row>
        <row r="9840">
          <cell r="A9840" t="str">
            <v>동호</v>
          </cell>
        </row>
        <row r="9841">
          <cell r="A9841" t="str">
            <v>동호</v>
          </cell>
        </row>
        <row r="9842">
          <cell r="A9842" t="str">
            <v>동호</v>
          </cell>
        </row>
        <row r="9843">
          <cell r="A9843" t="str">
            <v>동호</v>
          </cell>
        </row>
        <row r="9844">
          <cell r="A9844" t="str">
            <v>동호</v>
          </cell>
        </row>
        <row r="9845">
          <cell r="A9845" t="str">
            <v>동호</v>
          </cell>
        </row>
        <row r="9846">
          <cell r="A9846" t="str">
            <v>동호</v>
          </cell>
        </row>
        <row r="9847">
          <cell r="A9847" t="str">
            <v>동호</v>
          </cell>
        </row>
        <row r="9848">
          <cell r="A9848" t="str">
            <v>동호</v>
          </cell>
        </row>
        <row r="9849">
          <cell r="A9849" t="str">
            <v>동호</v>
          </cell>
        </row>
        <row r="9850">
          <cell r="A9850" t="str">
            <v>동호</v>
          </cell>
        </row>
        <row r="9851">
          <cell r="A9851" t="str">
            <v>동호</v>
          </cell>
        </row>
        <row r="9852">
          <cell r="A9852" t="str">
            <v>동호</v>
          </cell>
        </row>
        <row r="9853">
          <cell r="A9853" t="str">
            <v>동호</v>
          </cell>
        </row>
        <row r="9854">
          <cell r="A9854" t="str">
            <v>동호</v>
          </cell>
        </row>
        <row r="9855">
          <cell r="A9855" t="str">
            <v>동호</v>
          </cell>
        </row>
        <row r="9856">
          <cell r="A9856" t="str">
            <v>동호</v>
          </cell>
        </row>
        <row r="9857">
          <cell r="A9857" t="str">
            <v>동호</v>
          </cell>
        </row>
        <row r="9858">
          <cell r="A9858" t="str">
            <v>동호</v>
          </cell>
        </row>
        <row r="9859">
          <cell r="A9859" t="str">
            <v>동호</v>
          </cell>
        </row>
        <row r="9860">
          <cell r="A9860" t="str">
            <v>동호</v>
          </cell>
        </row>
        <row r="9861">
          <cell r="A9861" t="str">
            <v>동호</v>
          </cell>
        </row>
        <row r="9862">
          <cell r="A9862" t="str">
            <v>동호</v>
          </cell>
        </row>
        <row r="9863">
          <cell r="A9863" t="str">
            <v>동호</v>
          </cell>
        </row>
        <row r="9864">
          <cell r="A9864" t="str">
            <v>동호</v>
          </cell>
        </row>
        <row r="9865">
          <cell r="A9865" t="str">
            <v>동호</v>
          </cell>
        </row>
        <row r="9866">
          <cell r="A9866" t="str">
            <v>동호</v>
          </cell>
        </row>
        <row r="9867">
          <cell r="A9867" t="str">
            <v>동호</v>
          </cell>
        </row>
        <row r="9868">
          <cell r="A9868" t="str">
            <v>동호</v>
          </cell>
        </row>
        <row r="9869">
          <cell r="A9869" t="str">
            <v>동호</v>
          </cell>
        </row>
        <row r="9870">
          <cell r="A9870" t="str">
            <v>동호</v>
          </cell>
        </row>
        <row r="9871">
          <cell r="A9871" t="str">
            <v>동호</v>
          </cell>
        </row>
        <row r="9872">
          <cell r="A9872" t="str">
            <v>동호</v>
          </cell>
        </row>
        <row r="9873">
          <cell r="A9873" t="str">
            <v>동호</v>
          </cell>
        </row>
        <row r="9874">
          <cell r="A9874" t="str">
            <v>동호</v>
          </cell>
        </row>
        <row r="9875">
          <cell r="A9875" t="str">
            <v>동호</v>
          </cell>
        </row>
        <row r="9876">
          <cell r="A9876" t="str">
            <v>동호</v>
          </cell>
        </row>
        <row r="9877">
          <cell r="A9877" t="str">
            <v>동호</v>
          </cell>
        </row>
        <row r="9878">
          <cell r="A9878" t="str">
            <v>동호</v>
          </cell>
        </row>
        <row r="9879">
          <cell r="A9879" t="str">
            <v>동호</v>
          </cell>
        </row>
        <row r="9880">
          <cell r="A9880" t="str">
            <v>동호</v>
          </cell>
        </row>
        <row r="9881">
          <cell r="A9881" t="str">
            <v>동호</v>
          </cell>
        </row>
        <row r="9882">
          <cell r="A9882" t="str">
            <v>동호</v>
          </cell>
        </row>
        <row r="9883">
          <cell r="A9883" t="str">
            <v>동호</v>
          </cell>
        </row>
        <row r="9884">
          <cell r="A9884" t="str">
            <v>동호</v>
          </cell>
        </row>
        <row r="9885">
          <cell r="A9885" t="str">
            <v>동호</v>
          </cell>
        </row>
        <row r="9886">
          <cell r="A9886" t="str">
            <v>동호</v>
          </cell>
        </row>
        <row r="9887">
          <cell r="A9887" t="str">
            <v>동호</v>
          </cell>
        </row>
        <row r="9888">
          <cell r="A9888" t="str">
            <v>동호</v>
          </cell>
        </row>
        <row r="9889">
          <cell r="A9889" t="str">
            <v>동호</v>
          </cell>
        </row>
        <row r="9890">
          <cell r="A9890" t="str">
            <v>동호</v>
          </cell>
        </row>
        <row r="9891">
          <cell r="A9891" t="str">
            <v>동호</v>
          </cell>
        </row>
        <row r="9892">
          <cell r="A9892" t="str">
            <v>동호</v>
          </cell>
        </row>
        <row r="9893">
          <cell r="A9893" t="str">
            <v>동호</v>
          </cell>
        </row>
        <row r="9894">
          <cell r="A9894" t="str">
            <v>동호</v>
          </cell>
        </row>
        <row r="9895">
          <cell r="A9895" t="str">
            <v>동호</v>
          </cell>
        </row>
        <row r="9896">
          <cell r="A9896" t="str">
            <v>동호</v>
          </cell>
        </row>
        <row r="9897">
          <cell r="A9897" t="str">
            <v>동호</v>
          </cell>
        </row>
        <row r="9898">
          <cell r="A9898" t="str">
            <v>동호</v>
          </cell>
        </row>
        <row r="9899">
          <cell r="A9899" t="str">
            <v>동호</v>
          </cell>
        </row>
        <row r="9900">
          <cell r="A9900" t="str">
            <v>동호</v>
          </cell>
        </row>
        <row r="9901">
          <cell r="A9901" t="str">
            <v>동호</v>
          </cell>
        </row>
        <row r="9902">
          <cell r="A9902" t="str">
            <v>동호</v>
          </cell>
        </row>
        <row r="9903">
          <cell r="A9903" t="str">
            <v>동호</v>
          </cell>
        </row>
        <row r="9904">
          <cell r="A9904" t="str">
            <v>동호</v>
          </cell>
        </row>
        <row r="9905">
          <cell r="A9905" t="str">
            <v>동호</v>
          </cell>
        </row>
        <row r="9906">
          <cell r="A9906" t="str">
            <v>동호</v>
          </cell>
        </row>
        <row r="9907">
          <cell r="A9907" t="str">
            <v>동호</v>
          </cell>
        </row>
        <row r="9908">
          <cell r="A9908" t="str">
            <v>동호</v>
          </cell>
        </row>
        <row r="9909">
          <cell r="A9909" t="str">
            <v>동호</v>
          </cell>
        </row>
        <row r="9910">
          <cell r="A9910" t="str">
            <v>동호</v>
          </cell>
        </row>
        <row r="9911">
          <cell r="A9911" t="str">
            <v>동호</v>
          </cell>
        </row>
        <row r="9912">
          <cell r="A9912" t="str">
            <v>동호</v>
          </cell>
        </row>
        <row r="9913">
          <cell r="A9913" t="str">
            <v>동호</v>
          </cell>
        </row>
        <row r="9914">
          <cell r="A9914" t="str">
            <v>동호</v>
          </cell>
        </row>
        <row r="9915">
          <cell r="A9915" t="str">
            <v>동호</v>
          </cell>
        </row>
        <row r="9916">
          <cell r="A9916" t="str">
            <v>동호</v>
          </cell>
        </row>
        <row r="9917">
          <cell r="A9917" t="str">
            <v>동호</v>
          </cell>
        </row>
        <row r="9918">
          <cell r="A9918" t="str">
            <v>동호</v>
          </cell>
        </row>
        <row r="9919">
          <cell r="A9919" t="str">
            <v>동호</v>
          </cell>
        </row>
        <row r="9920">
          <cell r="A9920" t="str">
            <v>동호</v>
          </cell>
        </row>
        <row r="9921">
          <cell r="A9921" t="str">
            <v>동호</v>
          </cell>
        </row>
        <row r="9922">
          <cell r="A9922" t="str">
            <v>동호</v>
          </cell>
        </row>
        <row r="9923">
          <cell r="A9923" t="str">
            <v>동호</v>
          </cell>
        </row>
        <row r="9924">
          <cell r="A9924" t="str">
            <v>동호</v>
          </cell>
        </row>
        <row r="9925">
          <cell r="A9925" t="str">
            <v>동호</v>
          </cell>
        </row>
        <row r="9926">
          <cell r="A9926" t="str">
            <v>동호</v>
          </cell>
        </row>
        <row r="9927">
          <cell r="A9927" t="str">
            <v>동호</v>
          </cell>
        </row>
        <row r="9928">
          <cell r="A9928" t="str">
            <v>동호</v>
          </cell>
        </row>
        <row r="9929">
          <cell r="A9929" t="str">
            <v>동호</v>
          </cell>
        </row>
        <row r="9930">
          <cell r="A9930" t="str">
            <v>동호</v>
          </cell>
        </row>
        <row r="9931">
          <cell r="A9931" t="str">
            <v>동호</v>
          </cell>
        </row>
        <row r="9932">
          <cell r="A9932" t="str">
            <v>동호</v>
          </cell>
        </row>
        <row r="9933">
          <cell r="A9933" t="str">
            <v>동호</v>
          </cell>
        </row>
        <row r="9934">
          <cell r="A9934" t="str">
            <v>동호</v>
          </cell>
        </row>
        <row r="9935">
          <cell r="A9935" t="str">
            <v>동호</v>
          </cell>
        </row>
        <row r="9936">
          <cell r="A9936" t="str">
            <v>동호</v>
          </cell>
        </row>
        <row r="9937">
          <cell r="A9937" t="str">
            <v>동호</v>
          </cell>
        </row>
        <row r="9938">
          <cell r="A9938" t="str">
            <v>동호</v>
          </cell>
        </row>
        <row r="9939">
          <cell r="A9939" t="str">
            <v>동호</v>
          </cell>
        </row>
        <row r="9940">
          <cell r="A9940" t="str">
            <v>동호</v>
          </cell>
        </row>
        <row r="9941">
          <cell r="A9941" t="str">
            <v>동호</v>
          </cell>
        </row>
        <row r="9942">
          <cell r="A9942" t="str">
            <v>동호</v>
          </cell>
        </row>
        <row r="9943">
          <cell r="A9943" t="str">
            <v>동호</v>
          </cell>
        </row>
        <row r="9944">
          <cell r="A9944" t="str">
            <v>동호</v>
          </cell>
        </row>
        <row r="9945">
          <cell r="A9945" t="str">
            <v>동호</v>
          </cell>
        </row>
        <row r="9946">
          <cell r="A9946" t="str">
            <v>동호</v>
          </cell>
        </row>
        <row r="9947">
          <cell r="A9947" t="str">
            <v>동호</v>
          </cell>
        </row>
        <row r="9948">
          <cell r="A9948" t="str">
            <v>동호</v>
          </cell>
        </row>
        <row r="9949">
          <cell r="A9949" t="str">
            <v>동호</v>
          </cell>
        </row>
        <row r="9950">
          <cell r="A9950" t="str">
            <v>동호</v>
          </cell>
        </row>
        <row r="9951">
          <cell r="A9951" t="str">
            <v>동호</v>
          </cell>
        </row>
        <row r="9952">
          <cell r="A9952" t="str">
            <v>동호</v>
          </cell>
        </row>
        <row r="9953">
          <cell r="A9953" t="str">
            <v>동호</v>
          </cell>
        </row>
        <row r="9954">
          <cell r="A9954" t="str">
            <v>동호</v>
          </cell>
        </row>
        <row r="9955">
          <cell r="A9955" t="str">
            <v>동호</v>
          </cell>
        </row>
        <row r="9956">
          <cell r="A9956" t="str">
            <v>동호</v>
          </cell>
        </row>
        <row r="9957">
          <cell r="A9957" t="str">
            <v>동호</v>
          </cell>
        </row>
        <row r="9958">
          <cell r="A9958" t="str">
            <v>동호</v>
          </cell>
        </row>
        <row r="9959">
          <cell r="A9959" t="str">
            <v>동호</v>
          </cell>
        </row>
        <row r="9960">
          <cell r="A9960" t="str">
            <v>동호</v>
          </cell>
        </row>
        <row r="9961">
          <cell r="A9961" t="str">
            <v>동호</v>
          </cell>
        </row>
        <row r="9962">
          <cell r="A9962" t="str">
            <v>동호</v>
          </cell>
        </row>
        <row r="9963">
          <cell r="A9963" t="str">
            <v>동호</v>
          </cell>
        </row>
        <row r="9964">
          <cell r="A9964" t="str">
            <v>동호</v>
          </cell>
        </row>
        <row r="9965">
          <cell r="A9965" t="str">
            <v>동호</v>
          </cell>
        </row>
        <row r="9966">
          <cell r="A9966" t="str">
            <v>동호</v>
          </cell>
        </row>
        <row r="9967">
          <cell r="A9967" t="str">
            <v>동호</v>
          </cell>
        </row>
        <row r="9968">
          <cell r="A9968" t="str">
            <v>동호</v>
          </cell>
        </row>
        <row r="9969">
          <cell r="A9969" t="str">
            <v>동호</v>
          </cell>
        </row>
        <row r="9970">
          <cell r="A9970" t="str">
            <v>동호</v>
          </cell>
        </row>
        <row r="9971">
          <cell r="A9971" t="str">
            <v>동호</v>
          </cell>
        </row>
        <row r="9972">
          <cell r="A9972" t="str">
            <v>동호</v>
          </cell>
        </row>
        <row r="9973">
          <cell r="A9973" t="str">
            <v>동호</v>
          </cell>
        </row>
        <row r="9974">
          <cell r="A9974" t="str">
            <v>동호</v>
          </cell>
        </row>
        <row r="9975">
          <cell r="A9975" t="str">
            <v>동호</v>
          </cell>
        </row>
        <row r="9976">
          <cell r="A9976" t="str">
            <v>동호</v>
          </cell>
        </row>
        <row r="9977">
          <cell r="A9977" t="str">
            <v>동호</v>
          </cell>
        </row>
        <row r="9978">
          <cell r="A9978" t="str">
            <v>동호</v>
          </cell>
        </row>
        <row r="9979">
          <cell r="A9979" t="str">
            <v>동호</v>
          </cell>
        </row>
        <row r="9980">
          <cell r="A9980" t="str">
            <v>동호</v>
          </cell>
        </row>
        <row r="9981">
          <cell r="A9981" t="str">
            <v>동호</v>
          </cell>
        </row>
        <row r="9982">
          <cell r="A9982" t="str">
            <v>동호</v>
          </cell>
        </row>
        <row r="9983">
          <cell r="A9983" t="str">
            <v>동호</v>
          </cell>
        </row>
        <row r="9984">
          <cell r="A9984" t="str">
            <v>동호</v>
          </cell>
        </row>
        <row r="9985">
          <cell r="A9985" t="str">
            <v>동호</v>
          </cell>
        </row>
        <row r="9986">
          <cell r="A9986" t="str">
            <v>동호</v>
          </cell>
        </row>
        <row r="9988">
          <cell r="A9988" t="str">
            <v>성당(3)재건축</v>
          </cell>
        </row>
        <row r="9989">
          <cell r="A9989" t="str">
            <v>성당(3)재건축</v>
          </cell>
        </row>
        <row r="9990">
          <cell r="A9990" t="str">
            <v>성당(3)재건축</v>
          </cell>
        </row>
        <row r="9991">
          <cell r="A9991" t="str">
            <v>성당(3)재건축</v>
          </cell>
        </row>
        <row r="9992">
          <cell r="A9992" t="str">
            <v>성당(3)재건축</v>
          </cell>
        </row>
        <row r="9993">
          <cell r="A9993" t="str">
            <v>성당(3)재건축</v>
          </cell>
        </row>
        <row r="9994">
          <cell r="A9994" t="str">
            <v>성당(3)재건축</v>
          </cell>
        </row>
        <row r="9995">
          <cell r="A9995" t="str">
            <v>성당(3)재건축</v>
          </cell>
        </row>
        <row r="9996">
          <cell r="A9996" t="str">
            <v>성당(3)재건축</v>
          </cell>
        </row>
        <row r="9997">
          <cell r="A9997" t="str">
            <v>성당(3)재건축</v>
          </cell>
        </row>
        <row r="9998">
          <cell r="A9998" t="str">
            <v>성당(3)재건축</v>
          </cell>
        </row>
        <row r="9999">
          <cell r="A9999" t="str">
            <v>성당(3)재건축</v>
          </cell>
        </row>
        <row r="10000">
          <cell r="A10000" t="str">
            <v>성당(3)재건축</v>
          </cell>
        </row>
        <row r="10001">
          <cell r="A10001" t="str">
            <v>성당(3)재건축</v>
          </cell>
        </row>
        <row r="10002">
          <cell r="A10002" t="str">
            <v>성당(3)재건축</v>
          </cell>
        </row>
        <row r="10003">
          <cell r="A10003" t="str">
            <v>성당(3)재건축</v>
          </cell>
        </row>
        <row r="10004">
          <cell r="A10004" t="str">
            <v>성당(3)재건축</v>
          </cell>
        </row>
        <row r="10005">
          <cell r="A10005" t="str">
            <v>성당(3)재건축</v>
          </cell>
        </row>
        <row r="10006">
          <cell r="A10006" t="str">
            <v>성당(3)재건축</v>
          </cell>
        </row>
        <row r="10007">
          <cell r="A10007" t="str">
            <v>성당(3)재건축</v>
          </cell>
        </row>
        <row r="10008">
          <cell r="A10008" t="str">
            <v>성당(3)재건축</v>
          </cell>
        </row>
        <row r="10009">
          <cell r="A10009" t="str">
            <v>성당(3)재건축</v>
          </cell>
        </row>
        <row r="10010">
          <cell r="A10010" t="str">
            <v>성당(3)재건축</v>
          </cell>
        </row>
        <row r="10011">
          <cell r="A10011" t="str">
            <v>성당(3)재건축</v>
          </cell>
        </row>
        <row r="10012">
          <cell r="A10012" t="str">
            <v>성당(3)재건축</v>
          </cell>
        </row>
        <row r="10013">
          <cell r="A10013" t="str">
            <v>성당(3)재건축</v>
          </cell>
        </row>
        <row r="10014">
          <cell r="A10014" t="str">
            <v>성당(3)재건축</v>
          </cell>
        </row>
        <row r="10015">
          <cell r="A10015" t="str">
            <v>성당(3)재건축</v>
          </cell>
        </row>
        <row r="10016">
          <cell r="A10016" t="str">
            <v>성당(3)재건축</v>
          </cell>
        </row>
        <row r="10017">
          <cell r="A10017" t="str">
            <v>성당(3)재건축</v>
          </cell>
        </row>
        <row r="10018">
          <cell r="A10018" t="str">
            <v>성당(3)재건축</v>
          </cell>
        </row>
        <row r="10019">
          <cell r="A10019" t="str">
            <v>성당(3)재건축</v>
          </cell>
        </row>
        <row r="10020">
          <cell r="A10020" t="str">
            <v>성당(3)재건축</v>
          </cell>
        </row>
        <row r="10021">
          <cell r="A10021" t="str">
            <v>성당(3)재건축</v>
          </cell>
        </row>
        <row r="10022">
          <cell r="A10022" t="str">
            <v>성당(3)재건축</v>
          </cell>
        </row>
        <row r="10023">
          <cell r="A10023" t="str">
            <v>성당(3)재건축</v>
          </cell>
        </row>
        <row r="10024">
          <cell r="A10024" t="str">
            <v>성당(3)재건축</v>
          </cell>
        </row>
        <row r="10025">
          <cell r="A10025" t="str">
            <v>성당(3)재건축</v>
          </cell>
        </row>
        <row r="10026">
          <cell r="A10026" t="str">
            <v>성당(3)재건축</v>
          </cell>
        </row>
        <row r="10027">
          <cell r="A10027" t="str">
            <v>성당(3)재건축</v>
          </cell>
        </row>
        <row r="10028">
          <cell r="A10028" t="str">
            <v>성당(3)재건축</v>
          </cell>
        </row>
        <row r="10029">
          <cell r="A10029" t="str">
            <v>성당(3)재건축</v>
          </cell>
        </row>
        <row r="10030">
          <cell r="A10030" t="str">
            <v>성당(3)재건축</v>
          </cell>
        </row>
        <row r="10031">
          <cell r="A10031" t="str">
            <v>성당(3)재건축</v>
          </cell>
        </row>
        <row r="10032">
          <cell r="A10032" t="str">
            <v>성당(3)재건축</v>
          </cell>
        </row>
        <row r="10033">
          <cell r="A10033" t="str">
            <v>성당(3)재건축</v>
          </cell>
        </row>
        <row r="10034">
          <cell r="A10034" t="str">
            <v>성당(3)재건축</v>
          </cell>
        </row>
        <row r="10035">
          <cell r="A10035" t="str">
            <v>성당(3)재건축</v>
          </cell>
        </row>
        <row r="10036">
          <cell r="A10036" t="str">
            <v>성당(3)재건축</v>
          </cell>
        </row>
        <row r="10037">
          <cell r="A10037" t="str">
            <v>성당(3)재건축</v>
          </cell>
        </row>
        <row r="10038">
          <cell r="A10038" t="str">
            <v>성당(3)재건축</v>
          </cell>
        </row>
        <row r="10039">
          <cell r="A10039" t="str">
            <v>성당(3)재건축</v>
          </cell>
        </row>
        <row r="10040">
          <cell r="A10040" t="str">
            <v>성당(3)재건축</v>
          </cell>
        </row>
        <row r="10041">
          <cell r="A10041" t="str">
            <v>성당(3)재건축</v>
          </cell>
        </row>
        <row r="10042">
          <cell r="A10042" t="str">
            <v>성당(3)재건축</v>
          </cell>
        </row>
        <row r="10043">
          <cell r="A10043" t="str">
            <v>성당(3)재건축</v>
          </cell>
        </row>
        <row r="10044">
          <cell r="A10044" t="str">
            <v>성당(3)재건축</v>
          </cell>
        </row>
        <row r="10045">
          <cell r="A10045" t="str">
            <v>성당(3)재건축</v>
          </cell>
        </row>
        <row r="10046">
          <cell r="A10046" t="str">
            <v>성당(3)재건축</v>
          </cell>
        </row>
        <row r="10047">
          <cell r="A10047" t="str">
            <v>성당(3)재건축</v>
          </cell>
        </row>
        <row r="10048">
          <cell r="A10048" t="str">
            <v>성당(3)재건축</v>
          </cell>
        </row>
        <row r="10049">
          <cell r="A10049" t="str">
            <v>성당(3)재건축</v>
          </cell>
        </row>
        <row r="10050">
          <cell r="A10050" t="str">
            <v>성당(3)재건축</v>
          </cell>
        </row>
        <row r="10051">
          <cell r="A10051" t="str">
            <v>성당(3)재건축</v>
          </cell>
        </row>
        <row r="10052">
          <cell r="A10052" t="str">
            <v>성당(3)재건축</v>
          </cell>
        </row>
        <row r="10053">
          <cell r="A10053" t="str">
            <v>성당(3)재건축</v>
          </cell>
        </row>
        <row r="10054">
          <cell r="A10054" t="str">
            <v>성당(3)재건축</v>
          </cell>
        </row>
        <row r="10055">
          <cell r="A10055" t="str">
            <v>성당(3)재건축</v>
          </cell>
        </row>
        <row r="10056">
          <cell r="A10056" t="str">
            <v>성당(3)재건축</v>
          </cell>
        </row>
        <row r="10057">
          <cell r="A10057" t="str">
            <v>성당(3)재건축</v>
          </cell>
        </row>
        <row r="10058">
          <cell r="A10058" t="str">
            <v>성당(3)재건축</v>
          </cell>
        </row>
        <row r="10059">
          <cell r="A10059" t="str">
            <v>성당(3)재건축</v>
          </cell>
        </row>
        <row r="10060">
          <cell r="A10060" t="str">
            <v>성당(3)재건축</v>
          </cell>
        </row>
        <row r="10061">
          <cell r="A10061" t="str">
            <v>성당(3)재건축</v>
          </cell>
        </row>
        <row r="10062">
          <cell r="A10062" t="str">
            <v>성당(3)재건축</v>
          </cell>
        </row>
        <row r="10063">
          <cell r="A10063" t="str">
            <v>성당(3)재건축</v>
          </cell>
        </row>
        <row r="10065">
          <cell r="A10065" t="str">
            <v>만수(3)</v>
          </cell>
        </row>
        <row r="10066">
          <cell r="A10066" t="str">
            <v>만수(3)</v>
          </cell>
        </row>
        <row r="10067">
          <cell r="A10067" t="str">
            <v>만수(3)</v>
          </cell>
        </row>
        <row r="10068">
          <cell r="A10068" t="str">
            <v>만수(3)</v>
          </cell>
        </row>
        <row r="10069">
          <cell r="A10069" t="str">
            <v>만수(3)</v>
          </cell>
        </row>
        <row r="10070">
          <cell r="A10070" t="str">
            <v>만수(3)</v>
          </cell>
        </row>
        <row r="10071">
          <cell r="A10071" t="str">
            <v>만수(3)</v>
          </cell>
        </row>
        <row r="10072">
          <cell r="A10072" t="str">
            <v>만수(3)</v>
          </cell>
        </row>
        <row r="10073">
          <cell r="A10073" t="str">
            <v>만수(3)</v>
          </cell>
        </row>
        <row r="10074">
          <cell r="A10074" t="str">
            <v>만수(3)</v>
          </cell>
        </row>
        <row r="10075">
          <cell r="A10075" t="str">
            <v>만수(3)</v>
          </cell>
        </row>
        <row r="10076">
          <cell r="A10076" t="str">
            <v>만수(3)</v>
          </cell>
        </row>
        <row r="10077">
          <cell r="A10077" t="str">
            <v>만수(3)</v>
          </cell>
        </row>
        <row r="10078">
          <cell r="A10078" t="str">
            <v>만수(3)</v>
          </cell>
        </row>
        <row r="10079">
          <cell r="A10079" t="str">
            <v>만수(3)</v>
          </cell>
        </row>
        <row r="10080">
          <cell r="A10080" t="str">
            <v>만수(3)</v>
          </cell>
        </row>
        <row r="10081">
          <cell r="A10081" t="str">
            <v>만수(3)</v>
          </cell>
        </row>
        <row r="10082">
          <cell r="A10082" t="str">
            <v>만수(3)</v>
          </cell>
        </row>
        <row r="10083">
          <cell r="A10083" t="str">
            <v>만수(3)</v>
          </cell>
        </row>
        <row r="10084">
          <cell r="A10084" t="str">
            <v>만수(3)</v>
          </cell>
        </row>
        <row r="10085">
          <cell r="A10085" t="str">
            <v>만수(3)</v>
          </cell>
        </row>
        <row r="10086">
          <cell r="A10086" t="str">
            <v>만수(3)</v>
          </cell>
        </row>
        <row r="10087">
          <cell r="A10087" t="str">
            <v>만수(3)</v>
          </cell>
        </row>
        <row r="10088">
          <cell r="A10088" t="str">
            <v>만수(3)</v>
          </cell>
        </row>
        <row r="10089">
          <cell r="A10089" t="str">
            <v>만수(3)</v>
          </cell>
        </row>
        <row r="10090">
          <cell r="A10090" t="str">
            <v>만수(3)</v>
          </cell>
        </row>
        <row r="10091">
          <cell r="A10091" t="str">
            <v>만수(3)</v>
          </cell>
        </row>
        <row r="10092">
          <cell r="A10092" t="str">
            <v>만수(3)</v>
          </cell>
        </row>
        <row r="10093">
          <cell r="A10093" t="str">
            <v>만수(3)</v>
          </cell>
        </row>
        <row r="10094">
          <cell r="A10094" t="str">
            <v>만수(3)</v>
          </cell>
        </row>
        <row r="10095">
          <cell r="A10095" t="str">
            <v>만수(3)</v>
          </cell>
        </row>
        <row r="10096">
          <cell r="A10096" t="str">
            <v>만수(3)</v>
          </cell>
        </row>
        <row r="10097">
          <cell r="A10097" t="str">
            <v>만수(3)</v>
          </cell>
        </row>
        <row r="10098">
          <cell r="A10098" t="str">
            <v>만수(3)</v>
          </cell>
        </row>
        <row r="10099">
          <cell r="A10099" t="str">
            <v>만수(3)</v>
          </cell>
        </row>
        <row r="10100">
          <cell r="A10100" t="str">
            <v>만수(3)</v>
          </cell>
        </row>
        <row r="10101">
          <cell r="A10101" t="str">
            <v>만수(3)</v>
          </cell>
        </row>
        <row r="10102">
          <cell r="A10102" t="str">
            <v>만수(3)</v>
          </cell>
        </row>
        <row r="10103">
          <cell r="A10103" t="str">
            <v>만수(3)</v>
          </cell>
        </row>
        <row r="10104">
          <cell r="A10104" t="str">
            <v>만수(3)</v>
          </cell>
        </row>
        <row r="10105">
          <cell r="A10105" t="str">
            <v>만수(3)</v>
          </cell>
        </row>
        <row r="10106">
          <cell r="A10106" t="str">
            <v>만수(3)</v>
          </cell>
        </row>
        <row r="10107">
          <cell r="A10107" t="str">
            <v>만수(3)</v>
          </cell>
        </row>
        <row r="10108">
          <cell r="A10108" t="str">
            <v>만수(3)</v>
          </cell>
        </row>
        <row r="10109">
          <cell r="A10109" t="str">
            <v>만수(3)</v>
          </cell>
        </row>
        <row r="10110">
          <cell r="A10110" t="str">
            <v>만수(3)</v>
          </cell>
        </row>
        <row r="10111">
          <cell r="A10111" t="str">
            <v>만수(3)</v>
          </cell>
        </row>
        <row r="10112">
          <cell r="A10112" t="str">
            <v>만수(3)</v>
          </cell>
        </row>
        <row r="10113">
          <cell r="A10113" t="str">
            <v>만수(3)</v>
          </cell>
        </row>
        <row r="10114">
          <cell r="A10114" t="str">
            <v>만수(3)</v>
          </cell>
        </row>
        <row r="10115">
          <cell r="A10115" t="str">
            <v>만수(3)</v>
          </cell>
        </row>
        <row r="10116">
          <cell r="A10116" t="str">
            <v>만수(3)</v>
          </cell>
        </row>
        <row r="10117">
          <cell r="A10117" t="str">
            <v>만수(3)</v>
          </cell>
        </row>
        <row r="10118">
          <cell r="A10118" t="str">
            <v>만수(3)</v>
          </cell>
        </row>
        <row r="10119">
          <cell r="A10119" t="str">
            <v>만수(3)</v>
          </cell>
        </row>
        <row r="10120">
          <cell r="A10120" t="str">
            <v>만수(3)</v>
          </cell>
        </row>
        <row r="10121">
          <cell r="A10121" t="str">
            <v>만수(3)</v>
          </cell>
        </row>
        <row r="10122">
          <cell r="A10122" t="str">
            <v>만수(3)</v>
          </cell>
        </row>
        <row r="10123">
          <cell r="A10123" t="str">
            <v>만수(3)</v>
          </cell>
        </row>
        <row r="10124">
          <cell r="A10124" t="str">
            <v>만수(3)</v>
          </cell>
        </row>
        <row r="10125">
          <cell r="A10125" t="str">
            <v>만수(3)</v>
          </cell>
        </row>
        <row r="10126">
          <cell r="A10126" t="str">
            <v>만수(3)</v>
          </cell>
        </row>
        <row r="10127">
          <cell r="A10127" t="str">
            <v>만수(3)</v>
          </cell>
        </row>
        <row r="10128">
          <cell r="A10128" t="str">
            <v>만수(3)</v>
          </cell>
        </row>
        <row r="10129">
          <cell r="A10129" t="str">
            <v>만수(3)</v>
          </cell>
        </row>
        <row r="10130">
          <cell r="A10130" t="str">
            <v>만수(3)</v>
          </cell>
        </row>
        <row r="10131">
          <cell r="A10131" t="str">
            <v>만수(3)</v>
          </cell>
        </row>
        <row r="10132">
          <cell r="A10132" t="str">
            <v>만수(3)</v>
          </cell>
        </row>
        <row r="10133">
          <cell r="A10133" t="str">
            <v>만수(3)</v>
          </cell>
        </row>
        <row r="10134">
          <cell r="A10134" t="str">
            <v>만수(3)</v>
          </cell>
        </row>
        <row r="10135">
          <cell r="A10135" t="str">
            <v>만수(3)</v>
          </cell>
        </row>
        <row r="10136">
          <cell r="A10136" t="str">
            <v>만수(3)</v>
          </cell>
        </row>
        <row r="10137">
          <cell r="A10137" t="str">
            <v>만수(3)</v>
          </cell>
        </row>
        <row r="10138">
          <cell r="A10138" t="str">
            <v>만수(3)</v>
          </cell>
        </row>
        <row r="10139">
          <cell r="A10139" t="str">
            <v>만수(3)</v>
          </cell>
        </row>
        <row r="10140">
          <cell r="A10140" t="str">
            <v>만수(3)</v>
          </cell>
        </row>
        <row r="10141">
          <cell r="A10141" t="str">
            <v>만수(3)</v>
          </cell>
        </row>
        <row r="10142">
          <cell r="A10142" t="str">
            <v>만수(3)</v>
          </cell>
        </row>
        <row r="10143">
          <cell r="A10143" t="str">
            <v>만수(3)</v>
          </cell>
        </row>
        <row r="10144">
          <cell r="A10144" t="str">
            <v>만수(3)</v>
          </cell>
        </row>
        <row r="10145">
          <cell r="A10145" t="str">
            <v>만수(3)</v>
          </cell>
        </row>
        <row r="10146">
          <cell r="A10146" t="str">
            <v>만수(3)</v>
          </cell>
        </row>
        <row r="10147">
          <cell r="A10147" t="str">
            <v>만수(3)</v>
          </cell>
        </row>
        <row r="10148">
          <cell r="A10148" t="str">
            <v>만수(3)</v>
          </cell>
        </row>
        <row r="10149">
          <cell r="A10149" t="str">
            <v>만수(3)</v>
          </cell>
        </row>
        <row r="10150">
          <cell r="A10150" t="str">
            <v>만수(3)</v>
          </cell>
        </row>
        <row r="10151">
          <cell r="A10151" t="str">
            <v>만수(3)</v>
          </cell>
        </row>
        <row r="10152">
          <cell r="A10152" t="str">
            <v>만수(3)</v>
          </cell>
        </row>
        <row r="10153">
          <cell r="A10153" t="str">
            <v>만수(3)</v>
          </cell>
        </row>
        <row r="10154">
          <cell r="A10154" t="str">
            <v>만수(3)</v>
          </cell>
        </row>
        <row r="10155">
          <cell r="A10155" t="str">
            <v>만수(3)</v>
          </cell>
        </row>
        <row r="10156">
          <cell r="A10156" t="str">
            <v>만수(3)</v>
          </cell>
        </row>
        <row r="10157">
          <cell r="A10157" t="str">
            <v>만수(3)</v>
          </cell>
        </row>
        <row r="10158">
          <cell r="A10158" t="str">
            <v>만수(3)</v>
          </cell>
        </row>
        <row r="10159">
          <cell r="A10159" t="str">
            <v>만수(3)</v>
          </cell>
        </row>
        <row r="10160">
          <cell r="A10160" t="str">
            <v>만수(3)</v>
          </cell>
        </row>
        <row r="10161">
          <cell r="A10161" t="str">
            <v>만수(3)</v>
          </cell>
        </row>
        <row r="10162">
          <cell r="A10162" t="str">
            <v>만수(3)</v>
          </cell>
        </row>
        <row r="10163">
          <cell r="A10163" t="str">
            <v>만수(3)</v>
          </cell>
        </row>
        <row r="10164">
          <cell r="A10164" t="str">
            <v>만수(3)</v>
          </cell>
        </row>
        <row r="10165">
          <cell r="A10165" t="str">
            <v/>
          </cell>
        </row>
        <row r="10166">
          <cell r="A10166" t="str">
            <v>만수(4)</v>
          </cell>
        </row>
        <row r="10167">
          <cell r="A10167" t="str">
            <v>만수(4)</v>
          </cell>
        </row>
        <row r="10168">
          <cell r="A10168" t="str">
            <v>만수(4)</v>
          </cell>
        </row>
        <row r="10169">
          <cell r="A10169" t="str">
            <v>만수(4)</v>
          </cell>
        </row>
        <row r="10170">
          <cell r="A10170" t="str">
            <v>만수(4)</v>
          </cell>
        </row>
        <row r="10171">
          <cell r="A10171" t="str">
            <v>만수(4)</v>
          </cell>
        </row>
        <row r="10172">
          <cell r="A10172" t="str">
            <v>만수(4)</v>
          </cell>
        </row>
        <row r="10173">
          <cell r="A10173" t="str">
            <v>만수(4)</v>
          </cell>
        </row>
        <row r="10174">
          <cell r="A10174" t="str">
            <v>만수(4)</v>
          </cell>
        </row>
        <row r="10175">
          <cell r="A10175" t="str">
            <v>만수(4)</v>
          </cell>
        </row>
        <row r="10176">
          <cell r="A10176" t="str">
            <v>만수(4)</v>
          </cell>
        </row>
        <row r="10177">
          <cell r="A10177" t="str">
            <v>만수(4)</v>
          </cell>
        </row>
        <row r="10178">
          <cell r="A10178" t="str">
            <v>만수(4)</v>
          </cell>
        </row>
        <row r="10179">
          <cell r="A10179" t="str">
            <v>만수(4)</v>
          </cell>
        </row>
        <row r="10180">
          <cell r="A10180" t="str">
            <v>만수(4)</v>
          </cell>
        </row>
        <row r="10181">
          <cell r="A10181" t="str">
            <v>만수(4)</v>
          </cell>
        </row>
        <row r="10182">
          <cell r="A10182" t="str">
            <v>만수(4)</v>
          </cell>
        </row>
        <row r="10183">
          <cell r="A10183" t="str">
            <v>만수(4)</v>
          </cell>
        </row>
        <row r="10184">
          <cell r="A10184" t="str">
            <v>만수(4)</v>
          </cell>
        </row>
        <row r="10185">
          <cell r="A10185" t="str">
            <v>만수(4)</v>
          </cell>
        </row>
        <row r="10186">
          <cell r="A10186" t="str">
            <v>만수(4)</v>
          </cell>
        </row>
        <row r="10187">
          <cell r="A10187" t="str">
            <v>만수(4)</v>
          </cell>
        </row>
        <row r="10188">
          <cell r="A10188" t="str">
            <v>만수(4)</v>
          </cell>
        </row>
        <row r="10189">
          <cell r="A10189" t="str">
            <v>만수(4)</v>
          </cell>
        </row>
        <row r="10190">
          <cell r="A10190" t="str">
            <v>만수(4)</v>
          </cell>
        </row>
        <row r="10191">
          <cell r="A10191" t="str">
            <v>만수(4)</v>
          </cell>
        </row>
        <row r="10192">
          <cell r="A10192" t="str">
            <v>만수(4)</v>
          </cell>
        </row>
        <row r="10193">
          <cell r="A10193" t="str">
            <v>만수(4)</v>
          </cell>
        </row>
        <row r="10194">
          <cell r="A10194" t="str">
            <v>만수(4)</v>
          </cell>
        </row>
        <row r="10195">
          <cell r="A10195" t="str">
            <v>만수(4)</v>
          </cell>
        </row>
        <row r="10196">
          <cell r="A10196" t="str">
            <v>만수(4)</v>
          </cell>
        </row>
        <row r="10197">
          <cell r="A10197" t="str">
            <v>만수(4)</v>
          </cell>
        </row>
        <row r="10198">
          <cell r="A10198" t="str">
            <v>만수(4)</v>
          </cell>
        </row>
        <row r="10199">
          <cell r="A10199" t="str">
            <v>만수(4)</v>
          </cell>
        </row>
        <row r="10200">
          <cell r="A10200" t="str">
            <v>만수(4)</v>
          </cell>
        </row>
        <row r="10201">
          <cell r="A10201" t="str">
            <v>만수(4)</v>
          </cell>
        </row>
        <row r="10202">
          <cell r="A10202" t="str">
            <v>만수(4)</v>
          </cell>
        </row>
        <row r="10203">
          <cell r="A10203" t="str">
            <v>만수(4)</v>
          </cell>
        </row>
        <row r="10204">
          <cell r="A10204" t="str">
            <v>만수(4)</v>
          </cell>
        </row>
        <row r="10205">
          <cell r="A10205" t="str">
            <v>만수(4)</v>
          </cell>
        </row>
        <row r="10206">
          <cell r="A10206" t="str">
            <v>만수(4)</v>
          </cell>
        </row>
        <row r="10207">
          <cell r="A10207" t="str">
            <v>만수(4)</v>
          </cell>
        </row>
        <row r="10208">
          <cell r="A10208" t="str">
            <v>만수(4)</v>
          </cell>
        </row>
        <row r="10209">
          <cell r="A10209" t="str">
            <v>만수(4)</v>
          </cell>
        </row>
        <row r="10210">
          <cell r="A10210" t="str">
            <v>만수(4)</v>
          </cell>
        </row>
        <row r="10211">
          <cell r="A10211" t="str">
            <v>만수(4)</v>
          </cell>
        </row>
        <row r="10212">
          <cell r="A10212" t="str">
            <v>만수(4)</v>
          </cell>
        </row>
        <row r="10213">
          <cell r="A10213" t="str">
            <v>만수(4)</v>
          </cell>
        </row>
        <row r="10214">
          <cell r="A10214" t="str">
            <v>만수(4)</v>
          </cell>
        </row>
        <row r="10215">
          <cell r="A10215" t="str">
            <v>만수(4)</v>
          </cell>
        </row>
        <row r="10216">
          <cell r="A10216" t="str">
            <v>만수(4)</v>
          </cell>
        </row>
        <row r="10217">
          <cell r="A10217" t="str">
            <v>만수(4)</v>
          </cell>
        </row>
        <row r="10218">
          <cell r="A10218" t="str">
            <v>만수(4)</v>
          </cell>
        </row>
        <row r="10219">
          <cell r="A10219" t="str">
            <v>만수(4)</v>
          </cell>
        </row>
        <row r="10220">
          <cell r="A10220" t="str">
            <v>만수(4)</v>
          </cell>
        </row>
        <row r="10221">
          <cell r="A10221" t="str">
            <v>만수(4)</v>
          </cell>
        </row>
        <row r="10222">
          <cell r="A10222" t="str">
            <v>만수(4)</v>
          </cell>
        </row>
        <row r="10223">
          <cell r="A10223" t="str">
            <v>만수(4)</v>
          </cell>
        </row>
        <row r="10224">
          <cell r="A10224" t="str">
            <v>만수(4)</v>
          </cell>
        </row>
        <row r="10225">
          <cell r="A10225" t="str">
            <v>만수(4)</v>
          </cell>
        </row>
        <row r="10226">
          <cell r="A10226" t="str">
            <v>만수(4)</v>
          </cell>
        </row>
        <row r="10227">
          <cell r="A10227" t="str">
            <v>만수(4)</v>
          </cell>
        </row>
        <row r="10228">
          <cell r="A10228" t="str">
            <v>만수(4)</v>
          </cell>
        </row>
        <row r="10229">
          <cell r="A10229" t="str">
            <v>만수(4)</v>
          </cell>
        </row>
        <row r="10230">
          <cell r="A10230" t="str">
            <v>만수(4)</v>
          </cell>
        </row>
        <row r="10231">
          <cell r="A10231" t="str">
            <v>만수(4)</v>
          </cell>
        </row>
        <row r="10232">
          <cell r="A10232" t="str">
            <v>만수(4)</v>
          </cell>
        </row>
        <row r="10233">
          <cell r="A10233" t="str">
            <v>만수(4)</v>
          </cell>
        </row>
        <row r="10234">
          <cell r="A10234" t="str">
            <v>만수(4)</v>
          </cell>
        </row>
        <row r="10235">
          <cell r="A10235" t="str">
            <v>만수(4)</v>
          </cell>
        </row>
        <row r="10236">
          <cell r="A10236" t="str">
            <v>만수(4)</v>
          </cell>
        </row>
        <row r="10237">
          <cell r="A10237" t="str">
            <v>만수(4)</v>
          </cell>
        </row>
        <row r="10238">
          <cell r="A10238" t="str">
            <v>만수(4)</v>
          </cell>
        </row>
        <row r="10239">
          <cell r="A10239" t="str">
            <v>만수(4)</v>
          </cell>
        </row>
        <row r="10240">
          <cell r="A10240" t="str">
            <v>만수(4)</v>
          </cell>
        </row>
        <row r="10241">
          <cell r="A10241" t="str">
            <v>만수(4)</v>
          </cell>
        </row>
        <row r="10242">
          <cell r="A10242" t="str">
            <v>만수(4)</v>
          </cell>
        </row>
        <row r="10243">
          <cell r="A10243" t="str">
            <v>만수(4)</v>
          </cell>
        </row>
        <row r="10244">
          <cell r="A10244" t="str">
            <v>만수(4)</v>
          </cell>
        </row>
        <row r="10245">
          <cell r="A10245" t="str">
            <v>만수(4)</v>
          </cell>
        </row>
        <row r="10246">
          <cell r="A10246" t="str">
            <v>만수(4)</v>
          </cell>
        </row>
        <row r="10247">
          <cell r="A10247" t="str">
            <v>만수(4)</v>
          </cell>
        </row>
        <row r="10248">
          <cell r="A10248" t="str">
            <v>만수(4)</v>
          </cell>
        </row>
        <row r="10249">
          <cell r="A10249" t="str">
            <v>만수(4)</v>
          </cell>
        </row>
        <row r="10250">
          <cell r="A10250" t="str">
            <v>만수(4)</v>
          </cell>
        </row>
        <row r="10251">
          <cell r="A10251" t="str">
            <v>만수(4)</v>
          </cell>
        </row>
        <row r="10252">
          <cell r="A10252" t="str">
            <v>만수(4)</v>
          </cell>
        </row>
        <row r="10253">
          <cell r="A10253" t="str">
            <v>만수(4)</v>
          </cell>
        </row>
        <row r="10254">
          <cell r="A10254" t="str">
            <v>만수(4)</v>
          </cell>
        </row>
        <row r="10255">
          <cell r="A10255" t="str">
            <v>만수(4)</v>
          </cell>
        </row>
        <row r="10256">
          <cell r="A10256" t="str">
            <v>만수(4)</v>
          </cell>
        </row>
        <row r="10257">
          <cell r="A10257" t="str">
            <v>만수(4)</v>
          </cell>
        </row>
        <row r="10258">
          <cell r="A10258" t="str">
            <v>만수(4)</v>
          </cell>
        </row>
        <row r="10259">
          <cell r="A10259" t="str">
            <v>만수(4)</v>
          </cell>
        </row>
        <row r="10260">
          <cell r="A10260" t="str">
            <v>만수(4)</v>
          </cell>
        </row>
        <row r="10261">
          <cell r="A10261" t="str">
            <v>만수(4)</v>
          </cell>
        </row>
        <row r="10262">
          <cell r="A10262" t="str">
            <v>만수(4)</v>
          </cell>
        </row>
        <row r="10263">
          <cell r="A10263" t="str">
            <v>만수(4)</v>
          </cell>
        </row>
        <row r="10264">
          <cell r="A10264" t="str">
            <v>만수(4)</v>
          </cell>
        </row>
        <row r="10265">
          <cell r="A10265" t="str">
            <v>만수(4)</v>
          </cell>
        </row>
        <row r="10266">
          <cell r="A10266" t="str">
            <v>만수(4)</v>
          </cell>
        </row>
        <row r="10267">
          <cell r="A10267" t="str">
            <v>만수(4)</v>
          </cell>
        </row>
        <row r="10268">
          <cell r="A10268" t="str">
            <v>만수(4)</v>
          </cell>
        </row>
        <row r="10269">
          <cell r="A10269" t="str">
            <v>만수(4)</v>
          </cell>
        </row>
        <row r="10270">
          <cell r="A10270" t="str">
            <v>만수(4)</v>
          </cell>
        </row>
        <row r="10271">
          <cell r="A10271" t="str">
            <v>만수(4)</v>
          </cell>
        </row>
        <row r="10272">
          <cell r="A10272" t="str">
            <v>만수(4)</v>
          </cell>
        </row>
        <row r="10273">
          <cell r="A10273" t="str">
            <v>만수(4)</v>
          </cell>
        </row>
        <row r="10274">
          <cell r="A10274" t="str">
            <v>만수(4)</v>
          </cell>
        </row>
        <row r="10275">
          <cell r="A10275" t="str">
            <v>만수(4)</v>
          </cell>
        </row>
        <row r="10276">
          <cell r="A10276" t="str">
            <v>만수(4)</v>
          </cell>
        </row>
        <row r="10277">
          <cell r="A10277" t="str">
            <v>만수(4)</v>
          </cell>
        </row>
        <row r="10278">
          <cell r="A10278" t="str">
            <v>만수(4)</v>
          </cell>
        </row>
        <row r="10279">
          <cell r="A10279" t="str">
            <v>만수(4)</v>
          </cell>
        </row>
        <row r="10280">
          <cell r="A10280" t="str">
            <v>만수(4)</v>
          </cell>
        </row>
        <row r="10281">
          <cell r="A10281" t="str">
            <v>만수(4)</v>
          </cell>
        </row>
        <row r="10282">
          <cell r="A10282" t="str">
            <v>만수(4)</v>
          </cell>
        </row>
        <row r="10283">
          <cell r="A10283" t="str">
            <v>만수(4)</v>
          </cell>
        </row>
        <row r="10284">
          <cell r="A10284" t="str">
            <v>만수(4)</v>
          </cell>
        </row>
        <row r="10285">
          <cell r="A10285" t="str">
            <v>만수(4)</v>
          </cell>
        </row>
        <row r="10286">
          <cell r="A10286" t="str">
            <v>만수(4)</v>
          </cell>
        </row>
        <row r="10287">
          <cell r="A10287" t="str">
            <v>만수(4)</v>
          </cell>
        </row>
        <row r="10288">
          <cell r="A10288" t="str">
            <v>만수(4)</v>
          </cell>
        </row>
        <row r="10289">
          <cell r="A10289" t="str">
            <v>만수(4)</v>
          </cell>
        </row>
        <row r="10290">
          <cell r="A10290" t="str">
            <v>만수(4)</v>
          </cell>
        </row>
        <row r="10291">
          <cell r="A10291" t="str">
            <v>만수(4)</v>
          </cell>
        </row>
        <row r="10292">
          <cell r="A10292" t="str">
            <v>만수(4)</v>
          </cell>
        </row>
        <row r="10293">
          <cell r="A10293" t="str">
            <v>만수(4)</v>
          </cell>
        </row>
        <row r="10294">
          <cell r="A10294" t="str">
            <v>만수(4)</v>
          </cell>
        </row>
        <row r="10295">
          <cell r="A10295" t="str">
            <v>만수(4)</v>
          </cell>
        </row>
        <row r="10296">
          <cell r="A10296" t="str">
            <v>만수(4)</v>
          </cell>
        </row>
        <row r="10297">
          <cell r="A10297" t="str">
            <v>만수(4)</v>
          </cell>
        </row>
        <row r="10298">
          <cell r="A10298" t="str">
            <v>만수(4)</v>
          </cell>
        </row>
        <row r="10299">
          <cell r="A10299" t="str">
            <v>만수(4)</v>
          </cell>
        </row>
        <row r="10300">
          <cell r="A10300" t="str">
            <v>만수(4)</v>
          </cell>
        </row>
        <row r="10301">
          <cell r="A10301" t="str">
            <v>만수(4)</v>
          </cell>
        </row>
        <row r="10302">
          <cell r="A10302" t="str">
            <v>만수(4)</v>
          </cell>
        </row>
        <row r="10303">
          <cell r="A10303" t="str">
            <v>만수(4)</v>
          </cell>
        </row>
        <row r="10304">
          <cell r="A10304" t="str">
            <v>만수(4)</v>
          </cell>
        </row>
        <row r="10305">
          <cell r="A10305" t="str">
            <v>만수(4)</v>
          </cell>
        </row>
        <row r="10306">
          <cell r="A10306" t="str">
            <v>만수(4)</v>
          </cell>
        </row>
        <row r="10307">
          <cell r="A10307" t="str">
            <v>만수(4)</v>
          </cell>
        </row>
        <row r="10308">
          <cell r="A10308" t="str">
            <v>만수(4)</v>
          </cell>
        </row>
        <row r="10309">
          <cell r="A10309" t="str">
            <v>만수(4)</v>
          </cell>
        </row>
        <row r="10310">
          <cell r="A10310" t="str">
            <v>만수(4)</v>
          </cell>
        </row>
        <row r="10311">
          <cell r="A10311" t="str">
            <v>만수(4)</v>
          </cell>
        </row>
        <row r="10312">
          <cell r="A10312" t="str">
            <v>만수(4)</v>
          </cell>
        </row>
        <row r="10313">
          <cell r="A10313" t="str">
            <v>만수(4)</v>
          </cell>
        </row>
        <row r="10314">
          <cell r="A10314" t="str">
            <v>만수(4)</v>
          </cell>
        </row>
        <row r="10315">
          <cell r="A10315" t="str">
            <v>만수(4)</v>
          </cell>
        </row>
        <row r="10316">
          <cell r="A10316" t="str">
            <v>만수(4)</v>
          </cell>
        </row>
        <row r="10317">
          <cell r="A10317" t="str">
            <v>만수(4)</v>
          </cell>
        </row>
        <row r="10318">
          <cell r="A10318" t="str">
            <v>만수(4)</v>
          </cell>
        </row>
        <row r="10319">
          <cell r="A10319" t="str">
            <v>만수(4)</v>
          </cell>
        </row>
        <row r="10320">
          <cell r="A10320" t="str">
            <v>만수(4)</v>
          </cell>
        </row>
        <row r="10321">
          <cell r="A10321" t="str">
            <v>만수(4)</v>
          </cell>
        </row>
        <row r="10322">
          <cell r="A10322" t="str">
            <v>만수(4)</v>
          </cell>
        </row>
        <row r="10323">
          <cell r="A10323" t="str">
            <v>만수(4)</v>
          </cell>
        </row>
        <row r="10324">
          <cell r="A10324" t="str">
            <v>만수(4)</v>
          </cell>
        </row>
        <row r="10325">
          <cell r="A10325" t="str">
            <v>만수(4)</v>
          </cell>
        </row>
        <row r="10326">
          <cell r="A10326" t="str">
            <v>만수(4)</v>
          </cell>
        </row>
        <row r="10327">
          <cell r="A10327" t="str">
            <v>만수(4)</v>
          </cell>
        </row>
        <row r="10328">
          <cell r="A10328" t="str">
            <v>만수(4)</v>
          </cell>
        </row>
        <row r="10329">
          <cell r="A10329" t="str">
            <v>만수(4)</v>
          </cell>
        </row>
        <row r="10330">
          <cell r="A10330" t="str">
            <v>만수(4)</v>
          </cell>
        </row>
        <row r="10331">
          <cell r="A10331" t="str">
            <v>만수(4)</v>
          </cell>
        </row>
        <row r="10332">
          <cell r="A10332" t="str">
            <v>만수(4)</v>
          </cell>
        </row>
        <row r="10333">
          <cell r="A10333" t="str">
            <v>만수(4)</v>
          </cell>
        </row>
        <row r="10334">
          <cell r="A10334" t="str">
            <v>만수(4)</v>
          </cell>
        </row>
        <row r="10335">
          <cell r="A10335" t="str">
            <v>만수(4)</v>
          </cell>
        </row>
        <row r="10336">
          <cell r="A10336" t="str">
            <v>만수(4)</v>
          </cell>
        </row>
        <row r="10337">
          <cell r="A10337" t="str">
            <v>만수(4)</v>
          </cell>
        </row>
        <row r="10338">
          <cell r="A10338" t="str">
            <v>만수(4)</v>
          </cell>
        </row>
        <row r="10339">
          <cell r="A10339" t="str">
            <v>만수(4)</v>
          </cell>
        </row>
        <row r="10340">
          <cell r="A10340" t="str">
            <v>만수(4)</v>
          </cell>
        </row>
        <row r="10341">
          <cell r="A10341" t="str">
            <v>만수(4)</v>
          </cell>
        </row>
        <row r="10342">
          <cell r="A10342" t="str">
            <v>만수(4)</v>
          </cell>
        </row>
        <row r="10343">
          <cell r="A10343" t="str">
            <v>만수(4)</v>
          </cell>
        </row>
        <row r="10344">
          <cell r="A10344" t="str">
            <v>만수(4)</v>
          </cell>
        </row>
        <row r="10345">
          <cell r="A10345" t="str">
            <v>만수(4)</v>
          </cell>
        </row>
        <row r="10346">
          <cell r="A10346" t="str">
            <v>만수(4)</v>
          </cell>
        </row>
        <row r="10347">
          <cell r="A10347" t="str">
            <v>만수(4)</v>
          </cell>
        </row>
        <row r="10348">
          <cell r="A10348" t="str">
            <v>만수(4)</v>
          </cell>
        </row>
        <row r="10349">
          <cell r="A10349" t="str">
            <v>만수(4)</v>
          </cell>
        </row>
        <row r="10350">
          <cell r="A10350" t="str">
            <v>만수(4)</v>
          </cell>
        </row>
        <row r="10351">
          <cell r="A10351" t="str">
            <v>만수(4)</v>
          </cell>
        </row>
        <row r="10352">
          <cell r="A10352" t="str">
            <v>만수(4)</v>
          </cell>
        </row>
        <row r="10353">
          <cell r="A10353" t="str">
            <v>만수(4)</v>
          </cell>
        </row>
        <row r="10354">
          <cell r="A10354" t="str">
            <v>만수(4)</v>
          </cell>
        </row>
        <row r="10355">
          <cell r="A10355" t="str">
            <v>만수(4)</v>
          </cell>
        </row>
        <row r="10356">
          <cell r="A10356" t="str">
            <v>만수(4)</v>
          </cell>
        </row>
        <row r="10357">
          <cell r="A10357" t="str">
            <v>만수(4)</v>
          </cell>
        </row>
        <row r="10358">
          <cell r="A10358" t="str">
            <v>만수(4)</v>
          </cell>
        </row>
        <row r="10359">
          <cell r="A10359" t="str">
            <v>만수(4)</v>
          </cell>
        </row>
        <row r="10360">
          <cell r="A10360" t="str">
            <v>만수(4)</v>
          </cell>
        </row>
        <row r="10361">
          <cell r="A10361" t="str">
            <v>만수(4)</v>
          </cell>
        </row>
        <row r="10362">
          <cell r="A10362" t="str">
            <v>만수(4)</v>
          </cell>
        </row>
        <row r="10363">
          <cell r="A10363" t="str">
            <v>만수(4)</v>
          </cell>
        </row>
        <row r="10364">
          <cell r="A10364" t="str">
            <v>만수(4)</v>
          </cell>
        </row>
        <row r="10365">
          <cell r="A10365" t="str">
            <v>만수(4)</v>
          </cell>
        </row>
        <row r="10366">
          <cell r="A10366" t="str">
            <v>만수(4)</v>
          </cell>
        </row>
        <row r="10367">
          <cell r="A10367" t="str">
            <v>만수(4)</v>
          </cell>
        </row>
        <row r="10368">
          <cell r="A10368" t="str">
            <v>만수(4)</v>
          </cell>
        </row>
        <row r="10369">
          <cell r="A10369" t="str">
            <v>만수(4)</v>
          </cell>
        </row>
        <row r="10370">
          <cell r="A10370" t="str">
            <v>만수(4)</v>
          </cell>
        </row>
        <row r="10371">
          <cell r="A10371" t="str">
            <v>만수(4)</v>
          </cell>
        </row>
        <row r="10372">
          <cell r="A10372" t="str">
            <v>만수(4)</v>
          </cell>
        </row>
        <row r="10373">
          <cell r="A10373" t="str">
            <v>만수(4)</v>
          </cell>
        </row>
        <row r="10374">
          <cell r="A10374" t="str">
            <v>만수(4)</v>
          </cell>
        </row>
        <row r="10375">
          <cell r="A10375" t="str">
            <v>만수(4)</v>
          </cell>
        </row>
        <row r="10376">
          <cell r="A10376" t="str">
            <v>만수(4)</v>
          </cell>
        </row>
        <row r="10377">
          <cell r="A10377" t="str">
            <v>만수(4)</v>
          </cell>
        </row>
        <row r="10378">
          <cell r="A10378" t="str">
            <v>만수(4)</v>
          </cell>
        </row>
        <row r="10379">
          <cell r="A10379" t="str">
            <v>만수(4)</v>
          </cell>
        </row>
        <row r="10380">
          <cell r="A10380" t="str">
            <v>만수(4)</v>
          </cell>
        </row>
        <row r="10381">
          <cell r="A10381" t="str">
            <v>만수(4)</v>
          </cell>
        </row>
        <row r="10382">
          <cell r="A10382" t="str">
            <v>만수(4)</v>
          </cell>
        </row>
        <row r="10383">
          <cell r="A10383" t="str">
            <v>만수(4)</v>
          </cell>
        </row>
        <row r="10384">
          <cell r="A10384" t="str">
            <v>만수(4)</v>
          </cell>
        </row>
        <row r="10385">
          <cell r="A10385" t="str">
            <v>만수(4)</v>
          </cell>
        </row>
        <row r="10386">
          <cell r="A10386" t="str">
            <v>만수(4)</v>
          </cell>
        </row>
        <row r="10387">
          <cell r="A10387" t="str">
            <v>만수(4)</v>
          </cell>
        </row>
        <row r="10388">
          <cell r="A10388" t="str">
            <v>만수(4)</v>
          </cell>
        </row>
        <row r="10389">
          <cell r="A10389" t="str">
            <v>만수(4)</v>
          </cell>
        </row>
        <row r="10390">
          <cell r="A10390" t="str">
            <v>만수(4)</v>
          </cell>
        </row>
        <row r="10391">
          <cell r="A10391" t="str">
            <v>만수(4)</v>
          </cell>
        </row>
        <row r="10392">
          <cell r="A10392" t="str">
            <v>만수(4)</v>
          </cell>
        </row>
        <row r="10393">
          <cell r="A10393" t="str">
            <v>만수(4)</v>
          </cell>
        </row>
        <row r="10394">
          <cell r="A10394" t="str">
            <v>만수(4)</v>
          </cell>
        </row>
        <row r="10395">
          <cell r="A10395" t="str">
            <v>만수(4)</v>
          </cell>
        </row>
        <row r="10396">
          <cell r="A10396" t="str">
            <v>만수(4)</v>
          </cell>
        </row>
        <row r="10397">
          <cell r="A10397" t="str">
            <v>만수(4)</v>
          </cell>
        </row>
        <row r="10398">
          <cell r="A10398" t="str">
            <v>만수(4)</v>
          </cell>
        </row>
        <row r="10399">
          <cell r="A10399" t="str">
            <v>만수(4)</v>
          </cell>
        </row>
        <row r="10400">
          <cell r="A10400" t="str">
            <v>만수(4)</v>
          </cell>
        </row>
        <row r="10401">
          <cell r="A10401" t="str">
            <v>만수(4)</v>
          </cell>
        </row>
        <row r="10402">
          <cell r="A10402" t="str">
            <v>만수(4)</v>
          </cell>
        </row>
        <row r="10403">
          <cell r="A10403" t="str">
            <v>만수(4)</v>
          </cell>
        </row>
        <row r="10404">
          <cell r="A10404" t="str">
            <v>만수(4)</v>
          </cell>
        </row>
        <row r="10405">
          <cell r="A10405" t="str">
            <v>만수(4)</v>
          </cell>
        </row>
        <row r="10407">
          <cell r="A10407" t="str">
            <v>가좌</v>
          </cell>
        </row>
        <row r="10408">
          <cell r="A10408" t="str">
            <v>가좌</v>
          </cell>
        </row>
        <row r="10409">
          <cell r="A10409" t="str">
            <v>가좌</v>
          </cell>
        </row>
        <row r="10410">
          <cell r="A10410" t="str">
            <v>가좌</v>
          </cell>
        </row>
        <row r="10411">
          <cell r="A10411" t="str">
            <v>가좌</v>
          </cell>
        </row>
        <row r="10412">
          <cell r="A10412" t="str">
            <v>가좌</v>
          </cell>
        </row>
        <row r="10413">
          <cell r="A10413" t="str">
            <v>가좌</v>
          </cell>
        </row>
        <row r="10414">
          <cell r="A10414" t="str">
            <v>가좌</v>
          </cell>
        </row>
        <row r="10415">
          <cell r="A10415" t="str">
            <v>가좌</v>
          </cell>
        </row>
        <row r="10416">
          <cell r="A10416" t="str">
            <v>가좌</v>
          </cell>
        </row>
        <row r="10417">
          <cell r="A10417" t="str">
            <v>가좌</v>
          </cell>
        </row>
        <row r="10418">
          <cell r="A10418" t="str">
            <v>가좌</v>
          </cell>
        </row>
        <row r="10419">
          <cell r="A10419" t="str">
            <v>가좌</v>
          </cell>
        </row>
        <row r="10420">
          <cell r="A10420" t="str">
            <v>가좌</v>
          </cell>
        </row>
        <row r="10421">
          <cell r="A10421" t="str">
            <v>가좌</v>
          </cell>
        </row>
        <row r="10422">
          <cell r="A10422" t="str">
            <v>가좌</v>
          </cell>
        </row>
        <row r="10423">
          <cell r="A10423" t="str">
            <v>가좌</v>
          </cell>
        </row>
        <row r="10424">
          <cell r="A10424" t="str">
            <v>가좌</v>
          </cell>
        </row>
        <row r="10425">
          <cell r="A10425" t="str">
            <v>가좌</v>
          </cell>
        </row>
        <row r="10426">
          <cell r="A10426" t="str">
            <v>가좌</v>
          </cell>
        </row>
        <row r="10427">
          <cell r="A10427" t="str">
            <v>가좌</v>
          </cell>
        </row>
        <row r="10428">
          <cell r="A10428" t="str">
            <v>가좌</v>
          </cell>
        </row>
        <row r="10429">
          <cell r="A10429" t="str">
            <v>가좌</v>
          </cell>
        </row>
        <row r="10430">
          <cell r="A10430" t="str">
            <v>가좌</v>
          </cell>
        </row>
        <row r="10431">
          <cell r="A10431" t="str">
            <v>가좌</v>
          </cell>
        </row>
        <row r="10432">
          <cell r="A10432" t="str">
            <v>가좌</v>
          </cell>
        </row>
        <row r="10433">
          <cell r="A10433" t="str">
            <v>가좌</v>
          </cell>
        </row>
        <row r="10434">
          <cell r="A10434" t="str">
            <v>가좌</v>
          </cell>
        </row>
        <row r="10435">
          <cell r="A10435" t="str">
            <v>가좌</v>
          </cell>
        </row>
        <row r="10436">
          <cell r="A10436" t="str">
            <v>가좌</v>
          </cell>
        </row>
        <row r="10437">
          <cell r="A10437" t="str">
            <v>가좌</v>
          </cell>
        </row>
        <row r="10438">
          <cell r="A10438" t="str">
            <v>가좌</v>
          </cell>
        </row>
        <row r="10439">
          <cell r="A10439" t="str">
            <v>가좌</v>
          </cell>
        </row>
        <row r="10440">
          <cell r="A10440" t="str">
            <v>가좌</v>
          </cell>
        </row>
        <row r="10441">
          <cell r="A10441" t="str">
            <v>가좌</v>
          </cell>
        </row>
        <row r="10442">
          <cell r="A10442" t="str">
            <v>가좌</v>
          </cell>
        </row>
        <row r="10443">
          <cell r="A10443" t="str">
            <v>가좌</v>
          </cell>
        </row>
        <row r="10444">
          <cell r="A10444" t="str">
            <v>가좌</v>
          </cell>
        </row>
        <row r="10445">
          <cell r="A10445" t="str">
            <v>가좌</v>
          </cell>
        </row>
        <row r="10446">
          <cell r="A10446" t="str">
            <v>가좌</v>
          </cell>
        </row>
        <row r="10447">
          <cell r="A10447" t="str">
            <v>가좌</v>
          </cell>
        </row>
        <row r="10448">
          <cell r="A10448" t="str">
            <v>가좌</v>
          </cell>
        </row>
        <row r="10449">
          <cell r="A10449" t="str">
            <v>가좌</v>
          </cell>
        </row>
        <row r="10450">
          <cell r="A10450" t="str">
            <v>가좌</v>
          </cell>
        </row>
        <row r="10451">
          <cell r="A10451" t="str">
            <v>가좌</v>
          </cell>
        </row>
        <row r="10452">
          <cell r="A10452" t="str">
            <v>가좌</v>
          </cell>
        </row>
        <row r="10453">
          <cell r="A10453" t="str">
            <v>가좌</v>
          </cell>
        </row>
        <row r="10454">
          <cell r="A10454" t="str">
            <v>가좌</v>
          </cell>
        </row>
        <row r="10455">
          <cell r="A10455" t="str">
            <v>가좌</v>
          </cell>
        </row>
        <row r="10456">
          <cell r="A10456" t="str">
            <v>가좌</v>
          </cell>
        </row>
        <row r="10457">
          <cell r="A10457" t="str">
            <v>가좌</v>
          </cell>
        </row>
        <row r="10458">
          <cell r="A10458" t="str">
            <v>가좌</v>
          </cell>
        </row>
        <row r="10459">
          <cell r="A10459" t="str">
            <v>가좌</v>
          </cell>
        </row>
        <row r="10460">
          <cell r="A10460" t="str">
            <v>가좌</v>
          </cell>
        </row>
        <row r="10461">
          <cell r="A10461" t="str">
            <v>가좌</v>
          </cell>
        </row>
        <row r="10462">
          <cell r="A10462" t="str">
            <v>가좌</v>
          </cell>
        </row>
        <row r="10463">
          <cell r="A10463" t="str">
            <v>가좌</v>
          </cell>
        </row>
        <row r="10464">
          <cell r="A10464" t="str">
            <v>가좌</v>
          </cell>
        </row>
        <row r="10465">
          <cell r="A10465" t="str">
            <v>가좌</v>
          </cell>
        </row>
        <row r="10466">
          <cell r="A10466" t="str">
            <v>가좌</v>
          </cell>
        </row>
        <row r="10467">
          <cell r="A10467" t="str">
            <v>가좌</v>
          </cell>
        </row>
        <row r="10468">
          <cell r="A10468" t="str">
            <v>가좌</v>
          </cell>
        </row>
        <row r="10469">
          <cell r="A10469" t="str">
            <v>가좌</v>
          </cell>
        </row>
        <row r="10470">
          <cell r="A10470" t="str">
            <v>가좌</v>
          </cell>
        </row>
        <row r="10471">
          <cell r="A10471" t="str">
            <v>가좌</v>
          </cell>
        </row>
        <row r="10472">
          <cell r="A10472" t="str">
            <v>가좌</v>
          </cell>
        </row>
        <row r="10473">
          <cell r="A10473" t="str">
            <v>가좌</v>
          </cell>
        </row>
        <row r="10474">
          <cell r="A10474" t="str">
            <v>가좌</v>
          </cell>
        </row>
        <row r="10475">
          <cell r="A10475" t="str">
            <v>가좌</v>
          </cell>
        </row>
        <row r="10476">
          <cell r="A10476" t="str">
            <v>가좌</v>
          </cell>
        </row>
        <row r="10477">
          <cell r="A10477" t="str">
            <v>가좌</v>
          </cell>
        </row>
        <row r="10478">
          <cell r="A10478" t="str">
            <v>가좌</v>
          </cell>
        </row>
        <row r="10479">
          <cell r="A10479" t="str">
            <v>가좌</v>
          </cell>
        </row>
        <row r="10480">
          <cell r="A10480" t="str">
            <v>가좌</v>
          </cell>
        </row>
        <row r="10481">
          <cell r="A10481" t="str">
            <v>가좌</v>
          </cell>
        </row>
        <row r="10482">
          <cell r="A10482" t="str">
            <v>가좌</v>
          </cell>
        </row>
        <row r="10483">
          <cell r="A10483" t="str">
            <v>가좌</v>
          </cell>
        </row>
        <row r="10484">
          <cell r="A10484" t="str">
            <v>가좌</v>
          </cell>
        </row>
        <row r="10485">
          <cell r="A10485" t="str">
            <v>가좌</v>
          </cell>
        </row>
        <row r="10486">
          <cell r="A10486" t="str">
            <v>가좌</v>
          </cell>
        </row>
        <row r="10487">
          <cell r="A10487" t="str">
            <v>가좌</v>
          </cell>
        </row>
        <row r="10488">
          <cell r="A10488" t="str">
            <v>가좌</v>
          </cell>
        </row>
        <row r="10489">
          <cell r="A10489" t="str">
            <v>가좌</v>
          </cell>
        </row>
        <row r="10490">
          <cell r="A10490" t="str">
            <v>가좌</v>
          </cell>
        </row>
        <row r="10491">
          <cell r="A10491" t="str">
            <v>가좌</v>
          </cell>
        </row>
        <row r="10492">
          <cell r="A10492" t="str">
            <v>가좌</v>
          </cell>
        </row>
        <row r="10493">
          <cell r="A10493" t="str">
            <v>가좌</v>
          </cell>
        </row>
        <row r="10494">
          <cell r="A10494" t="str">
            <v>가좌</v>
          </cell>
        </row>
        <row r="10495">
          <cell r="A10495" t="str">
            <v>가좌</v>
          </cell>
        </row>
        <row r="10496">
          <cell r="A10496" t="str">
            <v>가좌</v>
          </cell>
        </row>
        <row r="10497">
          <cell r="A10497" t="str">
            <v>가좌</v>
          </cell>
        </row>
        <row r="10498">
          <cell r="A10498" t="str">
            <v>가좌</v>
          </cell>
        </row>
        <row r="10499">
          <cell r="A10499" t="str">
            <v>가좌</v>
          </cell>
        </row>
        <row r="10500">
          <cell r="A10500" t="str">
            <v>가좌</v>
          </cell>
        </row>
        <row r="10501">
          <cell r="A10501" t="str">
            <v>가좌</v>
          </cell>
        </row>
        <row r="10502">
          <cell r="A10502" t="str">
            <v>가좌</v>
          </cell>
        </row>
        <row r="10503">
          <cell r="A10503" t="str">
            <v>가좌</v>
          </cell>
        </row>
        <row r="10504">
          <cell r="A10504" t="str">
            <v>가좌</v>
          </cell>
        </row>
        <row r="10505">
          <cell r="A10505" t="str">
            <v>가좌</v>
          </cell>
        </row>
        <row r="10506">
          <cell r="A10506" t="str">
            <v>가좌</v>
          </cell>
        </row>
        <row r="10507">
          <cell r="A10507" t="str">
            <v>가좌</v>
          </cell>
        </row>
        <row r="10508">
          <cell r="A10508" t="str">
            <v>가좌</v>
          </cell>
        </row>
        <row r="10509">
          <cell r="A10509" t="str">
            <v>가좌</v>
          </cell>
        </row>
        <row r="10510">
          <cell r="A10510" t="str">
            <v>가좌</v>
          </cell>
        </row>
        <row r="10511">
          <cell r="A10511" t="str">
            <v>가좌</v>
          </cell>
        </row>
        <row r="10512">
          <cell r="A10512" t="str">
            <v>가좌</v>
          </cell>
        </row>
        <row r="10513">
          <cell r="A10513" t="str">
            <v>가좌</v>
          </cell>
        </row>
        <row r="10514">
          <cell r="A10514" t="str">
            <v>가좌</v>
          </cell>
        </row>
        <row r="10515">
          <cell r="A10515" t="str">
            <v>가좌</v>
          </cell>
        </row>
        <row r="10516">
          <cell r="A10516" t="str">
            <v>가좌</v>
          </cell>
        </row>
        <row r="10517">
          <cell r="A10517" t="str">
            <v>가좌</v>
          </cell>
        </row>
        <row r="10518">
          <cell r="A10518" t="str">
            <v>가좌</v>
          </cell>
        </row>
        <row r="10519">
          <cell r="A10519" t="str">
            <v>가좌</v>
          </cell>
        </row>
        <row r="10520">
          <cell r="A10520" t="str">
            <v>가좌</v>
          </cell>
        </row>
        <row r="10521">
          <cell r="A10521" t="str">
            <v>가좌</v>
          </cell>
        </row>
        <row r="10522">
          <cell r="A10522" t="str">
            <v>가좌</v>
          </cell>
        </row>
        <row r="10523">
          <cell r="A10523" t="str">
            <v>가좌</v>
          </cell>
        </row>
        <row r="10524">
          <cell r="A10524" t="str">
            <v>가좌</v>
          </cell>
        </row>
        <row r="10525">
          <cell r="A10525" t="str">
            <v>가좌</v>
          </cell>
        </row>
        <row r="10526">
          <cell r="A10526" t="str">
            <v>가좌</v>
          </cell>
        </row>
        <row r="10527">
          <cell r="A10527" t="str">
            <v>가좌</v>
          </cell>
        </row>
        <row r="10528">
          <cell r="A10528" t="str">
            <v>가좌</v>
          </cell>
        </row>
        <row r="10529">
          <cell r="A10529" t="str">
            <v>가좌</v>
          </cell>
        </row>
        <row r="10530">
          <cell r="A10530" t="str">
            <v>가좌</v>
          </cell>
        </row>
        <row r="10531">
          <cell r="A10531" t="str">
            <v>가좌</v>
          </cell>
        </row>
        <row r="10532">
          <cell r="A10532" t="str">
            <v>가좌</v>
          </cell>
        </row>
        <row r="10533">
          <cell r="A10533" t="str">
            <v>가좌</v>
          </cell>
        </row>
        <row r="10534">
          <cell r="A10534" t="str">
            <v>가좌</v>
          </cell>
        </row>
        <row r="10535">
          <cell r="A10535" t="str">
            <v>가좌</v>
          </cell>
        </row>
        <row r="10536">
          <cell r="A10536" t="str">
            <v>가좌</v>
          </cell>
        </row>
        <row r="10537">
          <cell r="A10537" t="str">
            <v>가좌</v>
          </cell>
        </row>
        <row r="10538">
          <cell r="A10538" t="str">
            <v>가좌</v>
          </cell>
        </row>
        <row r="10539">
          <cell r="A10539" t="str">
            <v>가좌</v>
          </cell>
        </row>
        <row r="10540">
          <cell r="A10540" t="str">
            <v>가좌</v>
          </cell>
        </row>
        <row r="10541">
          <cell r="A10541" t="str">
            <v>가좌</v>
          </cell>
        </row>
        <row r="10542">
          <cell r="A10542" t="str">
            <v>가좌</v>
          </cell>
        </row>
        <row r="10543">
          <cell r="A10543" t="str">
            <v>가좌</v>
          </cell>
        </row>
        <row r="10544">
          <cell r="A10544" t="str">
            <v>가좌</v>
          </cell>
        </row>
        <row r="10545">
          <cell r="A10545" t="str">
            <v>가좌</v>
          </cell>
        </row>
        <row r="10546">
          <cell r="A10546" t="str">
            <v>가좌</v>
          </cell>
        </row>
        <row r="10547">
          <cell r="A10547" t="str">
            <v>가좌</v>
          </cell>
        </row>
        <row r="10548">
          <cell r="A10548" t="str">
            <v>가좌</v>
          </cell>
        </row>
        <row r="10549">
          <cell r="A10549" t="str">
            <v>가좌</v>
          </cell>
        </row>
        <row r="10550">
          <cell r="A10550" t="str">
            <v>가좌</v>
          </cell>
        </row>
        <row r="10551">
          <cell r="A10551" t="str">
            <v>가좌</v>
          </cell>
        </row>
        <row r="10552">
          <cell r="A10552" t="str">
            <v>가좌</v>
          </cell>
        </row>
        <row r="10553">
          <cell r="A10553" t="str">
            <v>가좌</v>
          </cell>
        </row>
        <row r="10554">
          <cell r="A10554" t="str">
            <v>가좌</v>
          </cell>
        </row>
        <row r="10555">
          <cell r="A10555" t="str">
            <v>가좌</v>
          </cell>
        </row>
        <row r="10556">
          <cell r="A10556" t="str">
            <v>가좌</v>
          </cell>
        </row>
        <row r="10557">
          <cell r="A10557" t="str">
            <v>가좌</v>
          </cell>
        </row>
        <row r="10558">
          <cell r="A10558" t="str">
            <v>가좌</v>
          </cell>
        </row>
        <row r="10559">
          <cell r="A10559" t="str">
            <v>가좌</v>
          </cell>
        </row>
        <row r="10560">
          <cell r="A10560" t="str">
            <v>가좌</v>
          </cell>
        </row>
        <row r="10561">
          <cell r="A10561" t="str">
            <v>가좌</v>
          </cell>
        </row>
        <row r="10562">
          <cell r="A10562" t="str">
            <v>가좌</v>
          </cell>
        </row>
        <row r="10563">
          <cell r="A10563" t="str">
            <v>가좌</v>
          </cell>
        </row>
        <row r="10564">
          <cell r="A10564" t="str">
            <v>가좌</v>
          </cell>
        </row>
        <row r="10565">
          <cell r="A10565" t="str">
            <v>가좌</v>
          </cell>
        </row>
        <row r="10566">
          <cell r="A10566" t="str">
            <v>가좌</v>
          </cell>
        </row>
        <row r="10567">
          <cell r="A10567" t="str">
            <v>가좌</v>
          </cell>
        </row>
        <row r="10568">
          <cell r="A10568" t="str">
            <v>가좌</v>
          </cell>
        </row>
        <row r="10569">
          <cell r="A10569" t="str">
            <v>가좌</v>
          </cell>
        </row>
        <row r="10570">
          <cell r="A10570" t="str">
            <v>가좌</v>
          </cell>
        </row>
        <row r="10571">
          <cell r="A10571" t="str">
            <v>가좌</v>
          </cell>
        </row>
        <row r="10572">
          <cell r="A10572" t="str">
            <v>가좌</v>
          </cell>
        </row>
        <row r="10573">
          <cell r="A10573" t="str">
            <v>가좌</v>
          </cell>
        </row>
        <row r="10574">
          <cell r="A10574" t="str">
            <v>가좌</v>
          </cell>
        </row>
        <row r="10575">
          <cell r="A10575" t="str">
            <v>가좌</v>
          </cell>
        </row>
        <row r="10576">
          <cell r="A10576" t="str">
            <v>가좌</v>
          </cell>
        </row>
        <row r="10577">
          <cell r="A10577" t="str">
            <v>가좌</v>
          </cell>
        </row>
        <row r="10578">
          <cell r="A10578" t="str">
            <v>가좌</v>
          </cell>
        </row>
        <row r="10579">
          <cell r="A10579" t="str">
            <v>가좌</v>
          </cell>
        </row>
        <row r="10580">
          <cell r="A10580" t="str">
            <v>가좌</v>
          </cell>
        </row>
        <row r="10581">
          <cell r="A10581" t="str">
            <v>가좌</v>
          </cell>
        </row>
        <row r="10582">
          <cell r="A10582" t="str">
            <v>가좌</v>
          </cell>
        </row>
        <row r="10583">
          <cell r="A10583" t="str">
            <v>가좌</v>
          </cell>
        </row>
        <row r="10584">
          <cell r="A10584" t="str">
            <v>가좌</v>
          </cell>
        </row>
        <row r="10585">
          <cell r="A10585" t="str">
            <v>가좌</v>
          </cell>
        </row>
        <row r="10586">
          <cell r="A10586" t="str">
            <v>가좌</v>
          </cell>
        </row>
        <row r="10587">
          <cell r="A10587" t="str">
            <v>가좌</v>
          </cell>
        </row>
        <row r="10588">
          <cell r="A10588" t="str">
            <v>가좌</v>
          </cell>
        </row>
        <row r="10589">
          <cell r="A10589" t="str">
            <v>가좌</v>
          </cell>
        </row>
        <row r="10590">
          <cell r="A10590" t="str">
            <v>가좌</v>
          </cell>
        </row>
        <row r="10591">
          <cell r="A10591" t="str">
            <v>가좌</v>
          </cell>
        </row>
        <row r="10592">
          <cell r="A10592" t="str">
            <v>가좌</v>
          </cell>
        </row>
        <row r="10593">
          <cell r="A10593" t="str">
            <v>가좌</v>
          </cell>
        </row>
        <row r="10594">
          <cell r="A10594" t="str">
            <v>가좌</v>
          </cell>
        </row>
        <row r="10595">
          <cell r="A10595" t="str">
            <v>가좌</v>
          </cell>
        </row>
        <row r="10596">
          <cell r="A10596" t="str">
            <v>가좌</v>
          </cell>
        </row>
        <row r="10597">
          <cell r="A10597" t="str">
            <v>가좌</v>
          </cell>
        </row>
        <row r="10598">
          <cell r="A10598" t="str">
            <v>가좌</v>
          </cell>
        </row>
        <row r="10599">
          <cell r="A10599" t="str">
            <v>가좌</v>
          </cell>
        </row>
        <row r="10600">
          <cell r="A10600" t="str">
            <v>가좌</v>
          </cell>
        </row>
        <row r="10601">
          <cell r="A10601" t="str">
            <v>가좌</v>
          </cell>
        </row>
        <row r="10602">
          <cell r="A10602" t="str">
            <v>가좌</v>
          </cell>
        </row>
        <row r="10603">
          <cell r="A10603" t="str">
            <v>가좌</v>
          </cell>
        </row>
        <row r="10604">
          <cell r="A10604" t="str">
            <v>가좌</v>
          </cell>
        </row>
        <row r="10605">
          <cell r="A10605" t="str">
            <v>가좌</v>
          </cell>
        </row>
        <row r="10606">
          <cell r="A10606" t="str">
            <v>가좌</v>
          </cell>
        </row>
        <row r="10607">
          <cell r="A10607" t="str">
            <v>가좌</v>
          </cell>
        </row>
        <row r="10608">
          <cell r="A10608" t="str">
            <v>가좌</v>
          </cell>
        </row>
        <row r="10609">
          <cell r="A10609" t="str">
            <v>가좌</v>
          </cell>
        </row>
        <row r="10610">
          <cell r="A10610" t="str">
            <v>가좌</v>
          </cell>
        </row>
        <row r="10611">
          <cell r="A10611" t="str">
            <v>가좌</v>
          </cell>
        </row>
        <row r="10612">
          <cell r="A10612" t="str">
            <v>가좌</v>
          </cell>
        </row>
        <row r="10613">
          <cell r="A10613" t="str">
            <v>가좌</v>
          </cell>
        </row>
        <row r="10614">
          <cell r="A10614" t="str">
            <v>가좌</v>
          </cell>
        </row>
        <row r="10615">
          <cell r="A10615" t="str">
            <v>가좌</v>
          </cell>
        </row>
        <row r="10616">
          <cell r="A10616" t="str">
            <v>가좌</v>
          </cell>
        </row>
        <row r="10617">
          <cell r="A10617" t="str">
            <v>가좌</v>
          </cell>
        </row>
        <row r="10618">
          <cell r="A10618" t="str">
            <v>가좌</v>
          </cell>
        </row>
        <row r="10619">
          <cell r="A10619" t="str">
            <v>가좌</v>
          </cell>
        </row>
        <row r="10620">
          <cell r="A10620" t="str">
            <v>가좌</v>
          </cell>
        </row>
        <row r="10621">
          <cell r="A10621" t="str">
            <v>가좌</v>
          </cell>
        </row>
        <row r="10622">
          <cell r="A10622" t="str">
            <v>가좌</v>
          </cell>
        </row>
        <row r="10623">
          <cell r="A10623" t="str">
            <v>가좌</v>
          </cell>
        </row>
        <row r="10624">
          <cell r="A10624" t="str">
            <v>가좌</v>
          </cell>
        </row>
        <row r="10625">
          <cell r="A10625" t="str">
            <v>가좌</v>
          </cell>
        </row>
        <row r="10626">
          <cell r="A10626" t="str">
            <v>가좌</v>
          </cell>
        </row>
        <row r="10627">
          <cell r="A10627" t="str">
            <v>가좌</v>
          </cell>
        </row>
        <row r="10628">
          <cell r="A10628" t="str">
            <v>가좌</v>
          </cell>
        </row>
        <row r="10629">
          <cell r="A10629" t="str">
            <v>가좌</v>
          </cell>
        </row>
        <row r="10630">
          <cell r="A10630" t="str">
            <v>가좌</v>
          </cell>
        </row>
        <row r="10631">
          <cell r="A10631" t="str">
            <v>가좌</v>
          </cell>
        </row>
        <row r="10632">
          <cell r="A10632" t="str">
            <v>가좌</v>
          </cell>
        </row>
        <row r="10633">
          <cell r="A10633" t="str">
            <v>가좌</v>
          </cell>
        </row>
        <row r="10634">
          <cell r="A10634" t="str">
            <v>가좌</v>
          </cell>
        </row>
        <row r="10635">
          <cell r="A10635" t="str">
            <v>가좌</v>
          </cell>
        </row>
        <row r="10636">
          <cell r="A10636" t="str">
            <v>가좌</v>
          </cell>
        </row>
        <row r="10637">
          <cell r="A10637" t="str">
            <v>가좌</v>
          </cell>
        </row>
        <row r="10638">
          <cell r="A10638" t="str">
            <v>가좌</v>
          </cell>
        </row>
        <row r="10639">
          <cell r="A10639" t="str">
            <v>가좌</v>
          </cell>
        </row>
        <row r="10640">
          <cell r="A10640" t="str">
            <v>가좌</v>
          </cell>
        </row>
        <row r="10641">
          <cell r="A10641" t="str">
            <v>가좌</v>
          </cell>
        </row>
        <row r="10642">
          <cell r="A10642" t="str">
            <v>가좌</v>
          </cell>
        </row>
        <row r="10643">
          <cell r="A10643" t="str">
            <v>가좌</v>
          </cell>
        </row>
        <row r="10644">
          <cell r="A10644" t="str">
            <v>가좌</v>
          </cell>
        </row>
        <row r="10645">
          <cell r="A10645" t="str">
            <v>가좌</v>
          </cell>
        </row>
        <row r="10646">
          <cell r="A10646" t="str">
            <v>가좌</v>
          </cell>
        </row>
        <row r="10647">
          <cell r="A10647" t="str">
            <v>가좌</v>
          </cell>
        </row>
        <row r="10648">
          <cell r="A10648" t="str">
            <v>가좌</v>
          </cell>
        </row>
        <row r="10649">
          <cell r="A10649" t="str">
            <v>가좌</v>
          </cell>
        </row>
        <row r="10650">
          <cell r="A10650" t="str">
            <v>가좌</v>
          </cell>
        </row>
        <row r="10651">
          <cell r="A10651" t="str">
            <v>가좌</v>
          </cell>
        </row>
        <row r="10652">
          <cell r="A10652" t="str">
            <v>가좌</v>
          </cell>
        </row>
        <row r="10653">
          <cell r="A10653" t="str">
            <v>가좌</v>
          </cell>
        </row>
        <row r="10654">
          <cell r="A10654" t="str">
            <v>가좌</v>
          </cell>
        </row>
        <row r="10655">
          <cell r="A10655" t="str">
            <v>가좌</v>
          </cell>
        </row>
        <row r="10656">
          <cell r="A10656" t="str">
            <v>가좌</v>
          </cell>
        </row>
        <row r="10657">
          <cell r="A10657" t="str">
            <v>가좌</v>
          </cell>
        </row>
        <row r="10658">
          <cell r="A10658" t="str">
            <v>가좌</v>
          </cell>
        </row>
        <row r="10659">
          <cell r="A10659" t="str">
            <v>가좌</v>
          </cell>
        </row>
        <row r="10660">
          <cell r="A10660" t="str">
            <v>가좌</v>
          </cell>
        </row>
        <row r="10661">
          <cell r="A10661" t="str">
            <v>가좌</v>
          </cell>
        </row>
        <row r="10662">
          <cell r="A10662" t="str">
            <v>가좌</v>
          </cell>
        </row>
        <row r="10663">
          <cell r="A10663" t="str">
            <v>가좌</v>
          </cell>
        </row>
        <row r="10664">
          <cell r="A10664" t="str">
            <v>가좌</v>
          </cell>
        </row>
        <row r="10665">
          <cell r="A10665" t="str">
            <v>가좌</v>
          </cell>
        </row>
        <row r="10666">
          <cell r="A10666" t="str">
            <v>가좌</v>
          </cell>
        </row>
        <row r="10667">
          <cell r="A10667" t="str">
            <v>가좌</v>
          </cell>
        </row>
        <row r="10668">
          <cell r="A10668" t="str">
            <v>가좌</v>
          </cell>
        </row>
        <row r="10669">
          <cell r="A10669" t="str">
            <v>가좌</v>
          </cell>
        </row>
        <row r="10670">
          <cell r="A10670" t="str">
            <v>가좌</v>
          </cell>
        </row>
        <row r="10671">
          <cell r="A10671" t="str">
            <v>가좌</v>
          </cell>
        </row>
        <row r="10672">
          <cell r="A10672" t="str">
            <v>가좌</v>
          </cell>
        </row>
        <row r="10673">
          <cell r="A10673" t="str">
            <v>가좌</v>
          </cell>
        </row>
        <row r="10674">
          <cell r="A10674" t="str">
            <v>가좌</v>
          </cell>
        </row>
        <row r="10675">
          <cell r="A10675" t="str">
            <v>가좌</v>
          </cell>
        </row>
        <row r="10676">
          <cell r="A10676" t="str">
            <v>가좌</v>
          </cell>
        </row>
        <row r="10677">
          <cell r="A10677" t="str">
            <v>가좌</v>
          </cell>
        </row>
        <row r="10678">
          <cell r="A10678" t="str">
            <v>가좌</v>
          </cell>
        </row>
        <row r="10679">
          <cell r="A10679" t="str">
            <v>가좌</v>
          </cell>
        </row>
        <row r="10680">
          <cell r="A10680" t="str">
            <v>가좌</v>
          </cell>
        </row>
        <row r="10681">
          <cell r="A10681" t="str">
            <v>가좌</v>
          </cell>
        </row>
        <row r="10682">
          <cell r="A10682" t="str">
            <v>가좌</v>
          </cell>
        </row>
        <row r="10683">
          <cell r="A10683" t="str">
            <v>가좌</v>
          </cell>
        </row>
        <row r="10684">
          <cell r="A10684" t="str">
            <v>가좌</v>
          </cell>
        </row>
        <row r="10685">
          <cell r="A10685" t="str">
            <v>가좌</v>
          </cell>
        </row>
        <row r="10686">
          <cell r="A10686" t="str">
            <v>가좌</v>
          </cell>
        </row>
        <row r="10687">
          <cell r="A10687" t="str">
            <v>가좌</v>
          </cell>
        </row>
        <row r="10688">
          <cell r="A10688" t="str">
            <v>가좌</v>
          </cell>
        </row>
        <row r="10689">
          <cell r="A10689" t="str">
            <v>가좌</v>
          </cell>
        </row>
        <row r="10690">
          <cell r="A10690" t="str">
            <v>가좌</v>
          </cell>
        </row>
        <row r="10691">
          <cell r="A10691" t="str">
            <v>가좌</v>
          </cell>
        </row>
        <row r="10692">
          <cell r="A10692" t="str">
            <v>가좌</v>
          </cell>
        </row>
        <row r="10693">
          <cell r="A10693" t="str">
            <v>가좌</v>
          </cell>
        </row>
        <row r="10694">
          <cell r="A10694" t="str">
            <v>가좌</v>
          </cell>
        </row>
        <row r="10695">
          <cell r="A10695" t="str">
            <v>가좌</v>
          </cell>
        </row>
        <row r="10696">
          <cell r="A10696" t="str">
            <v>가좌</v>
          </cell>
        </row>
        <row r="10697">
          <cell r="A10697" t="str">
            <v>가좌</v>
          </cell>
        </row>
        <row r="10698">
          <cell r="A10698" t="str">
            <v>가좌</v>
          </cell>
        </row>
        <row r="10699">
          <cell r="A10699" t="str">
            <v>가좌</v>
          </cell>
        </row>
        <row r="10700">
          <cell r="A10700" t="str">
            <v>가좌</v>
          </cell>
        </row>
        <row r="10701">
          <cell r="A10701" t="str">
            <v>가좌</v>
          </cell>
        </row>
        <row r="10702">
          <cell r="A10702" t="str">
            <v>가좌</v>
          </cell>
        </row>
        <row r="10703">
          <cell r="A10703" t="str">
            <v>가좌</v>
          </cell>
        </row>
        <row r="10704">
          <cell r="A10704" t="str">
            <v>가좌</v>
          </cell>
        </row>
        <row r="10705">
          <cell r="A10705" t="str">
            <v>가좌</v>
          </cell>
        </row>
        <row r="10706">
          <cell r="A10706" t="str">
            <v>가좌</v>
          </cell>
        </row>
        <row r="10708">
          <cell r="A10708" t="str">
            <v>석남(8)</v>
          </cell>
        </row>
        <row r="10709">
          <cell r="A10709" t="str">
            <v>석남(8)</v>
          </cell>
        </row>
        <row r="10710">
          <cell r="A10710" t="str">
            <v>석남(8)</v>
          </cell>
        </row>
        <row r="10711">
          <cell r="A10711" t="str">
            <v>석남(8)</v>
          </cell>
        </row>
        <row r="10712">
          <cell r="A10712" t="str">
            <v>석남(8)</v>
          </cell>
        </row>
        <row r="10713">
          <cell r="A10713" t="str">
            <v>석남(8)</v>
          </cell>
        </row>
        <row r="10714">
          <cell r="A10714" t="str">
            <v>석남(8)</v>
          </cell>
        </row>
        <row r="10715">
          <cell r="A10715" t="str">
            <v>석남(8)</v>
          </cell>
        </row>
        <row r="10716">
          <cell r="A10716" t="str">
            <v>석남(8)</v>
          </cell>
        </row>
        <row r="10717">
          <cell r="A10717" t="str">
            <v>석남(8)</v>
          </cell>
        </row>
        <row r="10718">
          <cell r="A10718" t="str">
            <v>석남(8)</v>
          </cell>
        </row>
        <row r="10719">
          <cell r="A10719" t="str">
            <v>석남(8)</v>
          </cell>
        </row>
        <row r="10720">
          <cell r="A10720" t="str">
            <v>석남(8)</v>
          </cell>
        </row>
        <row r="10721">
          <cell r="A10721" t="str">
            <v>석남(8)</v>
          </cell>
        </row>
        <row r="10722">
          <cell r="A10722" t="str">
            <v>석남(8)</v>
          </cell>
        </row>
        <row r="10723">
          <cell r="A10723" t="str">
            <v>석남(8)</v>
          </cell>
        </row>
        <row r="10724">
          <cell r="A10724" t="str">
            <v>석남(8)</v>
          </cell>
        </row>
        <row r="10725">
          <cell r="A10725" t="str">
            <v>석남(8)</v>
          </cell>
        </row>
        <row r="10726">
          <cell r="A10726" t="str">
            <v>석남(8)</v>
          </cell>
        </row>
        <row r="10727">
          <cell r="A10727" t="str">
            <v>석남(8)</v>
          </cell>
        </row>
        <row r="10728">
          <cell r="A10728" t="str">
            <v>석남(8)</v>
          </cell>
        </row>
        <row r="10729">
          <cell r="A10729" t="str">
            <v>석남(8)</v>
          </cell>
        </row>
        <row r="10730">
          <cell r="A10730" t="str">
            <v>석남(8)</v>
          </cell>
        </row>
        <row r="10731">
          <cell r="A10731" t="str">
            <v>석남(8)</v>
          </cell>
        </row>
        <row r="10732">
          <cell r="A10732" t="str">
            <v>석남(8)</v>
          </cell>
        </row>
        <row r="10733">
          <cell r="A10733" t="str">
            <v>석남(8)</v>
          </cell>
        </row>
        <row r="10734">
          <cell r="A10734" t="str">
            <v>석남(8)</v>
          </cell>
        </row>
        <row r="10735">
          <cell r="A10735" t="str">
            <v>석남(8)</v>
          </cell>
        </row>
        <row r="10736">
          <cell r="A10736" t="str">
            <v>석남(8)</v>
          </cell>
        </row>
        <row r="10737">
          <cell r="A10737" t="str">
            <v>석남(8)</v>
          </cell>
        </row>
        <row r="10738">
          <cell r="A10738" t="str">
            <v>석남(8)</v>
          </cell>
        </row>
        <row r="10739">
          <cell r="A10739" t="str">
            <v>석남(8)</v>
          </cell>
        </row>
        <row r="10740">
          <cell r="A10740" t="str">
            <v>석남(8)</v>
          </cell>
        </row>
        <row r="10741">
          <cell r="A10741" t="str">
            <v>석남(8)</v>
          </cell>
        </row>
        <row r="10742">
          <cell r="A10742" t="str">
            <v>석남(8)</v>
          </cell>
        </row>
        <row r="10743">
          <cell r="A10743" t="str">
            <v>석남(8)</v>
          </cell>
        </row>
        <row r="10744">
          <cell r="A10744" t="str">
            <v>석남(8)</v>
          </cell>
        </row>
        <row r="10745">
          <cell r="A10745" t="str">
            <v>석남(8)</v>
          </cell>
        </row>
        <row r="10746">
          <cell r="A10746" t="str">
            <v>석남(8)</v>
          </cell>
        </row>
        <row r="10747">
          <cell r="A10747" t="str">
            <v>석남(8)</v>
          </cell>
        </row>
        <row r="10748">
          <cell r="A10748" t="str">
            <v>석남(8)</v>
          </cell>
        </row>
        <row r="10749">
          <cell r="A10749" t="str">
            <v>석남(8)</v>
          </cell>
        </row>
        <row r="10750">
          <cell r="A10750" t="str">
            <v>석남(8)</v>
          </cell>
        </row>
        <row r="10751">
          <cell r="A10751" t="str">
            <v>석남(8)</v>
          </cell>
        </row>
        <row r="10752">
          <cell r="A10752" t="str">
            <v>석남(8)</v>
          </cell>
        </row>
        <row r="10753">
          <cell r="A10753" t="str">
            <v>석남(8)</v>
          </cell>
        </row>
        <row r="10754">
          <cell r="A10754" t="str">
            <v>석남(8)</v>
          </cell>
        </row>
        <row r="10755">
          <cell r="A10755" t="str">
            <v>석남(8)</v>
          </cell>
        </row>
        <row r="10756">
          <cell r="A10756" t="str">
            <v>석남(8)</v>
          </cell>
        </row>
        <row r="10757">
          <cell r="A10757" t="str">
            <v>석남(8)</v>
          </cell>
        </row>
        <row r="10758">
          <cell r="A10758" t="str">
            <v>석남(8)</v>
          </cell>
        </row>
        <row r="10759">
          <cell r="A10759" t="str">
            <v>석남(8)</v>
          </cell>
        </row>
        <row r="10760">
          <cell r="A10760" t="str">
            <v>석남(8)</v>
          </cell>
        </row>
        <row r="10761">
          <cell r="A10761" t="str">
            <v>석남(8)</v>
          </cell>
        </row>
        <row r="10762">
          <cell r="A10762" t="str">
            <v>석남(8)</v>
          </cell>
        </row>
        <row r="10763">
          <cell r="A10763" t="str">
            <v>석남(8)</v>
          </cell>
        </row>
        <row r="10764">
          <cell r="A10764" t="str">
            <v>석남(8)</v>
          </cell>
        </row>
        <row r="10765">
          <cell r="A10765" t="str">
            <v>석남(8)</v>
          </cell>
        </row>
        <row r="10766">
          <cell r="A10766" t="str">
            <v>석남(8)</v>
          </cell>
        </row>
        <row r="10767">
          <cell r="A10767" t="str">
            <v>석남(8)</v>
          </cell>
        </row>
        <row r="10768">
          <cell r="A10768" t="str">
            <v>석남(8)</v>
          </cell>
        </row>
        <row r="10769">
          <cell r="A10769" t="str">
            <v>석남(8)</v>
          </cell>
        </row>
        <row r="10770">
          <cell r="A10770" t="str">
            <v>석남(8)</v>
          </cell>
        </row>
        <row r="10771">
          <cell r="A10771" t="str">
            <v>석남(8)</v>
          </cell>
        </row>
        <row r="10772">
          <cell r="A10772" t="str">
            <v>석남(8)</v>
          </cell>
        </row>
        <row r="10773">
          <cell r="A10773" t="str">
            <v>석남(8)</v>
          </cell>
        </row>
        <row r="10774">
          <cell r="A10774" t="str">
            <v>석남(8)</v>
          </cell>
        </row>
        <row r="10775">
          <cell r="A10775" t="str">
            <v>석남(8)</v>
          </cell>
        </row>
        <row r="10776">
          <cell r="A10776" t="str">
            <v>석남(8)</v>
          </cell>
        </row>
        <row r="10777">
          <cell r="A10777" t="str">
            <v>석남(8)</v>
          </cell>
        </row>
        <row r="10778">
          <cell r="A10778" t="str">
            <v>석남(8)</v>
          </cell>
        </row>
        <row r="10779">
          <cell r="A10779" t="str">
            <v>석남(8)</v>
          </cell>
        </row>
        <row r="10780">
          <cell r="A10780" t="str">
            <v>석남(8)</v>
          </cell>
        </row>
        <row r="10781">
          <cell r="A10781" t="str">
            <v>석남(8)</v>
          </cell>
        </row>
        <row r="10782">
          <cell r="A10782" t="str">
            <v>석남(8)</v>
          </cell>
        </row>
        <row r="10783">
          <cell r="A10783" t="str">
            <v>석남(8)</v>
          </cell>
        </row>
        <row r="10784">
          <cell r="A10784" t="str">
            <v>석남(8)</v>
          </cell>
        </row>
        <row r="10785">
          <cell r="A10785" t="str">
            <v>석남(8)</v>
          </cell>
        </row>
        <row r="10786">
          <cell r="A10786" t="str">
            <v>석남(8)</v>
          </cell>
        </row>
        <row r="10787">
          <cell r="A10787" t="str">
            <v>석남(8)</v>
          </cell>
        </row>
        <row r="10788">
          <cell r="A10788" t="str">
            <v>석남(8)</v>
          </cell>
        </row>
        <row r="10789">
          <cell r="A10789" t="str">
            <v>석남(8)</v>
          </cell>
        </row>
        <row r="10790">
          <cell r="A10790" t="str">
            <v>석남(8)</v>
          </cell>
        </row>
        <row r="10791">
          <cell r="A10791" t="str">
            <v>석남(8)</v>
          </cell>
        </row>
        <row r="10792">
          <cell r="A10792" t="str">
            <v>석남(8)</v>
          </cell>
        </row>
        <row r="10793">
          <cell r="A10793" t="str">
            <v>석남(8)</v>
          </cell>
        </row>
        <row r="10794">
          <cell r="A10794" t="str">
            <v>석남(8)</v>
          </cell>
        </row>
        <row r="10795">
          <cell r="A10795" t="str">
            <v>석남(8)</v>
          </cell>
        </row>
        <row r="10796">
          <cell r="A10796" t="str">
            <v>석남(8)</v>
          </cell>
        </row>
        <row r="10797">
          <cell r="A10797" t="str">
            <v>석남(8)</v>
          </cell>
        </row>
        <row r="10798">
          <cell r="A10798" t="str">
            <v>석남(8)</v>
          </cell>
        </row>
        <row r="10799">
          <cell r="A10799" t="str">
            <v>석남(8)</v>
          </cell>
        </row>
        <row r="10800">
          <cell r="A10800" t="str">
            <v>석남(8)</v>
          </cell>
        </row>
        <row r="10801">
          <cell r="A10801" t="str">
            <v>석남(8)</v>
          </cell>
        </row>
        <row r="10802">
          <cell r="A10802" t="str">
            <v>석남(8)</v>
          </cell>
        </row>
        <row r="10803">
          <cell r="A10803" t="str">
            <v>석남(8)</v>
          </cell>
        </row>
        <row r="10804">
          <cell r="A10804" t="str">
            <v>석남(8)</v>
          </cell>
        </row>
        <row r="10805">
          <cell r="A10805" t="str">
            <v>석남(8)</v>
          </cell>
        </row>
        <row r="10806">
          <cell r="A10806" t="str">
            <v>석남(8)</v>
          </cell>
        </row>
        <row r="10807">
          <cell r="A10807" t="str">
            <v>석남(8)</v>
          </cell>
        </row>
        <row r="10808">
          <cell r="A10808" t="str">
            <v>석남(8)</v>
          </cell>
        </row>
        <row r="10809">
          <cell r="A10809" t="str">
            <v>석남(8)</v>
          </cell>
        </row>
        <row r="10810">
          <cell r="A10810" t="str">
            <v>석남(8)</v>
          </cell>
        </row>
        <row r="10811">
          <cell r="A10811" t="str">
            <v>석남(8)</v>
          </cell>
        </row>
        <row r="10812">
          <cell r="A10812" t="str">
            <v>석남(8)</v>
          </cell>
        </row>
        <row r="10813">
          <cell r="A10813" t="str">
            <v>석남(8)</v>
          </cell>
        </row>
        <row r="10814">
          <cell r="A10814" t="str">
            <v>석남(8)</v>
          </cell>
        </row>
        <row r="10815">
          <cell r="A10815" t="str">
            <v>석남(8)</v>
          </cell>
        </row>
        <row r="10816">
          <cell r="A10816" t="str">
            <v>석남(8)</v>
          </cell>
        </row>
        <row r="10817">
          <cell r="A10817" t="str">
            <v>석남(8)</v>
          </cell>
        </row>
        <row r="10818">
          <cell r="A10818" t="str">
            <v>석남(8)</v>
          </cell>
        </row>
        <row r="10819">
          <cell r="A10819" t="str">
            <v>석남(8)</v>
          </cell>
        </row>
        <row r="10820">
          <cell r="A10820" t="str">
            <v>석남(8)</v>
          </cell>
        </row>
        <row r="10821">
          <cell r="A10821" t="str">
            <v>석남(8)</v>
          </cell>
        </row>
        <row r="10822">
          <cell r="A10822" t="str">
            <v>석남(8)</v>
          </cell>
        </row>
        <row r="10823">
          <cell r="A10823" t="str">
            <v>석남(8)</v>
          </cell>
        </row>
        <row r="10824">
          <cell r="A10824" t="str">
            <v>석남(8)</v>
          </cell>
        </row>
        <row r="10825">
          <cell r="A10825" t="str">
            <v>석남(8)</v>
          </cell>
        </row>
        <row r="10826">
          <cell r="A10826" t="str">
            <v>석남(8)</v>
          </cell>
        </row>
        <row r="10827">
          <cell r="A10827" t="str">
            <v>석남(8)</v>
          </cell>
        </row>
        <row r="10828">
          <cell r="A10828" t="str">
            <v>석남(8)</v>
          </cell>
        </row>
        <row r="10829">
          <cell r="A10829" t="str">
            <v>석남(8)</v>
          </cell>
        </row>
        <row r="10830">
          <cell r="A10830" t="str">
            <v>석남(8)</v>
          </cell>
        </row>
        <row r="10831">
          <cell r="A10831" t="str">
            <v>석남(8)</v>
          </cell>
        </row>
        <row r="10832">
          <cell r="A10832" t="str">
            <v>석남(8)</v>
          </cell>
        </row>
        <row r="10833">
          <cell r="A10833" t="str">
            <v>석남(8)</v>
          </cell>
        </row>
        <row r="10834">
          <cell r="A10834" t="str">
            <v>석남(8)</v>
          </cell>
        </row>
        <row r="10835">
          <cell r="A10835" t="str">
            <v>석남(8)</v>
          </cell>
        </row>
        <row r="10836">
          <cell r="A10836" t="str">
            <v>석남(8)</v>
          </cell>
        </row>
        <row r="10837">
          <cell r="A10837" t="str">
            <v>석남(8)</v>
          </cell>
        </row>
        <row r="10838">
          <cell r="A10838" t="str">
            <v>석남(8)</v>
          </cell>
        </row>
        <row r="10839">
          <cell r="A10839" t="str">
            <v>석남(8)</v>
          </cell>
        </row>
        <row r="10840">
          <cell r="A10840" t="str">
            <v>석남(8)</v>
          </cell>
        </row>
        <row r="10841">
          <cell r="A10841" t="str">
            <v>석남(8)</v>
          </cell>
        </row>
        <row r="10842">
          <cell r="A10842" t="str">
            <v>석남(8)</v>
          </cell>
        </row>
        <row r="10843">
          <cell r="A10843" t="str">
            <v>석남(8)</v>
          </cell>
        </row>
        <row r="10844">
          <cell r="A10844" t="str">
            <v>석남(8)</v>
          </cell>
        </row>
        <row r="10845">
          <cell r="A10845" t="str">
            <v>석남(8)</v>
          </cell>
        </row>
        <row r="10846">
          <cell r="A10846" t="str">
            <v>석남(8)</v>
          </cell>
        </row>
        <row r="10847">
          <cell r="A10847" t="str">
            <v>석남(8)</v>
          </cell>
        </row>
        <row r="10848">
          <cell r="A10848" t="str">
            <v>석남(8)</v>
          </cell>
        </row>
        <row r="10849">
          <cell r="A10849" t="str">
            <v>석남(8)</v>
          </cell>
        </row>
        <row r="10850">
          <cell r="A10850" t="str">
            <v>석남(8)</v>
          </cell>
        </row>
        <row r="10851">
          <cell r="A10851" t="str">
            <v>석남(8)</v>
          </cell>
        </row>
        <row r="10852">
          <cell r="A10852" t="str">
            <v>석남(8)</v>
          </cell>
        </row>
        <row r="10853">
          <cell r="A10853" t="str">
            <v>석남(8)</v>
          </cell>
        </row>
        <row r="10854">
          <cell r="A10854" t="str">
            <v>석남(8)</v>
          </cell>
        </row>
        <row r="10855">
          <cell r="A10855" t="str">
            <v>석남(8)</v>
          </cell>
        </row>
        <row r="10856">
          <cell r="A10856" t="str">
            <v>석남(8)</v>
          </cell>
        </row>
        <row r="10857">
          <cell r="A10857" t="str">
            <v>석남(8)</v>
          </cell>
        </row>
        <row r="10858">
          <cell r="A10858" t="str">
            <v>석남(8)</v>
          </cell>
        </row>
        <row r="10859">
          <cell r="A10859" t="str">
            <v>석남(8)</v>
          </cell>
        </row>
        <row r="10860">
          <cell r="A10860" t="str">
            <v>석남(8)</v>
          </cell>
        </row>
        <row r="10861">
          <cell r="A10861" t="str">
            <v>석남(8)</v>
          </cell>
        </row>
        <row r="10862">
          <cell r="A10862" t="str">
            <v>석남(8)</v>
          </cell>
        </row>
        <row r="10863">
          <cell r="A10863" t="str">
            <v>석남(8)</v>
          </cell>
        </row>
        <row r="10864">
          <cell r="A10864" t="str">
            <v>석남(8)</v>
          </cell>
        </row>
        <row r="10865">
          <cell r="A10865" t="str">
            <v>석남(8)</v>
          </cell>
        </row>
        <row r="10866">
          <cell r="A10866" t="str">
            <v>석남(8)</v>
          </cell>
        </row>
        <row r="10867">
          <cell r="A10867" t="str">
            <v>석남(8)</v>
          </cell>
        </row>
        <row r="10868">
          <cell r="A10868" t="str">
            <v>석남(8)</v>
          </cell>
        </row>
        <row r="10869">
          <cell r="A10869" t="str">
            <v>석남(8)</v>
          </cell>
        </row>
        <row r="10870">
          <cell r="A10870" t="str">
            <v>석남(8)</v>
          </cell>
        </row>
        <row r="10871">
          <cell r="A10871" t="str">
            <v>석남(8)</v>
          </cell>
        </row>
        <row r="10872">
          <cell r="A10872" t="str">
            <v>석남(8)</v>
          </cell>
        </row>
        <row r="10873">
          <cell r="A10873" t="str">
            <v>석남(8)</v>
          </cell>
        </row>
        <row r="10874">
          <cell r="A10874" t="str">
            <v>석남(8)</v>
          </cell>
        </row>
        <row r="10875">
          <cell r="A10875" t="str">
            <v>석남(8)</v>
          </cell>
        </row>
        <row r="10876">
          <cell r="A10876" t="str">
            <v>석남(8)</v>
          </cell>
        </row>
        <row r="10877">
          <cell r="A10877" t="str">
            <v>석남(8)</v>
          </cell>
        </row>
        <row r="10878">
          <cell r="A10878" t="str">
            <v>석남(8)</v>
          </cell>
        </row>
        <row r="10879">
          <cell r="A10879" t="str">
            <v>석남(8)</v>
          </cell>
        </row>
        <row r="10880">
          <cell r="A10880" t="str">
            <v>석남(8)</v>
          </cell>
        </row>
        <row r="10881">
          <cell r="A10881" t="str">
            <v>석남(8)</v>
          </cell>
        </row>
        <row r="10882">
          <cell r="A10882" t="str">
            <v>석남(8)</v>
          </cell>
        </row>
        <row r="10883">
          <cell r="A10883" t="str">
            <v>석남(8)</v>
          </cell>
        </row>
        <row r="10884">
          <cell r="A10884" t="str">
            <v>석남(8)</v>
          </cell>
        </row>
        <row r="10885">
          <cell r="A10885" t="str">
            <v>석남(8)</v>
          </cell>
        </row>
        <row r="10886">
          <cell r="A10886" t="str">
            <v>석남(8)</v>
          </cell>
        </row>
        <row r="10887">
          <cell r="A10887" t="str">
            <v>석남(8)</v>
          </cell>
        </row>
        <row r="10888">
          <cell r="A10888" t="str">
            <v>석남(8)</v>
          </cell>
        </row>
        <row r="10889">
          <cell r="A10889" t="str">
            <v>석남(8)</v>
          </cell>
        </row>
        <row r="10890">
          <cell r="A10890" t="str">
            <v>석남(8)</v>
          </cell>
        </row>
        <row r="10891">
          <cell r="A10891" t="str">
            <v>석남(8)</v>
          </cell>
        </row>
        <row r="10892">
          <cell r="A10892" t="str">
            <v>석남(8)</v>
          </cell>
        </row>
        <row r="10893">
          <cell r="A10893" t="str">
            <v>석남(8)</v>
          </cell>
        </row>
        <row r="10894">
          <cell r="A10894" t="str">
            <v>석남(8)</v>
          </cell>
        </row>
        <row r="10895">
          <cell r="A10895" t="str">
            <v>석남(8)</v>
          </cell>
        </row>
        <row r="10896">
          <cell r="A10896" t="str">
            <v>석남(8)</v>
          </cell>
        </row>
        <row r="10897">
          <cell r="A10897" t="str">
            <v>석남(8)</v>
          </cell>
        </row>
        <row r="10898">
          <cell r="A10898" t="str">
            <v>석남(8)</v>
          </cell>
        </row>
        <row r="10899">
          <cell r="A10899" t="str">
            <v>석남(8)</v>
          </cell>
        </row>
        <row r="10900">
          <cell r="A10900" t="str">
            <v>석남(8)</v>
          </cell>
        </row>
        <row r="10901">
          <cell r="A10901" t="str">
            <v>석남(8)</v>
          </cell>
        </row>
        <row r="10902">
          <cell r="A10902" t="str">
            <v>석남(8)</v>
          </cell>
        </row>
        <row r="10903">
          <cell r="A10903" t="str">
            <v>석남(8)</v>
          </cell>
        </row>
        <row r="10904">
          <cell r="A10904" t="str">
            <v>석남(8)</v>
          </cell>
        </row>
        <row r="10905">
          <cell r="A10905" t="str">
            <v>석남(8)</v>
          </cell>
        </row>
        <row r="10906">
          <cell r="A10906" t="str">
            <v>석남(8)</v>
          </cell>
        </row>
        <row r="10907">
          <cell r="A10907" t="str">
            <v>석남(8)</v>
          </cell>
        </row>
        <row r="10909">
          <cell r="A10909" t="str">
            <v>성남하대원</v>
          </cell>
        </row>
        <row r="10910">
          <cell r="A10910" t="str">
            <v>성남하대원</v>
          </cell>
        </row>
        <row r="10911">
          <cell r="A10911" t="str">
            <v>성남하대원</v>
          </cell>
        </row>
        <row r="10912">
          <cell r="A10912" t="str">
            <v>성남하대원</v>
          </cell>
        </row>
        <row r="10913">
          <cell r="A10913" t="str">
            <v>성남하대원</v>
          </cell>
        </row>
        <row r="10914">
          <cell r="A10914" t="str">
            <v>성남하대원</v>
          </cell>
        </row>
        <row r="10915">
          <cell r="A10915" t="str">
            <v>성남하대원</v>
          </cell>
        </row>
        <row r="10916">
          <cell r="A10916" t="str">
            <v>성남하대원</v>
          </cell>
        </row>
        <row r="10917">
          <cell r="A10917" t="str">
            <v>성남하대원</v>
          </cell>
        </row>
        <row r="10918">
          <cell r="A10918" t="str">
            <v>성남하대원</v>
          </cell>
        </row>
        <row r="10919">
          <cell r="A10919" t="str">
            <v>성남하대원</v>
          </cell>
        </row>
        <row r="10920">
          <cell r="A10920" t="str">
            <v>성남하대원</v>
          </cell>
        </row>
        <row r="10921">
          <cell r="A10921" t="str">
            <v>성남하대원</v>
          </cell>
        </row>
        <row r="10922">
          <cell r="A10922" t="str">
            <v>성남하대원</v>
          </cell>
        </row>
        <row r="10923">
          <cell r="A10923" t="str">
            <v>성남하대원</v>
          </cell>
        </row>
        <row r="10924">
          <cell r="A10924" t="str">
            <v>성남하대원</v>
          </cell>
        </row>
        <row r="10925">
          <cell r="A10925" t="str">
            <v>성남하대원</v>
          </cell>
        </row>
        <row r="10926">
          <cell r="A10926" t="str">
            <v>성남하대원</v>
          </cell>
        </row>
        <row r="10927">
          <cell r="A10927" t="str">
            <v>성남하대원</v>
          </cell>
        </row>
        <row r="10928">
          <cell r="A10928" t="str">
            <v>성남하대원</v>
          </cell>
        </row>
        <row r="10929">
          <cell r="A10929" t="str">
            <v>성남하대원</v>
          </cell>
        </row>
        <row r="10930">
          <cell r="A10930" t="str">
            <v>성남하대원</v>
          </cell>
        </row>
        <row r="10931">
          <cell r="A10931" t="str">
            <v>성남하대원</v>
          </cell>
        </row>
        <row r="10932">
          <cell r="A10932" t="str">
            <v>성남하대원</v>
          </cell>
        </row>
        <row r="10933">
          <cell r="A10933" t="str">
            <v>성남하대원</v>
          </cell>
        </row>
        <row r="10934">
          <cell r="A10934" t="str">
            <v>성남하대원</v>
          </cell>
        </row>
        <row r="10935">
          <cell r="A10935" t="str">
            <v>성남하대원</v>
          </cell>
        </row>
        <row r="10936">
          <cell r="A10936" t="str">
            <v>성남하대원</v>
          </cell>
        </row>
        <row r="10937">
          <cell r="A10937" t="str">
            <v>성남하대원</v>
          </cell>
        </row>
        <row r="10938">
          <cell r="A10938" t="str">
            <v>성남하대원</v>
          </cell>
        </row>
        <row r="10939">
          <cell r="A10939" t="str">
            <v>성남하대원</v>
          </cell>
        </row>
        <row r="10940">
          <cell r="A10940" t="str">
            <v>성남하대원</v>
          </cell>
        </row>
        <row r="10941">
          <cell r="A10941" t="str">
            <v>성남하대원</v>
          </cell>
        </row>
        <row r="10942">
          <cell r="A10942" t="str">
            <v>성남하대원</v>
          </cell>
        </row>
        <row r="10943">
          <cell r="A10943" t="str">
            <v>성남하대원</v>
          </cell>
        </row>
        <row r="10944">
          <cell r="A10944" t="str">
            <v>성남하대원</v>
          </cell>
        </row>
        <row r="10945">
          <cell r="A10945" t="str">
            <v>성남하대원</v>
          </cell>
        </row>
        <row r="10946">
          <cell r="A10946" t="str">
            <v>성남하대원</v>
          </cell>
        </row>
        <row r="10947">
          <cell r="A10947" t="str">
            <v>성남하대원</v>
          </cell>
        </row>
        <row r="10948">
          <cell r="A10948" t="str">
            <v>성남하대원</v>
          </cell>
        </row>
        <row r="10949">
          <cell r="A10949" t="str">
            <v>성남하대원</v>
          </cell>
        </row>
        <row r="10950">
          <cell r="A10950" t="str">
            <v>성남하대원</v>
          </cell>
        </row>
        <row r="10951">
          <cell r="A10951" t="str">
            <v>성남하대원</v>
          </cell>
        </row>
        <row r="10952">
          <cell r="A10952" t="str">
            <v>성남하대원</v>
          </cell>
        </row>
        <row r="10953">
          <cell r="A10953" t="str">
            <v>성남하대원</v>
          </cell>
        </row>
        <row r="10954">
          <cell r="A10954" t="str">
            <v>성남하대원</v>
          </cell>
        </row>
        <row r="10955">
          <cell r="A10955" t="str">
            <v>성남하대원</v>
          </cell>
        </row>
        <row r="10956">
          <cell r="A10956" t="str">
            <v>성남하대원</v>
          </cell>
        </row>
        <row r="10957">
          <cell r="A10957" t="str">
            <v>성남하대원</v>
          </cell>
        </row>
        <row r="10958">
          <cell r="A10958" t="str">
            <v>성남하대원</v>
          </cell>
        </row>
        <row r="10959">
          <cell r="A10959" t="str">
            <v>성남하대원</v>
          </cell>
        </row>
        <row r="10960">
          <cell r="A10960" t="str">
            <v>성남하대원</v>
          </cell>
        </row>
        <row r="10961">
          <cell r="A10961" t="str">
            <v>성남하대원</v>
          </cell>
        </row>
        <row r="10962">
          <cell r="A10962" t="str">
            <v>성남하대원</v>
          </cell>
        </row>
        <row r="10963">
          <cell r="A10963" t="str">
            <v>성남하대원</v>
          </cell>
        </row>
        <row r="10964">
          <cell r="A10964" t="str">
            <v>성남하대원</v>
          </cell>
        </row>
        <row r="10965">
          <cell r="A10965" t="str">
            <v>성남하대원</v>
          </cell>
        </row>
        <row r="10966">
          <cell r="A10966" t="str">
            <v>성남하대원</v>
          </cell>
        </row>
        <row r="10967">
          <cell r="A10967" t="str">
            <v>성남하대원</v>
          </cell>
        </row>
        <row r="10968">
          <cell r="A10968" t="str">
            <v>성남하대원</v>
          </cell>
        </row>
        <row r="10970">
          <cell r="A10970" t="str">
            <v>수원매탄(2)</v>
          </cell>
        </row>
        <row r="10971">
          <cell r="A10971" t="str">
            <v>수원매탄(2)</v>
          </cell>
        </row>
        <row r="10972">
          <cell r="A10972" t="str">
            <v>수원매탄(2)</v>
          </cell>
        </row>
        <row r="10973">
          <cell r="A10973" t="str">
            <v>수원매탄(2)</v>
          </cell>
        </row>
        <row r="10974">
          <cell r="A10974" t="str">
            <v>수원매탄(2)</v>
          </cell>
        </row>
        <row r="10975">
          <cell r="A10975" t="str">
            <v>수원매탄(2)</v>
          </cell>
        </row>
        <row r="10976">
          <cell r="A10976" t="str">
            <v>수원매탄(2)</v>
          </cell>
        </row>
        <row r="10977">
          <cell r="A10977" t="str">
            <v>수원매탄(2)</v>
          </cell>
        </row>
        <row r="10978">
          <cell r="A10978" t="str">
            <v>수원매탄(2)</v>
          </cell>
        </row>
        <row r="10979">
          <cell r="A10979" t="str">
            <v>수원매탄(2)</v>
          </cell>
        </row>
        <row r="10980">
          <cell r="A10980" t="str">
            <v>수원매탄(2)</v>
          </cell>
        </row>
        <row r="10981">
          <cell r="A10981" t="str">
            <v>수원매탄(2)</v>
          </cell>
        </row>
        <row r="10982">
          <cell r="A10982" t="str">
            <v>수원매탄(2)</v>
          </cell>
        </row>
        <row r="10983">
          <cell r="A10983" t="str">
            <v>수원매탄(2)</v>
          </cell>
        </row>
        <row r="10984">
          <cell r="A10984" t="str">
            <v>수원매탄(2)</v>
          </cell>
        </row>
        <row r="10985">
          <cell r="A10985" t="str">
            <v>수원매탄(2)</v>
          </cell>
        </row>
        <row r="10986">
          <cell r="A10986" t="str">
            <v>수원매탄(2)</v>
          </cell>
        </row>
        <row r="10987">
          <cell r="A10987" t="str">
            <v>수원매탄(2)</v>
          </cell>
        </row>
        <row r="10988">
          <cell r="A10988" t="str">
            <v>수원매탄(2)</v>
          </cell>
        </row>
        <row r="10989">
          <cell r="A10989" t="str">
            <v>수원매탄(2)</v>
          </cell>
        </row>
        <row r="10990">
          <cell r="A10990" t="str">
            <v>수원매탄(2)</v>
          </cell>
        </row>
        <row r="10991">
          <cell r="A10991" t="str">
            <v>수원매탄(2)</v>
          </cell>
        </row>
        <row r="10992">
          <cell r="A10992" t="str">
            <v>수원매탄(2)</v>
          </cell>
        </row>
        <row r="10993">
          <cell r="A10993" t="str">
            <v>수원매탄(2)</v>
          </cell>
        </row>
        <row r="10994">
          <cell r="A10994" t="str">
            <v>수원매탄(2)</v>
          </cell>
        </row>
        <row r="10995">
          <cell r="A10995" t="str">
            <v>수원매탄(2)</v>
          </cell>
        </row>
        <row r="10996">
          <cell r="A10996" t="str">
            <v>수원매탄(2)</v>
          </cell>
        </row>
        <row r="10997">
          <cell r="A10997" t="str">
            <v>수원매탄(2)</v>
          </cell>
        </row>
        <row r="10998">
          <cell r="A10998" t="str">
            <v>수원매탄(2)</v>
          </cell>
        </row>
        <row r="10999">
          <cell r="A10999" t="str">
            <v>수원매탄(2)</v>
          </cell>
        </row>
        <row r="11000">
          <cell r="A11000" t="str">
            <v>수원매탄(2)</v>
          </cell>
        </row>
        <row r="11001">
          <cell r="A11001" t="str">
            <v>수원매탄(2)</v>
          </cell>
        </row>
        <row r="11002">
          <cell r="A11002" t="str">
            <v>수원매탄(2)</v>
          </cell>
        </row>
        <row r="11003">
          <cell r="A11003" t="str">
            <v>수원매탄(2)</v>
          </cell>
        </row>
        <row r="11004">
          <cell r="A11004" t="str">
            <v>수원매탄(2)</v>
          </cell>
        </row>
        <row r="11005">
          <cell r="A11005" t="str">
            <v>수원매탄(2)</v>
          </cell>
        </row>
        <row r="11006">
          <cell r="A11006" t="str">
            <v>수원매탄(2)</v>
          </cell>
        </row>
        <row r="11007">
          <cell r="A11007" t="str">
            <v>수원매탄(2)</v>
          </cell>
        </row>
        <row r="11008">
          <cell r="A11008" t="str">
            <v>수원매탄(2)</v>
          </cell>
        </row>
        <row r="11009">
          <cell r="A11009" t="str">
            <v>수원매탄(2)</v>
          </cell>
        </row>
        <row r="11010">
          <cell r="A11010" t="str">
            <v>수원매탄(2)</v>
          </cell>
        </row>
        <row r="11011">
          <cell r="A11011" t="str">
            <v>수원매탄(2)</v>
          </cell>
        </row>
        <row r="11012">
          <cell r="A11012" t="str">
            <v>수원매탄(2)</v>
          </cell>
        </row>
        <row r="11013">
          <cell r="A11013" t="str">
            <v>수원매탄(2)</v>
          </cell>
        </row>
        <row r="11014">
          <cell r="A11014" t="str">
            <v>수원매탄(2)</v>
          </cell>
        </row>
        <row r="11015">
          <cell r="A11015" t="str">
            <v>수원매탄(2)</v>
          </cell>
        </row>
        <row r="11016">
          <cell r="A11016" t="str">
            <v>수원매탄(2)</v>
          </cell>
        </row>
        <row r="11017">
          <cell r="A11017" t="str">
            <v>수원매탄(2)</v>
          </cell>
        </row>
        <row r="11018">
          <cell r="A11018" t="str">
            <v>수원매탄(2)</v>
          </cell>
        </row>
        <row r="11019">
          <cell r="A11019" t="str">
            <v>수원매탄(2)</v>
          </cell>
        </row>
        <row r="11020">
          <cell r="A11020" t="str">
            <v>수원매탄(2)</v>
          </cell>
        </row>
        <row r="11021">
          <cell r="A11021" t="str">
            <v>수원매탄(2)</v>
          </cell>
        </row>
        <row r="11022">
          <cell r="A11022" t="str">
            <v>수원매탄(2)</v>
          </cell>
        </row>
        <row r="11023">
          <cell r="A11023" t="str">
            <v>수원매탄(2)</v>
          </cell>
        </row>
        <row r="11024">
          <cell r="A11024" t="str">
            <v>수원매탄(2)</v>
          </cell>
        </row>
        <row r="11025">
          <cell r="A11025" t="str">
            <v>수원매탄(2)</v>
          </cell>
        </row>
        <row r="11026">
          <cell r="A11026" t="str">
            <v>수원매탄(2)</v>
          </cell>
        </row>
        <row r="11027">
          <cell r="A11027" t="str">
            <v>수원매탄(2)</v>
          </cell>
        </row>
        <row r="11028">
          <cell r="A11028" t="str">
            <v>수원매탄(2)</v>
          </cell>
        </row>
        <row r="11029">
          <cell r="A11029" t="str">
            <v>수원매탄(2)</v>
          </cell>
        </row>
        <row r="11030">
          <cell r="A11030" t="str">
            <v>수원매탄(2)</v>
          </cell>
        </row>
        <row r="11031">
          <cell r="A11031" t="str">
            <v>수원매탄(2)</v>
          </cell>
        </row>
        <row r="11032">
          <cell r="A11032" t="str">
            <v>수원매탄(2)</v>
          </cell>
        </row>
        <row r="11033">
          <cell r="A11033" t="str">
            <v>수원매탄(2)</v>
          </cell>
        </row>
        <row r="11034">
          <cell r="A11034" t="str">
            <v>수원매탄(2)</v>
          </cell>
        </row>
        <row r="11035">
          <cell r="A11035" t="str">
            <v>수원매탄(2)</v>
          </cell>
        </row>
        <row r="11036">
          <cell r="A11036" t="str">
            <v>수원매탄(2)</v>
          </cell>
        </row>
        <row r="11037">
          <cell r="A11037" t="str">
            <v>수원매탄(2)</v>
          </cell>
        </row>
        <row r="11038">
          <cell r="A11038" t="str">
            <v>수원매탄(2)</v>
          </cell>
        </row>
        <row r="11039">
          <cell r="A11039" t="str">
            <v>수원매탄(2)</v>
          </cell>
        </row>
        <row r="11040">
          <cell r="A11040" t="str">
            <v>수원매탄(2)</v>
          </cell>
        </row>
        <row r="11041">
          <cell r="A11041" t="str">
            <v>수원매탄(2)</v>
          </cell>
        </row>
        <row r="11042">
          <cell r="A11042" t="str">
            <v>수원매탄(2)</v>
          </cell>
        </row>
        <row r="11043">
          <cell r="A11043" t="str">
            <v>수원매탄(2)</v>
          </cell>
        </row>
        <row r="11044">
          <cell r="A11044" t="str">
            <v>수원매탄(2)</v>
          </cell>
        </row>
        <row r="11045">
          <cell r="A11045" t="str">
            <v>수원매탄(2)</v>
          </cell>
        </row>
        <row r="11046">
          <cell r="A11046" t="str">
            <v>수원매탄(2)</v>
          </cell>
        </row>
        <row r="11047">
          <cell r="A11047" t="str">
            <v>수원매탄(2)</v>
          </cell>
        </row>
        <row r="11048">
          <cell r="A11048" t="str">
            <v>수원매탄(2)</v>
          </cell>
        </row>
        <row r="11049">
          <cell r="A11049" t="str">
            <v>수원매탄(2)</v>
          </cell>
        </row>
        <row r="11050">
          <cell r="A11050" t="str">
            <v>수원매탄(2)</v>
          </cell>
        </row>
        <row r="11051">
          <cell r="A11051" t="str">
            <v>수원매탄(2)</v>
          </cell>
        </row>
        <row r="11052">
          <cell r="A11052" t="str">
            <v>수원매탄(2)</v>
          </cell>
        </row>
        <row r="11053">
          <cell r="A11053" t="str">
            <v>수원매탄(2)</v>
          </cell>
        </row>
        <row r="11054">
          <cell r="A11054" t="str">
            <v>수원매탄(2)</v>
          </cell>
        </row>
        <row r="11055">
          <cell r="A11055" t="str">
            <v>수원매탄(2)</v>
          </cell>
        </row>
        <row r="11056">
          <cell r="A11056" t="str">
            <v>수원매탄(2)</v>
          </cell>
        </row>
        <row r="11057">
          <cell r="A11057" t="str">
            <v>수원매탄(2)</v>
          </cell>
        </row>
        <row r="11058">
          <cell r="A11058" t="str">
            <v>수원매탄(2)</v>
          </cell>
        </row>
        <row r="11059">
          <cell r="A11059" t="str">
            <v>수원매탄(2)</v>
          </cell>
        </row>
        <row r="11060">
          <cell r="A11060" t="str">
            <v>수원매탄(2)</v>
          </cell>
        </row>
        <row r="11061">
          <cell r="A11061" t="str">
            <v>수원매탄(2)</v>
          </cell>
        </row>
        <row r="11062">
          <cell r="A11062" t="str">
            <v>수원매탄(2)</v>
          </cell>
        </row>
        <row r="11063">
          <cell r="A11063" t="str">
            <v>수원매탄(2)</v>
          </cell>
        </row>
        <row r="11064">
          <cell r="A11064" t="str">
            <v>수원매탄(2)</v>
          </cell>
        </row>
        <row r="11065">
          <cell r="A11065" t="str">
            <v>수원매탄(2)</v>
          </cell>
        </row>
        <row r="11066">
          <cell r="A11066" t="str">
            <v>수원매탄(2)</v>
          </cell>
        </row>
        <row r="11067">
          <cell r="A11067" t="str">
            <v>수원매탄(2)</v>
          </cell>
        </row>
        <row r="11068">
          <cell r="A11068" t="str">
            <v>수원매탄(2)</v>
          </cell>
        </row>
        <row r="11069">
          <cell r="A11069" t="str">
            <v>수원매탄(2)</v>
          </cell>
        </row>
        <row r="11070">
          <cell r="A11070" t="str">
            <v>수원매탄(2)</v>
          </cell>
        </row>
        <row r="11071">
          <cell r="A11071" t="str">
            <v>수원매탄(2)</v>
          </cell>
        </row>
        <row r="11072">
          <cell r="A11072" t="str">
            <v>수원매탄(2)</v>
          </cell>
        </row>
        <row r="11073">
          <cell r="A11073" t="str">
            <v>수원매탄(2)</v>
          </cell>
        </row>
        <row r="11074">
          <cell r="A11074" t="str">
            <v>수원매탄(2)</v>
          </cell>
        </row>
        <row r="11075">
          <cell r="A11075" t="str">
            <v>수원매탄(2)</v>
          </cell>
        </row>
        <row r="11076">
          <cell r="A11076" t="str">
            <v>수원매탄(2)</v>
          </cell>
        </row>
        <row r="11077">
          <cell r="A11077" t="str">
            <v>수원매탄(2)</v>
          </cell>
        </row>
        <row r="11078">
          <cell r="A11078" t="str">
            <v>수원매탄(2)</v>
          </cell>
        </row>
        <row r="11079">
          <cell r="A11079" t="str">
            <v>수원매탄(2)</v>
          </cell>
        </row>
        <row r="11080">
          <cell r="A11080" t="str">
            <v>수원매탄(2)</v>
          </cell>
        </row>
        <row r="11081">
          <cell r="A11081" t="str">
            <v>수원매탄(2)</v>
          </cell>
        </row>
        <row r="11082">
          <cell r="A11082" t="str">
            <v>수원매탄(2)</v>
          </cell>
        </row>
        <row r="11083">
          <cell r="A11083" t="str">
            <v>수원매탄(2)</v>
          </cell>
        </row>
        <row r="11084">
          <cell r="A11084" t="str">
            <v>수원매탄(2)</v>
          </cell>
        </row>
        <row r="11085">
          <cell r="A11085" t="str">
            <v>수원매탄(2)</v>
          </cell>
        </row>
        <row r="11086">
          <cell r="A11086" t="str">
            <v>수원매탄(2)</v>
          </cell>
        </row>
        <row r="11087">
          <cell r="A11087" t="str">
            <v>수원매탄(2)</v>
          </cell>
        </row>
        <row r="11088">
          <cell r="A11088" t="str">
            <v>수원매탄(2)</v>
          </cell>
        </row>
        <row r="11089">
          <cell r="A11089" t="str">
            <v>수원매탄(2)</v>
          </cell>
        </row>
        <row r="11090">
          <cell r="A11090" t="str">
            <v>수원매탄(2)</v>
          </cell>
        </row>
        <row r="11091">
          <cell r="A11091" t="str">
            <v>수원매탄(2)</v>
          </cell>
        </row>
        <row r="11092">
          <cell r="A11092" t="str">
            <v>수원매탄(2)</v>
          </cell>
        </row>
        <row r="11093">
          <cell r="A11093" t="str">
            <v>수원매탄(2)</v>
          </cell>
        </row>
        <row r="11094">
          <cell r="A11094" t="str">
            <v>수원매탄(2)</v>
          </cell>
        </row>
        <row r="11095">
          <cell r="A11095" t="str">
            <v>수원매탄(2)</v>
          </cell>
        </row>
        <row r="11096">
          <cell r="A11096" t="str">
            <v>수원매탄(2)</v>
          </cell>
        </row>
        <row r="11097">
          <cell r="A11097" t="str">
            <v>수원매탄(2)</v>
          </cell>
        </row>
        <row r="11098">
          <cell r="A11098" t="str">
            <v>수원매탄(2)</v>
          </cell>
        </row>
        <row r="11099">
          <cell r="A11099" t="str">
            <v>수원매탄(2)</v>
          </cell>
        </row>
        <row r="11100">
          <cell r="A11100" t="str">
            <v>수원매탄(2)</v>
          </cell>
        </row>
        <row r="11101">
          <cell r="A11101" t="str">
            <v>수원매탄(2)</v>
          </cell>
        </row>
        <row r="11102">
          <cell r="A11102" t="str">
            <v>수원매탄(2)</v>
          </cell>
        </row>
        <row r="11103">
          <cell r="A11103" t="str">
            <v>수원매탄(2)</v>
          </cell>
        </row>
        <row r="11104">
          <cell r="A11104" t="str">
            <v>수원매탄(2)</v>
          </cell>
        </row>
        <row r="11105">
          <cell r="A11105" t="str">
            <v>수원매탄(2)</v>
          </cell>
        </row>
        <row r="11106">
          <cell r="A11106" t="str">
            <v>수원매탄(2)</v>
          </cell>
        </row>
        <row r="11107">
          <cell r="A11107" t="str">
            <v>수원매탄(2)</v>
          </cell>
        </row>
        <row r="11108">
          <cell r="A11108" t="str">
            <v>수원매탄(2)</v>
          </cell>
        </row>
        <row r="11109">
          <cell r="A11109" t="str">
            <v>수원매탄(2)</v>
          </cell>
        </row>
        <row r="11110">
          <cell r="A11110" t="str">
            <v>수원매탄(2)</v>
          </cell>
        </row>
        <row r="11111">
          <cell r="A11111" t="str">
            <v>수원매탄(2)</v>
          </cell>
        </row>
        <row r="11112">
          <cell r="A11112" t="str">
            <v>수원매탄(2)</v>
          </cell>
        </row>
        <row r="11113">
          <cell r="A11113" t="str">
            <v>수원매탄(2)</v>
          </cell>
        </row>
        <row r="11114">
          <cell r="A11114" t="str">
            <v>수원매탄(2)</v>
          </cell>
        </row>
        <row r="11115">
          <cell r="A11115" t="str">
            <v>수원매탄(2)</v>
          </cell>
        </row>
        <row r="11116">
          <cell r="A11116" t="str">
            <v>수원매탄(2)</v>
          </cell>
        </row>
        <row r="11117">
          <cell r="A11117" t="str">
            <v>수원매탄(2)</v>
          </cell>
        </row>
        <row r="11118">
          <cell r="A11118" t="str">
            <v>수원매탄(2)</v>
          </cell>
        </row>
        <row r="11119">
          <cell r="A11119" t="str">
            <v>수원매탄(2)</v>
          </cell>
        </row>
        <row r="11120">
          <cell r="A11120" t="str">
            <v>수원매탄(2)</v>
          </cell>
        </row>
        <row r="11121">
          <cell r="A11121" t="str">
            <v>수원매탄(2)</v>
          </cell>
        </row>
        <row r="11122">
          <cell r="A11122" t="str">
            <v>수원매탄(2)</v>
          </cell>
        </row>
        <row r="11123">
          <cell r="A11123" t="str">
            <v>수원매탄(2)</v>
          </cell>
        </row>
        <row r="11124">
          <cell r="A11124" t="str">
            <v>수원매탄(2)</v>
          </cell>
        </row>
        <row r="11125">
          <cell r="A11125" t="str">
            <v>수원매탄(2)</v>
          </cell>
        </row>
        <row r="11126">
          <cell r="A11126" t="str">
            <v>수원매탄(2)</v>
          </cell>
        </row>
        <row r="11127">
          <cell r="A11127" t="str">
            <v>수원매탄(2)</v>
          </cell>
        </row>
        <row r="11128">
          <cell r="A11128" t="str">
            <v>수원매탄(2)</v>
          </cell>
        </row>
        <row r="11129">
          <cell r="A11129" t="str">
            <v>수원매탄(2)</v>
          </cell>
        </row>
        <row r="11130">
          <cell r="A11130" t="str">
            <v>수원매탄(2)</v>
          </cell>
        </row>
        <row r="11131">
          <cell r="A11131" t="str">
            <v>수원매탄(2)</v>
          </cell>
        </row>
        <row r="11132">
          <cell r="A11132" t="str">
            <v>수원매탄(2)</v>
          </cell>
        </row>
        <row r="11133">
          <cell r="A11133" t="str">
            <v>수원매탄(2)</v>
          </cell>
        </row>
        <row r="11134">
          <cell r="A11134" t="str">
            <v>수원매탄(2)</v>
          </cell>
        </row>
        <row r="11135">
          <cell r="A11135" t="str">
            <v>수원매탄(2)</v>
          </cell>
        </row>
        <row r="11136">
          <cell r="A11136" t="str">
            <v>수원매탄(2)</v>
          </cell>
        </row>
        <row r="11137">
          <cell r="A11137" t="str">
            <v>수원매탄(2)</v>
          </cell>
        </row>
        <row r="11138">
          <cell r="A11138" t="str">
            <v>수원매탄(2)</v>
          </cell>
        </row>
        <row r="11139">
          <cell r="A11139" t="str">
            <v>수원매탄(2)</v>
          </cell>
        </row>
        <row r="11140">
          <cell r="A11140" t="str">
            <v>수원매탄(2)</v>
          </cell>
        </row>
        <row r="11141">
          <cell r="A11141" t="str">
            <v>수원매탄(2)</v>
          </cell>
        </row>
        <row r="11142">
          <cell r="A11142" t="str">
            <v>수원매탄(2)</v>
          </cell>
        </row>
        <row r="11143">
          <cell r="A11143" t="str">
            <v>수원매탄(2)</v>
          </cell>
        </row>
        <row r="11144">
          <cell r="A11144" t="str">
            <v>수원매탄(2)</v>
          </cell>
        </row>
        <row r="11145">
          <cell r="A11145" t="str">
            <v>수원매탄(2)</v>
          </cell>
        </row>
        <row r="11146">
          <cell r="A11146" t="str">
            <v>수원매탄(2)</v>
          </cell>
        </row>
        <row r="11147">
          <cell r="A11147" t="str">
            <v>수원매탄(2)</v>
          </cell>
        </row>
        <row r="11148">
          <cell r="A11148" t="str">
            <v>수원매탄(2)</v>
          </cell>
        </row>
        <row r="11149">
          <cell r="A11149" t="str">
            <v>수원매탄(2)</v>
          </cell>
        </row>
        <row r="11150">
          <cell r="A11150" t="str">
            <v>수원매탄(2)</v>
          </cell>
        </row>
        <row r="11151">
          <cell r="A11151" t="str">
            <v>수원매탄(2)</v>
          </cell>
        </row>
        <row r="11152">
          <cell r="A11152" t="str">
            <v>수원매탄(2)</v>
          </cell>
        </row>
        <row r="11153">
          <cell r="A11153" t="str">
            <v>수원매탄(2)</v>
          </cell>
        </row>
        <row r="11154">
          <cell r="A11154" t="str">
            <v>수원매탄(2)</v>
          </cell>
        </row>
        <row r="11155">
          <cell r="A11155" t="str">
            <v>수원매탄(2)</v>
          </cell>
        </row>
        <row r="11156">
          <cell r="A11156" t="str">
            <v>수원매탄(2)</v>
          </cell>
        </row>
        <row r="11157">
          <cell r="A11157" t="str">
            <v>수원매탄(2)</v>
          </cell>
        </row>
        <row r="11158">
          <cell r="A11158" t="str">
            <v>수원매탄(2)</v>
          </cell>
        </row>
        <row r="11159">
          <cell r="A11159" t="str">
            <v>수원매탄(2)</v>
          </cell>
        </row>
        <row r="11160">
          <cell r="A11160" t="str">
            <v>수원매탄(2)</v>
          </cell>
        </row>
        <row r="11161">
          <cell r="A11161" t="str">
            <v>수원매탄(2)</v>
          </cell>
        </row>
        <row r="11162">
          <cell r="A11162" t="str">
            <v>수원매탄(2)</v>
          </cell>
        </row>
        <row r="11163">
          <cell r="A11163" t="str">
            <v>수원매탄(2)</v>
          </cell>
        </row>
        <row r="11164">
          <cell r="A11164" t="str">
            <v>수원매탄(2)</v>
          </cell>
        </row>
        <row r="11165">
          <cell r="A11165" t="str">
            <v>수원매탄(2)</v>
          </cell>
        </row>
        <row r="11166">
          <cell r="A11166" t="str">
            <v>수원매탄(2)</v>
          </cell>
        </row>
        <row r="11167">
          <cell r="A11167" t="str">
            <v>수원매탄(2)</v>
          </cell>
        </row>
        <row r="11168">
          <cell r="A11168" t="str">
            <v>수원매탄(2)</v>
          </cell>
        </row>
        <row r="11169">
          <cell r="A11169" t="str">
            <v>수원매탄(2)</v>
          </cell>
        </row>
        <row r="11170">
          <cell r="A11170" t="str">
            <v>수원매탄(2)</v>
          </cell>
        </row>
        <row r="11171">
          <cell r="A11171" t="str">
            <v>수원매탄(2)</v>
          </cell>
        </row>
        <row r="11172">
          <cell r="A11172" t="str">
            <v>수원매탄(2)</v>
          </cell>
        </row>
        <row r="11173">
          <cell r="A11173" t="str">
            <v>수원매탄(2)</v>
          </cell>
        </row>
        <row r="11174">
          <cell r="A11174" t="str">
            <v>수원매탄(2)</v>
          </cell>
        </row>
        <row r="11175">
          <cell r="A11175" t="str">
            <v>수원매탄(2)</v>
          </cell>
        </row>
        <row r="11176">
          <cell r="A11176" t="str">
            <v>수원매탄(2)</v>
          </cell>
        </row>
        <row r="11177">
          <cell r="A11177" t="str">
            <v>수원매탄(2)</v>
          </cell>
        </row>
        <row r="11178">
          <cell r="A11178" t="str">
            <v>수원매탄(2)</v>
          </cell>
        </row>
        <row r="11179">
          <cell r="A11179" t="str">
            <v>수원매탄(2)</v>
          </cell>
        </row>
        <row r="11180">
          <cell r="A11180" t="str">
            <v>수원매탄(2)</v>
          </cell>
        </row>
        <row r="11181">
          <cell r="A11181" t="str">
            <v>수원매탄(2)</v>
          </cell>
        </row>
        <row r="11182">
          <cell r="A11182" t="str">
            <v>수원매탄(2)</v>
          </cell>
        </row>
        <row r="11183">
          <cell r="A11183" t="str">
            <v>수원매탄(2)</v>
          </cell>
        </row>
        <row r="11184">
          <cell r="A11184" t="str">
            <v>수원매탄(2)</v>
          </cell>
        </row>
        <row r="11185">
          <cell r="A11185" t="str">
            <v>수원매탄(2)</v>
          </cell>
        </row>
        <row r="11186">
          <cell r="A11186" t="str">
            <v>수원매탄(2)</v>
          </cell>
        </row>
        <row r="11187">
          <cell r="A11187" t="str">
            <v>수원매탄(2)</v>
          </cell>
        </row>
        <row r="11188">
          <cell r="A11188" t="str">
            <v>수원매탄(2)</v>
          </cell>
        </row>
        <row r="11189">
          <cell r="A11189" t="str">
            <v>수원매탄(2)</v>
          </cell>
        </row>
        <row r="11190">
          <cell r="A11190" t="str">
            <v>수원매탄(2)</v>
          </cell>
        </row>
        <row r="11191">
          <cell r="A11191" t="str">
            <v>수원매탄(2)</v>
          </cell>
        </row>
        <row r="11192">
          <cell r="A11192" t="str">
            <v>수원매탄(2)</v>
          </cell>
        </row>
        <row r="11193">
          <cell r="A11193" t="str">
            <v>수원매탄(2)</v>
          </cell>
        </row>
        <row r="11194">
          <cell r="A11194" t="str">
            <v>수원매탄(2)</v>
          </cell>
        </row>
        <row r="11195">
          <cell r="A11195" t="str">
            <v>수원매탄(2)</v>
          </cell>
        </row>
        <row r="11196">
          <cell r="A11196" t="str">
            <v>수원매탄(2)</v>
          </cell>
        </row>
        <row r="11197">
          <cell r="A11197" t="str">
            <v>수원매탄(2)</v>
          </cell>
        </row>
        <row r="11198">
          <cell r="A11198" t="str">
            <v>수원매탄(2)</v>
          </cell>
        </row>
        <row r="11199">
          <cell r="A11199" t="str">
            <v>수원매탄(2)</v>
          </cell>
        </row>
        <row r="11200">
          <cell r="A11200" t="str">
            <v>수원매탄(2)</v>
          </cell>
        </row>
        <row r="11201">
          <cell r="A11201" t="str">
            <v>수원매탄(2)</v>
          </cell>
        </row>
        <row r="11202">
          <cell r="A11202" t="str">
            <v>수원매탄(2)</v>
          </cell>
        </row>
        <row r="11203">
          <cell r="A11203" t="str">
            <v>수원매탄(2)</v>
          </cell>
        </row>
        <row r="11204">
          <cell r="A11204" t="str">
            <v>수원매탄(2)</v>
          </cell>
        </row>
        <row r="11205">
          <cell r="A11205" t="str">
            <v>수원매탄(2)</v>
          </cell>
        </row>
        <row r="11206">
          <cell r="A11206" t="str">
            <v>수원매탄(2)</v>
          </cell>
        </row>
        <row r="11207">
          <cell r="A11207" t="str">
            <v>수원매탄(2)</v>
          </cell>
        </row>
        <row r="11208">
          <cell r="A11208" t="str">
            <v>수원매탄(2)</v>
          </cell>
        </row>
        <row r="11209">
          <cell r="A11209" t="str">
            <v>수원매탄(2)</v>
          </cell>
        </row>
        <row r="11211">
          <cell r="A11211" t="str">
            <v>수원권선</v>
          </cell>
        </row>
        <row r="11212">
          <cell r="A11212" t="str">
            <v>수원권선</v>
          </cell>
        </row>
        <row r="11213">
          <cell r="A11213" t="str">
            <v>수원권선</v>
          </cell>
        </row>
        <row r="11214">
          <cell r="A11214" t="str">
            <v>수원권선</v>
          </cell>
        </row>
        <row r="11215">
          <cell r="A11215" t="str">
            <v>수원권선</v>
          </cell>
        </row>
        <row r="11216">
          <cell r="A11216" t="str">
            <v>수원권선</v>
          </cell>
        </row>
        <row r="11217">
          <cell r="A11217" t="str">
            <v>수원권선</v>
          </cell>
        </row>
        <row r="11218">
          <cell r="A11218" t="str">
            <v>수원권선</v>
          </cell>
        </row>
        <row r="11219">
          <cell r="A11219" t="str">
            <v>수원권선</v>
          </cell>
        </row>
        <row r="11220">
          <cell r="A11220" t="str">
            <v>수원권선</v>
          </cell>
        </row>
        <row r="11221">
          <cell r="A11221" t="str">
            <v>수원권선</v>
          </cell>
        </row>
        <row r="11222">
          <cell r="A11222" t="str">
            <v>수원권선</v>
          </cell>
        </row>
        <row r="11223">
          <cell r="A11223" t="str">
            <v>수원권선</v>
          </cell>
        </row>
        <row r="11224">
          <cell r="A11224" t="str">
            <v>수원권선</v>
          </cell>
        </row>
        <row r="11225">
          <cell r="A11225" t="str">
            <v>수원권선</v>
          </cell>
        </row>
        <row r="11226">
          <cell r="A11226" t="str">
            <v>수원권선</v>
          </cell>
        </row>
        <row r="11227">
          <cell r="A11227" t="str">
            <v>수원권선</v>
          </cell>
        </row>
        <row r="11228">
          <cell r="A11228" t="str">
            <v>수원권선</v>
          </cell>
        </row>
        <row r="11229">
          <cell r="A11229" t="str">
            <v>수원권선</v>
          </cell>
        </row>
        <row r="11230">
          <cell r="A11230" t="str">
            <v>수원권선</v>
          </cell>
        </row>
        <row r="11231">
          <cell r="A11231" t="str">
            <v>수원권선</v>
          </cell>
        </row>
        <row r="11232">
          <cell r="A11232" t="str">
            <v>수원권선</v>
          </cell>
        </row>
        <row r="11233">
          <cell r="A11233" t="str">
            <v>수원권선</v>
          </cell>
        </row>
        <row r="11234">
          <cell r="A11234" t="str">
            <v>수원권선</v>
          </cell>
        </row>
        <row r="11235">
          <cell r="A11235" t="str">
            <v>수원권선</v>
          </cell>
        </row>
        <row r="11236">
          <cell r="A11236" t="str">
            <v>수원권선</v>
          </cell>
        </row>
        <row r="11237">
          <cell r="A11237" t="str">
            <v>수원권선</v>
          </cell>
        </row>
        <row r="11238">
          <cell r="A11238" t="str">
            <v>수원권선</v>
          </cell>
        </row>
        <row r="11239">
          <cell r="A11239" t="str">
            <v>수원권선</v>
          </cell>
        </row>
        <row r="11240">
          <cell r="A11240" t="str">
            <v>수원권선</v>
          </cell>
        </row>
        <row r="11241">
          <cell r="A11241" t="str">
            <v>수원권선</v>
          </cell>
        </row>
        <row r="11242">
          <cell r="A11242" t="str">
            <v>수원권선</v>
          </cell>
        </row>
        <row r="11243">
          <cell r="A11243" t="str">
            <v>수원권선</v>
          </cell>
        </row>
        <row r="11244">
          <cell r="A11244" t="str">
            <v>수원권선</v>
          </cell>
        </row>
        <row r="11245">
          <cell r="A11245" t="str">
            <v>수원권선</v>
          </cell>
        </row>
        <row r="11246">
          <cell r="A11246" t="str">
            <v>수원권선</v>
          </cell>
        </row>
        <row r="11247">
          <cell r="A11247" t="str">
            <v>수원권선</v>
          </cell>
        </row>
        <row r="11248">
          <cell r="A11248" t="str">
            <v>수원권선</v>
          </cell>
        </row>
        <row r="11249">
          <cell r="A11249" t="str">
            <v>수원권선</v>
          </cell>
        </row>
        <row r="11250">
          <cell r="A11250" t="str">
            <v>수원권선</v>
          </cell>
        </row>
        <row r="11251">
          <cell r="A11251" t="str">
            <v>수원권선</v>
          </cell>
        </row>
        <row r="11252">
          <cell r="A11252" t="str">
            <v>수원권선</v>
          </cell>
        </row>
        <row r="11253">
          <cell r="A11253" t="str">
            <v>수원권선</v>
          </cell>
        </row>
        <row r="11254">
          <cell r="A11254" t="str">
            <v>수원권선</v>
          </cell>
        </row>
        <row r="11255">
          <cell r="A11255" t="str">
            <v>수원권선</v>
          </cell>
        </row>
        <row r="11256">
          <cell r="A11256" t="str">
            <v>수원권선</v>
          </cell>
        </row>
        <row r="11257">
          <cell r="A11257" t="str">
            <v>수원권선</v>
          </cell>
        </row>
        <row r="11258">
          <cell r="A11258" t="str">
            <v>수원권선</v>
          </cell>
        </row>
        <row r="11259">
          <cell r="A11259" t="str">
            <v>수원권선</v>
          </cell>
        </row>
        <row r="11260">
          <cell r="A11260" t="str">
            <v>수원권선</v>
          </cell>
        </row>
        <row r="11261">
          <cell r="A11261" t="str">
            <v>수원권선</v>
          </cell>
        </row>
        <row r="11262">
          <cell r="A11262" t="str">
            <v>수원권선</v>
          </cell>
        </row>
        <row r="11263">
          <cell r="A11263" t="str">
            <v>수원권선</v>
          </cell>
        </row>
        <row r="11264">
          <cell r="A11264" t="str">
            <v>수원권선</v>
          </cell>
        </row>
        <row r="11265">
          <cell r="A11265" t="str">
            <v>수원권선</v>
          </cell>
        </row>
        <row r="11266">
          <cell r="A11266" t="str">
            <v>수원권선</v>
          </cell>
        </row>
        <row r="11267">
          <cell r="A11267" t="str">
            <v>수원권선</v>
          </cell>
        </row>
        <row r="11268">
          <cell r="A11268" t="str">
            <v>수원권선</v>
          </cell>
        </row>
        <row r="11269">
          <cell r="A11269" t="str">
            <v>수원권선</v>
          </cell>
        </row>
        <row r="11270">
          <cell r="A11270" t="str">
            <v>수원권선</v>
          </cell>
        </row>
        <row r="11271">
          <cell r="A11271" t="str">
            <v>수원권선</v>
          </cell>
        </row>
        <row r="11272">
          <cell r="A11272" t="str">
            <v>수원권선</v>
          </cell>
        </row>
        <row r="11273">
          <cell r="A11273" t="str">
            <v>수원권선</v>
          </cell>
        </row>
        <row r="11274">
          <cell r="A11274" t="str">
            <v>수원권선</v>
          </cell>
        </row>
        <row r="11275">
          <cell r="A11275" t="str">
            <v>수원권선</v>
          </cell>
        </row>
        <row r="11276">
          <cell r="A11276" t="str">
            <v>수원권선</v>
          </cell>
        </row>
        <row r="11277">
          <cell r="A11277" t="str">
            <v>수원권선</v>
          </cell>
        </row>
        <row r="11278">
          <cell r="A11278" t="str">
            <v>수원권선</v>
          </cell>
        </row>
        <row r="11279">
          <cell r="A11279" t="str">
            <v>수원권선</v>
          </cell>
        </row>
        <row r="11280">
          <cell r="A11280" t="str">
            <v>수원권선</v>
          </cell>
        </row>
        <row r="11281">
          <cell r="A11281" t="str">
            <v>수원권선</v>
          </cell>
        </row>
        <row r="11282">
          <cell r="A11282" t="str">
            <v>수원권선</v>
          </cell>
        </row>
        <row r="11283">
          <cell r="A11283" t="str">
            <v>수원권선</v>
          </cell>
        </row>
        <row r="11284">
          <cell r="A11284" t="str">
            <v>수원권선</v>
          </cell>
        </row>
        <row r="11285">
          <cell r="A11285" t="str">
            <v>수원권선</v>
          </cell>
        </row>
        <row r="11286">
          <cell r="A11286" t="str">
            <v>수원권선</v>
          </cell>
        </row>
        <row r="11287">
          <cell r="A11287" t="str">
            <v>수원권선</v>
          </cell>
        </row>
        <row r="11288">
          <cell r="A11288" t="str">
            <v>수원권선</v>
          </cell>
        </row>
        <row r="11289">
          <cell r="A11289" t="str">
            <v>수원권선</v>
          </cell>
        </row>
        <row r="11290">
          <cell r="A11290" t="str">
            <v>수원권선</v>
          </cell>
        </row>
        <row r="11291">
          <cell r="A11291" t="str">
            <v>수원권선</v>
          </cell>
        </row>
        <row r="11292">
          <cell r="A11292" t="str">
            <v>수원권선</v>
          </cell>
        </row>
        <row r="11293">
          <cell r="A11293" t="str">
            <v>수원권선</v>
          </cell>
        </row>
        <row r="11294">
          <cell r="A11294" t="str">
            <v>수원권선</v>
          </cell>
        </row>
        <row r="11295">
          <cell r="A11295" t="str">
            <v>수원권선</v>
          </cell>
        </row>
        <row r="11296">
          <cell r="A11296" t="str">
            <v>수원권선</v>
          </cell>
        </row>
        <row r="11297">
          <cell r="A11297" t="str">
            <v>수원권선</v>
          </cell>
        </row>
        <row r="11298">
          <cell r="A11298" t="str">
            <v>수원권선</v>
          </cell>
        </row>
        <row r="11299">
          <cell r="A11299" t="str">
            <v>수원권선</v>
          </cell>
        </row>
        <row r="11300">
          <cell r="A11300" t="str">
            <v>수원권선</v>
          </cell>
        </row>
        <row r="11301">
          <cell r="A11301" t="str">
            <v>수원권선</v>
          </cell>
        </row>
        <row r="11302">
          <cell r="A11302" t="str">
            <v>수원권선</v>
          </cell>
        </row>
        <row r="11303">
          <cell r="A11303" t="str">
            <v>수원권선</v>
          </cell>
        </row>
        <row r="11304">
          <cell r="A11304" t="str">
            <v>수원권선</v>
          </cell>
        </row>
        <row r="11305">
          <cell r="A11305" t="str">
            <v>수원권선</v>
          </cell>
        </row>
        <row r="11306">
          <cell r="A11306" t="str">
            <v>수원권선</v>
          </cell>
        </row>
        <row r="11307">
          <cell r="A11307" t="str">
            <v>수원권선</v>
          </cell>
        </row>
        <row r="11308">
          <cell r="A11308" t="str">
            <v>수원권선</v>
          </cell>
        </row>
        <row r="11309">
          <cell r="A11309" t="str">
            <v>수원권선</v>
          </cell>
        </row>
        <row r="11310">
          <cell r="A11310" t="str">
            <v>수원권선</v>
          </cell>
        </row>
        <row r="11311">
          <cell r="A11311" t="str">
            <v>수원권선</v>
          </cell>
        </row>
        <row r="11312">
          <cell r="A11312" t="str">
            <v>수원권선</v>
          </cell>
        </row>
        <row r="11313">
          <cell r="A11313" t="str">
            <v>수원권선</v>
          </cell>
        </row>
        <row r="11314">
          <cell r="A11314" t="str">
            <v>수원권선</v>
          </cell>
        </row>
        <row r="11315">
          <cell r="A11315" t="str">
            <v>수원권선</v>
          </cell>
        </row>
        <row r="11316">
          <cell r="A11316" t="str">
            <v>수원권선</v>
          </cell>
        </row>
        <row r="11317">
          <cell r="A11317" t="str">
            <v>수원권선</v>
          </cell>
        </row>
        <row r="11318">
          <cell r="A11318" t="str">
            <v>수원권선</v>
          </cell>
        </row>
        <row r="11319">
          <cell r="A11319" t="str">
            <v>수원권선</v>
          </cell>
        </row>
        <row r="11320">
          <cell r="A11320" t="str">
            <v>수원권선</v>
          </cell>
        </row>
        <row r="11321">
          <cell r="A11321" t="str">
            <v>수원권선</v>
          </cell>
        </row>
        <row r="11322">
          <cell r="A11322" t="str">
            <v>수원권선</v>
          </cell>
        </row>
        <row r="11323">
          <cell r="A11323" t="str">
            <v>수원권선</v>
          </cell>
        </row>
        <row r="11324">
          <cell r="A11324" t="str">
            <v>수원권선</v>
          </cell>
        </row>
        <row r="11325">
          <cell r="A11325" t="str">
            <v>수원권선</v>
          </cell>
        </row>
        <row r="11326">
          <cell r="A11326" t="str">
            <v>수원권선</v>
          </cell>
        </row>
        <row r="11327">
          <cell r="A11327" t="str">
            <v>수원권선</v>
          </cell>
        </row>
        <row r="11328">
          <cell r="A11328" t="str">
            <v>수원권선</v>
          </cell>
        </row>
        <row r="11329">
          <cell r="A11329" t="str">
            <v>수원권선</v>
          </cell>
        </row>
        <row r="11330">
          <cell r="A11330" t="str">
            <v>수원권선</v>
          </cell>
        </row>
        <row r="11332">
          <cell r="A11332" t="str">
            <v>수원매탄(4)</v>
          </cell>
        </row>
        <row r="11333">
          <cell r="A11333" t="str">
            <v>수원매탄(4)</v>
          </cell>
        </row>
        <row r="11334">
          <cell r="A11334" t="str">
            <v>수원매탄(4)</v>
          </cell>
        </row>
        <row r="11335">
          <cell r="A11335" t="str">
            <v>수원매탄(4)</v>
          </cell>
        </row>
        <row r="11336">
          <cell r="A11336" t="str">
            <v>수원매탄(4)</v>
          </cell>
        </row>
        <row r="11337">
          <cell r="A11337" t="str">
            <v>수원매탄(4)</v>
          </cell>
        </row>
        <row r="11338">
          <cell r="A11338" t="str">
            <v>수원매탄(4)</v>
          </cell>
        </row>
        <row r="11339">
          <cell r="A11339" t="str">
            <v>수원매탄(4)</v>
          </cell>
        </row>
        <row r="11340">
          <cell r="A11340" t="str">
            <v>수원매탄(4)</v>
          </cell>
        </row>
        <row r="11341">
          <cell r="A11341" t="str">
            <v>수원매탄(4)</v>
          </cell>
        </row>
        <row r="11342">
          <cell r="A11342" t="str">
            <v>수원매탄(4)</v>
          </cell>
        </row>
        <row r="11343">
          <cell r="A11343" t="str">
            <v>수원매탄(4)</v>
          </cell>
        </row>
        <row r="11344">
          <cell r="A11344" t="str">
            <v>수원매탄(4)</v>
          </cell>
        </row>
        <row r="11345">
          <cell r="A11345" t="str">
            <v>수원매탄(4)</v>
          </cell>
        </row>
        <row r="11346">
          <cell r="A11346" t="str">
            <v>수원매탄(4)</v>
          </cell>
        </row>
        <row r="11347">
          <cell r="A11347" t="str">
            <v>수원매탄(4)</v>
          </cell>
        </row>
        <row r="11348">
          <cell r="A11348" t="str">
            <v>수원매탄(4)</v>
          </cell>
        </row>
        <row r="11349">
          <cell r="A11349" t="str">
            <v>수원매탄(4)</v>
          </cell>
        </row>
        <row r="11350">
          <cell r="A11350" t="str">
            <v>수원매탄(4)</v>
          </cell>
        </row>
        <row r="11351">
          <cell r="A11351" t="str">
            <v>수원매탄(4)</v>
          </cell>
        </row>
        <row r="11352">
          <cell r="A11352" t="str">
            <v>수원매탄(4)</v>
          </cell>
        </row>
        <row r="11353">
          <cell r="A11353" t="str">
            <v>수원매탄(4)</v>
          </cell>
        </row>
        <row r="11354">
          <cell r="A11354" t="str">
            <v>수원매탄(4)</v>
          </cell>
        </row>
        <row r="11355">
          <cell r="A11355" t="str">
            <v>수원매탄(4)</v>
          </cell>
        </row>
        <row r="11356">
          <cell r="A11356" t="str">
            <v>수원매탄(4)</v>
          </cell>
        </row>
        <row r="11357">
          <cell r="A11357" t="str">
            <v>수원매탄(4)</v>
          </cell>
        </row>
        <row r="11358">
          <cell r="A11358" t="str">
            <v>수원매탄(4)</v>
          </cell>
        </row>
        <row r="11359">
          <cell r="A11359" t="str">
            <v>수원매탄(4)</v>
          </cell>
        </row>
        <row r="11360">
          <cell r="A11360" t="str">
            <v>수원매탄(4)</v>
          </cell>
        </row>
        <row r="11361">
          <cell r="A11361" t="str">
            <v>수원매탄(4)</v>
          </cell>
        </row>
        <row r="11362">
          <cell r="A11362" t="str">
            <v>수원매탄(4)</v>
          </cell>
        </row>
        <row r="11363">
          <cell r="A11363" t="str">
            <v>수원매탄(4)</v>
          </cell>
        </row>
        <row r="11364">
          <cell r="A11364" t="str">
            <v>수원매탄(4)</v>
          </cell>
        </row>
        <row r="11365">
          <cell r="A11365" t="str">
            <v>수원매탄(4)</v>
          </cell>
        </row>
        <row r="11366">
          <cell r="A11366" t="str">
            <v>수원매탄(4)</v>
          </cell>
        </row>
        <row r="11367">
          <cell r="A11367" t="str">
            <v>수원매탄(4)</v>
          </cell>
        </row>
        <row r="11368">
          <cell r="A11368" t="str">
            <v>수원매탄(4)</v>
          </cell>
        </row>
        <row r="11369">
          <cell r="A11369" t="str">
            <v>수원매탄(4)</v>
          </cell>
        </row>
        <row r="11370">
          <cell r="A11370" t="str">
            <v>수원매탄(4)</v>
          </cell>
        </row>
        <row r="11371">
          <cell r="A11371" t="str">
            <v>수원매탄(4)</v>
          </cell>
        </row>
        <row r="11372">
          <cell r="A11372" t="str">
            <v>수원매탄(4)</v>
          </cell>
        </row>
        <row r="11373">
          <cell r="A11373" t="str">
            <v>수원매탄(4)</v>
          </cell>
        </row>
        <row r="11374">
          <cell r="A11374" t="str">
            <v>수원매탄(4)</v>
          </cell>
        </row>
        <row r="11375">
          <cell r="A11375" t="str">
            <v>수원매탄(4)</v>
          </cell>
        </row>
        <row r="11376">
          <cell r="A11376" t="str">
            <v>수원매탄(4)</v>
          </cell>
        </row>
        <row r="11377">
          <cell r="A11377" t="str">
            <v>수원매탄(4)</v>
          </cell>
        </row>
        <row r="11378">
          <cell r="A11378" t="str">
            <v>수원매탄(4)</v>
          </cell>
        </row>
        <row r="11379">
          <cell r="A11379" t="str">
            <v>수원매탄(4)</v>
          </cell>
        </row>
        <row r="11380">
          <cell r="A11380" t="str">
            <v>수원매탄(4)</v>
          </cell>
        </row>
        <row r="11381">
          <cell r="A11381" t="str">
            <v>수원매탄(4)</v>
          </cell>
        </row>
        <row r="11382">
          <cell r="A11382" t="str">
            <v>수원매탄(4)</v>
          </cell>
        </row>
        <row r="11383">
          <cell r="A11383" t="str">
            <v>수원매탄(4)</v>
          </cell>
        </row>
        <row r="11384">
          <cell r="A11384" t="str">
            <v>수원매탄(4)</v>
          </cell>
        </row>
        <row r="11385">
          <cell r="A11385" t="str">
            <v>수원매탄(4)</v>
          </cell>
        </row>
        <row r="11386">
          <cell r="A11386" t="str">
            <v>수원매탄(4)</v>
          </cell>
        </row>
        <row r="11387">
          <cell r="A11387" t="str">
            <v>수원매탄(4)</v>
          </cell>
        </row>
        <row r="11388">
          <cell r="A11388" t="str">
            <v>수원매탄(4)</v>
          </cell>
        </row>
        <row r="11389">
          <cell r="A11389" t="str">
            <v>수원매탄(4)</v>
          </cell>
        </row>
        <row r="11390">
          <cell r="A11390" t="str">
            <v>수원매탄(4)</v>
          </cell>
        </row>
        <row r="11391">
          <cell r="A11391" t="str">
            <v>수원매탄(4)</v>
          </cell>
        </row>
        <row r="11392">
          <cell r="A11392" t="str">
            <v>수원매탄(4)</v>
          </cell>
        </row>
        <row r="11393">
          <cell r="A11393" t="str">
            <v>수원매탄(4)</v>
          </cell>
        </row>
        <row r="11394">
          <cell r="A11394" t="str">
            <v>수원매탄(4)</v>
          </cell>
        </row>
        <row r="11395">
          <cell r="A11395" t="str">
            <v>수원매탄(4)</v>
          </cell>
        </row>
        <row r="11396">
          <cell r="A11396" t="str">
            <v>수원매탄(4)</v>
          </cell>
        </row>
        <row r="11397">
          <cell r="A11397" t="str">
            <v>수원매탄(4)</v>
          </cell>
        </row>
        <row r="11398">
          <cell r="A11398" t="str">
            <v>수원매탄(4)</v>
          </cell>
        </row>
        <row r="11399">
          <cell r="A11399" t="str">
            <v>수원매탄(4)</v>
          </cell>
        </row>
        <row r="11400">
          <cell r="A11400" t="str">
            <v>수원매탄(4)</v>
          </cell>
        </row>
        <row r="11401">
          <cell r="A11401" t="str">
            <v>수원매탄(4)</v>
          </cell>
        </row>
        <row r="11402">
          <cell r="A11402" t="str">
            <v>수원매탄(4)</v>
          </cell>
        </row>
        <row r="11403">
          <cell r="A11403" t="str">
            <v>수원매탄(4)</v>
          </cell>
        </row>
        <row r="11404">
          <cell r="A11404" t="str">
            <v>수원매탄(4)</v>
          </cell>
        </row>
        <row r="11405">
          <cell r="A11405" t="str">
            <v>수원매탄(4)</v>
          </cell>
        </row>
        <row r="11406">
          <cell r="A11406" t="str">
            <v>수원매탄(4)</v>
          </cell>
        </row>
        <row r="11407">
          <cell r="A11407" t="str">
            <v>수원매탄(4)</v>
          </cell>
        </row>
        <row r="11408">
          <cell r="A11408" t="str">
            <v>수원매탄(4)</v>
          </cell>
        </row>
        <row r="11409">
          <cell r="A11409" t="str">
            <v>수원매탄(4)</v>
          </cell>
        </row>
        <row r="11410">
          <cell r="A11410" t="str">
            <v>수원매탄(4)</v>
          </cell>
        </row>
        <row r="11411">
          <cell r="A11411" t="str">
            <v>수원매탄(4)</v>
          </cell>
        </row>
        <row r="11412">
          <cell r="A11412" t="str">
            <v>수원매탄(4)</v>
          </cell>
        </row>
        <row r="11413">
          <cell r="A11413" t="str">
            <v>수원매탄(4)</v>
          </cell>
        </row>
        <row r="11414">
          <cell r="A11414" t="str">
            <v>수원매탄(4)</v>
          </cell>
        </row>
        <row r="11415">
          <cell r="A11415" t="str">
            <v>수원매탄(4)</v>
          </cell>
        </row>
        <row r="11416">
          <cell r="A11416" t="str">
            <v>수원매탄(4)</v>
          </cell>
        </row>
        <row r="11417">
          <cell r="A11417" t="str">
            <v>수원매탄(4)</v>
          </cell>
        </row>
        <row r="11418">
          <cell r="A11418" t="str">
            <v>수원매탄(4)</v>
          </cell>
        </row>
        <row r="11419">
          <cell r="A11419" t="str">
            <v>수원매탄(4)</v>
          </cell>
        </row>
        <row r="11420">
          <cell r="A11420" t="str">
            <v>수원매탄(4)</v>
          </cell>
        </row>
        <row r="11421">
          <cell r="A11421" t="str">
            <v>수원매탄(4)</v>
          </cell>
        </row>
        <row r="11422">
          <cell r="A11422" t="str">
            <v>수원매탄(4)</v>
          </cell>
        </row>
        <row r="11423">
          <cell r="A11423" t="str">
            <v>수원매탄(4)</v>
          </cell>
        </row>
        <row r="11424">
          <cell r="A11424" t="str">
            <v>수원매탄(4)</v>
          </cell>
        </row>
        <row r="11425">
          <cell r="A11425" t="str">
            <v>수원매탄(4)</v>
          </cell>
        </row>
        <row r="11426">
          <cell r="A11426" t="str">
            <v>수원매탄(4)</v>
          </cell>
        </row>
        <row r="11427">
          <cell r="A11427" t="str">
            <v>수원매탄(4)</v>
          </cell>
        </row>
        <row r="11428">
          <cell r="A11428" t="str">
            <v>수원매탄(4)</v>
          </cell>
        </row>
        <row r="11429">
          <cell r="A11429" t="str">
            <v>수원매탄(4)</v>
          </cell>
        </row>
        <row r="11430">
          <cell r="A11430" t="str">
            <v>수원매탄(4)</v>
          </cell>
        </row>
        <row r="11431">
          <cell r="A11431" t="str">
            <v>수원매탄(4)</v>
          </cell>
        </row>
        <row r="11433">
          <cell r="A11433" t="str">
            <v>안양석수</v>
          </cell>
        </row>
        <row r="11434">
          <cell r="A11434" t="str">
            <v>안양석수</v>
          </cell>
        </row>
        <row r="11435">
          <cell r="A11435" t="str">
            <v>안양석수</v>
          </cell>
        </row>
        <row r="11436">
          <cell r="A11436" t="str">
            <v>안양석수</v>
          </cell>
        </row>
        <row r="11437">
          <cell r="A11437" t="str">
            <v>안양석수</v>
          </cell>
        </row>
        <row r="11438">
          <cell r="A11438" t="str">
            <v>안양석수</v>
          </cell>
        </row>
        <row r="11439">
          <cell r="A11439" t="str">
            <v>안양석수</v>
          </cell>
        </row>
        <row r="11440">
          <cell r="A11440" t="str">
            <v>안양석수</v>
          </cell>
        </row>
        <row r="11441">
          <cell r="A11441" t="str">
            <v>안양석수</v>
          </cell>
        </row>
        <row r="11442">
          <cell r="A11442" t="str">
            <v>안양석수</v>
          </cell>
        </row>
        <row r="11443">
          <cell r="A11443" t="str">
            <v>안양석수</v>
          </cell>
        </row>
        <row r="11444">
          <cell r="A11444" t="str">
            <v>안양석수</v>
          </cell>
        </row>
        <row r="11445">
          <cell r="A11445" t="str">
            <v>안양석수</v>
          </cell>
        </row>
        <row r="11446">
          <cell r="A11446" t="str">
            <v>안양석수</v>
          </cell>
        </row>
        <row r="11447">
          <cell r="A11447" t="str">
            <v>안양석수</v>
          </cell>
        </row>
        <row r="11448">
          <cell r="A11448" t="str">
            <v>안양석수</v>
          </cell>
        </row>
        <row r="11449">
          <cell r="A11449" t="str">
            <v>안양석수</v>
          </cell>
        </row>
        <row r="11450">
          <cell r="A11450" t="str">
            <v>안양석수</v>
          </cell>
        </row>
        <row r="11451">
          <cell r="A11451" t="str">
            <v>안양석수</v>
          </cell>
        </row>
        <row r="11452">
          <cell r="A11452" t="str">
            <v>안양석수</v>
          </cell>
        </row>
        <row r="11453">
          <cell r="A11453" t="str">
            <v>안양석수</v>
          </cell>
        </row>
        <row r="11454">
          <cell r="A11454" t="str">
            <v>안양석수</v>
          </cell>
        </row>
        <row r="11455">
          <cell r="A11455" t="str">
            <v>안양석수</v>
          </cell>
        </row>
        <row r="11456">
          <cell r="A11456" t="str">
            <v>안양석수</v>
          </cell>
        </row>
        <row r="11457">
          <cell r="A11457" t="str">
            <v>안양석수</v>
          </cell>
        </row>
        <row r="11458">
          <cell r="A11458" t="str">
            <v>안양석수</v>
          </cell>
        </row>
        <row r="11459">
          <cell r="A11459" t="str">
            <v>안양석수</v>
          </cell>
        </row>
        <row r="11460">
          <cell r="A11460" t="str">
            <v>안양석수</v>
          </cell>
        </row>
        <row r="11461">
          <cell r="A11461" t="str">
            <v>안양석수</v>
          </cell>
        </row>
        <row r="11462">
          <cell r="A11462" t="str">
            <v>안양석수</v>
          </cell>
        </row>
        <row r="11463">
          <cell r="A11463" t="str">
            <v>안양석수</v>
          </cell>
        </row>
        <row r="11464">
          <cell r="A11464" t="str">
            <v>안양석수</v>
          </cell>
        </row>
        <row r="11465">
          <cell r="A11465" t="str">
            <v>안양석수</v>
          </cell>
        </row>
        <row r="11466">
          <cell r="A11466" t="str">
            <v>안양석수</v>
          </cell>
        </row>
        <row r="11467">
          <cell r="A11467" t="str">
            <v>안양석수</v>
          </cell>
        </row>
        <row r="11468">
          <cell r="A11468" t="str">
            <v>안양석수</v>
          </cell>
        </row>
        <row r="11469">
          <cell r="A11469" t="str">
            <v>안양석수</v>
          </cell>
        </row>
        <row r="11470">
          <cell r="A11470" t="str">
            <v>안양석수</v>
          </cell>
        </row>
        <row r="11471">
          <cell r="A11471" t="str">
            <v>안양석수</v>
          </cell>
        </row>
        <row r="11472">
          <cell r="A11472" t="str">
            <v>안양석수</v>
          </cell>
        </row>
        <row r="11473">
          <cell r="A11473" t="str">
            <v>안양석수</v>
          </cell>
        </row>
        <row r="11474">
          <cell r="A11474" t="str">
            <v>안양석수</v>
          </cell>
        </row>
        <row r="11475">
          <cell r="A11475" t="str">
            <v>안양석수</v>
          </cell>
        </row>
        <row r="11476">
          <cell r="A11476" t="str">
            <v>안양석수</v>
          </cell>
        </row>
        <row r="11477">
          <cell r="A11477" t="str">
            <v>안양석수</v>
          </cell>
        </row>
        <row r="11478">
          <cell r="A11478" t="str">
            <v>안양석수</v>
          </cell>
        </row>
        <row r="11479">
          <cell r="A11479" t="str">
            <v>안양석수</v>
          </cell>
        </row>
        <row r="11480">
          <cell r="A11480" t="str">
            <v>안양석수</v>
          </cell>
        </row>
        <row r="11481">
          <cell r="A11481" t="str">
            <v>안양석수</v>
          </cell>
        </row>
        <row r="11482">
          <cell r="A11482" t="str">
            <v>안양석수</v>
          </cell>
        </row>
        <row r="11483">
          <cell r="A11483" t="str">
            <v>안양석수</v>
          </cell>
        </row>
        <row r="11484">
          <cell r="A11484" t="str">
            <v>안양석수</v>
          </cell>
        </row>
        <row r="11485">
          <cell r="A11485" t="str">
            <v>안양석수</v>
          </cell>
        </row>
        <row r="11486">
          <cell r="A11486" t="str">
            <v>안양석수</v>
          </cell>
        </row>
        <row r="11487">
          <cell r="A11487" t="str">
            <v>안양석수</v>
          </cell>
        </row>
        <row r="11488">
          <cell r="A11488" t="str">
            <v>안양석수</v>
          </cell>
        </row>
        <row r="11489">
          <cell r="A11489" t="str">
            <v>안양석수</v>
          </cell>
        </row>
        <row r="11490">
          <cell r="A11490" t="str">
            <v>안양석수</v>
          </cell>
        </row>
        <row r="11491">
          <cell r="A11491" t="str">
            <v>안양석수</v>
          </cell>
        </row>
        <row r="11492">
          <cell r="A11492" t="str">
            <v>안양석수</v>
          </cell>
        </row>
        <row r="11493">
          <cell r="A11493" t="str">
            <v>안양석수</v>
          </cell>
        </row>
        <row r="11494">
          <cell r="A11494" t="str">
            <v>안양석수</v>
          </cell>
        </row>
        <row r="11495">
          <cell r="A11495" t="str">
            <v>안양석수</v>
          </cell>
        </row>
        <row r="11496">
          <cell r="A11496" t="str">
            <v>안양석수</v>
          </cell>
        </row>
        <row r="11497">
          <cell r="A11497" t="str">
            <v>안양석수</v>
          </cell>
        </row>
        <row r="11498">
          <cell r="A11498" t="str">
            <v>안양석수</v>
          </cell>
        </row>
        <row r="11499">
          <cell r="A11499" t="str">
            <v>안양석수</v>
          </cell>
        </row>
        <row r="11500">
          <cell r="A11500" t="str">
            <v>안양석수</v>
          </cell>
        </row>
        <row r="11501">
          <cell r="A11501" t="str">
            <v>안양석수</v>
          </cell>
        </row>
        <row r="11502">
          <cell r="A11502" t="str">
            <v>안양석수</v>
          </cell>
        </row>
        <row r="11503">
          <cell r="A11503" t="str">
            <v>안양석수</v>
          </cell>
        </row>
        <row r="11504">
          <cell r="A11504" t="str">
            <v>안양석수</v>
          </cell>
        </row>
        <row r="11505">
          <cell r="A11505" t="str">
            <v>안양석수</v>
          </cell>
        </row>
        <row r="11506">
          <cell r="A11506" t="str">
            <v>안양석수</v>
          </cell>
        </row>
        <row r="11507">
          <cell r="A11507" t="str">
            <v>안양석수</v>
          </cell>
        </row>
        <row r="11508">
          <cell r="A11508" t="str">
            <v>안양석수</v>
          </cell>
        </row>
        <row r="11509">
          <cell r="A11509" t="str">
            <v>안양석수</v>
          </cell>
        </row>
        <row r="11510">
          <cell r="A11510" t="str">
            <v>안양석수</v>
          </cell>
        </row>
        <row r="11511">
          <cell r="A11511" t="str">
            <v>안양석수</v>
          </cell>
        </row>
        <row r="11512">
          <cell r="A11512" t="str">
            <v>안양석수</v>
          </cell>
        </row>
        <row r="11513">
          <cell r="A11513" t="str">
            <v>안양석수</v>
          </cell>
        </row>
        <row r="11514">
          <cell r="A11514" t="str">
            <v>안양석수</v>
          </cell>
        </row>
        <row r="11515">
          <cell r="A11515" t="str">
            <v>안양석수</v>
          </cell>
        </row>
        <row r="11516">
          <cell r="A11516" t="str">
            <v>안양석수</v>
          </cell>
        </row>
        <row r="11517">
          <cell r="A11517" t="str">
            <v>안양석수</v>
          </cell>
        </row>
        <row r="11518">
          <cell r="A11518" t="str">
            <v>안양석수</v>
          </cell>
        </row>
        <row r="11519">
          <cell r="A11519" t="str">
            <v>안양석수</v>
          </cell>
        </row>
        <row r="11520">
          <cell r="A11520" t="str">
            <v>안양석수</v>
          </cell>
        </row>
        <row r="11521">
          <cell r="A11521" t="str">
            <v>안양석수</v>
          </cell>
        </row>
        <row r="11522">
          <cell r="A11522" t="str">
            <v>안양석수</v>
          </cell>
        </row>
        <row r="11523">
          <cell r="A11523" t="str">
            <v>안양석수</v>
          </cell>
        </row>
        <row r="11524">
          <cell r="A11524" t="str">
            <v>안양석수</v>
          </cell>
        </row>
        <row r="11525">
          <cell r="A11525" t="str">
            <v>안양석수</v>
          </cell>
        </row>
        <row r="11526">
          <cell r="A11526" t="str">
            <v>안양석수</v>
          </cell>
        </row>
        <row r="11527">
          <cell r="A11527" t="str">
            <v>안양석수</v>
          </cell>
        </row>
        <row r="11528">
          <cell r="A11528" t="str">
            <v>안양석수</v>
          </cell>
        </row>
        <row r="11529">
          <cell r="A11529" t="str">
            <v>안양석수</v>
          </cell>
        </row>
        <row r="11530">
          <cell r="A11530" t="str">
            <v>안양석수</v>
          </cell>
        </row>
        <row r="11531">
          <cell r="A11531" t="str">
            <v>안양석수</v>
          </cell>
        </row>
        <row r="11532">
          <cell r="A11532" t="str">
            <v>안양석수</v>
          </cell>
        </row>
        <row r="11534">
          <cell r="A11534" t="str">
            <v>의정부녹양</v>
          </cell>
        </row>
        <row r="11535">
          <cell r="A11535" t="str">
            <v>의정부녹양</v>
          </cell>
        </row>
        <row r="11536">
          <cell r="A11536" t="str">
            <v>의정부녹양</v>
          </cell>
        </row>
        <row r="11537">
          <cell r="A11537" t="str">
            <v>의정부녹양</v>
          </cell>
        </row>
        <row r="11538">
          <cell r="A11538" t="str">
            <v>의정부녹양</v>
          </cell>
        </row>
        <row r="11539">
          <cell r="A11539" t="str">
            <v>의정부녹양</v>
          </cell>
        </row>
        <row r="11540">
          <cell r="A11540" t="str">
            <v>의정부녹양</v>
          </cell>
        </row>
        <row r="11541">
          <cell r="A11541" t="str">
            <v>의정부녹양</v>
          </cell>
        </row>
        <row r="11542">
          <cell r="A11542" t="str">
            <v>의정부녹양</v>
          </cell>
        </row>
        <row r="11543">
          <cell r="A11543" t="str">
            <v>의정부녹양</v>
          </cell>
        </row>
        <row r="11544">
          <cell r="A11544" t="str">
            <v>의정부녹양</v>
          </cell>
        </row>
        <row r="11545">
          <cell r="A11545" t="str">
            <v>의정부녹양</v>
          </cell>
        </row>
        <row r="11546">
          <cell r="A11546" t="str">
            <v>의정부녹양</v>
          </cell>
        </row>
        <row r="11548">
          <cell r="A11548" t="str">
            <v>안산중앙</v>
          </cell>
        </row>
        <row r="11549">
          <cell r="A11549" t="str">
            <v>안산중앙</v>
          </cell>
        </row>
        <row r="11550">
          <cell r="A11550" t="str">
            <v>안산중앙</v>
          </cell>
        </row>
        <row r="11551">
          <cell r="A11551" t="str">
            <v>안산중앙</v>
          </cell>
        </row>
        <row r="11552">
          <cell r="A11552" t="str">
            <v>안산중앙</v>
          </cell>
        </row>
        <row r="11553">
          <cell r="A11553" t="str">
            <v>안산중앙</v>
          </cell>
        </row>
        <row r="11554">
          <cell r="A11554" t="str">
            <v>안산중앙</v>
          </cell>
        </row>
        <row r="11555">
          <cell r="A11555" t="str">
            <v>안산중앙</v>
          </cell>
        </row>
        <row r="11556">
          <cell r="A11556" t="str">
            <v>안산중앙</v>
          </cell>
        </row>
        <row r="11557">
          <cell r="A11557" t="str">
            <v>안산중앙</v>
          </cell>
        </row>
        <row r="11558">
          <cell r="A11558" t="str">
            <v>안산중앙</v>
          </cell>
        </row>
        <row r="11559">
          <cell r="A11559" t="str">
            <v>안산중앙</v>
          </cell>
        </row>
        <row r="11560">
          <cell r="A11560" t="str">
            <v>안산중앙</v>
          </cell>
        </row>
        <row r="11561">
          <cell r="A11561" t="str">
            <v>안산중앙</v>
          </cell>
        </row>
        <row r="11562">
          <cell r="A11562" t="str">
            <v>안산중앙</v>
          </cell>
        </row>
        <row r="11563">
          <cell r="A11563" t="str">
            <v>안산중앙</v>
          </cell>
        </row>
        <row r="11564">
          <cell r="A11564" t="str">
            <v>안산중앙</v>
          </cell>
        </row>
        <row r="11565">
          <cell r="A11565" t="str">
            <v>안산중앙</v>
          </cell>
        </row>
        <row r="11566">
          <cell r="A11566" t="str">
            <v>안산중앙</v>
          </cell>
        </row>
        <row r="11567">
          <cell r="A11567" t="str">
            <v>안산중앙</v>
          </cell>
        </row>
        <row r="11568">
          <cell r="A11568" t="str">
            <v>안산중앙</v>
          </cell>
        </row>
        <row r="11569">
          <cell r="A11569" t="str">
            <v>안산중앙</v>
          </cell>
        </row>
        <row r="11570">
          <cell r="A11570" t="str">
            <v>안산중앙</v>
          </cell>
        </row>
        <row r="11571">
          <cell r="A11571" t="str">
            <v>안산중앙</v>
          </cell>
        </row>
        <row r="11572">
          <cell r="A11572" t="str">
            <v>안산중앙</v>
          </cell>
        </row>
        <row r="11573">
          <cell r="A11573" t="str">
            <v>안산중앙</v>
          </cell>
        </row>
        <row r="11574">
          <cell r="A11574" t="str">
            <v>안산중앙</v>
          </cell>
        </row>
        <row r="11575">
          <cell r="A11575" t="str">
            <v>안산중앙</v>
          </cell>
        </row>
        <row r="11576">
          <cell r="A11576" t="str">
            <v>안산중앙</v>
          </cell>
        </row>
        <row r="11577">
          <cell r="A11577" t="str">
            <v>안산중앙</v>
          </cell>
        </row>
        <row r="11578">
          <cell r="A11578" t="str">
            <v>안산중앙</v>
          </cell>
        </row>
        <row r="11579">
          <cell r="A11579" t="str">
            <v>안산중앙</v>
          </cell>
        </row>
        <row r="11580">
          <cell r="A11580" t="str">
            <v>안산중앙</v>
          </cell>
        </row>
        <row r="11581">
          <cell r="A11581" t="str">
            <v>안산중앙</v>
          </cell>
        </row>
        <row r="11582">
          <cell r="A11582" t="str">
            <v>안산중앙</v>
          </cell>
        </row>
        <row r="11583">
          <cell r="A11583" t="str">
            <v>안산중앙</v>
          </cell>
        </row>
        <row r="11584">
          <cell r="A11584" t="str">
            <v>안산중앙</v>
          </cell>
        </row>
        <row r="11585">
          <cell r="A11585" t="str">
            <v>안산중앙</v>
          </cell>
        </row>
        <row r="11586">
          <cell r="A11586" t="str">
            <v>안산중앙</v>
          </cell>
        </row>
        <row r="11587">
          <cell r="A11587" t="str">
            <v>안산중앙</v>
          </cell>
        </row>
        <row r="11588">
          <cell r="A11588" t="str">
            <v>안산중앙</v>
          </cell>
        </row>
        <row r="11589">
          <cell r="A11589" t="str">
            <v>안산중앙</v>
          </cell>
        </row>
        <row r="11590">
          <cell r="A11590" t="str">
            <v>안산중앙</v>
          </cell>
        </row>
        <row r="11591">
          <cell r="A11591" t="str">
            <v>안산중앙</v>
          </cell>
        </row>
        <row r="11592">
          <cell r="A11592" t="str">
            <v>안산중앙</v>
          </cell>
        </row>
        <row r="11593">
          <cell r="A11593" t="str">
            <v>안산중앙</v>
          </cell>
        </row>
        <row r="11594">
          <cell r="A11594" t="str">
            <v>안산중앙</v>
          </cell>
        </row>
        <row r="11595">
          <cell r="A11595" t="str">
            <v>안산중앙</v>
          </cell>
        </row>
        <row r="11596">
          <cell r="A11596" t="str">
            <v>안산중앙</v>
          </cell>
        </row>
        <row r="11597">
          <cell r="A11597" t="str">
            <v>안산중앙</v>
          </cell>
        </row>
        <row r="11598">
          <cell r="A11598" t="str">
            <v>안산중앙</v>
          </cell>
        </row>
        <row r="11599">
          <cell r="A11599" t="str">
            <v>안산중앙</v>
          </cell>
        </row>
        <row r="11600">
          <cell r="A11600" t="str">
            <v>안산중앙</v>
          </cell>
        </row>
        <row r="11601">
          <cell r="A11601" t="str">
            <v>안산중앙</v>
          </cell>
        </row>
        <row r="11602">
          <cell r="A11602" t="str">
            <v>안산중앙</v>
          </cell>
        </row>
        <row r="11603">
          <cell r="A11603" t="str">
            <v>안산중앙</v>
          </cell>
        </row>
        <row r="11604">
          <cell r="A11604" t="str">
            <v>안산중앙</v>
          </cell>
        </row>
        <row r="11605">
          <cell r="A11605" t="str">
            <v>안산중앙</v>
          </cell>
        </row>
        <row r="11606">
          <cell r="A11606" t="str">
            <v>안산중앙</v>
          </cell>
        </row>
        <row r="11607">
          <cell r="A11607" t="str">
            <v>안산중앙</v>
          </cell>
        </row>
        <row r="11608">
          <cell r="A11608" t="str">
            <v>안산중앙</v>
          </cell>
        </row>
        <row r="11609">
          <cell r="A11609" t="str">
            <v>안산중앙</v>
          </cell>
        </row>
        <row r="11610">
          <cell r="A11610" t="str">
            <v>안산중앙</v>
          </cell>
        </row>
        <row r="11611">
          <cell r="A11611" t="str">
            <v>안산중앙</v>
          </cell>
        </row>
        <row r="11612">
          <cell r="A11612" t="str">
            <v>안산중앙</v>
          </cell>
        </row>
        <row r="11613">
          <cell r="A11613" t="str">
            <v>안산중앙</v>
          </cell>
        </row>
        <row r="11614">
          <cell r="A11614" t="str">
            <v>안산중앙</v>
          </cell>
        </row>
        <row r="11615">
          <cell r="A11615" t="str">
            <v>안산중앙</v>
          </cell>
        </row>
        <row r="11616">
          <cell r="A11616" t="str">
            <v>안산중앙</v>
          </cell>
        </row>
        <row r="11617">
          <cell r="A11617" t="str">
            <v>안산중앙</v>
          </cell>
        </row>
        <row r="11618">
          <cell r="A11618" t="str">
            <v>안산중앙</v>
          </cell>
        </row>
        <row r="11619">
          <cell r="A11619" t="str">
            <v>안산중앙</v>
          </cell>
        </row>
        <row r="11620">
          <cell r="A11620" t="str">
            <v>안산중앙</v>
          </cell>
        </row>
        <row r="11621">
          <cell r="A11621" t="str">
            <v>안산중앙</v>
          </cell>
        </row>
        <row r="11622">
          <cell r="A11622" t="str">
            <v>안산중앙</v>
          </cell>
        </row>
        <row r="11623">
          <cell r="A11623" t="str">
            <v>안산중앙</v>
          </cell>
        </row>
        <row r="11624">
          <cell r="A11624" t="str">
            <v>안산중앙</v>
          </cell>
        </row>
        <row r="11625">
          <cell r="A11625" t="str">
            <v>안산중앙</v>
          </cell>
        </row>
        <row r="11626">
          <cell r="A11626" t="str">
            <v>안산중앙</v>
          </cell>
        </row>
        <row r="11627">
          <cell r="A11627" t="str">
            <v>안산중앙</v>
          </cell>
        </row>
        <row r="11628">
          <cell r="A11628" t="str">
            <v>안산중앙</v>
          </cell>
        </row>
        <row r="11629">
          <cell r="A11629" t="str">
            <v>안산중앙</v>
          </cell>
        </row>
        <row r="11630">
          <cell r="A11630" t="str">
            <v>안산중앙</v>
          </cell>
        </row>
        <row r="11631">
          <cell r="A11631" t="str">
            <v>안산중앙</v>
          </cell>
        </row>
        <row r="11632">
          <cell r="A11632" t="str">
            <v>안산중앙</v>
          </cell>
        </row>
        <row r="11633">
          <cell r="A11633" t="str">
            <v>안산중앙</v>
          </cell>
        </row>
        <row r="11634">
          <cell r="A11634" t="str">
            <v>안산중앙</v>
          </cell>
        </row>
        <row r="11635">
          <cell r="A11635" t="str">
            <v>안산중앙</v>
          </cell>
        </row>
        <row r="11636">
          <cell r="A11636" t="str">
            <v>안산중앙</v>
          </cell>
        </row>
        <row r="11637">
          <cell r="A11637" t="str">
            <v>안산중앙</v>
          </cell>
        </row>
        <row r="11638">
          <cell r="A11638" t="str">
            <v>안산중앙</v>
          </cell>
        </row>
        <row r="11639">
          <cell r="A11639" t="str">
            <v>안산중앙</v>
          </cell>
        </row>
        <row r="11640">
          <cell r="A11640" t="str">
            <v>안산중앙</v>
          </cell>
        </row>
        <row r="11641">
          <cell r="A11641" t="str">
            <v>안산중앙</v>
          </cell>
        </row>
        <row r="11642">
          <cell r="A11642" t="str">
            <v>안산중앙</v>
          </cell>
        </row>
        <row r="11643">
          <cell r="A11643" t="str">
            <v>안산중앙</v>
          </cell>
        </row>
        <row r="11644">
          <cell r="A11644" t="str">
            <v>안산중앙</v>
          </cell>
        </row>
        <row r="11645">
          <cell r="A11645" t="str">
            <v>안산중앙</v>
          </cell>
        </row>
        <row r="11646">
          <cell r="A11646" t="str">
            <v>안산중앙</v>
          </cell>
        </row>
        <row r="11647">
          <cell r="A11647" t="str">
            <v>안산중앙</v>
          </cell>
        </row>
        <row r="11648">
          <cell r="A11648" t="str">
            <v>안산중앙</v>
          </cell>
        </row>
        <row r="11649">
          <cell r="A11649" t="str">
            <v>안산중앙</v>
          </cell>
        </row>
        <row r="11650">
          <cell r="A11650" t="str">
            <v>안산중앙</v>
          </cell>
        </row>
        <row r="11651">
          <cell r="A11651" t="str">
            <v>안산중앙</v>
          </cell>
        </row>
        <row r="11652">
          <cell r="A11652" t="str">
            <v>안산중앙</v>
          </cell>
        </row>
        <row r="11653">
          <cell r="A11653" t="str">
            <v>안산중앙</v>
          </cell>
        </row>
        <row r="11654">
          <cell r="A11654" t="str">
            <v>안산중앙</v>
          </cell>
        </row>
        <row r="11655">
          <cell r="A11655" t="str">
            <v>안산중앙</v>
          </cell>
        </row>
        <row r="11656">
          <cell r="A11656" t="str">
            <v>안산중앙</v>
          </cell>
        </row>
        <row r="11657">
          <cell r="A11657" t="str">
            <v>안산중앙</v>
          </cell>
        </row>
        <row r="11658">
          <cell r="A11658" t="str">
            <v>안산중앙</v>
          </cell>
        </row>
        <row r="11659">
          <cell r="A11659" t="str">
            <v>안산중앙</v>
          </cell>
        </row>
        <row r="11660">
          <cell r="A11660" t="str">
            <v>안산중앙</v>
          </cell>
        </row>
        <row r="11661">
          <cell r="A11661" t="str">
            <v>안산중앙</v>
          </cell>
        </row>
        <row r="11662">
          <cell r="A11662" t="str">
            <v>안산중앙</v>
          </cell>
        </row>
        <row r="11663">
          <cell r="A11663" t="str">
            <v>안산중앙</v>
          </cell>
        </row>
        <row r="11664">
          <cell r="A11664" t="str">
            <v>안산중앙</v>
          </cell>
        </row>
        <row r="11665">
          <cell r="A11665" t="str">
            <v>안산중앙</v>
          </cell>
        </row>
        <row r="11666">
          <cell r="A11666" t="str">
            <v>안산중앙</v>
          </cell>
        </row>
        <row r="11667">
          <cell r="A11667" t="str">
            <v>안산중앙</v>
          </cell>
        </row>
        <row r="11669">
          <cell r="A11669" t="str">
            <v>부천상동18</v>
          </cell>
        </row>
        <row r="11670">
          <cell r="A11670" t="str">
            <v>부천상동18</v>
          </cell>
        </row>
        <row r="11671">
          <cell r="A11671" t="str">
            <v>부천상동18</v>
          </cell>
        </row>
        <row r="11672">
          <cell r="A11672" t="str">
            <v>부천상동18</v>
          </cell>
        </row>
        <row r="11673">
          <cell r="A11673" t="str">
            <v>부천상동18</v>
          </cell>
        </row>
        <row r="11674">
          <cell r="A11674" t="str">
            <v>부천상동18</v>
          </cell>
        </row>
        <row r="11675">
          <cell r="A11675" t="str">
            <v>부천상동18</v>
          </cell>
        </row>
        <row r="11676">
          <cell r="A11676" t="str">
            <v>부천상동18</v>
          </cell>
        </row>
        <row r="11677">
          <cell r="A11677" t="str">
            <v>부천상동18</v>
          </cell>
        </row>
        <row r="11678">
          <cell r="A11678" t="str">
            <v>부천상동18</v>
          </cell>
        </row>
        <row r="11679">
          <cell r="A11679" t="str">
            <v>부천상동18</v>
          </cell>
        </row>
        <row r="11680">
          <cell r="A11680" t="str">
            <v>부천상동18</v>
          </cell>
        </row>
        <row r="11681">
          <cell r="A11681" t="str">
            <v>부천상동18</v>
          </cell>
        </row>
        <row r="11682">
          <cell r="A11682" t="str">
            <v>부천상동18</v>
          </cell>
        </row>
        <row r="11683">
          <cell r="A11683" t="str">
            <v>부천상동18</v>
          </cell>
        </row>
        <row r="11684">
          <cell r="A11684" t="str">
            <v>부천상동18</v>
          </cell>
        </row>
        <row r="11685">
          <cell r="A11685" t="str">
            <v>부천상동18</v>
          </cell>
        </row>
        <row r="11686">
          <cell r="A11686" t="str">
            <v>부천상동18</v>
          </cell>
        </row>
        <row r="11687">
          <cell r="A11687" t="str">
            <v>부천상동18</v>
          </cell>
        </row>
        <row r="11688">
          <cell r="A11688" t="str">
            <v>부천상동18</v>
          </cell>
        </row>
        <row r="11689">
          <cell r="A11689" t="str">
            <v>부천상동18</v>
          </cell>
        </row>
        <row r="11690">
          <cell r="A11690" t="str">
            <v>부천상동18</v>
          </cell>
        </row>
        <row r="11691">
          <cell r="A11691" t="str">
            <v>부천상동18</v>
          </cell>
        </row>
        <row r="11692">
          <cell r="A11692" t="str">
            <v>부천상동18</v>
          </cell>
        </row>
        <row r="11693">
          <cell r="A11693" t="str">
            <v>부천상동18</v>
          </cell>
        </row>
        <row r="11694">
          <cell r="A11694" t="str">
            <v>부천상동18</v>
          </cell>
        </row>
        <row r="11695">
          <cell r="A11695" t="str">
            <v>부천상동18</v>
          </cell>
        </row>
        <row r="11696">
          <cell r="A11696" t="str">
            <v>부천상동18</v>
          </cell>
        </row>
        <row r="11697">
          <cell r="A11697" t="str">
            <v>부천상동18</v>
          </cell>
        </row>
        <row r="11698">
          <cell r="A11698" t="str">
            <v>부천상동18</v>
          </cell>
        </row>
        <row r="11699">
          <cell r="A11699" t="str">
            <v>부천상동18</v>
          </cell>
        </row>
        <row r="11700">
          <cell r="A11700" t="str">
            <v>부천상동18</v>
          </cell>
        </row>
        <row r="11701">
          <cell r="A11701" t="str">
            <v>부천상동18</v>
          </cell>
        </row>
        <row r="11702">
          <cell r="A11702" t="str">
            <v>부천상동18</v>
          </cell>
        </row>
        <row r="11703">
          <cell r="A11703" t="str">
            <v>부천상동18</v>
          </cell>
        </row>
        <row r="11704">
          <cell r="A11704" t="str">
            <v>부천상동18</v>
          </cell>
        </row>
        <row r="11705">
          <cell r="A11705" t="str">
            <v>부천상동18</v>
          </cell>
        </row>
        <row r="11706">
          <cell r="A11706" t="str">
            <v>부천상동18</v>
          </cell>
        </row>
        <row r="11707">
          <cell r="A11707" t="str">
            <v>부천상동18</v>
          </cell>
        </row>
        <row r="11708">
          <cell r="A11708" t="str">
            <v>부천상동18</v>
          </cell>
        </row>
        <row r="11709">
          <cell r="A11709" t="str">
            <v>부천상동18</v>
          </cell>
        </row>
        <row r="11710">
          <cell r="A11710" t="str">
            <v>부천상동18</v>
          </cell>
        </row>
        <row r="11711">
          <cell r="A11711" t="str">
            <v>부천상동18</v>
          </cell>
        </row>
        <row r="11712">
          <cell r="A11712" t="str">
            <v>부천상동18</v>
          </cell>
        </row>
        <row r="11713">
          <cell r="A11713" t="str">
            <v>부천상동18</v>
          </cell>
        </row>
        <row r="11714">
          <cell r="A11714" t="str">
            <v>부천상동18</v>
          </cell>
        </row>
        <row r="11715">
          <cell r="A11715" t="str">
            <v>부천상동18</v>
          </cell>
        </row>
        <row r="11716">
          <cell r="A11716" t="str">
            <v>부천상동18</v>
          </cell>
        </row>
        <row r="11717">
          <cell r="A11717" t="str">
            <v>부천상동18</v>
          </cell>
        </row>
        <row r="11718">
          <cell r="A11718" t="str">
            <v>부천상동18</v>
          </cell>
        </row>
        <row r="11719">
          <cell r="A11719" t="str">
            <v>부천상동18</v>
          </cell>
        </row>
        <row r="11720">
          <cell r="A11720" t="str">
            <v>부천상동18</v>
          </cell>
        </row>
        <row r="11721">
          <cell r="A11721" t="str">
            <v>부천상동18</v>
          </cell>
        </row>
        <row r="11722">
          <cell r="A11722" t="str">
            <v>부천상동18</v>
          </cell>
        </row>
        <row r="11723">
          <cell r="A11723" t="str">
            <v>부천상동18</v>
          </cell>
        </row>
        <row r="11724">
          <cell r="A11724" t="str">
            <v>부천상동18</v>
          </cell>
        </row>
        <row r="11725">
          <cell r="A11725" t="str">
            <v>부천상동18</v>
          </cell>
        </row>
        <row r="11726">
          <cell r="A11726" t="str">
            <v>부천상동18</v>
          </cell>
        </row>
        <row r="11727">
          <cell r="A11727" t="str">
            <v>부천상동18</v>
          </cell>
        </row>
        <row r="11728">
          <cell r="A11728" t="str">
            <v>부천상동18</v>
          </cell>
        </row>
        <row r="11729">
          <cell r="A11729" t="str">
            <v>부천상동18</v>
          </cell>
        </row>
        <row r="11730">
          <cell r="A11730" t="str">
            <v>부천상동18</v>
          </cell>
        </row>
        <row r="11731">
          <cell r="A11731" t="str">
            <v>부천상동18</v>
          </cell>
        </row>
        <row r="11732">
          <cell r="A11732" t="str">
            <v>부천상동18</v>
          </cell>
        </row>
        <row r="11733">
          <cell r="A11733" t="str">
            <v>부천상동18</v>
          </cell>
        </row>
        <row r="11734">
          <cell r="A11734" t="str">
            <v>부천상동18</v>
          </cell>
        </row>
        <row r="11735">
          <cell r="A11735" t="str">
            <v>부천상동18</v>
          </cell>
        </row>
        <row r="11736">
          <cell r="A11736" t="str">
            <v>부천상동18</v>
          </cell>
        </row>
        <row r="11737">
          <cell r="A11737" t="str">
            <v>부천상동18</v>
          </cell>
        </row>
        <row r="11738">
          <cell r="A11738" t="str">
            <v>부천상동18</v>
          </cell>
        </row>
        <row r="11739">
          <cell r="A11739" t="str">
            <v>부천상동18</v>
          </cell>
        </row>
        <row r="11740">
          <cell r="A11740" t="str">
            <v>부천상동18</v>
          </cell>
        </row>
        <row r="11741">
          <cell r="A11741" t="str">
            <v>부천상동18</v>
          </cell>
        </row>
        <row r="11742">
          <cell r="A11742" t="str">
            <v>부천상동18</v>
          </cell>
        </row>
        <row r="11743">
          <cell r="A11743" t="str">
            <v>부천상동18</v>
          </cell>
        </row>
        <row r="11744">
          <cell r="A11744" t="str">
            <v>부천상동18</v>
          </cell>
        </row>
        <row r="11745">
          <cell r="A11745" t="str">
            <v>부천상동18</v>
          </cell>
        </row>
        <row r="11746">
          <cell r="A11746" t="str">
            <v>부천상동18</v>
          </cell>
        </row>
        <row r="11747">
          <cell r="A11747" t="str">
            <v>부천상동18</v>
          </cell>
        </row>
        <row r="11748">
          <cell r="A11748" t="str">
            <v>부천상동18</v>
          </cell>
        </row>
        <row r="11749">
          <cell r="A11749" t="str">
            <v>부천상동18</v>
          </cell>
        </row>
        <row r="11750">
          <cell r="A11750" t="str">
            <v>부천상동18</v>
          </cell>
        </row>
        <row r="11751">
          <cell r="A11751" t="str">
            <v>부천상동18</v>
          </cell>
        </row>
        <row r="11752">
          <cell r="A11752" t="str">
            <v>부천상동18</v>
          </cell>
        </row>
        <row r="11753">
          <cell r="A11753" t="str">
            <v>부천상동18</v>
          </cell>
        </row>
        <row r="11754">
          <cell r="A11754" t="str">
            <v>부천상동18</v>
          </cell>
        </row>
        <row r="11755">
          <cell r="A11755" t="str">
            <v>부천상동18</v>
          </cell>
        </row>
        <row r="11756">
          <cell r="A11756" t="str">
            <v>부천상동18</v>
          </cell>
        </row>
        <row r="11757">
          <cell r="A11757" t="str">
            <v>부천상동18</v>
          </cell>
        </row>
        <row r="11758">
          <cell r="A11758" t="str">
            <v>부천상동18</v>
          </cell>
        </row>
        <row r="11759">
          <cell r="A11759" t="str">
            <v>부천상동18</v>
          </cell>
        </row>
        <row r="11760">
          <cell r="A11760" t="str">
            <v>부천상동18</v>
          </cell>
        </row>
        <row r="11761">
          <cell r="A11761" t="str">
            <v>부천상동18</v>
          </cell>
        </row>
        <row r="11762">
          <cell r="A11762" t="str">
            <v>부천상동18</v>
          </cell>
        </row>
        <row r="11763">
          <cell r="A11763" t="str">
            <v>부천상동18</v>
          </cell>
        </row>
        <row r="11764">
          <cell r="A11764" t="str">
            <v>부천상동18</v>
          </cell>
        </row>
        <row r="11765">
          <cell r="A11765" t="str">
            <v>부천상동18</v>
          </cell>
        </row>
        <row r="11766">
          <cell r="A11766" t="str">
            <v>부천상동18</v>
          </cell>
        </row>
        <row r="11767">
          <cell r="A11767" t="str">
            <v>부천상동18</v>
          </cell>
        </row>
        <row r="11768">
          <cell r="A11768" t="str">
            <v>부천상동18</v>
          </cell>
        </row>
        <row r="11769">
          <cell r="A11769" t="str">
            <v>부천상동18</v>
          </cell>
        </row>
        <row r="11770">
          <cell r="A11770" t="str">
            <v>부천상동18</v>
          </cell>
        </row>
        <row r="11771">
          <cell r="A11771" t="str">
            <v>부천상동18</v>
          </cell>
        </row>
        <row r="11772">
          <cell r="A11772" t="str">
            <v>부천상동18</v>
          </cell>
        </row>
        <row r="11773">
          <cell r="A11773" t="str">
            <v>부천상동18</v>
          </cell>
        </row>
        <row r="11774">
          <cell r="A11774" t="str">
            <v>부천상동18</v>
          </cell>
        </row>
        <row r="11775">
          <cell r="A11775" t="str">
            <v>부천상동18</v>
          </cell>
        </row>
        <row r="11776">
          <cell r="A11776" t="str">
            <v>부천상동18</v>
          </cell>
        </row>
        <row r="11777">
          <cell r="A11777" t="str">
            <v>부천상동18</v>
          </cell>
        </row>
        <row r="11778">
          <cell r="A11778" t="str">
            <v>부천상동18</v>
          </cell>
        </row>
        <row r="11779">
          <cell r="A11779" t="str">
            <v>부천상동18</v>
          </cell>
        </row>
        <row r="11780">
          <cell r="A11780" t="str">
            <v>부천상동18</v>
          </cell>
        </row>
        <row r="11781">
          <cell r="A11781" t="str">
            <v>부천상동18</v>
          </cell>
        </row>
        <row r="11782">
          <cell r="A11782" t="str">
            <v>부천상동18</v>
          </cell>
        </row>
        <row r="11783">
          <cell r="A11783" t="str">
            <v>부천상동18</v>
          </cell>
        </row>
        <row r="11784">
          <cell r="A11784" t="str">
            <v>부천상동18</v>
          </cell>
        </row>
        <row r="11785">
          <cell r="A11785" t="str">
            <v>부천상동18</v>
          </cell>
        </row>
        <row r="11786">
          <cell r="A11786" t="str">
            <v>부천상동18</v>
          </cell>
        </row>
        <row r="11787">
          <cell r="A11787" t="str">
            <v>부천상동18</v>
          </cell>
        </row>
        <row r="11788">
          <cell r="A11788" t="str">
            <v>부천상동18</v>
          </cell>
        </row>
        <row r="11789">
          <cell r="A11789" t="str">
            <v>부천상동18</v>
          </cell>
        </row>
        <row r="11790">
          <cell r="A11790" t="str">
            <v>부천상동18</v>
          </cell>
        </row>
        <row r="11791">
          <cell r="A11791" t="str">
            <v>부천상동18</v>
          </cell>
        </row>
        <row r="11792">
          <cell r="A11792" t="str">
            <v>부천상동18</v>
          </cell>
        </row>
        <row r="11793">
          <cell r="A11793" t="str">
            <v>부천상동18</v>
          </cell>
        </row>
        <row r="11794">
          <cell r="A11794" t="str">
            <v>부천상동18</v>
          </cell>
        </row>
        <row r="11795">
          <cell r="A11795" t="str">
            <v>부천상동18</v>
          </cell>
        </row>
        <row r="11796">
          <cell r="A11796" t="str">
            <v>부천상동18</v>
          </cell>
        </row>
        <row r="11797">
          <cell r="A11797" t="str">
            <v>부천상동18</v>
          </cell>
        </row>
        <row r="11798">
          <cell r="A11798" t="str">
            <v>부천상동18</v>
          </cell>
        </row>
        <row r="11799">
          <cell r="A11799" t="str">
            <v>부천상동18</v>
          </cell>
        </row>
        <row r="11800">
          <cell r="A11800" t="str">
            <v>부천상동18</v>
          </cell>
        </row>
        <row r="11801">
          <cell r="A11801" t="str">
            <v>부천상동18</v>
          </cell>
        </row>
        <row r="11802">
          <cell r="A11802" t="str">
            <v>부천상동18</v>
          </cell>
        </row>
        <row r="11803">
          <cell r="A11803" t="str">
            <v>부천상동18</v>
          </cell>
        </row>
        <row r="11804">
          <cell r="A11804" t="str">
            <v>부천상동18</v>
          </cell>
        </row>
        <row r="11805">
          <cell r="A11805" t="str">
            <v>부천상동18</v>
          </cell>
        </row>
        <row r="11806">
          <cell r="A11806" t="str">
            <v>부천상동18</v>
          </cell>
        </row>
        <row r="11807">
          <cell r="A11807" t="str">
            <v>부천상동18</v>
          </cell>
        </row>
        <row r="11808">
          <cell r="A11808" t="str">
            <v>부천상동18</v>
          </cell>
        </row>
        <row r="11809">
          <cell r="A11809" t="str">
            <v>부천상동18</v>
          </cell>
        </row>
        <row r="11810">
          <cell r="A11810" t="str">
            <v>부천상동18</v>
          </cell>
        </row>
        <row r="11811">
          <cell r="A11811" t="str">
            <v>부천상동18</v>
          </cell>
        </row>
        <row r="11812">
          <cell r="A11812" t="str">
            <v>부천상동18</v>
          </cell>
        </row>
        <row r="11813">
          <cell r="A11813" t="str">
            <v>부천상동18</v>
          </cell>
        </row>
        <row r="11814">
          <cell r="A11814" t="str">
            <v>부천상동18</v>
          </cell>
        </row>
        <row r="11815">
          <cell r="A11815" t="str">
            <v>부천상동18</v>
          </cell>
        </row>
        <row r="11816">
          <cell r="A11816" t="str">
            <v>부천상동18</v>
          </cell>
        </row>
        <row r="11817">
          <cell r="A11817" t="str">
            <v>부천상동18</v>
          </cell>
        </row>
        <row r="11818">
          <cell r="A11818" t="str">
            <v>부천상동18</v>
          </cell>
        </row>
        <row r="11819">
          <cell r="A11819" t="str">
            <v>부천상동18</v>
          </cell>
        </row>
        <row r="11820">
          <cell r="A11820" t="str">
            <v>부천상동18</v>
          </cell>
        </row>
        <row r="11821">
          <cell r="A11821" t="str">
            <v>부천상동18</v>
          </cell>
        </row>
        <row r="11822">
          <cell r="A11822" t="str">
            <v>부천상동18</v>
          </cell>
        </row>
        <row r="11823">
          <cell r="A11823" t="str">
            <v>부천상동18</v>
          </cell>
        </row>
        <row r="11824">
          <cell r="A11824" t="str">
            <v>부천상동18</v>
          </cell>
        </row>
        <row r="11825">
          <cell r="A11825" t="str">
            <v>부천상동18</v>
          </cell>
        </row>
        <row r="11826">
          <cell r="A11826" t="str">
            <v>부천상동18</v>
          </cell>
        </row>
        <row r="11827">
          <cell r="A11827" t="str">
            <v>부천상동18</v>
          </cell>
        </row>
        <row r="11828">
          <cell r="A11828" t="str">
            <v>부천상동18</v>
          </cell>
        </row>
        <row r="11829">
          <cell r="A11829" t="str">
            <v>부천상동18</v>
          </cell>
        </row>
        <row r="11830">
          <cell r="A11830" t="str">
            <v>부천상동18</v>
          </cell>
        </row>
        <row r="11831">
          <cell r="A11831" t="str">
            <v>부천상동18</v>
          </cell>
        </row>
        <row r="11832">
          <cell r="A11832" t="str">
            <v>부천상동18</v>
          </cell>
        </row>
        <row r="11833">
          <cell r="A11833" t="str">
            <v>부천상동18</v>
          </cell>
        </row>
        <row r="11834">
          <cell r="A11834" t="str">
            <v>부천상동18</v>
          </cell>
        </row>
        <row r="11835">
          <cell r="A11835" t="str">
            <v>부천상동18</v>
          </cell>
        </row>
        <row r="11836">
          <cell r="A11836" t="str">
            <v>부천상동18</v>
          </cell>
        </row>
        <row r="11837">
          <cell r="A11837" t="str">
            <v>부천상동18</v>
          </cell>
        </row>
        <row r="11838">
          <cell r="A11838" t="str">
            <v>부천상동18</v>
          </cell>
        </row>
        <row r="11839">
          <cell r="A11839" t="str">
            <v>부천상동18</v>
          </cell>
        </row>
        <row r="11840">
          <cell r="A11840" t="str">
            <v>부천상동18</v>
          </cell>
        </row>
        <row r="11841">
          <cell r="A11841" t="str">
            <v>부천상동18</v>
          </cell>
        </row>
        <row r="11842">
          <cell r="A11842" t="str">
            <v>부천상동18</v>
          </cell>
        </row>
        <row r="11843">
          <cell r="A11843" t="str">
            <v>부천상동18</v>
          </cell>
        </row>
        <row r="11844">
          <cell r="A11844" t="str">
            <v>부천상동18</v>
          </cell>
        </row>
        <row r="11845">
          <cell r="A11845" t="str">
            <v>부천상동18</v>
          </cell>
        </row>
        <row r="11846">
          <cell r="A11846" t="str">
            <v>부천상동18</v>
          </cell>
        </row>
        <row r="11847">
          <cell r="A11847" t="str">
            <v>부천상동18</v>
          </cell>
        </row>
        <row r="11848">
          <cell r="A11848" t="str">
            <v>부천상동18</v>
          </cell>
        </row>
        <row r="11849">
          <cell r="A11849" t="str">
            <v>부천상동18</v>
          </cell>
        </row>
        <row r="11850">
          <cell r="A11850" t="str">
            <v>부천상동18</v>
          </cell>
        </row>
        <row r="11851">
          <cell r="A11851" t="str">
            <v>부천상동18</v>
          </cell>
        </row>
        <row r="11852">
          <cell r="A11852" t="str">
            <v>부천상동18</v>
          </cell>
        </row>
        <row r="11853">
          <cell r="A11853" t="str">
            <v>부천상동18</v>
          </cell>
        </row>
        <row r="11854">
          <cell r="A11854" t="str">
            <v>부천상동18</v>
          </cell>
        </row>
        <row r="11855">
          <cell r="A11855" t="str">
            <v>부천상동18</v>
          </cell>
        </row>
        <row r="11856">
          <cell r="A11856" t="str">
            <v>부천상동18</v>
          </cell>
        </row>
        <row r="11857">
          <cell r="A11857" t="str">
            <v>부천상동18</v>
          </cell>
        </row>
        <row r="11858">
          <cell r="A11858" t="str">
            <v>부천상동18</v>
          </cell>
        </row>
        <row r="11859">
          <cell r="A11859" t="str">
            <v>부천상동18</v>
          </cell>
        </row>
        <row r="11860">
          <cell r="A11860" t="str">
            <v>부천상동18</v>
          </cell>
        </row>
        <row r="11861">
          <cell r="A11861" t="str">
            <v>부천상동18</v>
          </cell>
        </row>
        <row r="11862">
          <cell r="A11862" t="str">
            <v>부천상동18</v>
          </cell>
        </row>
        <row r="11863">
          <cell r="A11863" t="str">
            <v>부천상동18</v>
          </cell>
        </row>
        <row r="11864">
          <cell r="A11864" t="str">
            <v>부천상동18</v>
          </cell>
        </row>
        <row r="11865">
          <cell r="A11865" t="str">
            <v>부천상동18</v>
          </cell>
        </row>
        <row r="11866">
          <cell r="A11866" t="str">
            <v>부천상동18</v>
          </cell>
        </row>
        <row r="11867">
          <cell r="A11867" t="str">
            <v>부천상동18</v>
          </cell>
        </row>
        <row r="11868">
          <cell r="A11868" t="str">
            <v>부천상동18</v>
          </cell>
        </row>
        <row r="11869">
          <cell r="A11869" t="str">
            <v>부천상동18</v>
          </cell>
        </row>
        <row r="11870">
          <cell r="A11870" t="str">
            <v>부천상동18</v>
          </cell>
        </row>
        <row r="11871">
          <cell r="A11871" t="str">
            <v>부천상동18</v>
          </cell>
        </row>
        <row r="11872">
          <cell r="A11872" t="str">
            <v>부천상동18</v>
          </cell>
        </row>
        <row r="11873">
          <cell r="A11873" t="str">
            <v>부천상동18</v>
          </cell>
        </row>
        <row r="11874">
          <cell r="A11874" t="str">
            <v>부천상동18</v>
          </cell>
        </row>
        <row r="11875">
          <cell r="A11875" t="str">
            <v>부천상동18</v>
          </cell>
        </row>
        <row r="11876">
          <cell r="A11876" t="str">
            <v>부천상동18</v>
          </cell>
        </row>
        <row r="11877">
          <cell r="A11877" t="str">
            <v>부천상동18</v>
          </cell>
        </row>
        <row r="11878">
          <cell r="A11878" t="str">
            <v>부천상동18</v>
          </cell>
        </row>
        <row r="11879">
          <cell r="A11879" t="str">
            <v>부천상동18</v>
          </cell>
        </row>
        <row r="11880">
          <cell r="A11880" t="str">
            <v>부천상동18</v>
          </cell>
        </row>
        <row r="11881">
          <cell r="A11881" t="str">
            <v>부천상동18</v>
          </cell>
        </row>
        <row r="11882">
          <cell r="A11882" t="str">
            <v>부천상동18</v>
          </cell>
        </row>
        <row r="11883">
          <cell r="A11883" t="str">
            <v>부천상동18</v>
          </cell>
        </row>
        <row r="11884">
          <cell r="A11884" t="str">
            <v>부천상동18</v>
          </cell>
        </row>
        <row r="11885">
          <cell r="A11885" t="str">
            <v>부천상동18</v>
          </cell>
        </row>
        <row r="11886">
          <cell r="A11886" t="str">
            <v>부천상동18</v>
          </cell>
        </row>
        <row r="11887">
          <cell r="A11887" t="str">
            <v>부천상동18</v>
          </cell>
        </row>
        <row r="11888">
          <cell r="A11888" t="str">
            <v>부천상동18</v>
          </cell>
        </row>
        <row r="11889">
          <cell r="A11889" t="str">
            <v>부천상동18</v>
          </cell>
        </row>
        <row r="11890">
          <cell r="A11890" t="str">
            <v>부천상동18</v>
          </cell>
        </row>
        <row r="11891">
          <cell r="A11891" t="str">
            <v>부천상동18</v>
          </cell>
        </row>
        <row r="11892">
          <cell r="A11892" t="str">
            <v>부천상동18</v>
          </cell>
        </row>
        <row r="11893">
          <cell r="A11893" t="str">
            <v>부천상동18</v>
          </cell>
        </row>
        <row r="11894">
          <cell r="A11894" t="str">
            <v>부천상동18</v>
          </cell>
        </row>
        <row r="11895">
          <cell r="A11895" t="str">
            <v>부천상동18</v>
          </cell>
        </row>
        <row r="11896">
          <cell r="A11896" t="str">
            <v>부천상동18</v>
          </cell>
        </row>
        <row r="11897">
          <cell r="A11897" t="str">
            <v>부천상동18</v>
          </cell>
        </row>
        <row r="11898">
          <cell r="A11898" t="str">
            <v>부천상동18</v>
          </cell>
        </row>
        <row r="11899">
          <cell r="A11899" t="str">
            <v>부천상동18</v>
          </cell>
        </row>
        <row r="11900">
          <cell r="A11900" t="str">
            <v>부천상동18</v>
          </cell>
        </row>
        <row r="11901">
          <cell r="A11901" t="str">
            <v>부천상동18</v>
          </cell>
        </row>
        <row r="11902">
          <cell r="A11902" t="str">
            <v>부천상동18</v>
          </cell>
        </row>
        <row r="11903">
          <cell r="A11903" t="str">
            <v>부천상동18</v>
          </cell>
        </row>
        <row r="11904">
          <cell r="A11904" t="str">
            <v>부천상동18</v>
          </cell>
        </row>
        <row r="11905">
          <cell r="A11905" t="str">
            <v>부천상동18</v>
          </cell>
        </row>
        <row r="11906">
          <cell r="A11906" t="str">
            <v>부천상동18</v>
          </cell>
        </row>
        <row r="11907">
          <cell r="A11907" t="str">
            <v>부천상동18</v>
          </cell>
        </row>
        <row r="11908">
          <cell r="A11908" t="str">
            <v>부천상동18</v>
          </cell>
        </row>
        <row r="11909">
          <cell r="A11909" t="str">
            <v>부천상동18</v>
          </cell>
        </row>
        <row r="11910">
          <cell r="A11910" t="str">
            <v>부천상동18</v>
          </cell>
        </row>
        <row r="11911">
          <cell r="A11911" t="str">
            <v>부천상동18</v>
          </cell>
        </row>
        <row r="11912">
          <cell r="A11912" t="str">
            <v>부천상동18</v>
          </cell>
        </row>
        <row r="11913">
          <cell r="A11913" t="str">
            <v>부천상동18</v>
          </cell>
        </row>
        <row r="11914">
          <cell r="A11914" t="str">
            <v>부천상동18</v>
          </cell>
        </row>
        <row r="11915">
          <cell r="A11915" t="str">
            <v>부천상동18</v>
          </cell>
        </row>
        <row r="11916">
          <cell r="A11916" t="str">
            <v>부천상동18</v>
          </cell>
        </row>
        <row r="11917">
          <cell r="A11917" t="str">
            <v>부천상동18</v>
          </cell>
        </row>
        <row r="11918">
          <cell r="A11918" t="str">
            <v>부천상동18</v>
          </cell>
        </row>
        <row r="11919">
          <cell r="A11919" t="str">
            <v>부천상동18</v>
          </cell>
        </row>
        <row r="11920">
          <cell r="A11920" t="str">
            <v>부천상동18</v>
          </cell>
        </row>
        <row r="11921">
          <cell r="A11921" t="str">
            <v>부천상동18</v>
          </cell>
        </row>
        <row r="11922">
          <cell r="A11922" t="str">
            <v>부천상동18</v>
          </cell>
        </row>
        <row r="11923">
          <cell r="A11923" t="str">
            <v>부천상동18</v>
          </cell>
        </row>
        <row r="11924">
          <cell r="A11924" t="str">
            <v>부천상동18</v>
          </cell>
        </row>
        <row r="11925">
          <cell r="A11925" t="str">
            <v>부천상동18</v>
          </cell>
        </row>
        <row r="11926">
          <cell r="A11926" t="str">
            <v>부천상동18</v>
          </cell>
        </row>
        <row r="11927">
          <cell r="A11927" t="str">
            <v>부천상동18</v>
          </cell>
        </row>
        <row r="11928">
          <cell r="A11928" t="str">
            <v>부천상동18</v>
          </cell>
        </row>
        <row r="11929">
          <cell r="A11929" t="str">
            <v>부천상동18</v>
          </cell>
        </row>
        <row r="11930">
          <cell r="A11930" t="str">
            <v>부천상동18</v>
          </cell>
        </row>
        <row r="11931">
          <cell r="A11931" t="str">
            <v>부천상동18</v>
          </cell>
        </row>
        <row r="11932">
          <cell r="A11932" t="str">
            <v>부천상동18</v>
          </cell>
        </row>
        <row r="11933">
          <cell r="A11933" t="str">
            <v>부천상동18</v>
          </cell>
        </row>
        <row r="11934">
          <cell r="A11934" t="str">
            <v>부천상동18</v>
          </cell>
        </row>
        <row r="11935">
          <cell r="A11935" t="str">
            <v>부천상동18</v>
          </cell>
        </row>
        <row r="11936">
          <cell r="A11936" t="str">
            <v>부천상동18</v>
          </cell>
        </row>
        <row r="11937">
          <cell r="A11937" t="str">
            <v>부천상동18</v>
          </cell>
        </row>
        <row r="11938">
          <cell r="A11938" t="str">
            <v>부천상동18</v>
          </cell>
        </row>
        <row r="11939">
          <cell r="A11939" t="str">
            <v>부천상동18</v>
          </cell>
        </row>
        <row r="11940">
          <cell r="A11940" t="str">
            <v>부천상동18</v>
          </cell>
        </row>
        <row r="11941">
          <cell r="A11941" t="str">
            <v>부천상동18</v>
          </cell>
        </row>
        <row r="11942">
          <cell r="A11942" t="str">
            <v>부천상동18</v>
          </cell>
        </row>
        <row r="11943">
          <cell r="A11943" t="str">
            <v>부천상동18</v>
          </cell>
        </row>
        <row r="11944">
          <cell r="A11944" t="str">
            <v>부천상동18</v>
          </cell>
        </row>
        <row r="11945">
          <cell r="A11945" t="str">
            <v>부천상동18</v>
          </cell>
        </row>
        <row r="11946">
          <cell r="A11946" t="str">
            <v>부천상동18</v>
          </cell>
        </row>
        <row r="11947">
          <cell r="A11947" t="str">
            <v>부천상동18</v>
          </cell>
        </row>
        <row r="11948">
          <cell r="A11948" t="str">
            <v>부천상동18</v>
          </cell>
        </row>
        <row r="11949">
          <cell r="A11949" t="str">
            <v>부천상동18</v>
          </cell>
        </row>
        <row r="11950">
          <cell r="A11950" t="str">
            <v>부천상동18</v>
          </cell>
        </row>
        <row r="11951">
          <cell r="A11951" t="str">
            <v>부천상동18</v>
          </cell>
        </row>
        <row r="11952">
          <cell r="A11952" t="str">
            <v>부천상동18</v>
          </cell>
        </row>
        <row r="11953">
          <cell r="A11953" t="str">
            <v>부천상동18</v>
          </cell>
        </row>
        <row r="11954">
          <cell r="A11954" t="str">
            <v>부천상동18</v>
          </cell>
        </row>
        <row r="11955">
          <cell r="A11955" t="str">
            <v>부천상동18</v>
          </cell>
        </row>
        <row r="11956">
          <cell r="A11956" t="str">
            <v>부천상동18</v>
          </cell>
        </row>
        <row r="11957">
          <cell r="A11957" t="str">
            <v>부천상동18</v>
          </cell>
        </row>
        <row r="11958">
          <cell r="A11958" t="str">
            <v>부천상동18</v>
          </cell>
        </row>
        <row r="11959">
          <cell r="A11959" t="str">
            <v>부천상동18</v>
          </cell>
        </row>
        <row r="11960">
          <cell r="A11960" t="str">
            <v>부천상동18</v>
          </cell>
        </row>
        <row r="11961">
          <cell r="A11961" t="str">
            <v>부천상동18</v>
          </cell>
        </row>
        <row r="11962">
          <cell r="A11962" t="str">
            <v>부천상동18</v>
          </cell>
        </row>
        <row r="11963">
          <cell r="A11963" t="str">
            <v>부천상동18</v>
          </cell>
        </row>
        <row r="11964">
          <cell r="A11964" t="str">
            <v>부천상동18</v>
          </cell>
        </row>
        <row r="11965">
          <cell r="A11965" t="str">
            <v>부천상동18</v>
          </cell>
        </row>
        <row r="11966">
          <cell r="A11966" t="str">
            <v>부천상동18</v>
          </cell>
        </row>
        <row r="11967">
          <cell r="A11967" t="str">
            <v>부천상동18</v>
          </cell>
        </row>
        <row r="11968">
          <cell r="A11968" t="str">
            <v>부천상동18</v>
          </cell>
        </row>
        <row r="11969">
          <cell r="A11969" t="str">
            <v>부천상동18</v>
          </cell>
        </row>
        <row r="11970">
          <cell r="A11970" t="str">
            <v>부천상동18</v>
          </cell>
        </row>
        <row r="11971">
          <cell r="A11971" t="str">
            <v>부천상동18</v>
          </cell>
        </row>
        <row r="11972">
          <cell r="A11972" t="str">
            <v>부천상동18</v>
          </cell>
        </row>
        <row r="11973">
          <cell r="A11973" t="str">
            <v>부천상동18</v>
          </cell>
        </row>
        <row r="11974">
          <cell r="A11974" t="str">
            <v>부천상동18</v>
          </cell>
        </row>
        <row r="11975">
          <cell r="A11975" t="str">
            <v>부천상동18</v>
          </cell>
        </row>
        <row r="11976">
          <cell r="A11976" t="str">
            <v>부천상동18</v>
          </cell>
        </row>
        <row r="11977">
          <cell r="A11977" t="str">
            <v>부천상동18</v>
          </cell>
        </row>
        <row r="11978">
          <cell r="A11978" t="str">
            <v>부천상동18</v>
          </cell>
        </row>
        <row r="11979">
          <cell r="A11979" t="str">
            <v>부천상동18</v>
          </cell>
        </row>
        <row r="11980">
          <cell r="A11980" t="str">
            <v>부천상동18</v>
          </cell>
        </row>
        <row r="11981">
          <cell r="A11981" t="str">
            <v>부천상동18</v>
          </cell>
        </row>
        <row r="11982">
          <cell r="A11982" t="str">
            <v>부천상동18</v>
          </cell>
        </row>
        <row r="11983">
          <cell r="A11983" t="str">
            <v>부천상동18</v>
          </cell>
        </row>
        <row r="11984">
          <cell r="A11984" t="str">
            <v>부천상동18</v>
          </cell>
        </row>
        <row r="11985">
          <cell r="A11985" t="str">
            <v>부천상동18</v>
          </cell>
        </row>
        <row r="11986">
          <cell r="A11986" t="str">
            <v>부천상동18</v>
          </cell>
        </row>
        <row r="11987">
          <cell r="A11987" t="str">
            <v>부천상동18</v>
          </cell>
        </row>
        <row r="11988">
          <cell r="A11988" t="str">
            <v>부천상동18</v>
          </cell>
        </row>
        <row r="11989">
          <cell r="A11989" t="str">
            <v>부천상동18</v>
          </cell>
        </row>
        <row r="11990">
          <cell r="A11990" t="str">
            <v>부천상동18</v>
          </cell>
        </row>
        <row r="11991">
          <cell r="A11991" t="str">
            <v>부천상동18</v>
          </cell>
        </row>
        <row r="11992">
          <cell r="A11992" t="str">
            <v>부천상동18</v>
          </cell>
        </row>
        <row r="11993">
          <cell r="A11993" t="str">
            <v>부천상동18</v>
          </cell>
        </row>
        <row r="11994">
          <cell r="A11994" t="str">
            <v>부천상동18</v>
          </cell>
        </row>
        <row r="11995">
          <cell r="A11995" t="str">
            <v>부천상동18</v>
          </cell>
        </row>
        <row r="11996">
          <cell r="A11996" t="str">
            <v>부천상동18</v>
          </cell>
        </row>
        <row r="11997">
          <cell r="A11997" t="str">
            <v>부천상동18</v>
          </cell>
        </row>
        <row r="11998">
          <cell r="A11998" t="str">
            <v>부천상동18</v>
          </cell>
        </row>
        <row r="11999">
          <cell r="A11999" t="str">
            <v>부천상동18</v>
          </cell>
        </row>
        <row r="12000">
          <cell r="A12000" t="str">
            <v>부천상동18</v>
          </cell>
        </row>
        <row r="12001">
          <cell r="A12001" t="str">
            <v>부천상동18</v>
          </cell>
        </row>
        <row r="12002">
          <cell r="A12002" t="str">
            <v>부천상동18</v>
          </cell>
        </row>
        <row r="12003">
          <cell r="A12003" t="str">
            <v>부천상동18</v>
          </cell>
        </row>
        <row r="12004">
          <cell r="A12004" t="str">
            <v>부천상동18</v>
          </cell>
        </row>
        <row r="12005">
          <cell r="A12005" t="str">
            <v>부천상동18</v>
          </cell>
        </row>
        <row r="12006">
          <cell r="A12006" t="str">
            <v>부천상동18</v>
          </cell>
        </row>
        <row r="12007">
          <cell r="A12007" t="str">
            <v>부천상동18</v>
          </cell>
        </row>
        <row r="12008">
          <cell r="A12008" t="str">
            <v>부천상동18</v>
          </cell>
        </row>
        <row r="12009">
          <cell r="A12009" t="str">
            <v>부천상동18</v>
          </cell>
        </row>
        <row r="12010">
          <cell r="A12010" t="str">
            <v>부천상동18</v>
          </cell>
        </row>
        <row r="12011">
          <cell r="A12011" t="str">
            <v>부천상동18</v>
          </cell>
        </row>
        <row r="12012">
          <cell r="A12012" t="str">
            <v>부천상동18</v>
          </cell>
        </row>
        <row r="12013">
          <cell r="A12013" t="str">
            <v>부천상동18</v>
          </cell>
        </row>
        <row r="12014">
          <cell r="A12014" t="str">
            <v>부천상동18</v>
          </cell>
        </row>
        <row r="12015">
          <cell r="A12015" t="str">
            <v>부천상동18</v>
          </cell>
        </row>
        <row r="12016">
          <cell r="A12016" t="str">
            <v>부천상동18</v>
          </cell>
        </row>
        <row r="12017">
          <cell r="A12017" t="str">
            <v>부천상동18</v>
          </cell>
        </row>
        <row r="12018">
          <cell r="A12018" t="str">
            <v>부천상동18</v>
          </cell>
        </row>
        <row r="12019">
          <cell r="A12019" t="str">
            <v>부천상동18</v>
          </cell>
        </row>
        <row r="12020">
          <cell r="A12020" t="str">
            <v>부천상동18</v>
          </cell>
        </row>
        <row r="12021">
          <cell r="A12021" t="str">
            <v>부천상동18</v>
          </cell>
        </row>
        <row r="12022">
          <cell r="A12022" t="str">
            <v>부천상동18</v>
          </cell>
        </row>
        <row r="12023">
          <cell r="A12023" t="str">
            <v>부천상동18</v>
          </cell>
        </row>
        <row r="12024">
          <cell r="A12024" t="str">
            <v>부천상동18</v>
          </cell>
        </row>
        <row r="12025">
          <cell r="A12025" t="str">
            <v>부천상동18</v>
          </cell>
        </row>
        <row r="12026">
          <cell r="A12026" t="str">
            <v>부천상동18</v>
          </cell>
        </row>
        <row r="12027">
          <cell r="A12027" t="str">
            <v>부천상동18</v>
          </cell>
        </row>
        <row r="12028">
          <cell r="A12028" t="str">
            <v>부천상동18</v>
          </cell>
        </row>
        <row r="12029">
          <cell r="A12029" t="str">
            <v>부천상동18</v>
          </cell>
        </row>
        <row r="12030">
          <cell r="A12030" t="str">
            <v>부천상동18</v>
          </cell>
        </row>
        <row r="12031">
          <cell r="A12031" t="str">
            <v>부천상동18</v>
          </cell>
        </row>
        <row r="12032">
          <cell r="A12032" t="str">
            <v>부천상동18</v>
          </cell>
        </row>
        <row r="12033">
          <cell r="A12033" t="str">
            <v>부천상동18</v>
          </cell>
        </row>
        <row r="12034">
          <cell r="A12034" t="str">
            <v>부천상동18</v>
          </cell>
        </row>
        <row r="12035">
          <cell r="A12035" t="str">
            <v>부천상동18</v>
          </cell>
        </row>
        <row r="12036">
          <cell r="A12036" t="str">
            <v>부천상동18</v>
          </cell>
        </row>
        <row r="12037">
          <cell r="A12037" t="str">
            <v>부천상동18</v>
          </cell>
        </row>
        <row r="12038">
          <cell r="A12038" t="str">
            <v>부천상동18</v>
          </cell>
        </row>
        <row r="12039">
          <cell r="A12039" t="str">
            <v>부천상동18</v>
          </cell>
        </row>
        <row r="12040">
          <cell r="A12040" t="str">
            <v>부천상동18</v>
          </cell>
        </row>
        <row r="12041">
          <cell r="A12041" t="str">
            <v>부천상동18</v>
          </cell>
        </row>
        <row r="12042">
          <cell r="A12042" t="str">
            <v>부천상동18</v>
          </cell>
        </row>
        <row r="12043">
          <cell r="A12043" t="str">
            <v>부천상동18</v>
          </cell>
        </row>
        <row r="12044">
          <cell r="A12044" t="str">
            <v>부천상동18</v>
          </cell>
        </row>
        <row r="12045">
          <cell r="A12045" t="str">
            <v>부천상동18</v>
          </cell>
        </row>
        <row r="12046">
          <cell r="A12046" t="str">
            <v>부천상동18</v>
          </cell>
        </row>
        <row r="12047">
          <cell r="A12047" t="str">
            <v>부천상동18</v>
          </cell>
        </row>
        <row r="12048">
          <cell r="A12048" t="str">
            <v>부천상동18</v>
          </cell>
        </row>
        <row r="12049">
          <cell r="A12049" t="str">
            <v>부천상동18</v>
          </cell>
        </row>
        <row r="12050">
          <cell r="A12050" t="str">
            <v>부천상동18</v>
          </cell>
        </row>
        <row r="12051">
          <cell r="A12051" t="str">
            <v>부천상동18</v>
          </cell>
        </row>
        <row r="12052">
          <cell r="A12052" t="str">
            <v>부천상동18</v>
          </cell>
        </row>
        <row r="12053">
          <cell r="A12053" t="str">
            <v>부천상동18</v>
          </cell>
        </row>
        <row r="12054">
          <cell r="A12054" t="str">
            <v>부천상동18</v>
          </cell>
        </row>
        <row r="12055">
          <cell r="A12055" t="str">
            <v>부천상동18</v>
          </cell>
        </row>
        <row r="12056">
          <cell r="A12056" t="str">
            <v>부천상동18</v>
          </cell>
        </row>
        <row r="12057">
          <cell r="A12057" t="str">
            <v>부천상동18</v>
          </cell>
        </row>
        <row r="12058">
          <cell r="A12058" t="str">
            <v>부천상동18</v>
          </cell>
        </row>
        <row r="12059">
          <cell r="A12059" t="str">
            <v>부천상동18</v>
          </cell>
        </row>
        <row r="12060">
          <cell r="A12060" t="str">
            <v>부천상동18</v>
          </cell>
        </row>
        <row r="12061">
          <cell r="A12061" t="str">
            <v>부천상동18</v>
          </cell>
        </row>
        <row r="12062">
          <cell r="A12062" t="str">
            <v>부천상동18</v>
          </cell>
        </row>
        <row r="12063">
          <cell r="A12063" t="str">
            <v>부천상동18</v>
          </cell>
        </row>
        <row r="12064">
          <cell r="A12064" t="str">
            <v>부천상동18</v>
          </cell>
        </row>
        <row r="12065">
          <cell r="A12065" t="str">
            <v>부천상동18</v>
          </cell>
        </row>
        <row r="12066">
          <cell r="A12066" t="str">
            <v>부천상동18</v>
          </cell>
        </row>
        <row r="12067">
          <cell r="A12067" t="str">
            <v>부천상동18</v>
          </cell>
        </row>
        <row r="12068">
          <cell r="A12068" t="str">
            <v>부천상동18</v>
          </cell>
        </row>
        <row r="12069">
          <cell r="A12069" t="str">
            <v>부천상동18</v>
          </cell>
        </row>
        <row r="12070">
          <cell r="A12070" t="str">
            <v>부천상동18</v>
          </cell>
        </row>
        <row r="12071">
          <cell r="A12071" t="str">
            <v>부천상동18</v>
          </cell>
        </row>
        <row r="12072">
          <cell r="A12072" t="str">
            <v>부천상동18</v>
          </cell>
        </row>
        <row r="12073">
          <cell r="A12073" t="str">
            <v>부천상동18</v>
          </cell>
        </row>
        <row r="12074">
          <cell r="A12074" t="str">
            <v>부천상동18</v>
          </cell>
        </row>
        <row r="12075">
          <cell r="A12075" t="str">
            <v>부천상동18</v>
          </cell>
        </row>
        <row r="12076">
          <cell r="A12076" t="str">
            <v>부천상동18</v>
          </cell>
        </row>
        <row r="12077">
          <cell r="A12077" t="str">
            <v>부천상동18</v>
          </cell>
        </row>
        <row r="12078">
          <cell r="A12078" t="str">
            <v>부천상동18</v>
          </cell>
        </row>
        <row r="12079">
          <cell r="A12079" t="str">
            <v>부천상동18</v>
          </cell>
        </row>
        <row r="12080">
          <cell r="A12080" t="str">
            <v>부천상동18</v>
          </cell>
        </row>
        <row r="12081">
          <cell r="A12081" t="str">
            <v>부천상동18</v>
          </cell>
        </row>
        <row r="12082">
          <cell r="A12082" t="str">
            <v>부천상동18</v>
          </cell>
        </row>
        <row r="12083">
          <cell r="A12083" t="str">
            <v>부천상동18</v>
          </cell>
        </row>
        <row r="12084">
          <cell r="A12084" t="str">
            <v>부천상동18</v>
          </cell>
        </row>
        <row r="12085">
          <cell r="A12085" t="str">
            <v>부천상동18</v>
          </cell>
        </row>
        <row r="12086">
          <cell r="A12086" t="str">
            <v>부천상동18</v>
          </cell>
        </row>
        <row r="12087">
          <cell r="A12087" t="str">
            <v>부천상동18</v>
          </cell>
        </row>
        <row r="12088">
          <cell r="A12088" t="str">
            <v>부천상동18</v>
          </cell>
        </row>
        <row r="12089">
          <cell r="A12089" t="str">
            <v>부천상동18</v>
          </cell>
        </row>
        <row r="12090">
          <cell r="A12090" t="str">
            <v>부천상동18</v>
          </cell>
        </row>
        <row r="12091">
          <cell r="A12091" t="str">
            <v>부천상동18</v>
          </cell>
        </row>
        <row r="12092">
          <cell r="A12092" t="str">
            <v>부천상동18</v>
          </cell>
        </row>
        <row r="12093">
          <cell r="A12093" t="str">
            <v>부천상동18</v>
          </cell>
        </row>
        <row r="12094">
          <cell r="A12094" t="str">
            <v>부천상동18</v>
          </cell>
        </row>
        <row r="12095">
          <cell r="A12095" t="str">
            <v>부천상동18</v>
          </cell>
        </row>
        <row r="12096">
          <cell r="A12096" t="str">
            <v>부천상동18</v>
          </cell>
        </row>
        <row r="12097">
          <cell r="A12097" t="str">
            <v>부천상동18</v>
          </cell>
        </row>
        <row r="12098">
          <cell r="A12098" t="str">
            <v>부천상동18</v>
          </cell>
        </row>
        <row r="12099">
          <cell r="A12099" t="str">
            <v>부천상동18</v>
          </cell>
        </row>
        <row r="12100">
          <cell r="A12100" t="str">
            <v>부천상동18</v>
          </cell>
        </row>
        <row r="12101">
          <cell r="A12101" t="str">
            <v>부천상동18</v>
          </cell>
        </row>
        <row r="12102">
          <cell r="A12102" t="str">
            <v>부천상동18</v>
          </cell>
        </row>
        <row r="12103">
          <cell r="A12103" t="str">
            <v>부천상동18</v>
          </cell>
        </row>
        <row r="12104">
          <cell r="A12104" t="str">
            <v>부천상동18</v>
          </cell>
        </row>
        <row r="12105">
          <cell r="A12105" t="str">
            <v>부천상동18</v>
          </cell>
        </row>
        <row r="12106">
          <cell r="A12106" t="str">
            <v>부천상동18</v>
          </cell>
        </row>
        <row r="12107">
          <cell r="A12107" t="str">
            <v>부천상동18</v>
          </cell>
        </row>
        <row r="12108">
          <cell r="A12108" t="str">
            <v>부천상동18</v>
          </cell>
        </row>
        <row r="12109">
          <cell r="A12109" t="str">
            <v>부천상동18</v>
          </cell>
        </row>
        <row r="12110">
          <cell r="A12110" t="str">
            <v>부천상동18</v>
          </cell>
        </row>
        <row r="12111">
          <cell r="A12111" t="str">
            <v>부천상동18</v>
          </cell>
        </row>
        <row r="12112">
          <cell r="A12112" t="str">
            <v>부천상동18</v>
          </cell>
        </row>
        <row r="12113">
          <cell r="A12113" t="str">
            <v>부천상동18</v>
          </cell>
        </row>
        <row r="12114">
          <cell r="A12114" t="str">
            <v>부천상동18</v>
          </cell>
        </row>
        <row r="12115">
          <cell r="A12115" t="str">
            <v>부천상동18</v>
          </cell>
        </row>
        <row r="12116">
          <cell r="A12116" t="str">
            <v>부천상동18</v>
          </cell>
        </row>
        <row r="12117">
          <cell r="A12117" t="str">
            <v>부천상동18</v>
          </cell>
        </row>
        <row r="12118">
          <cell r="A12118" t="str">
            <v>부천상동18</v>
          </cell>
        </row>
        <row r="12119">
          <cell r="A12119" t="str">
            <v>부천상동18</v>
          </cell>
        </row>
        <row r="12120">
          <cell r="A12120" t="str">
            <v>부천상동18</v>
          </cell>
        </row>
        <row r="12121">
          <cell r="A12121" t="str">
            <v>부천상동18</v>
          </cell>
        </row>
        <row r="12122">
          <cell r="A12122" t="str">
            <v>부천상동18</v>
          </cell>
        </row>
        <row r="12123">
          <cell r="A12123" t="str">
            <v>부천상동18</v>
          </cell>
        </row>
        <row r="12124">
          <cell r="A12124" t="str">
            <v>부천상동18</v>
          </cell>
        </row>
        <row r="12125">
          <cell r="A12125" t="str">
            <v>부천상동18</v>
          </cell>
        </row>
        <row r="12126">
          <cell r="A12126" t="str">
            <v>부천상동18</v>
          </cell>
        </row>
        <row r="12127">
          <cell r="A12127" t="str">
            <v>부천상동18</v>
          </cell>
        </row>
        <row r="12128">
          <cell r="A12128" t="str">
            <v>부천상동18</v>
          </cell>
        </row>
        <row r="12129">
          <cell r="A12129" t="str">
            <v>부천상동18</v>
          </cell>
        </row>
        <row r="12130">
          <cell r="A12130" t="str">
            <v>부천상동18</v>
          </cell>
        </row>
        <row r="12131">
          <cell r="A12131" t="str">
            <v>부천상동18</v>
          </cell>
        </row>
        <row r="12132">
          <cell r="A12132" t="str">
            <v>부천상동18</v>
          </cell>
        </row>
        <row r="12133">
          <cell r="A12133" t="str">
            <v>부천상동18</v>
          </cell>
        </row>
        <row r="12134">
          <cell r="A12134" t="str">
            <v>부천상동18</v>
          </cell>
        </row>
        <row r="12135">
          <cell r="A12135" t="str">
            <v>부천상동18</v>
          </cell>
        </row>
        <row r="12136">
          <cell r="A12136" t="str">
            <v>부천상동18</v>
          </cell>
        </row>
        <row r="12137">
          <cell r="A12137" t="str">
            <v>부천상동18</v>
          </cell>
        </row>
        <row r="12138">
          <cell r="A12138" t="str">
            <v>부천상동18</v>
          </cell>
        </row>
        <row r="12139">
          <cell r="A12139" t="str">
            <v>부천상동18</v>
          </cell>
        </row>
        <row r="12140">
          <cell r="A12140" t="str">
            <v>부천상동18</v>
          </cell>
        </row>
        <row r="12141">
          <cell r="A12141" t="str">
            <v>부천상동18</v>
          </cell>
        </row>
        <row r="12142">
          <cell r="A12142" t="str">
            <v>부천상동18</v>
          </cell>
        </row>
        <row r="12143">
          <cell r="A12143" t="str">
            <v>부천상동18</v>
          </cell>
        </row>
        <row r="12144">
          <cell r="A12144" t="str">
            <v>부천상동18</v>
          </cell>
        </row>
        <row r="12145">
          <cell r="A12145" t="str">
            <v>부천상동18</v>
          </cell>
        </row>
        <row r="12146">
          <cell r="A12146" t="str">
            <v>부천상동18</v>
          </cell>
        </row>
        <row r="12147">
          <cell r="A12147" t="str">
            <v>부천상동18</v>
          </cell>
        </row>
        <row r="12148">
          <cell r="A12148" t="str">
            <v>부천상동18</v>
          </cell>
        </row>
        <row r="12149">
          <cell r="A12149" t="str">
            <v>부천상동18</v>
          </cell>
        </row>
        <row r="12150">
          <cell r="A12150" t="str">
            <v>부천상동18</v>
          </cell>
        </row>
        <row r="12151">
          <cell r="A12151" t="str">
            <v>부천상동18</v>
          </cell>
        </row>
        <row r="12152">
          <cell r="A12152" t="str">
            <v>부천상동18</v>
          </cell>
        </row>
        <row r="12153">
          <cell r="A12153" t="str">
            <v>부천상동18</v>
          </cell>
        </row>
        <row r="12154">
          <cell r="A12154" t="str">
            <v>부천상동18</v>
          </cell>
        </row>
        <row r="12155">
          <cell r="A12155" t="str">
            <v>부천상동18</v>
          </cell>
        </row>
        <row r="12156">
          <cell r="A12156" t="str">
            <v>부천상동18</v>
          </cell>
        </row>
        <row r="12157">
          <cell r="A12157" t="str">
            <v>부천상동18</v>
          </cell>
        </row>
        <row r="12158">
          <cell r="A12158" t="str">
            <v>부천상동18</v>
          </cell>
        </row>
        <row r="12159">
          <cell r="A12159" t="str">
            <v>부천상동18</v>
          </cell>
        </row>
        <row r="12160">
          <cell r="A12160" t="str">
            <v>부천상동18</v>
          </cell>
        </row>
        <row r="12161">
          <cell r="A12161" t="str">
            <v>부천상동18</v>
          </cell>
        </row>
        <row r="12162">
          <cell r="A12162" t="str">
            <v>부천상동18</v>
          </cell>
        </row>
        <row r="12163">
          <cell r="A12163" t="str">
            <v>부천상동18</v>
          </cell>
        </row>
        <row r="12164">
          <cell r="A12164" t="str">
            <v>부천상동18</v>
          </cell>
        </row>
        <row r="12165">
          <cell r="A12165" t="str">
            <v>부천상동18</v>
          </cell>
        </row>
        <row r="12166">
          <cell r="A12166" t="str">
            <v>부천상동18</v>
          </cell>
        </row>
        <row r="12167">
          <cell r="A12167" t="str">
            <v>부천상동18</v>
          </cell>
        </row>
        <row r="12168">
          <cell r="A12168" t="str">
            <v>부천상동18</v>
          </cell>
        </row>
        <row r="12169">
          <cell r="A12169" t="str">
            <v>부천상동18</v>
          </cell>
        </row>
        <row r="12170">
          <cell r="A12170" t="str">
            <v>부천상동18</v>
          </cell>
        </row>
        <row r="12171">
          <cell r="A12171" t="str">
            <v>부천상동18</v>
          </cell>
        </row>
        <row r="12172">
          <cell r="A12172" t="str">
            <v>부천상동18</v>
          </cell>
        </row>
        <row r="12173">
          <cell r="A12173" t="str">
            <v>부천상동18</v>
          </cell>
        </row>
        <row r="12174">
          <cell r="A12174" t="str">
            <v>부천상동18</v>
          </cell>
        </row>
        <row r="12175">
          <cell r="A12175" t="str">
            <v>부천상동18</v>
          </cell>
        </row>
        <row r="12176">
          <cell r="A12176" t="str">
            <v>부천상동18</v>
          </cell>
        </row>
        <row r="12177">
          <cell r="A12177" t="str">
            <v>부천상동18</v>
          </cell>
        </row>
        <row r="12178">
          <cell r="A12178" t="str">
            <v>부천상동18</v>
          </cell>
        </row>
        <row r="12179">
          <cell r="A12179" t="str">
            <v>부천상동18</v>
          </cell>
        </row>
        <row r="12180">
          <cell r="A12180" t="str">
            <v>부천상동18</v>
          </cell>
        </row>
        <row r="12181">
          <cell r="A12181" t="str">
            <v>부천상동18</v>
          </cell>
        </row>
        <row r="12182">
          <cell r="A12182" t="str">
            <v>부천상동18</v>
          </cell>
        </row>
        <row r="12183">
          <cell r="A12183" t="str">
            <v>부천상동18</v>
          </cell>
        </row>
        <row r="12184">
          <cell r="A12184" t="str">
            <v>부천상동18</v>
          </cell>
        </row>
        <row r="12185">
          <cell r="A12185" t="str">
            <v>부천상동18</v>
          </cell>
        </row>
        <row r="12186">
          <cell r="A12186" t="str">
            <v>부천상동18</v>
          </cell>
        </row>
        <row r="12187">
          <cell r="A12187" t="str">
            <v>부천상동18</v>
          </cell>
        </row>
        <row r="12188">
          <cell r="A12188" t="str">
            <v>부천상동18</v>
          </cell>
        </row>
        <row r="12189">
          <cell r="A12189" t="str">
            <v>부천상동18</v>
          </cell>
        </row>
        <row r="12190">
          <cell r="A12190" t="str">
            <v>부천상동18</v>
          </cell>
        </row>
        <row r="12191">
          <cell r="A12191" t="str">
            <v>부천상동18</v>
          </cell>
        </row>
        <row r="12192">
          <cell r="A12192" t="str">
            <v>부천상동18</v>
          </cell>
        </row>
        <row r="12193">
          <cell r="A12193" t="str">
            <v>부천상동18</v>
          </cell>
        </row>
        <row r="12194">
          <cell r="A12194" t="str">
            <v>부천상동18</v>
          </cell>
        </row>
        <row r="12195">
          <cell r="A12195" t="str">
            <v>부천상동18</v>
          </cell>
        </row>
        <row r="12196">
          <cell r="A12196" t="str">
            <v>부천상동18</v>
          </cell>
        </row>
        <row r="12197">
          <cell r="A12197" t="str">
            <v>부천상동18</v>
          </cell>
        </row>
        <row r="12198">
          <cell r="A12198" t="str">
            <v>부천상동18</v>
          </cell>
        </row>
        <row r="12199">
          <cell r="A12199" t="str">
            <v>부천상동18</v>
          </cell>
        </row>
        <row r="12200">
          <cell r="A12200" t="str">
            <v>부천상동18</v>
          </cell>
        </row>
        <row r="12201">
          <cell r="A12201" t="str">
            <v>부천상동18</v>
          </cell>
        </row>
        <row r="12202">
          <cell r="A12202" t="str">
            <v>부천상동18</v>
          </cell>
        </row>
        <row r="12203">
          <cell r="A12203" t="str">
            <v>부천상동18</v>
          </cell>
        </row>
        <row r="12204">
          <cell r="A12204" t="str">
            <v>부천상동18</v>
          </cell>
        </row>
        <row r="12205">
          <cell r="A12205" t="str">
            <v>부천상동18</v>
          </cell>
        </row>
        <row r="12206">
          <cell r="A12206" t="str">
            <v>부천상동18</v>
          </cell>
        </row>
        <row r="12207">
          <cell r="A12207" t="str">
            <v>부천상동18</v>
          </cell>
        </row>
        <row r="12208">
          <cell r="A12208" t="str">
            <v>부천상동18</v>
          </cell>
        </row>
        <row r="12209">
          <cell r="A12209" t="str">
            <v>부천상동18</v>
          </cell>
        </row>
        <row r="12210">
          <cell r="A12210" t="str">
            <v>부천상동18</v>
          </cell>
        </row>
        <row r="12211">
          <cell r="A12211" t="str">
            <v>부천상동18</v>
          </cell>
        </row>
        <row r="12212">
          <cell r="A12212" t="str">
            <v>부천상동18</v>
          </cell>
        </row>
        <row r="12213">
          <cell r="A12213" t="str">
            <v>부천상동18</v>
          </cell>
        </row>
        <row r="12214">
          <cell r="A12214" t="str">
            <v>부천상동18</v>
          </cell>
        </row>
        <row r="12215">
          <cell r="A12215" t="str">
            <v>부천상동18</v>
          </cell>
        </row>
        <row r="12216">
          <cell r="A12216" t="str">
            <v>부천상동18</v>
          </cell>
        </row>
        <row r="12217">
          <cell r="A12217" t="str">
            <v>부천상동18</v>
          </cell>
        </row>
        <row r="12218">
          <cell r="A12218" t="str">
            <v>부천상동18</v>
          </cell>
        </row>
        <row r="12219">
          <cell r="A12219" t="str">
            <v>부천상동18</v>
          </cell>
        </row>
        <row r="12220">
          <cell r="A12220" t="str">
            <v>부천상동18</v>
          </cell>
        </row>
        <row r="12221">
          <cell r="A12221" t="str">
            <v>부천상동18</v>
          </cell>
        </row>
        <row r="12222">
          <cell r="A12222" t="str">
            <v>부천상동18</v>
          </cell>
        </row>
        <row r="12223">
          <cell r="A12223" t="str">
            <v>부천상동18</v>
          </cell>
        </row>
        <row r="12224">
          <cell r="A12224" t="str">
            <v>부천상동18</v>
          </cell>
        </row>
        <row r="12225">
          <cell r="A12225" t="str">
            <v>부천상동18</v>
          </cell>
        </row>
        <row r="12226">
          <cell r="A12226" t="str">
            <v>부천상동18</v>
          </cell>
        </row>
        <row r="12227">
          <cell r="A12227" t="str">
            <v>부천상동18</v>
          </cell>
        </row>
        <row r="12228">
          <cell r="A12228" t="str">
            <v>부천상동18</v>
          </cell>
        </row>
        <row r="12229">
          <cell r="A12229" t="str">
            <v>부천상동18</v>
          </cell>
        </row>
        <row r="12230">
          <cell r="A12230" t="str">
            <v>부천상동18</v>
          </cell>
        </row>
        <row r="12231">
          <cell r="A12231" t="str">
            <v>부천상동18</v>
          </cell>
        </row>
        <row r="12232">
          <cell r="A12232" t="str">
            <v>부천상동18</v>
          </cell>
        </row>
        <row r="12233">
          <cell r="A12233" t="str">
            <v>부천상동18</v>
          </cell>
        </row>
        <row r="12234">
          <cell r="A12234" t="str">
            <v>부천상동18</v>
          </cell>
        </row>
        <row r="12235">
          <cell r="A12235" t="str">
            <v>부천상동18</v>
          </cell>
        </row>
        <row r="12236">
          <cell r="A12236" t="str">
            <v>부천상동18</v>
          </cell>
        </row>
        <row r="12237">
          <cell r="A12237" t="str">
            <v>부천상동18</v>
          </cell>
        </row>
        <row r="12238">
          <cell r="A12238" t="str">
            <v>부천상동18</v>
          </cell>
        </row>
        <row r="12239">
          <cell r="A12239" t="str">
            <v>부천상동18</v>
          </cell>
        </row>
        <row r="12240">
          <cell r="A12240" t="str">
            <v>부천상동18</v>
          </cell>
        </row>
        <row r="12241">
          <cell r="A12241" t="str">
            <v>부천상동18</v>
          </cell>
        </row>
        <row r="12242">
          <cell r="A12242" t="str">
            <v>부천상동18</v>
          </cell>
        </row>
        <row r="12243">
          <cell r="A12243" t="str">
            <v>부천상동18</v>
          </cell>
        </row>
        <row r="12244">
          <cell r="A12244" t="str">
            <v>부천상동18</v>
          </cell>
        </row>
        <row r="12245">
          <cell r="A12245" t="str">
            <v>부천상동18</v>
          </cell>
        </row>
        <row r="12246">
          <cell r="A12246" t="str">
            <v>부천상동18</v>
          </cell>
        </row>
        <row r="12247">
          <cell r="A12247" t="str">
            <v>부천상동18</v>
          </cell>
        </row>
        <row r="12248">
          <cell r="A12248" t="str">
            <v>부천상동18</v>
          </cell>
        </row>
        <row r="12249">
          <cell r="A12249" t="str">
            <v>부천상동18</v>
          </cell>
        </row>
        <row r="12250">
          <cell r="A12250" t="str">
            <v>부천상동18</v>
          </cell>
        </row>
        <row r="12251">
          <cell r="A12251" t="str">
            <v>부천상동18</v>
          </cell>
        </row>
        <row r="12252">
          <cell r="A12252" t="str">
            <v>부천상동18</v>
          </cell>
        </row>
        <row r="12253">
          <cell r="A12253" t="str">
            <v>부천상동18</v>
          </cell>
        </row>
        <row r="12254">
          <cell r="A12254" t="str">
            <v>부천상동18</v>
          </cell>
        </row>
        <row r="12255">
          <cell r="A12255" t="str">
            <v>부천상동18</v>
          </cell>
        </row>
        <row r="12256">
          <cell r="A12256" t="str">
            <v>부천상동18</v>
          </cell>
        </row>
        <row r="12257">
          <cell r="A12257" t="str">
            <v>부천상동18</v>
          </cell>
        </row>
        <row r="12258">
          <cell r="A12258" t="str">
            <v>부천상동18</v>
          </cell>
        </row>
        <row r="12259">
          <cell r="A12259" t="str">
            <v>부천상동18</v>
          </cell>
        </row>
        <row r="12260">
          <cell r="A12260" t="str">
            <v>부천상동18</v>
          </cell>
        </row>
        <row r="12261">
          <cell r="A12261" t="str">
            <v>부천상동18</v>
          </cell>
        </row>
        <row r="12262">
          <cell r="A12262" t="str">
            <v>부천상동18</v>
          </cell>
        </row>
        <row r="12263">
          <cell r="A12263" t="str">
            <v>부천상동18</v>
          </cell>
        </row>
        <row r="12264">
          <cell r="A12264" t="str">
            <v>부천상동18</v>
          </cell>
        </row>
        <row r="12265">
          <cell r="A12265" t="str">
            <v>부천상동18</v>
          </cell>
        </row>
        <row r="12266">
          <cell r="A12266" t="str">
            <v>부천상동18</v>
          </cell>
        </row>
        <row r="12267">
          <cell r="A12267" t="str">
            <v>부천상동18</v>
          </cell>
        </row>
        <row r="12268">
          <cell r="A12268" t="str">
            <v>부천상동18</v>
          </cell>
        </row>
        <row r="12269">
          <cell r="A12269" t="str">
            <v>부천상동18</v>
          </cell>
        </row>
        <row r="12270">
          <cell r="A12270" t="str">
            <v>부천상동18</v>
          </cell>
        </row>
        <row r="12271">
          <cell r="A12271" t="str">
            <v>부천상동18</v>
          </cell>
        </row>
        <row r="12272">
          <cell r="A12272" t="str">
            <v>부천상동18</v>
          </cell>
        </row>
        <row r="12273">
          <cell r="A12273" t="str">
            <v>부천상동18</v>
          </cell>
        </row>
        <row r="12274">
          <cell r="A12274" t="str">
            <v>부천상동18</v>
          </cell>
        </row>
        <row r="12275">
          <cell r="A12275" t="str">
            <v>부천상동18</v>
          </cell>
        </row>
        <row r="12276">
          <cell r="A12276" t="str">
            <v>부천상동18</v>
          </cell>
        </row>
        <row r="12277">
          <cell r="A12277" t="str">
            <v>부천상동18</v>
          </cell>
        </row>
        <row r="12278">
          <cell r="A12278" t="str">
            <v>부천상동18</v>
          </cell>
        </row>
        <row r="12279">
          <cell r="A12279" t="str">
            <v>부천상동18</v>
          </cell>
        </row>
        <row r="12280">
          <cell r="A12280" t="str">
            <v>부천상동18</v>
          </cell>
        </row>
        <row r="12281">
          <cell r="A12281" t="str">
            <v>부천상동18</v>
          </cell>
        </row>
        <row r="12282">
          <cell r="A12282" t="str">
            <v>부천상동18</v>
          </cell>
        </row>
        <row r="12283">
          <cell r="A12283" t="str">
            <v>부천상동18</v>
          </cell>
        </row>
        <row r="12284">
          <cell r="A12284" t="str">
            <v>부천상동18</v>
          </cell>
        </row>
        <row r="12285">
          <cell r="A12285" t="str">
            <v>부천상동18</v>
          </cell>
        </row>
        <row r="12286">
          <cell r="A12286" t="str">
            <v>부천상동18</v>
          </cell>
        </row>
        <row r="12287">
          <cell r="A12287" t="str">
            <v>부천상동18</v>
          </cell>
        </row>
        <row r="12288">
          <cell r="A12288" t="str">
            <v>부천상동18</v>
          </cell>
        </row>
        <row r="12289">
          <cell r="A12289" t="str">
            <v>부천상동18</v>
          </cell>
        </row>
        <row r="12290">
          <cell r="A12290" t="str">
            <v>부천상동18</v>
          </cell>
        </row>
        <row r="12291">
          <cell r="A12291" t="str">
            <v>부천상동18</v>
          </cell>
        </row>
        <row r="12292">
          <cell r="A12292" t="str">
            <v>부천상동18</v>
          </cell>
        </row>
        <row r="12293">
          <cell r="A12293" t="str">
            <v>부천상동18</v>
          </cell>
        </row>
        <row r="12294">
          <cell r="A12294" t="str">
            <v>부천상동18</v>
          </cell>
        </row>
        <row r="12295">
          <cell r="A12295" t="str">
            <v>부천상동18</v>
          </cell>
        </row>
        <row r="12296">
          <cell r="A12296" t="str">
            <v>부천상동18</v>
          </cell>
        </row>
        <row r="12297">
          <cell r="A12297" t="str">
            <v>부천상동18</v>
          </cell>
        </row>
        <row r="12298">
          <cell r="A12298" t="str">
            <v>부천상동18</v>
          </cell>
        </row>
        <row r="12299">
          <cell r="A12299" t="str">
            <v>부천상동18</v>
          </cell>
        </row>
        <row r="12300">
          <cell r="A12300" t="str">
            <v>부천상동18</v>
          </cell>
        </row>
        <row r="12301">
          <cell r="A12301" t="str">
            <v>부천상동18</v>
          </cell>
        </row>
        <row r="12302">
          <cell r="A12302" t="str">
            <v>부천상동18</v>
          </cell>
        </row>
        <row r="12303">
          <cell r="A12303" t="str">
            <v>부천상동18</v>
          </cell>
        </row>
        <row r="12304">
          <cell r="A12304" t="str">
            <v>부천상동18</v>
          </cell>
        </row>
        <row r="12305">
          <cell r="A12305" t="str">
            <v>부천상동18</v>
          </cell>
        </row>
        <row r="12306">
          <cell r="A12306" t="str">
            <v>부천상동18</v>
          </cell>
        </row>
        <row r="12307">
          <cell r="A12307" t="str">
            <v>부천상동18</v>
          </cell>
        </row>
        <row r="12308">
          <cell r="A12308" t="str">
            <v>부천상동18</v>
          </cell>
        </row>
        <row r="12309">
          <cell r="A12309" t="str">
            <v>부천상동18</v>
          </cell>
        </row>
        <row r="12310">
          <cell r="A12310" t="str">
            <v>부천상동18</v>
          </cell>
        </row>
        <row r="12311">
          <cell r="A12311" t="str">
            <v>부천상동18</v>
          </cell>
        </row>
        <row r="12312">
          <cell r="A12312" t="str">
            <v>부천상동18</v>
          </cell>
        </row>
        <row r="12313">
          <cell r="A12313" t="str">
            <v>부천상동18</v>
          </cell>
        </row>
        <row r="12314">
          <cell r="A12314" t="str">
            <v>부천상동18</v>
          </cell>
        </row>
        <row r="12315">
          <cell r="A12315" t="str">
            <v>부천상동18</v>
          </cell>
        </row>
        <row r="12316">
          <cell r="A12316" t="str">
            <v>부천상동18</v>
          </cell>
        </row>
        <row r="12317">
          <cell r="A12317" t="str">
            <v>부천상동18</v>
          </cell>
        </row>
        <row r="12318">
          <cell r="A12318" t="str">
            <v>부천상동18</v>
          </cell>
        </row>
        <row r="12319">
          <cell r="A12319" t="str">
            <v>부천상동18</v>
          </cell>
        </row>
        <row r="12320">
          <cell r="A12320" t="str">
            <v>부천상동18</v>
          </cell>
        </row>
        <row r="12321">
          <cell r="A12321" t="str">
            <v>부천상동18</v>
          </cell>
        </row>
        <row r="12322">
          <cell r="A12322" t="str">
            <v>부천상동18</v>
          </cell>
        </row>
        <row r="12323">
          <cell r="A12323" t="str">
            <v>부천상동18</v>
          </cell>
        </row>
        <row r="12324">
          <cell r="A12324" t="str">
            <v>부천상동18</v>
          </cell>
        </row>
        <row r="12325">
          <cell r="A12325" t="str">
            <v>부천상동18</v>
          </cell>
        </row>
        <row r="12326">
          <cell r="A12326" t="str">
            <v>부천상동18</v>
          </cell>
        </row>
        <row r="12327">
          <cell r="A12327" t="str">
            <v>부천상동18</v>
          </cell>
        </row>
        <row r="12328">
          <cell r="A12328" t="str">
            <v>부천상동18</v>
          </cell>
        </row>
        <row r="12329">
          <cell r="A12329" t="str">
            <v>부천상동18</v>
          </cell>
        </row>
        <row r="12330">
          <cell r="A12330" t="str">
            <v>부천상동18</v>
          </cell>
        </row>
        <row r="12331">
          <cell r="A12331" t="str">
            <v>부천상동18</v>
          </cell>
        </row>
        <row r="12332">
          <cell r="A12332" t="str">
            <v>부천상동18</v>
          </cell>
        </row>
        <row r="12333">
          <cell r="A12333" t="str">
            <v>부천상동18</v>
          </cell>
        </row>
        <row r="12334">
          <cell r="A12334" t="str">
            <v>부천상동18</v>
          </cell>
        </row>
        <row r="12335">
          <cell r="A12335" t="str">
            <v>부천상동18</v>
          </cell>
        </row>
        <row r="12336">
          <cell r="A12336" t="str">
            <v>부천상동18</v>
          </cell>
        </row>
        <row r="12337">
          <cell r="A12337" t="str">
            <v>부천상동18</v>
          </cell>
        </row>
        <row r="12338">
          <cell r="A12338" t="str">
            <v>부천상동18</v>
          </cell>
        </row>
        <row r="12340">
          <cell r="A12340" t="str">
            <v>부천상동19</v>
          </cell>
        </row>
        <row r="12341">
          <cell r="A12341" t="str">
            <v>부천상동19</v>
          </cell>
        </row>
        <row r="12342">
          <cell r="A12342" t="str">
            <v>부천상동19</v>
          </cell>
        </row>
        <row r="12343">
          <cell r="A12343" t="str">
            <v>부천상동19</v>
          </cell>
        </row>
        <row r="12344">
          <cell r="A12344" t="str">
            <v>부천상동19</v>
          </cell>
        </row>
        <row r="12345">
          <cell r="A12345" t="str">
            <v>부천상동19</v>
          </cell>
        </row>
        <row r="12346">
          <cell r="A12346" t="str">
            <v>부천상동19</v>
          </cell>
        </row>
        <row r="12347">
          <cell r="A12347" t="str">
            <v>부천상동19</v>
          </cell>
        </row>
        <row r="12348">
          <cell r="A12348" t="str">
            <v>부천상동19</v>
          </cell>
        </row>
        <row r="12349">
          <cell r="A12349" t="str">
            <v>부천상동19</v>
          </cell>
        </row>
        <row r="12350">
          <cell r="A12350" t="str">
            <v>부천상동19</v>
          </cell>
        </row>
        <row r="12351">
          <cell r="A12351" t="str">
            <v>부천상동19</v>
          </cell>
        </row>
        <row r="12352">
          <cell r="A12352" t="str">
            <v>부천상동19</v>
          </cell>
        </row>
        <row r="12353">
          <cell r="A12353" t="str">
            <v>부천상동19</v>
          </cell>
        </row>
        <row r="12354">
          <cell r="A12354" t="str">
            <v>부천상동19</v>
          </cell>
        </row>
        <row r="12355">
          <cell r="A12355" t="str">
            <v>부천상동19</v>
          </cell>
        </row>
        <row r="12356">
          <cell r="A12356" t="str">
            <v>부천상동19</v>
          </cell>
        </row>
        <row r="12357">
          <cell r="A12357" t="str">
            <v>부천상동19</v>
          </cell>
        </row>
        <row r="12358">
          <cell r="A12358" t="str">
            <v>부천상동19</v>
          </cell>
        </row>
        <row r="12359">
          <cell r="A12359" t="str">
            <v>부천상동19</v>
          </cell>
        </row>
        <row r="12360">
          <cell r="A12360" t="str">
            <v>부천상동19</v>
          </cell>
        </row>
        <row r="12361">
          <cell r="A12361" t="str">
            <v>부천상동19</v>
          </cell>
        </row>
        <row r="12362">
          <cell r="A12362" t="str">
            <v>부천상동19</v>
          </cell>
        </row>
        <row r="12363">
          <cell r="A12363" t="str">
            <v>부천상동19</v>
          </cell>
        </row>
        <row r="12364">
          <cell r="A12364" t="str">
            <v>부천상동19</v>
          </cell>
        </row>
        <row r="12365">
          <cell r="A12365" t="str">
            <v>부천상동19</v>
          </cell>
        </row>
        <row r="12366">
          <cell r="A12366" t="str">
            <v>부천상동19</v>
          </cell>
        </row>
        <row r="12367">
          <cell r="A12367" t="str">
            <v>부천상동19</v>
          </cell>
        </row>
        <row r="12368">
          <cell r="A12368" t="str">
            <v>부천상동19</v>
          </cell>
        </row>
        <row r="12369">
          <cell r="A12369" t="str">
            <v>부천상동19</v>
          </cell>
        </row>
        <row r="12370">
          <cell r="A12370" t="str">
            <v>부천상동19</v>
          </cell>
        </row>
        <row r="12371">
          <cell r="A12371" t="str">
            <v>부천상동19</v>
          </cell>
        </row>
        <row r="12372">
          <cell r="A12372" t="str">
            <v>부천상동19</v>
          </cell>
        </row>
        <row r="12373">
          <cell r="A12373" t="str">
            <v>부천상동19</v>
          </cell>
        </row>
        <row r="12374">
          <cell r="A12374" t="str">
            <v>부천상동19</v>
          </cell>
        </row>
        <row r="12375">
          <cell r="A12375" t="str">
            <v>부천상동19</v>
          </cell>
        </row>
        <row r="12376">
          <cell r="A12376" t="str">
            <v>부천상동19</v>
          </cell>
        </row>
        <row r="12377">
          <cell r="A12377" t="str">
            <v>부천상동19</v>
          </cell>
        </row>
        <row r="12378">
          <cell r="A12378" t="str">
            <v>부천상동19</v>
          </cell>
        </row>
        <row r="12379">
          <cell r="A12379" t="str">
            <v>부천상동19</v>
          </cell>
        </row>
        <row r="12380">
          <cell r="A12380" t="str">
            <v>부천상동19</v>
          </cell>
        </row>
        <row r="12381">
          <cell r="A12381" t="str">
            <v>부천상동19</v>
          </cell>
        </row>
        <row r="12382">
          <cell r="A12382" t="str">
            <v>부천상동19</v>
          </cell>
        </row>
        <row r="12383">
          <cell r="A12383" t="str">
            <v>부천상동19</v>
          </cell>
        </row>
        <row r="12384">
          <cell r="A12384" t="str">
            <v>부천상동19</v>
          </cell>
        </row>
        <row r="12385">
          <cell r="A12385" t="str">
            <v>부천상동19</v>
          </cell>
        </row>
        <row r="12386">
          <cell r="A12386" t="str">
            <v>부천상동19</v>
          </cell>
        </row>
        <row r="12387">
          <cell r="A12387" t="str">
            <v>부천상동19</v>
          </cell>
        </row>
        <row r="12388">
          <cell r="A12388" t="str">
            <v>부천상동19</v>
          </cell>
        </row>
        <row r="12389">
          <cell r="A12389" t="str">
            <v>부천상동19</v>
          </cell>
        </row>
        <row r="12390">
          <cell r="A12390" t="str">
            <v>부천상동19</v>
          </cell>
        </row>
        <row r="12391">
          <cell r="A12391" t="str">
            <v>부천상동19</v>
          </cell>
        </row>
        <row r="12392">
          <cell r="A12392" t="str">
            <v>부천상동19</v>
          </cell>
        </row>
        <row r="12393">
          <cell r="A12393" t="str">
            <v>부천상동19</v>
          </cell>
        </row>
        <row r="12394">
          <cell r="A12394" t="str">
            <v>부천상동19</v>
          </cell>
        </row>
        <row r="12395">
          <cell r="A12395" t="str">
            <v>부천상동19</v>
          </cell>
        </row>
        <row r="12396">
          <cell r="A12396" t="str">
            <v>부천상동19</v>
          </cell>
        </row>
        <row r="12397">
          <cell r="A12397" t="str">
            <v>부천상동19</v>
          </cell>
        </row>
        <row r="12398">
          <cell r="A12398" t="str">
            <v>부천상동19</v>
          </cell>
        </row>
        <row r="12399">
          <cell r="A12399" t="str">
            <v>부천상동19</v>
          </cell>
        </row>
        <row r="12400">
          <cell r="A12400" t="str">
            <v>부천상동19</v>
          </cell>
        </row>
        <row r="12401">
          <cell r="A12401" t="str">
            <v>부천상동19</v>
          </cell>
        </row>
        <row r="12402">
          <cell r="A12402" t="str">
            <v>부천상동19</v>
          </cell>
        </row>
        <row r="12403">
          <cell r="A12403" t="str">
            <v>부천상동19</v>
          </cell>
        </row>
        <row r="12404">
          <cell r="A12404" t="str">
            <v>부천상동19</v>
          </cell>
        </row>
        <row r="12405">
          <cell r="A12405" t="str">
            <v>부천상동19</v>
          </cell>
        </row>
        <row r="12406">
          <cell r="A12406" t="str">
            <v>부천상동19</v>
          </cell>
        </row>
        <row r="12407">
          <cell r="A12407" t="str">
            <v>부천상동19</v>
          </cell>
        </row>
        <row r="12408">
          <cell r="A12408" t="str">
            <v>부천상동19</v>
          </cell>
        </row>
        <row r="12409">
          <cell r="A12409" t="str">
            <v>부천상동19</v>
          </cell>
        </row>
        <row r="12410">
          <cell r="A12410" t="str">
            <v>부천상동19</v>
          </cell>
        </row>
        <row r="12411">
          <cell r="A12411" t="str">
            <v>부천상동19</v>
          </cell>
        </row>
        <row r="12412">
          <cell r="A12412" t="str">
            <v>부천상동19</v>
          </cell>
        </row>
        <row r="12413">
          <cell r="A12413" t="str">
            <v>부천상동19</v>
          </cell>
        </row>
        <row r="12414">
          <cell r="A12414" t="str">
            <v>부천상동19</v>
          </cell>
        </row>
        <row r="12415">
          <cell r="A12415" t="str">
            <v>부천상동19</v>
          </cell>
        </row>
        <row r="12416">
          <cell r="A12416" t="str">
            <v>부천상동19</v>
          </cell>
        </row>
        <row r="12417">
          <cell r="A12417" t="str">
            <v>부천상동19</v>
          </cell>
        </row>
        <row r="12418">
          <cell r="A12418" t="str">
            <v>부천상동19</v>
          </cell>
        </row>
        <row r="12419">
          <cell r="A12419" t="str">
            <v>부천상동19</v>
          </cell>
        </row>
        <row r="12420">
          <cell r="A12420" t="str">
            <v>부천상동19</v>
          </cell>
        </row>
        <row r="12421">
          <cell r="A12421" t="str">
            <v>부천상동19</v>
          </cell>
        </row>
        <row r="12422">
          <cell r="A12422" t="str">
            <v>부천상동19</v>
          </cell>
        </row>
        <row r="12423">
          <cell r="A12423" t="str">
            <v>부천상동19</v>
          </cell>
        </row>
        <row r="12424">
          <cell r="A12424" t="str">
            <v>부천상동19</v>
          </cell>
        </row>
        <row r="12425">
          <cell r="A12425" t="str">
            <v>부천상동19</v>
          </cell>
        </row>
        <row r="12426">
          <cell r="A12426" t="str">
            <v>부천상동19</v>
          </cell>
        </row>
        <row r="12427">
          <cell r="A12427" t="str">
            <v>부천상동19</v>
          </cell>
        </row>
        <row r="12428">
          <cell r="A12428" t="str">
            <v>부천상동19</v>
          </cell>
        </row>
        <row r="12429">
          <cell r="A12429" t="str">
            <v>부천상동19</v>
          </cell>
        </row>
        <row r="12430">
          <cell r="A12430" t="str">
            <v>부천상동19</v>
          </cell>
        </row>
        <row r="12431">
          <cell r="A12431" t="str">
            <v>부천상동19</v>
          </cell>
        </row>
        <row r="12432">
          <cell r="A12432" t="str">
            <v>부천상동19</v>
          </cell>
        </row>
        <row r="12433">
          <cell r="A12433" t="str">
            <v>부천상동19</v>
          </cell>
        </row>
        <row r="12434">
          <cell r="A12434" t="str">
            <v>부천상동19</v>
          </cell>
        </row>
        <row r="12435">
          <cell r="A12435" t="str">
            <v>부천상동19</v>
          </cell>
        </row>
        <row r="12436">
          <cell r="A12436" t="str">
            <v>부천상동19</v>
          </cell>
        </row>
        <row r="12437">
          <cell r="A12437" t="str">
            <v>부천상동19</v>
          </cell>
        </row>
        <row r="12438">
          <cell r="A12438" t="str">
            <v>부천상동19</v>
          </cell>
        </row>
        <row r="12439">
          <cell r="A12439" t="str">
            <v>부천상동19</v>
          </cell>
        </row>
        <row r="12440">
          <cell r="A12440" t="str">
            <v>부천상동19</v>
          </cell>
        </row>
        <row r="12441">
          <cell r="A12441" t="str">
            <v>부천상동19</v>
          </cell>
        </row>
        <row r="12442">
          <cell r="A12442" t="str">
            <v>부천상동19</v>
          </cell>
        </row>
        <row r="12443">
          <cell r="A12443" t="str">
            <v>부천상동19</v>
          </cell>
        </row>
        <row r="12444">
          <cell r="A12444" t="str">
            <v>부천상동19</v>
          </cell>
        </row>
        <row r="12445">
          <cell r="A12445" t="str">
            <v>부천상동19</v>
          </cell>
        </row>
        <row r="12446">
          <cell r="A12446" t="str">
            <v>부천상동19</v>
          </cell>
        </row>
        <row r="12447">
          <cell r="A12447" t="str">
            <v>부천상동19</v>
          </cell>
        </row>
        <row r="12448">
          <cell r="A12448" t="str">
            <v>부천상동19</v>
          </cell>
        </row>
        <row r="12449">
          <cell r="A12449" t="str">
            <v>부천상동19</v>
          </cell>
        </row>
        <row r="12450">
          <cell r="A12450" t="str">
            <v>부천상동19</v>
          </cell>
        </row>
        <row r="12451">
          <cell r="A12451" t="str">
            <v>부천상동19</v>
          </cell>
        </row>
        <row r="12452">
          <cell r="A12452" t="str">
            <v>부천상동19</v>
          </cell>
        </row>
        <row r="12453">
          <cell r="A12453" t="str">
            <v>부천상동19</v>
          </cell>
        </row>
        <row r="12454">
          <cell r="A12454" t="str">
            <v>부천상동19</v>
          </cell>
        </row>
        <row r="12455">
          <cell r="A12455" t="str">
            <v>부천상동19</v>
          </cell>
        </row>
        <row r="12456">
          <cell r="A12456" t="str">
            <v>부천상동19</v>
          </cell>
        </row>
        <row r="12457">
          <cell r="A12457" t="str">
            <v>부천상동19</v>
          </cell>
        </row>
        <row r="12458">
          <cell r="A12458" t="str">
            <v>부천상동19</v>
          </cell>
        </row>
        <row r="12459">
          <cell r="A12459" t="str">
            <v>부천상동19</v>
          </cell>
        </row>
        <row r="12460">
          <cell r="A12460" t="str">
            <v>부천상동19</v>
          </cell>
        </row>
        <row r="12461">
          <cell r="A12461" t="str">
            <v>부천상동19</v>
          </cell>
        </row>
        <row r="12462">
          <cell r="A12462" t="str">
            <v>부천상동19</v>
          </cell>
        </row>
        <row r="12463">
          <cell r="A12463" t="str">
            <v>부천상동19</v>
          </cell>
        </row>
        <row r="12464">
          <cell r="A12464" t="str">
            <v>부천상동19</v>
          </cell>
        </row>
        <row r="12465">
          <cell r="A12465" t="str">
            <v>부천상동19</v>
          </cell>
        </row>
        <row r="12466">
          <cell r="A12466" t="str">
            <v>부천상동19</v>
          </cell>
        </row>
        <row r="12467">
          <cell r="A12467" t="str">
            <v>부천상동19</v>
          </cell>
        </row>
        <row r="12468">
          <cell r="A12468" t="str">
            <v>부천상동19</v>
          </cell>
        </row>
        <row r="12469">
          <cell r="A12469" t="str">
            <v>부천상동19</v>
          </cell>
        </row>
        <row r="12470">
          <cell r="A12470" t="str">
            <v>부천상동19</v>
          </cell>
        </row>
        <row r="12471">
          <cell r="A12471" t="str">
            <v>부천상동19</v>
          </cell>
        </row>
        <row r="12472">
          <cell r="A12472" t="str">
            <v>부천상동19</v>
          </cell>
        </row>
        <row r="12473">
          <cell r="A12473" t="str">
            <v>부천상동19</v>
          </cell>
        </row>
        <row r="12474">
          <cell r="A12474" t="str">
            <v>부천상동19</v>
          </cell>
        </row>
        <row r="12475">
          <cell r="A12475" t="str">
            <v>부천상동19</v>
          </cell>
        </row>
        <row r="12476">
          <cell r="A12476" t="str">
            <v>부천상동19</v>
          </cell>
        </row>
        <row r="12477">
          <cell r="A12477" t="str">
            <v>부천상동19</v>
          </cell>
        </row>
        <row r="12478">
          <cell r="A12478" t="str">
            <v>부천상동19</v>
          </cell>
        </row>
        <row r="12479">
          <cell r="A12479" t="str">
            <v>부천상동19</v>
          </cell>
        </row>
        <row r="12480">
          <cell r="A12480" t="str">
            <v>부천상동19</v>
          </cell>
        </row>
        <row r="12481">
          <cell r="A12481" t="str">
            <v>부천상동19</v>
          </cell>
        </row>
        <row r="12482">
          <cell r="A12482" t="str">
            <v>부천상동19</v>
          </cell>
        </row>
        <row r="12483">
          <cell r="A12483" t="str">
            <v>부천상동19</v>
          </cell>
        </row>
        <row r="12484">
          <cell r="A12484" t="str">
            <v>부천상동19</v>
          </cell>
        </row>
        <row r="12485">
          <cell r="A12485" t="str">
            <v>부천상동19</v>
          </cell>
        </row>
        <row r="12486">
          <cell r="A12486" t="str">
            <v>부천상동19</v>
          </cell>
        </row>
        <row r="12487">
          <cell r="A12487" t="str">
            <v>부천상동19</v>
          </cell>
        </row>
        <row r="12488">
          <cell r="A12488" t="str">
            <v>부천상동19</v>
          </cell>
        </row>
        <row r="12489">
          <cell r="A12489" t="str">
            <v>부천상동19</v>
          </cell>
        </row>
        <row r="12490">
          <cell r="A12490" t="str">
            <v>부천상동19</v>
          </cell>
        </row>
        <row r="12491">
          <cell r="A12491" t="str">
            <v>부천상동19</v>
          </cell>
        </row>
        <row r="12492">
          <cell r="A12492" t="str">
            <v>부천상동19</v>
          </cell>
        </row>
        <row r="12493">
          <cell r="A12493" t="str">
            <v>부천상동19</v>
          </cell>
        </row>
        <row r="12494">
          <cell r="A12494" t="str">
            <v>부천상동19</v>
          </cell>
        </row>
        <row r="12495">
          <cell r="A12495" t="str">
            <v>부천상동19</v>
          </cell>
        </row>
        <row r="12496">
          <cell r="A12496" t="str">
            <v>부천상동19</v>
          </cell>
        </row>
        <row r="12497">
          <cell r="A12497" t="str">
            <v>부천상동19</v>
          </cell>
        </row>
        <row r="12498">
          <cell r="A12498" t="str">
            <v>부천상동19</v>
          </cell>
        </row>
        <row r="12499">
          <cell r="A12499" t="str">
            <v>부천상동19</v>
          </cell>
        </row>
        <row r="12500">
          <cell r="A12500" t="str">
            <v>부천상동19</v>
          </cell>
        </row>
        <row r="12501">
          <cell r="A12501" t="str">
            <v>부천상동19</v>
          </cell>
        </row>
        <row r="12502">
          <cell r="A12502" t="str">
            <v>부천상동19</v>
          </cell>
        </row>
        <row r="12503">
          <cell r="A12503" t="str">
            <v>부천상동19</v>
          </cell>
        </row>
        <row r="12504">
          <cell r="A12504" t="str">
            <v>부천상동19</v>
          </cell>
        </row>
        <row r="12505">
          <cell r="A12505" t="str">
            <v>부천상동19</v>
          </cell>
        </row>
        <row r="12506">
          <cell r="A12506" t="str">
            <v>부천상동19</v>
          </cell>
        </row>
        <row r="12507">
          <cell r="A12507" t="str">
            <v>부천상동19</v>
          </cell>
        </row>
        <row r="12508">
          <cell r="A12508" t="str">
            <v>부천상동19</v>
          </cell>
        </row>
        <row r="12509">
          <cell r="A12509" t="str">
            <v>부천상동19</v>
          </cell>
        </row>
        <row r="12510">
          <cell r="A12510" t="str">
            <v>부천상동19</v>
          </cell>
        </row>
        <row r="12511">
          <cell r="A12511" t="str">
            <v>부천상동19</v>
          </cell>
        </row>
        <row r="12512">
          <cell r="A12512" t="str">
            <v>부천상동19</v>
          </cell>
        </row>
        <row r="12513">
          <cell r="A12513" t="str">
            <v>부천상동19</v>
          </cell>
        </row>
        <row r="12514">
          <cell r="A12514" t="str">
            <v>부천상동19</v>
          </cell>
        </row>
        <row r="12515">
          <cell r="A12515" t="str">
            <v>부천상동19</v>
          </cell>
        </row>
        <row r="12516">
          <cell r="A12516" t="str">
            <v>부천상동19</v>
          </cell>
        </row>
        <row r="12517">
          <cell r="A12517" t="str">
            <v>부천상동19</v>
          </cell>
        </row>
        <row r="12518">
          <cell r="A12518" t="str">
            <v>부천상동19</v>
          </cell>
        </row>
        <row r="12519">
          <cell r="A12519" t="str">
            <v>부천상동19</v>
          </cell>
        </row>
        <row r="12520">
          <cell r="A12520" t="str">
            <v>부천상동19</v>
          </cell>
        </row>
        <row r="12521">
          <cell r="A12521" t="str">
            <v>부천상동19</v>
          </cell>
        </row>
        <row r="12522">
          <cell r="A12522" t="str">
            <v>부천상동19</v>
          </cell>
        </row>
        <row r="12523">
          <cell r="A12523" t="str">
            <v>부천상동19</v>
          </cell>
        </row>
        <row r="12524">
          <cell r="A12524" t="str">
            <v>부천상동19</v>
          </cell>
        </row>
        <row r="12525">
          <cell r="A12525" t="str">
            <v>부천상동19</v>
          </cell>
        </row>
        <row r="12526">
          <cell r="A12526" t="str">
            <v>부천상동19</v>
          </cell>
        </row>
        <row r="12527">
          <cell r="A12527" t="str">
            <v>부천상동19</v>
          </cell>
        </row>
        <row r="12528">
          <cell r="A12528" t="str">
            <v>부천상동19</v>
          </cell>
        </row>
        <row r="12529">
          <cell r="A12529" t="str">
            <v>부천상동19</v>
          </cell>
        </row>
        <row r="12530">
          <cell r="A12530" t="str">
            <v>부천상동19</v>
          </cell>
        </row>
        <row r="12531">
          <cell r="A12531" t="str">
            <v>부천상동19</v>
          </cell>
        </row>
        <row r="12532">
          <cell r="A12532" t="str">
            <v>부천상동19</v>
          </cell>
        </row>
        <row r="12533">
          <cell r="A12533" t="str">
            <v>부천상동19</v>
          </cell>
        </row>
        <row r="12534">
          <cell r="A12534" t="str">
            <v>부천상동19</v>
          </cell>
        </row>
        <row r="12535">
          <cell r="A12535" t="str">
            <v>부천상동19</v>
          </cell>
        </row>
        <row r="12536">
          <cell r="A12536" t="str">
            <v>부천상동19</v>
          </cell>
        </row>
        <row r="12537">
          <cell r="A12537" t="str">
            <v>부천상동19</v>
          </cell>
        </row>
        <row r="12538">
          <cell r="A12538" t="str">
            <v>부천상동19</v>
          </cell>
        </row>
        <row r="12539">
          <cell r="A12539" t="str">
            <v>부천상동19</v>
          </cell>
        </row>
        <row r="12540">
          <cell r="A12540" t="str">
            <v>부천상동19</v>
          </cell>
        </row>
        <row r="12541">
          <cell r="A12541" t="str">
            <v>부천상동19</v>
          </cell>
        </row>
        <row r="12542">
          <cell r="A12542" t="str">
            <v>부천상동19</v>
          </cell>
        </row>
        <row r="12543">
          <cell r="A12543" t="str">
            <v>부천상동19</v>
          </cell>
        </row>
        <row r="12544">
          <cell r="A12544" t="str">
            <v>부천상동19</v>
          </cell>
        </row>
        <row r="12545">
          <cell r="A12545" t="str">
            <v>부천상동19</v>
          </cell>
        </row>
        <row r="12546">
          <cell r="A12546" t="str">
            <v>부천상동19</v>
          </cell>
        </row>
        <row r="12547">
          <cell r="A12547" t="str">
            <v>부천상동19</v>
          </cell>
        </row>
        <row r="12548">
          <cell r="A12548" t="str">
            <v>부천상동19</v>
          </cell>
        </row>
        <row r="12549">
          <cell r="A12549" t="str">
            <v>부천상동19</v>
          </cell>
        </row>
        <row r="12550">
          <cell r="A12550" t="str">
            <v>부천상동19</v>
          </cell>
        </row>
        <row r="12551">
          <cell r="A12551" t="str">
            <v>부천상동19</v>
          </cell>
        </row>
        <row r="12552">
          <cell r="A12552" t="str">
            <v>부천상동19</v>
          </cell>
        </row>
        <row r="12553">
          <cell r="A12553" t="str">
            <v>부천상동19</v>
          </cell>
        </row>
        <row r="12554">
          <cell r="A12554" t="str">
            <v>부천상동19</v>
          </cell>
        </row>
        <row r="12555">
          <cell r="A12555" t="str">
            <v>부천상동19</v>
          </cell>
        </row>
        <row r="12556">
          <cell r="A12556" t="str">
            <v>부천상동19</v>
          </cell>
        </row>
        <row r="12557">
          <cell r="A12557" t="str">
            <v>부천상동19</v>
          </cell>
        </row>
        <row r="12558">
          <cell r="A12558" t="str">
            <v>부천상동19</v>
          </cell>
        </row>
        <row r="12559">
          <cell r="A12559" t="str">
            <v>부천상동19</v>
          </cell>
        </row>
        <row r="12560">
          <cell r="A12560" t="str">
            <v>부천상동19</v>
          </cell>
        </row>
        <row r="12561">
          <cell r="A12561" t="str">
            <v>부천상동19</v>
          </cell>
        </row>
        <row r="12562">
          <cell r="A12562" t="str">
            <v>부천상동19</v>
          </cell>
        </row>
        <row r="12563">
          <cell r="A12563" t="str">
            <v>부천상동19</v>
          </cell>
        </row>
        <row r="12564">
          <cell r="A12564" t="str">
            <v>부천상동19</v>
          </cell>
        </row>
        <row r="12565">
          <cell r="A12565" t="str">
            <v>부천상동19</v>
          </cell>
        </row>
        <row r="12566">
          <cell r="A12566" t="str">
            <v>부천상동19</v>
          </cell>
        </row>
        <row r="12567">
          <cell r="A12567" t="str">
            <v>부천상동19</v>
          </cell>
        </row>
        <row r="12568">
          <cell r="A12568" t="str">
            <v>부천상동19</v>
          </cell>
        </row>
        <row r="12569">
          <cell r="A12569" t="str">
            <v>부천상동19</v>
          </cell>
        </row>
        <row r="12570">
          <cell r="A12570" t="str">
            <v>부천상동19</v>
          </cell>
        </row>
        <row r="12571">
          <cell r="A12571" t="str">
            <v>부천상동19</v>
          </cell>
        </row>
        <row r="12572">
          <cell r="A12572" t="str">
            <v>부천상동19</v>
          </cell>
        </row>
        <row r="12573">
          <cell r="A12573" t="str">
            <v>부천상동19</v>
          </cell>
        </row>
        <row r="12574">
          <cell r="A12574" t="str">
            <v>부천상동19</v>
          </cell>
        </row>
        <row r="12575">
          <cell r="A12575" t="str">
            <v>부천상동19</v>
          </cell>
        </row>
        <row r="12576">
          <cell r="A12576" t="str">
            <v>부천상동19</v>
          </cell>
        </row>
        <row r="12577">
          <cell r="A12577" t="str">
            <v>부천상동19</v>
          </cell>
        </row>
        <row r="12578">
          <cell r="A12578" t="str">
            <v>부천상동19</v>
          </cell>
        </row>
        <row r="12579">
          <cell r="A12579" t="str">
            <v>부천상동19</v>
          </cell>
        </row>
        <row r="12580">
          <cell r="A12580" t="str">
            <v>부천상동19</v>
          </cell>
        </row>
        <row r="12581">
          <cell r="A12581" t="str">
            <v>부천상동19</v>
          </cell>
        </row>
        <row r="12582">
          <cell r="A12582" t="str">
            <v>부천상동19</v>
          </cell>
        </row>
        <row r="12583">
          <cell r="A12583" t="str">
            <v>부천상동19</v>
          </cell>
        </row>
        <row r="12584">
          <cell r="A12584" t="str">
            <v>부천상동19</v>
          </cell>
        </row>
        <row r="12585">
          <cell r="A12585" t="str">
            <v>부천상동19</v>
          </cell>
        </row>
        <row r="12586">
          <cell r="A12586" t="str">
            <v>부천상동19</v>
          </cell>
        </row>
        <row r="12587">
          <cell r="A12587" t="str">
            <v>부천상동19</v>
          </cell>
        </row>
        <row r="12588">
          <cell r="A12588" t="str">
            <v>부천상동19</v>
          </cell>
        </row>
        <row r="12589">
          <cell r="A12589" t="str">
            <v>부천상동19</v>
          </cell>
        </row>
        <row r="12590">
          <cell r="A12590" t="str">
            <v>부천상동19</v>
          </cell>
        </row>
        <row r="12591">
          <cell r="A12591" t="str">
            <v>부천상동19</v>
          </cell>
        </row>
        <row r="12592">
          <cell r="A12592" t="str">
            <v>부천상동19</v>
          </cell>
        </row>
        <row r="12593">
          <cell r="A12593" t="str">
            <v>부천상동19</v>
          </cell>
        </row>
        <row r="12594">
          <cell r="A12594" t="str">
            <v>부천상동19</v>
          </cell>
        </row>
        <row r="12595">
          <cell r="A12595" t="str">
            <v>부천상동19</v>
          </cell>
        </row>
        <row r="12596">
          <cell r="A12596" t="str">
            <v>부천상동19</v>
          </cell>
        </row>
        <row r="12597">
          <cell r="A12597" t="str">
            <v>부천상동19</v>
          </cell>
        </row>
        <row r="12598">
          <cell r="A12598" t="str">
            <v>부천상동19</v>
          </cell>
        </row>
        <row r="12599">
          <cell r="A12599" t="str">
            <v>부천상동19</v>
          </cell>
        </row>
        <row r="12600">
          <cell r="A12600" t="str">
            <v>부천상동19</v>
          </cell>
        </row>
        <row r="12601">
          <cell r="A12601" t="str">
            <v>부천상동19</v>
          </cell>
        </row>
        <row r="12602">
          <cell r="A12602" t="str">
            <v>부천상동19</v>
          </cell>
        </row>
        <row r="12603">
          <cell r="A12603" t="str">
            <v>부천상동19</v>
          </cell>
        </row>
        <row r="12604">
          <cell r="A12604" t="str">
            <v>부천상동19</v>
          </cell>
        </row>
        <row r="12605">
          <cell r="A12605" t="str">
            <v>부천상동19</v>
          </cell>
        </row>
        <row r="12606">
          <cell r="A12606" t="str">
            <v>부천상동19</v>
          </cell>
        </row>
        <row r="12607">
          <cell r="A12607" t="str">
            <v>부천상동19</v>
          </cell>
        </row>
        <row r="12608">
          <cell r="A12608" t="str">
            <v>부천상동19</v>
          </cell>
        </row>
        <row r="12609">
          <cell r="A12609" t="str">
            <v>부천상동19</v>
          </cell>
        </row>
        <row r="12610">
          <cell r="A12610" t="str">
            <v>부천상동19</v>
          </cell>
        </row>
        <row r="12611">
          <cell r="A12611" t="str">
            <v>부천상동19</v>
          </cell>
        </row>
        <row r="12612">
          <cell r="A12612" t="str">
            <v>부천상동19</v>
          </cell>
        </row>
        <row r="12613">
          <cell r="A12613" t="str">
            <v>부천상동19</v>
          </cell>
        </row>
        <row r="12614">
          <cell r="A12614" t="str">
            <v>부천상동19</v>
          </cell>
        </row>
        <row r="12615">
          <cell r="A12615" t="str">
            <v>부천상동19</v>
          </cell>
        </row>
        <row r="12616">
          <cell r="A12616" t="str">
            <v>부천상동19</v>
          </cell>
        </row>
        <row r="12617">
          <cell r="A12617" t="str">
            <v>부천상동19</v>
          </cell>
        </row>
        <row r="12618">
          <cell r="A12618" t="str">
            <v>부천상동19</v>
          </cell>
        </row>
        <row r="12619">
          <cell r="A12619" t="str">
            <v>부천상동19</v>
          </cell>
        </row>
        <row r="12620">
          <cell r="A12620" t="str">
            <v>부천상동19</v>
          </cell>
        </row>
        <row r="12621">
          <cell r="A12621" t="str">
            <v>부천상동19</v>
          </cell>
        </row>
        <row r="12622">
          <cell r="A12622" t="str">
            <v>부천상동19</v>
          </cell>
        </row>
        <row r="12623">
          <cell r="A12623" t="str">
            <v>부천상동19</v>
          </cell>
        </row>
        <row r="12624">
          <cell r="A12624" t="str">
            <v>부천상동19</v>
          </cell>
        </row>
        <row r="12625">
          <cell r="A12625" t="str">
            <v>부천상동19</v>
          </cell>
        </row>
        <row r="12626">
          <cell r="A12626" t="str">
            <v>부천상동19</v>
          </cell>
        </row>
        <row r="12627">
          <cell r="A12627" t="str">
            <v>부천상동19</v>
          </cell>
        </row>
        <row r="12628">
          <cell r="A12628" t="str">
            <v>부천상동19</v>
          </cell>
        </row>
        <row r="12629">
          <cell r="A12629" t="str">
            <v>부천상동19</v>
          </cell>
        </row>
        <row r="12630">
          <cell r="A12630" t="str">
            <v>부천상동19</v>
          </cell>
        </row>
        <row r="12631">
          <cell r="A12631" t="str">
            <v>부천상동19</v>
          </cell>
        </row>
        <row r="12632">
          <cell r="A12632" t="str">
            <v>부천상동19</v>
          </cell>
        </row>
        <row r="12633">
          <cell r="A12633" t="str">
            <v>부천상동19</v>
          </cell>
        </row>
        <row r="12634">
          <cell r="A12634" t="str">
            <v>부천상동19</v>
          </cell>
        </row>
        <row r="12635">
          <cell r="A12635" t="str">
            <v>부천상동19</v>
          </cell>
        </row>
        <row r="12636">
          <cell r="A12636" t="str">
            <v>부천상동19</v>
          </cell>
        </row>
        <row r="12637">
          <cell r="A12637" t="str">
            <v>부천상동19</v>
          </cell>
        </row>
        <row r="12638">
          <cell r="A12638" t="str">
            <v>부천상동19</v>
          </cell>
        </row>
        <row r="12639">
          <cell r="A12639" t="str">
            <v>부천상동19</v>
          </cell>
        </row>
        <row r="12640">
          <cell r="A12640" t="str">
            <v>부천상동19</v>
          </cell>
        </row>
        <row r="12641">
          <cell r="A12641" t="str">
            <v>부천상동19</v>
          </cell>
        </row>
        <row r="12642">
          <cell r="A12642" t="str">
            <v>부천상동19</v>
          </cell>
        </row>
        <row r="12643">
          <cell r="A12643" t="str">
            <v>부천상동19</v>
          </cell>
        </row>
        <row r="12644">
          <cell r="A12644" t="str">
            <v>부천상동19</v>
          </cell>
        </row>
        <row r="12645">
          <cell r="A12645" t="str">
            <v>부천상동19</v>
          </cell>
        </row>
        <row r="12646">
          <cell r="A12646" t="str">
            <v>부천상동19</v>
          </cell>
        </row>
        <row r="12647">
          <cell r="A12647" t="str">
            <v>부천상동19</v>
          </cell>
        </row>
        <row r="12648">
          <cell r="A12648" t="str">
            <v>부천상동19</v>
          </cell>
        </row>
        <row r="12649">
          <cell r="A12649" t="str">
            <v>부천상동19</v>
          </cell>
        </row>
        <row r="12650">
          <cell r="A12650" t="str">
            <v>부천상동19</v>
          </cell>
        </row>
        <row r="12651">
          <cell r="A12651" t="str">
            <v>부천상동19</v>
          </cell>
        </row>
        <row r="12652">
          <cell r="A12652" t="str">
            <v>부천상동19</v>
          </cell>
        </row>
        <row r="12653">
          <cell r="A12653" t="str">
            <v>부천상동19</v>
          </cell>
        </row>
        <row r="12654">
          <cell r="A12654" t="str">
            <v>부천상동19</v>
          </cell>
        </row>
        <row r="12655">
          <cell r="A12655" t="str">
            <v>부천상동19</v>
          </cell>
        </row>
        <row r="12656">
          <cell r="A12656" t="str">
            <v>부천상동19</v>
          </cell>
        </row>
        <row r="12657">
          <cell r="A12657" t="str">
            <v>부천상동19</v>
          </cell>
        </row>
        <row r="12658">
          <cell r="A12658" t="str">
            <v>부천상동19</v>
          </cell>
        </row>
        <row r="12659">
          <cell r="A12659" t="str">
            <v>부천상동19</v>
          </cell>
        </row>
        <row r="12660">
          <cell r="A12660" t="str">
            <v>부천상동19</v>
          </cell>
        </row>
        <row r="12661">
          <cell r="A12661" t="str">
            <v>부천상동19</v>
          </cell>
        </row>
        <row r="12662">
          <cell r="A12662" t="str">
            <v>부천상동19</v>
          </cell>
        </row>
        <row r="12663">
          <cell r="A12663" t="str">
            <v>부천상동19</v>
          </cell>
        </row>
        <row r="12664">
          <cell r="A12664" t="str">
            <v>부천상동19</v>
          </cell>
        </row>
        <row r="12665">
          <cell r="A12665" t="str">
            <v>부천상동19</v>
          </cell>
        </row>
        <row r="12666">
          <cell r="A12666" t="str">
            <v>부천상동19</v>
          </cell>
        </row>
        <row r="12667">
          <cell r="A12667" t="str">
            <v>부천상동19</v>
          </cell>
        </row>
        <row r="12668">
          <cell r="A12668" t="str">
            <v>부천상동19</v>
          </cell>
        </row>
        <row r="12669">
          <cell r="A12669" t="str">
            <v>부천상동19</v>
          </cell>
        </row>
        <row r="12670">
          <cell r="A12670" t="str">
            <v>부천상동19</v>
          </cell>
        </row>
        <row r="12671">
          <cell r="A12671" t="str">
            <v>부천상동19</v>
          </cell>
        </row>
        <row r="12672">
          <cell r="A12672" t="str">
            <v>부천상동19</v>
          </cell>
        </row>
        <row r="12673">
          <cell r="A12673" t="str">
            <v>부천상동19</v>
          </cell>
        </row>
        <row r="12674">
          <cell r="A12674" t="str">
            <v>부천상동19</v>
          </cell>
        </row>
        <row r="12675">
          <cell r="A12675" t="str">
            <v>부천상동19</v>
          </cell>
        </row>
        <row r="12676">
          <cell r="A12676" t="str">
            <v>부천상동19</v>
          </cell>
        </row>
        <row r="12677">
          <cell r="A12677" t="str">
            <v>부천상동19</v>
          </cell>
        </row>
        <row r="12678">
          <cell r="A12678" t="str">
            <v>부천상동19</v>
          </cell>
        </row>
        <row r="12679">
          <cell r="A12679" t="str">
            <v>부천상동19</v>
          </cell>
        </row>
        <row r="12680">
          <cell r="A12680" t="str">
            <v>부천상동19</v>
          </cell>
        </row>
        <row r="12681">
          <cell r="A12681" t="str">
            <v>부천상동19</v>
          </cell>
        </row>
        <row r="12682">
          <cell r="A12682" t="str">
            <v>부천상동19</v>
          </cell>
        </row>
        <row r="12683">
          <cell r="A12683" t="str">
            <v>부천상동19</v>
          </cell>
        </row>
        <row r="12684">
          <cell r="A12684" t="str">
            <v>부천상동19</v>
          </cell>
        </row>
        <row r="12685">
          <cell r="A12685" t="str">
            <v>부천상동19</v>
          </cell>
        </row>
        <row r="12686">
          <cell r="A12686" t="str">
            <v>부천상동19</v>
          </cell>
        </row>
        <row r="12687">
          <cell r="A12687" t="str">
            <v>부천상동19</v>
          </cell>
        </row>
        <row r="12688">
          <cell r="A12688" t="str">
            <v>부천상동19</v>
          </cell>
        </row>
        <row r="12689">
          <cell r="A12689" t="str">
            <v>부천상동19</v>
          </cell>
        </row>
        <row r="12690">
          <cell r="A12690" t="str">
            <v>부천상동19</v>
          </cell>
        </row>
        <row r="12691">
          <cell r="A12691" t="str">
            <v>부천상동19</v>
          </cell>
        </row>
        <row r="12692">
          <cell r="A12692" t="str">
            <v>부천상동19</v>
          </cell>
        </row>
        <row r="12693">
          <cell r="A12693" t="str">
            <v>부천상동19</v>
          </cell>
        </row>
        <row r="12694">
          <cell r="A12694" t="str">
            <v>부천상동19</v>
          </cell>
        </row>
        <row r="12695">
          <cell r="A12695" t="str">
            <v>부천상동19</v>
          </cell>
        </row>
        <row r="12696">
          <cell r="A12696" t="str">
            <v>부천상동19</v>
          </cell>
        </row>
        <row r="12697">
          <cell r="A12697" t="str">
            <v>부천상동19</v>
          </cell>
        </row>
        <row r="12698">
          <cell r="A12698" t="str">
            <v>부천상동19</v>
          </cell>
        </row>
        <row r="12699">
          <cell r="A12699" t="str">
            <v>부천상동19</v>
          </cell>
        </row>
        <row r="12700">
          <cell r="A12700" t="str">
            <v>부천상동19</v>
          </cell>
        </row>
        <row r="12701">
          <cell r="A12701" t="str">
            <v>부천상동19</v>
          </cell>
        </row>
        <row r="12702">
          <cell r="A12702" t="str">
            <v>부천상동19</v>
          </cell>
        </row>
        <row r="12703">
          <cell r="A12703" t="str">
            <v>부천상동19</v>
          </cell>
        </row>
        <row r="12704">
          <cell r="A12704" t="str">
            <v>부천상동19</v>
          </cell>
        </row>
        <row r="12705">
          <cell r="A12705" t="str">
            <v>부천상동19</v>
          </cell>
        </row>
        <row r="12706">
          <cell r="A12706" t="str">
            <v>부천상동19</v>
          </cell>
        </row>
        <row r="12707">
          <cell r="A12707" t="str">
            <v>부천상동19</v>
          </cell>
        </row>
        <row r="12708">
          <cell r="A12708" t="str">
            <v>부천상동19</v>
          </cell>
        </row>
        <row r="12709">
          <cell r="A12709" t="str">
            <v>부천상동19</v>
          </cell>
        </row>
        <row r="12710">
          <cell r="A12710" t="str">
            <v>부천상동19</v>
          </cell>
        </row>
        <row r="12711">
          <cell r="A12711" t="str">
            <v>부천상동19</v>
          </cell>
        </row>
        <row r="12712">
          <cell r="A12712" t="str">
            <v>부천상동19</v>
          </cell>
        </row>
        <row r="12713">
          <cell r="A12713" t="str">
            <v>부천상동19</v>
          </cell>
        </row>
        <row r="12714">
          <cell r="A12714" t="str">
            <v>부천상동19</v>
          </cell>
        </row>
        <row r="12715">
          <cell r="A12715" t="str">
            <v>부천상동19</v>
          </cell>
        </row>
        <row r="12716">
          <cell r="A12716" t="str">
            <v>부천상동19</v>
          </cell>
        </row>
        <row r="12717">
          <cell r="A12717" t="str">
            <v>부천상동19</v>
          </cell>
        </row>
        <row r="12718">
          <cell r="A12718" t="str">
            <v>부천상동19</v>
          </cell>
        </row>
        <row r="12719">
          <cell r="A12719" t="str">
            <v>부천상동19</v>
          </cell>
        </row>
        <row r="12720">
          <cell r="A12720" t="str">
            <v>부천상동19</v>
          </cell>
        </row>
        <row r="12721">
          <cell r="A12721" t="str">
            <v>부천상동19</v>
          </cell>
        </row>
        <row r="12722">
          <cell r="A12722" t="str">
            <v>부천상동19</v>
          </cell>
        </row>
        <row r="12723">
          <cell r="A12723" t="str">
            <v>부천상동19</v>
          </cell>
        </row>
        <row r="12724">
          <cell r="A12724" t="str">
            <v>부천상동19</v>
          </cell>
        </row>
        <row r="12725">
          <cell r="A12725" t="str">
            <v>부천상동19</v>
          </cell>
        </row>
        <row r="12726">
          <cell r="A12726" t="str">
            <v>부천상동19</v>
          </cell>
        </row>
        <row r="12727">
          <cell r="A12727" t="str">
            <v>부천상동19</v>
          </cell>
        </row>
        <row r="12728">
          <cell r="A12728" t="str">
            <v>부천상동19</v>
          </cell>
        </row>
        <row r="12729">
          <cell r="A12729" t="str">
            <v>부천상동19</v>
          </cell>
        </row>
        <row r="12730">
          <cell r="A12730" t="str">
            <v>부천상동19</v>
          </cell>
        </row>
        <row r="12731">
          <cell r="A12731" t="str">
            <v>부천상동19</v>
          </cell>
        </row>
        <row r="12732">
          <cell r="A12732" t="str">
            <v>부천상동19</v>
          </cell>
        </row>
        <row r="12733">
          <cell r="A12733" t="str">
            <v>부천상동19</v>
          </cell>
        </row>
        <row r="12734">
          <cell r="A12734" t="str">
            <v>부천상동19</v>
          </cell>
        </row>
        <row r="12735">
          <cell r="A12735" t="str">
            <v>부천상동19</v>
          </cell>
        </row>
        <row r="12736">
          <cell r="A12736" t="str">
            <v>부천상동19</v>
          </cell>
        </row>
        <row r="12737">
          <cell r="A12737" t="str">
            <v>부천상동19</v>
          </cell>
        </row>
        <row r="12738">
          <cell r="A12738" t="str">
            <v>부천상동19</v>
          </cell>
        </row>
        <row r="12739">
          <cell r="A12739" t="str">
            <v>부천상동19</v>
          </cell>
        </row>
        <row r="12740">
          <cell r="A12740" t="str">
            <v>부천상동19</v>
          </cell>
        </row>
        <row r="12741">
          <cell r="A12741" t="str">
            <v>부천상동19</v>
          </cell>
        </row>
        <row r="12742">
          <cell r="A12742" t="str">
            <v>부천상동19</v>
          </cell>
        </row>
        <row r="12743">
          <cell r="A12743" t="str">
            <v>부천상동19</v>
          </cell>
        </row>
        <row r="12744">
          <cell r="A12744" t="str">
            <v>부천상동19</v>
          </cell>
        </row>
        <row r="12745">
          <cell r="A12745" t="str">
            <v>부천상동19</v>
          </cell>
        </row>
        <row r="12746">
          <cell r="A12746" t="str">
            <v>부천상동19</v>
          </cell>
        </row>
        <row r="12747">
          <cell r="A12747" t="str">
            <v>부천상동19</v>
          </cell>
        </row>
        <row r="12748">
          <cell r="A12748" t="str">
            <v>부천상동19</v>
          </cell>
        </row>
        <row r="12749">
          <cell r="A12749" t="str">
            <v>부천상동19</v>
          </cell>
        </row>
        <row r="12750">
          <cell r="A12750" t="str">
            <v>부천상동19</v>
          </cell>
        </row>
        <row r="12751">
          <cell r="A12751" t="str">
            <v>부천상동19</v>
          </cell>
        </row>
        <row r="12752">
          <cell r="A12752" t="str">
            <v>부천상동19</v>
          </cell>
        </row>
        <row r="12753">
          <cell r="A12753" t="str">
            <v>부천상동19</v>
          </cell>
        </row>
        <row r="12754">
          <cell r="A12754" t="str">
            <v>부천상동19</v>
          </cell>
        </row>
        <row r="12755">
          <cell r="A12755" t="str">
            <v>부천상동19</v>
          </cell>
        </row>
        <row r="12756">
          <cell r="A12756" t="str">
            <v>부천상동19</v>
          </cell>
        </row>
        <row r="12757">
          <cell r="A12757" t="str">
            <v>부천상동19</v>
          </cell>
        </row>
        <row r="12758">
          <cell r="A12758" t="str">
            <v>부천상동19</v>
          </cell>
        </row>
        <row r="12759">
          <cell r="A12759" t="str">
            <v>부천상동19</v>
          </cell>
        </row>
        <row r="12760">
          <cell r="A12760" t="str">
            <v>부천상동19</v>
          </cell>
        </row>
        <row r="12761">
          <cell r="A12761" t="str">
            <v>부천상동19</v>
          </cell>
        </row>
        <row r="12762">
          <cell r="A12762" t="str">
            <v>부천상동19</v>
          </cell>
        </row>
        <row r="12763">
          <cell r="A12763" t="str">
            <v>부천상동19</v>
          </cell>
        </row>
        <row r="12764">
          <cell r="A12764" t="str">
            <v>부천상동19</v>
          </cell>
        </row>
        <row r="12765">
          <cell r="A12765" t="str">
            <v>부천상동19</v>
          </cell>
        </row>
        <row r="12766">
          <cell r="A12766" t="str">
            <v>부천상동19</v>
          </cell>
        </row>
        <row r="12767">
          <cell r="A12767" t="str">
            <v>부천상동19</v>
          </cell>
        </row>
        <row r="12768">
          <cell r="A12768" t="str">
            <v>부천상동19</v>
          </cell>
        </row>
        <row r="12769">
          <cell r="A12769" t="str">
            <v>부천상동19</v>
          </cell>
        </row>
        <row r="12770">
          <cell r="A12770" t="str">
            <v>부천상동19</v>
          </cell>
        </row>
        <row r="12771">
          <cell r="A12771" t="str">
            <v>부천상동19</v>
          </cell>
        </row>
        <row r="12772">
          <cell r="A12772" t="str">
            <v>부천상동19</v>
          </cell>
        </row>
        <row r="12773">
          <cell r="A12773" t="str">
            <v>부천상동19</v>
          </cell>
        </row>
        <row r="12774">
          <cell r="A12774" t="str">
            <v>부천상동19</v>
          </cell>
        </row>
        <row r="12775">
          <cell r="A12775" t="str">
            <v>부천상동19</v>
          </cell>
        </row>
        <row r="12776">
          <cell r="A12776" t="str">
            <v>부천상동19</v>
          </cell>
        </row>
        <row r="12777">
          <cell r="A12777" t="str">
            <v>부천상동19</v>
          </cell>
        </row>
        <row r="12778">
          <cell r="A12778" t="str">
            <v>부천상동19</v>
          </cell>
        </row>
        <row r="12779">
          <cell r="A12779" t="str">
            <v>부천상동19</v>
          </cell>
        </row>
        <row r="12780">
          <cell r="A12780" t="str">
            <v>부천상동19</v>
          </cell>
        </row>
        <row r="12781">
          <cell r="A12781" t="str">
            <v>부천상동19</v>
          </cell>
        </row>
        <row r="12782">
          <cell r="A12782" t="str">
            <v>부천상동19</v>
          </cell>
        </row>
        <row r="12783">
          <cell r="A12783" t="str">
            <v>부천상동19</v>
          </cell>
        </row>
        <row r="12784">
          <cell r="A12784" t="str">
            <v>부천상동19</v>
          </cell>
        </row>
        <row r="12785">
          <cell r="A12785" t="str">
            <v>부천상동19</v>
          </cell>
        </row>
        <row r="12786">
          <cell r="A12786" t="str">
            <v>부천상동19</v>
          </cell>
        </row>
        <row r="12787">
          <cell r="A12787" t="str">
            <v>부천상동19</v>
          </cell>
        </row>
        <row r="12788">
          <cell r="A12788" t="str">
            <v>부천상동19</v>
          </cell>
        </row>
        <row r="12789">
          <cell r="A12789" t="str">
            <v>부천상동19</v>
          </cell>
        </row>
        <row r="12790">
          <cell r="A12790" t="str">
            <v>부천상동19</v>
          </cell>
        </row>
        <row r="12791">
          <cell r="A12791" t="str">
            <v>부천상동19</v>
          </cell>
        </row>
        <row r="12792">
          <cell r="A12792" t="str">
            <v>부천상동19</v>
          </cell>
        </row>
        <row r="12793">
          <cell r="A12793" t="str">
            <v>부천상동19</v>
          </cell>
        </row>
        <row r="12794">
          <cell r="A12794" t="str">
            <v>부천상동19</v>
          </cell>
        </row>
        <row r="12795">
          <cell r="A12795" t="str">
            <v>부천상동19</v>
          </cell>
        </row>
        <row r="12796">
          <cell r="A12796" t="str">
            <v>부천상동19</v>
          </cell>
        </row>
        <row r="12797">
          <cell r="A12797" t="str">
            <v>부천상동19</v>
          </cell>
        </row>
        <row r="12798">
          <cell r="A12798" t="str">
            <v>부천상동19</v>
          </cell>
        </row>
        <row r="12799">
          <cell r="A12799" t="str">
            <v>부천상동19</v>
          </cell>
        </row>
        <row r="12800">
          <cell r="A12800" t="str">
            <v>부천상동19</v>
          </cell>
        </row>
        <row r="12801">
          <cell r="A12801" t="str">
            <v>부천상동19</v>
          </cell>
        </row>
        <row r="12802">
          <cell r="A12802" t="str">
            <v>부천상동19</v>
          </cell>
        </row>
        <row r="12803">
          <cell r="A12803" t="str">
            <v>부천상동19</v>
          </cell>
        </row>
        <row r="12804">
          <cell r="A12804" t="str">
            <v>부천상동19</v>
          </cell>
        </row>
        <row r="12805">
          <cell r="A12805" t="str">
            <v>부천상동19</v>
          </cell>
        </row>
        <row r="12806">
          <cell r="A12806" t="str">
            <v>부천상동19</v>
          </cell>
        </row>
        <row r="12807">
          <cell r="A12807" t="str">
            <v>부천상동19</v>
          </cell>
        </row>
        <row r="12808">
          <cell r="A12808" t="str">
            <v>부천상동19</v>
          </cell>
        </row>
        <row r="12809">
          <cell r="A12809" t="str">
            <v>부천상동19</v>
          </cell>
        </row>
        <row r="12810">
          <cell r="A12810" t="str">
            <v>부천상동19</v>
          </cell>
        </row>
        <row r="12811">
          <cell r="A12811" t="str">
            <v>부천상동19</v>
          </cell>
        </row>
        <row r="12812">
          <cell r="A12812" t="str">
            <v>부천상동19</v>
          </cell>
        </row>
        <row r="12813">
          <cell r="A12813" t="str">
            <v>부천상동19</v>
          </cell>
        </row>
        <row r="12814">
          <cell r="A12814" t="str">
            <v>부천상동19</v>
          </cell>
        </row>
        <row r="12815">
          <cell r="A12815" t="str">
            <v>부천상동19</v>
          </cell>
        </row>
        <row r="12816">
          <cell r="A12816" t="str">
            <v>부천상동19</v>
          </cell>
        </row>
        <row r="12817">
          <cell r="A12817" t="str">
            <v>부천상동19</v>
          </cell>
        </row>
        <row r="12818">
          <cell r="A12818" t="str">
            <v>부천상동19</v>
          </cell>
        </row>
        <row r="12819">
          <cell r="A12819" t="str">
            <v>부천상동19</v>
          </cell>
        </row>
        <row r="12820">
          <cell r="A12820" t="str">
            <v>부천상동19</v>
          </cell>
        </row>
        <row r="12821">
          <cell r="A12821" t="str">
            <v>부천상동19</v>
          </cell>
        </row>
        <row r="12822">
          <cell r="A12822" t="str">
            <v>부천상동19</v>
          </cell>
        </row>
        <row r="12823">
          <cell r="A12823" t="str">
            <v>부천상동19</v>
          </cell>
        </row>
        <row r="12824">
          <cell r="A12824" t="str">
            <v>부천상동19</v>
          </cell>
        </row>
        <row r="12825">
          <cell r="A12825" t="str">
            <v>부천상동19</v>
          </cell>
        </row>
        <row r="12826">
          <cell r="A12826" t="str">
            <v>부천상동19</v>
          </cell>
        </row>
        <row r="12827">
          <cell r="A12827" t="str">
            <v>부천상동19</v>
          </cell>
        </row>
        <row r="12828">
          <cell r="A12828" t="str">
            <v>부천상동19</v>
          </cell>
        </row>
        <row r="12829">
          <cell r="A12829" t="str">
            <v>부천상동19</v>
          </cell>
        </row>
        <row r="12830">
          <cell r="A12830" t="str">
            <v>부천상동19</v>
          </cell>
        </row>
        <row r="12831">
          <cell r="A12831" t="str">
            <v>부천상동19</v>
          </cell>
        </row>
        <row r="12832">
          <cell r="A12832" t="str">
            <v>부천상동19</v>
          </cell>
        </row>
        <row r="12833">
          <cell r="A12833" t="str">
            <v>부천상동19</v>
          </cell>
        </row>
        <row r="12834">
          <cell r="A12834" t="str">
            <v>부천상동19</v>
          </cell>
        </row>
        <row r="12835">
          <cell r="A12835" t="str">
            <v>부천상동19</v>
          </cell>
        </row>
        <row r="12836">
          <cell r="A12836" t="str">
            <v>부천상동19</v>
          </cell>
        </row>
        <row r="12837">
          <cell r="A12837" t="str">
            <v>부천상동19</v>
          </cell>
        </row>
        <row r="12838">
          <cell r="A12838" t="str">
            <v>부천상동19</v>
          </cell>
        </row>
        <row r="12839">
          <cell r="A12839" t="str">
            <v>부천상동19</v>
          </cell>
        </row>
        <row r="12840">
          <cell r="A12840" t="str">
            <v>부천상동19</v>
          </cell>
        </row>
        <row r="12841">
          <cell r="A12841" t="str">
            <v>부천상동19</v>
          </cell>
        </row>
        <row r="12842">
          <cell r="A12842" t="str">
            <v>부천상동19</v>
          </cell>
        </row>
        <row r="12843">
          <cell r="A12843" t="str">
            <v>부천상동19</v>
          </cell>
        </row>
        <row r="12844">
          <cell r="A12844" t="str">
            <v>부천상동19</v>
          </cell>
        </row>
        <row r="12845">
          <cell r="A12845" t="str">
            <v>부천상동19</v>
          </cell>
        </row>
        <row r="12846">
          <cell r="A12846" t="str">
            <v>부천상동19</v>
          </cell>
        </row>
        <row r="12847">
          <cell r="A12847" t="str">
            <v>부천상동19</v>
          </cell>
        </row>
        <row r="12848">
          <cell r="A12848" t="str">
            <v>부천상동19</v>
          </cell>
        </row>
        <row r="12849">
          <cell r="A12849" t="str">
            <v>부천상동19</v>
          </cell>
        </row>
        <row r="12850">
          <cell r="A12850" t="str">
            <v>부천상동19</v>
          </cell>
        </row>
        <row r="12851">
          <cell r="A12851" t="str">
            <v>부천상동19</v>
          </cell>
        </row>
        <row r="12852">
          <cell r="A12852" t="str">
            <v>부천상동19</v>
          </cell>
        </row>
        <row r="12853">
          <cell r="A12853" t="str">
            <v>부천상동19</v>
          </cell>
        </row>
        <row r="12854">
          <cell r="A12854" t="str">
            <v>부천상동19</v>
          </cell>
        </row>
        <row r="12855">
          <cell r="A12855" t="str">
            <v>부천상동19</v>
          </cell>
        </row>
        <row r="12856">
          <cell r="A12856" t="str">
            <v>부천상동19</v>
          </cell>
        </row>
        <row r="12857">
          <cell r="A12857" t="str">
            <v>부천상동19</v>
          </cell>
        </row>
        <row r="12858">
          <cell r="A12858" t="str">
            <v>부천상동19</v>
          </cell>
        </row>
        <row r="12859">
          <cell r="A12859" t="str">
            <v>부천상동19</v>
          </cell>
        </row>
        <row r="12860">
          <cell r="A12860" t="str">
            <v>부천상동19</v>
          </cell>
        </row>
        <row r="12861">
          <cell r="A12861" t="str">
            <v>부천상동19</v>
          </cell>
        </row>
        <row r="12862">
          <cell r="A12862" t="str">
            <v>부천상동19</v>
          </cell>
        </row>
        <row r="12863">
          <cell r="A12863" t="str">
            <v>부천상동19</v>
          </cell>
        </row>
        <row r="12864">
          <cell r="A12864" t="str">
            <v>부천상동19</v>
          </cell>
        </row>
        <row r="12865">
          <cell r="A12865" t="str">
            <v>부천상동19</v>
          </cell>
        </row>
        <row r="12866">
          <cell r="A12866" t="str">
            <v>부천상동19</v>
          </cell>
        </row>
        <row r="12867">
          <cell r="A12867" t="str">
            <v>부천상동19</v>
          </cell>
        </row>
        <row r="12868">
          <cell r="A12868" t="str">
            <v>부천상동19</v>
          </cell>
        </row>
        <row r="12869">
          <cell r="A12869" t="str">
            <v>부천상동19</v>
          </cell>
        </row>
        <row r="12870">
          <cell r="A12870" t="str">
            <v>부천상동19</v>
          </cell>
        </row>
        <row r="12871">
          <cell r="A12871" t="str">
            <v>부천상동19</v>
          </cell>
        </row>
        <row r="12872">
          <cell r="A12872" t="str">
            <v>부천상동19</v>
          </cell>
        </row>
        <row r="12873">
          <cell r="A12873" t="str">
            <v>부천상동19</v>
          </cell>
        </row>
        <row r="12874">
          <cell r="A12874" t="str">
            <v>부천상동19</v>
          </cell>
        </row>
        <row r="12875">
          <cell r="A12875" t="str">
            <v>부천상동19</v>
          </cell>
        </row>
        <row r="12876">
          <cell r="A12876" t="str">
            <v>부천상동19</v>
          </cell>
        </row>
        <row r="12877">
          <cell r="A12877" t="str">
            <v>부천상동19</v>
          </cell>
        </row>
        <row r="12878">
          <cell r="A12878" t="str">
            <v>부천상동19</v>
          </cell>
        </row>
        <row r="12879">
          <cell r="A12879" t="str">
            <v>부천상동19</v>
          </cell>
        </row>
        <row r="12880">
          <cell r="A12880" t="str">
            <v>부천상동19</v>
          </cell>
        </row>
        <row r="12881">
          <cell r="A12881" t="str">
            <v>부천상동19</v>
          </cell>
        </row>
        <row r="12882">
          <cell r="A12882" t="str">
            <v>부천상동19</v>
          </cell>
        </row>
        <row r="12883">
          <cell r="A12883" t="str">
            <v>부천상동19</v>
          </cell>
        </row>
        <row r="12884">
          <cell r="A12884" t="str">
            <v>부천상동19</v>
          </cell>
        </row>
        <row r="12885">
          <cell r="A12885" t="str">
            <v>부천상동19</v>
          </cell>
        </row>
        <row r="12886">
          <cell r="A12886" t="str">
            <v>부천상동19</v>
          </cell>
        </row>
        <row r="12887">
          <cell r="A12887" t="str">
            <v>부천상동19</v>
          </cell>
        </row>
        <row r="12888">
          <cell r="A12888" t="str">
            <v>부천상동19</v>
          </cell>
        </row>
        <row r="12889">
          <cell r="A12889" t="str">
            <v>부천상동19</v>
          </cell>
        </row>
        <row r="12890">
          <cell r="A12890" t="str">
            <v>부천상동19</v>
          </cell>
        </row>
        <row r="12891">
          <cell r="A12891" t="str">
            <v>부천상동19</v>
          </cell>
        </row>
        <row r="12892">
          <cell r="A12892" t="str">
            <v>부천상동19</v>
          </cell>
        </row>
        <row r="12893">
          <cell r="A12893" t="str">
            <v>부천상동19</v>
          </cell>
        </row>
        <row r="12894">
          <cell r="A12894" t="str">
            <v>부천상동19</v>
          </cell>
        </row>
        <row r="12895">
          <cell r="A12895" t="str">
            <v>부천상동19</v>
          </cell>
        </row>
        <row r="12896">
          <cell r="A12896" t="str">
            <v>부천상동19</v>
          </cell>
        </row>
        <row r="12897">
          <cell r="A12897" t="str">
            <v>부천상동19</v>
          </cell>
        </row>
        <row r="12898">
          <cell r="A12898" t="str">
            <v>부천상동19</v>
          </cell>
        </row>
        <row r="12899">
          <cell r="A12899" t="str">
            <v>부천상동19</v>
          </cell>
        </row>
        <row r="12900">
          <cell r="A12900" t="str">
            <v>부천상동19</v>
          </cell>
        </row>
        <row r="12901">
          <cell r="A12901" t="str">
            <v>부천상동19</v>
          </cell>
        </row>
        <row r="12902">
          <cell r="A12902" t="str">
            <v>부천상동19</v>
          </cell>
        </row>
        <row r="12903">
          <cell r="A12903" t="str">
            <v>부천상동19</v>
          </cell>
        </row>
        <row r="12904">
          <cell r="A12904" t="str">
            <v>부천상동19</v>
          </cell>
        </row>
        <row r="12905">
          <cell r="A12905" t="str">
            <v>부천상동19</v>
          </cell>
        </row>
        <row r="12906">
          <cell r="A12906" t="str">
            <v>부천상동19</v>
          </cell>
        </row>
        <row r="12907">
          <cell r="A12907" t="str">
            <v>부천상동19</v>
          </cell>
        </row>
        <row r="12908">
          <cell r="A12908" t="str">
            <v>부천상동19</v>
          </cell>
        </row>
        <row r="12909">
          <cell r="A12909" t="str">
            <v>부천상동19</v>
          </cell>
        </row>
        <row r="12910">
          <cell r="A12910" t="str">
            <v>부천상동19</v>
          </cell>
        </row>
        <row r="12911">
          <cell r="A12911" t="str">
            <v>부천상동19</v>
          </cell>
        </row>
        <row r="12912">
          <cell r="A12912" t="str">
            <v>부천상동19</v>
          </cell>
        </row>
        <row r="12913">
          <cell r="A12913" t="str">
            <v>부천상동19</v>
          </cell>
        </row>
        <row r="12914">
          <cell r="A12914" t="str">
            <v>부천상동19</v>
          </cell>
        </row>
        <row r="12915">
          <cell r="A12915" t="str">
            <v>부천상동19</v>
          </cell>
        </row>
        <row r="12916">
          <cell r="A12916" t="str">
            <v>부천상동19</v>
          </cell>
        </row>
        <row r="12917">
          <cell r="A12917" t="str">
            <v>부천상동19</v>
          </cell>
        </row>
        <row r="12918">
          <cell r="A12918" t="str">
            <v>부천상동19</v>
          </cell>
        </row>
        <row r="12919">
          <cell r="A12919" t="str">
            <v>부천상동19</v>
          </cell>
        </row>
        <row r="12920">
          <cell r="A12920" t="str">
            <v>부천상동19</v>
          </cell>
        </row>
        <row r="12922">
          <cell r="A12922" t="str">
            <v>파주교하</v>
          </cell>
        </row>
        <row r="12923">
          <cell r="A12923" t="str">
            <v>파주교하</v>
          </cell>
        </row>
        <row r="12924">
          <cell r="A12924" t="str">
            <v>파주교하</v>
          </cell>
        </row>
        <row r="12925">
          <cell r="A12925" t="str">
            <v>파주교하</v>
          </cell>
        </row>
        <row r="12926">
          <cell r="A12926" t="str">
            <v>파주교하</v>
          </cell>
        </row>
        <row r="12927">
          <cell r="A12927" t="str">
            <v>파주교하</v>
          </cell>
        </row>
        <row r="12928">
          <cell r="A12928" t="str">
            <v>파주교하</v>
          </cell>
        </row>
        <row r="12929">
          <cell r="A12929" t="str">
            <v>파주교하</v>
          </cell>
        </row>
        <row r="12930">
          <cell r="A12930" t="str">
            <v>파주교하</v>
          </cell>
        </row>
        <row r="12931">
          <cell r="A12931" t="str">
            <v>파주교하</v>
          </cell>
        </row>
        <row r="12932">
          <cell r="A12932" t="str">
            <v>파주교하</v>
          </cell>
        </row>
        <row r="12933">
          <cell r="A12933" t="str">
            <v>파주교하</v>
          </cell>
        </row>
        <row r="12934">
          <cell r="A12934" t="str">
            <v>파주교하</v>
          </cell>
        </row>
        <row r="12935">
          <cell r="A12935" t="str">
            <v>파주교하</v>
          </cell>
        </row>
        <row r="12936">
          <cell r="A12936" t="str">
            <v>파주교하</v>
          </cell>
        </row>
        <row r="12937">
          <cell r="A12937" t="str">
            <v>파주교하</v>
          </cell>
        </row>
        <row r="12938">
          <cell r="A12938" t="str">
            <v>파주교하</v>
          </cell>
        </row>
        <row r="12939">
          <cell r="A12939" t="str">
            <v>파주교하</v>
          </cell>
        </row>
        <row r="12940">
          <cell r="A12940" t="str">
            <v>파주교하</v>
          </cell>
        </row>
        <row r="12941">
          <cell r="A12941" t="str">
            <v>파주교하</v>
          </cell>
        </row>
        <row r="12942">
          <cell r="A12942" t="str">
            <v>파주교하</v>
          </cell>
        </row>
        <row r="12943">
          <cell r="A12943" t="str">
            <v>파주교하</v>
          </cell>
        </row>
        <row r="12944">
          <cell r="A12944" t="str">
            <v>파주교하</v>
          </cell>
        </row>
        <row r="12945">
          <cell r="A12945" t="str">
            <v>파주교하</v>
          </cell>
        </row>
        <row r="12946">
          <cell r="A12946" t="str">
            <v>파주교하</v>
          </cell>
        </row>
        <row r="12947">
          <cell r="A12947" t="str">
            <v>파주교하</v>
          </cell>
        </row>
        <row r="12948">
          <cell r="A12948" t="str">
            <v>파주교하</v>
          </cell>
        </row>
        <row r="12949">
          <cell r="A12949" t="str">
            <v>파주교하</v>
          </cell>
        </row>
        <row r="12950">
          <cell r="A12950" t="str">
            <v>파주교하</v>
          </cell>
        </row>
        <row r="12951">
          <cell r="A12951" t="str">
            <v>파주교하</v>
          </cell>
        </row>
        <row r="12952">
          <cell r="A12952" t="str">
            <v>파주교하</v>
          </cell>
        </row>
        <row r="12953">
          <cell r="A12953" t="str">
            <v>파주교하</v>
          </cell>
        </row>
        <row r="12954">
          <cell r="A12954" t="str">
            <v>파주교하</v>
          </cell>
        </row>
        <row r="12955">
          <cell r="A12955" t="str">
            <v>파주교하</v>
          </cell>
        </row>
        <row r="12956">
          <cell r="A12956" t="str">
            <v>파주교하</v>
          </cell>
        </row>
        <row r="12957">
          <cell r="A12957" t="str">
            <v>파주교하</v>
          </cell>
        </row>
        <row r="12958">
          <cell r="A12958" t="str">
            <v>파주교하</v>
          </cell>
        </row>
        <row r="12959">
          <cell r="A12959" t="str">
            <v>파주교하</v>
          </cell>
        </row>
        <row r="12960">
          <cell r="A12960" t="str">
            <v>파주교하</v>
          </cell>
        </row>
        <row r="12961">
          <cell r="A12961" t="str">
            <v>파주교하</v>
          </cell>
        </row>
        <row r="12962">
          <cell r="A12962" t="str">
            <v>파주교하</v>
          </cell>
        </row>
        <row r="12963">
          <cell r="A12963" t="str">
            <v>파주교하</v>
          </cell>
        </row>
        <row r="12964">
          <cell r="A12964" t="str">
            <v>파주교하</v>
          </cell>
        </row>
        <row r="12965">
          <cell r="A12965" t="str">
            <v>파주교하</v>
          </cell>
        </row>
        <row r="12966">
          <cell r="A12966" t="str">
            <v>파주교하</v>
          </cell>
        </row>
        <row r="12967">
          <cell r="A12967" t="str">
            <v>파주교하</v>
          </cell>
        </row>
        <row r="12968">
          <cell r="A12968" t="str">
            <v>파주교하</v>
          </cell>
        </row>
        <row r="12969">
          <cell r="A12969" t="str">
            <v>파주교하</v>
          </cell>
        </row>
        <row r="12970">
          <cell r="A12970" t="str">
            <v>파주교하</v>
          </cell>
        </row>
        <row r="12971">
          <cell r="A12971" t="str">
            <v>파주교하</v>
          </cell>
        </row>
        <row r="12972">
          <cell r="A12972" t="str">
            <v>파주교하</v>
          </cell>
        </row>
        <row r="12973">
          <cell r="A12973" t="str">
            <v>파주교하</v>
          </cell>
        </row>
        <row r="12974">
          <cell r="A12974" t="str">
            <v>파주교하</v>
          </cell>
        </row>
        <row r="12975">
          <cell r="A12975" t="str">
            <v>파주교하</v>
          </cell>
        </row>
        <row r="12976">
          <cell r="A12976" t="str">
            <v>파주교하</v>
          </cell>
        </row>
        <row r="12977">
          <cell r="A12977" t="str">
            <v>파주교하</v>
          </cell>
        </row>
        <row r="12978">
          <cell r="A12978" t="str">
            <v>파주교하</v>
          </cell>
        </row>
        <row r="12979">
          <cell r="A12979" t="str">
            <v>파주교하</v>
          </cell>
        </row>
        <row r="12980">
          <cell r="A12980" t="str">
            <v>파주교하</v>
          </cell>
        </row>
        <row r="12981">
          <cell r="A12981" t="str">
            <v>파주교하</v>
          </cell>
        </row>
        <row r="12982">
          <cell r="A12982" t="str">
            <v>파주교하</v>
          </cell>
        </row>
        <row r="12983">
          <cell r="A12983" t="str">
            <v>파주교하</v>
          </cell>
        </row>
        <row r="12984">
          <cell r="A12984" t="str">
            <v>파주교하</v>
          </cell>
        </row>
        <row r="12985">
          <cell r="A12985" t="str">
            <v>파주교하</v>
          </cell>
        </row>
        <row r="12986">
          <cell r="A12986" t="str">
            <v>파주교하</v>
          </cell>
        </row>
        <row r="12987">
          <cell r="A12987" t="str">
            <v>파주교하</v>
          </cell>
        </row>
        <row r="12988">
          <cell r="A12988" t="str">
            <v>파주교하</v>
          </cell>
        </row>
        <row r="12989">
          <cell r="A12989" t="str">
            <v>파주교하</v>
          </cell>
        </row>
        <row r="12990">
          <cell r="A12990" t="str">
            <v>파주교하</v>
          </cell>
        </row>
        <row r="12991">
          <cell r="A12991" t="str">
            <v>파주교하</v>
          </cell>
        </row>
        <row r="12992">
          <cell r="A12992" t="str">
            <v>파주교하</v>
          </cell>
        </row>
        <row r="12993">
          <cell r="A12993" t="str">
            <v>파주교하</v>
          </cell>
        </row>
        <row r="12994">
          <cell r="A12994" t="str">
            <v>파주교하</v>
          </cell>
        </row>
        <row r="12995">
          <cell r="A12995" t="str">
            <v>파주교하</v>
          </cell>
        </row>
        <row r="12996">
          <cell r="A12996" t="str">
            <v>파주교하</v>
          </cell>
        </row>
        <row r="12997">
          <cell r="A12997" t="str">
            <v>파주교하</v>
          </cell>
        </row>
        <row r="12998">
          <cell r="A12998" t="str">
            <v>파주교하</v>
          </cell>
        </row>
        <row r="12999">
          <cell r="A12999" t="str">
            <v>파주교하</v>
          </cell>
        </row>
        <row r="13000">
          <cell r="A13000" t="str">
            <v>파주교하</v>
          </cell>
        </row>
        <row r="13001">
          <cell r="A13001" t="str">
            <v>파주교하</v>
          </cell>
        </row>
        <row r="13002">
          <cell r="A13002" t="str">
            <v>파주교하</v>
          </cell>
        </row>
        <row r="13003">
          <cell r="A13003" t="str">
            <v>파주교하</v>
          </cell>
        </row>
        <row r="13004">
          <cell r="A13004" t="str">
            <v>파주교하</v>
          </cell>
        </row>
        <row r="13005">
          <cell r="A13005" t="str">
            <v>파주교하</v>
          </cell>
        </row>
        <row r="13006">
          <cell r="A13006" t="str">
            <v>파주교하</v>
          </cell>
        </row>
        <row r="13007">
          <cell r="A13007" t="str">
            <v>파주교하</v>
          </cell>
        </row>
        <row r="13008">
          <cell r="A13008" t="str">
            <v>파주교하</v>
          </cell>
        </row>
        <row r="13009">
          <cell r="A13009" t="str">
            <v>파주교하</v>
          </cell>
        </row>
        <row r="13010">
          <cell r="A13010" t="str">
            <v>파주교하</v>
          </cell>
        </row>
        <row r="13011">
          <cell r="A13011" t="str">
            <v>파주교하</v>
          </cell>
        </row>
        <row r="13012">
          <cell r="A13012" t="str">
            <v>파주교하</v>
          </cell>
        </row>
        <row r="13013">
          <cell r="A13013" t="str">
            <v>파주교하</v>
          </cell>
        </row>
        <row r="13014">
          <cell r="A13014" t="str">
            <v>파주교하</v>
          </cell>
        </row>
        <row r="13015">
          <cell r="A13015" t="str">
            <v>파주교하</v>
          </cell>
        </row>
        <row r="13016">
          <cell r="A13016" t="str">
            <v>파주교하</v>
          </cell>
        </row>
        <row r="13017">
          <cell r="A13017" t="str">
            <v>파주교하</v>
          </cell>
        </row>
        <row r="13018">
          <cell r="A13018" t="str">
            <v>파주교하</v>
          </cell>
        </row>
        <row r="13019">
          <cell r="A13019" t="str">
            <v>파주교하</v>
          </cell>
        </row>
        <row r="13020">
          <cell r="A13020" t="str">
            <v>파주교하</v>
          </cell>
        </row>
        <row r="13021">
          <cell r="A13021" t="str">
            <v>파주교하</v>
          </cell>
        </row>
        <row r="13022">
          <cell r="A13022" t="str">
            <v>파주교하</v>
          </cell>
        </row>
        <row r="13023">
          <cell r="A13023" t="str">
            <v>파주교하</v>
          </cell>
        </row>
        <row r="13024">
          <cell r="A13024" t="str">
            <v>파주교하</v>
          </cell>
        </row>
        <row r="13025">
          <cell r="A13025" t="str">
            <v>파주교하</v>
          </cell>
        </row>
        <row r="13026">
          <cell r="A13026" t="str">
            <v>파주교하</v>
          </cell>
        </row>
        <row r="13027">
          <cell r="A13027" t="str">
            <v>파주교하</v>
          </cell>
        </row>
        <row r="13028">
          <cell r="A13028" t="str">
            <v>파주교하</v>
          </cell>
        </row>
        <row r="13029">
          <cell r="A13029" t="str">
            <v>파주교하</v>
          </cell>
        </row>
        <row r="13030">
          <cell r="A13030" t="str">
            <v>파주교하</v>
          </cell>
        </row>
        <row r="13031">
          <cell r="A13031" t="str">
            <v>파주교하</v>
          </cell>
        </row>
        <row r="13032">
          <cell r="A13032" t="str">
            <v>파주교하</v>
          </cell>
        </row>
        <row r="13033">
          <cell r="A13033" t="str">
            <v>파주교하</v>
          </cell>
        </row>
        <row r="13034">
          <cell r="A13034" t="str">
            <v>파주교하</v>
          </cell>
        </row>
        <row r="13035">
          <cell r="A13035" t="str">
            <v>파주교하</v>
          </cell>
        </row>
        <row r="13036">
          <cell r="A13036" t="str">
            <v>파주교하</v>
          </cell>
        </row>
        <row r="13037">
          <cell r="A13037" t="str">
            <v>파주교하</v>
          </cell>
        </row>
        <row r="13038">
          <cell r="A13038" t="str">
            <v>파주교하</v>
          </cell>
        </row>
        <row r="13039">
          <cell r="A13039" t="str">
            <v>파주교하</v>
          </cell>
        </row>
        <row r="13040">
          <cell r="A13040" t="str">
            <v>파주교하</v>
          </cell>
        </row>
        <row r="13041">
          <cell r="A13041" t="str">
            <v>파주교하</v>
          </cell>
        </row>
        <row r="13042">
          <cell r="A13042" t="str">
            <v>파주교하</v>
          </cell>
        </row>
        <row r="13043">
          <cell r="A13043" t="str">
            <v>파주교하</v>
          </cell>
        </row>
        <row r="13044">
          <cell r="A13044" t="str">
            <v>파주교하</v>
          </cell>
        </row>
        <row r="13045">
          <cell r="A13045" t="str">
            <v>파주교하</v>
          </cell>
        </row>
        <row r="13046">
          <cell r="A13046" t="str">
            <v>파주교하</v>
          </cell>
        </row>
        <row r="13047">
          <cell r="A13047" t="str">
            <v>파주교하</v>
          </cell>
        </row>
        <row r="13048">
          <cell r="A13048" t="str">
            <v>파주교하</v>
          </cell>
        </row>
        <row r="13049">
          <cell r="A13049" t="str">
            <v>파주교하</v>
          </cell>
        </row>
        <row r="13050">
          <cell r="A13050" t="str">
            <v>파주교하</v>
          </cell>
        </row>
        <row r="13051">
          <cell r="A13051" t="str">
            <v>파주교하</v>
          </cell>
        </row>
        <row r="13052">
          <cell r="A13052" t="str">
            <v>파주교하</v>
          </cell>
        </row>
        <row r="13053">
          <cell r="A13053" t="str">
            <v>파주교하</v>
          </cell>
        </row>
        <row r="13054">
          <cell r="A13054" t="str">
            <v>파주교하</v>
          </cell>
        </row>
        <row r="13055">
          <cell r="A13055" t="str">
            <v>파주교하</v>
          </cell>
        </row>
        <row r="13056">
          <cell r="A13056" t="str">
            <v>파주교하</v>
          </cell>
        </row>
        <row r="13057">
          <cell r="A13057" t="str">
            <v>파주교하</v>
          </cell>
        </row>
        <row r="13058">
          <cell r="A13058" t="str">
            <v>파주교하</v>
          </cell>
        </row>
        <row r="13059">
          <cell r="A13059" t="str">
            <v>파주교하</v>
          </cell>
        </row>
        <row r="13060">
          <cell r="A13060" t="str">
            <v>파주교하</v>
          </cell>
        </row>
        <row r="13061">
          <cell r="A13061" t="str">
            <v>파주교하</v>
          </cell>
        </row>
        <row r="13062">
          <cell r="A13062" t="str">
            <v>파주교하</v>
          </cell>
        </row>
        <row r="13063">
          <cell r="A13063" t="str">
            <v>파주교하</v>
          </cell>
        </row>
        <row r="13064">
          <cell r="A13064" t="str">
            <v>파주교하</v>
          </cell>
        </row>
        <row r="13065">
          <cell r="A13065" t="str">
            <v>파주교하</v>
          </cell>
        </row>
        <row r="13066">
          <cell r="A13066" t="str">
            <v>파주교하</v>
          </cell>
        </row>
        <row r="13067">
          <cell r="A13067" t="str">
            <v>파주교하</v>
          </cell>
        </row>
        <row r="13068">
          <cell r="A13068" t="str">
            <v>파주교하</v>
          </cell>
        </row>
        <row r="13069">
          <cell r="A13069" t="str">
            <v>파주교하</v>
          </cell>
        </row>
        <row r="13070">
          <cell r="A13070" t="str">
            <v>파주교하</v>
          </cell>
        </row>
        <row r="13071">
          <cell r="A13071" t="str">
            <v>파주교하</v>
          </cell>
        </row>
        <row r="13072">
          <cell r="A13072" t="str">
            <v>파주교하</v>
          </cell>
        </row>
        <row r="13073">
          <cell r="A13073" t="str">
            <v>파주교하</v>
          </cell>
        </row>
        <row r="13074">
          <cell r="A13074" t="str">
            <v>파주교하</v>
          </cell>
        </row>
        <row r="13075">
          <cell r="A13075" t="str">
            <v>파주교하</v>
          </cell>
        </row>
        <row r="13076">
          <cell r="A13076" t="str">
            <v>파주교하</v>
          </cell>
        </row>
        <row r="13077">
          <cell r="A13077" t="str">
            <v>파주교하</v>
          </cell>
        </row>
        <row r="13078">
          <cell r="A13078" t="str">
            <v>파주교하</v>
          </cell>
        </row>
        <row r="13079">
          <cell r="A13079" t="str">
            <v>파주교하</v>
          </cell>
        </row>
        <row r="13080">
          <cell r="A13080" t="str">
            <v>파주교하</v>
          </cell>
        </row>
        <row r="13081">
          <cell r="A13081" t="str">
            <v>파주교하</v>
          </cell>
        </row>
        <row r="13082">
          <cell r="A13082" t="str">
            <v>파주교하</v>
          </cell>
        </row>
        <row r="13083">
          <cell r="A13083" t="str">
            <v>파주교하</v>
          </cell>
        </row>
        <row r="13084">
          <cell r="A13084" t="str">
            <v>파주교하</v>
          </cell>
        </row>
        <row r="13085">
          <cell r="A13085" t="str">
            <v>파주교하</v>
          </cell>
        </row>
        <row r="13086">
          <cell r="A13086" t="str">
            <v>파주교하</v>
          </cell>
        </row>
        <row r="13087">
          <cell r="A13087" t="str">
            <v>파주교하</v>
          </cell>
        </row>
        <row r="13088">
          <cell r="A13088" t="str">
            <v>파주교하</v>
          </cell>
        </row>
        <row r="13089">
          <cell r="A13089" t="str">
            <v>파주교하</v>
          </cell>
        </row>
        <row r="13090">
          <cell r="A13090" t="str">
            <v>파주교하</v>
          </cell>
        </row>
        <row r="13091">
          <cell r="A13091" t="str">
            <v>파주교하</v>
          </cell>
        </row>
        <row r="13092">
          <cell r="A13092" t="str">
            <v>파주교하</v>
          </cell>
        </row>
        <row r="13093">
          <cell r="A13093" t="str">
            <v>파주교하</v>
          </cell>
        </row>
        <row r="13094">
          <cell r="A13094" t="str">
            <v>파주교하</v>
          </cell>
        </row>
        <row r="13095">
          <cell r="A13095" t="str">
            <v>파주교하</v>
          </cell>
        </row>
        <row r="13096">
          <cell r="A13096" t="str">
            <v>파주교하</v>
          </cell>
        </row>
        <row r="13097">
          <cell r="A13097" t="str">
            <v>파주교하</v>
          </cell>
        </row>
        <row r="13098">
          <cell r="A13098" t="str">
            <v>파주교하</v>
          </cell>
        </row>
        <row r="13099">
          <cell r="A13099" t="str">
            <v>파주교하</v>
          </cell>
        </row>
        <row r="13100">
          <cell r="A13100" t="str">
            <v>파주교하</v>
          </cell>
        </row>
        <row r="13101">
          <cell r="A13101" t="str">
            <v>파주교하</v>
          </cell>
        </row>
        <row r="13102">
          <cell r="A13102" t="str">
            <v>파주교하</v>
          </cell>
        </row>
        <row r="13103">
          <cell r="A13103" t="str">
            <v>파주교하</v>
          </cell>
        </row>
        <row r="13104">
          <cell r="A13104" t="str">
            <v>파주교하</v>
          </cell>
        </row>
        <row r="13105">
          <cell r="A13105" t="str">
            <v>파주교하</v>
          </cell>
        </row>
        <row r="13106">
          <cell r="A13106" t="str">
            <v>파주교하</v>
          </cell>
        </row>
        <row r="13107">
          <cell r="A13107" t="str">
            <v>파주교하</v>
          </cell>
        </row>
        <row r="13108">
          <cell r="A13108" t="str">
            <v>파주교하</v>
          </cell>
        </row>
        <row r="13109">
          <cell r="A13109" t="str">
            <v>파주교하</v>
          </cell>
        </row>
        <row r="13110">
          <cell r="A13110" t="str">
            <v>파주교하</v>
          </cell>
        </row>
        <row r="13111">
          <cell r="A13111" t="str">
            <v>파주교하</v>
          </cell>
        </row>
        <row r="13112">
          <cell r="A13112" t="str">
            <v>파주교하</v>
          </cell>
        </row>
        <row r="13113">
          <cell r="A13113" t="str">
            <v>파주교하</v>
          </cell>
        </row>
        <row r="13114">
          <cell r="A13114" t="str">
            <v>파주교하</v>
          </cell>
        </row>
        <row r="13115">
          <cell r="A13115" t="str">
            <v>파주교하</v>
          </cell>
        </row>
        <row r="13116">
          <cell r="A13116" t="str">
            <v>파주교하</v>
          </cell>
        </row>
        <row r="13117">
          <cell r="A13117" t="str">
            <v>파주교하</v>
          </cell>
        </row>
        <row r="13118">
          <cell r="A13118" t="str">
            <v>파주교하</v>
          </cell>
        </row>
        <row r="13119">
          <cell r="A13119" t="str">
            <v>파주교하</v>
          </cell>
        </row>
        <row r="13120">
          <cell r="A13120" t="str">
            <v>파주교하</v>
          </cell>
        </row>
        <row r="13121">
          <cell r="A13121" t="str">
            <v>파주교하</v>
          </cell>
        </row>
        <row r="13122">
          <cell r="A13122" t="str">
            <v>파주교하</v>
          </cell>
        </row>
        <row r="13123">
          <cell r="A13123" t="str">
            <v>파주교하</v>
          </cell>
        </row>
        <row r="13124">
          <cell r="A13124" t="str">
            <v>파주교하</v>
          </cell>
        </row>
        <row r="13125">
          <cell r="A13125" t="str">
            <v>파주교하</v>
          </cell>
        </row>
        <row r="13126">
          <cell r="A13126" t="str">
            <v>파주교하</v>
          </cell>
        </row>
        <row r="13127">
          <cell r="A13127" t="str">
            <v>파주교하</v>
          </cell>
        </row>
        <row r="13128">
          <cell r="A13128" t="str">
            <v>파주교하</v>
          </cell>
        </row>
        <row r="13129">
          <cell r="A13129" t="str">
            <v>파주교하</v>
          </cell>
        </row>
        <row r="13130">
          <cell r="A13130" t="str">
            <v>파주교하</v>
          </cell>
        </row>
        <row r="13131">
          <cell r="A13131" t="str">
            <v>파주교하</v>
          </cell>
        </row>
        <row r="13132">
          <cell r="A13132" t="str">
            <v>파주교하</v>
          </cell>
        </row>
        <row r="13133">
          <cell r="A13133" t="str">
            <v>파주교하</v>
          </cell>
        </row>
        <row r="13134">
          <cell r="A13134" t="str">
            <v>파주교하</v>
          </cell>
        </row>
        <row r="13135">
          <cell r="A13135" t="str">
            <v>파주교하</v>
          </cell>
        </row>
        <row r="13136">
          <cell r="A13136" t="str">
            <v>파주교하</v>
          </cell>
        </row>
        <row r="13137">
          <cell r="A13137" t="str">
            <v>파주교하</v>
          </cell>
        </row>
        <row r="13138">
          <cell r="A13138" t="str">
            <v>파주교하</v>
          </cell>
        </row>
        <row r="13139">
          <cell r="A13139" t="str">
            <v>파주교하</v>
          </cell>
        </row>
        <row r="13140">
          <cell r="A13140" t="str">
            <v>파주교하</v>
          </cell>
        </row>
        <row r="13141">
          <cell r="A13141" t="str">
            <v>파주교하</v>
          </cell>
        </row>
        <row r="13142">
          <cell r="A13142" t="str">
            <v>파주교하</v>
          </cell>
        </row>
        <row r="13143">
          <cell r="A13143" t="str">
            <v>파주교하</v>
          </cell>
        </row>
        <row r="13144">
          <cell r="A13144" t="str">
            <v>파주교하</v>
          </cell>
        </row>
        <row r="13145">
          <cell r="A13145" t="str">
            <v>파주교하</v>
          </cell>
        </row>
        <row r="13146">
          <cell r="A13146" t="str">
            <v>파주교하</v>
          </cell>
        </row>
        <row r="13147">
          <cell r="A13147" t="str">
            <v>파주교하</v>
          </cell>
        </row>
        <row r="13148">
          <cell r="A13148" t="str">
            <v>파주교하</v>
          </cell>
        </row>
        <row r="13149">
          <cell r="A13149" t="str">
            <v>파주교하</v>
          </cell>
        </row>
        <row r="13150">
          <cell r="A13150" t="str">
            <v>파주교하</v>
          </cell>
        </row>
        <row r="13151">
          <cell r="A13151" t="str">
            <v>파주교하</v>
          </cell>
        </row>
        <row r="13152">
          <cell r="A13152" t="str">
            <v>파주교하</v>
          </cell>
        </row>
        <row r="13153">
          <cell r="A13153" t="str">
            <v>파주교하</v>
          </cell>
        </row>
        <row r="13154">
          <cell r="A13154" t="str">
            <v>파주교하</v>
          </cell>
        </row>
        <row r="13155">
          <cell r="A13155" t="str">
            <v>파주교하</v>
          </cell>
        </row>
        <row r="13156">
          <cell r="A13156" t="str">
            <v>파주교하</v>
          </cell>
        </row>
        <row r="13157">
          <cell r="A13157" t="str">
            <v>파주교하</v>
          </cell>
        </row>
        <row r="13158">
          <cell r="A13158" t="str">
            <v>파주교하</v>
          </cell>
        </row>
        <row r="13159">
          <cell r="A13159" t="str">
            <v>파주교하</v>
          </cell>
        </row>
        <row r="13160">
          <cell r="A13160" t="str">
            <v>파주교하</v>
          </cell>
        </row>
        <row r="13161">
          <cell r="A13161" t="str">
            <v>파주교하</v>
          </cell>
        </row>
        <row r="13162">
          <cell r="A13162" t="str">
            <v>파주교하</v>
          </cell>
        </row>
        <row r="13163">
          <cell r="A13163" t="str">
            <v>파주교하</v>
          </cell>
        </row>
        <row r="13164">
          <cell r="A13164" t="str">
            <v>파주교하</v>
          </cell>
        </row>
        <row r="13165">
          <cell r="A13165" t="str">
            <v>파주교하</v>
          </cell>
        </row>
        <row r="13166">
          <cell r="A13166" t="str">
            <v>파주교하</v>
          </cell>
        </row>
        <row r="13167">
          <cell r="A13167" t="str">
            <v>파주교하</v>
          </cell>
        </row>
        <row r="13168">
          <cell r="A13168" t="str">
            <v>파주교하</v>
          </cell>
        </row>
        <row r="13169">
          <cell r="A13169" t="str">
            <v>파주교하</v>
          </cell>
        </row>
        <row r="13170">
          <cell r="A13170" t="str">
            <v>파주교하</v>
          </cell>
        </row>
        <row r="13171">
          <cell r="A13171" t="str">
            <v>파주교하</v>
          </cell>
        </row>
        <row r="13172">
          <cell r="A13172" t="str">
            <v>파주교하</v>
          </cell>
        </row>
        <row r="13173">
          <cell r="A13173" t="str">
            <v>파주교하</v>
          </cell>
        </row>
        <row r="13174">
          <cell r="A13174" t="str">
            <v>파주교하</v>
          </cell>
        </row>
        <row r="13175">
          <cell r="A13175" t="str">
            <v>파주교하</v>
          </cell>
        </row>
        <row r="13176">
          <cell r="A13176" t="str">
            <v>파주교하</v>
          </cell>
        </row>
        <row r="13177">
          <cell r="A13177" t="str">
            <v>파주교하</v>
          </cell>
        </row>
        <row r="13178">
          <cell r="A13178" t="str">
            <v>파주교하</v>
          </cell>
        </row>
        <row r="13179">
          <cell r="A13179" t="str">
            <v>파주교하</v>
          </cell>
        </row>
        <row r="13180">
          <cell r="A13180" t="str">
            <v>파주교하</v>
          </cell>
        </row>
        <row r="13181">
          <cell r="A13181" t="str">
            <v>파주교하</v>
          </cell>
        </row>
        <row r="13182">
          <cell r="A13182" t="str">
            <v>파주교하</v>
          </cell>
        </row>
        <row r="13183">
          <cell r="A13183" t="str">
            <v>파주교하</v>
          </cell>
        </row>
        <row r="13184">
          <cell r="A13184" t="str">
            <v>파주교하</v>
          </cell>
        </row>
        <row r="13185">
          <cell r="A13185" t="str">
            <v>파주교하</v>
          </cell>
        </row>
        <row r="13186">
          <cell r="A13186" t="str">
            <v>파주교하</v>
          </cell>
        </row>
        <row r="13187">
          <cell r="A13187" t="str">
            <v>파주교하</v>
          </cell>
        </row>
        <row r="13188">
          <cell r="A13188" t="str">
            <v>파주교하</v>
          </cell>
        </row>
        <row r="13189">
          <cell r="A13189" t="str">
            <v>파주교하</v>
          </cell>
        </row>
        <row r="13190">
          <cell r="A13190" t="str">
            <v>파주교하</v>
          </cell>
        </row>
        <row r="13191">
          <cell r="A13191" t="str">
            <v>파주교하</v>
          </cell>
        </row>
        <row r="13192">
          <cell r="A13192" t="str">
            <v>파주교하</v>
          </cell>
        </row>
        <row r="13193">
          <cell r="A13193" t="str">
            <v>파주교하</v>
          </cell>
        </row>
        <row r="13194">
          <cell r="A13194" t="str">
            <v>파주교하</v>
          </cell>
        </row>
        <row r="13195">
          <cell r="A13195" t="str">
            <v>파주교하</v>
          </cell>
        </row>
        <row r="13196">
          <cell r="A13196" t="str">
            <v>파주교하</v>
          </cell>
        </row>
        <row r="13197">
          <cell r="A13197" t="str">
            <v>파주교하</v>
          </cell>
        </row>
        <row r="13198">
          <cell r="A13198" t="str">
            <v>파주교하</v>
          </cell>
        </row>
        <row r="13199">
          <cell r="A13199" t="str">
            <v>파주교하</v>
          </cell>
        </row>
        <row r="13200">
          <cell r="A13200" t="str">
            <v>파주교하</v>
          </cell>
        </row>
        <row r="13201">
          <cell r="A13201" t="str">
            <v>파주교하</v>
          </cell>
        </row>
        <row r="13202">
          <cell r="A13202" t="str">
            <v>파주교하</v>
          </cell>
        </row>
        <row r="13203">
          <cell r="A13203" t="str">
            <v>파주교하</v>
          </cell>
        </row>
        <row r="13204">
          <cell r="A13204" t="str">
            <v>파주교하</v>
          </cell>
        </row>
        <row r="13205">
          <cell r="A13205" t="str">
            <v>파주교하</v>
          </cell>
        </row>
        <row r="13206">
          <cell r="A13206" t="str">
            <v>파주교하</v>
          </cell>
        </row>
        <row r="13207">
          <cell r="A13207" t="str">
            <v>파주교하</v>
          </cell>
        </row>
        <row r="13208">
          <cell r="A13208" t="str">
            <v>파주교하</v>
          </cell>
        </row>
        <row r="13209">
          <cell r="A13209" t="str">
            <v>파주교하</v>
          </cell>
        </row>
        <row r="13210">
          <cell r="A13210" t="str">
            <v>파주교하</v>
          </cell>
        </row>
        <row r="13211">
          <cell r="A13211" t="str">
            <v>파주교하</v>
          </cell>
        </row>
        <row r="13212">
          <cell r="A13212" t="str">
            <v>파주교하</v>
          </cell>
        </row>
        <row r="13213">
          <cell r="A13213" t="str">
            <v>파주교하</v>
          </cell>
        </row>
        <row r="13214">
          <cell r="A13214" t="str">
            <v>파주교하</v>
          </cell>
        </row>
        <row r="13215">
          <cell r="A13215" t="str">
            <v>파주교하</v>
          </cell>
        </row>
        <row r="13216">
          <cell r="A13216" t="str">
            <v>파주교하</v>
          </cell>
        </row>
        <row r="13217">
          <cell r="A13217" t="str">
            <v>파주교하</v>
          </cell>
        </row>
        <row r="13218">
          <cell r="A13218" t="str">
            <v>파주교하</v>
          </cell>
        </row>
        <row r="13219">
          <cell r="A13219" t="str">
            <v>파주교하</v>
          </cell>
        </row>
        <row r="13220">
          <cell r="A13220" t="str">
            <v>파주교하</v>
          </cell>
        </row>
        <row r="13221">
          <cell r="A13221" t="str">
            <v>파주교하</v>
          </cell>
        </row>
        <row r="13222">
          <cell r="A13222" t="str">
            <v>파주교하</v>
          </cell>
        </row>
        <row r="13223">
          <cell r="A13223" t="str">
            <v>파주교하</v>
          </cell>
        </row>
        <row r="13224">
          <cell r="A13224" t="str">
            <v>파주교하</v>
          </cell>
        </row>
        <row r="13225">
          <cell r="A13225" t="str">
            <v>파주교하</v>
          </cell>
        </row>
        <row r="13226">
          <cell r="A13226" t="str">
            <v>파주교하</v>
          </cell>
        </row>
        <row r="13227">
          <cell r="A13227" t="str">
            <v>파주교하</v>
          </cell>
        </row>
        <row r="13228">
          <cell r="A13228" t="str">
            <v>파주교하</v>
          </cell>
        </row>
        <row r="13229">
          <cell r="A13229" t="str">
            <v>파주교하</v>
          </cell>
        </row>
        <row r="13230">
          <cell r="A13230" t="str">
            <v>파주교하</v>
          </cell>
        </row>
        <row r="13231">
          <cell r="A13231" t="str">
            <v>파주교하</v>
          </cell>
        </row>
        <row r="13232">
          <cell r="A13232" t="str">
            <v>파주교하</v>
          </cell>
        </row>
        <row r="13233">
          <cell r="A13233" t="str">
            <v>파주교하</v>
          </cell>
        </row>
        <row r="13234">
          <cell r="A13234" t="str">
            <v>파주교하</v>
          </cell>
        </row>
        <row r="13235">
          <cell r="A13235" t="str">
            <v>파주교하</v>
          </cell>
        </row>
        <row r="13236">
          <cell r="A13236" t="str">
            <v>파주교하</v>
          </cell>
        </row>
        <row r="13237">
          <cell r="A13237" t="str">
            <v>파주교하</v>
          </cell>
        </row>
        <row r="13238">
          <cell r="A13238" t="str">
            <v>파주교하</v>
          </cell>
        </row>
        <row r="13239">
          <cell r="A13239" t="str">
            <v>파주교하</v>
          </cell>
        </row>
        <row r="13240">
          <cell r="A13240" t="str">
            <v>파주교하</v>
          </cell>
        </row>
        <row r="13241">
          <cell r="A13241" t="str">
            <v>파주교하</v>
          </cell>
        </row>
        <row r="13242">
          <cell r="A13242" t="str">
            <v>파주교하</v>
          </cell>
        </row>
        <row r="13243">
          <cell r="A13243" t="str">
            <v>파주교하</v>
          </cell>
        </row>
        <row r="13244">
          <cell r="A13244" t="str">
            <v>파주교하</v>
          </cell>
        </row>
        <row r="13245">
          <cell r="A13245" t="str">
            <v>파주교하</v>
          </cell>
        </row>
        <row r="13246">
          <cell r="A13246" t="str">
            <v>파주교하</v>
          </cell>
        </row>
        <row r="13247">
          <cell r="A13247" t="str">
            <v>파주교하</v>
          </cell>
        </row>
        <row r="13248">
          <cell r="A13248" t="str">
            <v>파주교하</v>
          </cell>
        </row>
        <row r="13249">
          <cell r="A13249" t="str">
            <v>파주교하</v>
          </cell>
        </row>
        <row r="13250">
          <cell r="A13250" t="str">
            <v>파주교하</v>
          </cell>
        </row>
        <row r="13251">
          <cell r="A13251" t="str">
            <v>파주교하</v>
          </cell>
        </row>
        <row r="13252">
          <cell r="A13252" t="str">
            <v>파주교하</v>
          </cell>
        </row>
        <row r="13253">
          <cell r="A13253" t="str">
            <v>파주교하</v>
          </cell>
        </row>
        <row r="13254">
          <cell r="A13254" t="str">
            <v>파주교하</v>
          </cell>
        </row>
        <row r="13255">
          <cell r="A13255" t="str">
            <v>파주교하</v>
          </cell>
        </row>
        <row r="13256">
          <cell r="A13256" t="str">
            <v>파주교하</v>
          </cell>
        </row>
        <row r="13257">
          <cell r="A13257" t="str">
            <v>파주교하</v>
          </cell>
        </row>
        <row r="13258">
          <cell r="A13258" t="str">
            <v>파주교하</v>
          </cell>
        </row>
        <row r="13259">
          <cell r="A13259" t="str">
            <v>파주교하</v>
          </cell>
        </row>
        <row r="13260">
          <cell r="A13260" t="str">
            <v>파주교하</v>
          </cell>
        </row>
        <row r="13261">
          <cell r="A13261" t="str">
            <v>파주교하</v>
          </cell>
        </row>
        <row r="13262">
          <cell r="A13262" t="str">
            <v>파주교하</v>
          </cell>
        </row>
        <row r="13263">
          <cell r="A13263" t="str">
            <v>파주교하</v>
          </cell>
        </row>
        <row r="13264">
          <cell r="A13264" t="str">
            <v>파주교하</v>
          </cell>
        </row>
        <row r="13265">
          <cell r="A13265" t="str">
            <v>파주교하</v>
          </cell>
        </row>
        <row r="13266">
          <cell r="A13266" t="str">
            <v>파주교하</v>
          </cell>
        </row>
        <row r="13267">
          <cell r="A13267" t="str">
            <v>파주교하</v>
          </cell>
        </row>
        <row r="13268">
          <cell r="A13268" t="str">
            <v>파주교하</v>
          </cell>
        </row>
        <row r="13269">
          <cell r="A13269" t="str">
            <v>파주교하</v>
          </cell>
        </row>
        <row r="13270">
          <cell r="A13270" t="str">
            <v>파주교하</v>
          </cell>
        </row>
        <row r="13271">
          <cell r="A13271" t="str">
            <v>파주교하</v>
          </cell>
        </row>
        <row r="13272">
          <cell r="A13272" t="str">
            <v>파주교하</v>
          </cell>
        </row>
        <row r="13273">
          <cell r="A13273" t="str">
            <v>파주교하</v>
          </cell>
        </row>
        <row r="13274">
          <cell r="A13274" t="str">
            <v>파주교하</v>
          </cell>
        </row>
        <row r="13275">
          <cell r="A13275" t="str">
            <v>파주교하</v>
          </cell>
        </row>
        <row r="13276">
          <cell r="A13276" t="str">
            <v>파주교하</v>
          </cell>
        </row>
        <row r="13277">
          <cell r="A13277" t="str">
            <v>파주교하</v>
          </cell>
        </row>
        <row r="13278">
          <cell r="A13278" t="str">
            <v>파주교하</v>
          </cell>
        </row>
        <row r="13279">
          <cell r="A13279" t="str">
            <v>파주교하</v>
          </cell>
        </row>
        <row r="13280">
          <cell r="A13280" t="str">
            <v>파주교하</v>
          </cell>
        </row>
        <row r="13281">
          <cell r="A13281" t="str">
            <v>파주교하</v>
          </cell>
        </row>
        <row r="13282">
          <cell r="A13282" t="str">
            <v>파주교하</v>
          </cell>
        </row>
        <row r="13283">
          <cell r="A13283" t="str">
            <v>파주교하</v>
          </cell>
        </row>
        <row r="13284">
          <cell r="A13284" t="str">
            <v>파주교하</v>
          </cell>
        </row>
        <row r="13285">
          <cell r="A13285" t="str">
            <v>파주교하</v>
          </cell>
        </row>
        <row r="13286">
          <cell r="A13286" t="str">
            <v>파주교하</v>
          </cell>
        </row>
        <row r="13287">
          <cell r="A13287" t="str">
            <v>파주교하</v>
          </cell>
        </row>
        <row r="13288">
          <cell r="A13288" t="str">
            <v>파주교하</v>
          </cell>
        </row>
        <row r="13289">
          <cell r="A13289" t="str">
            <v>파주교하</v>
          </cell>
        </row>
        <row r="13290">
          <cell r="A13290" t="str">
            <v>파주교하</v>
          </cell>
        </row>
        <row r="13291">
          <cell r="A13291" t="str">
            <v>파주교하</v>
          </cell>
        </row>
        <row r="13292">
          <cell r="A13292" t="str">
            <v>파주교하</v>
          </cell>
        </row>
        <row r="13293">
          <cell r="A13293" t="str">
            <v>파주교하</v>
          </cell>
        </row>
        <row r="13294">
          <cell r="A13294" t="str">
            <v>파주교하</v>
          </cell>
        </row>
        <row r="13295">
          <cell r="A13295" t="str">
            <v>파주교하</v>
          </cell>
        </row>
        <row r="13296">
          <cell r="A13296" t="str">
            <v>파주교하</v>
          </cell>
        </row>
        <row r="13297">
          <cell r="A13297" t="str">
            <v>파주교하</v>
          </cell>
        </row>
        <row r="13298">
          <cell r="A13298" t="str">
            <v>파주교하</v>
          </cell>
        </row>
        <row r="13299">
          <cell r="A13299" t="str">
            <v>파주교하</v>
          </cell>
        </row>
        <row r="13300">
          <cell r="A13300" t="str">
            <v>파주교하</v>
          </cell>
        </row>
        <row r="13301">
          <cell r="A13301" t="str">
            <v>파주교하</v>
          </cell>
        </row>
        <row r="13302">
          <cell r="A13302" t="str">
            <v>파주교하</v>
          </cell>
        </row>
        <row r="13303">
          <cell r="A13303" t="str">
            <v>파주교하</v>
          </cell>
        </row>
        <row r="13304">
          <cell r="A13304" t="str">
            <v>파주교하</v>
          </cell>
        </row>
        <row r="13305">
          <cell r="A13305" t="str">
            <v>파주교하</v>
          </cell>
        </row>
        <row r="13306">
          <cell r="A13306" t="str">
            <v>파주교하</v>
          </cell>
        </row>
        <row r="13307">
          <cell r="A13307" t="str">
            <v>파주교하</v>
          </cell>
        </row>
        <row r="13308">
          <cell r="A13308" t="str">
            <v>파주교하</v>
          </cell>
        </row>
        <row r="13309">
          <cell r="A13309" t="str">
            <v>파주교하</v>
          </cell>
        </row>
        <row r="13310">
          <cell r="A13310" t="str">
            <v>파주교하</v>
          </cell>
        </row>
        <row r="13311">
          <cell r="A13311" t="str">
            <v>파주교하</v>
          </cell>
        </row>
        <row r="13312">
          <cell r="A13312" t="str">
            <v>파주교하</v>
          </cell>
        </row>
        <row r="13313">
          <cell r="A13313" t="str">
            <v>파주교하</v>
          </cell>
        </row>
        <row r="13314">
          <cell r="A13314" t="str">
            <v>파주교하</v>
          </cell>
        </row>
        <row r="13315">
          <cell r="A13315" t="str">
            <v>파주교하</v>
          </cell>
        </row>
        <row r="13316">
          <cell r="A13316" t="str">
            <v>파주교하</v>
          </cell>
        </row>
        <row r="13317">
          <cell r="A13317" t="str">
            <v>파주교하</v>
          </cell>
        </row>
        <row r="13318">
          <cell r="A13318" t="str">
            <v>파주교하</v>
          </cell>
        </row>
        <row r="13319">
          <cell r="A13319" t="str">
            <v>파주교하</v>
          </cell>
        </row>
        <row r="13320">
          <cell r="A13320" t="str">
            <v>파주교하</v>
          </cell>
        </row>
        <row r="13321">
          <cell r="A13321" t="str">
            <v>파주교하</v>
          </cell>
        </row>
        <row r="13322">
          <cell r="A13322" t="str">
            <v>파주교하</v>
          </cell>
        </row>
        <row r="13323">
          <cell r="A13323" t="str">
            <v>파주교하</v>
          </cell>
        </row>
        <row r="13324">
          <cell r="A13324" t="str">
            <v>파주교하</v>
          </cell>
        </row>
        <row r="13325">
          <cell r="A13325" t="str">
            <v>파주교하</v>
          </cell>
        </row>
        <row r="13326">
          <cell r="A13326" t="str">
            <v>파주교하</v>
          </cell>
        </row>
        <row r="13327">
          <cell r="A13327" t="str">
            <v>파주교하</v>
          </cell>
        </row>
        <row r="13328">
          <cell r="A13328" t="str">
            <v>파주교하</v>
          </cell>
        </row>
        <row r="13329">
          <cell r="A13329" t="str">
            <v>파주교하</v>
          </cell>
        </row>
        <row r="13330">
          <cell r="A13330" t="str">
            <v>파주교하</v>
          </cell>
        </row>
        <row r="13331">
          <cell r="A13331" t="str">
            <v>파주교하</v>
          </cell>
        </row>
        <row r="13332">
          <cell r="A13332" t="str">
            <v>파주교하</v>
          </cell>
        </row>
        <row r="13333">
          <cell r="A13333" t="str">
            <v>파주교하</v>
          </cell>
        </row>
        <row r="13334">
          <cell r="A13334" t="str">
            <v>파주교하</v>
          </cell>
        </row>
        <row r="13335">
          <cell r="A13335" t="str">
            <v>파주교하</v>
          </cell>
        </row>
        <row r="13336">
          <cell r="A13336" t="str">
            <v>파주교하</v>
          </cell>
        </row>
        <row r="13337">
          <cell r="A13337" t="str">
            <v>파주교하</v>
          </cell>
        </row>
        <row r="13338">
          <cell r="A13338" t="str">
            <v>파주교하</v>
          </cell>
        </row>
        <row r="13339">
          <cell r="A13339" t="str">
            <v>파주교하</v>
          </cell>
        </row>
        <row r="13340">
          <cell r="A13340" t="str">
            <v>파주교하</v>
          </cell>
        </row>
        <row r="13341">
          <cell r="A13341" t="str">
            <v>파주교하</v>
          </cell>
        </row>
        <row r="13342">
          <cell r="A13342" t="str">
            <v>파주교하</v>
          </cell>
        </row>
        <row r="13343">
          <cell r="A13343" t="str">
            <v>파주교하</v>
          </cell>
        </row>
        <row r="13344">
          <cell r="A13344" t="str">
            <v>파주교하</v>
          </cell>
        </row>
        <row r="13345">
          <cell r="A13345" t="str">
            <v>파주교하</v>
          </cell>
        </row>
        <row r="13346">
          <cell r="A13346" t="str">
            <v>파주교하</v>
          </cell>
        </row>
        <row r="13347">
          <cell r="A13347" t="str">
            <v>파주교하</v>
          </cell>
        </row>
        <row r="13348">
          <cell r="A13348" t="str">
            <v>파주교하</v>
          </cell>
        </row>
        <row r="13349">
          <cell r="A13349" t="str">
            <v>파주교하</v>
          </cell>
        </row>
        <row r="13350">
          <cell r="A13350" t="str">
            <v>파주교하</v>
          </cell>
        </row>
        <row r="13351">
          <cell r="A13351" t="str">
            <v>파주교하</v>
          </cell>
        </row>
        <row r="13352">
          <cell r="A13352" t="str">
            <v>파주교하</v>
          </cell>
        </row>
        <row r="13353">
          <cell r="A13353" t="str">
            <v>파주교하</v>
          </cell>
        </row>
        <row r="13354">
          <cell r="A13354" t="str">
            <v>파주교하</v>
          </cell>
        </row>
        <row r="13355">
          <cell r="A13355" t="str">
            <v>파주교하</v>
          </cell>
        </row>
        <row r="13356">
          <cell r="A13356" t="str">
            <v>파주교하</v>
          </cell>
        </row>
        <row r="13357">
          <cell r="A13357" t="str">
            <v>파주교하</v>
          </cell>
        </row>
        <row r="13358">
          <cell r="A13358" t="str">
            <v>파주교하</v>
          </cell>
        </row>
        <row r="13359">
          <cell r="A13359" t="str">
            <v>파주교하</v>
          </cell>
        </row>
        <row r="13360">
          <cell r="A13360" t="str">
            <v>파주교하</v>
          </cell>
        </row>
        <row r="13361">
          <cell r="A13361" t="str">
            <v>파주교하</v>
          </cell>
        </row>
        <row r="13362">
          <cell r="A13362" t="str">
            <v>파주교하</v>
          </cell>
        </row>
        <row r="13363">
          <cell r="A13363" t="str">
            <v>파주교하</v>
          </cell>
        </row>
        <row r="13364">
          <cell r="A13364" t="str">
            <v>파주교하</v>
          </cell>
        </row>
        <row r="13365">
          <cell r="A13365" t="str">
            <v>파주교하</v>
          </cell>
        </row>
        <row r="13366">
          <cell r="A13366" t="str">
            <v>파주교하</v>
          </cell>
        </row>
        <row r="13367">
          <cell r="A13367" t="str">
            <v>파주교하</v>
          </cell>
        </row>
        <row r="13368">
          <cell r="A13368" t="str">
            <v>파주교하</v>
          </cell>
        </row>
        <row r="13369">
          <cell r="A13369" t="str">
            <v>파주교하</v>
          </cell>
        </row>
        <row r="13370">
          <cell r="A13370" t="str">
            <v>파주교하</v>
          </cell>
        </row>
        <row r="13371">
          <cell r="A13371" t="str">
            <v>파주교하</v>
          </cell>
        </row>
        <row r="13372">
          <cell r="A13372" t="str">
            <v>파주교하</v>
          </cell>
        </row>
        <row r="13373">
          <cell r="A13373" t="str">
            <v>파주교하</v>
          </cell>
        </row>
        <row r="13374">
          <cell r="A13374" t="str">
            <v>파주교하</v>
          </cell>
        </row>
        <row r="13375">
          <cell r="A13375" t="str">
            <v>파주교하</v>
          </cell>
        </row>
        <row r="13376">
          <cell r="A13376" t="str">
            <v>파주교하</v>
          </cell>
        </row>
        <row r="13377">
          <cell r="A13377" t="str">
            <v>파주교하</v>
          </cell>
        </row>
        <row r="13378">
          <cell r="A13378" t="str">
            <v>파주교하</v>
          </cell>
        </row>
        <row r="13379">
          <cell r="A13379" t="str">
            <v>파주교하</v>
          </cell>
        </row>
        <row r="13380">
          <cell r="A13380" t="str">
            <v>파주교하</v>
          </cell>
        </row>
        <row r="13381">
          <cell r="A13381" t="str">
            <v>파주교하</v>
          </cell>
        </row>
        <row r="13382">
          <cell r="A13382" t="str">
            <v>파주교하</v>
          </cell>
        </row>
        <row r="13383">
          <cell r="A13383" t="str">
            <v>파주교하</v>
          </cell>
        </row>
        <row r="13384">
          <cell r="A13384" t="str">
            <v>파주교하</v>
          </cell>
        </row>
        <row r="13385">
          <cell r="A13385" t="str">
            <v>파주교하</v>
          </cell>
        </row>
        <row r="13386">
          <cell r="A13386" t="str">
            <v>파주교하</v>
          </cell>
        </row>
        <row r="13387">
          <cell r="A13387" t="str">
            <v>파주교하</v>
          </cell>
        </row>
        <row r="13388">
          <cell r="A13388" t="str">
            <v>파주교하</v>
          </cell>
        </row>
        <row r="13389">
          <cell r="A13389" t="str">
            <v>파주교하</v>
          </cell>
        </row>
        <row r="13390">
          <cell r="A13390" t="str">
            <v>파주교하</v>
          </cell>
        </row>
        <row r="13391">
          <cell r="A13391" t="str">
            <v>파주교하</v>
          </cell>
        </row>
        <row r="13392">
          <cell r="A13392" t="str">
            <v>파주교하</v>
          </cell>
        </row>
        <row r="13393">
          <cell r="A13393" t="str">
            <v>파주교하</v>
          </cell>
        </row>
        <row r="13394">
          <cell r="A13394" t="str">
            <v>파주교하</v>
          </cell>
        </row>
        <row r="13395">
          <cell r="A13395" t="str">
            <v>파주교하</v>
          </cell>
        </row>
        <row r="13396">
          <cell r="A13396" t="str">
            <v>파주교하</v>
          </cell>
        </row>
        <row r="13397">
          <cell r="A13397" t="str">
            <v>파주교하</v>
          </cell>
        </row>
        <row r="13398">
          <cell r="A13398" t="str">
            <v>파주교하</v>
          </cell>
        </row>
        <row r="13399">
          <cell r="A13399" t="str">
            <v>파주교하</v>
          </cell>
        </row>
        <row r="13400">
          <cell r="A13400" t="str">
            <v>파주교하</v>
          </cell>
        </row>
        <row r="13401">
          <cell r="A13401" t="str">
            <v>파주교하</v>
          </cell>
        </row>
        <row r="13402">
          <cell r="A13402" t="str">
            <v>파주교하</v>
          </cell>
        </row>
        <row r="13403">
          <cell r="A13403" t="str">
            <v>파주교하</v>
          </cell>
        </row>
        <row r="13404">
          <cell r="A13404" t="str">
            <v>파주교하</v>
          </cell>
        </row>
        <row r="13405">
          <cell r="A13405" t="str">
            <v>파주교하</v>
          </cell>
        </row>
        <row r="13406">
          <cell r="A13406" t="str">
            <v>파주교하</v>
          </cell>
        </row>
        <row r="13407">
          <cell r="A13407" t="str">
            <v>파주교하</v>
          </cell>
        </row>
        <row r="13408">
          <cell r="A13408" t="str">
            <v>파주교하</v>
          </cell>
        </row>
        <row r="13409">
          <cell r="A13409" t="str">
            <v>파주교하</v>
          </cell>
        </row>
        <row r="13410">
          <cell r="A13410" t="str">
            <v>파주교하</v>
          </cell>
        </row>
        <row r="13411">
          <cell r="A13411" t="str">
            <v>파주교하</v>
          </cell>
        </row>
        <row r="13412">
          <cell r="A13412" t="str">
            <v>파주교하</v>
          </cell>
        </row>
        <row r="13413">
          <cell r="A13413" t="str">
            <v>파주교하</v>
          </cell>
        </row>
        <row r="13414">
          <cell r="A13414" t="str">
            <v>파주교하</v>
          </cell>
        </row>
        <row r="13415">
          <cell r="A13415" t="str">
            <v>파주교하</v>
          </cell>
        </row>
        <row r="13416">
          <cell r="A13416" t="str">
            <v>파주교하</v>
          </cell>
        </row>
        <row r="13417">
          <cell r="A13417" t="str">
            <v>파주교하</v>
          </cell>
        </row>
        <row r="13418">
          <cell r="A13418" t="str">
            <v>파주교하</v>
          </cell>
        </row>
        <row r="13419">
          <cell r="A13419" t="str">
            <v>파주교하</v>
          </cell>
        </row>
        <row r="13420">
          <cell r="A13420" t="str">
            <v>파주교하</v>
          </cell>
        </row>
        <row r="13421">
          <cell r="A13421" t="str">
            <v>파주교하</v>
          </cell>
        </row>
        <row r="13422">
          <cell r="A13422" t="str">
            <v>파주교하</v>
          </cell>
        </row>
        <row r="13423">
          <cell r="A13423" t="str">
            <v>파주교하</v>
          </cell>
        </row>
        <row r="13424">
          <cell r="A13424" t="str">
            <v>파주교하</v>
          </cell>
        </row>
        <row r="13425">
          <cell r="A13425" t="str">
            <v>파주교하</v>
          </cell>
        </row>
        <row r="13426">
          <cell r="A13426" t="str">
            <v>파주교하</v>
          </cell>
        </row>
        <row r="13427">
          <cell r="A13427" t="str">
            <v>파주교하</v>
          </cell>
        </row>
        <row r="13428">
          <cell r="A13428" t="str">
            <v>파주교하</v>
          </cell>
        </row>
        <row r="13429">
          <cell r="A13429" t="str">
            <v>파주교하</v>
          </cell>
        </row>
        <row r="13430">
          <cell r="A13430" t="str">
            <v>파주교하</v>
          </cell>
        </row>
        <row r="13431">
          <cell r="A13431" t="str">
            <v>파주교하</v>
          </cell>
        </row>
        <row r="13432">
          <cell r="A13432" t="str">
            <v>파주교하</v>
          </cell>
        </row>
        <row r="13433">
          <cell r="A13433" t="str">
            <v>파주교하</v>
          </cell>
        </row>
        <row r="13434">
          <cell r="A13434" t="str">
            <v>파주교하</v>
          </cell>
        </row>
        <row r="13435">
          <cell r="A13435" t="str">
            <v>파주교하</v>
          </cell>
        </row>
        <row r="13436">
          <cell r="A13436" t="str">
            <v>파주교하</v>
          </cell>
        </row>
        <row r="13437">
          <cell r="A13437" t="str">
            <v>파주교하</v>
          </cell>
        </row>
        <row r="13438">
          <cell r="A13438" t="str">
            <v>파주교하</v>
          </cell>
        </row>
        <row r="13439">
          <cell r="A13439" t="str">
            <v>파주교하</v>
          </cell>
        </row>
        <row r="13440">
          <cell r="A13440" t="str">
            <v>파주교하</v>
          </cell>
        </row>
        <row r="13441">
          <cell r="A13441" t="str">
            <v>파주교하</v>
          </cell>
        </row>
        <row r="13442">
          <cell r="A13442" t="str">
            <v>파주교하</v>
          </cell>
        </row>
        <row r="13443">
          <cell r="A13443" t="str">
            <v>파주교하</v>
          </cell>
        </row>
        <row r="13444">
          <cell r="A13444" t="str">
            <v>파주교하</v>
          </cell>
        </row>
        <row r="13445">
          <cell r="A13445" t="str">
            <v>파주교하</v>
          </cell>
        </row>
        <row r="13446">
          <cell r="A13446" t="str">
            <v>파주교하</v>
          </cell>
        </row>
        <row r="13447">
          <cell r="A13447" t="str">
            <v>파주교하</v>
          </cell>
        </row>
        <row r="13448">
          <cell r="A13448" t="str">
            <v>파주교하</v>
          </cell>
        </row>
        <row r="13449">
          <cell r="A13449" t="str">
            <v>파주교하</v>
          </cell>
        </row>
        <row r="13450">
          <cell r="A13450" t="str">
            <v>파주교하</v>
          </cell>
        </row>
        <row r="13451">
          <cell r="A13451" t="str">
            <v>파주교하</v>
          </cell>
        </row>
        <row r="13452">
          <cell r="A13452" t="str">
            <v>파주교하</v>
          </cell>
        </row>
        <row r="13453">
          <cell r="A13453" t="str">
            <v>파주교하</v>
          </cell>
        </row>
        <row r="13454">
          <cell r="A13454" t="str">
            <v>파주교하</v>
          </cell>
        </row>
        <row r="13455">
          <cell r="A13455" t="str">
            <v>파주교하</v>
          </cell>
        </row>
        <row r="13456">
          <cell r="A13456" t="str">
            <v>파주교하</v>
          </cell>
        </row>
        <row r="13457">
          <cell r="A13457" t="str">
            <v>파주교하</v>
          </cell>
        </row>
        <row r="13458">
          <cell r="A13458" t="str">
            <v>파주교하</v>
          </cell>
        </row>
        <row r="13459">
          <cell r="A13459" t="str">
            <v>파주교하</v>
          </cell>
        </row>
        <row r="13460">
          <cell r="A13460" t="str">
            <v>파주교하</v>
          </cell>
        </row>
        <row r="13461">
          <cell r="A13461" t="str">
            <v>파주교하</v>
          </cell>
        </row>
        <row r="13462">
          <cell r="A13462" t="str">
            <v>파주교하</v>
          </cell>
        </row>
        <row r="13463">
          <cell r="A13463" t="str">
            <v>파주교하</v>
          </cell>
        </row>
        <row r="13464">
          <cell r="A13464" t="str">
            <v>파주교하</v>
          </cell>
        </row>
        <row r="13465">
          <cell r="A13465" t="str">
            <v>파주교하</v>
          </cell>
        </row>
        <row r="13466">
          <cell r="A13466" t="str">
            <v>파주교하</v>
          </cell>
        </row>
        <row r="13467">
          <cell r="A13467" t="str">
            <v>파주교하</v>
          </cell>
        </row>
        <row r="13468">
          <cell r="A13468" t="str">
            <v>파주교하</v>
          </cell>
        </row>
        <row r="13469">
          <cell r="A13469" t="str">
            <v>파주교하</v>
          </cell>
        </row>
        <row r="13470">
          <cell r="A13470" t="str">
            <v>파주교하</v>
          </cell>
        </row>
        <row r="13471">
          <cell r="A13471" t="str">
            <v>파주교하</v>
          </cell>
        </row>
        <row r="13472">
          <cell r="A13472" t="str">
            <v>파주교하</v>
          </cell>
        </row>
        <row r="13473">
          <cell r="A13473" t="str">
            <v>파주교하</v>
          </cell>
        </row>
        <row r="13474">
          <cell r="A13474" t="str">
            <v>파주교하</v>
          </cell>
        </row>
        <row r="13475">
          <cell r="A13475" t="str">
            <v>파주교하</v>
          </cell>
        </row>
        <row r="13476">
          <cell r="A13476" t="str">
            <v>파주교하</v>
          </cell>
        </row>
        <row r="13477">
          <cell r="A13477" t="str">
            <v>파주교하</v>
          </cell>
        </row>
        <row r="13478">
          <cell r="A13478" t="str">
            <v>파주교하</v>
          </cell>
        </row>
        <row r="13479">
          <cell r="A13479" t="str">
            <v>파주교하</v>
          </cell>
        </row>
        <row r="13480">
          <cell r="A13480" t="str">
            <v>파주교하</v>
          </cell>
        </row>
        <row r="13481">
          <cell r="A13481" t="str">
            <v>파주교하</v>
          </cell>
        </row>
        <row r="13482">
          <cell r="A13482" t="str">
            <v>파주교하</v>
          </cell>
        </row>
        <row r="13483">
          <cell r="A13483" t="str">
            <v>파주교하</v>
          </cell>
        </row>
        <row r="13484">
          <cell r="A13484" t="str">
            <v>파주교하</v>
          </cell>
        </row>
        <row r="13485">
          <cell r="A13485" t="str">
            <v>파주교하</v>
          </cell>
        </row>
        <row r="13486">
          <cell r="A13486" t="str">
            <v>파주교하</v>
          </cell>
        </row>
        <row r="13487">
          <cell r="A13487" t="str">
            <v>파주교하</v>
          </cell>
        </row>
        <row r="13488">
          <cell r="A13488" t="str">
            <v>파주교하</v>
          </cell>
        </row>
        <row r="13489">
          <cell r="A13489" t="str">
            <v>파주교하</v>
          </cell>
        </row>
        <row r="13490">
          <cell r="A13490" t="str">
            <v>파주교하</v>
          </cell>
        </row>
        <row r="13491">
          <cell r="A13491" t="str">
            <v>파주교하</v>
          </cell>
        </row>
        <row r="13492">
          <cell r="A13492" t="str">
            <v>파주교하</v>
          </cell>
        </row>
        <row r="13493">
          <cell r="A13493" t="str">
            <v>파주교하</v>
          </cell>
        </row>
        <row r="13494">
          <cell r="A13494" t="str">
            <v>파주교하</v>
          </cell>
        </row>
        <row r="13495">
          <cell r="A13495" t="str">
            <v>파주교하</v>
          </cell>
        </row>
        <row r="13496">
          <cell r="A13496" t="str">
            <v>파주교하</v>
          </cell>
        </row>
        <row r="13497">
          <cell r="A13497" t="str">
            <v>파주교하</v>
          </cell>
        </row>
        <row r="13498">
          <cell r="A13498" t="str">
            <v>파주교하</v>
          </cell>
        </row>
        <row r="13499">
          <cell r="A13499" t="str">
            <v>파주교하</v>
          </cell>
        </row>
        <row r="13500">
          <cell r="A13500" t="str">
            <v>파주교하</v>
          </cell>
        </row>
        <row r="13501">
          <cell r="A13501" t="str">
            <v>파주교하</v>
          </cell>
        </row>
        <row r="13502">
          <cell r="A13502" t="str">
            <v>파주교하</v>
          </cell>
        </row>
        <row r="13503">
          <cell r="A13503" t="str">
            <v>파주교하</v>
          </cell>
        </row>
        <row r="13504">
          <cell r="A13504" t="str">
            <v>파주교하</v>
          </cell>
        </row>
        <row r="13505">
          <cell r="A13505" t="str">
            <v>파주교하</v>
          </cell>
        </row>
        <row r="13506">
          <cell r="A13506" t="str">
            <v>파주교하</v>
          </cell>
        </row>
        <row r="13507">
          <cell r="A13507" t="str">
            <v>파주교하</v>
          </cell>
        </row>
        <row r="13508">
          <cell r="A13508" t="str">
            <v>파주교하</v>
          </cell>
        </row>
        <row r="13509">
          <cell r="A13509" t="str">
            <v>파주교하</v>
          </cell>
        </row>
        <row r="13510">
          <cell r="A13510" t="str">
            <v>파주교하</v>
          </cell>
        </row>
        <row r="13511">
          <cell r="A13511" t="str">
            <v>파주교하</v>
          </cell>
        </row>
        <row r="13512">
          <cell r="A13512" t="str">
            <v>파주교하</v>
          </cell>
        </row>
        <row r="13513">
          <cell r="A13513" t="str">
            <v>파주교하</v>
          </cell>
        </row>
        <row r="13514">
          <cell r="A13514" t="str">
            <v>파주교하</v>
          </cell>
        </row>
        <row r="13515">
          <cell r="A13515" t="str">
            <v>파주교하</v>
          </cell>
        </row>
        <row r="13516">
          <cell r="A13516" t="str">
            <v>파주교하</v>
          </cell>
        </row>
        <row r="13517">
          <cell r="A13517" t="str">
            <v>파주교하</v>
          </cell>
        </row>
        <row r="13518">
          <cell r="A13518" t="str">
            <v>파주교하</v>
          </cell>
        </row>
        <row r="13519">
          <cell r="A13519" t="str">
            <v>파주교하</v>
          </cell>
        </row>
        <row r="13520">
          <cell r="A13520" t="str">
            <v>파주교하</v>
          </cell>
        </row>
        <row r="13521">
          <cell r="A13521" t="str">
            <v>파주교하</v>
          </cell>
        </row>
        <row r="13522">
          <cell r="A13522" t="str">
            <v>파주교하</v>
          </cell>
        </row>
        <row r="13523">
          <cell r="A13523" t="str">
            <v>파주교하</v>
          </cell>
        </row>
        <row r="13524">
          <cell r="A13524" t="str">
            <v>파주교하</v>
          </cell>
        </row>
        <row r="13525">
          <cell r="A13525" t="str">
            <v>파주교하</v>
          </cell>
        </row>
        <row r="13526">
          <cell r="A13526" t="str">
            <v>파주교하</v>
          </cell>
        </row>
        <row r="13527">
          <cell r="A13527" t="str">
            <v>파주교하</v>
          </cell>
        </row>
        <row r="13528">
          <cell r="A13528" t="str">
            <v>파주교하</v>
          </cell>
        </row>
        <row r="13529">
          <cell r="A13529" t="str">
            <v>파주교하</v>
          </cell>
        </row>
        <row r="13530">
          <cell r="A13530" t="str">
            <v>파주교하</v>
          </cell>
        </row>
        <row r="13531">
          <cell r="A13531" t="str">
            <v>파주교하</v>
          </cell>
        </row>
        <row r="13532">
          <cell r="A13532" t="str">
            <v>파주교하</v>
          </cell>
        </row>
        <row r="13533">
          <cell r="A13533" t="str">
            <v>파주교하</v>
          </cell>
        </row>
        <row r="13534">
          <cell r="A13534" t="str">
            <v>파주교하</v>
          </cell>
        </row>
        <row r="13535">
          <cell r="A13535" t="str">
            <v>파주교하</v>
          </cell>
        </row>
        <row r="13536">
          <cell r="A13536" t="str">
            <v>파주교하</v>
          </cell>
        </row>
        <row r="13537">
          <cell r="A13537" t="str">
            <v>파주교하</v>
          </cell>
        </row>
        <row r="13538">
          <cell r="A13538" t="str">
            <v>파주교하</v>
          </cell>
        </row>
        <row r="13539">
          <cell r="A13539" t="str">
            <v>파주교하</v>
          </cell>
        </row>
        <row r="13540">
          <cell r="A13540" t="str">
            <v>파주교하</v>
          </cell>
        </row>
        <row r="13541">
          <cell r="A13541" t="str">
            <v>파주교하</v>
          </cell>
        </row>
        <row r="13542">
          <cell r="A13542" t="str">
            <v>파주교하</v>
          </cell>
        </row>
        <row r="13543">
          <cell r="A13543" t="str">
            <v>파주교하</v>
          </cell>
        </row>
        <row r="13544">
          <cell r="A13544" t="str">
            <v>파주교하</v>
          </cell>
        </row>
        <row r="13545">
          <cell r="A13545" t="str">
            <v>파주교하</v>
          </cell>
        </row>
        <row r="13546">
          <cell r="A13546" t="str">
            <v>파주교하</v>
          </cell>
        </row>
        <row r="13547">
          <cell r="A13547" t="str">
            <v>파주교하</v>
          </cell>
        </row>
        <row r="13548">
          <cell r="A13548" t="str">
            <v>파주교하</v>
          </cell>
        </row>
        <row r="13549">
          <cell r="A13549" t="str">
            <v>파주교하</v>
          </cell>
        </row>
        <row r="13550">
          <cell r="A13550" t="str">
            <v>파주교하</v>
          </cell>
        </row>
        <row r="13551">
          <cell r="A13551" t="str">
            <v>파주교하</v>
          </cell>
        </row>
        <row r="13552">
          <cell r="A13552" t="str">
            <v>파주교하</v>
          </cell>
        </row>
        <row r="13553">
          <cell r="A13553" t="str">
            <v>파주교하</v>
          </cell>
        </row>
        <row r="13554">
          <cell r="A13554" t="str">
            <v>파주교하</v>
          </cell>
        </row>
        <row r="13555">
          <cell r="A13555" t="str">
            <v>파주교하</v>
          </cell>
        </row>
        <row r="13556">
          <cell r="A13556" t="str">
            <v>파주교하</v>
          </cell>
        </row>
        <row r="13557">
          <cell r="A13557" t="str">
            <v>파주교하</v>
          </cell>
        </row>
        <row r="13558">
          <cell r="A13558" t="str">
            <v>파주교하</v>
          </cell>
        </row>
        <row r="13559">
          <cell r="A13559" t="str">
            <v>파주교하</v>
          </cell>
        </row>
        <row r="13560">
          <cell r="A13560" t="str">
            <v>파주교하</v>
          </cell>
        </row>
        <row r="13561">
          <cell r="A13561" t="str">
            <v>파주교하</v>
          </cell>
        </row>
        <row r="13562">
          <cell r="A13562" t="str">
            <v>파주교하</v>
          </cell>
        </row>
        <row r="13563">
          <cell r="A13563" t="str">
            <v>파주교하</v>
          </cell>
        </row>
        <row r="13564">
          <cell r="A13564" t="str">
            <v>파주교하</v>
          </cell>
        </row>
        <row r="13565">
          <cell r="A13565" t="str">
            <v>파주교하</v>
          </cell>
        </row>
        <row r="13566">
          <cell r="A13566" t="str">
            <v>파주교하</v>
          </cell>
        </row>
        <row r="13567">
          <cell r="A13567" t="str">
            <v>파주교하</v>
          </cell>
        </row>
        <row r="13568">
          <cell r="A13568" t="str">
            <v>파주교하</v>
          </cell>
        </row>
        <row r="13569">
          <cell r="A13569" t="str">
            <v>파주교하</v>
          </cell>
        </row>
        <row r="13570">
          <cell r="A13570" t="str">
            <v>파주교하</v>
          </cell>
        </row>
        <row r="13571">
          <cell r="A13571" t="str">
            <v>파주교하</v>
          </cell>
        </row>
        <row r="13572">
          <cell r="A13572" t="str">
            <v>파주교하</v>
          </cell>
        </row>
        <row r="13573">
          <cell r="A13573" t="str">
            <v>파주교하</v>
          </cell>
        </row>
        <row r="13574">
          <cell r="A13574" t="str">
            <v>파주교하</v>
          </cell>
        </row>
        <row r="13575">
          <cell r="A13575" t="str">
            <v>파주교하</v>
          </cell>
        </row>
        <row r="13576">
          <cell r="A13576" t="str">
            <v>파주교하</v>
          </cell>
        </row>
        <row r="13577">
          <cell r="A13577" t="str">
            <v>파주교하</v>
          </cell>
        </row>
        <row r="13578">
          <cell r="A13578" t="str">
            <v>파주교하</v>
          </cell>
        </row>
        <row r="13579">
          <cell r="A13579" t="str">
            <v>파주교하</v>
          </cell>
        </row>
        <row r="13580">
          <cell r="A13580" t="str">
            <v>파주교하</v>
          </cell>
        </row>
        <row r="13581">
          <cell r="A13581" t="str">
            <v>파주교하</v>
          </cell>
        </row>
        <row r="13582">
          <cell r="A13582" t="str">
            <v>파주교하</v>
          </cell>
        </row>
        <row r="13583">
          <cell r="A13583" t="str">
            <v>파주교하</v>
          </cell>
        </row>
        <row r="13584">
          <cell r="A13584" t="str">
            <v>파주교하</v>
          </cell>
        </row>
        <row r="13585">
          <cell r="A13585" t="str">
            <v>파주교하</v>
          </cell>
        </row>
        <row r="13586">
          <cell r="A13586" t="str">
            <v>파주교하</v>
          </cell>
        </row>
        <row r="13587">
          <cell r="A13587" t="str">
            <v>파주교하</v>
          </cell>
        </row>
        <row r="13588">
          <cell r="A13588" t="str">
            <v>파주교하</v>
          </cell>
        </row>
        <row r="13589">
          <cell r="A13589" t="str">
            <v>파주교하</v>
          </cell>
        </row>
        <row r="13590">
          <cell r="A13590" t="str">
            <v>파주교하</v>
          </cell>
        </row>
        <row r="13591">
          <cell r="A13591" t="str">
            <v>파주교하</v>
          </cell>
        </row>
        <row r="13592">
          <cell r="A13592" t="str">
            <v>파주교하</v>
          </cell>
        </row>
        <row r="13593">
          <cell r="A13593" t="str">
            <v>파주교하</v>
          </cell>
        </row>
        <row r="13594">
          <cell r="A13594" t="str">
            <v>파주교하</v>
          </cell>
        </row>
        <row r="13595">
          <cell r="A13595" t="str">
            <v>파주교하</v>
          </cell>
        </row>
        <row r="13596">
          <cell r="A13596" t="str">
            <v>파주교하</v>
          </cell>
        </row>
        <row r="13597">
          <cell r="A13597" t="str">
            <v>파주교하</v>
          </cell>
        </row>
        <row r="13598">
          <cell r="A13598" t="str">
            <v>파주교하</v>
          </cell>
        </row>
        <row r="13599">
          <cell r="A13599" t="str">
            <v>파주교하</v>
          </cell>
        </row>
        <row r="13600">
          <cell r="A13600" t="str">
            <v>파주교하</v>
          </cell>
        </row>
        <row r="13601">
          <cell r="A13601" t="str">
            <v>파주교하</v>
          </cell>
        </row>
        <row r="13602">
          <cell r="A13602" t="str">
            <v>파주교하</v>
          </cell>
        </row>
        <row r="13603">
          <cell r="A13603" t="str">
            <v>파주교하</v>
          </cell>
        </row>
        <row r="13604">
          <cell r="A13604" t="str">
            <v>파주교하</v>
          </cell>
        </row>
        <row r="13605">
          <cell r="A13605" t="str">
            <v>파주교하</v>
          </cell>
        </row>
        <row r="13606">
          <cell r="A13606" t="str">
            <v>파주교하</v>
          </cell>
        </row>
        <row r="13607">
          <cell r="A13607" t="str">
            <v>파주교하</v>
          </cell>
        </row>
        <row r="13608">
          <cell r="A13608" t="str">
            <v>파주교하</v>
          </cell>
        </row>
        <row r="13609">
          <cell r="A13609" t="str">
            <v>파주교하</v>
          </cell>
        </row>
        <row r="13610">
          <cell r="A13610" t="str">
            <v>파주교하</v>
          </cell>
        </row>
        <row r="13611">
          <cell r="A13611" t="str">
            <v>파주교하</v>
          </cell>
        </row>
        <row r="13612">
          <cell r="A13612" t="str">
            <v>파주교하</v>
          </cell>
        </row>
        <row r="13613">
          <cell r="A13613" t="str">
            <v>파주교하</v>
          </cell>
        </row>
        <row r="13614">
          <cell r="A13614" t="str">
            <v>파주교하</v>
          </cell>
        </row>
        <row r="13615">
          <cell r="A13615" t="str">
            <v>파주교하</v>
          </cell>
        </row>
        <row r="13616">
          <cell r="A13616" t="str">
            <v>파주교하</v>
          </cell>
        </row>
        <row r="13617">
          <cell r="A13617" t="str">
            <v>파주교하</v>
          </cell>
        </row>
        <row r="13618">
          <cell r="A13618" t="str">
            <v>파주교하</v>
          </cell>
        </row>
        <row r="13619">
          <cell r="A13619" t="str">
            <v>파주교하</v>
          </cell>
        </row>
        <row r="13620">
          <cell r="A13620" t="str">
            <v>파주교하</v>
          </cell>
        </row>
        <row r="13621">
          <cell r="A13621" t="str">
            <v>파주교하</v>
          </cell>
        </row>
        <row r="13622">
          <cell r="A13622" t="str">
            <v>파주교하</v>
          </cell>
        </row>
        <row r="13623">
          <cell r="A13623" t="str">
            <v>파주교하</v>
          </cell>
        </row>
        <row r="13624">
          <cell r="A13624" t="str">
            <v>파주교하</v>
          </cell>
        </row>
        <row r="13625">
          <cell r="A13625" t="str">
            <v>파주교하</v>
          </cell>
        </row>
        <row r="13626">
          <cell r="A13626" t="str">
            <v>파주교하</v>
          </cell>
        </row>
        <row r="13627">
          <cell r="A13627" t="str">
            <v>파주교하</v>
          </cell>
        </row>
        <row r="13628">
          <cell r="A13628" t="str">
            <v>파주교하</v>
          </cell>
        </row>
        <row r="13629">
          <cell r="A13629" t="str">
            <v>파주교하</v>
          </cell>
        </row>
        <row r="13630">
          <cell r="A13630" t="str">
            <v>파주교하</v>
          </cell>
        </row>
        <row r="13631">
          <cell r="A13631" t="str">
            <v>파주교하</v>
          </cell>
        </row>
        <row r="13632">
          <cell r="A13632" t="str">
            <v>파주교하</v>
          </cell>
        </row>
        <row r="13633">
          <cell r="A13633" t="str">
            <v>파주교하</v>
          </cell>
        </row>
        <row r="13634">
          <cell r="A13634" t="str">
            <v>파주교하</v>
          </cell>
        </row>
        <row r="13635">
          <cell r="A13635" t="str">
            <v>파주교하</v>
          </cell>
        </row>
        <row r="13636">
          <cell r="A13636" t="str">
            <v>파주교하</v>
          </cell>
        </row>
        <row r="13637">
          <cell r="A13637" t="str">
            <v>파주교하</v>
          </cell>
        </row>
        <row r="13638">
          <cell r="A13638" t="str">
            <v>파주교하</v>
          </cell>
        </row>
        <row r="13639">
          <cell r="A13639" t="str">
            <v>파주교하</v>
          </cell>
        </row>
        <row r="13640">
          <cell r="A13640" t="str">
            <v>파주교하</v>
          </cell>
        </row>
        <row r="13641">
          <cell r="A13641" t="str">
            <v>파주교하</v>
          </cell>
        </row>
        <row r="13642">
          <cell r="A13642" t="str">
            <v>파주교하</v>
          </cell>
        </row>
        <row r="13643">
          <cell r="A13643" t="str">
            <v>파주교하</v>
          </cell>
        </row>
        <row r="13644">
          <cell r="A13644" t="str">
            <v>파주교하</v>
          </cell>
        </row>
        <row r="13645">
          <cell r="A13645" t="str">
            <v>파주교하</v>
          </cell>
        </row>
        <row r="13646">
          <cell r="A13646" t="str">
            <v>파주교하</v>
          </cell>
        </row>
        <row r="13647">
          <cell r="A13647" t="str">
            <v>파주교하</v>
          </cell>
        </row>
        <row r="13648">
          <cell r="A13648" t="str">
            <v>파주교하</v>
          </cell>
        </row>
        <row r="13649">
          <cell r="A13649" t="str">
            <v>파주교하</v>
          </cell>
        </row>
        <row r="13650">
          <cell r="A13650" t="str">
            <v>파주교하</v>
          </cell>
        </row>
        <row r="13651">
          <cell r="A13651" t="str">
            <v>파주교하</v>
          </cell>
        </row>
        <row r="13652">
          <cell r="A13652" t="str">
            <v>파주교하</v>
          </cell>
        </row>
        <row r="13653">
          <cell r="A13653" t="str">
            <v>파주교하</v>
          </cell>
        </row>
        <row r="13654">
          <cell r="A13654" t="str">
            <v>파주교하</v>
          </cell>
        </row>
        <row r="13655">
          <cell r="A13655" t="str">
            <v>파주교하</v>
          </cell>
        </row>
        <row r="13657">
          <cell r="A13657" t="str">
            <v>전주우아</v>
          </cell>
        </row>
        <row r="13658">
          <cell r="A13658" t="str">
            <v>전주우아</v>
          </cell>
        </row>
        <row r="13659">
          <cell r="A13659" t="str">
            <v>전주우아</v>
          </cell>
        </row>
        <row r="13660">
          <cell r="A13660" t="str">
            <v>전주우아</v>
          </cell>
        </row>
        <row r="13661">
          <cell r="A13661" t="str">
            <v>전주우아</v>
          </cell>
        </row>
        <row r="13662">
          <cell r="A13662" t="str">
            <v>전주우아</v>
          </cell>
        </row>
        <row r="13663">
          <cell r="A13663" t="str">
            <v>전주우아</v>
          </cell>
        </row>
        <row r="13664">
          <cell r="A13664" t="str">
            <v>전주우아</v>
          </cell>
        </row>
        <row r="13665">
          <cell r="A13665" t="str">
            <v>전주우아</v>
          </cell>
        </row>
        <row r="13666">
          <cell r="A13666" t="str">
            <v>전주우아</v>
          </cell>
        </row>
        <row r="13667">
          <cell r="A13667" t="str">
            <v>전주우아</v>
          </cell>
        </row>
        <row r="13668">
          <cell r="A13668" t="str">
            <v>전주우아</v>
          </cell>
        </row>
        <row r="13669">
          <cell r="A13669" t="str">
            <v>전주우아</v>
          </cell>
        </row>
        <row r="13670">
          <cell r="A13670" t="str">
            <v>전주우아</v>
          </cell>
        </row>
        <row r="13671">
          <cell r="A13671" t="str">
            <v>전주우아</v>
          </cell>
        </row>
        <row r="13672">
          <cell r="A13672" t="str">
            <v>전주우아</v>
          </cell>
        </row>
        <row r="13673">
          <cell r="A13673" t="str">
            <v>전주우아</v>
          </cell>
        </row>
        <row r="13674">
          <cell r="A13674" t="str">
            <v>전주우아</v>
          </cell>
        </row>
        <row r="13675">
          <cell r="A13675" t="str">
            <v>전주우아</v>
          </cell>
        </row>
        <row r="13676">
          <cell r="A13676" t="str">
            <v>전주우아</v>
          </cell>
        </row>
        <row r="13677">
          <cell r="A13677" t="str">
            <v>전주우아</v>
          </cell>
        </row>
        <row r="13678">
          <cell r="A13678" t="str">
            <v>전주우아</v>
          </cell>
        </row>
        <row r="13679">
          <cell r="A13679" t="str">
            <v>전주우아</v>
          </cell>
        </row>
        <row r="13680">
          <cell r="A13680" t="str">
            <v>전주우아</v>
          </cell>
        </row>
        <row r="13681">
          <cell r="A13681" t="str">
            <v>전주우아</v>
          </cell>
        </row>
        <row r="13682">
          <cell r="A13682" t="str">
            <v>전주우아</v>
          </cell>
        </row>
        <row r="13683">
          <cell r="A13683" t="str">
            <v>전주우아</v>
          </cell>
        </row>
        <row r="13684">
          <cell r="A13684" t="str">
            <v>전주우아</v>
          </cell>
        </row>
        <row r="13685">
          <cell r="A13685" t="str">
            <v>전주우아</v>
          </cell>
        </row>
        <row r="13686">
          <cell r="A13686" t="str">
            <v>전주우아</v>
          </cell>
        </row>
        <row r="13687">
          <cell r="A13687" t="str">
            <v>전주우아</v>
          </cell>
        </row>
        <row r="13688">
          <cell r="A13688" t="str">
            <v>전주우아</v>
          </cell>
        </row>
        <row r="13689">
          <cell r="A13689" t="str">
            <v>전주우아</v>
          </cell>
        </row>
        <row r="13690">
          <cell r="A13690" t="str">
            <v>전주우아</v>
          </cell>
        </row>
        <row r="13691">
          <cell r="A13691" t="str">
            <v>전주우아</v>
          </cell>
        </row>
        <row r="13692">
          <cell r="A13692" t="str">
            <v>전주우아</v>
          </cell>
        </row>
        <row r="13693">
          <cell r="A13693" t="str">
            <v>전주우아</v>
          </cell>
        </row>
        <row r="13694">
          <cell r="A13694" t="str">
            <v>전주우아</v>
          </cell>
        </row>
        <row r="13695">
          <cell r="A13695" t="str">
            <v>전주우아</v>
          </cell>
        </row>
        <row r="13696">
          <cell r="A13696" t="str">
            <v>전주우아</v>
          </cell>
        </row>
        <row r="13697">
          <cell r="A13697" t="str">
            <v>전주우아</v>
          </cell>
        </row>
        <row r="13698">
          <cell r="A13698" t="str">
            <v>전주우아</v>
          </cell>
        </row>
        <row r="13699">
          <cell r="A13699" t="str">
            <v>전주우아</v>
          </cell>
        </row>
        <row r="13700">
          <cell r="A13700" t="str">
            <v>전주우아</v>
          </cell>
        </row>
        <row r="13701">
          <cell r="A13701" t="str">
            <v>전주우아</v>
          </cell>
        </row>
        <row r="13702">
          <cell r="A13702" t="str">
            <v>전주우아</v>
          </cell>
        </row>
        <row r="13703">
          <cell r="A13703" t="str">
            <v>전주우아</v>
          </cell>
        </row>
        <row r="13704">
          <cell r="A13704" t="str">
            <v>전주우아</v>
          </cell>
        </row>
        <row r="13705">
          <cell r="A13705" t="str">
            <v>전주우아</v>
          </cell>
        </row>
        <row r="13706">
          <cell r="A13706" t="str">
            <v>전주우아</v>
          </cell>
        </row>
        <row r="13707">
          <cell r="A13707" t="str">
            <v>전주우아</v>
          </cell>
        </row>
        <row r="13708">
          <cell r="A13708" t="str">
            <v>전주우아</v>
          </cell>
        </row>
        <row r="13709">
          <cell r="A13709" t="str">
            <v>전주우아</v>
          </cell>
        </row>
        <row r="13710">
          <cell r="A13710" t="str">
            <v>전주우아</v>
          </cell>
        </row>
        <row r="13711">
          <cell r="A13711" t="str">
            <v>전주우아</v>
          </cell>
        </row>
        <row r="13712">
          <cell r="A13712" t="str">
            <v>전주우아</v>
          </cell>
        </row>
        <row r="13713">
          <cell r="A13713" t="str">
            <v>전주우아</v>
          </cell>
        </row>
        <row r="13714">
          <cell r="A13714" t="str">
            <v>전주우아</v>
          </cell>
        </row>
        <row r="13715">
          <cell r="A13715" t="str">
            <v>전주우아</v>
          </cell>
        </row>
        <row r="13716">
          <cell r="A13716" t="str">
            <v>전주우아</v>
          </cell>
        </row>
        <row r="13717">
          <cell r="A13717" t="str">
            <v>전주우아</v>
          </cell>
        </row>
        <row r="13718">
          <cell r="A13718" t="str">
            <v>전주우아</v>
          </cell>
        </row>
        <row r="13719">
          <cell r="A13719" t="str">
            <v>전주우아</v>
          </cell>
        </row>
        <row r="13720">
          <cell r="A13720" t="str">
            <v>전주우아</v>
          </cell>
        </row>
        <row r="13721">
          <cell r="A13721" t="str">
            <v>전주우아</v>
          </cell>
        </row>
        <row r="13722">
          <cell r="A13722" t="str">
            <v>전주우아</v>
          </cell>
        </row>
        <row r="13723">
          <cell r="A13723" t="str">
            <v>전주우아</v>
          </cell>
        </row>
        <row r="13724">
          <cell r="A13724" t="str">
            <v>전주우아</v>
          </cell>
        </row>
        <row r="13725">
          <cell r="A13725" t="str">
            <v>전주우아</v>
          </cell>
        </row>
        <row r="13726">
          <cell r="A13726" t="str">
            <v>전주우아</v>
          </cell>
        </row>
        <row r="13727">
          <cell r="A13727" t="str">
            <v>전주우아</v>
          </cell>
        </row>
        <row r="13728">
          <cell r="A13728" t="str">
            <v>전주우아</v>
          </cell>
        </row>
        <row r="13729">
          <cell r="A13729" t="str">
            <v>전주우아</v>
          </cell>
        </row>
        <row r="13730">
          <cell r="A13730" t="str">
            <v>전주우아</v>
          </cell>
        </row>
        <row r="13731">
          <cell r="A13731" t="str">
            <v>전주우아</v>
          </cell>
        </row>
        <row r="13732">
          <cell r="A13732" t="str">
            <v>전주우아</v>
          </cell>
        </row>
        <row r="13733">
          <cell r="A13733" t="str">
            <v>전주우아</v>
          </cell>
        </row>
        <row r="13734">
          <cell r="A13734" t="str">
            <v>전주우아</v>
          </cell>
        </row>
        <row r="13735">
          <cell r="A13735" t="str">
            <v>전주우아</v>
          </cell>
        </row>
        <row r="13736">
          <cell r="A13736" t="str">
            <v>전주우아</v>
          </cell>
        </row>
        <row r="13737">
          <cell r="A13737" t="str">
            <v>전주우아</v>
          </cell>
        </row>
        <row r="13738">
          <cell r="A13738" t="str">
            <v>전주우아</v>
          </cell>
        </row>
        <row r="13739">
          <cell r="A13739" t="str">
            <v>전주우아</v>
          </cell>
        </row>
        <row r="13740">
          <cell r="A13740" t="str">
            <v>전주우아</v>
          </cell>
        </row>
        <row r="13741">
          <cell r="A13741" t="str">
            <v>전주우아</v>
          </cell>
        </row>
        <row r="13742">
          <cell r="A13742" t="str">
            <v>전주우아</v>
          </cell>
        </row>
        <row r="13743">
          <cell r="A13743" t="str">
            <v>전주우아</v>
          </cell>
        </row>
        <row r="13744">
          <cell r="A13744" t="str">
            <v>전주우아</v>
          </cell>
        </row>
        <row r="13745">
          <cell r="A13745" t="str">
            <v>전주우아</v>
          </cell>
        </row>
        <row r="13746">
          <cell r="A13746" t="str">
            <v>전주우아</v>
          </cell>
        </row>
        <row r="13747">
          <cell r="A13747" t="str">
            <v>전주우아</v>
          </cell>
        </row>
        <row r="13748">
          <cell r="A13748" t="str">
            <v>전주우아</v>
          </cell>
        </row>
        <row r="13749">
          <cell r="A13749" t="str">
            <v>전주우아</v>
          </cell>
        </row>
        <row r="13750">
          <cell r="A13750" t="str">
            <v>전주우아</v>
          </cell>
        </row>
        <row r="13751">
          <cell r="A13751" t="str">
            <v>전주우아</v>
          </cell>
        </row>
        <row r="13752">
          <cell r="A13752" t="str">
            <v>전주우아</v>
          </cell>
        </row>
        <row r="13753">
          <cell r="A13753" t="str">
            <v>전주우아</v>
          </cell>
        </row>
        <row r="13754">
          <cell r="A13754" t="str">
            <v>전주우아</v>
          </cell>
        </row>
        <row r="13755">
          <cell r="A13755" t="str">
            <v>전주우아</v>
          </cell>
        </row>
        <row r="13756">
          <cell r="A13756" t="str">
            <v>전주우아</v>
          </cell>
        </row>
        <row r="13757">
          <cell r="A13757" t="str">
            <v>전주우아</v>
          </cell>
        </row>
        <row r="13758">
          <cell r="A13758" t="str">
            <v>전주우아</v>
          </cell>
        </row>
        <row r="13759">
          <cell r="A13759" t="str">
            <v>전주우아</v>
          </cell>
        </row>
        <row r="13760">
          <cell r="A13760" t="str">
            <v>전주우아</v>
          </cell>
        </row>
        <row r="13761">
          <cell r="A13761" t="str">
            <v>전주우아</v>
          </cell>
        </row>
        <row r="13762">
          <cell r="A13762" t="str">
            <v>전주우아</v>
          </cell>
        </row>
        <row r="13763">
          <cell r="A13763" t="str">
            <v>전주우아</v>
          </cell>
        </row>
        <row r="13764">
          <cell r="A13764" t="str">
            <v>전주우아</v>
          </cell>
        </row>
        <row r="13765">
          <cell r="A13765" t="str">
            <v>전주우아</v>
          </cell>
        </row>
        <row r="13766">
          <cell r="A13766" t="str">
            <v>전주우아</v>
          </cell>
        </row>
        <row r="13767">
          <cell r="A13767" t="str">
            <v>전주우아</v>
          </cell>
        </row>
        <row r="13768">
          <cell r="A13768" t="str">
            <v>전주우아</v>
          </cell>
        </row>
        <row r="13769">
          <cell r="A13769" t="str">
            <v>전주우아</v>
          </cell>
        </row>
        <row r="13770">
          <cell r="A13770" t="str">
            <v>전주우아</v>
          </cell>
        </row>
        <row r="13771">
          <cell r="A13771" t="str">
            <v>전주우아</v>
          </cell>
        </row>
        <row r="13772">
          <cell r="A13772" t="str">
            <v>전주우아</v>
          </cell>
        </row>
        <row r="13773">
          <cell r="A13773" t="str">
            <v>전주우아</v>
          </cell>
        </row>
        <row r="13774">
          <cell r="A13774" t="str">
            <v>전주우아</v>
          </cell>
        </row>
        <row r="13775">
          <cell r="A13775" t="str">
            <v>전주우아</v>
          </cell>
        </row>
        <row r="13776">
          <cell r="A13776" t="str">
            <v>전주우아</v>
          </cell>
        </row>
        <row r="13777">
          <cell r="A13777" t="str">
            <v>전주우아</v>
          </cell>
        </row>
        <row r="13778">
          <cell r="A13778" t="str">
            <v>전주우아</v>
          </cell>
        </row>
        <row r="13779">
          <cell r="A13779" t="str">
            <v>전주우아</v>
          </cell>
        </row>
        <row r="13780">
          <cell r="A13780" t="str">
            <v>전주우아</v>
          </cell>
        </row>
        <row r="13781">
          <cell r="A13781" t="str">
            <v>전주우아</v>
          </cell>
        </row>
        <row r="13782">
          <cell r="A13782" t="str">
            <v>전주우아</v>
          </cell>
        </row>
        <row r="13783">
          <cell r="A13783" t="str">
            <v>전주우아</v>
          </cell>
        </row>
        <row r="13784">
          <cell r="A13784" t="str">
            <v>전주우아</v>
          </cell>
        </row>
        <row r="13785">
          <cell r="A13785" t="str">
            <v>전주우아</v>
          </cell>
        </row>
        <row r="13786">
          <cell r="A13786" t="str">
            <v>전주우아</v>
          </cell>
        </row>
        <row r="13787">
          <cell r="A13787" t="str">
            <v>전주우아</v>
          </cell>
        </row>
        <row r="13788">
          <cell r="A13788" t="str">
            <v>전주우아</v>
          </cell>
        </row>
        <row r="13789">
          <cell r="A13789" t="str">
            <v>전주우아</v>
          </cell>
        </row>
        <row r="13790">
          <cell r="A13790" t="str">
            <v>전주우아</v>
          </cell>
        </row>
        <row r="13791">
          <cell r="A13791" t="str">
            <v>전주우아</v>
          </cell>
        </row>
        <row r="13792">
          <cell r="A13792" t="str">
            <v>전주우아</v>
          </cell>
        </row>
        <row r="13793">
          <cell r="A13793" t="str">
            <v>전주우아</v>
          </cell>
        </row>
        <row r="13794">
          <cell r="A13794" t="str">
            <v>전주우아</v>
          </cell>
        </row>
        <row r="13795">
          <cell r="A13795" t="str">
            <v>전주우아</v>
          </cell>
        </row>
        <row r="13796">
          <cell r="A13796" t="str">
            <v>전주우아</v>
          </cell>
        </row>
        <row r="13797">
          <cell r="A13797" t="str">
            <v>전주우아</v>
          </cell>
        </row>
        <row r="13798">
          <cell r="A13798" t="str">
            <v>전주우아</v>
          </cell>
        </row>
        <row r="13799">
          <cell r="A13799" t="str">
            <v>전주우아</v>
          </cell>
        </row>
        <row r="13800">
          <cell r="A13800" t="str">
            <v>전주우아</v>
          </cell>
        </row>
        <row r="13801">
          <cell r="A13801" t="str">
            <v>전주우아</v>
          </cell>
        </row>
        <row r="13802">
          <cell r="A13802" t="str">
            <v>전주우아</v>
          </cell>
        </row>
        <row r="13803">
          <cell r="A13803" t="str">
            <v>전주우아</v>
          </cell>
        </row>
        <row r="13804">
          <cell r="A13804" t="str">
            <v>전주우아</v>
          </cell>
        </row>
        <row r="13805">
          <cell r="A13805" t="str">
            <v>전주우아</v>
          </cell>
        </row>
        <row r="13806">
          <cell r="A13806" t="str">
            <v>전주우아</v>
          </cell>
        </row>
        <row r="13807">
          <cell r="A13807" t="str">
            <v>전주우아</v>
          </cell>
        </row>
        <row r="13808">
          <cell r="A13808" t="str">
            <v>전주우아</v>
          </cell>
        </row>
        <row r="13809">
          <cell r="A13809" t="str">
            <v>전주우아</v>
          </cell>
        </row>
        <row r="13810">
          <cell r="A13810" t="str">
            <v>전주우아</v>
          </cell>
        </row>
        <row r="13811">
          <cell r="A13811" t="str">
            <v>전주우아</v>
          </cell>
        </row>
        <row r="13812">
          <cell r="A13812" t="str">
            <v>전주우아</v>
          </cell>
        </row>
        <row r="13813">
          <cell r="A13813" t="str">
            <v>전주우아</v>
          </cell>
        </row>
        <row r="13814">
          <cell r="A13814" t="str">
            <v>전주우아</v>
          </cell>
        </row>
        <row r="13815">
          <cell r="A13815" t="str">
            <v>전주우아</v>
          </cell>
        </row>
        <row r="13816">
          <cell r="A13816" t="str">
            <v>전주우아</v>
          </cell>
        </row>
        <row r="13817">
          <cell r="A13817" t="str">
            <v>전주우아</v>
          </cell>
        </row>
        <row r="13818">
          <cell r="A13818" t="str">
            <v>전주우아</v>
          </cell>
        </row>
        <row r="13819">
          <cell r="A13819" t="str">
            <v>전주우아</v>
          </cell>
        </row>
        <row r="13820">
          <cell r="A13820" t="str">
            <v>전주우아</v>
          </cell>
        </row>
        <row r="13821">
          <cell r="A13821" t="str">
            <v>전주우아</v>
          </cell>
        </row>
        <row r="13822">
          <cell r="A13822" t="str">
            <v>전주우아</v>
          </cell>
        </row>
        <row r="13823">
          <cell r="A13823" t="str">
            <v>전주우아</v>
          </cell>
        </row>
        <row r="13824">
          <cell r="A13824" t="str">
            <v>전주우아</v>
          </cell>
        </row>
        <row r="13825">
          <cell r="A13825" t="str">
            <v>전주우아</v>
          </cell>
        </row>
        <row r="13826">
          <cell r="A13826" t="str">
            <v>전주우아</v>
          </cell>
        </row>
        <row r="13827">
          <cell r="A13827" t="str">
            <v>전주우아</v>
          </cell>
        </row>
        <row r="13828">
          <cell r="A13828" t="str">
            <v>전주우아</v>
          </cell>
        </row>
        <row r="13829">
          <cell r="A13829" t="str">
            <v>전주우아</v>
          </cell>
        </row>
        <row r="13830">
          <cell r="A13830" t="str">
            <v>전주우아</v>
          </cell>
        </row>
        <row r="13831">
          <cell r="A13831" t="str">
            <v>전주우아</v>
          </cell>
        </row>
        <row r="13832">
          <cell r="A13832" t="str">
            <v>전주우아</v>
          </cell>
        </row>
        <row r="13833">
          <cell r="A13833" t="str">
            <v>전주우아</v>
          </cell>
        </row>
        <row r="13834">
          <cell r="A13834" t="str">
            <v>전주우아</v>
          </cell>
        </row>
        <row r="13835">
          <cell r="A13835" t="str">
            <v>전주우아</v>
          </cell>
        </row>
        <row r="13836">
          <cell r="A13836" t="str">
            <v>전주우아</v>
          </cell>
        </row>
        <row r="13837">
          <cell r="A13837" t="str">
            <v>전주우아</v>
          </cell>
        </row>
        <row r="13838">
          <cell r="A13838" t="str">
            <v>전주우아</v>
          </cell>
        </row>
        <row r="13839">
          <cell r="A13839" t="str">
            <v>전주우아</v>
          </cell>
        </row>
        <row r="13840">
          <cell r="A13840" t="str">
            <v>전주우아</v>
          </cell>
        </row>
        <row r="13841">
          <cell r="A13841" t="str">
            <v>전주우아</v>
          </cell>
        </row>
        <row r="13842">
          <cell r="A13842" t="str">
            <v>전주우아</v>
          </cell>
        </row>
        <row r="13843">
          <cell r="A13843" t="str">
            <v>전주우아</v>
          </cell>
        </row>
        <row r="13844">
          <cell r="A13844" t="str">
            <v>전주우아</v>
          </cell>
        </row>
        <row r="13845">
          <cell r="A13845" t="str">
            <v>전주우아</v>
          </cell>
        </row>
        <row r="13846">
          <cell r="A13846" t="str">
            <v>전주우아</v>
          </cell>
        </row>
        <row r="13847">
          <cell r="A13847" t="str">
            <v>전주우아</v>
          </cell>
        </row>
        <row r="13848">
          <cell r="A13848" t="str">
            <v>전주우아</v>
          </cell>
        </row>
        <row r="13849">
          <cell r="A13849" t="str">
            <v>전주우아</v>
          </cell>
        </row>
        <row r="13850">
          <cell r="A13850" t="str">
            <v>전주우아</v>
          </cell>
        </row>
        <row r="13851">
          <cell r="A13851" t="str">
            <v>전주우아</v>
          </cell>
        </row>
        <row r="13852">
          <cell r="A13852" t="str">
            <v>전주우아</v>
          </cell>
        </row>
        <row r="13853">
          <cell r="A13853" t="str">
            <v>전주우아</v>
          </cell>
        </row>
        <row r="13854">
          <cell r="A13854" t="str">
            <v>전주우아</v>
          </cell>
        </row>
        <row r="13855">
          <cell r="A13855" t="str">
            <v>전주우아</v>
          </cell>
        </row>
        <row r="13856">
          <cell r="A13856" t="str">
            <v>전주우아</v>
          </cell>
        </row>
        <row r="13857">
          <cell r="A13857" t="str">
            <v>전주우아</v>
          </cell>
        </row>
        <row r="13858">
          <cell r="A13858" t="str">
            <v>전주우아</v>
          </cell>
        </row>
        <row r="13859">
          <cell r="A13859" t="str">
            <v>전주우아</v>
          </cell>
        </row>
        <row r="13860">
          <cell r="A13860" t="str">
            <v>전주우아</v>
          </cell>
        </row>
        <row r="13861">
          <cell r="A13861" t="str">
            <v>전주우아</v>
          </cell>
        </row>
        <row r="13862">
          <cell r="A13862" t="str">
            <v>전주우아</v>
          </cell>
        </row>
        <row r="13863">
          <cell r="A13863" t="str">
            <v>전주우아</v>
          </cell>
        </row>
        <row r="13864">
          <cell r="A13864" t="str">
            <v>전주우아</v>
          </cell>
        </row>
        <row r="13865">
          <cell r="A13865" t="str">
            <v>전주우아</v>
          </cell>
        </row>
        <row r="13866">
          <cell r="A13866" t="str">
            <v>전주우아</v>
          </cell>
        </row>
        <row r="13867">
          <cell r="A13867" t="str">
            <v>전주우아</v>
          </cell>
        </row>
        <row r="13868">
          <cell r="A13868" t="str">
            <v>전주우아</v>
          </cell>
        </row>
        <row r="13869">
          <cell r="A13869" t="str">
            <v>전주우아</v>
          </cell>
        </row>
        <row r="13870">
          <cell r="A13870" t="str">
            <v>전주우아</v>
          </cell>
        </row>
        <row r="13871">
          <cell r="A13871" t="str">
            <v>전주우아</v>
          </cell>
        </row>
        <row r="13872">
          <cell r="A13872" t="str">
            <v>전주우아</v>
          </cell>
        </row>
        <row r="13873">
          <cell r="A13873" t="str">
            <v>전주우아</v>
          </cell>
        </row>
        <row r="13874">
          <cell r="A13874" t="str">
            <v>전주우아</v>
          </cell>
        </row>
        <row r="13875">
          <cell r="A13875" t="str">
            <v>전주우아</v>
          </cell>
        </row>
        <row r="13876">
          <cell r="A13876" t="str">
            <v>전주우아</v>
          </cell>
        </row>
        <row r="13878">
          <cell r="A13878" t="str">
            <v>전주효자</v>
          </cell>
        </row>
        <row r="13879">
          <cell r="A13879" t="str">
            <v>전주효자</v>
          </cell>
        </row>
        <row r="13880">
          <cell r="A13880" t="str">
            <v>전주효자</v>
          </cell>
        </row>
        <row r="13881">
          <cell r="A13881" t="str">
            <v>전주효자</v>
          </cell>
        </row>
        <row r="13882">
          <cell r="A13882" t="str">
            <v>전주효자</v>
          </cell>
        </row>
        <row r="13883">
          <cell r="A13883" t="str">
            <v>전주효자</v>
          </cell>
        </row>
        <row r="13884">
          <cell r="A13884" t="str">
            <v>전주효자</v>
          </cell>
        </row>
        <row r="13885">
          <cell r="A13885" t="str">
            <v>전주효자</v>
          </cell>
        </row>
        <row r="13886">
          <cell r="A13886" t="str">
            <v>전주효자</v>
          </cell>
        </row>
        <row r="13887">
          <cell r="A13887" t="str">
            <v>전주효자</v>
          </cell>
        </row>
        <row r="13888">
          <cell r="A13888" t="str">
            <v>전주효자</v>
          </cell>
        </row>
        <row r="13889">
          <cell r="A13889" t="str">
            <v>전주효자</v>
          </cell>
        </row>
        <row r="13890">
          <cell r="A13890" t="str">
            <v>전주효자</v>
          </cell>
        </row>
        <row r="13891">
          <cell r="A13891" t="str">
            <v>전주효자</v>
          </cell>
        </row>
        <row r="13892">
          <cell r="A13892" t="str">
            <v>전주효자</v>
          </cell>
        </row>
        <row r="13893">
          <cell r="A13893" t="str">
            <v>전주효자</v>
          </cell>
        </row>
        <row r="13894">
          <cell r="A13894" t="str">
            <v>전주효자</v>
          </cell>
        </row>
        <row r="13895">
          <cell r="A13895" t="str">
            <v>전주효자</v>
          </cell>
        </row>
        <row r="13896">
          <cell r="A13896" t="str">
            <v>전주효자</v>
          </cell>
        </row>
        <row r="13897">
          <cell r="A13897" t="str">
            <v>전주효자</v>
          </cell>
        </row>
        <row r="13898">
          <cell r="A13898" t="str">
            <v>전주효자</v>
          </cell>
        </row>
        <row r="13899">
          <cell r="A13899" t="str">
            <v>전주효자</v>
          </cell>
        </row>
        <row r="13900">
          <cell r="A13900" t="str">
            <v>전주효자</v>
          </cell>
        </row>
        <row r="13901">
          <cell r="A13901" t="str">
            <v>전주효자</v>
          </cell>
        </row>
        <row r="13902">
          <cell r="A13902" t="str">
            <v>전주효자</v>
          </cell>
        </row>
        <row r="13903">
          <cell r="A13903" t="str">
            <v>전주효자</v>
          </cell>
        </row>
        <row r="13904">
          <cell r="A13904" t="str">
            <v>전주효자</v>
          </cell>
        </row>
        <row r="13905">
          <cell r="A13905" t="str">
            <v>전주효자</v>
          </cell>
        </row>
        <row r="13906">
          <cell r="A13906" t="str">
            <v>전주효자</v>
          </cell>
        </row>
        <row r="13907">
          <cell r="A13907" t="str">
            <v>전주효자</v>
          </cell>
        </row>
        <row r="13908">
          <cell r="A13908" t="str">
            <v>전주효자</v>
          </cell>
        </row>
        <row r="13909">
          <cell r="A13909" t="str">
            <v>전주효자</v>
          </cell>
        </row>
        <row r="13910">
          <cell r="A13910" t="str">
            <v>전주효자</v>
          </cell>
        </row>
        <row r="13911">
          <cell r="A13911" t="str">
            <v>전주효자</v>
          </cell>
        </row>
        <row r="13912">
          <cell r="A13912" t="str">
            <v>전주효자</v>
          </cell>
        </row>
        <row r="13913">
          <cell r="A13913" t="str">
            <v>전주효자</v>
          </cell>
        </row>
        <row r="13914">
          <cell r="A13914" t="str">
            <v>전주효자</v>
          </cell>
        </row>
        <row r="13915">
          <cell r="A13915" t="str">
            <v>전주효자</v>
          </cell>
        </row>
        <row r="13916">
          <cell r="A13916" t="str">
            <v>전주효자</v>
          </cell>
        </row>
        <row r="13917">
          <cell r="A13917" t="str">
            <v>전주효자</v>
          </cell>
        </row>
        <row r="13918">
          <cell r="A13918" t="str">
            <v>전주효자</v>
          </cell>
        </row>
        <row r="13919">
          <cell r="A13919" t="str">
            <v>전주효자</v>
          </cell>
        </row>
        <row r="13920">
          <cell r="A13920" t="str">
            <v>전주효자</v>
          </cell>
        </row>
        <row r="13921">
          <cell r="A13921" t="str">
            <v>전주효자</v>
          </cell>
        </row>
        <row r="13922">
          <cell r="A13922" t="str">
            <v>전주효자</v>
          </cell>
        </row>
        <row r="13923">
          <cell r="A13923" t="str">
            <v>전주효자</v>
          </cell>
        </row>
        <row r="13924">
          <cell r="A13924" t="str">
            <v>전주효자</v>
          </cell>
        </row>
        <row r="13925">
          <cell r="A13925" t="str">
            <v>전주효자</v>
          </cell>
        </row>
        <row r="13926">
          <cell r="A13926" t="str">
            <v>전주효자</v>
          </cell>
        </row>
        <row r="13927">
          <cell r="A13927" t="str">
            <v>전주효자</v>
          </cell>
        </row>
        <row r="13928">
          <cell r="A13928" t="str">
            <v>전주효자</v>
          </cell>
        </row>
        <row r="13929">
          <cell r="A13929" t="str">
            <v>전주효자</v>
          </cell>
        </row>
        <row r="13930">
          <cell r="A13930" t="str">
            <v>전주효자</v>
          </cell>
        </row>
        <row r="13931">
          <cell r="A13931" t="str">
            <v>전주효자</v>
          </cell>
        </row>
        <row r="13932">
          <cell r="A13932" t="str">
            <v>전주효자</v>
          </cell>
        </row>
        <row r="13933">
          <cell r="A13933" t="str">
            <v>전주효자</v>
          </cell>
        </row>
        <row r="13934">
          <cell r="A13934" t="str">
            <v>전주효자</v>
          </cell>
        </row>
        <row r="13935">
          <cell r="A13935" t="str">
            <v>전주효자</v>
          </cell>
        </row>
        <row r="13936">
          <cell r="A13936" t="str">
            <v>전주효자</v>
          </cell>
        </row>
        <row r="13937">
          <cell r="A13937" t="str">
            <v>전주효자</v>
          </cell>
        </row>
        <row r="13938">
          <cell r="A13938" t="str">
            <v>전주효자</v>
          </cell>
        </row>
        <row r="13939">
          <cell r="A13939" t="str">
            <v>전주효자</v>
          </cell>
        </row>
        <row r="13940">
          <cell r="A13940" t="str">
            <v>전주효자</v>
          </cell>
        </row>
        <row r="13941">
          <cell r="A13941" t="str">
            <v>전주효자</v>
          </cell>
        </row>
        <row r="13942">
          <cell r="A13942" t="str">
            <v>전주효자</v>
          </cell>
        </row>
        <row r="13943">
          <cell r="A13943" t="str">
            <v>전주효자</v>
          </cell>
        </row>
        <row r="13944">
          <cell r="A13944" t="str">
            <v>전주효자</v>
          </cell>
        </row>
        <row r="13945">
          <cell r="A13945" t="str">
            <v>전주효자</v>
          </cell>
        </row>
        <row r="13946">
          <cell r="A13946" t="str">
            <v>전주효자</v>
          </cell>
        </row>
        <row r="13947">
          <cell r="A13947" t="str">
            <v>전주효자</v>
          </cell>
        </row>
        <row r="13948">
          <cell r="A13948" t="str">
            <v>전주효자</v>
          </cell>
        </row>
        <row r="13949">
          <cell r="A13949" t="str">
            <v>전주효자</v>
          </cell>
        </row>
        <row r="13950">
          <cell r="A13950" t="str">
            <v>전주효자</v>
          </cell>
        </row>
        <row r="13951">
          <cell r="A13951" t="str">
            <v>전주효자</v>
          </cell>
        </row>
        <row r="13952">
          <cell r="A13952" t="str">
            <v>전주효자</v>
          </cell>
        </row>
        <row r="13953">
          <cell r="A13953" t="str">
            <v>전주효자</v>
          </cell>
        </row>
        <row r="13954">
          <cell r="A13954" t="str">
            <v>전주효자</v>
          </cell>
        </row>
        <row r="13955">
          <cell r="A13955" t="str">
            <v>전주효자</v>
          </cell>
        </row>
        <row r="13956">
          <cell r="A13956" t="str">
            <v>전주효자</v>
          </cell>
        </row>
        <row r="13957">
          <cell r="A13957" t="str">
            <v>전주효자</v>
          </cell>
        </row>
        <row r="13958">
          <cell r="A13958" t="str">
            <v>전주효자</v>
          </cell>
        </row>
        <row r="13959">
          <cell r="A13959" t="str">
            <v>전주효자</v>
          </cell>
        </row>
        <row r="13960">
          <cell r="A13960" t="str">
            <v>전주효자</v>
          </cell>
        </row>
        <row r="13961">
          <cell r="A13961" t="str">
            <v>전주효자</v>
          </cell>
        </row>
        <row r="13962">
          <cell r="A13962" t="str">
            <v>전주효자</v>
          </cell>
        </row>
        <row r="13963">
          <cell r="A13963" t="str">
            <v>전주효자</v>
          </cell>
        </row>
        <row r="13964">
          <cell r="A13964" t="str">
            <v>전주효자</v>
          </cell>
        </row>
        <row r="13965">
          <cell r="A13965" t="str">
            <v>전주효자</v>
          </cell>
        </row>
        <row r="13966">
          <cell r="A13966" t="str">
            <v>전주효자</v>
          </cell>
        </row>
        <row r="13967">
          <cell r="A13967" t="str">
            <v>전주효자</v>
          </cell>
        </row>
        <row r="13968">
          <cell r="A13968" t="str">
            <v>전주효자</v>
          </cell>
        </row>
        <row r="13969">
          <cell r="A13969" t="str">
            <v>전주효자</v>
          </cell>
        </row>
        <row r="13970">
          <cell r="A13970" t="str">
            <v>전주효자</v>
          </cell>
        </row>
        <row r="13971">
          <cell r="A13971" t="str">
            <v>전주효자</v>
          </cell>
        </row>
        <row r="13972">
          <cell r="A13972" t="str">
            <v>전주효자</v>
          </cell>
        </row>
        <row r="13973">
          <cell r="A13973" t="str">
            <v>전주효자</v>
          </cell>
        </row>
        <row r="13974">
          <cell r="A13974" t="str">
            <v>전주효자</v>
          </cell>
        </row>
        <row r="13975">
          <cell r="A13975" t="str">
            <v>전주효자</v>
          </cell>
        </row>
        <row r="13976">
          <cell r="A13976" t="str">
            <v>전주효자</v>
          </cell>
        </row>
        <row r="13977">
          <cell r="A13977" t="str">
            <v>전주효자</v>
          </cell>
        </row>
        <row r="13978">
          <cell r="A13978" t="str">
            <v>전주효자</v>
          </cell>
        </row>
        <row r="13979">
          <cell r="A13979" t="str">
            <v>전주효자</v>
          </cell>
        </row>
        <row r="13980">
          <cell r="A13980" t="str">
            <v>전주효자</v>
          </cell>
        </row>
        <row r="13981">
          <cell r="A13981" t="str">
            <v>전주효자</v>
          </cell>
        </row>
        <row r="13982">
          <cell r="A13982" t="str">
            <v>전주효자</v>
          </cell>
        </row>
        <row r="13983">
          <cell r="A13983" t="str">
            <v>전주효자</v>
          </cell>
        </row>
        <row r="13984">
          <cell r="A13984" t="str">
            <v>전주효자</v>
          </cell>
        </row>
        <row r="13985">
          <cell r="A13985" t="str">
            <v>전주효자</v>
          </cell>
        </row>
        <row r="13986">
          <cell r="A13986" t="str">
            <v>전주효자</v>
          </cell>
        </row>
        <row r="13987">
          <cell r="A13987" t="str">
            <v>전주효자</v>
          </cell>
        </row>
        <row r="13988">
          <cell r="A13988" t="str">
            <v>전주효자</v>
          </cell>
        </row>
        <row r="13989">
          <cell r="A13989" t="str">
            <v>전주효자</v>
          </cell>
        </row>
        <row r="13990">
          <cell r="A13990" t="str">
            <v>전주효자</v>
          </cell>
        </row>
        <row r="13991">
          <cell r="A13991" t="str">
            <v>전주효자</v>
          </cell>
        </row>
        <row r="13992">
          <cell r="A13992" t="str">
            <v>전주효자</v>
          </cell>
        </row>
        <row r="13993">
          <cell r="A13993" t="str">
            <v>전주효자</v>
          </cell>
        </row>
        <row r="13994">
          <cell r="A13994" t="str">
            <v>전주효자</v>
          </cell>
        </row>
        <row r="13995">
          <cell r="A13995" t="str">
            <v>전주효자</v>
          </cell>
        </row>
        <row r="13996">
          <cell r="A13996" t="str">
            <v>전주효자</v>
          </cell>
        </row>
        <row r="13997">
          <cell r="A13997" t="str">
            <v>전주효자</v>
          </cell>
        </row>
        <row r="13998">
          <cell r="A13998" t="str">
            <v>전주효자</v>
          </cell>
        </row>
        <row r="13999">
          <cell r="A13999" t="str">
            <v>전주효자</v>
          </cell>
        </row>
        <row r="14000">
          <cell r="A14000" t="str">
            <v>전주효자</v>
          </cell>
        </row>
        <row r="14001">
          <cell r="A14001" t="str">
            <v>전주효자</v>
          </cell>
        </row>
        <row r="14002">
          <cell r="A14002" t="str">
            <v>전주효자</v>
          </cell>
        </row>
        <row r="14003">
          <cell r="A14003" t="str">
            <v>전주효자</v>
          </cell>
        </row>
        <row r="14004">
          <cell r="A14004" t="str">
            <v>전주효자</v>
          </cell>
        </row>
        <row r="14005">
          <cell r="A14005" t="str">
            <v>전주효자</v>
          </cell>
        </row>
        <row r="14006">
          <cell r="A14006" t="str">
            <v>전주효자</v>
          </cell>
        </row>
        <row r="14007">
          <cell r="A14007" t="str">
            <v>전주효자</v>
          </cell>
        </row>
        <row r="14008">
          <cell r="A14008" t="str">
            <v>전주효자</v>
          </cell>
        </row>
        <row r="14009">
          <cell r="A14009" t="str">
            <v>전주효자</v>
          </cell>
        </row>
        <row r="14010">
          <cell r="A14010" t="str">
            <v>전주효자</v>
          </cell>
        </row>
        <row r="14011">
          <cell r="A14011" t="str">
            <v>전주효자</v>
          </cell>
        </row>
        <row r="14012">
          <cell r="A14012" t="str">
            <v>전주효자</v>
          </cell>
        </row>
        <row r="14013">
          <cell r="A14013" t="str">
            <v>전주효자</v>
          </cell>
        </row>
        <row r="14014">
          <cell r="A14014" t="str">
            <v>전주효자</v>
          </cell>
        </row>
        <row r="14015">
          <cell r="A14015" t="str">
            <v>전주효자</v>
          </cell>
        </row>
        <row r="14016">
          <cell r="A14016" t="str">
            <v>전주효자</v>
          </cell>
        </row>
        <row r="14017">
          <cell r="A14017" t="str">
            <v>전주효자</v>
          </cell>
        </row>
        <row r="14018">
          <cell r="A14018" t="str">
            <v>전주효자</v>
          </cell>
        </row>
        <row r="14019">
          <cell r="A14019" t="str">
            <v>전주효자</v>
          </cell>
        </row>
        <row r="14020">
          <cell r="A14020" t="str">
            <v>전주효자</v>
          </cell>
        </row>
        <row r="14021">
          <cell r="A14021" t="str">
            <v>전주효자</v>
          </cell>
        </row>
        <row r="14022">
          <cell r="A14022" t="str">
            <v>전주효자</v>
          </cell>
        </row>
        <row r="14023">
          <cell r="A14023" t="str">
            <v>전주효자</v>
          </cell>
        </row>
        <row r="14024">
          <cell r="A14024" t="str">
            <v>전주효자</v>
          </cell>
        </row>
        <row r="14025">
          <cell r="A14025" t="str">
            <v>전주효자</v>
          </cell>
        </row>
        <row r="14026">
          <cell r="A14026" t="str">
            <v>전주효자</v>
          </cell>
        </row>
        <row r="14027">
          <cell r="A14027" t="str">
            <v>전주효자</v>
          </cell>
        </row>
        <row r="14028">
          <cell r="A14028" t="str">
            <v>전주효자</v>
          </cell>
        </row>
        <row r="14029">
          <cell r="A14029" t="str">
            <v>전주효자</v>
          </cell>
        </row>
        <row r="14030">
          <cell r="A14030" t="str">
            <v>전주효자</v>
          </cell>
        </row>
        <row r="14031">
          <cell r="A14031" t="str">
            <v>전주효자</v>
          </cell>
        </row>
        <row r="14032">
          <cell r="A14032" t="str">
            <v>전주효자</v>
          </cell>
        </row>
        <row r="14033">
          <cell r="A14033" t="str">
            <v>전주효자</v>
          </cell>
        </row>
        <row r="14034">
          <cell r="A14034" t="str">
            <v>전주효자</v>
          </cell>
        </row>
        <row r="14035">
          <cell r="A14035" t="str">
            <v>전주효자</v>
          </cell>
        </row>
        <row r="14036">
          <cell r="A14036" t="str">
            <v>전주효자</v>
          </cell>
        </row>
        <row r="14037">
          <cell r="A14037" t="str">
            <v>전주효자</v>
          </cell>
        </row>
        <row r="14038">
          <cell r="A14038" t="str">
            <v>전주효자</v>
          </cell>
        </row>
        <row r="14039">
          <cell r="A14039" t="str">
            <v>전주효자</v>
          </cell>
        </row>
        <row r="14040">
          <cell r="A14040" t="str">
            <v>전주효자</v>
          </cell>
        </row>
        <row r="14041">
          <cell r="A14041" t="str">
            <v>전주효자</v>
          </cell>
        </row>
        <row r="14042">
          <cell r="A14042" t="str">
            <v>전주효자</v>
          </cell>
        </row>
        <row r="14043">
          <cell r="A14043" t="str">
            <v>전주효자</v>
          </cell>
        </row>
        <row r="14044">
          <cell r="A14044" t="str">
            <v>전주효자</v>
          </cell>
        </row>
        <row r="14045">
          <cell r="A14045" t="str">
            <v>전주효자</v>
          </cell>
        </row>
        <row r="14046">
          <cell r="A14046" t="str">
            <v>전주효자</v>
          </cell>
        </row>
        <row r="14047">
          <cell r="A14047" t="str">
            <v>전주효자</v>
          </cell>
        </row>
        <row r="14048">
          <cell r="A14048" t="str">
            <v>전주효자</v>
          </cell>
        </row>
        <row r="14049">
          <cell r="A14049" t="str">
            <v>전주효자</v>
          </cell>
        </row>
        <row r="14050">
          <cell r="A14050" t="str">
            <v>전주효자</v>
          </cell>
        </row>
        <row r="14051">
          <cell r="A14051" t="str">
            <v>전주효자</v>
          </cell>
        </row>
        <row r="14052">
          <cell r="A14052" t="str">
            <v>전주효자</v>
          </cell>
        </row>
        <row r="14053">
          <cell r="A14053" t="str">
            <v>전주효자</v>
          </cell>
        </row>
        <row r="14054">
          <cell r="A14054" t="str">
            <v>전주효자</v>
          </cell>
        </row>
        <row r="14055">
          <cell r="A14055" t="str">
            <v>전주효자</v>
          </cell>
        </row>
        <row r="14056">
          <cell r="A14056" t="str">
            <v>전주효자</v>
          </cell>
        </row>
        <row r="14057">
          <cell r="A14057" t="str">
            <v>전주효자</v>
          </cell>
        </row>
        <row r="14058">
          <cell r="A14058" t="str">
            <v>전주효자</v>
          </cell>
        </row>
        <row r="14059">
          <cell r="A14059" t="str">
            <v>전주효자</v>
          </cell>
        </row>
        <row r="14060">
          <cell r="A14060" t="str">
            <v>전주효자</v>
          </cell>
        </row>
        <row r="14061">
          <cell r="A14061" t="str">
            <v>전주효자</v>
          </cell>
        </row>
        <row r="14062">
          <cell r="A14062" t="str">
            <v>전주효자</v>
          </cell>
        </row>
        <row r="14063">
          <cell r="A14063" t="str">
            <v>전주효자</v>
          </cell>
        </row>
        <row r="14064">
          <cell r="A14064" t="str">
            <v>전주효자</v>
          </cell>
        </row>
        <row r="14065">
          <cell r="A14065" t="str">
            <v>전주효자</v>
          </cell>
        </row>
        <row r="14066">
          <cell r="A14066" t="str">
            <v>전주효자</v>
          </cell>
        </row>
        <row r="14067">
          <cell r="A14067" t="str">
            <v>전주효자</v>
          </cell>
        </row>
        <row r="14068">
          <cell r="A14068" t="str">
            <v>전주효자</v>
          </cell>
        </row>
        <row r="14069">
          <cell r="A14069" t="str">
            <v>전주효자</v>
          </cell>
        </row>
        <row r="14070">
          <cell r="A14070" t="str">
            <v>전주효자</v>
          </cell>
        </row>
        <row r="14071">
          <cell r="A14071" t="str">
            <v>전주효자</v>
          </cell>
        </row>
        <row r="14072">
          <cell r="A14072" t="str">
            <v>전주효자</v>
          </cell>
        </row>
        <row r="14073">
          <cell r="A14073" t="str">
            <v>전주효자</v>
          </cell>
        </row>
        <row r="14074">
          <cell r="A14074" t="str">
            <v>전주효자</v>
          </cell>
        </row>
        <row r="14075">
          <cell r="A14075" t="str">
            <v>전주효자</v>
          </cell>
        </row>
        <row r="14076">
          <cell r="A14076" t="str">
            <v>전주효자</v>
          </cell>
        </row>
        <row r="14077">
          <cell r="A14077" t="str">
            <v>전주효자</v>
          </cell>
        </row>
        <row r="14078">
          <cell r="A14078" t="str">
            <v>전주효자</v>
          </cell>
        </row>
        <row r="14079">
          <cell r="A14079" t="str">
            <v>전주효자</v>
          </cell>
        </row>
        <row r="14080">
          <cell r="A14080" t="str">
            <v>전주효자</v>
          </cell>
        </row>
        <row r="14081">
          <cell r="A14081" t="str">
            <v>전주효자</v>
          </cell>
        </row>
        <row r="14082">
          <cell r="A14082" t="str">
            <v>전주효자</v>
          </cell>
        </row>
        <row r="14083">
          <cell r="A14083" t="str">
            <v>전주효자</v>
          </cell>
        </row>
        <row r="14084">
          <cell r="A14084" t="str">
            <v>전주효자</v>
          </cell>
        </row>
        <row r="14085">
          <cell r="A14085" t="str">
            <v>전주효자</v>
          </cell>
        </row>
        <row r="14086">
          <cell r="A14086" t="str">
            <v>전주효자</v>
          </cell>
        </row>
        <row r="14087">
          <cell r="A14087" t="str">
            <v>전주효자</v>
          </cell>
        </row>
        <row r="14088">
          <cell r="A14088" t="str">
            <v>전주효자</v>
          </cell>
        </row>
        <row r="14089">
          <cell r="A14089" t="str">
            <v>전주효자</v>
          </cell>
        </row>
        <row r="14090">
          <cell r="A14090" t="str">
            <v>전주효자</v>
          </cell>
        </row>
        <row r="14091">
          <cell r="A14091" t="str">
            <v>전주효자</v>
          </cell>
        </row>
        <row r="14092">
          <cell r="A14092" t="str">
            <v>전주효자</v>
          </cell>
        </row>
        <row r="14093">
          <cell r="A14093" t="str">
            <v>전주효자</v>
          </cell>
        </row>
        <row r="14094">
          <cell r="A14094" t="str">
            <v>전주효자</v>
          </cell>
        </row>
        <row r="14095">
          <cell r="A14095" t="str">
            <v>전주효자</v>
          </cell>
        </row>
        <row r="14096">
          <cell r="A14096" t="str">
            <v>전주효자</v>
          </cell>
        </row>
        <row r="14097">
          <cell r="A14097" t="str">
            <v>전주효자</v>
          </cell>
        </row>
        <row r="14098">
          <cell r="A14098" t="str">
            <v>전주효자</v>
          </cell>
        </row>
        <row r="14099">
          <cell r="A14099" t="str">
            <v>전주효자</v>
          </cell>
        </row>
        <row r="14100">
          <cell r="A14100" t="str">
            <v>전주효자</v>
          </cell>
        </row>
        <row r="14101">
          <cell r="A14101" t="str">
            <v>전주효자</v>
          </cell>
        </row>
        <row r="14102">
          <cell r="A14102" t="str">
            <v>전주효자</v>
          </cell>
        </row>
        <row r="14103">
          <cell r="A14103" t="str">
            <v>전주효자</v>
          </cell>
        </row>
        <row r="14104">
          <cell r="A14104" t="str">
            <v>전주효자</v>
          </cell>
        </row>
        <row r="14105">
          <cell r="A14105" t="str">
            <v>전주효자</v>
          </cell>
        </row>
        <row r="14106">
          <cell r="A14106" t="str">
            <v>전주효자</v>
          </cell>
        </row>
        <row r="14107">
          <cell r="A14107" t="str">
            <v>전주효자</v>
          </cell>
        </row>
        <row r="14108">
          <cell r="A14108" t="str">
            <v>전주효자</v>
          </cell>
        </row>
        <row r="14109">
          <cell r="A14109" t="str">
            <v>전주효자</v>
          </cell>
        </row>
        <row r="14110">
          <cell r="A14110" t="str">
            <v>전주효자</v>
          </cell>
        </row>
        <row r="14111">
          <cell r="A14111" t="str">
            <v>전주효자</v>
          </cell>
        </row>
        <row r="14112">
          <cell r="A14112" t="str">
            <v>전주효자</v>
          </cell>
        </row>
        <row r="14113">
          <cell r="A14113" t="str">
            <v>전주효자</v>
          </cell>
        </row>
        <row r="14114">
          <cell r="A14114" t="str">
            <v>전주효자</v>
          </cell>
        </row>
        <row r="14115">
          <cell r="A14115" t="str">
            <v>전주효자</v>
          </cell>
        </row>
        <row r="14116">
          <cell r="A14116" t="str">
            <v>전주효자</v>
          </cell>
        </row>
        <row r="14117">
          <cell r="A14117" t="str">
            <v>전주효자</v>
          </cell>
        </row>
        <row r="14118">
          <cell r="A14118" t="str">
            <v>전주효자</v>
          </cell>
        </row>
        <row r="14119">
          <cell r="A14119" t="str">
            <v>전주효자</v>
          </cell>
        </row>
        <row r="14120">
          <cell r="A14120" t="str">
            <v>전주효자</v>
          </cell>
        </row>
        <row r="14121">
          <cell r="A14121" t="str">
            <v>전주효자</v>
          </cell>
        </row>
        <row r="14122">
          <cell r="A14122" t="str">
            <v>전주효자</v>
          </cell>
        </row>
        <row r="14123">
          <cell r="A14123" t="str">
            <v>전주효자</v>
          </cell>
        </row>
        <row r="14124">
          <cell r="A14124" t="str">
            <v>전주효자</v>
          </cell>
        </row>
        <row r="14125">
          <cell r="A14125" t="str">
            <v>전주효자</v>
          </cell>
        </row>
        <row r="14126">
          <cell r="A14126" t="str">
            <v>전주효자</v>
          </cell>
        </row>
        <row r="14127">
          <cell r="A14127" t="str">
            <v>전주효자</v>
          </cell>
        </row>
        <row r="14128">
          <cell r="A14128" t="str">
            <v>전주효자</v>
          </cell>
        </row>
        <row r="14129">
          <cell r="A14129" t="str">
            <v>전주효자</v>
          </cell>
        </row>
        <row r="14130">
          <cell r="A14130" t="str">
            <v>전주효자</v>
          </cell>
        </row>
        <row r="14131">
          <cell r="A14131" t="str">
            <v>전주효자</v>
          </cell>
        </row>
        <row r="14132">
          <cell r="A14132" t="str">
            <v>전주효자</v>
          </cell>
        </row>
        <row r="14133">
          <cell r="A14133" t="str">
            <v>전주효자</v>
          </cell>
        </row>
        <row r="14134">
          <cell r="A14134" t="str">
            <v>전주효자</v>
          </cell>
        </row>
        <row r="14135">
          <cell r="A14135" t="str">
            <v>전주효자</v>
          </cell>
        </row>
        <row r="14136">
          <cell r="A14136" t="str">
            <v>전주효자</v>
          </cell>
        </row>
        <row r="14137">
          <cell r="A14137" t="str">
            <v>전주효자</v>
          </cell>
        </row>
        <row r="14139">
          <cell r="A14139" t="str">
            <v>제천청전</v>
          </cell>
        </row>
        <row r="14140">
          <cell r="A14140" t="str">
            <v>제천청전</v>
          </cell>
        </row>
        <row r="14141">
          <cell r="A14141" t="str">
            <v>제천청전</v>
          </cell>
        </row>
        <row r="14142">
          <cell r="A14142" t="str">
            <v>제천청전</v>
          </cell>
        </row>
        <row r="14143">
          <cell r="A14143" t="str">
            <v>제천청전</v>
          </cell>
        </row>
        <row r="14144">
          <cell r="A14144" t="str">
            <v/>
          </cell>
        </row>
        <row r="14145">
          <cell r="A14145" t="str">
            <v>청주사직</v>
          </cell>
        </row>
        <row r="14146">
          <cell r="A14146" t="str">
            <v>청주사직</v>
          </cell>
        </row>
        <row r="14147">
          <cell r="A14147" t="str">
            <v>청주사직</v>
          </cell>
        </row>
        <row r="14148">
          <cell r="A14148" t="str">
            <v>청주사직</v>
          </cell>
        </row>
        <row r="14149">
          <cell r="A14149" t="str">
            <v>청주사직</v>
          </cell>
        </row>
        <row r="14150">
          <cell r="A14150" t="str">
            <v>청주사직</v>
          </cell>
        </row>
        <row r="14151">
          <cell r="A14151" t="str">
            <v>청주사직</v>
          </cell>
        </row>
        <row r="14152">
          <cell r="A14152" t="str">
            <v>청주사직</v>
          </cell>
        </row>
        <row r="14153">
          <cell r="A14153" t="str">
            <v>청주사직</v>
          </cell>
        </row>
        <row r="14154">
          <cell r="A14154" t="str">
            <v>청주사직</v>
          </cell>
        </row>
        <row r="14155">
          <cell r="A14155" t="str">
            <v>청주사직</v>
          </cell>
        </row>
        <row r="14156">
          <cell r="A14156" t="str">
            <v>청주사직</v>
          </cell>
        </row>
        <row r="14157">
          <cell r="A14157" t="str">
            <v>청주사직</v>
          </cell>
        </row>
        <row r="14158">
          <cell r="A14158" t="str">
            <v>청주사직</v>
          </cell>
        </row>
        <row r="14159">
          <cell r="A14159" t="str">
            <v>청주사직</v>
          </cell>
        </row>
        <row r="14160">
          <cell r="A14160" t="str">
            <v>청주사직</v>
          </cell>
        </row>
        <row r="14161">
          <cell r="A14161" t="str">
            <v>청주사직</v>
          </cell>
        </row>
        <row r="14162">
          <cell r="A14162" t="str">
            <v>청주사직</v>
          </cell>
        </row>
        <row r="14163">
          <cell r="A14163" t="str">
            <v>청주사직</v>
          </cell>
        </row>
        <row r="14164">
          <cell r="A14164" t="str">
            <v>청주사직</v>
          </cell>
        </row>
        <row r="14165">
          <cell r="A14165" t="str">
            <v>청주사직</v>
          </cell>
        </row>
        <row r="14166">
          <cell r="A14166" t="str">
            <v>청주사직</v>
          </cell>
        </row>
        <row r="14167">
          <cell r="A14167" t="str">
            <v>청주사직</v>
          </cell>
        </row>
        <row r="14168">
          <cell r="A14168" t="str">
            <v>청주사직</v>
          </cell>
        </row>
        <row r="14169">
          <cell r="A14169" t="str">
            <v>청주사직</v>
          </cell>
        </row>
        <row r="14170">
          <cell r="A14170" t="str">
            <v>청주사직</v>
          </cell>
        </row>
        <row r="14171">
          <cell r="A14171" t="str">
            <v>청주사직</v>
          </cell>
        </row>
        <row r="14172">
          <cell r="A14172" t="str">
            <v>청주사직</v>
          </cell>
        </row>
        <row r="14173">
          <cell r="A14173" t="str">
            <v>청주사직</v>
          </cell>
        </row>
        <row r="14174">
          <cell r="A14174" t="str">
            <v>청주사직</v>
          </cell>
        </row>
        <row r="14175">
          <cell r="A14175" t="str">
            <v>청주사직</v>
          </cell>
        </row>
        <row r="14176">
          <cell r="A14176" t="str">
            <v>청주사직</v>
          </cell>
        </row>
        <row r="14177">
          <cell r="A14177" t="str">
            <v>청주사직</v>
          </cell>
        </row>
        <row r="14178">
          <cell r="A14178" t="str">
            <v>청주사직</v>
          </cell>
        </row>
        <row r="14179">
          <cell r="A14179" t="str">
            <v>청주사직</v>
          </cell>
        </row>
        <row r="14180">
          <cell r="A14180" t="str">
            <v>청주사직</v>
          </cell>
        </row>
        <row r="14181">
          <cell r="A14181" t="str">
            <v>청주사직</v>
          </cell>
        </row>
        <row r="14182">
          <cell r="A14182" t="str">
            <v>청주사직</v>
          </cell>
        </row>
        <row r="14183">
          <cell r="A14183" t="str">
            <v>청주사직</v>
          </cell>
        </row>
        <row r="14184">
          <cell r="A14184" t="str">
            <v>청주사직</v>
          </cell>
        </row>
        <row r="14185">
          <cell r="A14185" t="str">
            <v>청주사직</v>
          </cell>
        </row>
        <row r="14186">
          <cell r="A14186" t="str">
            <v>청주사직</v>
          </cell>
        </row>
        <row r="14187">
          <cell r="A14187" t="str">
            <v>청주사직</v>
          </cell>
        </row>
        <row r="14188">
          <cell r="A14188" t="str">
            <v>청주사직</v>
          </cell>
        </row>
        <row r="14189">
          <cell r="A14189" t="str">
            <v>청주사직</v>
          </cell>
        </row>
        <row r="14190">
          <cell r="A14190" t="str">
            <v>청주사직</v>
          </cell>
        </row>
        <row r="14191">
          <cell r="A14191" t="str">
            <v>청주사직</v>
          </cell>
        </row>
        <row r="14192">
          <cell r="A14192" t="str">
            <v>청주사직</v>
          </cell>
        </row>
        <row r="14193">
          <cell r="A14193" t="str">
            <v>청주사직</v>
          </cell>
        </row>
        <row r="14194">
          <cell r="A14194" t="str">
            <v>청주사직</v>
          </cell>
        </row>
        <row r="14195">
          <cell r="A14195" t="str">
            <v>청주사직</v>
          </cell>
        </row>
        <row r="14196">
          <cell r="A14196" t="str">
            <v>청주사직</v>
          </cell>
        </row>
        <row r="14197">
          <cell r="A14197" t="str">
            <v>청주사직</v>
          </cell>
        </row>
        <row r="14198">
          <cell r="A14198" t="str">
            <v>청주사직</v>
          </cell>
        </row>
        <row r="14199">
          <cell r="A14199" t="str">
            <v>청주사직</v>
          </cell>
        </row>
        <row r="14200">
          <cell r="A14200" t="str">
            <v>청주사직</v>
          </cell>
        </row>
        <row r="14201">
          <cell r="A14201" t="str">
            <v>청주사직</v>
          </cell>
        </row>
        <row r="14202">
          <cell r="A14202" t="str">
            <v>청주사직</v>
          </cell>
        </row>
        <row r="14203">
          <cell r="A14203" t="str">
            <v>청주사직</v>
          </cell>
        </row>
        <row r="14204">
          <cell r="A14204" t="str">
            <v>청주사직</v>
          </cell>
        </row>
        <row r="14205">
          <cell r="A14205" t="str">
            <v>청주사직</v>
          </cell>
        </row>
        <row r="14206">
          <cell r="A14206" t="str">
            <v>청주사직</v>
          </cell>
        </row>
        <row r="14207">
          <cell r="A14207" t="str">
            <v>청주사직</v>
          </cell>
        </row>
        <row r="14208">
          <cell r="A14208" t="str">
            <v>청주사직</v>
          </cell>
        </row>
        <row r="14209">
          <cell r="A14209" t="str">
            <v>청주사직</v>
          </cell>
        </row>
        <row r="14210">
          <cell r="A14210" t="str">
            <v>청주사직</v>
          </cell>
        </row>
        <row r="14211">
          <cell r="A14211" t="str">
            <v>청주사직</v>
          </cell>
        </row>
        <row r="14212">
          <cell r="A14212" t="str">
            <v>청주사직</v>
          </cell>
        </row>
        <row r="14213">
          <cell r="A14213" t="str">
            <v>청주사직</v>
          </cell>
        </row>
        <row r="14214">
          <cell r="A14214" t="str">
            <v>청주사직</v>
          </cell>
        </row>
        <row r="14215">
          <cell r="A14215" t="str">
            <v>청주사직</v>
          </cell>
        </row>
        <row r="14216">
          <cell r="A14216" t="str">
            <v>청주사직</v>
          </cell>
        </row>
        <row r="14217">
          <cell r="A14217" t="str">
            <v>청주사직</v>
          </cell>
        </row>
        <row r="14218">
          <cell r="A14218" t="str">
            <v>청주사직</v>
          </cell>
        </row>
        <row r="14219">
          <cell r="A14219" t="str">
            <v>청주사직</v>
          </cell>
        </row>
        <row r="14220">
          <cell r="A14220" t="str">
            <v>청주사직</v>
          </cell>
        </row>
        <row r="14221">
          <cell r="A14221" t="str">
            <v>청주사직</v>
          </cell>
        </row>
        <row r="14222">
          <cell r="A14222" t="str">
            <v>청주사직</v>
          </cell>
        </row>
        <row r="14223">
          <cell r="A14223" t="str">
            <v>청주사직</v>
          </cell>
        </row>
        <row r="14224">
          <cell r="A14224" t="str">
            <v>청주사직</v>
          </cell>
        </row>
        <row r="14225">
          <cell r="A14225" t="str">
            <v>청주사직</v>
          </cell>
        </row>
        <row r="14226">
          <cell r="A14226" t="str">
            <v>청주사직</v>
          </cell>
        </row>
        <row r="14227">
          <cell r="A14227" t="str">
            <v>청주사직</v>
          </cell>
        </row>
        <row r="14228">
          <cell r="A14228" t="str">
            <v>청주사직</v>
          </cell>
        </row>
        <row r="14229">
          <cell r="A14229" t="str">
            <v>청주사직</v>
          </cell>
        </row>
        <row r="14230">
          <cell r="A14230" t="str">
            <v>청주사직</v>
          </cell>
        </row>
        <row r="14231">
          <cell r="A14231" t="str">
            <v>청주사직</v>
          </cell>
        </row>
        <row r="14232">
          <cell r="A14232" t="str">
            <v>청주사직</v>
          </cell>
        </row>
        <row r="14233">
          <cell r="A14233" t="str">
            <v>청주사직</v>
          </cell>
        </row>
        <row r="14234">
          <cell r="A14234" t="str">
            <v>청주사직</v>
          </cell>
        </row>
        <row r="14235">
          <cell r="A14235" t="str">
            <v>청주사직</v>
          </cell>
        </row>
        <row r="14236">
          <cell r="A14236" t="str">
            <v>청주사직</v>
          </cell>
        </row>
        <row r="14237">
          <cell r="A14237" t="str">
            <v>청주사직</v>
          </cell>
        </row>
        <row r="14238">
          <cell r="A14238" t="str">
            <v>청주사직</v>
          </cell>
        </row>
        <row r="14239">
          <cell r="A14239" t="str">
            <v>청주사직</v>
          </cell>
        </row>
        <row r="14240">
          <cell r="A14240" t="str">
            <v>청주사직</v>
          </cell>
        </row>
        <row r="14241">
          <cell r="A14241" t="str">
            <v>청주사직</v>
          </cell>
        </row>
        <row r="14242">
          <cell r="A14242" t="str">
            <v>청주사직</v>
          </cell>
        </row>
        <row r="14243">
          <cell r="A14243" t="str">
            <v>청주사직</v>
          </cell>
        </row>
        <row r="14244">
          <cell r="A14244" t="str">
            <v>청주사직</v>
          </cell>
        </row>
        <row r="14245">
          <cell r="A14245" t="str">
            <v>청주사직</v>
          </cell>
        </row>
        <row r="14246">
          <cell r="A14246" t="str">
            <v>청주사직</v>
          </cell>
        </row>
        <row r="14247">
          <cell r="A14247" t="str">
            <v>청주사직</v>
          </cell>
        </row>
        <row r="14248">
          <cell r="A14248" t="str">
            <v>청주사직</v>
          </cell>
        </row>
        <row r="14249">
          <cell r="A14249" t="str">
            <v>청주사직</v>
          </cell>
        </row>
        <row r="14250">
          <cell r="A14250" t="str">
            <v>청주사직</v>
          </cell>
        </row>
        <row r="14251">
          <cell r="A14251" t="str">
            <v>청주사직</v>
          </cell>
        </row>
        <row r="14252">
          <cell r="A14252" t="str">
            <v>청주사직</v>
          </cell>
        </row>
        <row r="14253">
          <cell r="A14253" t="str">
            <v>청주사직</v>
          </cell>
        </row>
        <row r="14254">
          <cell r="A14254" t="str">
            <v>청주사직</v>
          </cell>
        </row>
        <row r="14255">
          <cell r="A14255" t="str">
            <v>청주사직</v>
          </cell>
        </row>
        <row r="14256">
          <cell r="A14256" t="str">
            <v>청주사직</v>
          </cell>
        </row>
        <row r="14257">
          <cell r="A14257" t="str">
            <v>청주사직</v>
          </cell>
        </row>
        <row r="14258">
          <cell r="A14258" t="str">
            <v>청주사직</v>
          </cell>
        </row>
        <row r="14259">
          <cell r="A14259" t="str">
            <v>청주사직</v>
          </cell>
        </row>
        <row r="14260">
          <cell r="A14260" t="str">
            <v>청주사직</v>
          </cell>
        </row>
        <row r="14261">
          <cell r="A14261" t="str">
            <v>청주사직</v>
          </cell>
        </row>
        <row r="14262">
          <cell r="A14262" t="str">
            <v>청주사직</v>
          </cell>
        </row>
        <row r="14263">
          <cell r="A14263" t="str">
            <v>청주사직</v>
          </cell>
        </row>
        <row r="14264">
          <cell r="A14264" t="str">
            <v>청주사직</v>
          </cell>
        </row>
        <row r="14265">
          <cell r="A14265" t="str">
            <v>청주사직</v>
          </cell>
        </row>
        <row r="14266">
          <cell r="A14266" t="str">
            <v>청주사직</v>
          </cell>
        </row>
        <row r="14267">
          <cell r="A14267" t="str">
            <v>청주사직</v>
          </cell>
        </row>
        <row r="14268">
          <cell r="A14268" t="str">
            <v>청주사직</v>
          </cell>
        </row>
        <row r="14269">
          <cell r="A14269" t="str">
            <v>청주사직</v>
          </cell>
        </row>
        <row r="14270">
          <cell r="A14270" t="str">
            <v>청주사직</v>
          </cell>
        </row>
        <row r="14271">
          <cell r="A14271" t="str">
            <v>청주사직</v>
          </cell>
        </row>
        <row r="14272">
          <cell r="A14272" t="str">
            <v>청주사직</v>
          </cell>
        </row>
        <row r="14273">
          <cell r="A14273" t="str">
            <v>청주사직</v>
          </cell>
        </row>
        <row r="14274">
          <cell r="A14274" t="str">
            <v>청주사직</v>
          </cell>
        </row>
        <row r="14275">
          <cell r="A14275" t="str">
            <v>청주사직</v>
          </cell>
        </row>
        <row r="14276">
          <cell r="A14276" t="str">
            <v>청주사직</v>
          </cell>
        </row>
        <row r="14277">
          <cell r="A14277" t="str">
            <v>청주사직</v>
          </cell>
        </row>
        <row r="14278">
          <cell r="A14278" t="str">
            <v>청주사직</v>
          </cell>
        </row>
        <row r="14279">
          <cell r="A14279" t="str">
            <v>청주사직</v>
          </cell>
        </row>
        <row r="14280">
          <cell r="A14280" t="str">
            <v>청주사직</v>
          </cell>
        </row>
        <row r="14281">
          <cell r="A14281" t="str">
            <v>청주사직</v>
          </cell>
        </row>
        <row r="14282">
          <cell r="A14282" t="str">
            <v>청주사직</v>
          </cell>
        </row>
        <row r="14283">
          <cell r="A14283" t="str">
            <v>청주사직</v>
          </cell>
        </row>
        <row r="14284">
          <cell r="A14284" t="str">
            <v>청주사직</v>
          </cell>
        </row>
        <row r="14285">
          <cell r="A14285" t="str">
            <v>청주사직</v>
          </cell>
        </row>
        <row r="14286">
          <cell r="A14286" t="str">
            <v>청주사직</v>
          </cell>
        </row>
        <row r="14287">
          <cell r="A14287" t="str">
            <v>청주사직</v>
          </cell>
        </row>
        <row r="14288">
          <cell r="A14288" t="str">
            <v>청주사직</v>
          </cell>
        </row>
        <row r="14289">
          <cell r="A14289" t="str">
            <v>청주사직</v>
          </cell>
        </row>
        <row r="14290">
          <cell r="A14290" t="str">
            <v>청주사직</v>
          </cell>
        </row>
        <row r="14291">
          <cell r="A14291" t="str">
            <v>청주사직</v>
          </cell>
        </row>
        <row r="14292">
          <cell r="A14292" t="str">
            <v>청주사직</v>
          </cell>
        </row>
        <row r="14293">
          <cell r="A14293" t="str">
            <v>청주사직</v>
          </cell>
        </row>
        <row r="14294">
          <cell r="A14294" t="str">
            <v>청주사직</v>
          </cell>
        </row>
        <row r="14295">
          <cell r="A14295" t="str">
            <v>청주사직</v>
          </cell>
        </row>
        <row r="14296">
          <cell r="A14296" t="str">
            <v>청주사직</v>
          </cell>
        </row>
        <row r="14297">
          <cell r="A14297" t="str">
            <v>청주사직</v>
          </cell>
        </row>
        <row r="14298">
          <cell r="A14298" t="str">
            <v>청주사직</v>
          </cell>
        </row>
        <row r="14299">
          <cell r="A14299" t="str">
            <v>청주사직</v>
          </cell>
        </row>
        <row r="14300">
          <cell r="A14300" t="str">
            <v>청주사직</v>
          </cell>
        </row>
        <row r="14301">
          <cell r="A14301" t="str">
            <v>청주사직</v>
          </cell>
        </row>
        <row r="14302">
          <cell r="A14302" t="str">
            <v>청주사직</v>
          </cell>
        </row>
        <row r="14303">
          <cell r="A14303" t="str">
            <v>청주사직</v>
          </cell>
        </row>
        <row r="14304">
          <cell r="A14304" t="str">
            <v>청주사직</v>
          </cell>
        </row>
        <row r="14305">
          <cell r="A14305" t="str">
            <v/>
          </cell>
        </row>
        <row r="14306">
          <cell r="A14306" t="str">
            <v>청주봉명(1)</v>
          </cell>
        </row>
        <row r="14307">
          <cell r="A14307" t="str">
            <v>청주봉명(1)</v>
          </cell>
        </row>
        <row r="14308">
          <cell r="A14308" t="str">
            <v>청주봉명(1)</v>
          </cell>
        </row>
        <row r="14309">
          <cell r="A14309" t="str">
            <v>청주봉명(1)</v>
          </cell>
        </row>
        <row r="14310">
          <cell r="A14310" t="str">
            <v>청주봉명(1)</v>
          </cell>
        </row>
        <row r="14311">
          <cell r="A14311" t="str">
            <v>청주봉명(1)</v>
          </cell>
        </row>
        <row r="14312">
          <cell r="A14312" t="str">
            <v>청주봉명(1)</v>
          </cell>
        </row>
        <row r="14313">
          <cell r="A14313" t="str">
            <v>청주봉명(1)</v>
          </cell>
        </row>
        <row r="14314">
          <cell r="A14314" t="str">
            <v>청주봉명(1)</v>
          </cell>
        </row>
        <row r="14315">
          <cell r="A14315" t="str">
            <v>청주봉명(1)</v>
          </cell>
        </row>
        <row r="14316">
          <cell r="A14316" t="str">
            <v>청주봉명(1)</v>
          </cell>
        </row>
        <row r="14317">
          <cell r="A14317" t="str">
            <v>청주봉명(1)</v>
          </cell>
        </row>
        <row r="14318">
          <cell r="A14318" t="str">
            <v>청주봉명(1)</v>
          </cell>
        </row>
        <row r="14319">
          <cell r="A14319" t="str">
            <v>청주봉명(1)</v>
          </cell>
        </row>
        <row r="14320">
          <cell r="A14320" t="str">
            <v>청주봉명(1)</v>
          </cell>
        </row>
        <row r="14321">
          <cell r="A14321" t="str">
            <v>청주봉명(1)</v>
          </cell>
        </row>
        <row r="14322">
          <cell r="A14322" t="str">
            <v>청주봉명(1)</v>
          </cell>
        </row>
        <row r="14323">
          <cell r="A14323" t="str">
            <v>청주봉명(1)</v>
          </cell>
        </row>
        <row r="14324">
          <cell r="A14324" t="str">
            <v>청주봉명(1)</v>
          </cell>
        </row>
        <row r="14325">
          <cell r="A14325" t="str">
            <v>청주봉명(1)</v>
          </cell>
        </row>
        <row r="14326">
          <cell r="A14326" t="str">
            <v>청주봉명(1)</v>
          </cell>
        </row>
        <row r="14327">
          <cell r="A14327" t="str">
            <v>청주봉명(1)</v>
          </cell>
        </row>
        <row r="14328">
          <cell r="A14328" t="str">
            <v>청주봉명(1)</v>
          </cell>
        </row>
        <row r="14329">
          <cell r="A14329" t="str">
            <v>청주봉명(1)</v>
          </cell>
        </row>
        <row r="14330">
          <cell r="A14330" t="str">
            <v>청주봉명(1)</v>
          </cell>
        </row>
        <row r="14331">
          <cell r="A14331" t="str">
            <v>청주봉명(1)</v>
          </cell>
        </row>
        <row r="14332">
          <cell r="A14332" t="str">
            <v>청주봉명(1)</v>
          </cell>
        </row>
        <row r="14333">
          <cell r="A14333" t="str">
            <v>청주봉명(1)</v>
          </cell>
        </row>
        <row r="14334">
          <cell r="A14334" t="str">
            <v>청주봉명(1)</v>
          </cell>
        </row>
        <row r="14335">
          <cell r="A14335" t="str">
            <v>청주봉명(1)</v>
          </cell>
        </row>
        <row r="14336">
          <cell r="A14336" t="str">
            <v>청주봉명(1)</v>
          </cell>
        </row>
        <row r="14337">
          <cell r="A14337" t="str">
            <v>청주봉명(1)</v>
          </cell>
        </row>
        <row r="14338">
          <cell r="A14338" t="str">
            <v>청주봉명(1)</v>
          </cell>
        </row>
        <row r="14339">
          <cell r="A14339" t="str">
            <v>청주봉명(1)</v>
          </cell>
        </row>
        <row r="14340">
          <cell r="A14340" t="str">
            <v>청주봉명(1)</v>
          </cell>
        </row>
        <row r="14341">
          <cell r="A14341" t="str">
            <v>청주봉명(1)</v>
          </cell>
        </row>
        <row r="14342">
          <cell r="A14342" t="str">
            <v>청주봉명(1)</v>
          </cell>
        </row>
        <row r="14343">
          <cell r="A14343" t="str">
            <v>청주봉명(1)</v>
          </cell>
        </row>
        <row r="14344">
          <cell r="A14344" t="str">
            <v>청주봉명(1)</v>
          </cell>
        </row>
        <row r="14345">
          <cell r="A14345" t="str">
            <v>청주봉명(1)</v>
          </cell>
        </row>
        <row r="14346">
          <cell r="A14346" t="str">
            <v>청주봉명(1)</v>
          </cell>
        </row>
        <row r="14347">
          <cell r="A14347" t="str">
            <v>청주봉명(1)</v>
          </cell>
        </row>
        <row r="14348">
          <cell r="A14348" t="str">
            <v>청주봉명(1)</v>
          </cell>
        </row>
        <row r="14349">
          <cell r="A14349" t="str">
            <v>청주봉명(1)</v>
          </cell>
        </row>
        <row r="14350">
          <cell r="A14350" t="str">
            <v>청주봉명(1)</v>
          </cell>
        </row>
        <row r="14351">
          <cell r="A14351" t="str">
            <v>청주봉명(1)</v>
          </cell>
        </row>
        <row r="14352">
          <cell r="A14352" t="str">
            <v>청주봉명(1)</v>
          </cell>
        </row>
        <row r="14353">
          <cell r="A14353" t="str">
            <v>청주봉명(1)</v>
          </cell>
        </row>
        <row r="14354">
          <cell r="A14354" t="str">
            <v>청주봉명(1)</v>
          </cell>
        </row>
        <row r="14355">
          <cell r="A14355" t="str">
            <v>청주봉명(1)</v>
          </cell>
        </row>
        <row r="14356">
          <cell r="A14356" t="str">
            <v>청주봉명(1)</v>
          </cell>
        </row>
        <row r="14357">
          <cell r="A14357" t="str">
            <v>청주봉명(1)</v>
          </cell>
        </row>
        <row r="14358">
          <cell r="A14358" t="str">
            <v>청주봉명(1)</v>
          </cell>
        </row>
        <row r="14359">
          <cell r="A14359" t="str">
            <v>청주봉명(1)</v>
          </cell>
        </row>
        <row r="14360">
          <cell r="A14360" t="str">
            <v>청주봉명(1)</v>
          </cell>
        </row>
        <row r="14361">
          <cell r="A14361" t="str">
            <v>청주봉명(1)</v>
          </cell>
        </row>
        <row r="14362">
          <cell r="A14362" t="str">
            <v>청주봉명(1)</v>
          </cell>
        </row>
        <row r="14363">
          <cell r="A14363" t="str">
            <v>청주봉명(1)</v>
          </cell>
        </row>
        <row r="14364">
          <cell r="A14364" t="str">
            <v>청주봉명(1)</v>
          </cell>
        </row>
        <row r="14365">
          <cell r="A14365" t="str">
            <v>청주봉명(1)</v>
          </cell>
        </row>
        <row r="14366">
          <cell r="A14366" t="str">
            <v>청주봉명(1)</v>
          </cell>
        </row>
        <row r="14367">
          <cell r="A14367" t="str">
            <v>청주봉명(1)</v>
          </cell>
        </row>
        <row r="14368">
          <cell r="A14368" t="str">
            <v>청주봉명(1)</v>
          </cell>
        </row>
        <row r="14369">
          <cell r="A14369" t="str">
            <v>청주봉명(1)</v>
          </cell>
        </row>
        <row r="14370">
          <cell r="A14370" t="str">
            <v>청주봉명(1)</v>
          </cell>
        </row>
        <row r="14371">
          <cell r="A14371" t="str">
            <v>청주봉명(1)</v>
          </cell>
        </row>
        <row r="14372">
          <cell r="A14372" t="str">
            <v>청주봉명(1)</v>
          </cell>
        </row>
        <row r="14373">
          <cell r="A14373" t="str">
            <v>청주봉명(1)</v>
          </cell>
        </row>
        <row r="14374">
          <cell r="A14374" t="str">
            <v>청주봉명(1)</v>
          </cell>
        </row>
        <row r="14375">
          <cell r="A14375" t="str">
            <v>청주봉명(1)</v>
          </cell>
        </row>
        <row r="14376">
          <cell r="A14376" t="str">
            <v>청주봉명(1)</v>
          </cell>
        </row>
        <row r="14377">
          <cell r="A14377" t="str">
            <v>청주봉명(1)</v>
          </cell>
        </row>
        <row r="14378">
          <cell r="A14378" t="str">
            <v>청주봉명(1)</v>
          </cell>
        </row>
        <row r="14379">
          <cell r="A14379" t="str">
            <v>청주봉명(1)</v>
          </cell>
        </row>
        <row r="14380">
          <cell r="A14380" t="str">
            <v>청주봉명(1)</v>
          </cell>
        </row>
        <row r="14381">
          <cell r="A14381" t="str">
            <v>청주봉명(1)</v>
          </cell>
        </row>
        <row r="14382">
          <cell r="A14382" t="str">
            <v>청주봉명(1)</v>
          </cell>
        </row>
        <row r="14383">
          <cell r="A14383" t="str">
            <v>청주봉명(1)</v>
          </cell>
        </row>
        <row r="14384">
          <cell r="A14384" t="str">
            <v>청주봉명(1)</v>
          </cell>
        </row>
        <row r="14385">
          <cell r="A14385" t="str">
            <v>청주봉명(1)</v>
          </cell>
        </row>
        <row r="14386">
          <cell r="A14386" t="str">
            <v>청주봉명(1)</v>
          </cell>
        </row>
        <row r="14387">
          <cell r="A14387" t="str">
            <v>청주봉명(1)</v>
          </cell>
        </row>
        <row r="14388">
          <cell r="A14388" t="str">
            <v>청주봉명(1)</v>
          </cell>
        </row>
        <row r="14389">
          <cell r="A14389" t="str">
            <v>청주봉명(1)</v>
          </cell>
        </row>
        <row r="14390">
          <cell r="A14390" t="str">
            <v>청주봉명(1)</v>
          </cell>
        </row>
        <row r="14391">
          <cell r="A14391" t="str">
            <v>청주봉명(1)</v>
          </cell>
        </row>
        <row r="14392">
          <cell r="A14392" t="str">
            <v>청주봉명(1)</v>
          </cell>
        </row>
        <row r="14393">
          <cell r="A14393" t="str">
            <v>청주봉명(1)</v>
          </cell>
        </row>
        <row r="14394">
          <cell r="A14394" t="str">
            <v>청주봉명(1)</v>
          </cell>
        </row>
        <row r="14395">
          <cell r="A14395" t="str">
            <v>청주봉명(1)</v>
          </cell>
        </row>
        <row r="14396">
          <cell r="A14396" t="str">
            <v>청주봉명(1)</v>
          </cell>
        </row>
        <row r="14397">
          <cell r="A14397" t="str">
            <v>청주봉명(1)</v>
          </cell>
        </row>
        <row r="14398">
          <cell r="A14398" t="str">
            <v>청주봉명(1)</v>
          </cell>
        </row>
        <row r="14399">
          <cell r="A14399" t="str">
            <v>청주봉명(1)</v>
          </cell>
        </row>
        <row r="14400">
          <cell r="A14400" t="str">
            <v>청주봉명(1)</v>
          </cell>
        </row>
        <row r="14401">
          <cell r="A14401" t="str">
            <v>청주봉명(1)</v>
          </cell>
        </row>
        <row r="14402">
          <cell r="A14402" t="str">
            <v>청주봉명(1)</v>
          </cell>
        </row>
        <row r="14403">
          <cell r="A14403" t="str">
            <v>청주봉명(1)</v>
          </cell>
        </row>
        <row r="14404">
          <cell r="A14404" t="str">
            <v>청주봉명(1)</v>
          </cell>
        </row>
        <row r="14405">
          <cell r="A14405" t="str">
            <v>청주봉명(1)</v>
          </cell>
        </row>
        <row r="14406">
          <cell r="A14406" t="str">
            <v>청주봉명(1)</v>
          </cell>
        </row>
        <row r="14407">
          <cell r="A14407" t="str">
            <v>청주봉명(1)</v>
          </cell>
        </row>
        <row r="14408">
          <cell r="A14408" t="str">
            <v>청주봉명(1)</v>
          </cell>
        </row>
        <row r="14409">
          <cell r="A14409" t="str">
            <v>청주봉명(1)</v>
          </cell>
        </row>
        <row r="14410">
          <cell r="A14410" t="str">
            <v>청주봉명(1)</v>
          </cell>
        </row>
        <row r="14411">
          <cell r="A14411" t="str">
            <v>청주봉명(1)</v>
          </cell>
        </row>
        <row r="14412">
          <cell r="A14412" t="str">
            <v>청주봉명(1)</v>
          </cell>
        </row>
        <row r="14413">
          <cell r="A14413" t="str">
            <v>청주봉명(1)</v>
          </cell>
        </row>
        <row r="14414">
          <cell r="A14414" t="str">
            <v>청주봉명(1)</v>
          </cell>
        </row>
        <row r="14415">
          <cell r="A14415" t="str">
            <v>청주봉명(1)</v>
          </cell>
        </row>
        <row r="14416">
          <cell r="A14416" t="str">
            <v>청주봉명(1)</v>
          </cell>
        </row>
        <row r="14417">
          <cell r="A14417" t="str">
            <v>청주봉명(1)</v>
          </cell>
        </row>
        <row r="14418">
          <cell r="A14418" t="str">
            <v>청주봉명(1)</v>
          </cell>
        </row>
        <row r="14419">
          <cell r="A14419" t="str">
            <v>청주봉명(1)</v>
          </cell>
        </row>
        <row r="14420">
          <cell r="A14420" t="str">
            <v>청주봉명(1)</v>
          </cell>
        </row>
        <row r="14421">
          <cell r="A14421" t="str">
            <v>청주봉명(1)</v>
          </cell>
        </row>
        <row r="14422">
          <cell r="A14422" t="str">
            <v>청주봉명(1)</v>
          </cell>
        </row>
        <row r="14423">
          <cell r="A14423" t="str">
            <v>청주봉명(1)</v>
          </cell>
        </row>
        <row r="14424">
          <cell r="A14424" t="str">
            <v>청주봉명(1)</v>
          </cell>
        </row>
        <row r="14425">
          <cell r="A14425" t="str">
            <v>청주봉명(1)</v>
          </cell>
        </row>
        <row r="14426">
          <cell r="A14426" t="str">
            <v>청주봉명(1)</v>
          </cell>
        </row>
        <row r="14427">
          <cell r="A14427" t="str">
            <v>청주봉명(1)</v>
          </cell>
        </row>
        <row r="14428">
          <cell r="A14428" t="str">
            <v>청주봉명(1)</v>
          </cell>
        </row>
        <row r="14429">
          <cell r="A14429" t="str">
            <v>청주봉명(1)</v>
          </cell>
        </row>
        <row r="14430">
          <cell r="A14430" t="str">
            <v>청주봉명(1)</v>
          </cell>
        </row>
        <row r="14431">
          <cell r="A14431" t="str">
            <v>청주봉명(1)</v>
          </cell>
        </row>
        <row r="14432">
          <cell r="A14432" t="str">
            <v>청주봉명(1)</v>
          </cell>
        </row>
        <row r="14433">
          <cell r="A14433" t="str">
            <v>청주봉명(1)</v>
          </cell>
        </row>
        <row r="14434">
          <cell r="A14434" t="str">
            <v>청주봉명(1)</v>
          </cell>
        </row>
        <row r="14435">
          <cell r="A14435" t="str">
            <v>청주봉명(1)</v>
          </cell>
        </row>
        <row r="14436">
          <cell r="A14436" t="str">
            <v>청주봉명(1)</v>
          </cell>
        </row>
        <row r="14437">
          <cell r="A14437" t="str">
            <v>청주봉명(1)</v>
          </cell>
        </row>
        <row r="14438">
          <cell r="A14438" t="str">
            <v>청주봉명(1)</v>
          </cell>
        </row>
        <row r="14439">
          <cell r="A14439" t="str">
            <v>청주봉명(1)</v>
          </cell>
        </row>
        <row r="14440">
          <cell r="A14440" t="str">
            <v>청주봉명(1)</v>
          </cell>
        </row>
        <row r="14441">
          <cell r="A14441" t="str">
            <v>청주봉명(1)</v>
          </cell>
        </row>
        <row r="14442">
          <cell r="A14442" t="str">
            <v>청주봉명(1)</v>
          </cell>
        </row>
        <row r="14443">
          <cell r="A14443" t="str">
            <v>청주봉명(1)</v>
          </cell>
        </row>
        <row r="14444">
          <cell r="A14444" t="str">
            <v>청주봉명(1)</v>
          </cell>
        </row>
        <row r="14445">
          <cell r="A14445" t="str">
            <v>청주봉명(1)</v>
          </cell>
        </row>
        <row r="14446">
          <cell r="A14446" t="str">
            <v>청주봉명(1)</v>
          </cell>
        </row>
        <row r="14447">
          <cell r="A14447" t="str">
            <v>청주봉명(1)</v>
          </cell>
        </row>
        <row r="14448">
          <cell r="A14448" t="str">
            <v>청주봉명(1)</v>
          </cell>
        </row>
        <row r="14449">
          <cell r="A14449" t="str">
            <v>청주봉명(1)</v>
          </cell>
        </row>
        <row r="14450">
          <cell r="A14450" t="str">
            <v>청주봉명(1)</v>
          </cell>
        </row>
        <row r="14451">
          <cell r="A14451" t="str">
            <v>청주봉명(1)</v>
          </cell>
        </row>
        <row r="14452">
          <cell r="A14452" t="str">
            <v>청주봉명(1)</v>
          </cell>
        </row>
        <row r="14453">
          <cell r="A14453" t="str">
            <v>청주봉명(1)</v>
          </cell>
        </row>
        <row r="14454">
          <cell r="A14454" t="str">
            <v>청주봉명(1)</v>
          </cell>
        </row>
        <row r="14455">
          <cell r="A14455" t="str">
            <v>청주봉명(1)</v>
          </cell>
        </row>
        <row r="14456">
          <cell r="A14456" t="str">
            <v>청주봉명(1)</v>
          </cell>
        </row>
        <row r="14457">
          <cell r="A14457" t="str">
            <v>청주봉명(1)</v>
          </cell>
        </row>
        <row r="14458">
          <cell r="A14458" t="str">
            <v>청주봉명(1)</v>
          </cell>
        </row>
        <row r="14459">
          <cell r="A14459" t="str">
            <v>청주봉명(1)</v>
          </cell>
        </row>
        <row r="14460">
          <cell r="A14460" t="str">
            <v>청주봉명(1)</v>
          </cell>
        </row>
        <row r="14461">
          <cell r="A14461" t="str">
            <v>청주봉명(1)</v>
          </cell>
        </row>
        <row r="14462">
          <cell r="A14462" t="str">
            <v>청주봉명(1)</v>
          </cell>
        </row>
        <row r="14463">
          <cell r="A14463" t="str">
            <v>청주봉명(1)</v>
          </cell>
        </row>
        <row r="14464">
          <cell r="A14464" t="str">
            <v>청주봉명(1)</v>
          </cell>
        </row>
        <row r="14465">
          <cell r="A14465" t="str">
            <v>청주봉명(1)</v>
          </cell>
        </row>
        <row r="14466">
          <cell r="A14466" t="str">
            <v>청주봉명(1)</v>
          </cell>
        </row>
        <row r="14467">
          <cell r="A14467" t="str">
            <v>청주봉명(1)</v>
          </cell>
        </row>
        <row r="14468">
          <cell r="A14468" t="str">
            <v>청주봉명(1)</v>
          </cell>
        </row>
        <row r="14469">
          <cell r="A14469" t="str">
            <v>청주봉명(1)</v>
          </cell>
        </row>
        <row r="14470">
          <cell r="A14470" t="str">
            <v>청주봉명(1)</v>
          </cell>
        </row>
        <row r="14471">
          <cell r="A14471" t="str">
            <v>청주봉명(1)</v>
          </cell>
        </row>
        <row r="14472">
          <cell r="A14472" t="str">
            <v>청주봉명(1)</v>
          </cell>
        </row>
        <row r="14473">
          <cell r="A14473" t="str">
            <v>청주봉명(1)</v>
          </cell>
        </row>
        <row r="14474">
          <cell r="A14474" t="str">
            <v>청주봉명(1)</v>
          </cell>
        </row>
        <row r="14475">
          <cell r="A14475" t="str">
            <v>청주봉명(1)</v>
          </cell>
        </row>
        <row r="14476">
          <cell r="A14476" t="str">
            <v>청주봉명(1)</v>
          </cell>
        </row>
        <row r="14477">
          <cell r="A14477" t="str">
            <v>청주봉명(1)</v>
          </cell>
        </row>
        <row r="14478">
          <cell r="A14478" t="str">
            <v>청주봉명(1)</v>
          </cell>
        </row>
        <row r="14479">
          <cell r="A14479" t="str">
            <v>청주봉명(1)</v>
          </cell>
        </row>
        <row r="14480">
          <cell r="A14480" t="str">
            <v>청주봉명(1)</v>
          </cell>
        </row>
        <row r="14481">
          <cell r="A14481" t="str">
            <v>청주봉명(1)</v>
          </cell>
        </row>
        <row r="14482">
          <cell r="A14482" t="str">
            <v>청주봉명(1)</v>
          </cell>
        </row>
        <row r="14483">
          <cell r="A14483" t="str">
            <v>청주봉명(1)</v>
          </cell>
        </row>
        <row r="14484">
          <cell r="A14484" t="str">
            <v>청주봉명(1)</v>
          </cell>
        </row>
        <row r="14485">
          <cell r="A14485" t="str">
            <v>청주봉명(1)</v>
          </cell>
        </row>
        <row r="14486">
          <cell r="A14486" t="str">
            <v>청주봉명(1)</v>
          </cell>
        </row>
        <row r="14487">
          <cell r="A14487" t="str">
            <v>청주봉명(1)</v>
          </cell>
        </row>
        <row r="14488">
          <cell r="A14488" t="str">
            <v>청주봉명(1)</v>
          </cell>
        </row>
        <row r="14489">
          <cell r="A14489" t="str">
            <v>청주봉명(1)</v>
          </cell>
        </row>
        <row r="14490">
          <cell r="A14490" t="str">
            <v>청주봉명(1)</v>
          </cell>
        </row>
        <row r="14491">
          <cell r="A14491" t="str">
            <v>청주봉명(1)</v>
          </cell>
        </row>
        <row r="14492">
          <cell r="A14492" t="str">
            <v>청주봉명(1)</v>
          </cell>
        </row>
        <row r="14493">
          <cell r="A14493" t="str">
            <v>청주봉명(1)</v>
          </cell>
        </row>
        <row r="14494">
          <cell r="A14494" t="str">
            <v>청주봉명(1)</v>
          </cell>
        </row>
        <row r="14495">
          <cell r="A14495" t="str">
            <v>청주봉명(1)</v>
          </cell>
        </row>
        <row r="14496">
          <cell r="A14496" t="str">
            <v>청주봉명(1)</v>
          </cell>
        </row>
        <row r="14497">
          <cell r="A14497" t="str">
            <v>청주봉명(1)</v>
          </cell>
        </row>
        <row r="14498">
          <cell r="A14498" t="str">
            <v>청주봉명(1)</v>
          </cell>
        </row>
        <row r="14499">
          <cell r="A14499" t="str">
            <v>청주봉명(1)</v>
          </cell>
        </row>
        <row r="14500">
          <cell r="A14500" t="str">
            <v>청주봉명(1)</v>
          </cell>
        </row>
        <row r="14501">
          <cell r="A14501" t="str">
            <v>청주봉명(1)</v>
          </cell>
        </row>
        <row r="14502">
          <cell r="A14502" t="str">
            <v>청주봉명(1)</v>
          </cell>
        </row>
        <row r="14503">
          <cell r="A14503" t="str">
            <v>청주봉명(1)</v>
          </cell>
        </row>
        <row r="14504">
          <cell r="A14504" t="str">
            <v>청주봉명(1)</v>
          </cell>
        </row>
        <row r="14505">
          <cell r="A14505" t="str">
            <v>청주봉명(1)</v>
          </cell>
        </row>
        <row r="14506">
          <cell r="A14506" t="str">
            <v>청주봉명(1)</v>
          </cell>
        </row>
        <row r="14507">
          <cell r="A14507" t="str">
            <v>청주봉명(1)</v>
          </cell>
        </row>
        <row r="14508">
          <cell r="A14508" t="str">
            <v>청주봉명(1)</v>
          </cell>
        </row>
        <row r="14509">
          <cell r="A14509" t="str">
            <v>청주봉명(1)</v>
          </cell>
        </row>
        <row r="14510">
          <cell r="A14510" t="str">
            <v>청주봉명(1)</v>
          </cell>
        </row>
        <row r="14511">
          <cell r="A14511" t="str">
            <v>청주봉명(1)</v>
          </cell>
        </row>
        <row r="14512">
          <cell r="A14512" t="str">
            <v>청주봉명(1)</v>
          </cell>
        </row>
        <row r="14513">
          <cell r="A14513" t="str">
            <v>청주봉명(1)</v>
          </cell>
        </row>
        <row r="14514">
          <cell r="A14514" t="str">
            <v/>
          </cell>
        </row>
        <row r="14515">
          <cell r="A14515" t="str">
            <v>청주봉명(2)</v>
          </cell>
        </row>
        <row r="14516">
          <cell r="A14516" t="str">
            <v>청주봉명(2)</v>
          </cell>
        </row>
        <row r="14517">
          <cell r="A14517" t="str">
            <v>청주봉명(2)</v>
          </cell>
        </row>
        <row r="14518">
          <cell r="A14518" t="str">
            <v>청주봉명(2)</v>
          </cell>
        </row>
        <row r="14519">
          <cell r="A14519" t="str">
            <v>청주봉명(2)</v>
          </cell>
        </row>
        <row r="14520">
          <cell r="A14520" t="str">
            <v>청주봉명(2)</v>
          </cell>
        </row>
        <row r="14521">
          <cell r="A14521" t="str">
            <v>청주봉명(2)</v>
          </cell>
        </row>
        <row r="14522">
          <cell r="A14522" t="str">
            <v>청주봉명(2)</v>
          </cell>
        </row>
        <row r="14523">
          <cell r="A14523" t="str">
            <v>청주봉명(2)</v>
          </cell>
        </row>
        <row r="14524">
          <cell r="A14524" t="str">
            <v>청주봉명(2)</v>
          </cell>
        </row>
        <row r="14525">
          <cell r="A14525" t="str">
            <v>청주봉명(2)</v>
          </cell>
        </row>
        <row r="14526">
          <cell r="A14526" t="str">
            <v>청주봉명(2)</v>
          </cell>
        </row>
        <row r="14527">
          <cell r="A14527" t="str">
            <v>청주봉명(2)</v>
          </cell>
        </row>
        <row r="14528">
          <cell r="A14528" t="str">
            <v>청주봉명(2)</v>
          </cell>
        </row>
        <row r="14529">
          <cell r="A14529" t="str">
            <v>청주봉명(2)</v>
          </cell>
        </row>
        <row r="14530">
          <cell r="A14530" t="str">
            <v>청주봉명(2)</v>
          </cell>
        </row>
        <row r="14531">
          <cell r="A14531" t="str">
            <v>청주봉명(2)</v>
          </cell>
        </row>
        <row r="14532">
          <cell r="A14532" t="str">
            <v>청주봉명(2)</v>
          </cell>
        </row>
        <row r="14533">
          <cell r="A14533" t="str">
            <v>청주봉명(2)</v>
          </cell>
        </row>
        <row r="14534">
          <cell r="A14534" t="str">
            <v>청주봉명(2)</v>
          </cell>
        </row>
        <row r="14535">
          <cell r="A14535" t="str">
            <v>청주봉명(2)</v>
          </cell>
        </row>
        <row r="14536">
          <cell r="A14536" t="str">
            <v>청주봉명(2)</v>
          </cell>
        </row>
        <row r="14537">
          <cell r="A14537" t="str">
            <v>청주봉명(2)</v>
          </cell>
        </row>
        <row r="14538">
          <cell r="A14538" t="str">
            <v>청주봉명(2)</v>
          </cell>
        </row>
        <row r="14539">
          <cell r="A14539" t="str">
            <v>청주봉명(2)</v>
          </cell>
        </row>
        <row r="14540">
          <cell r="A14540" t="str">
            <v>청주봉명(2)</v>
          </cell>
        </row>
        <row r="14541">
          <cell r="A14541" t="str">
            <v>청주봉명(2)</v>
          </cell>
        </row>
        <row r="14542">
          <cell r="A14542" t="str">
            <v>청주봉명(2)</v>
          </cell>
        </row>
        <row r="14543">
          <cell r="A14543" t="str">
            <v>청주봉명(2)</v>
          </cell>
        </row>
        <row r="14544">
          <cell r="A14544" t="str">
            <v>청주봉명(2)</v>
          </cell>
        </row>
        <row r="14545">
          <cell r="A14545" t="str">
            <v>청주봉명(2)</v>
          </cell>
        </row>
        <row r="14546">
          <cell r="A14546" t="str">
            <v>청주봉명(2)</v>
          </cell>
        </row>
        <row r="14547">
          <cell r="A14547" t="str">
            <v>청주봉명(2)</v>
          </cell>
        </row>
        <row r="14548">
          <cell r="A14548" t="str">
            <v>청주봉명(2)</v>
          </cell>
        </row>
        <row r="14549">
          <cell r="A14549" t="str">
            <v>청주봉명(2)</v>
          </cell>
        </row>
        <row r="14550">
          <cell r="A14550" t="str">
            <v>청주봉명(2)</v>
          </cell>
        </row>
        <row r="14551">
          <cell r="A14551" t="str">
            <v>청주봉명(2)</v>
          </cell>
        </row>
        <row r="14552">
          <cell r="A14552" t="str">
            <v>청주봉명(2)</v>
          </cell>
        </row>
        <row r="14553">
          <cell r="A14553" t="str">
            <v>청주봉명(2)</v>
          </cell>
        </row>
        <row r="14554">
          <cell r="A14554" t="str">
            <v>청주봉명(2)</v>
          </cell>
        </row>
        <row r="14555">
          <cell r="A14555" t="str">
            <v>청주봉명(2)</v>
          </cell>
        </row>
        <row r="14556">
          <cell r="A14556" t="str">
            <v>청주봉명(2)</v>
          </cell>
        </row>
        <row r="14557">
          <cell r="A14557" t="str">
            <v>청주봉명(2)</v>
          </cell>
        </row>
        <row r="14558">
          <cell r="A14558" t="str">
            <v>청주봉명(2)</v>
          </cell>
        </row>
        <row r="14559">
          <cell r="A14559" t="str">
            <v>청주봉명(2)</v>
          </cell>
        </row>
        <row r="14560">
          <cell r="A14560" t="str">
            <v>청주봉명(2)</v>
          </cell>
        </row>
        <row r="14561">
          <cell r="A14561" t="str">
            <v>청주봉명(2)</v>
          </cell>
        </row>
        <row r="14562">
          <cell r="A14562" t="str">
            <v>청주봉명(2)</v>
          </cell>
        </row>
        <row r="14563">
          <cell r="A14563" t="str">
            <v>청주봉명(2)</v>
          </cell>
        </row>
        <row r="14564">
          <cell r="A14564" t="str">
            <v>청주봉명(2)</v>
          </cell>
        </row>
        <row r="14565">
          <cell r="A14565" t="str">
            <v>청주봉명(2)</v>
          </cell>
        </row>
        <row r="14566">
          <cell r="A14566" t="str">
            <v>청주봉명(2)</v>
          </cell>
        </row>
        <row r="14567">
          <cell r="A14567" t="str">
            <v>청주봉명(2)</v>
          </cell>
        </row>
        <row r="14568">
          <cell r="A14568" t="str">
            <v>청주봉명(2)</v>
          </cell>
        </row>
        <row r="14569">
          <cell r="A14569" t="str">
            <v>청주봉명(2)</v>
          </cell>
        </row>
        <row r="14570">
          <cell r="A14570" t="str">
            <v>청주봉명(2)</v>
          </cell>
        </row>
        <row r="14571">
          <cell r="A14571" t="str">
            <v>청주봉명(2)</v>
          </cell>
        </row>
        <row r="14572">
          <cell r="A14572" t="str">
            <v>청주봉명(2)</v>
          </cell>
        </row>
        <row r="14573">
          <cell r="A14573" t="str">
            <v>청주봉명(2)</v>
          </cell>
        </row>
        <row r="14574">
          <cell r="A14574" t="str">
            <v>청주봉명(2)</v>
          </cell>
        </row>
        <row r="14575">
          <cell r="A14575" t="str">
            <v>청주봉명(2)</v>
          </cell>
        </row>
        <row r="14576">
          <cell r="A14576" t="str">
            <v>청주봉명(2)</v>
          </cell>
        </row>
        <row r="14577">
          <cell r="A14577" t="str">
            <v>청주봉명(2)</v>
          </cell>
        </row>
        <row r="14578">
          <cell r="A14578" t="str">
            <v>청주봉명(2)</v>
          </cell>
        </row>
        <row r="14579">
          <cell r="A14579" t="str">
            <v>청주봉명(2)</v>
          </cell>
        </row>
        <row r="14580">
          <cell r="A14580" t="str">
            <v>청주봉명(2)</v>
          </cell>
        </row>
        <row r="14581">
          <cell r="A14581" t="str">
            <v>청주봉명(2)</v>
          </cell>
        </row>
        <row r="14582">
          <cell r="A14582" t="str">
            <v>청주봉명(2)</v>
          </cell>
        </row>
        <row r="14583">
          <cell r="A14583" t="str">
            <v>청주봉명(2)</v>
          </cell>
        </row>
        <row r="14584">
          <cell r="A14584" t="str">
            <v>청주봉명(2)</v>
          </cell>
        </row>
        <row r="14585">
          <cell r="A14585" t="str">
            <v>청주봉명(2)</v>
          </cell>
        </row>
        <row r="14586">
          <cell r="A14586" t="str">
            <v>청주봉명(2)</v>
          </cell>
        </row>
        <row r="14587">
          <cell r="A14587" t="str">
            <v>청주봉명(2)</v>
          </cell>
        </row>
        <row r="14588">
          <cell r="A14588" t="str">
            <v>청주봉명(2)</v>
          </cell>
        </row>
        <row r="14589">
          <cell r="A14589" t="str">
            <v>청주봉명(2)</v>
          </cell>
        </row>
        <row r="14590">
          <cell r="A14590" t="str">
            <v>청주봉명(2)</v>
          </cell>
        </row>
        <row r="14591">
          <cell r="A14591" t="str">
            <v>청주봉명(2)</v>
          </cell>
        </row>
        <row r="14592">
          <cell r="A14592" t="str">
            <v>청주봉명(2)</v>
          </cell>
        </row>
        <row r="14593">
          <cell r="A14593" t="str">
            <v>청주봉명(2)</v>
          </cell>
        </row>
        <row r="14594">
          <cell r="A14594" t="str">
            <v>청주봉명(2)</v>
          </cell>
        </row>
        <row r="14595">
          <cell r="A14595" t="str">
            <v>청주봉명(2)</v>
          </cell>
        </row>
        <row r="14596">
          <cell r="A14596" t="str">
            <v>청주봉명(2)</v>
          </cell>
        </row>
        <row r="14597">
          <cell r="A14597" t="str">
            <v>청주봉명(2)</v>
          </cell>
        </row>
        <row r="14598">
          <cell r="A14598" t="str">
            <v>청주봉명(2)</v>
          </cell>
        </row>
        <row r="14599">
          <cell r="A14599" t="str">
            <v>청주봉명(2)</v>
          </cell>
        </row>
        <row r="14600">
          <cell r="A14600" t="str">
            <v>청주봉명(2)</v>
          </cell>
        </row>
        <row r="14601">
          <cell r="A14601" t="str">
            <v>청주봉명(2)</v>
          </cell>
        </row>
        <row r="14602">
          <cell r="A14602" t="str">
            <v>청주봉명(2)</v>
          </cell>
        </row>
        <row r="14603">
          <cell r="A14603" t="str">
            <v>청주봉명(2)</v>
          </cell>
        </row>
        <row r="14604">
          <cell r="A14604" t="str">
            <v>청주봉명(2)</v>
          </cell>
        </row>
        <row r="14605">
          <cell r="A14605" t="str">
            <v>청주봉명(2)</v>
          </cell>
        </row>
        <row r="14606">
          <cell r="A14606" t="str">
            <v>청주봉명(2)</v>
          </cell>
        </row>
        <row r="14607">
          <cell r="A14607" t="str">
            <v>청주봉명(2)</v>
          </cell>
        </row>
        <row r="14608">
          <cell r="A14608" t="str">
            <v>청주봉명(2)</v>
          </cell>
        </row>
        <row r="14609">
          <cell r="A14609" t="str">
            <v>청주봉명(2)</v>
          </cell>
        </row>
        <row r="14610">
          <cell r="A14610" t="str">
            <v>청주봉명(2)</v>
          </cell>
        </row>
        <row r="14611">
          <cell r="A14611" t="str">
            <v>청주봉명(2)</v>
          </cell>
        </row>
        <row r="14612">
          <cell r="A14612" t="str">
            <v>청주봉명(2)</v>
          </cell>
        </row>
        <row r="14613">
          <cell r="A14613" t="str">
            <v>청주봉명(2)</v>
          </cell>
        </row>
        <row r="14614">
          <cell r="A14614" t="str">
            <v>청주봉명(2)</v>
          </cell>
        </row>
        <row r="14615">
          <cell r="A14615" t="str">
            <v/>
          </cell>
        </row>
        <row r="14616">
          <cell r="A14616" t="str">
            <v>충주용산</v>
          </cell>
        </row>
        <row r="14617">
          <cell r="A14617" t="str">
            <v>충주용산</v>
          </cell>
        </row>
        <row r="14618">
          <cell r="A14618" t="str">
            <v>충주용산</v>
          </cell>
        </row>
        <row r="14619">
          <cell r="A14619" t="str">
            <v>충주용산</v>
          </cell>
        </row>
        <row r="14620">
          <cell r="A14620" t="str">
            <v>충주용산</v>
          </cell>
        </row>
        <row r="14621">
          <cell r="A14621" t="str">
            <v>충주용산</v>
          </cell>
        </row>
        <row r="14622">
          <cell r="A14622" t="str">
            <v>충주용산</v>
          </cell>
        </row>
        <row r="14623">
          <cell r="A14623" t="str">
            <v>충주용산</v>
          </cell>
        </row>
        <row r="14624">
          <cell r="A14624" t="str">
            <v>충주용산</v>
          </cell>
        </row>
        <row r="14625">
          <cell r="A14625" t="str">
            <v/>
          </cell>
        </row>
        <row r="14626">
          <cell r="A14626" t="str">
            <v>천안신부</v>
          </cell>
        </row>
        <row r="14627">
          <cell r="A14627" t="str">
            <v>천안신부</v>
          </cell>
        </row>
        <row r="14628">
          <cell r="A14628" t="str">
            <v>천안신부</v>
          </cell>
        </row>
        <row r="14629">
          <cell r="A14629" t="str">
            <v>천안신부</v>
          </cell>
        </row>
        <row r="14630">
          <cell r="A14630" t="str">
            <v>천안신부</v>
          </cell>
        </row>
        <row r="14631">
          <cell r="A14631" t="str">
            <v>천안신부</v>
          </cell>
        </row>
        <row r="14632">
          <cell r="A14632" t="str">
            <v>천안신부</v>
          </cell>
        </row>
        <row r="14633">
          <cell r="A14633" t="str">
            <v>천안신부</v>
          </cell>
        </row>
        <row r="14634">
          <cell r="A14634" t="str">
            <v>천안신부</v>
          </cell>
        </row>
        <row r="14635">
          <cell r="A14635" t="str">
            <v>천안신부</v>
          </cell>
        </row>
        <row r="14636">
          <cell r="A14636" t="str">
            <v>천안신부</v>
          </cell>
        </row>
        <row r="14637">
          <cell r="A14637" t="str">
            <v>천안신부</v>
          </cell>
        </row>
        <row r="14638">
          <cell r="A14638" t="str">
            <v>천안신부</v>
          </cell>
        </row>
        <row r="14639">
          <cell r="A14639" t="str">
            <v>천안신부</v>
          </cell>
        </row>
        <row r="14640">
          <cell r="A14640" t="str">
            <v>천안신부</v>
          </cell>
        </row>
        <row r="14641">
          <cell r="A14641" t="str">
            <v>천안신부</v>
          </cell>
        </row>
        <row r="14642">
          <cell r="A14642" t="str">
            <v>천안신부</v>
          </cell>
        </row>
        <row r="14643">
          <cell r="A14643" t="str">
            <v>천안신부</v>
          </cell>
        </row>
        <row r="14644">
          <cell r="A14644" t="str">
            <v>천안신부</v>
          </cell>
        </row>
        <row r="14645">
          <cell r="A14645" t="str">
            <v>천안신부</v>
          </cell>
        </row>
        <row r="14646">
          <cell r="A14646" t="str">
            <v>천안신부</v>
          </cell>
        </row>
        <row r="14647">
          <cell r="A14647" t="str">
            <v>천안신부</v>
          </cell>
        </row>
        <row r="14648">
          <cell r="A14648" t="str">
            <v>천안신부</v>
          </cell>
        </row>
        <row r="14649">
          <cell r="A14649" t="str">
            <v>천안신부</v>
          </cell>
        </row>
        <row r="14650">
          <cell r="A14650" t="str">
            <v>천안신부</v>
          </cell>
        </row>
        <row r="14651">
          <cell r="A14651" t="str">
            <v>천안신부</v>
          </cell>
        </row>
        <row r="14652">
          <cell r="A14652" t="str">
            <v>천안신부</v>
          </cell>
        </row>
        <row r="14653">
          <cell r="A14653" t="str">
            <v>천안신부</v>
          </cell>
        </row>
        <row r="14654">
          <cell r="A14654" t="str">
            <v>천안신부</v>
          </cell>
        </row>
        <row r="14655">
          <cell r="A14655" t="str">
            <v>천안신부</v>
          </cell>
        </row>
        <row r="14656">
          <cell r="A14656" t="str">
            <v>천안신부</v>
          </cell>
        </row>
        <row r="14657">
          <cell r="A14657" t="str">
            <v>천안신부</v>
          </cell>
        </row>
        <row r="14658">
          <cell r="A14658" t="str">
            <v>천안신부</v>
          </cell>
        </row>
        <row r="14659">
          <cell r="A14659" t="str">
            <v>천안신부</v>
          </cell>
        </row>
        <row r="14660">
          <cell r="A14660" t="str">
            <v>천안신부</v>
          </cell>
        </row>
        <row r="14661">
          <cell r="A14661" t="str">
            <v>천안신부</v>
          </cell>
        </row>
        <row r="14662">
          <cell r="A14662" t="str">
            <v>천안신부</v>
          </cell>
        </row>
        <row r="14663">
          <cell r="A14663" t="str">
            <v>천안신부</v>
          </cell>
        </row>
        <row r="14664">
          <cell r="A14664" t="str">
            <v>천안신부</v>
          </cell>
        </row>
        <row r="14665">
          <cell r="A14665" t="str">
            <v>천안신부</v>
          </cell>
        </row>
        <row r="14666">
          <cell r="A14666" t="str">
            <v>천안신부</v>
          </cell>
        </row>
        <row r="14667">
          <cell r="A14667" t="str">
            <v>천안신부</v>
          </cell>
        </row>
        <row r="14668">
          <cell r="A14668" t="str">
            <v>천안신부</v>
          </cell>
        </row>
        <row r="14669">
          <cell r="A14669" t="str">
            <v>천안신부</v>
          </cell>
        </row>
        <row r="14670">
          <cell r="A14670" t="str">
            <v>천안신부</v>
          </cell>
        </row>
        <row r="14671">
          <cell r="A14671" t="str">
            <v>천안신부</v>
          </cell>
        </row>
        <row r="14672">
          <cell r="A14672" t="str">
            <v>천안신부</v>
          </cell>
        </row>
        <row r="14673">
          <cell r="A14673" t="str">
            <v>천안신부</v>
          </cell>
        </row>
        <row r="14674">
          <cell r="A14674" t="str">
            <v>천안신부</v>
          </cell>
        </row>
        <row r="14675">
          <cell r="A14675" t="str">
            <v>천안신부</v>
          </cell>
        </row>
        <row r="14676">
          <cell r="A14676" t="str">
            <v>천안신부</v>
          </cell>
        </row>
        <row r="14677">
          <cell r="A14677" t="str">
            <v>천안신부</v>
          </cell>
        </row>
        <row r="14678">
          <cell r="A14678" t="str">
            <v>천안신부</v>
          </cell>
        </row>
        <row r="14679">
          <cell r="A14679" t="str">
            <v>천안신부</v>
          </cell>
        </row>
        <row r="14680">
          <cell r="A14680" t="str">
            <v>천안신부</v>
          </cell>
        </row>
        <row r="14681">
          <cell r="A14681" t="str">
            <v>천안신부</v>
          </cell>
        </row>
        <row r="14682">
          <cell r="A14682" t="str">
            <v>천안신부</v>
          </cell>
        </row>
        <row r="14683">
          <cell r="A14683" t="str">
            <v>천안신부</v>
          </cell>
        </row>
        <row r="14684">
          <cell r="A14684" t="str">
            <v>천안신부</v>
          </cell>
        </row>
        <row r="14685">
          <cell r="A14685" t="str">
            <v>천안신부</v>
          </cell>
        </row>
        <row r="14686">
          <cell r="A14686" t="str">
            <v>천안신부</v>
          </cell>
        </row>
        <row r="14687">
          <cell r="A14687" t="str">
            <v>천안신부</v>
          </cell>
        </row>
        <row r="14688">
          <cell r="A14688" t="str">
            <v>천안신부</v>
          </cell>
        </row>
        <row r="14689">
          <cell r="A14689" t="str">
            <v>천안신부</v>
          </cell>
        </row>
        <row r="14690">
          <cell r="A14690" t="str">
            <v>천안신부</v>
          </cell>
        </row>
        <row r="14691">
          <cell r="A14691" t="str">
            <v>천안신부</v>
          </cell>
        </row>
        <row r="14692">
          <cell r="A14692" t="str">
            <v>천안신부</v>
          </cell>
        </row>
        <row r="14693">
          <cell r="A14693" t="str">
            <v>천안신부</v>
          </cell>
        </row>
        <row r="14694">
          <cell r="A14694" t="str">
            <v>천안신부</v>
          </cell>
        </row>
        <row r="14695">
          <cell r="A14695" t="str">
            <v>천안신부</v>
          </cell>
        </row>
        <row r="14696">
          <cell r="A14696" t="str">
            <v>천안신부</v>
          </cell>
        </row>
        <row r="14697">
          <cell r="A14697" t="str">
            <v>천안신부</v>
          </cell>
        </row>
        <row r="14698">
          <cell r="A14698" t="str">
            <v>천안신부</v>
          </cell>
        </row>
        <row r="14699">
          <cell r="A14699" t="str">
            <v>천안신부</v>
          </cell>
        </row>
        <row r="14700">
          <cell r="A14700" t="str">
            <v>천안신부</v>
          </cell>
        </row>
        <row r="14701">
          <cell r="A14701" t="str">
            <v>천안신부</v>
          </cell>
        </row>
        <row r="14702">
          <cell r="A14702" t="str">
            <v>천안신부</v>
          </cell>
        </row>
        <row r="14703">
          <cell r="A14703" t="str">
            <v/>
          </cell>
        </row>
        <row r="14704">
          <cell r="A14704" t="str">
            <v>천안직산</v>
          </cell>
        </row>
        <row r="14705">
          <cell r="A14705" t="str">
            <v>천안직산</v>
          </cell>
        </row>
        <row r="14706">
          <cell r="A14706" t="str">
            <v>천안직산</v>
          </cell>
        </row>
        <row r="14707">
          <cell r="A14707" t="str">
            <v>천안직산</v>
          </cell>
        </row>
        <row r="14708">
          <cell r="A14708" t="str">
            <v>천안직산</v>
          </cell>
        </row>
        <row r="14709">
          <cell r="A14709" t="str">
            <v>천안직산</v>
          </cell>
        </row>
        <row r="14710">
          <cell r="A14710" t="str">
            <v>천안직산</v>
          </cell>
        </row>
        <row r="14711">
          <cell r="A14711" t="str">
            <v>천안직산</v>
          </cell>
        </row>
        <row r="14712">
          <cell r="A14712" t="str">
            <v>천안직산</v>
          </cell>
        </row>
        <row r="14713">
          <cell r="A14713" t="str">
            <v>천안직산</v>
          </cell>
        </row>
        <row r="14714">
          <cell r="A14714" t="str">
            <v>천안직산</v>
          </cell>
        </row>
        <row r="14715">
          <cell r="A14715" t="str">
            <v>천안직산</v>
          </cell>
        </row>
        <row r="14716">
          <cell r="A14716" t="str">
            <v>천안직산</v>
          </cell>
        </row>
        <row r="14717">
          <cell r="A14717" t="str">
            <v>천안직산</v>
          </cell>
        </row>
        <row r="14718">
          <cell r="A14718" t="str">
            <v>천안직산</v>
          </cell>
        </row>
        <row r="14719">
          <cell r="A14719" t="str">
            <v>천안직산</v>
          </cell>
        </row>
        <row r="14720">
          <cell r="A14720" t="str">
            <v>천안직산</v>
          </cell>
        </row>
        <row r="14721">
          <cell r="A14721" t="str">
            <v>천안직산</v>
          </cell>
        </row>
        <row r="14722">
          <cell r="A14722" t="str">
            <v>천안직산</v>
          </cell>
        </row>
        <row r="14723">
          <cell r="A14723" t="str">
            <v>천안직산</v>
          </cell>
        </row>
        <row r="14724">
          <cell r="A14724" t="str">
            <v>천안직산</v>
          </cell>
        </row>
        <row r="14725">
          <cell r="A14725" t="str">
            <v>천안직산</v>
          </cell>
        </row>
        <row r="14726">
          <cell r="A14726" t="str">
            <v>천안직산</v>
          </cell>
        </row>
        <row r="14727">
          <cell r="A14727" t="str">
            <v>천안직산</v>
          </cell>
        </row>
        <row r="14728">
          <cell r="A14728" t="str">
            <v>천안직산</v>
          </cell>
        </row>
        <row r="14729">
          <cell r="A14729" t="str">
            <v>천안직산</v>
          </cell>
        </row>
        <row r="14730">
          <cell r="A14730" t="str">
            <v>천안직산</v>
          </cell>
        </row>
        <row r="14731">
          <cell r="A14731" t="str">
            <v>천안직산</v>
          </cell>
        </row>
        <row r="14732">
          <cell r="A14732" t="str">
            <v>천안직산</v>
          </cell>
        </row>
        <row r="14733">
          <cell r="A14733" t="str">
            <v>천안직산</v>
          </cell>
        </row>
        <row r="14734">
          <cell r="A14734" t="str">
            <v>천안직산</v>
          </cell>
        </row>
        <row r="14735">
          <cell r="A14735" t="str">
            <v>천안직산</v>
          </cell>
        </row>
        <row r="14736">
          <cell r="A14736" t="str">
            <v>천안직산</v>
          </cell>
        </row>
        <row r="14737">
          <cell r="A14737" t="str">
            <v>천안직산</v>
          </cell>
        </row>
        <row r="14738">
          <cell r="A14738" t="str">
            <v>천안직산</v>
          </cell>
        </row>
        <row r="14739">
          <cell r="A14739" t="str">
            <v>천안직산</v>
          </cell>
        </row>
        <row r="14740">
          <cell r="A14740" t="str">
            <v>천안직산</v>
          </cell>
        </row>
        <row r="14741">
          <cell r="A14741" t="str">
            <v>천안직산</v>
          </cell>
        </row>
        <row r="14742">
          <cell r="A14742" t="str">
            <v>천안직산</v>
          </cell>
        </row>
        <row r="14743">
          <cell r="A14743" t="str">
            <v>천안직산</v>
          </cell>
        </row>
        <row r="14744">
          <cell r="A14744" t="str">
            <v>천안직산</v>
          </cell>
        </row>
        <row r="14745">
          <cell r="A14745" t="str">
            <v>천안직산</v>
          </cell>
        </row>
        <row r="14746">
          <cell r="A14746" t="str">
            <v>천안직산</v>
          </cell>
        </row>
        <row r="14747">
          <cell r="A14747" t="str">
            <v>천안직산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확대적용 및 사업우선순위"/>
      <sheetName val="침입율(관)별순위"/>
      <sheetName val="침입율(면적)별순위"/>
      <sheetName val="관거부실도별순위"/>
      <sheetName val="I I 저감량별순위"/>
      <sheetName val="오염부하량"/>
      <sheetName val="처리장운영현황"/>
      <sheetName val="배점"/>
    </sheetNames>
    <sheetDataSet>
      <sheetData sheetId="0" refreshError="1"/>
      <sheetData sheetId="1" refreshError="1">
        <row r="36">
          <cell r="Q36">
            <v>70.782608695652172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 총괄수요량"/>
      <sheetName val="1.행정구역별 수요량"/>
      <sheetName val="1.급수구역별 수요량"/>
      <sheetName val="1.배수지별 수요량"/>
      <sheetName val="1.배수지용수배분"/>
      <sheetName val="2.생활용수(보고서)"/>
      <sheetName val="2.생활용수(행정구역)"/>
      <sheetName val="2.생활용수(급수구역)"/>
      <sheetName val="2.생활용수(광석)"/>
      <sheetName val="2.생활용수(성동)"/>
      <sheetName val="2.생활용수(봉화)"/>
      <sheetName val="2.생활용수(논산)"/>
      <sheetName val="2.생활용수(연무)"/>
      <sheetName val="2.생활용수(마산)"/>
      <sheetName val="2.생활용수(부적)"/>
      <sheetName val="2.생활용수(연산)"/>
      <sheetName val="2.생활용수(채운)"/>
      <sheetName val="2.생활용수(강경)"/>
      <sheetName val="2.생활용수(노성)"/>
      <sheetName val="3.공업용수"/>
      <sheetName val="3.계획산단용수량"/>
      <sheetName val="3.기존공장용수량"/>
      <sheetName val="3.전용공업용수(침전수)"/>
      <sheetName val="4.관광원단위"/>
      <sheetName val="4.관광용수"/>
      <sheetName val="5.기타용수(훈련소)"/>
      <sheetName val="5.기타용수(금강대,육군항공학교)"/>
      <sheetName val="참조-&gt;"/>
      <sheetName val="확장용량"/>
      <sheetName val="1.총괄"/>
      <sheetName val="2.계통별"/>
      <sheetName val="생활용수량"/>
      <sheetName val="공업용수"/>
      <sheetName val="관광용수"/>
      <sheetName val="군대용수(국방부)"/>
      <sheetName val="급수분배"/>
      <sheetName val="Sheet3"/>
      <sheetName val="보고용"/>
      <sheetName val="Sheet2"/>
      <sheetName val="급수분배 (2)"/>
      <sheetName val="행정구역별 장래인구"/>
      <sheetName val="Sheet1"/>
      <sheetName val="비교표"/>
      <sheetName val="개발계획유입인구"/>
      <sheetName val="관광용수-1"/>
      <sheetName val="군대용수(실사용량)"/>
      <sheetName val="군대용수(실사용량) (2)"/>
      <sheetName val="읍ㆍ면구분"/>
      <sheetName val="용도별 소비량"/>
      <sheetName val="전체 소비량(군부대제외)"/>
      <sheetName val="인구규모별 표준원단위"/>
      <sheetName val="군인구추정"/>
      <sheetName val="Sheet4"/>
      <sheetName val="2013 행정구역 생활용수량"/>
      <sheetName val="2013년도 용수량 비율"/>
      <sheetName val="2013실사용량 정리"/>
      <sheetName val="Sheet5"/>
      <sheetName val="Sheet6"/>
      <sheetName val="배수지"/>
    </sheetNames>
    <sheetDataSet>
      <sheetData sheetId="0" refreshError="1"/>
      <sheetData sheetId="1" refreshError="1"/>
      <sheetData sheetId="2">
        <row r="11">
          <cell r="F11">
            <v>287</v>
          </cell>
        </row>
      </sheetData>
      <sheetData sheetId="3" refreshError="1"/>
      <sheetData sheetId="4">
        <row r="6">
          <cell r="E6">
            <v>287</v>
          </cell>
        </row>
      </sheetData>
      <sheetData sheetId="5" refreshError="1"/>
      <sheetData sheetId="6" refreshError="1"/>
      <sheetData sheetId="7" refreshError="1"/>
      <sheetData sheetId="8">
        <row r="23">
          <cell r="S23">
            <v>41</v>
          </cell>
        </row>
      </sheetData>
      <sheetData sheetId="9" refreshError="1"/>
      <sheetData sheetId="10" refreshError="1"/>
      <sheetData sheetId="11" refreshError="1"/>
      <sheetData sheetId="12">
        <row r="90">
          <cell r="R90">
            <v>50</v>
          </cell>
        </row>
      </sheetData>
      <sheetData sheetId="13">
        <row r="97">
          <cell r="S97">
            <v>56</v>
          </cell>
        </row>
      </sheetData>
      <sheetData sheetId="14" refreshError="1"/>
      <sheetData sheetId="15">
        <row r="8">
          <cell r="S8">
            <v>69</v>
          </cell>
        </row>
      </sheetData>
      <sheetData sheetId="16" refreshError="1"/>
      <sheetData sheetId="17" refreshError="1"/>
      <sheetData sheetId="18">
        <row r="8">
          <cell r="S8">
            <v>29</v>
          </cell>
        </row>
      </sheetData>
      <sheetData sheetId="19" refreshError="1"/>
      <sheetData sheetId="20">
        <row r="23">
          <cell r="D23">
            <v>3200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과거인구현황"/>
      <sheetName val="천곡동20년"/>
      <sheetName val="천곡동10"/>
      <sheetName val="송정동20년"/>
      <sheetName val="송정동10"/>
      <sheetName val="송정동5"/>
      <sheetName val="북삼동20년"/>
      <sheetName val="북삼동10"/>
      <sheetName val="북삼동5"/>
      <sheetName val="부곡동20년"/>
      <sheetName val="부곡동10"/>
      <sheetName val="부곡동5"/>
      <sheetName val="동호동20년"/>
      <sheetName val="동호동10"/>
      <sheetName val="동호동5"/>
      <sheetName val="발한동20년"/>
      <sheetName val="발한동10"/>
      <sheetName val="발한동5"/>
      <sheetName val="묵호동20년"/>
      <sheetName val="묵호동10"/>
      <sheetName val="묵호동5"/>
      <sheetName val="북평동20년"/>
      <sheetName val="북평동10"/>
      <sheetName val="북평동5"/>
      <sheetName val="망상동20년"/>
      <sheetName val="망상동10"/>
      <sheetName val="망상동5"/>
      <sheetName val="삼화동20년"/>
      <sheetName val="삼화동10"/>
      <sheetName val="삼화동5"/>
      <sheetName val="1.생잔모형법"/>
      <sheetName val="2.생잔모형인구"/>
      <sheetName val="급수계통별장래인구(출x)"/>
      <sheetName val="3.충청남도 인구(2013년)"/>
      <sheetName val="3.논산시 인구(2013년)"/>
      <sheetName val="생잔율"/>
      <sheetName val="2.출산률"/>
      <sheetName val="생명표"/>
      <sheetName val="1.3.4사회적유입인구산정(46.5외부)"/>
      <sheetName val="1.3.4사회적유입인구산정"/>
      <sheetName val="2.0계획인구결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C5" t="str">
            <v>남교리</v>
          </cell>
          <cell r="D5">
            <v>512</v>
          </cell>
          <cell r="E5">
            <v>3.9700693986740587E-3</v>
          </cell>
          <cell r="F5">
            <v>536</v>
          </cell>
          <cell r="G5">
            <v>509</v>
          </cell>
          <cell r="H5">
            <v>541</v>
          </cell>
          <cell r="I5">
            <v>556</v>
          </cell>
          <cell r="J5">
            <v>546</v>
          </cell>
        </row>
        <row r="6">
          <cell r="C6" t="str">
            <v>동흥 1</v>
          </cell>
          <cell r="D6">
            <v>321</v>
          </cell>
          <cell r="E6">
            <v>2.4890474159655722E-3</v>
          </cell>
          <cell r="F6">
            <v>330</v>
          </cell>
          <cell r="G6">
            <v>325</v>
          </cell>
          <cell r="H6">
            <v>332</v>
          </cell>
          <cell r="I6">
            <v>339</v>
          </cell>
          <cell r="J6">
            <v>345</v>
          </cell>
        </row>
        <row r="7">
          <cell r="C7" t="str">
            <v>동흥 2</v>
          </cell>
          <cell r="D7">
            <v>301</v>
          </cell>
          <cell r="E7">
            <v>2.3339665800798668E-3</v>
          </cell>
          <cell r="F7">
            <v>309</v>
          </cell>
          <cell r="G7">
            <v>305</v>
          </cell>
          <cell r="H7">
            <v>311</v>
          </cell>
          <cell r="I7">
            <v>318</v>
          </cell>
          <cell r="J7">
            <v>323</v>
          </cell>
        </row>
        <row r="8">
          <cell r="C8" t="str">
            <v>북옥리</v>
          </cell>
          <cell r="D8">
            <v>210</v>
          </cell>
          <cell r="E8">
            <v>1.6283487767999069E-3</v>
          </cell>
          <cell r="F8">
            <v>216</v>
          </cell>
          <cell r="G8">
            <v>212</v>
          </cell>
          <cell r="H8">
            <v>217</v>
          </cell>
          <cell r="I8">
            <v>222</v>
          </cell>
          <cell r="J8">
            <v>226</v>
          </cell>
        </row>
        <row r="9">
          <cell r="C9" t="str">
            <v>서창리</v>
          </cell>
          <cell r="D9">
            <v>266</v>
          </cell>
          <cell r="E9">
            <v>2.0625751172798821E-3</v>
          </cell>
          <cell r="F9">
            <v>273</v>
          </cell>
          <cell r="G9">
            <v>269</v>
          </cell>
          <cell r="H9">
            <v>275</v>
          </cell>
          <cell r="I9">
            <v>281</v>
          </cell>
          <cell r="J9">
            <v>286</v>
          </cell>
        </row>
        <row r="10">
          <cell r="C10" t="str">
            <v>홍교리</v>
          </cell>
          <cell r="D10">
            <v>521</v>
          </cell>
          <cell r="E10">
            <v>4.0398557748226264E-3</v>
          </cell>
          <cell r="F10">
            <v>535</v>
          </cell>
          <cell r="G10">
            <v>527</v>
          </cell>
          <cell r="H10">
            <v>538</v>
          </cell>
          <cell r="I10">
            <v>550</v>
          </cell>
          <cell r="J10">
            <v>560</v>
          </cell>
        </row>
        <row r="11">
          <cell r="C11" t="str">
            <v>중앙 1</v>
          </cell>
          <cell r="D11">
            <v>373</v>
          </cell>
          <cell r="E11">
            <v>2.8922575892684063E-3</v>
          </cell>
          <cell r="F11">
            <v>383</v>
          </cell>
          <cell r="G11">
            <v>377</v>
          </cell>
          <cell r="H11">
            <v>385</v>
          </cell>
          <cell r="I11">
            <v>394</v>
          </cell>
          <cell r="J11">
            <v>401</v>
          </cell>
        </row>
        <row r="12">
          <cell r="C12" t="str">
            <v>중앙 2</v>
          </cell>
          <cell r="D12">
            <v>198</v>
          </cell>
          <cell r="E12">
            <v>1.5353002752684836E-3</v>
          </cell>
          <cell r="F12">
            <v>203</v>
          </cell>
          <cell r="G12">
            <v>200</v>
          </cell>
          <cell r="H12">
            <v>205</v>
          </cell>
          <cell r="I12">
            <v>209</v>
          </cell>
          <cell r="J12">
            <v>213</v>
          </cell>
        </row>
        <row r="13">
          <cell r="C13" t="str">
            <v>염천리</v>
          </cell>
          <cell r="D13">
            <v>202</v>
          </cell>
          <cell r="E13">
            <v>1.5663164424456247E-3</v>
          </cell>
          <cell r="F13">
            <v>207</v>
          </cell>
          <cell r="G13">
            <v>204</v>
          </cell>
          <cell r="H13">
            <v>209</v>
          </cell>
          <cell r="I13">
            <v>213</v>
          </cell>
          <cell r="J13">
            <v>217</v>
          </cell>
        </row>
        <row r="14">
          <cell r="C14" t="str">
            <v>태평리</v>
          </cell>
          <cell r="D14">
            <v>244</v>
          </cell>
          <cell r="E14">
            <v>1.8919861978056061E-3</v>
          </cell>
          <cell r="F14">
            <v>251</v>
          </cell>
          <cell r="G14">
            <v>247</v>
          </cell>
          <cell r="H14">
            <v>252</v>
          </cell>
          <cell r="I14">
            <v>258</v>
          </cell>
          <cell r="J14">
            <v>262</v>
          </cell>
        </row>
        <row r="15">
          <cell r="C15" t="str">
            <v>대흥 1</v>
          </cell>
          <cell r="D15">
            <v>810</v>
          </cell>
          <cell r="E15">
            <v>6.2807738533710699E-3</v>
          </cell>
          <cell r="F15">
            <v>832</v>
          </cell>
          <cell r="G15">
            <v>819</v>
          </cell>
          <cell r="H15">
            <v>837</v>
          </cell>
          <cell r="I15">
            <v>856</v>
          </cell>
          <cell r="J15">
            <v>870</v>
          </cell>
        </row>
        <row r="16">
          <cell r="C16" t="str">
            <v>대흥 2</v>
          </cell>
          <cell r="D16">
            <v>346</v>
          </cell>
          <cell r="E16">
            <v>2.6828984608227037E-3</v>
          </cell>
          <cell r="F16">
            <v>355</v>
          </cell>
          <cell r="G16">
            <v>350</v>
          </cell>
          <cell r="H16">
            <v>357</v>
          </cell>
          <cell r="I16">
            <v>365</v>
          </cell>
          <cell r="J16">
            <v>372</v>
          </cell>
        </row>
        <row r="17">
          <cell r="C17" t="str">
            <v>대흥 3</v>
          </cell>
          <cell r="D17">
            <v>928</v>
          </cell>
          <cell r="E17">
            <v>7.1957507850967314E-3</v>
          </cell>
          <cell r="F17">
            <v>953</v>
          </cell>
          <cell r="G17">
            <v>939</v>
          </cell>
          <cell r="H17">
            <v>958</v>
          </cell>
          <cell r="I17">
            <v>980</v>
          </cell>
          <cell r="J17">
            <v>997</v>
          </cell>
        </row>
        <row r="18">
          <cell r="C18" t="str">
            <v>황산 1</v>
          </cell>
          <cell r="D18">
            <v>257</v>
          </cell>
          <cell r="E18">
            <v>1.9927887411313149E-3</v>
          </cell>
          <cell r="F18">
            <v>264</v>
          </cell>
          <cell r="G18">
            <v>260</v>
          </cell>
          <cell r="H18">
            <v>265</v>
          </cell>
          <cell r="I18">
            <v>271</v>
          </cell>
          <cell r="J18">
            <v>276</v>
          </cell>
        </row>
        <row r="19">
          <cell r="C19" t="str">
            <v>황산 2</v>
          </cell>
          <cell r="D19">
            <v>151</v>
          </cell>
          <cell r="E19">
            <v>1.1708603109370759E-3</v>
          </cell>
          <cell r="F19">
            <v>155</v>
          </cell>
          <cell r="G19">
            <v>153</v>
          </cell>
          <cell r="H19">
            <v>156</v>
          </cell>
          <cell r="I19">
            <v>159</v>
          </cell>
          <cell r="J19">
            <v>162</v>
          </cell>
        </row>
        <row r="20">
          <cell r="C20" t="str">
            <v>황산 3</v>
          </cell>
          <cell r="D20">
            <v>236</v>
          </cell>
          <cell r="E20">
            <v>1.8299538634513239E-3</v>
          </cell>
          <cell r="F20">
            <v>242</v>
          </cell>
          <cell r="G20">
            <v>239</v>
          </cell>
          <cell r="H20">
            <v>244</v>
          </cell>
          <cell r="I20">
            <v>249</v>
          </cell>
          <cell r="J20">
            <v>254</v>
          </cell>
        </row>
        <row r="21">
          <cell r="C21" t="str">
            <v>황산 4</v>
          </cell>
          <cell r="D21">
            <v>525</v>
          </cell>
          <cell r="E21">
            <v>4.0708719419997675E-3</v>
          </cell>
          <cell r="F21">
            <v>539</v>
          </cell>
          <cell r="G21">
            <v>531</v>
          </cell>
          <cell r="H21">
            <v>542</v>
          </cell>
          <cell r="I21">
            <v>555</v>
          </cell>
          <cell r="J21">
            <v>564</v>
          </cell>
        </row>
        <row r="22">
          <cell r="C22" t="str">
            <v>황산 5</v>
          </cell>
          <cell r="D22">
            <v>673</v>
          </cell>
          <cell r="E22">
            <v>5.2184701275539876E-3</v>
          </cell>
          <cell r="F22">
            <v>691</v>
          </cell>
          <cell r="G22">
            <v>681</v>
          </cell>
          <cell r="H22">
            <v>695</v>
          </cell>
          <cell r="I22">
            <v>711</v>
          </cell>
          <cell r="J22">
            <v>723</v>
          </cell>
        </row>
        <row r="23">
          <cell r="C23" t="str">
            <v>채산 1</v>
          </cell>
          <cell r="D23">
            <v>191</v>
          </cell>
          <cell r="E23">
            <v>1.4810219827084868E-3</v>
          </cell>
          <cell r="F23">
            <v>196</v>
          </cell>
          <cell r="G23">
            <v>193</v>
          </cell>
          <cell r="H23">
            <v>197</v>
          </cell>
          <cell r="I23">
            <v>202</v>
          </cell>
          <cell r="J23">
            <v>205</v>
          </cell>
        </row>
        <row r="24">
          <cell r="C24" t="str">
            <v>채산 2</v>
          </cell>
          <cell r="D24">
            <v>364</v>
          </cell>
          <cell r="E24">
            <v>2.8224712131198386E-3</v>
          </cell>
          <cell r="F24">
            <v>374</v>
          </cell>
          <cell r="G24">
            <v>368</v>
          </cell>
          <cell r="H24">
            <v>376</v>
          </cell>
          <cell r="I24">
            <v>384</v>
          </cell>
          <cell r="J24">
            <v>391</v>
          </cell>
        </row>
        <row r="25">
          <cell r="C25" t="str">
            <v>채산 3</v>
          </cell>
          <cell r="D25">
            <v>223</v>
          </cell>
          <cell r="E25">
            <v>1.7291513201256154E-3</v>
          </cell>
          <cell r="F25">
            <v>229</v>
          </cell>
          <cell r="G25">
            <v>226</v>
          </cell>
          <cell r="H25">
            <v>230</v>
          </cell>
          <cell r="I25">
            <v>236</v>
          </cell>
          <cell r="J25">
            <v>240</v>
          </cell>
        </row>
        <row r="26">
          <cell r="C26" t="str">
            <v>채산 4</v>
          </cell>
          <cell r="D26">
            <v>305</v>
          </cell>
          <cell r="E26">
            <v>2.3649827472570079E-3</v>
          </cell>
          <cell r="F26">
            <v>313</v>
          </cell>
          <cell r="G26">
            <v>309</v>
          </cell>
          <cell r="H26">
            <v>315</v>
          </cell>
          <cell r="I26">
            <v>322</v>
          </cell>
          <cell r="J26">
            <v>328</v>
          </cell>
        </row>
        <row r="27">
          <cell r="C27" t="str">
            <v>채산 5</v>
          </cell>
          <cell r="D27">
            <v>416</v>
          </cell>
          <cell r="E27">
            <v>3.2256813864226727E-3</v>
          </cell>
          <cell r="F27">
            <v>427</v>
          </cell>
          <cell r="G27">
            <v>421</v>
          </cell>
          <cell r="H27">
            <v>430</v>
          </cell>
          <cell r="I27">
            <v>439</v>
          </cell>
          <cell r="J27">
            <v>447</v>
          </cell>
        </row>
        <row r="28">
          <cell r="C28" t="str">
            <v>산양 1</v>
          </cell>
          <cell r="D28">
            <v>246</v>
          </cell>
          <cell r="E28">
            <v>1.9074942813941767E-3</v>
          </cell>
          <cell r="F28">
            <v>253</v>
          </cell>
          <cell r="G28">
            <v>249</v>
          </cell>
          <cell r="H28">
            <v>254</v>
          </cell>
          <cell r="I28">
            <v>260</v>
          </cell>
          <cell r="J28">
            <v>264</v>
          </cell>
        </row>
        <row r="29">
          <cell r="C29" t="str">
            <v>산양 2</v>
          </cell>
          <cell r="D29">
            <v>597</v>
          </cell>
          <cell r="E29">
            <v>4.629162951188307E-3</v>
          </cell>
          <cell r="F29">
            <v>613</v>
          </cell>
          <cell r="G29">
            <v>604</v>
          </cell>
          <cell r="H29">
            <v>617</v>
          </cell>
          <cell r="I29">
            <v>631</v>
          </cell>
          <cell r="J29">
            <v>641</v>
          </cell>
        </row>
        <row r="30">
          <cell r="C30" t="str">
            <v>산양 3</v>
          </cell>
          <cell r="D30">
            <v>779</v>
          </cell>
          <cell r="E30">
            <v>6.0403985577482259E-3</v>
          </cell>
          <cell r="F30">
            <v>800</v>
          </cell>
          <cell r="G30">
            <v>788</v>
          </cell>
          <cell r="H30">
            <v>805</v>
          </cell>
          <cell r="I30">
            <v>823</v>
          </cell>
          <cell r="J30">
            <v>837</v>
          </cell>
        </row>
        <row r="31">
          <cell r="C31" t="str">
            <v>채운 1</v>
          </cell>
          <cell r="D31">
            <v>197</v>
          </cell>
          <cell r="E31">
            <v>1.5275462334741984E-3</v>
          </cell>
          <cell r="F31">
            <v>202</v>
          </cell>
          <cell r="G31">
            <v>199</v>
          </cell>
          <cell r="H31">
            <v>203</v>
          </cell>
          <cell r="I31">
            <v>208</v>
          </cell>
          <cell r="J31">
            <v>212</v>
          </cell>
        </row>
        <row r="32">
          <cell r="C32" t="str">
            <v>채운 2</v>
          </cell>
          <cell r="D32">
            <v>183</v>
          </cell>
          <cell r="E32">
            <v>1.4189896483542046E-3</v>
          </cell>
          <cell r="F32">
            <v>188</v>
          </cell>
          <cell r="G32">
            <v>185</v>
          </cell>
          <cell r="H32">
            <v>189</v>
          </cell>
          <cell r="I32">
            <v>193</v>
          </cell>
          <cell r="J32">
            <v>197</v>
          </cell>
        </row>
        <row r="33">
          <cell r="D33">
            <v>16342</v>
          </cell>
          <cell r="F33">
            <v>16784</v>
          </cell>
          <cell r="G33">
            <v>16535</v>
          </cell>
          <cell r="H33">
            <v>16879</v>
          </cell>
          <cell r="I33">
            <v>17263</v>
          </cell>
          <cell r="J33">
            <v>17559</v>
          </cell>
        </row>
        <row r="34">
          <cell r="C34" t="str">
            <v>마산 1</v>
          </cell>
          <cell r="D34">
            <v>747</v>
          </cell>
          <cell r="E34">
            <v>5.7922692203310972E-3</v>
          </cell>
          <cell r="F34">
            <v>767</v>
          </cell>
          <cell r="G34">
            <v>756</v>
          </cell>
          <cell r="H34">
            <v>772</v>
          </cell>
          <cell r="I34">
            <v>789</v>
          </cell>
          <cell r="J34">
            <v>803</v>
          </cell>
        </row>
        <row r="35">
          <cell r="C35" t="str">
            <v>마산 2</v>
          </cell>
          <cell r="D35">
            <v>370</v>
          </cell>
          <cell r="E35">
            <v>2.8689954638855503E-3</v>
          </cell>
          <cell r="F35">
            <v>380</v>
          </cell>
          <cell r="G35">
            <v>374</v>
          </cell>
          <cell r="H35">
            <v>382</v>
          </cell>
          <cell r="I35">
            <v>391</v>
          </cell>
          <cell r="J35">
            <v>398</v>
          </cell>
        </row>
        <row r="36">
          <cell r="C36" t="str">
            <v>마산 3</v>
          </cell>
          <cell r="D36">
            <v>339</v>
          </cell>
          <cell r="E36">
            <v>2.6286201682627071E-3</v>
          </cell>
          <cell r="F36">
            <v>348</v>
          </cell>
          <cell r="G36">
            <v>343</v>
          </cell>
          <cell r="H36">
            <v>350</v>
          </cell>
          <cell r="I36">
            <v>358</v>
          </cell>
          <cell r="J36">
            <v>364</v>
          </cell>
        </row>
        <row r="37">
          <cell r="C37" t="str">
            <v>마산 4</v>
          </cell>
          <cell r="D37">
            <v>243</v>
          </cell>
          <cell r="E37">
            <v>1.8842321560113208E-3</v>
          </cell>
          <cell r="F37">
            <v>250</v>
          </cell>
          <cell r="G37">
            <v>246</v>
          </cell>
          <cell r="H37">
            <v>251</v>
          </cell>
          <cell r="I37">
            <v>257</v>
          </cell>
          <cell r="J37">
            <v>261</v>
          </cell>
        </row>
        <row r="38">
          <cell r="C38" t="str">
            <v>죽평 1</v>
          </cell>
          <cell r="D38">
            <v>117</v>
          </cell>
          <cell r="E38">
            <v>9.072228899313767E-4</v>
          </cell>
          <cell r="F38">
            <v>120</v>
          </cell>
          <cell r="G38">
            <v>118</v>
          </cell>
          <cell r="H38">
            <v>121</v>
          </cell>
          <cell r="I38">
            <v>124</v>
          </cell>
          <cell r="J38">
            <v>126</v>
          </cell>
        </row>
        <row r="39">
          <cell r="C39" t="str">
            <v>죽평 2</v>
          </cell>
          <cell r="D39">
            <v>153</v>
          </cell>
          <cell r="E39">
            <v>1.1863683945256465E-3</v>
          </cell>
          <cell r="F39">
            <v>157</v>
          </cell>
          <cell r="G39">
            <v>155</v>
          </cell>
          <cell r="H39">
            <v>158</v>
          </cell>
          <cell r="I39">
            <v>162</v>
          </cell>
          <cell r="J39">
            <v>164</v>
          </cell>
        </row>
        <row r="40">
          <cell r="C40" t="str">
            <v>금곡 1</v>
          </cell>
          <cell r="D40">
            <v>374</v>
          </cell>
          <cell r="E40">
            <v>2.9000116310626913E-3</v>
          </cell>
          <cell r="F40">
            <v>384</v>
          </cell>
          <cell r="G40">
            <v>378</v>
          </cell>
          <cell r="H40">
            <v>386</v>
          </cell>
          <cell r="I40">
            <v>395</v>
          </cell>
          <cell r="J40">
            <v>402</v>
          </cell>
        </row>
        <row r="41">
          <cell r="C41" t="str">
            <v>금곡 2</v>
          </cell>
          <cell r="D41">
            <v>309</v>
          </cell>
          <cell r="E41">
            <v>2.3959989144341489E-3</v>
          </cell>
          <cell r="F41">
            <v>317</v>
          </cell>
          <cell r="G41">
            <v>313</v>
          </cell>
          <cell r="H41">
            <v>319</v>
          </cell>
          <cell r="I41">
            <v>326</v>
          </cell>
          <cell r="J41">
            <v>332</v>
          </cell>
        </row>
        <row r="42">
          <cell r="C42" t="str">
            <v>금곡 3</v>
          </cell>
          <cell r="D42">
            <v>234</v>
          </cell>
          <cell r="E42">
            <v>1.8144457798627534E-3</v>
          </cell>
          <cell r="F42">
            <v>240</v>
          </cell>
          <cell r="G42">
            <v>237</v>
          </cell>
          <cell r="H42">
            <v>242</v>
          </cell>
          <cell r="I42">
            <v>247</v>
          </cell>
          <cell r="J42">
            <v>251</v>
          </cell>
        </row>
        <row r="43">
          <cell r="C43" t="str">
            <v>금곡 4</v>
          </cell>
          <cell r="D43">
            <v>154</v>
          </cell>
          <cell r="E43">
            <v>1.1941224363199317E-3</v>
          </cell>
          <cell r="F43">
            <v>158</v>
          </cell>
          <cell r="G43">
            <v>156</v>
          </cell>
          <cell r="H43">
            <v>159</v>
          </cell>
          <cell r="I43">
            <v>163</v>
          </cell>
          <cell r="J43">
            <v>165</v>
          </cell>
        </row>
        <row r="44">
          <cell r="C44" t="str">
            <v>동산 1</v>
          </cell>
          <cell r="D44">
            <v>168</v>
          </cell>
          <cell r="E44">
            <v>1.3026790214399255E-3</v>
          </cell>
          <cell r="F44">
            <v>173</v>
          </cell>
          <cell r="G44">
            <v>170</v>
          </cell>
          <cell r="H44">
            <v>174</v>
          </cell>
          <cell r="I44">
            <v>177</v>
          </cell>
          <cell r="J44">
            <v>181</v>
          </cell>
        </row>
        <row r="45">
          <cell r="C45" t="str">
            <v>동산 2</v>
          </cell>
          <cell r="D45">
            <v>333</v>
          </cell>
          <cell r="E45">
            <v>2.5820959174969954E-3</v>
          </cell>
          <cell r="F45">
            <v>342</v>
          </cell>
          <cell r="G45">
            <v>337</v>
          </cell>
          <cell r="H45">
            <v>344</v>
          </cell>
          <cell r="I45">
            <v>352</v>
          </cell>
          <cell r="J45">
            <v>358</v>
          </cell>
        </row>
        <row r="46">
          <cell r="C46" t="str">
            <v>동산 3</v>
          </cell>
          <cell r="D46">
            <v>598</v>
          </cell>
          <cell r="E46">
            <v>4.6369169929825925E-3</v>
          </cell>
          <cell r="F46">
            <v>614</v>
          </cell>
          <cell r="G46">
            <v>605</v>
          </cell>
          <cell r="H46">
            <v>618</v>
          </cell>
          <cell r="I46">
            <v>632</v>
          </cell>
          <cell r="J46">
            <v>642</v>
          </cell>
        </row>
        <row r="47">
          <cell r="C47" t="str">
            <v>동산 4</v>
          </cell>
          <cell r="D47">
            <v>186</v>
          </cell>
          <cell r="E47">
            <v>1.4422517737370604E-3</v>
          </cell>
          <cell r="F47">
            <v>191</v>
          </cell>
          <cell r="G47">
            <v>188</v>
          </cell>
          <cell r="H47">
            <v>192</v>
          </cell>
          <cell r="I47">
            <v>196</v>
          </cell>
          <cell r="J47">
            <v>200</v>
          </cell>
        </row>
        <row r="48">
          <cell r="C48" t="str">
            <v>동산 5</v>
          </cell>
          <cell r="D48">
            <v>101</v>
          </cell>
          <cell r="E48">
            <v>7.8315822122281237E-4</v>
          </cell>
          <cell r="F48">
            <v>104</v>
          </cell>
          <cell r="G48">
            <v>102</v>
          </cell>
          <cell r="H48">
            <v>104</v>
          </cell>
          <cell r="I48">
            <v>107</v>
          </cell>
          <cell r="J48">
            <v>109</v>
          </cell>
        </row>
        <row r="49">
          <cell r="C49" t="str">
            <v>동산 6</v>
          </cell>
          <cell r="D49">
            <v>172</v>
          </cell>
          <cell r="E49">
            <v>1.3336951886170666E-3</v>
          </cell>
          <cell r="F49">
            <v>177</v>
          </cell>
          <cell r="G49">
            <v>174</v>
          </cell>
          <cell r="H49">
            <v>178</v>
          </cell>
          <cell r="I49">
            <v>182</v>
          </cell>
          <cell r="J49">
            <v>185</v>
          </cell>
        </row>
        <row r="50">
          <cell r="C50" t="str">
            <v>동산 7</v>
          </cell>
          <cell r="D50">
            <v>706</v>
          </cell>
          <cell r="E50">
            <v>5.4743535067654017E-3</v>
          </cell>
          <cell r="F50">
            <v>725</v>
          </cell>
          <cell r="G50">
            <v>714</v>
          </cell>
          <cell r="H50">
            <v>729</v>
          </cell>
          <cell r="I50">
            <v>746</v>
          </cell>
          <cell r="J50">
            <v>759</v>
          </cell>
        </row>
        <row r="51">
          <cell r="C51" t="str">
            <v>동산 8</v>
          </cell>
          <cell r="D51">
            <v>216</v>
          </cell>
          <cell r="E51">
            <v>1.6748730275656185E-3</v>
          </cell>
          <cell r="F51">
            <v>222</v>
          </cell>
          <cell r="G51">
            <v>219</v>
          </cell>
          <cell r="H51">
            <v>223</v>
          </cell>
          <cell r="I51">
            <v>228</v>
          </cell>
          <cell r="J51">
            <v>232</v>
          </cell>
        </row>
        <row r="52">
          <cell r="C52" t="str">
            <v>동산 9</v>
          </cell>
          <cell r="D52">
            <v>1109</v>
          </cell>
          <cell r="E52">
            <v>8.5992323498623666E-3</v>
          </cell>
          <cell r="F52">
            <v>1139</v>
          </cell>
          <cell r="G52">
            <v>1122</v>
          </cell>
          <cell r="H52">
            <v>1145</v>
          </cell>
          <cell r="I52">
            <v>1171</v>
          </cell>
          <cell r="J52">
            <v>1192</v>
          </cell>
        </row>
        <row r="53">
          <cell r="C53" t="str">
            <v>죽본 1</v>
          </cell>
          <cell r="D53">
            <v>189</v>
          </cell>
          <cell r="E53">
            <v>1.4655138991199162E-3</v>
          </cell>
          <cell r="F53">
            <v>194</v>
          </cell>
          <cell r="G53">
            <v>191</v>
          </cell>
          <cell r="H53">
            <v>195</v>
          </cell>
          <cell r="I53">
            <v>200</v>
          </cell>
          <cell r="J53">
            <v>203</v>
          </cell>
        </row>
        <row r="54">
          <cell r="C54" t="str">
            <v>죽본 2</v>
          </cell>
          <cell r="D54">
            <v>72</v>
          </cell>
          <cell r="E54">
            <v>5.5829100918853951E-4</v>
          </cell>
          <cell r="F54">
            <v>74</v>
          </cell>
          <cell r="G54">
            <v>73</v>
          </cell>
          <cell r="H54">
            <v>74</v>
          </cell>
          <cell r="I54">
            <v>76</v>
          </cell>
          <cell r="J54">
            <v>77</v>
          </cell>
        </row>
        <row r="55">
          <cell r="C55" t="str">
            <v>소룡리</v>
          </cell>
          <cell r="D55">
            <v>335</v>
          </cell>
          <cell r="E55">
            <v>2.597604001085566E-3</v>
          </cell>
          <cell r="F55">
            <v>344</v>
          </cell>
          <cell r="G55">
            <v>339</v>
          </cell>
          <cell r="H55">
            <v>346</v>
          </cell>
          <cell r="I55">
            <v>354</v>
          </cell>
          <cell r="J55">
            <v>360</v>
          </cell>
        </row>
        <row r="56">
          <cell r="C56" t="str">
            <v>양지 1</v>
          </cell>
          <cell r="D56">
            <v>249</v>
          </cell>
          <cell r="E56">
            <v>1.9307564067770325E-3</v>
          </cell>
          <cell r="F56">
            <v>256</v>
          </cell>
          <cell r="G56">
            <v>252</v>
          </cell>
          <cell r="H56">
            <v>257</v>
          </cell>
          <cell r="I56">
            <v>263</v>
          </cell>
          <cell r="J56">
            <v>268</v>
          </cell>
        </row>
        <row r="57">
          <cell r="C57" t="str">
            <v>양지 2</v>
          </cell>
          <cell r="D57">
            <v>108</v>
          </cell>
          <cell r="E57">
            <v>8.3743651378280926E-4</v>
          </cell>
          <cell r="F57">
            <v>111</v>
          </cell>
          <cell r="G57">
            <v>109</v>
          </cell>
          <cell r="H57">
            <v>112</v>
          </cell>
          <cell r="I57">
            <v>114</v>
          </cell>
          <cell r="J57">
            <v>116</v>
          </cell>
        </row>
        <row r="58">
          <cell r="C58" t="str">
            <v>마전 1</v>
          </cell>
          <cell r="D58">
            <v>251</v>
          </cell>
          <cell r="E58">
            <v>1.946264490365603E-3</v>
          </cell>
          <cell r="F58">
            <v>258</v>
          </cell>
          <cell r="G58">
            <v>254</v>
          </cell>
          <cell r="H58">
            <v>259</v>
          </cell>
          <cell r="I58">
            <v>265</v>
          </cell>
          <cell r="J58">
            <v>270</v>
          </cell>
        </row>
        <row r="59">
          <cell r="C59" t="str">
            <v>마전 2</v>
          </cell>
          <cell r="D59">
            <v>157</v>
          </cell>
          <cell r="E59">
            <v>1.2173845617027875E-3</v>
          </cell>
          <cell r="F59">
            <v>161</v>
          </cell>
          <cell r="G59">
            <v>159</v>
          </cell>
          <cell r="H59">
            <v>162</v>
          </cell>
          <cell r="I59">
            <v>166</v>
          </cell>
          <cell r="J59">
            <v>169</v>
          </cell>
        </row>
        <row r="60">
          <cell r="C60" t="str">
            <v>마전 3</v>
          </cell>
          <cell r="D60">
            <v>146</v>
          </cell>
          <cell r="E60">
            <v>1.1320901019656496E-3</v>
          </cell>
          <cell r="F60">
            <v>150</v>
          </cell>
          <cell r="G60">
            <v>148</v>
          </cell>
          <cell r="H60">
            <v>151</v>
          </cell>
          <cell r="I60">
            <v>154</v>
          </cell>
          <cell r="J60">
            <v>157</v>
          </cell>
        </row>
        <row r="61">
          <cell r="C61" t="str">
            <v>마전 4</v>
          </cell>
          <cell r="D61">
            <v>106</v>
          </cell>
          <cell r="E61">
            <v>8.2192843019423872E-4</v>
          </cell>
          <cell r="F61">
            <v>109</v>
          </cell>
          <cell r="G61">
            <v>107</v>
          </cell>
          <cell r="H61">
            <v>109</v>
          </cell>
          <cell r="I61">
            <v>112</v>
          </cell>
          <cell r="J61">
            <v>114</v>
          </cell>
        </row>
        <row r="62">
          <cell r="C62" t="str">
            <v>마전 5</v>
          </cell>
          <cell r="D62">
            <v>81</v>
          </cell>
          <cell r="E62">
            <v>6.2807738533710695E-4</v>
          </cell>
          <cell r="F62">
            <v>83</v>
          </cell>
          <cell r="G62">
            <v>82</v>
          </cell>
          <cell r="H62">
            <v>84</v>
          </cell>
          <cell r="I62">
            <v>86</v>
          </cell>
          <cell r="J62">
            <v>87</v>
          </cell>
        </row>
        <row r="63">
          <cell r="C63" t="str">
            <v>마전 6</v>
          </cell>
          <cell r="D63">
            <v>60</v>
          </cell>
          <cell r="E63">
            <v>4.6524250765711626E-4</v>
          </cell>
          <cell r="F63">
            <v>62</v>
          </cell>
          <cell r="G63">
            <v>61</v>
          </cell>
          <cell r="H63">
            <v>62</v>
          </cell>
          <cell r="I63">
            <v>63</v>
          </cell>
          <cell r="J63">
            <v>64</v>
          </cell>
        </row>
        <row r="64">
          <cell r="C64" t="str">
            <v>고내 1</v>
          </cell>
          <cell r="D64">
            <v>55</v>
          </cell>
          <cell r="E64">
            <v>4.264722986856899E-4</v>
          </cell>
          <cell r="F64">
            <v>56</v>
          </cell>
          <cell r="G64">
            <v>56</v>
          </cell>
          <cell r="H64">
            <v>57</v>
          </cell>
          <cell r="I64">
            <v>58</v>
          </cell>
          <cell r="J64">
            <v>59</v>
          </cell>
        </row>
        <row r="65">
          <cell r="C65" t="str">
            <v>고내 2</v>
          </cell>
          <cell r="D65">
            <v>127</v>
          </cell>
          <cell r="E65">
            <v>9.8476330787422941E-4</v>
          </cell>
          <cell r="F65">
            <v>130</v>
          </cell>
          <cell r="G65">
            <v>128</v>
          </cell>
          <cell r="H65">
            <v>131</v>
          </cell>
          <cell r="I65">
            <v>134</v>
          </cell>
          <cell r="J65">
            <v>136</v>
          </cell>
        </row>
        <row r="66">
          <cell r="C66" t="str">
            <v>고내 3</v>
          </cell>
          <cell r="D66">
            <v>138</v>
          </cell>
          <cell r="E66">
            <v>1.0700577676113674E-3</v>
          </cell>
          <cell r="F66">
            <v>142</v>
          </cell>
          <cell r="G66">
            <v>140</v>
          </cell>
          <cell r="H66">
            <v>143</v>
          </cell>
          <cell r="I66">
            <v>146</v>
          </cell>
          <cell r="J66">
            <v>148</v>
          </cell>
        </row>
        <row r="67">
          <cell r="C67" t="str">
            <v>고내 4</v>
          </cell>
          <cell r="D67">
            <v>73</v>
          </cell>
          <cell r="E67">
            <v>5.6604505098282478E-4</v>
          </cell>
          <cell r="F67">
            <v>75</v>
          </cell>
          <cell r="G67">
            <v>74</v>
          </cell>
          <cell r="H67">
            <v>75</v>
          </cell>
          <cell r="I67">
            <v>77</v>
          </cell>
          <cell r="J67">
            <v>78</v>
          </cell>
        </row>
        <row r="68">
          <cell r="C68" t="str">
            <v>고내 5</v>
          </cell>
          <cell r="D68">
            <v>72</v>
          </cell>
          <cell r="E68">
            <v>5.5829100918853951E-4</v>
          </cell>
          <cell r="F68">
            <v>74</v>
          </cell>
          <cell r="G68">
            <v>73</v>
          </cell>
          <cell r="H68">
            <v>74</v>
          </cell>
          <cell r="I68">
            <v>76</v>
          </cell>
          <cell r="J68">
            <v>77</v>
          </cell>
        </row>
        <row r="69">
          <cell r="C69" t="str">
            <v>고내 6</v>
          </cell>
          <cell r="D69">
            <v>179</v>
          </cell>
          <cell r="E69">
            <v>1.3879734811770635E-3</v>
          </cell>
          <cell r="F69">
            <v>184</v>
          </cell>
          <cell r="G69">
            <v>181</v>
          </cell>
          <cell r="H69">
            <v>185</v>
          </cell>
          <cell r="I69">
            <v>189</v>
          </cell>
          <cell r="J69">
            <v>192</v>
          </cell>
        </row>
        <row r="70">
          <cell r="C70" t="str">
            <v>황화정 1</v>
          </cell>
          <cell r="D70">
            <v>173</v>
          </cell>
          <cell r="E70">
            <v>1.3414492304113519E-3</v>
          </cell>
          <cell r="F70">
            <v>178</v>
          </cell>
          <cell r="G70">
            <v>175</v>
          </cell>
          <cell r="H70">
            <v>179</v>
          </cell>
          <cell r="I70">
            <v>183</v>
          </cell>
          <cell r="J70">
            <v>186</v>
          </cell>
        </row>
        <row r="71">
          <cell r="C71" t="str">
            <v>황화정 2</v>
          </cell>
          <cell r="D71">
            <v>145</v>
          </cell>
          <cell r="E71">
            <v>1.1243360601713643E-3</v>
          </cell>
          <cell r="F71">
            <v>149</v>
          </cell>
          <cell r="G71">
            <v>147</v>
          </cell>
          <cell r="H71">
            <v>150</v>
          </cell>
          <cell r="I71">
            <v>153</v>
          </cell>
          <cell r="J71">
            <v>156</v>
          </cell>
        </row>
        <row r="72">
          <cell r="C72" t="str">
            <v>황화정 3</v>
          </cell>
          <cell r="D72">
            <v>289</v>
          </cell>
          <cell r="E72">
            <v>2.2409180785484435E-3</v>
          </cell>
          <cell r="F72">
            <v>297</v>
          </cell>
          <cell r="G72">
            <v>292</v>
          </cell>
          <cell r="H72">
            <v>298</v>
          </cell>
          <cell r="I72">
            <v>305</v>
          </cell>
          <cell r="J72">
            <v>311</v>
          </cell>
        </row>
        <row r="73">
          <cell r="C73" t="str">
            <v>황화정 4</v>
          </cell>
          <cell r="D73">
            <v>122</v>
          </cell>
          <cell r="E73">
            <v>9.4599309890280306E-4</v>
          </cell>
          <cell r="F73">
            <v>125</v>
          </cell>
          <cell r="G73">
            <v>123</v>
          </cell>
          <cell r="H73">
            <v>126</v>
          </cell>
          <cell r="I73">
            <v>129</v>
          </cell>
          <cell r="J73">
            <v>131</v>
          </cell>
        </row>
        <row r="74">
          <cell r="C74" t="str">
            <v>안심 1</v>
          </cell>
          <cell r="D74">
            <v>637</v>
          </cell>
          <cell r="E74">
            <v>4.9393246229597178E-3</v>
          </cell>
          <cell r="F74">
            <v>654</v>
          </cell>
          <cell r="G74">
            <v>644</v>
          </cell>
          <cell r="H74">
            <v>658</v>
          </cell>
          <cell r="I74">
            <v>673</v>
          </cell>
          <cell r="J74">
            <v>684</v>
          </cell>
        </row>
        <row r="75">
          <cell r="C75" t="str">
            <v>안심 2</v>
          </cell>
          <cell r="D75">
            <v>475</v>
          </cell>
          <cell r="E75">
            <v>3.6831698522855039E-3</v>
          </cell>
          <cell r="F75">
            <v>488</v>
          </cell>
          <cell r="G75">
            <v>481</v>
          </cell>
          <cell r="H75">
            <v>491</v>
          </cell>
          <cell r="I75">
            <v>502</v>
          </cell>
          <cell r="J75">
            <v>510</v>
          </cell>
        </row>
        <row r="76">
          <cell r="C76" t="str">
            <v>안심 3</v>
          </cell>
          <cell r="D76">
            <v>149</v>
          </cell>
          <cell r="E76">
            <v>1.1553522273485054E-3</v>
          </cell>
          <cell r="F76">
            <v>153</v>
          </cell>
          <cell r="G76">
            <v>151</v>
          </cell>
          <cell r="H76">
            <v>154</v>
          </cell>
          <cell r="I76">
            <v>157</v>
          </cell>
          <cell r="J76">
            <v>160</v>
          </cell>
        </row>
        <row r="77">
          <cell r="C77" t="str">
            <v>안심 4</v>
          </cell>
          <cell r="D77">
            <v>264</v>
          </cell>
          <cell r="E77">
            <v>2.0470670336913115E-3</v>
          </cell>
          <cell r="F77">
            <v>271</v>
          </cell>
          <cell r="G77">
            <v>267</v>
          </cell>
          <cell r="H77">
            <v>273</v>
          </cell>
          <cell r="I77">
            <v>279</v>
          </cell>
          <cell r="J77">
            <v>284</v>
          </cell>
        </row>
        <row r="78">
          <cell r="C78" t="str">
            <v>안심 5</v>
          </cell>
          <cell r="D78">
            <v>216</v>
          </cell>
          <cell r="E78">
            <v>1.6748730275656185E-3</v>
          </cell>
          <cell r="F78">
            <v>222</v>
          </cell>
          <cell r="G78">
            <v>219</v>
          </cell>
          <cell r="H78">
            <v>223</v>
          </cell>
          <cell r="I78">
            <v>228</v>
          </cell>
          <cell r="J78">
            <v>232</v>
          </cell>
        </row>
        <row r="79">
          <cell r="C79" t="str">
            <v>안심 6</v>
          </cell>
          <cell r="D79">
            <v>160</v>
          </cell>
          <cell r="E79">
            <v>1.2406466870856434E-3</v>
          </cell>
          <cell r="F79">
            <v>164</v>
          </cell>
          <cell r="G79">
            <v>162</v>
          </cell>
          <cell r="H79">
            <v>165</v>
          </cell>
          <cell r="I79">
            <v>169</v>
          </cell>
          <cell r="J79">
            <v>172</v>
          </cell>
        </row>
        <row r="80">
          <cell r="C80" t="str">
            <v>안심 7</v>
          </cell>
          <cell r="D80">
            <v>808</v>
          </cell>
          <cell r="E80">
            <v>6.2652657697824989E-3</v>
          </cell>
          <cell r="F80">
            <v>830</v>
          </cell>
          <cell r="G80">
            <v>817</v>
          </cell>
          <cell r="H80">
            <v>835</v>
          </cell>
          <cell r="I80">
            <v>853</v>
          </cell>
          <cell r="J80">
            <v>868</v>
          </cell>
        </row>
        <row r="81">
          <cell r="C81" t="str">
            <v>안심 8</v>
          </cell>
          <cell r="D81">
            <v>994</v>
          </cell>
          <cell r="E81">
            <v>7.7075175435195598E-3</v>
          </cell>
          <cell r="F81">
            <v>1021</v>
          </cell>
          <cell r="G81">
            <v>1006</v>
          </cell>
          <cell r="H81">
            <v>1027</v>
          </cell>
          <cell r="I81">
            <v>1050</v>
          </cell>
          <cell r="J81">
            <v>1068</v>
          </cell>
        </row>
        <row r="82">
          <cell r="C82" t="str">
            <v>안심 9</v>
          </cell>
          <cell r="D82">
            <v>1765</v>
          </cell>
          <cell r="E82">
            <v>1.3685883766913504E-2</v>
          </cell>
          <cell r="F82">
            <v>1813</v>
          </cell>
          <cell r="G82">
            <v>1786</v>
          </cell>
          <cell r="H82">
            <v>1823</v>
          </cell>
          <cell r="I82">
            <v>1864</v>
          </cell>
          <cell r="J82">
            <v>1896</v>
          </cell>
        </row>
        <row r="83">
          <cell r="C83" t="str">
            <v>신화 1</v>
          </cell>
          <cell r="D83">
            <v>196</v>
          </cell>
          <cell r="E83">
            <v>1.5197921916799131E-3</v>
          </cell>
          <cell r="F83">
            <v>201</v>
          </cell>
          <cell r="G83">
            <v>198</v>
          </cell>
          <cell r="H83">
            <v>202</v>
          </cell>
          <cell r="I83">
            <v>207</v>
          </cell>
          <cell r="J83">
            <v>211</v>
          </cell>
        </row>
        <row r="84">
          <cell r="C84" t="str">
            <v>신화 2</v>
          </cell>
          <cell r="D84">
            <v>103</v>
          </cell>
          <cell r="E84">
            <v>7.9866630481138291E-4</v>
          </cell>
          <cell r="F84">
            <v>106</v>
          </cell>
          <cell r="G84">
            <v>104</v>
          </cell>
          <cell r="H84">
            <v>106</v>
          </cell>
          <cell r="I84">
            <v>109</v>
          </cell>
          <cell r="J84">
            <v>111</v>
          </cell>
        </row>
        <row r="85">
          <cell r="C85" t="str">
            <v>신화 3</v>
          </cell>
          <cell r="D85">
            <v>85</v>
          </cell>
          <cell r="E85">
            <v>6.5909355251424803E-4</v>
          </cell>
          <cell r="F85">
            <v>87</v>
          </cell>
          <cell r="G85">
            <v>86</v>
          </cell>
          <cell r="H85">
            <v>88</v>
          </cell>
          <cell r="I85">
            <v>90</v>
          </cell>
          <cell r="J85">
            <v>91</v>
          </cell>
        </row>
        <row r="86">
          <cell r="C86" t="str">
            <v>봉동 1</v>
          </cell>
          <cell r="D86">
            <v>147</v>
          </cell>
          <cell r="E86">
            <v>1.1398441437599348E-3</v>
          </cell>
          <cell r="F86">
            <v>151</v>
          </cell>
          <cell r="G86">
            <v>149</v>
          </cell>
          <cell r="H86">
            <v>152</v>
          </cell>
          <cell r="I86">
            <v>155</v>
          </cell>
          <cell r="J86">
            <v>158</v>
          </cell>
        </row>
        <row r="87">
          <cell r="C87" t="str">
            <v>봉동 2</v>
          </cell>
          <cell r="D87">
            <v>103</v>
          </cell>
          <cell r="E87">
            <v>7.9866630481138291E-4</v>
          </cell>
          <cell r="F87">
            <v>106</v>
          </cell>
          <cell r="G87">
            <v>104</v>
          </cell>
          <cell r="H87">
            <v>106</v>
          </cell>
          <cell r="I87">
            <v>109</v>
          </cell>
          <cell r="J87">
            <v>111</v>
          </cell>
        </row>
        <row r="88">
          <cell r="C88" t="str">
            <v>봉동 3</v>
          </cell>
          <cell r="D88">
            <v>199</v>
          </cell>
          <cell r="E88">
            <v>1.5430543170627689E-3</v>
          </cell>
          <cell r="F88">
            <v>204</v>
          </cell>
          <cell r="G88">
            <v>201</v>
          </cell>
          <cell r="H88">
            <v>206</v>
          </cell>
          <cell r="I88">
            <v>210</v>
          </cell>
          <cell r="J88">
            <v>214</v>
          </cell>
        </row>
        <row r="89">
          <cell r="C89" t="str">
            <v>봉동 4</v>
          </cell>
          <cell r="D89">
            <v>153</v>
          </cell>
          <cell r="E89">
            <v>1.1863683945256465E-3</v>
          </cell>
          <cell r="F89">
            <v>157</v>
          </cell>
          <cell r="G89">
            <v>155</v>
          </cell>
          <cell r="H89">
            <v>158</v>
          </cell>
          <cell r="I89">
            <v>162</v>
          </cell>
          <cell r="J89">
            <v>164</v>
          </cell>
        </row>
        <row r="90">
          <cell r="C90" t="str">
            <v>봉동 5</v>
          </cell>
          <cell r="D90">
            <v>67</v>
          </cell>
          <cell r="E90">
            <v>5.1952080021711315E-4</v>
          </cell>
          <cell r="F90">
            <v>69</v>
          </cell>
          <cell r="G90">
            <v>68</v>
          </cell>
          <cell r="H90">
            <v>69</v>
          </cell>
          <cell r="I90">
            <v>71</v>
          </cell>
          <cell r="J90">
            <v>72</v>
          </cell>
        </row>
        <row r="91">
          <cell r="C91" t="str">
            <v>봉동 6</v>
          </cell>
          <cell r="D91">
            <v>65</v>
          </cell>
          <cell r="E91">
            <v>5.0401271662854261E-4</v>
          </cell>
          <cell r="F91">
            <v>67</v>
          </cell>
          <cell r="G91">
            <v>66</v>
          </cell>
          <cell r="H91">
            <v>67</v>
          </cell>
          <cell r="I91">
            <v>69</v>
          </cell>
          <cell r="J91">
            <v>70</v>
          </cell>
        </row>
        <row r="92">
          <cell r="D92">
            <v>5357</v>
          </cell>
          <cell r="F92">
            <v>5502</v>
          </cell>
          <cell r="G92">
            <v>5421</v>
          </cell>
          <cell r="H92">
            <v>5534</v>
          </cell>
          <cell r="I92">
            <v>5658</v>
          </cell>
          <cell r="J92">
            <v>5754</v>
          </cell>
        </row>
        <row r="93">
          <cell r="C93" t="str">
            <v>삼산 1</v>
          </cell>
          <cell r="D93">
            <v>223</v>
          </cell>
          <cell r="E93">
            <v>1.7291513201256154E-3</v>
          </cell>
          <cell r="F93">
            <v>229</v>
          </cell>
          <cell r="G93">
            <v>226</v>
          </cell>
          <cell r="H93">
            <v>230</v>
          </cell>
          <cell r="I93">
            <v>236</v>
          </cell>
          <cell r="J93">
            <v>240</v>
          </cell>
        </row>
        <row r="94">
          <cell r="C94" t="str">
            <v>삼산 2</v>
          </cell>
          <cell r="D94">
            <v>140</v>
          </cell>
          <cell r="E94">
            <v>1.0855658511999379E-3</v>
          </cell>
          <cell r="F94">
            <v>144</v>
          </cell>
          <cell r="G94">
            <v>142</v>
          </cell>
          <cell r="H94">
            <v>145</v>
          </cell>
          <cell r="I94">
            <v>148</v>
          </cell>
          <cell r="J94">
            <v>150</v>
          </cell>
        </row>
        <row r="95">
          <cell r="C95" t="str">
            <v>월성 1</v>
          </cell>
          <cell r="D95">
            <v>133</v>
          </cell>
          <cell r="E95">
            <v>1.031287558639941E-3</v>
          </cell>
          <cell r="F95">
            <v>137</v>
          </cell>
          <cell r="G95">
            <v>135</v>
          </cell>
          <cell r="H95">
            <v>137</v>
          </cell>
          <cell r="I95">
            <v>140</v>
          </cell>
          <cell r="J95">
            <v>143</v>
          </cell>
        </row>
        <row r="96">
          <cell r="C96" t="str">
            <v>월성 2</v>
          </cell>
          <cell r="D96">
            <v>190</v>
          </cell>
          <cell r="E96">
            <v>1.4732679409142015E-3</v>
          </cell>
          <cell r="F96">
            <v>195</v>
          </cell>
          <cell r="G96">
            <v>192</v>
          </cell>
          <cell r="H96">
            <v>196</v>
          </cell>
          <cell r="I96">
            <v>201</v>
          </cell>
          <cell r="J96">
            <v>204</v>
          </cell>
        </row>
        <row r="97">
          <cell r="C97" t="str">
            <v>월성 3</v>
          </cell>
          <cell r="D97">
            <v>147</v>
          </cell>
          <cell r="E97">
            <v>1.1398441437599348E-3</v>
          </cell>
          <cell r="F97">
            <v>151</v>
          </cell>
          <cell r="G97">
            <v>149</v>
          </cell>
          <cell r="H97">
            <v>152</v>
          </cell>
          <cell r="I97">
            <v>155</v>
          </cell>
          <cell r="J97">
            <v>158</v>
          </cell>
        </row>
        <row r="98">
          <cell r="C98" t="str">
            <v>병촌 1</v>
          </cell>
          <cell r="D98">
            <v>123</v>
          </cell>
          <cell r="E98">
            <v>9.5374714069708833E-4</v>
          </cell>
          <cell r="F98">
            <v>126</v>
          </cell>
          <cell r="G98">
            <v>124</v>
          </cell>
          <cell r="H98">
            <v>127</v>
          </cell>
          <cell r="I98">
            <v>130</v>
          </cell>
          <cell r="J98">
            <v>132</v>
          </cell>
        </row>
        <row r="99">
          <cell r="C99" t="str">
            <v>병촌 2</v>
          </cell>
          <cell r="D99">
            <v>177</v>
          </cell>
          <cell r="E99">
            <v>1.372465397588493E-3</v>
          </cell>
          <cell r="F99">
            <v>182</v>
          </cell>
          <cell r="G99">
            <v>179</v>
          </cell>
          <cell r="H99">
            <v>183</v>
          </cell>
          <cell r="I99">
            <v>187</v>
          </cell>
          <cell r="J99">
            <v>190</v>
          </cell>
        </row>
        <row r="100">
          <cell r="C100" t="str">
            <v>개척 1</v>
          </cell>
          <cell r="D100">
            <v>245</v>
          </cell>
          <cell r="E100">
            <v>1.8997402395998914E-3</v>
          </cell>
          <cell r="F100">
            <v>252</v>
          </cell>
          <cell r="G100">
            <v>248</v>
          </cell>
          <cell r="H100">
            <v>253</v>
          </cell>
          <cell r="I100">
            <v>259</v>
          </cell>
          <cell r="J100">
            <v>263</v>
          </cell>
        </row>
        <row r="101">
          <cell r="C101" t="str">
            <v>개척 2</v>
          </cell>
          <cell r="D101">
            <v>134</v>
          </cell>
          <cell r="E101">
            <v>1.0390416004342263E-3</v>
          </cell>
          <cell r="F101">
            <v>138</v>
          </cell>
          <cell r="G101">
            <v>136</v>
          </cell>
          <cell r="H101">
            <v>138</v>
          </cell>
          <cell r="I101">
            <v>142</v>
          </cell>
          <cell r="J101">
            <v>144</v>
          </cell>
        </row>
        <row r="102">
          <cell r="C102" t="str">
            <v>개척 3</v>
          </cell>
          <cell r="D102">
            <v>192</v>
          </cell>
          <cell r="E102">
            <v>1.488776024502772E-3</v>
          </cell>
          <cell r="F102">
            <v>197</v>
          </cell>
          <cell r="G102">
            <v>194</v>
          </cell>
          <cell r="H102">
            <v>198</v>
          </cell>
          <cell r="I102">
            <v>203</v>
          </cell>
          <cell r="J102">
            <v>206</v>
          </cell>
        </row>
        <row r="103">
          <cell r="C103" t="str">
            <v>우곤 1</v>
          </cell>
          <cell r="D103">
            <v>213</v>
          </cell>
          <cell r="E103">
            <v>1.6516109021827627E-3</v>
          </cell>
          <cell r="F103">
            <v>219</v>
          </cell>
          <cell r="G103">
            <v>215</v>
          </cell>
          <cell r="H103">
            <v>220</v>
          </cell>
          <cell r="I103">
            <v>225</v>
          </cell>
          <cell r="J103">
            <v>229</v>
          </cell>
        </row>
        <row r="104">
          <cell r="C104" t="str">
            <v>우곤 2</v>
          </cell>
          <cell r="D104">
            <v>154</v>
          </cell>
          <cell r="E104">
            <v>1.1941224363199317E-3</v>
          </cell>
          <cell r="F104">
            <v>158</v>
          </cell>
          <cell r="G104">
            <v>156</v>
          </cell>
          <cell r="H104">
            <v>159</v>
          </cell>
          <cell r="I104">
            <v>163</v>
          </cell>
          <cell r="J104">
            <v>165</v>
          </cell>
        </row>
        <row r="105">
          <cell r="C105" t="str">
            <v>우곤 3</v>
          </cell>
          <cell r="D105">
            <v>115</v>
          </cell>
          <cell r="E105">
            <v>8.9171480634280616E-4</v>
          </cell>
          <cell r="F105">
            <v>118</v>
          </cell>
          <cell r="G105">
            <v>116</v>
          </cell>
          <cell r="H105">
            <v>119</v>
          </cell>
          <cell r="I105">
            <v>121</v>
          </cell>
          <cell r="J105">
            <v>124</v>
          </cell>
        </row>
        <row r="106">
          <cell r="C106" t="str">
            <v>우곤 4</v>
          </cell>
          <cell r="D106">
            <v>215</v>
          </cell>
          <cell r="E106">
            <v>1.6671189857713333E-3</v>
          </cell>
          <cell r="F106">
            <v>221</v>
          </cell>
          <cell r="G106">
            <v>218</v>
          </cell>
          <cell r="H106">
            <v>222</v>
          </cell>
          <cell r="I106">
            <v>227</v>
          </cell>
          <cell r="J106">
            <v>231</v>
          </cell>
        </row>
        <row r="107">
          <cell r="C107" t="str">
            <v>원남 1</v>
          </cell>
          <cell r="D107">
            <v>275</v>
          </cell>
          <cell r="E107">
            <v>2.1323614934284497E-3</v>
          </cell>
          <cell r="F107">
            <v>282</v>
          </cell>
          <cell r="G107">
            <v>278</v>
          </cell>
          <cell r="H107">
            <v>284</v>
          </cell>
          <cell r="I107">
            <v>290</v>
          </cell>
          <cell r="J107">
            <v>295</v>
          </cell>
        </row>
        <row r="108">
          <cell r="C108" t="str">
            <v>원남 2</v>
          </cell>
          <cell r="D108">
            <v>86</v>
          </cell>
          <cell r="E108">
            <v>6.668475943085333E-4</v>
          </cell>
          <cell r="F108">
            <v>88</v>
          </cell>
          <cell r="G108">
            <v>87</v>
          </cell>
          <cell r="H108">
            <v>89</v>
          </cell>
          <cell r="I108">
            <v>91</v>
          </cell>
          <cell r="J108">
            <v>92</v>
          </cell>
        </row>
        <row r="109">
          <cell r="C109" t="str">
            <v>원남 3</v>
          </cell>
          <cell r="D109">
            <v>110</v>
          </cell>
          <cell r="E109">
            <v>8.529445973713798E-4</v>
          </cell>
          <cell r="F109">
            <v>113</v>
          </cell>
          <cell r="G109">
            <v>111</v>
          </cell>
          <cell r="H109">
            <v>114</v>
          </cell>
          <cell r="I109">
            <v>116</v>
          </cell>
          <cell r="J109">
            <v>118</v>
          </cell>
        </row>
        <row r="110">
          <cell r="C110" t="str">
            <v>원북 1</v>
          </cell>
          <cell r="D110">
            <v>231</v>
          </cell>
          <cell r="E110">
            <v>1.7911836544798976E-3</v>
          </cell>
          <cell r="F110">
            <v>237</v>
          </cell>
          <cell r="G110">
            <v>234</v>
          </cell>
          <cell r="H110">
            <v>239</v>
          </cell>
          <cell r="I110">
            <v>244</v>
          </cell>
          <cell r="J110">
            <v>248</v>
          </cell>
        </row>
        <row r="111">
          <cell r="C111" t="str">
            <v>원북 2</v>
          </cell>
          <cell r="D111">
            <v>176</v>
          </cell>
          <cell r="E111">
            <v>1.3647113557942077E-3</v>
          </cell>
          <cell r="F111">
            <v>181</v>
          </cell>
          <cell r="G111">
            <v>178</v>
          </cell>
          <cell r="H111">
            <v>182</v>
          </cell>
          <cell r="I111">
            <v>186</v>
          </cell>
          <cell r="J111">
            <v>189</v>
          </cell>
        </row>
        <row r="112">
          <cell r="C112" t="str">
            <v>원북 3</v>
          </cell>
          <cell r="D112">
            <v>161</v>
          </cell>
          <cell r="E112">
            <v>1.2484007288799286E-3</v>
          </cell>
          <cell r="F112">
            <v>165</v>
          </cell>
          <cell r="G112">
            <v>163</v>
          </cell>
          <cell r="H112">
            <v>166</v>
          </cell>
          <cell r="I112">
            <v>170</v>
          </cell>
          <cell r="J112">
            <v>173</v>
          </cell>
        </row>
        <row r="113">
          <cell r="C113" t="str">
            <v>정지 1</v>
          </cell>
          <cell r="D113">
            <v>259</v>
          </cell>
          <cell r="E113">
            <v>2.0082968247198854E-3</v>
          </cell>
          <cell r="F113">
            <v>266</v>
          </cell>
          <cell r="G113">
            <v>262</v>
          </cell>
          <cell r="H113">
            <v>268</v>
          </cell>
          <cell r="I113">
            <v>274</v>
          </cell>
          <cell r="J113">
            <v>278</v>
          </cell>
        </row>
        <row r="114">
          <cell r="C114" t="str">
            <v>정지 2</v>
          </cell>
          <cell r="D114">
            <v>160</v>
          </cell>
          <cell r="E114">
            <v>1.2406466870856434E-3</v>
          </cell>
          <cell r="F114">
            <v>164</v>
          </cell>
          <cell r="G114">
            <v>162</v>
          </cell>
          <cell r="H114">
            <v>165</v>
          </cell>
          <cell r="I114">
            <v>169</v>
          </cell>
          <cell r="J114">
            <v>172</v>
          </cell>
        </row>
        <row r="115">
          <cell r="C115" t="str">
            <v>정지 3</v>
          </cell>
          <cell r="D115">
            <v>199</v>
          </cell>
          <cell r="E115">
            <v>1.5430543170627689E-3</v>
          </cell>
          <cell r="F115">
            <v>204</v>
          </cell>
          <cell r="G115">
            <v>201</v>
          </cell>
          <cell r="H115">
            <v>206</v>
          </cell>
          <cell r="I115">
            <v>210</v>
          </cell>
          <cell r="J115">
            <v>214</v>
          </cell>
        </row>
        <row r="116">
          <cell r="C116" t="str">
            <v>정지 4</v>
          </cell>
          <cell r="D116">
            <v>133</v>
          </cell>
          <cell r="E116">
            <v>1.031287558639941E-3</v>
          </cell>
          <cell r="F116">
            <v>137</v>
          </cell>
          <cell r="G116">
            <v>135</v>
          </cell>
          <cell r="H116">
            <v>137</v>
          </cell>
          <cell r="I116">
            <v>140</v>
          </cell>
          <cell r="J116">
            <v>143</v>
          </cell>
        </row>
        <row r="117">
          <cell r="C117" t="str">
            <v>원봉 1</v>
          </cell>
          <cell r="D117">
            <v>153</v>
          </cell>
          <cell r="E117">
            <v>1.1863683945256465E-3</v>
          </cell>
          <cell r="F117">
            <v>157</v>
          </cell>
          <cell r="G117">
            <v>155</v>
          </cell>
          <cell r="H117">
            <v>158</v>
          </cell>
          <cell r="I117">
            <v>162</v>
          </cell>
          <cell r="J117">
            <v>164</v>
          </cell>
        </row>
        <row r="118">
          <cell r="C118" t="str">
            <v>원봉 2</v>
          </cell>
          <cell r="D118">
            <v>168</v>
          </cell>
          <cell r="E118">
            <v>1.3026790214399255E-3</v>
          </cell>
          <cell r="F118">
            <v>173</v>
          </cell>
          <cell r="G118">
            <v>170</v>
          </cell>
          <cell r="H118">
            <v>174</v>
          </cell>
          <cell r="I118">
            <v>177</v>
          </cell>
          <cell r="J118">
            <v>181</v>
          </cell>
        </row>
        <row r="119">
          <cell r="C119" t="str">
            <v>원봉 3</v>
          </cell>
          <cell r="D119">
            <v>199</v>
          </cell>
          <cell r="E119">
            <v>1.5430543170627689E-3</v>
          </cell>
          <cell r="F119">
            <v>204</v>
          </cell>
          <cell r="G119">
            <v>201</v>
          </cell>
          <cell r="H119">
            <v>206</v>
          </cell>
          <cell r="I119">
            <v>210</v>
          </cell>
          <cell r="J119">
            <v>214</v>
          </cell>
        </row>
        <row r="120">
          <cell r="C120" t="str">
            <v>원봉 4</v>
          </cell>
          <cell r="D120">
            <v>178</v>
          </cell>
          <cell r="E120">
            <v>1.3802194393827782E-3</v>
          </cell>
          <cell r="F120">
            <v>183</v>
          </cell>
          <cell r="G120">
            <v>180</v>
          </cell>
          <cell r="H120">
            <v>184</v>
          </cell>
          <cell r="I120">
            <v>188</v>
          </cell>
          <cell r="J120">
            <v>191</v>
          </cell>
        </row>
        <row r="121">
          <cell r="C121" t="str">
            <v>화정- 1</v>
          </cell>
          <cell r="D121">
            <v>186</v>
          </cell>
          <cell r="E121">
            <v>1.4422517737370604E-3</v>
          </cell>
          <cell r="F121">
            <v>191</v>
          </cell>
          <cell r="G121">
            <v>188</v>
          </cell>
          <cell r="H121">
            <v>192</v>
          </cell>
          <cell r="I121">
            <v>196</v>
          </cell>
          <cell r="J121">
            <v>200</v>
          </cell>
        </row>
        <row r="122">
          <cell r="C122" t="str">
            <v>화정- 2</v>
          </cell>
          <cell r="D122">
            <v>148</v>
          </cell>
          <cell r="E122">
            <v>1.1475981855542201E-3</v>
          </cell>
          <cell r="F122">
            <v>152</v>
          </cell>
          <cell r="G122">
            <v>150</v>
          </cell>
          <cell r="H122">
            <v>153</v>
          </cell>
          <cell r="I122">
            <v>156</v>
          </cell>
          <cell r="J122">
            <v>159</v>
          </cell>
        </row>
        <row r="123">
          <cell r="C123" t="str">
            <v>삼호리</v>
          </cell>
          <cell r="D123">
            <v>134</v>
          </cell>
          <cell r="E123">
            <v>1.0390416004342263E-3</v>
          </cell>
          <cell r="F123">
            <v>138</v>
          </cell>
          <cell r="G123">
            <v>136</v>
          </cell>
          <cell r="H123">
            <v>138</v>
          </cell>
          <cell r="I123">
            <v>142</v>
          </cell>
          <cell r="J123">
            <v>144</v>
          </cell>
        </row>
        <row r="124">
          <cell r="D124">
            <v>5303</v>
          </cell>
          <cell r="F124">
            <v>5445</v>
          </cell>
          <cell r="G124">
            <v>5364</v>
          </cell>
          <cell r="H124">
            <v>5477</v>
          </cell>
          <cell r="I124">
            <v>5601</v>
          </cell>
          <cell r="J124">
            <v>5699</v>
          </cell>
        </row>
        <row r="125">
          <cell r="C125" t="str">
            <v>신당 1</v>
          </cell>
          <cell r="D125">
            <v>300</v>
          </cell>
          <cell r="E125">
            <v>2.3262125382855813E-3</v>
          </cell>
          <cell r="F125">
            <v>308</v>
          </cell>
          <cell r="G125">
            <v>303</v>
          </cell>
          <cell r="H125">
            <v>310</v>
          </cell>
          <cell r="I125">
            <v>317</v>
          </cell>
          <cell r="J125">
            <v>322</v>
          </cell>
        </row>
        <row r="126">
          <cell r="C126" t="str">
            <v>신당 2</v>
          </cell>
          <cell r="D126">
            <v>170</v>
          </cell>
          <cell r="E126">
            <v>1.3181871050284961E-3</v>
          </cell>
          <cell r="F126">
            <v>175</v>
          </cell>
          <cell r="G126">
            <v>172</v>
          </cell>
          <cell r="H126">
            <v>176</v>
          </cell>
          <cell r="I126">
            <v>180</v>
          </cell>
          <cell r="J126">
            <v>183</v>
          </cell>
        </row>
        <row r="127">
          <cell r="C127" t="str">
            <v>신당 3</v>
          </cell>
          <cell r="D127">
            <v>155</v>
          </cell>
          <cell r="E127">
            <v>1.201876478114217E-3</v>
          </cell>
          <cell r="F127">
            <v>159</v>
          </cell>
          <cell r="G127">
            <v>157</v>
          </cell>
          <cell r="H127">
            <v>160</v>
          </cell>
          <cell r="I127">
            <v>164</v>
          </cell>
          <cell r="J127">
            <v>167</v>
          </cell>
        </row>
        <row r="128">
          <cell r="C128" t="str">
            <v>중리 1</v>
          </cell>
          <cell r="D128">
            <v>125</v>
          </cell>
          <cell r="E128">
            <v>9.6925522428565887E-4</v>
          </cell>
          <cell r="F128">
            <v>128</v>
          </cell>
          <cell r="G128">
            <v>126</v>
          </cell>
          <cell r="H128">
            <v>129</v>
          </cell>
          <cell r="I128">
            <v>132</v>
          </cell>
          <cell r="J128">
            <v>134</v>
          </cell>
        </row>
        <row r="129">
          <cell r="C129" t="str">
            <v>중리 2</v>
          </cell>
          <cell r="D129">
            <v>115</v>
          </cell>
          <cell r="E129">
            <v>8.9171480634280616E-4</v>
          </cell>
          <cell r="F129">
            <v>118</v>
          </cell>
          <cell r="G129">
            <v>116</v>
          </cell>
          <cell r="H129">
            <v>119</v>
          </cell>
          <cell r="I129">
            <v>121</v>
          </cell>
          <cell r="J129">
            <v>124</v>
          </cell>
        </row>
        <row r="130">
          <cell r="C130" t="str">
            <v>득윤 1</v>
          </cell>
          <cell r="D130">
            <v>192</v>
          </cell>
          <cell r="E130">
            <v>1.488776024502772E-3</v>
          </cell>
          <cell r="F130">
            <v>197</v>
          </cell>
          <cell r="G130">
            <v>194</v>
          </cell>
          <cell r="H130">
            <v>198</v>
          </cell>
          <cell r="I130">
            <v>203</v>
          </cell>
          <cell r="J130">
            <v>206</v>
          </cell>
        </row>
        <row r="131">
          <cell r="C131" t="str">
            <v>득윤 2</v>
          </cell>
          <cell r="D131">
            <v>211</v>
          </cell>
          <cell r="E131">
            <v>1.6361028185941922E-3</v>
          </cell>
          <cell r="F131">
            <v>217</v>
          </cell>
          <cell r="G131">
            <v>213</v>
          </cell>
          <cell r="H131">
            <v>218</v>
          </cell>
          <cell r="I131">
            <v>223</v>
          </cell>
          <cell r="J131">
            <v>227</v>
          </cell>
        </row>
        <row r="132">
          <cell r="C132" t="str">
            <v>득윤 3</v>
          </cell>
          <cell r="D132">
            <v>183</v>
          </cell>
          <cell r="E132">
            <v>1.4189896483542046E-3</v>
          </cell>
          <cell r="F132">
            <v>188</v>
          </cell>
          <cell r="G132">
            <v>185</v>
          </cell>
          <cell r="H132">
            <v>189</v>
          </cell>
          <cell r="I132">
            <v>193</v>
          </cell>
          <cell r="J132">
            <v>197</v>
          </cell>
        </row>
        <row r="133">
          <cell r="C133" t="str">
            <v>갈산 1</v>
          </cell>
          <cell r="D133">
            <v>217</v>
          </cell>
          <cell r="E133">
            <v>1.6826270693599038E-3</v>
          </cell>
          <cell r="F133">
            <v>223</v>
          </cell>
          <cell r="G133">
            <v>220</v>
          </cell>
          <cell r="H133">
            <v>224</v>
          </cell>
          <cell r="I133">
            <v>229</v>
          </cell>
          <cell r="J133">
            <v>233</v>
          </cell>
        </row>
        <row r="134">
          <cell r="C134" t="str">
            <v>갈산 2</v>
          </cell>
          <cell r="D134">
            <v>164</v>
          </cell>
          <cell r="E134">
            <v>1.2716628542627844E-3</v>
          </cell>
          <cell r="F134">
            <v>168</v>
          </cell>
          <cell r="G134">
            <v>166</v>
          </cell>
          <cell r="H134">
            <v>169</v>
          </cell>
          <cell r="I134">
            <v>173</v>
          </cell>
          <cell r="J134">
            <v>176</v>
          </cell>
        </row>
        <row r="135">
          <cell r="C135" t="str">
            <v>광 리</v>
          </cell>
          <cell r="D135">
            <v>156</v>
          </cell>
          <cell r="E135">
            <v>1.2096305199085023E-3</v>
          </cell>
          <cell r="F135">
            <v>160</v>
          </cell>
          <cell r="G135">
            <v>158</v>
          </cell>
          <cell r="H135">
            <v>161</v>
          </cell>
          <cell r="I135">
            <v>165</v>
          </cell>
          <cell r="J135">
            <v>168</v>
          </cell>
        </row>
        <row r="136">
          <cell r="C136" t="str">
            <v>이사 1</v>
          </cell>
          <cell r="D136">
            <v>248</v>
          </cell>
          <cell r="E136">
            <v>1.9230023649827472E-3</v>
          </cell>
          <cell r="F136">
            <v>255</v>
          </cell>
          <cell r="G136">
            <v>251</v>
          </cell>
          <cell r="H136">
            <v>256</v>
          </cell>
          <cell r="I136">
            <v>262</v>
          </cell>
          <cell r="J136">
            <v>266</v>
          </cell>
        </row>
        <row r="137">
          <cell r="C137" t="str">
            <v>이사 2</v>
          </cell>
          <cell r="D137">
            <v>107</v>
          </cell>
          <cell r="E137">
            <v>8.2968247198852399E-4</v>
          </cell>
          <cell r="F137">
            <v>110</v>
          </cell>
          <cell r="G137">
            <v>108</v>
          </cell>
          <cell r="H137">
            <v>111</v>
          </cell>
          <cell r="I137">
            <v>113</v>
          </cell>
          <cell r="J137">
            <v>115</v>
          </cell>
        </row>
        <row r="138">
          <cell r="C138" t="str">
            <v>산동리</v>
          </cell>
          <cell r="D138">
            <v>187</v>
          </cell>
          <cell r="E138">
            <v>1.4500058155313457E-3</v>
          </cell>
          <cell r="F138">
            <v>192</v>
          </cell>
          <cell r="G138">
            <v>189</v>
          </cell>
          <cell r="H138">
            <v>193</v>
          </cell>
          <cell r="I138">
            <v>198</v>
          </cell>
          <cell r="J138">
            <v>201</v>
          </cell>
        </row>
        <row r="139">
          <cell r="C139" t="str">
            <v>천동 1</v>
          </cell>
          <cell r="D139">
            <v>239</v>
          </cell>
          <cell r="E139">
            <v>1.8532159888341798E-3</v>
          </cell>
          <cell r="F139">
            <v>246</v>
          </cell>
          <cell r="G139">
            <v>242</v>
          </cell>
          <cell r="H139">
            <v>247</v>
          </cell>
          <cell r="I139">
            <v>252</v>
          </cell>
          <cell r="J139">
            <v>257</v>
          </cell>
        </row>
        <row r="140">
          <cell r="C140" t="str">
            <v>천동 2</v>
          </cell>
          <cell r="D140">
            <v>237</v>
          </cell>
          <cell r="E140">
            <v>1.8377079052456092E-3</v>
          </cell>
          <cell r="F140">
            <v>243</v>
          </cell>
          <cell r="G140">
            <v>240</v>
          </cell>
          <cell r="H140">
            <v>245</v>
          </cell>
          <cell r="I140">
            <v>250</v>
          </cell>
          <cell r="J140">
            <v>255</v>
          </cell>
        </row>
        <row r="141">
          <cell r="C141" t="str">
            <v>천동 3</v>
          </cell>
          <cell r="D141">
            <v>163</v>
          </cell>
          <cell r="E141">
            <v>1.2639088124684992E-3</v>
          </cell>
          <cell r="F141">
            <v>167</v>
          </cell>
          <cell r="G141">
            <v>165</v>
          </cell>
          <cell r="H141">
            <v>168</v>
          </cell>
          <cell r="I141">
            <v>172</v>
          </cell>
          <cell r="J141">
            <v>175</v>
          </cell>
        </row>
        <row r="142">
          <cell r="C142" t="str">
            <v>천동 4</v>
          </cell>
          <cell r="D142">
            <v>93</v>
          </cell>
          <cell r="E142">
            <v>7.211258868685302E-4</v>
          </cell>
          <cell r="F142">
            <v>96</v>
          </cell>
          <cell r="G142">
            <v>94</v>
          </cell>
          <cell r="H142">
            <v>96</v>
          </cell>
          <cell r="I142">
            <v>98</v>
          </cell>
          <cell r="J142">
            <v>100</v>
          </cell>
        </row>
        <row r="143">
          <cell r="C143" t="str">
            <v>왕전 1</v>
          </cell>
          <cell r="D143">
            <v>401</v>
          </cell>
          <cell r="E143">
            <v>3.1093707595083939E-3</v>
          </cell>
          <cell r="F143">
            <v>412</v>
          </cell>
          <cell r="G143">
            <v>406</v>
          </cell>
          <cell r="H143">
            <v>414</v>
          </cell>
          <cell r="I143">
            <v>424</v>
          </cell>
          <cell r="J143">
            <v>431</v>
          </cell>
        </row>
        <row r="144">
          <cell r="C144" t="str">
            <v>왕전 2</v>
          </cell>
          <cell r="D144">
            <v>71</v>
          </cell>
          <cell r="E144">
            <v>5.5053696739425424E-4</v>
          </cell>
          <cell r="F144">
            <v>73</v>
          </cell>
          <cell r="G144">
            <v>72</v>
          </cell>
          <cell r="H144">
            <v>73</v>
          </cell>
          <cell r="I144">
            <v>75</v>
          </cell>
          <cell r="J144">
            <v>76</v>
          </cell>
        </row>
        <row r="145">
          <cell r="C145" t="str">
            <v>왕전 3</v>
          </cell>
          <cell r="D145">
            <v>94</v>
          </cell>
          <cell r="E145">
            <v>7.2887992866281547E-4</v>
          </cell>
          <cell r="F145">
            <v>97</v>
          </cell>
          <cell r="G145">
            <v>95</v>
          </cell>
          <cell r="H145">
            <v>97</v>
          </cell>
          <cell r="I145">
            <v>99</v>
          </cell>
          <cell r="J145">
            <v>101</v>
          </cell>
        </row>
        <row r="146">
          <cell r="C146" t="str">
            <v>항월 1</v>
          </cell>
          <cell r="D146">
            <v>154</v>
          </cell>
          <cell r="E146">
            <v>1.1941224363199317E-3</v>
          </cell>
          <cell r="F146">
            <v>158</v>
          </cell>
          <cell r="G146">
            <v>156</v>
          </cell>
          <cell r="H146">
            <v>159</v>
          </cell>
          <cell r="I146">
            <v>163</v>
          </cell>
          <cell r="J146">
            <v>165</v>
          </cell>
        </row>
        <row r="147">
          <cell r="C147" t="str">
            <v>항월 2</v>
          </cell>
          <cell r="D147">
            <v>123</v>
          </cell>
          <cell r="E147">
            <v>9.5374714069708833E-4</v>
          </cell>
          <cell r="F147">
            <v>126</v>
          </cell>
          <cell r="G147">
            <v>124</v>
          </cell>
          <cell r="H147">
            <v>127</v>
          </cell>
          <cell r="I147">
            <v>130</v>
          </cell>
          <cell r="J147">
            <v>132</v>
          </cell>
        </row>
        <row r="148">
          <cell r="C148" t="str">
            <v>항월 3</v>
          </cell>
          <cell r="D148">
            <v>82</v>
          </cell>
          <cell r="E148">
            <v>6.3583142713139222E-4</v>
          </cell>
          <cell r="F148">
            <v>84</v>
          </cell>
          <cell r="G148">
            <v>83</v>
          </cell>
          <cell r="H148">
            <v>85</v>
          </cell>
          <cell r="I148">
            <v>87</v>
          </cell>
          <cell r="J148">
            <v>88</v>
          </cell>
        </row>
        <row r="149">
          <cell r="C149" t="str">
            <v>항월 4</v>
          </cell>
          <cell r="D149">
            <v>88</v>
          </cell>
          <cell r="E149">
            <v>6.8235567789710384E-4</v>
          </cell>
          <cell r="F149">
            <v>90</v>
          </cell>
          <cell r="G149">
            <v>89</v>
          </cell>
          <cell r="H149">
            <v>91</v>
          </cell>
          <cell r="I149">
            <v>93</v>
          </cell>
          <cell r="J149">
            <v>95</v>
          </cell>
        </row>
        <row r="150">
          <cell r="C150" t="str">
            <v>사월 1</v>
          </cell>
          <cell r="D150">
            <v>162</v>
          </cell>
          <cell r="E150">
            <v>1.2561547706742139E-3</v>
          </cell>
          <cell r="F150">
            <v>166</v>
          </cell>
          <cell r="G150">
            <v>164</v>
          </cell>
          <cell r="H150">
            <v>167</v>
          </cell>
          <cell r="I150">
            <v>171</v>
          </cell>
          <cell r="J150">
            <v>174</v>
          </cell>
        </row>
        <row r="151">
          <cell r="C151" t="str">
            <v>사월 2</v>
          </cell>
          <cell r="D151">
            <v>95</v>
          </cell>
          <cell r="E151">
            <v>7.3663397045710074E-4</v>
          </cell>
          <cell r="F151">
            <v>98</v>
          </cell>
          <cell r="G151">
            <v>96</v>
          </cell>
          <cell r="H151">
            <v>98</v>
          </cell>
          <cell r="I151">
            <v>100</v>
          </cell>
          <cell r="J151">
            <v>102</v>
          </cell>
        </row>
        <row r="152">
          <cell r="C152" t="str">
            <v>사월 3</v>
          </cell>
          <cell r="D152">
            <v>115</v>
          </cell>
          <cell r="E152">
            <v>8.9171480634280616E-4</v>
          </cell>
          <cell r="F152">
            <v>118</v>
          </cell>
          <cell r="G152">
            <v>116</v>
          </cell>
          <cell r="H152">
            <v>119</v>
          </cell>
          <cell r="I152">
            <v>121</v>
          </cell>
          <cell r="J152">
            <v>124</v>
          </cell>
        </row>
        <row r="153">
          <cell r="C153" t="str">
            <v>율리 1</v>
          </cell>
          <cell r="D153">
            <v>156</v>
          </cell>
          <cell r="E153">
            <v>1.2096305199085023E-3</v>
          </cell>
          <cell r="F153">
            <v>160</v>
          </cell>
          <cell r="G153">
            <v>158</v>
          </cell>
          <cell r="H153">
            <v>161</v>
          </cell>
          <cell r="I153">
            <v>165</v>
          </cell>
          <cell r="J153">
            <v>168</v>
          </cell>
        </row>
        <row r="154">
          <cell r="C154" t="str">
            <v>율리 2</v>
          </cell>
          <cell r="D154">
            <v>150</v>
          </cell>
          <cell r="E154">
            <v>1.1631062691427906E-3</v>
          </cell>
          <cell r="F154">
            <v>154</v>
          </cell>
          <cell r="G154">
            <v>152</v>
          </cell>
          <cell r="H154">
            <v>155</v>
          </cell>
          <cell r="I154">
            <v>158</v>
          </cell>
          <cell r="J154">
            <v>161</v>
          </cell>
        </row>
        <row r="155">
          <cell r="C155" t="str">
            <v>율리 3</v>
          </cell>
          <cell r="D155">
            <v>81</v>
          </cell>
          <cell r="E155">
            <v>6.2807738533710695E-4</v>
          </cell>
          <cell r="F155">
            <v>83</v>
          </cell>
          <cell r="G155">
            <v>82</v>
          </cell>
          <cell r="H155">
            <v>84</v>
          </cell>
          <cell r="I155">
            <v>86</v>
          </cell>
          <cell r="J155">
            <v>87</v>
          </cell>
        </row>
        <row r="156">
          <cell r="C156" t="str">
            <v>오강 1</v>
          </cell>
          <cell r="D156">
            <v>120</v>
          </cell>
          <cell r="E156">
            <v>9.3048501531423251E-4</v>
          </cell>
          <cell r="F156">
            <v>123</v>
          </cell>
          <cell r="G156">
            <v>121</v>
          </cell>
          <cell r="H156">
            <v>124</v>
          </cell>
          <cell r="I156">
            <v>127</v>
          </cell>
          <cell r="J156">
            <v>129</v>
          </cell>
        </row>
        <row r="157">
          <cell r="C157" t="str">
            <v>오강 2</v>
          </cell>
          <cell r="D157">
            <v>149</v>
          </cell>
          <cell r="E157">
            <v>1.1553522273485054E-3</v>
          </cell>
          <cell r="F157">
            <v>153</v>
          </cell>
          <cell r="G157">
            <v>151</v>
          </cell>
          <cell r="H157">
            <v>154</v>
          </cell>
          <cell r="I157">
            <v>157</v>
          </cell>
          <cell r="J157">
            <v>160</v>
          </cell>
        </row>
        <row r="158">
          <cell r="D158">
            <v>3897</v>
          </cell>
          <cell r="F158">
            <v>4003</v>
          </cell>
          <cell r="G158">
            <v>3943</v>
          </cell>
          <cell r="H158">
            <v>4024</v>
          </cell>
          <cell r="I158">
            <v>4115</v>
          </cell>
          <cell r="J158">
            <v>4186</v>
          </cell>
        </row>
        <row r="159">
          <cell r="C159" t="str">
            <v>읍내 1</v>
          </cell>
          <cell r="D159">
            <v>246</v>
          </cell>
          <cell r="E159">
            <v>1.9074942813941767E-3</v>
          </cell>
          <cell r="F159">
            <v>253</v>
          </cell>
          <cell r="G159">
            <v>249</v>
          </cell>
          <cell r="H159">
            <v>254</v>
          </cell>
          <cell r="I159">
            <v>260</v>
          </cell>
          <cell r="J159">
            <v>264</v>
          </cell>
        </row>
        <row r="160">
          <cell r="C160" t="str">
            <v>읍내 2</v>
          </cell>
          <cell r="D160">
            <v>243</v>
          </cell>
          <cell r="E160">
            <v>1.8842321560113208E-3</v>
          </cell>
          <cell r="F160">
            <v>250</v>
          </cell>
          <cell r="G160">
            <v>246</v>
          </cell>
          <cell r="H160">
            <v>251</v>
          </cell>
          <cell r="I160">
            <v>257</v>
          </cell>
          <cell r="J160">
            <v>261</v>
          </cell>
        </row>
        <row r="161">
          <cell r="C161" t="str">
            <v>읍내 3</v>
          </cell>
          <cell r="D161">
            <v>131</v>
          </cell>
          <cell r="E161">
            <v>1.0157794750513705E-3</v>
          </cell>
          <cell r="F161">
            <v>135</v>
          </cell>
          <cell r="G161">
            <v>133</v>
          </cell>
          <cell r="H161">
            <v>135</v>
          </cell>
          <cell r="I161">
            <v>138</v>
          </cell>
          <cell r="J161">
            <v>141</v>
          </cell>
        </row>
        <row r="162">
          <cell r="C162" t="str">
            <v>두사 1</v>
          </cell>
          <cell r="D162">
            <v>159</v>
          </cell>
          <cell r="E162">
            <v>1.2328926452913581E-3</v>
          </cell>
          <cell r="F162">
            <v>163</v>
          </cell>
          <cell r="G162">
            <v>161</v>
          </cell>
          <cell r="H162">
            <v>164</v>
          </cell>
          <cell r="I162">
            <v>168</v>
          </cell>
          <cell r="J162">
            <v>171</v>
          </cell>
        </row>
        <row r="163">
          <cell r="C163" t="str">
            <v>두사 2</v>
          </cell>
          <cell r="D163">
            <v>59</v>
          </cell>
          <cell r="E163">
            <v>4.5748846586283099E-4</v>
          </cell>
          <cell r="F163">
            <v>61</v>
          </cell>
          <cell r="G163">
            <v>60</v>
          </cell>
          <cell r="H163">
            <v>61</v>
          </cell>
          <cell r="I163">
            <v>62</v>
          </cell>
          <cell r="J163">
            <v>63</v>
          </cell>
        </row>
        <row r="164">
          <cell r="C164" t="str">
            <v>송당리</v>
          </cell>
          <cell r="D164">
            <v>684</v>
          </cell>
          <cell r="E164">
            <v>5.3037645872911253E-3</v>
          </cell>
          <cell r="F164">
            <v>703</v>
          </cell>
          <cell r="G164">
            <v>692</v>
          </cell>
          <cell r="H164">
            <v>706</v>
          </cell>
          <cell r="I164">
            <v>722</v>
          </cell>
          <cell r="J164">
            <v>735</v>
          </cell>
        </row>
        <row r="165">
          <cell r="C165" t="str">
            <v>교촌리</v>
          </cell>
          <cell r="D165">
            <v>257</v>
          </cell>
          <cell r="E165">
            <v>1.9927887411313149E-3</v>
          </cell>
          <cell r="F165">
            <v>264</v>
          </cell>
          <cell r="G165">
            <v>260</v>
          </cell>
          <cell r="H165">
            <v>265</v>
          </cell>
          <cell r="I165">
            <v>271</v>
          </cell>
          <cell r="J165">
            <v>276</v>
          </cell>
        </row>
        <row r="166">
          <cell r="C166" t="str">
            <v>하도 1</v>
          </cell>
          <cell r="D166">
            <v>101</v>
          </cell>
          <cell r="E166">
            <v>7.8315822122281237E-4</v>
          </cell>
          <cell r="F166">
            <v>104</v>
          </cell>
          <cell r="G166">
            <v>102</v>
          </cell>
          <cell r="H166">
            <v>104</v>
          </cell>
          <cell r="I166">
            <v>107</v>
          </cell>
          <cell r="J166">
            <v>109</v>
          </cell>
        </row>
        <row r="167">
          <cell r="C167" t="str">
            <v>하도 2</v>
          </cell>
          <cell r="D167">
            <v>88</v>
          </cell>
          <cell r="E167">
            <v>6.8235567789710384E-4</v>
          </cell>
          <cell r="F167">
            <v>90</v>
          </cell>
          <cell r="G167">
            <v>89</v>
          </cell>
          <cell r="H167">
            <v>91</v>
          </cell>
          <cell r="I167">
            <v>93</v>
          </cell>
          <cell r="J167">
            <v>95</v>
          </cell>
        </row>
        <row r="168">
          <cell r="C168" t="str">
            <v>하도 3</v>
          </cell>
          <cell r="D168">
            <v>90</v>
          </cell>
          <cell r="E168">
            <v>6.9786376148567439E-4</v>
          </cell>
          <cell r="F168">
            <v>92</v>
          </cell>
          <cell r="G168">
            <v>91</v>
          </cell>
          <cell r="H168">
            <v>93</v>
          </cell>
          <cell r="I168">
            <v>95</v>
          </cell>
          <cell r="J168">
            <v>97</v>
          </cell>
        </row>
        <row r="169">
          <cell r="C169" t="str">
            <v>병사 1</v>
          </cell>
          <cell r="D169">
            <v>112</v>
          </cell>
          <cell r="E169">
            <v>8.6845268095995035E-4</v>
          </cell>
          <cell r="F169">
            <v>115</v>
          </cell>
          <cell r="G169">
            <v>113</v>
          </cell>
          <cell r="H169">
            <v>116</v>
          </cell>
          <cell r="I169">
            <v>118</v>
          </cell>
          <cell r="J169">
            <v>120</v>
          </cell>
        </row>
        <row r="170">
          <cell r="C170" t="str">
            <v>병사 2</v>
          </cell>
          <cell r="D170">
            <v>163</v>
          </cell>
          <cell r="E170">
            <v>1.2639088124684992E-3</v>
          </cell>
          <cell r="F170">
            <v>167</v>
          </cell>
          <cell r="G170">
            <v>165</v>
          </cell>
          <cell r="H170">
            <v>168</v>
          </cell>
          <cell r="I170">
            <v>172</v>
          </cell>
          <cell r="J170">
            <v>175</v>
          </cell>
        </row>
        <row r="171">
          <cell r="C171" t="str">
            <v>가곡 1</v>
          </cell>
          <cell r="D171">
            <v>63</v>
          </cell>
          <cell r="E171">
            <v>4.8850463303997207E-4</v>
          </cell>
          <cell r="F171">
            <v>65</v>
          </cell>
          <cell r="G171">
            <v>64</v>
          </cell>
          <cell r="H171">
            <v>65</v>
          </cell>
          <cell r="I171">
            <v>67</v>
          </cell>
          <cell r="J171">
            <v>68</v>
          </cell>
        </row>
        <row r="172">
          <cell r="C172" t="str">
            <v>가곡 2</v>
          </cell>
          <cell r="D172">
            <v>91</v>
          </cell>
          <cell r="E172">
            <v>7.0561780327995966E-4</v>
          </cell>
          <cell r="F172">
            <v>93</v>
          </cell>
          <cell r="G172">
            <v>92</v>
          </cell>
          <cell r="H172">
            <v>94</v>
          </cell>
          <cell r="I172">
            <v>96</v>
          </cell>
          <cell r="J172">
            <v>98</v>
          </cell>
        </row>
        <row r="173">
          <cell r="C173" t="str">
            <v>장구 1</v>
          </cell>
          <cell r="D173">
            <v>111</v>
          </cell>
          <cell r="E173">
            <v>8.6069863916566508E-4</v>
          </cell>
          <cell r="F173">
            <v>114</v>
          </cell>
          <cell r="G173">
            <v>112</v>
          </cell>
          <cell r="H173">
            <v>115</v>
          </cell>
          <cell r="I173">
            <v>117</v>
          </cell>
          <cell r="J173">
            <v>119</v>
          </cell>
        </row>
        <row r="174">
          <cell r="C174" t="str">
            <v>장구 2</v>
          </cell>
          <cell r="D174">
            <v>144</v>
          </cell>
          <cell r="E174">
            <v>1.116582018377079E-3</v>
          </cell>
          <cell r="F174">
            <v>148</v>
          </cell>
          <cell r="G174">
            <v>146</v>
          </cell>
          <cell r="H174">
            <v>149</v>
          </cell>
          <cell r="I174">
            <v>152</v>
          </cell>
          <cell r="J174">
            <v>155</v>
          </cell>
        </row>
        <row r="175">
          <cell r="C175" t="str">
            <v>효죽리</v>
          </cell>
          <cell r="D175">
            <v>126</v>
          </cell>
          <cell r="E175">
            <v>9.7700926607994414E-4</v>
          </cell>
          <cell r="F175">
            <v>129</v>
          </cell>
          <cell r="G175">
            <v>127</v>
          </cell>
          <cell r="H175">
            <v>130</v>
          </cell>
          <cell r="I175">
            <v>133</v>
          </cell>
          <cell r="J175">
            <v>135</v>
          </cell>
        </row>
        <row r="176">
          <cell r="C176" t="str">
            <v>죽림 1</v>
          </cell>
          <cell r="D176">
            <v>141</v>
          </cell>
          <cell r="E176">
            <v>1.0933198929942232E-3</v>
          </cell>
          <cell r="F176">
            <v>145</v>
          </cell>
          <cell r="G176">
            <v>143</v>
          </cell>
          <cell r="H176">
            <v>146</v>
          </cell>
          <cell r="I176">
            <v>149</v>
          </cell>
          <cell r="J176">
            <v>151</v>
          </cell>
        </row>
        <row r="177">
          <cell r="C177" t="str">
            <v>죽림 2</v>
          </cell>
          <cell r="D177">
            <v>107</v>
          </cell>
          <cell r="E177">
            <v>8.2968247198852399E-4</v>
          </cell>
          <cell r="F177">
            <v>110</v>
          </cell>
          <cell r="G177">
            <v>108</v>
          </cell>
          <cell r="H177">
            <v>111</v>
          </cell>
          <cell r="I177">
            <v>113</v>
          </cell>
          <cell r="J177">
            <v>115</v>
          </cell>
        </row>
        <row r="178">
          <cell r="C178" t="str">
            <v>죽림 3</v>
          </cell>
          <cell r="D178">
            <v>71</v>
          </cell>
          <cell r="E178">
            <v>5.5053696739425424E-4</v>
          </cell>
          <cell r="F178">
            <v>73</v>
          </cell>
          <cell r="G178">
            <v>72</v>
          </cell>
          <cell r="H178">
            <v>73</v>
          </cell>
          <cell r="I178">
            <v>75</v>
          </cell>
          <cell r="J178">
            <v>76</v>
          </cell>
        </row>
        <row r="179">
          <cell r="C179" t="str">
            <v>호암 1</v>
          </cell>
          <cell r="D179">
            <v>161</v>
          </cell>
          <cell r="E179">
            <v>1.2484007288799286E-3</v>
          </cell>
          <cell r="F179">
            <v>165</v>
          </cell>
          <cell r="G179">
            <v>163</v>
          </cell>
          <cell r="H179">
            <v>166</v>
          </cell>
          <cell r="I179">
            <v>170</v>
          </cell>
          <cell r="J179">
            <v>173</v>
          </cell>
        </row>
        <row r="180">
          <cell r="C180" t="str">
            <v>호암 2</v>
          </cell>
          <cell r="D180">
            <v>122</v>
          </cell>
          <cell r="E180">
            <v>9.4599309890280306E-4</v>
          </cell>
          <cell r="F180">
            <v>125</v>
          </cell>
          <cell r="G180">
            <v>123</v>
          </cell>
          <cell r="H180">
            <v>126</v>
          </cell>
          <cell r="I180">
            <v>129</v>
          </cell>
          <cell r="J180">
            <v>131</v>
          </cell>
        </row>
        <row r="181">
          <cell r="C181" t="str">
            <v>노티 1</v>
          </cell>
          <cell r="D181">
            <v>99</v>
          </cell>
          <cell r="E181">
            <v>7.6765013763424182E-4</v>
          </cell>
          <cell r="F181">
            <v>102</v>
          </cell>
          <cell r="G181">
            <v>100</v>
          </cell>
          <cell r="H181">
            <v>102</v>
          </cell>
          <cell r="I181">
            <v>105</v>
          </cell>
          <cell r="J181">
            <v>106</v>
          </cell>
        </row>
        <row r="182">
          <cell r="C182" t="str">
            <v>노티 2</v>
          </cell>
          <cell r="D182">
            <v>132</v>
          </cell>
          <cell r="E182">
            <v>1.0235335168456558E-3</v>
          </cell>
          <cell r="F182">
            <v>136</v>
          </cell>
          <cell r="G182">
            <v>134</v>
          </cell>
          <cell r="H182">
            <v>136</v>
          </cell>
          <cell r="I182">
            <v>139</v>
          </cell>
          <cell r="J182">
            <v>142</v>
          </cell>
        </row>
        <row r="183">
          <cell r="C183" t="str">
            <v>구암리</v>
          </cell>
          <cell r="D183">
            <v>110</v>
          </cell>
          <cell r="E183">
            <v>8.529445973713798E-4</v>
          </cell>
          <cell r="F183">
            <v>113</v>
          </cell>
          <cell r="G183">
            <v>111</v>
          </cell>
          <cell r="H183">
            <v>114</v>
          </cell>
          <cell r="I183">
            <v>116</v>
          </cell>
          <cell r="J183">
            <v>118</v>
          </cell>
        </row>
        <row r="184">
          <cell r="C184" t="str">
            <v>화곡리</v>
          </cell>
          <cell r="D184">
            <v>86</v>
          </cell>
          <cell r="E184">
            <v>6.668475943085333E-4</v>
          </cell>
          <cell r="F184">
            <v>88</v>
          </cell>
          <cell r="G184">
            <v>87</v>
          </cell>
          <cell r="H184">
            <v>89</v>
          </cell>
          <cell r="I184">
            <v>91</v>
          </cell>
          <cell r="J184">
            <v>92</v>
          </cell>
        </row>
        <row r="185">
          <cell r="D185">
            <v>4131</v>
          </cell>
          <cell r="F185">
            <v>4243</v>
          </cell>
          <cell r="G185">
            <v>4179</v>
          </cell>
          <cell r="H185">
            <v>4266</v>
          </cell>
          <cell r="I185">
            <v>4362</v>
          </cell>
          <cell r="J185">
            <v>4439</v>
          </cell>
        </row>
        <row r="186">
          <cell r="C186" t="str">
            <v>신충 1</v>
          </cell>
          <cell r="D186">
            <v>237</v>
          </cell>
          <cell r="E186">
            <v>1.8377079052456092E-3</v>
          </cell>
          <cell r="F186">
            <v>243</v>
          </cell>
          <cell r="G186">
            <v>240</v>
          </cell>
          <cell r="H186">
            <v>245</v>
          </cell>
          <cell r="I186">
            <v>250</v>
          </cell>
          <cell r="J186">
            <v>255</v>
          </cell>
        </row>
        <row r="187">
          <cell r="C187" t="str">
            <v>신충 2</v>
          </cell>
          <cell r="D187">
            <v>49</v>
          </cell>
          <cell r="E187">
            <v>3.7994804791997828E-4</v>
          </cell>
          <cell r="F187">
            <v>50</v>
          </cell>
          <cell r="G187">
            <v>50</v>
          </cell>
          <cell r="H187">
            <v>51</v>
          </cell>
          <cell r="I187">
            <v>52</v>
          </cell>
          <cell r="J187">
            <v>53</v>
          </cell>
        </row>
        <row r="188">
          <cell r="C188" t="str">
            <v>신충 3</v>
          </cell>
          <cell r="D188">
            <v>122</v>
          </cell>
          <cell r="E188">
            <v>9.4599309890280306E-4</v>
          </cell>
          <cell r="F188">
            <v>125</v>
          </cell>
          <cell r="G188">
            <v>123</v>
          </cell>
          <cell r="H188">
            <v>126</v>
          </cell>
          <cell r="I188">
            <v>129</v>
          </cell>
          <cell r="J188">
            <v>131</v>
          </cell>
        </row>
        <row r="189">
          <cell r="C189" t="str">
            <v>산성리</v>
          </cell>
          <cell r="D189">
            <v>116</v>
          </cell>
          <cell r="E189">
            <v>8.9946884813709143E-4</v>
          </cell>
          <cell r="F189">
            <v>119</v>
          </cell>
          <cell r="G189">
            <v>117</v>
          </cell>
          <cell r="H189">
            <v>120</v>
          </cell>
          <cell r="I189">
            <v>123</v>
          </cell>
          <cell r="J189">
            <v>125</v>
          </cell>
        </row>
        <row r="190">
          <cell r="C190" t="str">
            <v>월오 1</v>
          </cell>
          <cell r="D190">
            <v>326</v>
          </cell>
          <cell r="E190">
            <v>2.5278176249369983E-3</v>
          </cell>
          <cell r="F190">
            <v>335</v>
          </cell>
          <cell r="G190">
            <v>330</v>
          </cell>
          <cell r="H190">
            <v>337</v>
          </cell>
          <cell r="I190">
            <v>344</v>
          </cell>
          <cell r="J190">
            <v>350</v>
          </cell>
        </row>
        <row r="191">
          <cell r="C191" t="str">
            <v>월오 2</v>
          </cell>
          <cell r="D191">
            <v>111</v>
          </cell>
          <cell r="E191">
            <v>8.6069863916566508E-4</v>
          </cell>
          <cell r="F191">
            <v>114</v>
          </cell>
          <cell r="G191">
            <v>112</v>
          </cell>
          <cell r="H191">
            <v>115</v>
          </cell>
          <cell r="I191">
            <v>117</v>
          </cell>
          <cell r="J191">
            <v>119</v>
          </cell>
        </row>
        <row r="192">
          <cell r="C192" t="str">
            <v>지경 1</v>
          </cell>
          <cell r="D192">
            <v>190</v>
          </cell>
          <cell r="E192">
            <v>1.4732679409142015E-3</v>
          </cell>
          <cell r="F192">
            <v>195</v>
          </cell>
          <cell r="G192">
            <v>192</v>
          </cell>
          <cell r="H192">
            <v>196</v>
          </cell>
          <cell r="I192">
            <v>201</v>
          </cell>
          <cell r="J192">
            <v>204</v>
          </cell>
        </row>
        <row r="193">
          <cell r="C193" t="str">
            <v>지경 2</v>
          </cell>
          <cell r="D193">
            <v>70</v>
          </cell>
          <cell r="E193">
            <v>5.4278292559996897E-4</v>
          </cell>
          <cell r="F193">
            <v>72</v>
          </cell>
          <cell r="G193">
            <v>71</v>
          </cell>
          <cell r="H193">
            <v>72</v>
          </cell>
          <cell r="I193">
            <v>74</v>
          </cell>
          <cell r="J193">
            <v>75</v>
          </cell>
        </row>
        <row r="194">
          <cell r="C194" t="str">
            <v>석종 1</v>
          </cell>
          <cell r="D194">
            <v>75</v>
          </cell>
          <cell r="E194">
            <v>5.8155313457139532E-4</v>
          </cell>
          <cell r="F194">
            <v>77</v>
          </cell>
          <cell r="G194">
            <v>76</v>
          </cell>
          <cell r="H194">
            <v>77</v>
          </cell>
          <cell r="I194">
            <v>79</v>
          </cell>
          <cell r="J194">
            <v>81</v>
          </cell>
        </row>
        <row r="195">
          <cell r="C195" t="str">
            <v>석종 2</v>
          </cell>
          <cell r="D195">
            <v>361</v>
          </cell>
          <cell r="E195">
            <v>2.799209087736983E-3</v>
          </cell>
          <cell r="F195">
            <v>371</v>
          </cell>
          <cell r="G195">
            <v>365</v>
          </cell>
          <cell r="H195">
            <v>373</v>
          </cell>
          <cell r="I195">
            <v>381</v>
          </cell>
          <cell r="J195">
            <v>388</v>
          </cell>
        </row>
        <row r="196">
          <cell r="C196" t="str">
            <v>석종 3</v>
          </cell>
          <cell r="D196">
            <v>157</v>
          </cell>
          <cell r="E196">
            <v>1.2173845617027875E-3</v>
          </cell>
          <cell r="F196">
            <v>161</v>
          </cell>
          <cell r="G196">
            <v>159</v>
          </cell>
          <cell r="H196">
            <v>162</v>
          </cell>
          <cell r="I196">
            <v>166</v>
          </cell>
          <cell r="J196">
            <v>169</v>
          </cell>
        </row>
        <row r="197">
          <cell r="C197" t="str">
            <v>상도 1</v>
          </cell>
          <cell r="D197">
            <v>210</v>
          </cell>
          <cell r="E197">
            <v>1.6283487767999069E-3</v>
          </cell>
          <cell r="F197">
            <v>216</v>
          </cell>
          <cell r="G197">
            <v>212</v>
          </cell>
          <cell r="H197">
            <v>217</v>
          </cell>
          <cell r="I197">
            <v>222</v>
          </cell>
          <cell r="J197">
            <v>226</v>
          </cell>
        </row>
        <row r="198">
          <cell r="C198" t="str">
            <v>상도 2</v>
          </cell>
          <cell r="D198">
            <v>167</v>
          </cell>
          <cell r="E198">
            <v>1.2949249796456402E-3</v>
          </cell>
          <cell r="F198">
            <v>172</v>
          </cell>
          <cell r="G198">
            <v>169</v>
          </cell>
          <cell r="H198">
            <v>172</v>
          </cell>
          <cell r="I198">
            <v>176</v>
          </cell>
          <cell r="J198">
            <v>179</v>
          </cell>
        </row>
        <row r="199">
          <cell r="C199" t="str">
            <v>상도 3</v>
          </cell>
          <cell r="D199">
            <v>97</v>
          </cell>
          <cell r="E199">
            <v>7.5214205404567128E-4</v>
          </cell>
          <cell r="F199">
            <v>100</v>
          </cell>
          <cell r="G199">
            <v>98</v>
          </cell>
          <cell r="H199">
            <v>100</v>
          </cell>
          <cell r="I199">
            <v>102</v>
          </cell>
          <cell r="J199">
            <v>104</v>
          </cell>
        </row>
        <row r="200">
          <cell r="C200" t="str">
            <v>대명 1</v>
          </cell>
          <cell r="D200">
            <v>361</v>
          </cell>
          <cell r="E200">
            <v>2.799209087736983E-3</v>
          </cell>
          <cell r="F200">
            <v>371</v>
          </cell>
          <cell r="G200">
            <v>365</v>
          </cell>
          <cell r="H200">
            <v>373</v>
          </cell>
          <cell r="I200">
            <v>381</v>
          </cell>
          <cell r="J200">
            <v>388</v>
          </cell>
        </row>
        <row r="201">
          <cell r="C201" t="str">
            <v>대명 2</v>
          </cell>
          <cell r="D201">
            <v>153</v>
          </cell>
          <cell r="E201">
            <v>1.1863683945256465E-3</v>
          </cell>
          <cell r="F201">
            <v>157</v>
          </cell>
          <cell r="G201">
            <v>155</v>
          </cell>
          <cell r="H201">
            <v>158</v>
          </cell>
          <cell r="I201">
            <v>162</v>
          </cell>
          <cell r="J201">
            <v>164</v>
          </cell>
        </row>
        <row r="202">
          <cell r="C202" t="str">
            <v>대우리</v>
          </cell>
          <cell r="D202">
            <v>117</v>
          </cell>
          <cell r="E202">
            <v>9.072228899313767E-4</v>
          </cell>
          <cell r="F202">
            <v>120</v>
          </cell>
          <cell r="G202">
            <v>118</v>
          </cell>
          <cell r="H202">
            <v>121</v>
          </cell>
          <cell r="I202">
            <v>124</v>
          </cell>
          <cell r="J202">
            <v>126</v>
          </cell>
        </row>
        <row r="203">
          <cell r="C203" t="str">
            <v>대촌 1</v>
          </cell>
          <cell r="D203">
            <v>237</v>
          </cell>
          <cell r="E203">
            <v>1.8377079052456092E-3</v>
          </cell>
          <cell r="F203">
            <v>243</v>
          </cell>
          <cell r="G203">
            <v>240</v>
          </cell>
          <cell r="H203">
            <v>245</v>
          </cell>
          <cell r="I203">
            <v>250</v>
          </cell>
          <cell r="J203">
            <v>255</v>
          </cell>
        </row>
        <row r="204">
          <cell r="C204" t="str">
            <v>대촌 2</v>
          </cell>
          <cell r="D204">
            <v>72</v>
          </cell>
          <cell r="E204">
            <v>5.5829100918853951E-4</v>
          </cell>
          <cell r="F204">
            <v>74</v>
          </cell>
          <cell r="G204">
            <v>73</v>
          </cell>
          <cell r="H204">
            <v>74</v>
          </cell>
          <cell r="I204">
            <v>76</v>
          </cell>
          <cell r="J204">
            <v>77</v>
          </cell>
        </row>
        <row r="205">
          <cell r="C205" t="str">
            <v>학당리</v>
          </cell>
          <cell r="D205">
            <v>157</v>
          </cell>
          <cell r="E205">
            <v>1.2173845617027875E-3</v>
          </cell>
          <cell r="F205">
            <v>161</v>
          </cell>
          <cell r="G205">
            <v>159</v>
          </cell>
          <cell r="H205">
            <v>162</v>
          </cell>
          <cell r="I205">
            <v>166</v>
          </cell>
          <cell r="J205">
            <v>169</v>
          </cell>
        </row>
        <row r="206">
          <cell r="C206" t="str">
            <v>주곡리</v>
          </cell>
          <cell r="D206">
            <v>150</v>
          </cell>
          <cell r="E206">
            <v>1.1631062691427906E-3</v>
          </cell>
          <cell r="F206">
            <v>154</v>
          </cell>
          <cell r="G206">
            <v>152</v>
          </cell>
          <cell r="H206">
            <v>155</v>
          </cell>
          <cell r="I206">
            <v>158</v>
          </cell>
          <cell r="J206">
            <v>161</v>
          </cell>
        </row>
        <row r="207">
          <cell r="C207" t="str">
            <v>한천 1</v>
          </cell>
          <cell r="D207">
            <v>179</v>
          </cell>
          <cell r="E207">
            <v>1.3879734811770635E-3</v>
          </cell>
          <cell r="F207">
            <v>184</v>
          </cell>
          <cell r="G207">
            <v>181</v>
          </cell>
          <cell r="H207">
            <v>185</v>
          </cell>
          <cell r="I207">
            <v>189</v>
          </cell>
          <cell r="J207">
            <v>192</v>
          </cell>
        </row>
        <row r="208">
          <cell r="C208" t="str">
            <v>한천 2</v>
          </cell>
          <cell r="D208">
            <v>97</v>
          </cell>
          <cell r="E208">
            <v>7.5214205404567128E-4</v>
          </cell>
          <cell r="F208">
            <v>100</v>
          </cell>
          <cell r="G208">
            <v>98</v>
          </cell>
          <cell r="H208">
            <v>100</v>
          </cell>
          <cell r="I208">
            <v>102</v>
          </cell>
          <cell r="J208">
            <v>104</v>
          </cell>
        </row>
        <row r="209">
          <cell r="C209" t="str">
            <v>한천 3</v>
          </cell>
          <cell r="D209">
            <v>61</v>
          </cell>
          <cell r="E209">
            <v>4.7299654945140153E-4</v>
          </cell>
          <cell r="F209">
            <v>63</v>
          </cell>
          <cell r="G209">
            <v>62</v>
          </cell>
          <cell r="H209">
            <v>63</v>
          </cell>
          <cell r="I209">
            <v>64</v>
          </cell>
          <cell r="J209">
            <v>66</v>
          </cell>
        </row>
        <row r="210">
          <cell r="C210" t="str">
            <v>숙진 1</v>
          </cell>
          <cell r="D210">
            <v>154</v>
          </cell>
          <cell r="E210">
            <v>1.1941224363199317E-3</v>
          </cell>
          <cell r="F210">
            <v>158</v>
          </cell>
          <cell r="G210">
            <v>156</v>
          </cell>
          <cell r="H210">
            <v>159</v>
          </cell>
          <cell r="I210">
            <v>163</v>
          </cell>
          <cell r="J210">
            <v>165</v>
          </cell>
        </row>
        <row r="211">
          <cell r="C211" t="str">
            <v>숙진 2</v>
          </cell>
          <cell r="D211">
            <v>105</v>
          </cell>
          <cell r="E211">
            <v>8.1417438839995345E-4</v>
          </cell>
          <cell r="F211">
            <v>108</v>
          </cell>
          <cell r="G211">
            <v>106</v>
          </cell>
          <cell r="H211">
            <v>108</v>
          </cell>
          <cell r="I211">
            <v>111</v>
          </cell>
          <cell r="J211">
            <v>113</v>
          </cell>
        </row>
        <row r="212">
          <cell r="D212">
            <v>4307</v>
          </cell>
          <cell r="F212">
            <v>4426</v>
          </cell>
          <cell r="G212">
            <v>4359</v>
          </cell>
          <cell r="H212">
            <v>4450</v>
          </cell>
          <cell r="I212">
            <v>4547</v>
          </cell>
          <cell r="J212">
            <v>4630</v>
          </cell>
        </row>
        <row r="213">
          <cell r="C213" t="str">
            <v>마구평 1</v>
          </cell>
          <cell r="D213">
            <v>89</v>
          </cell>
          <cell r="E213">
            <v>6.9010971969138911E-4</v>
          </cell>
          <cell r="F213">
            <v>91</v>
          </cell>
          <cell r="G213">
            <v>90</v>
          </cell>
          <cell r="H213">
            <v>92</v>
          </cell>
          <cell r="I213">
            <v>94</v>
          </cell>
          <cell r="J213">
            <v>96</v>
          </cell>
        </row>
        <row r="214">
          <cell r="C214" t="str">
            <v>마구평 2</v>
          </cell>
          <cell r="D214">
            <v>74</v>
          </cell>
          <cell r="E214">
            <v>5.7379909277711005E-4</v>
          </cell>
          <cell r="F214">
            <v>76</v>
          </cell>
          <cell r="G214">
            <v>75</v>
          </cell>
          <cell r="H214">
            <v>76</v>
          </cell>
          <cell r="I214">
            <v>78</v>
          </cell>
          <cell r="J214">
            <v>80</v>
          </cell>
        </row>
        <row r="215">
          <cell r="C215" t="str">
            <v>마구평 3</v>
          </cell>
          <cell r="D215">
            <v>441</v>
          </cell>
          <cell r="E215">
            <v>3.4195324312798047E-3</v>
          </cell>
          <cell r="F215">
            <v>453</v>
          </cell>
          <cell r="G215">
            <v>446</v>
          </cell>
          <cell r="H215">
            <v>455</v>
          </cell>
          <cell r="I215">
            <v>466</v>
          </cell>
          <cell r="J215">
            <v>474</v>
          </cell>
        </row>
        <row r="216">
          <cell r="C216" t="str">
            <v>마구평 4</v>
          </cell>
          <cell r="D216">
            <v>88</v>
          </cell>
          <cell r="E216">
            <v>6.8235567789710384E-4</v>
          </cell>
          <cell r="F216">
            <v>90</v>
          </cell>
          <cell r="G216">
            <v>89</v>
          </cell>
          <cell r="H216">
            <v>91</v>
          </cell>
          <cell r="I216">
            <v>93</v>
          </cell>
          <cell r="J216">
            <v>95</v>
          </cell>
        </row>
        <row r="217">
          <cell r="C217" t="str">
            <v>마구평 5</v>
          </cell>
          <cell r="D217">
            <v>102</v>
          </cell>
          <cell r="E217">
            <v>7.9091226301709764E-4</v>
          </cell>
          <cell r="F217">
            <v>105</v>
          </cell>
          <cell r="G217">
            <v>103</v>
          </cell>
          <cell r="H217">
            <v>105</v>
          </cell>
          <cell r="I217">
            <v>108</v>
          </cell>
          <cell r="J217">
            <v>110</v>
          </cell>
        </row>
        <row r="218">
          <cell r="C218" t="str">
            <v>덕평 1</v>
          </cell>
          <cell r="D218">
            <v>165</v>
          </cell>
          <cell r="E218">
            <v>1.2794168960570697E-3</v>
          </cell>
          <cell r="F218">
            <v>169</v>
          </cell>
          <cell r="G218">
            <v>167</v>
          </cell>
          <cell r="H218">
            <v>170</v>
          </cell>
          <cell r="I218">
            <v>174</v>
          </cell>
          <cell r="J218">
            <v>177</v>
          </cell>
        </row>
        <row r="219">
          <cell r="C219" t="str">
            <v>덕평 2</v>
          </cell>
          <cell r="D219">
            <v>170</v>
          </cell>
          <cell r="E219">
            <v>1.3181871050284961E-3</v>
          </cell>
          <cell r="F219">
            <v>175</v>
          </cell>
          <cell r="G219">
            <v>172</v>
          </cell>
          <cell r="H219">
            <v>176</v>
          </cell>
          <cell r="I219">
            <v>180</v>
          </cell>
          <cell r="J219">
            <v>183</v>
          </cell>
        </row>
        <row r="220">
          <cell r="C220" t="str">
            <v>덕평 3</v>
          </cell>
          <cell r="D220">
            <v>49</v>
          </cell>
          <cell r="E220">
            <v>3.7994804791997828E-4</v>
          </cell>
          <cell r="F220">
            <v>50</v>
          </cell>
          <cell r="G220">
            <v>50</v>
          </cell>
          <cell r="H220">
            <v>51</v>
          </cell>
          <cell r="I220">
            <v>52</v>
          </cell>
          <cell r="J220">
            <v>53</v>
          </cell>
        </row>
        <row r="221">
          <cell r="C221" t="str">
            <v>부황 1</v>
          </cell>
          <cell r="D221">
            <v>78</v>
          </cell>
          <cell r="E221">
            <v>6.0481525995425113E-4</v>
          </cell>
          <cell r="F221">
            <v>80</v>
          </cell>
          <cell r="G221">
            <v>79</v>
          </cell>
          <cell r="H221">
            <v>81</v>
          </cell>
          <cell r="I221">
            <v>82</v>
          </cell>
          <cell r="J221">
            <v>84</v>
          </cell>
        </row>
        <row r="222">
          <cell r="C222" t="str">
            <v>부황 2</v>
          </cell>
          <cell r="D222">
            <v>75</v>
          </cell>
          <cell r="E222">
            <v>5.8155313457139532E-4</v>
          </cell>
          <cell r="F222">
            <v>77</v>
          </cell>
          <cell r="G222">
            <v>76</v>
          </cell>
          <cell r="H222">
            <v>77</v>
          </cell>
          <cell r="I222">
            <v>79</v>
          </cell>
          <cell r="J222">
            <v>81</v>
          </cell>
        </row>
        <row r="223">
          <cell r="C223" t="str">
            <v>부황 3</v>
          </cell>
          <cell r="D223">
            <v>73</v>
          </cell>
          <cell r="E223">
            <v>5.6604505098282478E-4</v>
          </cell>
          <cell r="F223">
            <v>75</v>
          </cell>
          <cell r="G223">
            <v>74</v>
          </cell>
          <cell r="H223">
            <v>75</v>
          </cell>
          <cell r="I223">
            <v>77</v>
          </cell>
          <cell r="J223">
            <v>78</v>
          </cell>
        </row>
        <row r="224">
          <cell r="C224" t="str">
            <v>외성 1</v>
          </cell>
          <cell r="D224">
            <v>139</v>
          </cell>
          <cell r="E224">
            <v>1.0778118094056527E-3</v>
          </cell>
          <cell r="F224">
            <v>143</v>
          </cell>
          <cell r="G224">
            <v>141</v>
          </cell>
          <cell r="H224">
            <v>144</v>
          </cell>
          <cell r="I224">
            <v>147</v>
          </cell>
          <cell r="J224">
            <v>149</v>
          </cell>
        </row>
        <row r="225">
          <cell r="C225" t="str">
            <v>외성 2</v>
          </cell>
          <cell r="D225">
            <v>145</v>
          </cell>
          <cell r="E225">
            <v>1.1243360601713643E-3</v>
          </cell>
          <cell r="F225">
            <v>149</v>
          </cell>
          <cell r="G225">
            <v>147</v>
          </cell>
          <cell r="H225">
            <v>150</v>
          </cell>
          <cell r="I225">
            <v>153</v>
          </cell>
          <cell r="J225">
            <v>156</v>
          </cell>
        </row>
        <row r="226">
          <cell r="C226" t="str">
            <v>외성 3</v>
          </cell>
          <cell r="D226">
            <v>101</v>
          </cell>
          <cell r="E226">
            <v>7.8315822122281237E-4</v>
          </cell>
          <cell r="F226">
            <v>104</v>
          </cell>
          <cell r="G226">
            <v>102</v>
          </cell>
          <cell r="H226">
            <v>104</v>
          </cell>
          <cell r="I226">
            <v>107</v>
          </cell>
          <cell r="J226">
            <v>109</v>
          </cell>
        </row>
        <row r="227">
          <cell r="C227" t="str">
            <v>감곡 1</v>
          </cell>
          <cell r="D227">
            <v>93</v>
          </cell>
          <cell r="E227">
            <v>7.211258868685302E-4</v>
          </cell>
          <cell r="F227">
            <v>96</v>
          </cell>
          <cell r="G227">
            <v>94</v>
          </cell>
          <cell r="H227">
            <v>96</v>
          </cell>
          <cell r="I227">
            <v>98</v>
          </cell>
          <cell r="J227">
            <v>100</v>
          </cell>
        </row>
        <row r="228">
          <cell r="C228" t="str">
            <v>감곡 2</v>
          </cell>
          <cell r="D228">
            <v>180</v>
          </cell>
          <cell r="E228">
            <v>1.3957275229713488E-3</v>
          </cell>
          <cell r="F228">
            <v>185</v>
          </cell>
          <cell r="G228">
            <v>182</v>
          </cell>
          <cell r="H228">
            <v>186</v>
          </cell>
          <cell r="I228">
            <v>190</v>
          </cell>
          <cell r="J228">
            <v>193</v>
          </cell>
        </row>
        <row r="229">
          <cell r="C229" t="str">
            <v>충곡 1</v>
          </cell>
          <cell r="D229">
            <v>92</v>
          </cell>
          <cell r="E229">
            <v>7.1337184507424493E-4</v>
          </cell>
          <cell r="F229">
            <v>95</v>
          </cell>
          <cell r="G229">
            <v>93</v>
          </cell>
          <cell r="H229">
            <v>95</v>
          </cell>
          <cell r="I229">
            <v>97</v>
          </cell>
          <cell r="J229">
            <v>99</v>
          </cell>
        </row>
        <row r="230">
          <cell r="C230" t="str">
            <v>충곡 2</v>
          </cell>
          <cell r="D230">
            <v>145</v>
          </cell>
          <cell r="E230">
            <v>1.1243360601713643E-3</v>
          </cell>
          <cell r="F230">
            <v>149</v>
          </cell>
          <cell r="G230">
            <v>147</v>
          </cell>
          <cell r="H230">
            <v>150</v>
          </cell>
          <cell r="I230">
            <v>153</v>
          </cell>
          <cell r="J230">
            <v>156</v>
          </cell>
        </row>
        <row r="231">
          <cell r="C231" t="str">
            <v>신풍리</v>
          </cell>
          <cell r="D231">
            <v>110</v>
          </cell>
          <cell r="E231">
            <v>8.529445973713798E-4</v>
          </cell>
          <cell r="F231">
            <v>113</v>
          </cell>
          <cell r="G231">
            <v>111</v>
          </cell>
          <cell r="H231">
            <v>114</v>
          </cell>
          <cell r="I231">
            <v>116</v>
          </cell>
          <cell r="J231">
            <v>118</v>
          </cell>
        </row>
        <row r="232">
          <cell r="C232" t="str">
            <v>탑정 1</v>
          </cell>
          <cell r="D232">
            <v>78</v>
          </cell>
          <cell r="E232">
            <v>6.0481525995425113E-4</v>
          </cell>
          <cell r="F232">
            <v>80</v>
          </cell>
          <cell r="G232">
            <v>79</v>
          </cell>
          <cell r="H232">
            <v>81</v>
          </cell>
          <cell r="I232">
            <v>82</v>
          </cell>
          <cell r="J232">
            <v>84</v>
          </cell>
        </row>
        <row r="233">
          <cell r="C233" t="str">
            <v>탑정 2</v>
          </cell>
          <cell r="D233">
            <v>108</v>
          </cell>
          <cell r="E233">
            <v>8.3743651378280926E-4</v>
          </cell>
          <cell r="F233">
            <v>111</v>
          </cell>
          <cell r="G233">
            <v>109</v>
          </cell>
          <cell r="H233">
            <v>112</v>
          </cell>
          <cell r="I233">
            <v>114</v>
          </cell>
          <cell r="J233">
            <v>116</v>
          </cell>
        </row>
        <row r="234">
          <cell r="C234" t="str">
            <v>탑정 3</v>
          </cell>
          <cell r="D234">
            <v>76</v>
          </cell>
          <cell r="E234">
            <v>5.8930717636568059E-4</v>
          </cell>
          <cell r="F234">
            <v>78</v>
          </cell>
          <cell r="G234">
            <v>77</v>
          </cell>
          <cell r="H234">
            <v>78</v>
          </cell>
          <cell r="I234">
            <v>80</v>
          </cell>
          <cell r="J234">
            <v>82</v>
          </cell>
        </row>
        <row r="235">
          <cell r="C235" t="str">
            <v>신교 1</v>
          </cell>
          <cell r="D235">
            <v>181</v>
          </cell>
          <cell r="E235">
            <v>1.403481564765634E-3</v>
          </cell>
          <cell r="F235">
            <v>186</v>
          </cell>
          <cell r="G235">
            <v>183</v>
          </cell>
          <cell r="H235">
            <v>187</v>
          </cell>
          <cell r="I235">
            <v>191</v>
          </cell>
          <cell r="J235">
            <v>194</v>
          </cell>
        </row>
        <row r="236">
          <cell r="C236" t="str">
            <v>신교 2</v>
          </cell>
          <cell r="D236">
            <v>217</v>
          </cell>
          <cell r="E236">
            <v>1.6826270693599038E-3</v>
          </cell>
          <cell r="F236">
            <v>223</v>
          </cell>
          <cell r="G236">
            <v>220</v>
          </cell>
          <cell r="H236">
            <v>224</v>
          </cell>
          <cell r="I236">
            <v>229</v>
          </cell>
          <cell r="J236">
            <v>233</v>
          </cell>
        </row>
        <row r="237">
          <cell r="C237" t="str">
            <v>신교 3</v>
          </cell>
          <cell r="D237">
            <v>129</v>
          </cell>
          <cell r="E237">
            <v>1.0002713914628E-3</v>
          </cell>
          <cell r="F237">
            <v>133</v>
          </cell>
          <cell r="G237">
            <v>131</v>
          </cell>
          <cell r="H237">
            <v>133</v>
          </cell>
          <cell r="I237">
            <v>136</v>
          </cell>
          <cell r="J237">
            <v>139</v>
          </cell>
        </row>
        <row r="238">
          <cell r="C238" t="str">
            <v>반송 1</v>
          </cell>
          <cell r="D238">
            <v>138</v>
          </cell>
          <cell r="E238">
            <v>1.0700577676113674E-3</v>
          </cell>
          <cell r="F238">
            <v>142</v>
          </cell>
          <cell r="G238">
            <v>140</v>
          </cell>
          <cell r="H238">
            <v>143</v>
          </cell>
          <cell r="I238">
            <v>146</v>
          </cell>
          <cell r="J238">
            <v>148</v>
          </cell>
        </row>
        <row r="239">
          <cell r="C239" t="str">
            <v>반송 2</v>
          </cell>
          <cell r="D239">
            <v>262</v>
          </cell>
          <cell r="E239">
            <v>2.031558950102741E-3</v>
          </cell>
          <cell r="F239">
            <v>269</v>
          </cell>
          <cell r="G239">
            <v>265</v>
          </cell>
          <cell r="H239">
            <v>271</v>
          </cell>
          <cell r="I239">
            <v>277</v>
          </cell>
          <cell r="J239">
            <v>281</v>
          </cell>
        </row>
        <row r="240">
          <cell r="C240" t="str">
            <v>반송 3</v>
          </cell>
          <cell r="D240">
            <v>105</v>
          </cell>
          <cell r="E240">
            <v>8.1417438839995345E-4</v>
          </cell>
          <cell r="F240">
            <v>108</v>
          </cell>
          <cell r="G240">
            <v>106</v>
          </cell>
          <cell r="H240">
            <v>108</v>
          </cell>
          <cell r="I240">
            <v>111</v>
          </cell>
          <cell r="J240">
            <v>113</v>
          </cell>
        </row>
        <row r="241">
          <cell r="C241" t="str">
            <v>아호 1</v>
          </cell>
          <cell r="D241">
            <v>201</v>
          </cell>
          <cell r="E241">
            <v>1.5585624006513395E-3</v>
          </cell>
          <cell r="F241">
            <v>206</v>
          </cell>
          <cell r="G241">
            <v>203</v>
          </cell>
          <cell r="H241">
            <v>208</v>
          </cell>
          <cell r="I241">
            <v>212</v>
          </cell>
          <cell r="J241">
            <v>216</v>
          </cell>
        </row>
        <row r="242">
          <cell r="C242" t="str">
            <v>아호 2</v>
          </cell>
          <cell r="D242">
            <v>99</v>
          </cell>
          <cell r="E242">
            <v>7.6765013763424182E-4</v>
          </cell>
          <cell r="F242">
            <v>102</v>
          </cell>
          <cell r="G242">
            <v>100</v>
          </cell>
          <cell r="H242">
            <v>102</v>
          </cell>
          <cell r="I242">
            <v>105</v>
          </cell>
          <cell r="J242">
            <v>106</v>
          </cell>
        </row>
        <row r="243">
          <cell r="C243" t="str">
            <v>부인 1</v>
          </cell>
          <cell r="D243">
            <v>58</v>
          </cell>
          <cell r="E243">
            <v>4.4973442406854571E-4</v>
          </cell>
          <cell r="F243">
            <v>60</v>
          </cell>
          <cell r="G243">
            <v>59</v>
          </cell>
          <cell r="H243">
            <v>60</v>
          </cell>
          <cell r="I243">
            <v>61</v>
          </cell>
          <cell r="J243">
            <v>62</v>
          </cell>
        </row>
        <row r="244">
          <cell r="C244" t="str">
            <v>부인 2</v>
          </cell>
          <cell r="D244">
            <v>168</v>
          </cell>
          <cell r="E244">
            <v>1.3026790214399255E-3</v>
          </cell>
          <cell r="F244">
            <v>173</v>
          </cell>
          <cell r="G244">
            <v>170</v>
          </cell>
          <cell r="H244">
            <v>174</v>
          </cell>
          <cell r="I244">
            <v>177</v>
          </cell>
          <cell r="J244">
            <v>181</v>
          </cell>
        </row>
        <row r="245">
          <cell r="C245" t="str">
            <v>부인 3</v>
          </cell>
          <cell r="D245">
            <v>78</v>
          </cell>
          <cell r="E245">
            <v>6.0481525995425113E-4</v>
          </cell>
          <cell r="F245">
            <v>80</v>
          </cell>
          <cell r="G245">
            <v>79</v>
          </cell>
          <cell r="H245">
            <v>81</v>
          </cell>
          <cell r="I245">
            <v>82</v>
          </cell>
          <cell r="J245">
            <v>84</v>
          </cell>
        </row>
        <row r="246">
          <cell r="D246">
            <v>7175</v>
          </cell>
          <cell r="F246">
            <v>7371</v>
          </cell>
          <cell r="G246">
            <v>7258</v>
          </cell>
          <cell r="H246">
            <v>7407</v>
          </cell>
          <cell r="I246">
            <v>7578</v>
          </cell>
          <cell r="J246">
            <v>7708</v>
          </cell>
        </row>
        <row r="247">
          <cell r="C247" t="str">
            <v>화악리</v>
          </cell>
          <cell r="D247">
            <v>285</v>
          </cell>
          <cell r="E247">
            <v>2.2099019113713024E-3</v>
          </cell>
          <cell r="F247">
            <v>293</v>
          </cell>
          <cell r="G247">
            <v>288</v>
          </cell>
          <cell r="H247">
            <v>294</v>
          </cell>
          <cell r="I247">
            <v>301</v>
          </cell>
          <cell r="J247">
            <v>306</v>
          </cell>
        </row>
        <row r="248">
          <cell r="C248" t="str">
            <v>천호리</v>
          </cell>
          <cell r="D248">
            <v>162</v>
          </cell>
          <cell r="E248">
            <v>1.2561547706742139E-3</v>
          </cell>
          <cell r="F248">
            <v>166</v>
          </cell>
          <cell r="G248">
            <v>164</v>
          </cell>
          <cell r="H248">
            <v>167</v>
          </cell>
          <cell r="I248">
            <v>171</v>
          </cell>
          <cell r="J248">
            <v>174</v>
          </cell>
        </row>
        <row r="249">
          <cell r="C249" t="str">
            <v>송정 1</v>
          </cell>
          <cell r="D249">
            <v>214</v>
          </cell>
          <cell r="E249">
            <v>1.659364943977048E-3</v>
          </cell>
          <cell r="F249">
            <v>220</v>
          </cell>
          <cell r="G249">
            <v>216</v>
          </cell>
          <cell r="H249">
            <v>221</v>
          </cell>
          <cell r="I249">
            <v>226</v>
          </cell>
          <cell r="J249">
            <v>230</v>
          </cell>
        </row>
        <row r="250">
          <cell r="C250" t="str">
            <v>송정 2</v>
          </cell>
          <cell r="D250">
            <v>217</v>
          </cell>
          <cell r="E250">
            <v>1.6826270693599038E-3</v>
          </cell>
          <cell r="F250">
            <v>223</v>
          </cell>
          <cell r="G250">
            <v>220</v>
          </cell>
          <cell r="H250">
            <v>224</v>
          </cell>
          <cell r="I250">
            <v>229</v>
          </cell>
          <cell r="J250">
            <v>233</v>
          </cell>
        </row>
        <row r="251">
          <cell r="C251" t="str">
            <v>신암리</v>
          </cell>
          <cell r="D251">
            <v>292</v>
          </cell>
          <cell r="E251">
            <v>2.2641802039312991E-3</v>
          </cell>
          <cell r="F251">
            <v>300</v>
          </cell>
          <cell r="G251">
            <v>295</v>
          </cell>
          <cell r="H251">
            <v>302</v>
          </cell>
          <cell r="I251">
            <v>308</v>
          </cell>
          <cell r="J251">
            <v>314</v>
          </cell>
        </row>
        <row r="252">
          <cell r="C252" t="str">
            <v>연산 1</v>
          </cell>
          <cell r="D252">
            <v>152</v>
          </cell>
          <cell r="E252">
            <v>1.1786143527313612E-3</v>
          </cell>
          <cell r="F252">
            <v>156</v>
          </cell>
          <cell r="G252">
            <v>154</v>
          </cell>
          <cell r="H252">
            <v>157</v>
          </cell>
          <cell r="I252">
            <v>161</v>
          </cell>
          <cell r="J252">
            <v>163</v>
          </cell>
        </row>
        <row r="253">
          <cell r="C253" t="str">
            <v>연산 2</v>
          </cell>
          <cell r="D253">
            <v>404</v>
          </cell>
          <cell r="E253">
            <v>3.1326328848912495E-3</v>
          </cell>
          <cell r="F253">
            <v>415</v>
          </cell>
          <cell r="G253">
            <v>409</v>
          </cell>
          <cell r="H253">
            <v>417</v>
          </cell>
          <cell r="I253">
            <v>427</v>
          </cell>
          <cell r="J253">
            <v>434</v>
          </cell>
        </row>
        <row r="254">
          <cell r="C254" t="str">
            <v>연산 3</v>
          </cell>
          <cell r="D254">
            <v>373</v>
          </cell>
          <cell r="E254">
            <v>2.8922575892684063E-3</v>
          </cell>
          <cell r="F254">
            <v>383</v>
          </cell>
          <cell r="G254">
            <v>377</v>
          </cell>
          <cell r="H254">
            <v>385</v>
          </cell>
          <cell r="I254">
            <v>394</v>
          </cell>
          <cell r="J254">
            <v>401</v>
          </cell>
        </row>
        <row r="255">
          <cell r="C255" t="str">
            <v>연산 4</v>
          </cell>
          <cell r="D255">
            <v>194</v>
          </cell>
          <cell r="E255">
            <v>1.5042841080913426E-3</v>
          </cell>
          <cell r="F255">
            <v>199</v>
          </cell>
          <cell r="G255">
            <v>196</v>
          </cell>
          <cell r="H255">
            <v>200</v>
          </cell>
          <cell r="I255">
            <v>205</v>
          </cell>
          <cell r="J255">
            <v>208</v>
          </cell>
        </row>
        <row r="256">
          <cell r="C256" t="str">
            <v>청동 1</v>
          </cell>
          <cell r="D256">
            <v>123</v>
          </cell>
          <cell r="E256">
            <v>9.5374714069708833E-4</v>
          </cell>
          <cell r="F256">
            <v>126</v>
          </cell>
          <cell r="G256">
            <v>124</v>
          </cell>
          <cell r="H256">
            <v>127</v>
          </cell>
          <cell r="I256">
            <v>130</v>
          </cell>
          <cell r="J256">
            <v>132</v>
          </cell>
        </row>
        <row r="257">
          <cell r="C257" t="str">
            <v>청동 2</v>
          </cell>
          <cell r="D257">
            <v>318</v>
          </cell>
          <cell r="E257">
            <v>2.4657852905827162E-3</v>
          </cell>
          <cell r="F257">
            <v>327</v>
          </cell>
          <cell r="G257">
            <v>322</v>
          </cell>
          <cell r="H257">
            <v>328</v>
          </cell>
          <cell r="I257">
            <v>336</v>
          </cell>
          <cell r="J257">
            <v>342</v>
          </cell>
        </row>
        <row r="258">
          <cell r="C258" t="str">
            <v>청동 3</v>
          </cell>
          <cell r="D258">
            <v>148</v>
          </cell>
          <cell r="E258">
            <v>1.1475981855542201E-3</v>
          </cell>
          <cell r="F258">
            <v>152</v>
          </cell>
          <cell r="G258">
            <v>150</v>
          </cell>
          <cell r="H258">
            <v>153</v>
          </cell>
          <cell r="I258">
            <v>156</v>
          </cell>
          <cell r="J258">
            <v>159</v>
          </cell>
        </row>
        <row r="259">
          <cell r="C259" t="str">
            <v>청동 4</v>
          </cell>
          <cell r="D259">
            <v>197</v>
          </cell>
          <cell r="E259">
            <v>1.5275462334741984E-3</v>
          </cell>
          <cell r="F259">
            <v>202</v>
          </cell>
          <cell r="G259">
            <v>199</v>
          </cell>
          <cell r="H259">
            <v>203</v>
          </cell>
          <cell r="I259">
            <v>208</v>
          </cell>
          <cell r="J259">
            <v>212</v>
          </cell>
        </row>
        <row r="260">
          <cell r="C260" t="str">
            <v>고정리</v>
          </cell>
          <cell r="D260">
            <v>160</v>
          </cell>
          <cell r="E260">
            <v>1.2406466870856434E-3</v>
          </cell>
          <cell r="F260">
            <v>164</v>
          </cell>
          <cell r="G260">
            <v>162</v>
          </cell>
          <cell r="H260">
            <v>165</v>
          </cell>
          <cell r="I260">
            <v>169</v>
          </cell>
          <cell r="J260">
            <v>172</v>
          </cell>
        </row>
        <row r="261">
          <cell r="C261" t="str">
            <v>한전 1</v>
          </cell>
          <cell r="D261">
            <v>72</v>
          </cell>
          <cell r="E261">
            <v>5.5829100918853951E-4</v>
          </cell>
          <cell r="F261">
            <v>74</v>
          </cell>
          <cell r="G261">
            <v>73</v>
          </cell>
          <cell r="H261">
            <v>74</v>
          </cell>
          <cell r="I261">
            <v>76</v>
          </cell>
          <cell r="J261">
            <v>77</v>
          </cell>
        </row>
        <row r="262">
          <cell r="C262" t="str">
            <v>한전 2</v>
          </cell>
          <cell r="D262">
            <v>501</v>
          </cell>
          <cell r="E262">
            <v>3.884774938936921E-3</v>
          </cell>
          <cell r="F262">
            <v>515</v>
          </cell>
          <cell r="G262">
            <v>507</v>
          </cell>
          <cell r="H262">
            <v>517</v>
          </cell>
          <cell r="I262">
            <v>529</v>
          </cell>
          <cell r="J262">
            <v>538</v>
          </cell>
        </row>
        <row r="263">
          <cell r="C263" t="str">
            <v>임리 1</v>
          </cell>
          <cell r="D263">
            <v>100</v>
          </cell>
          <cell r="E263">
            <v>7.7540417942852709E-4</v>
          </cell>
          <cell r="F263">
            <v>103</v>
          </cell>
          <cell r="G263">
            <v>101</v>
          </cell>
          <cell r="H263">
            <v>103</v>
          </cell>
          <cell r="I263">
            <v>106</v>
          </cell>
          <cell r="J263">
            <v>107</v>
          </cell>
        </row>
        <row r="264">
          <cell r="C264" t="str">
            <v>임리 2</v>
          </cell>
          <cell r="D264">
            <v>117</v>
          </cell>
          <cell r="E264">
            <v>9.072228899313767E-4</v>
          </cell>
          <cell r="F264">
            <v>120</v>
          </cell>
          <cell r="G264">
            <v>118</v>
          </cell>
          <cell r="H264">
            <v>121</v>
          </cell>
          <cell r="I264">
            <v>124</v>
          </cell>
          <cell r="J264">
            <v>126</v>
          </cell>
        </row>
        <row r="265">
          <cell r="C265" t="str">
            <v>관동 1</v>
          </cell>
          <cell r="D265">
            <v>172</v>
          </cell>
          <cell r="E265">
            <v>1.3336951886170666E-3</v>
          </cell>
          <cell r="F265">
            <v>177</v>
          </cell>
          <cell r="G265">
            <v>174</v>
          </cell>
          <cell r="H265">
            <v>178</v>
          </cell>
          <cell r="I265">
            <v>182</v>
          </cell>
          <cell r="J265">
            <v>185</v>
          </cell>
        </row>
        <row r="266">
          <cell r="C266" t="str">
            <v>관동 2</v>
          </cell>
          <cell r="D266">
            <v>92</v>
          </cell>
          <cell r="E266">
            <v>7.1337184507424493E-4</v>
          </cell>
          <cell r="F266">
            <v>95</v>
          </cell>
          <cell r="G266">
            <v>93</v>
          </cell>
          <cell r="H266">
            <v>95</v>
          </cell>
          <cell r="I266">
            <v>97</v>
          </cell>
          <cell r="J266">
            <v>99</v>
          </cell>
        </row>
        <row r="267">
          <cell r="C267" t="str">
            <v>고양리</v>
          </cell>
          <cell r="D267">
            <v>176</v>
          </cell>
          <cell r="E267">
            <v>1.3647113557942077E-3</v>
          </cell>
          <cell r="F267">
            <v>181</v>
          </cell>
          <cell r="G267">
            <v>178</v>
          </cell>
          <cell r="H267">
            <v>182</v>
          </cell>
          <cell r="I267">
            <v>186</v>
          </cell>
          <cell r="J267">
            <v>189</v>
          </cell>
        </row>
        <row r="268">
          <cell r="C268" t="str">
            <v>표정 1</v>
          </cell>
          <cell r="D268">
            <v>226</v>
          </cell>
          <cell r="E268">
            <v>1.7524134455084712E-3</v>
          </cell>
          <cell r="F268">
            <v>232</v>
          </cell>
          <cell r="G268">
            <v>229</v>
          </cell>
          <cell r="H268">
            <v>233</v>
          </cell>
          <cell r="I268">
            <v>239</v>
          </cell>
          <cell r="J268">
            <v>243</v>
          </cell>
        </row>
        <row r="269">
          <cell r="C269" t="str">
            <v>표정 2</v>
          </cell>
          <cell r="D269">
            <v>210</v>
          </cell>
          <cell r="E269">
            <v>1.6283487767999069E-3</v>
          </cell>
          <cell r="F269">
            <v>216</v>
          </cell>
          <cell r="G269">
            <v>212</v>
          </cell>
          <cell r="H269">
            <v>217</v>
          </cell>
          <cell r="I269">
            <v>222</v>
          </cell>
          <cell r="J269">
            <v>226</v>
          </cell>
        </row>
        <row r="270">
          <cell r="C270" t="str">
            <v>덕암 1</v>
          </cell>
          <cell r="D270">
            <v>164</v>
          </cell>
          <cell r="E270">
            <v>1.2716628542627844E-3</v>
          </cell>
          <cell r="F270">
            <v>168</v>
          </cell>
          <cell r="G270">
            <v>166</v>
          </cell>
          <cell r="H270">
            <v>169</v>
          </cell>
          <cell r="I270">
            <v>173</v>
          </cell>
          <cell r="J270">
            <v>176</v>
          </cell>
        </row>
        <row r="271">
          <cell r="C271" t="str">
            <v>덕암 2</v>
          </cell>
          <cell r="D271">
            <v>91</v>
          </cell>
          <cell r="E271">
            <v>7.0561780327995966E-4</v>
          </cell>
          <cell r="F271">
            <v>93</v>
          </cell>
          <cell r="G271">
            <v>92</v>
          </cell>
          <cell r="H271">
            <v>94</v>
          </cell>
          <cell r="I271">
            <v>96</v>
          </cell>
          <cell r="J271">
            <v>98</v>
          </cell>
        </row>
        <row r="272">
          <cell r="C272" t="str">
            <v>장전 1</v>
          </cell>
          <cell r="D272">
            <v>204</v>
          </cell>
          <cell r="E272">
            <v>1.5818245260341953E-3</v>
          </cell>
          <cell r="F272">
            <v>210</v>
          </cell>
          <cell r="G272">
            <v>206</v>
          </cell>
          <cell r="H272">
            <v>211</v>
          </cell>
          <cell r="I272">
            <v>215</v>
          </cell>
          <cell r="J272">
            <v>219</v>
          </cell>
        </row>
        <row r="273">
          <cell r="C273" t="str">
            <v>장전 2</v>
          </cell>
          <cell r="D273">
            <v>103</v>
          </cell>
          <cell r="E273">
            <v>7.9866630481138291E-4</v>
          </cell>
          <cell r="F273">
            <v>106</v>
          </cell>
          <cell r="G273">
            <v>104</v>
          </cell>
          <cell r="H273">
            <v>106</v>
          </cell>
          <cell r="I273">
            <v>109</v>
          </cell>
          <cell r="J273">
            <v>111</v>
          </cell>
        </row>
        <row r="274">
          <cell r="C274" t="str">
            <v>장전 3</v>
          </cell>
          <cell r="D274">
            <v>146</v>
          </cell>
          <cell r="E274">
            <v>1.1320901019656496E-3</v>
          </cell>
          <cell r="F274">
            <v>150</v>
          </cell>
          <cell r="G274">
            <v>148</v>
          </cell>
          <cell r="H274">
            <v>151</v>
          </cell>
          <cell r="I274">
            <v>154</v>
          </cell>
          <cell r="J274">
            <v>157</v>
          </cell>
        </row>
        <row r="275">
          <cell r="C275" t="str">
            <v>백석 1</v>
          </cell>
          <cell r="D275">
            <v>59</v>
          </cell>
          <cell r="E275">
            <v>4.5748846586283099E-4</v>
          </cell>
          <cell r="F275">
            <v>61</v>
          </cell>
          <cell r="G275">
            <v>60</v>
          </cell>
          <cell r="H275">
            <v>61</v>
          </cell>
          <cell r="I275">
            <v>62</v>
          </cell>
          <cell r="J275">
            <v>63</v>
          </cell>
        </row>
        <row r="276">
          <cell r="C276" t="str">
            <v>백석 2</v>
          </cell>
          <cell r="D276">
            <v>83</v>
          </cell>
          <cell r="E276">
            <v>6.4358546892567749E-4</v>
          </cell>
          <cell r="F276">
            <v>85</v>
          </cell>
          <cell r="G276">
            <v>84</v>
          </cell>
          <cell r="H276">
            <v>86</v>
          </cell>
          <cell r="I276">
            <v>88</v>
          </cell>
          <cell r="J276">
            <v>89</v>
          </cell>
        </row>
        <row r="277">
          <cell r="C277" t="str">
            <v>백석 3</v>
          </cell>
          <cell r="D277">
            <v>194</v>
          </cell>
          <cell r="E277">
            <v>1.5042841080913426E-3</v>
          </cell>
          <cell r="F277">
            <v>199</v>
          </cell>
          <cell r="G277">
            <v>196</v>
          </cell>
          <cell r="H277">
            <v>200</v>
          </cell>
          <cell r="I277">
            <v>205</v>
          </cell>
          <cell r="J277">
            <v>208</v>
          </cell>
        </row>
        <row r="278">
          <cell r="C278" t="str">
            <v>백석 4</v>
          </cell>
          <cell r="D278">
            <v>159</v>
          </cell>
          <cell r="E278">
            <v>1.2328926452913581E-3</v>
          </cell>
          <cell r="F278">
            <v>163</v>
          </cell>
          <cell r="G278">
            <v>161</v>
          </cell>
          <cell r="H278">
            <v>164</v>
          </cell>
          <cell r="I278">
            <v>168</v>
          </cell>
          <cell r="J278">
            <v>171</v>
          </cell>
        </row>
        <row r="279">
          <cell r="C279" t="str">
            <v>어은 1</v>
          </cell>
          <cell r="D279">
            <v>109</v>
          </cell>
          <cell r="E279">
            <v>8.4519055557709453E-4</v>
          </cell>
          <cell r="F279">
            <v>112</v>
          </cell>
          <cell r="G279">
            <v>110</v>
          </cell>
          <cell r="H279">
            <v>113</v>
          </cell>
          <cell r="I279">
            <v>115</v>
          </cell>
          <cell r="J279">
            <v>117</v>
          </cell>
        </row>
        <row r="280">
          <cell r="C280" t="str">
            <v>어은 2</v>
          </cell>
          <cell r="D280">
            <v>95</v>
          </cell>
          <cell r="E280">
            <v>7.3663397045710074E-4</v>
          </cell>
          <cell r="F280">
            <v>98</v>
          </cell>
          <cell r="G280">
            <v>96</v>
          </cell>
          <cell r="H280">
            <v>98</v>
          </cell>
          <cell r="I280">
            <v>100</v>
          </cell>
          <cell r="J280">
            <v>102</v>
          </cell>
        </row>
        <row r="281">
          <cell r="C281" t="str">
            <v>사포리</v>
          </cell>
          <cell r="D281">
            <v>156</v>
          </cell>
          <cell r="E281">
            <v>1.2096305199085023E-3</v>
          </cell>
          <cell r="F281">
            <v>160</v>
          </cell>
          <cell r="G281">
            <v>158</v>
          </cell>
          <cell r="H281">
            <v>161</v>
          </cell>
          <cell r="I281">
            <v>165</v>
          </cell>
          <cell r="J281">
            <v>168</v>
          </cell>
        </row>
        <row r="282">
          <cell r="C282" t="str">
            <v>송산 1</v>
          </cell>
          <cell r="D282">
            <v>132</v>
          </cell>
          <cell r="E282">
            <v>1.0235335168456558E-3</v>
          </cell>
          <cell r="F282">
            <v>136</v>
          </cell>
          <cell r="G282">
            <v>134</v>
          </cell>
          <cell r="H282">
            <v>136</v>
          </cell>
          <cell r="I282">
            <v>139</v>
          </cell>
          <cell r="J282">
            <v>142</v>
          </cell>
        </row>
        <row r="283">
          <cell r="C283" t="str">
            <v>송산 2</v>
          </cell>
          <cell r="D283">
            <v>68</v>
          </cell>
          <cell r="E283">
            <v>5.2727484201139842E-4</v>
          </cell>
          <cell r="F283">
            <v>70</v>
          </cell>
          <cell r="G283">
            <v>69</v>
          </cell>
          <cell r="H283">
            <v>70</v>
          </cell>
          <cell r="I283">
            <v>72</v>
          </cell>
          <cell r="J283">
            <v>73</v>
          </cell>
        </row>
        <row r="284">
          <cell r="C284" t="str">
            <v>오산리</v>
          </cell>
          <cell r="D284">
            <v>148</v>
          </cell>
          <cell r="E284">
            <v>1.1475981855542201E-3</v>
          </cell>
          <cell r="F284">
            <v>152</v>
          </cell>
          <cell r="G284">
            <v>150</v>
          </cell>
          <cell r="H284">
            <v>153</v>
          </cell>
          <cell r="I284">
            <v>156</v>
          </cell>
          <cell r="J284">
            <v>159</v>
          </cell>
        </row>
        <row r="285">
          <cell r="C285" t="str">
            <v>신양 1</v>
          </cell>
          <cell r="D285">
            <v>151</v>
          </cell>
          <cell r="E285">
            <v>1.1708603109370759E-3</v>
          </cell>
          <cell r="F285">
            <v>155</v>
          </cell>
          <cell r="G285">
            <v>153</v>
          </cell>
          <cell r="H285">
            <v>156</v>
          </cell>
          <cell r="I285">
            <v>159</v>
          </cell>
          <cell r="J285">
            <v>162</v>
          </cell>
        </row>
        <row r="286">
          <cell r="C286" t="str">
            <v>신양 2</v>
          </cell>
          <cell r="D286">
            <v>208</v>
          </cell>
          <cell r="E286">
            <v>1.6128406932113364E-3</v>
          </cell>
          <cell r="F286">
            <v>214</v>
          </cell>
          <cell r="G286">
            <v>210</v>
          </cell>
          <cell r="H286">
            <v>215</v>
          </cell>
          <cell r="I286">
            <v>220</v>
          </cell>
          <cell r="J286">
            <v>223</v>
          </cell>
        </row>
        <row r="287">
          <cell r="D287">
            <v>2871</v>
          </cell>
          <cell r="F287">
            <v>2951</v>
          </cell>
          <cell r="G287">
            <v>2906</v>
          </cell>
          <cell r="H287">
            <v>2964</v>
          </cell>
          <cell r="I287">
            <v>3030</v>
          </cell>
          <cell r="J287">
            <v>3084</v>
          </cell>
        </row>
        <row r="288">
          <cell r="C288" t="str">
            <v>한삼천 1</v>
          </cell>
          <cell r="D288">
            <v>238</v>
          </cell>
          <cell r="E288">
            <v>1.8454619470398945E-3</v>
          </cell>
          <cell r="F288">
            <v>244</v>
          </cell>
          <cell r="G288">
            <v>241</v>
          </cell>
          <cell r="H288">
            <v>246</v>
          </cell>
          <cell r="I288">
            <v>251</v>
          </cell>
          <cell r="J288">
            <v>256</v>
          </cell>
        </row>
        <row r="289">
          <cell r="C289" t="str">
            <v>한삼천 2</v>
          </cell>
          <cell r="D289">
            <v>60</v>
          </cell>
          <cell r="E289">
            <v>4.6524250765711626E-4</v>
          </cell>
          <cell r="F289">
            <v>62</v>
          </cell>
          <cell r="G289">
            <v>61</v>
          </cell>
          <cell r="H289">
            <v>62</v>
          </cell>
          <cell r="I289">
            <v>63</v>
          </cell>
          <cell r="J289">
            <v>64</v>
          </cell>
        </row>
        <row r="290">
          <cell r="C290" t="str">
            <v>한삼천 3</v>
          </cell>
          <cell r="D290">
            <v>120</v>
          </cell>
          <cell r="E290">
            <v>9.3048501531423251E-4</v>
          </cell>
          <cell r="F290">
            <v>123</v>
          </cell>
          <cell r="G290">
            <v>121</v>
          </cell>
          <cell r="H290">
            <v>124</v>
          </cell>
          <cell r="I290">
            <v>127</v>
          </cell>
          <cell r="J290">
            <v>129</v>
          </cell>
        </row>
        <row r="291">
          <cell r="C291" t="str">
            <v>덕목리</v>
          </cell>
          <cell r="D291">
            <v>97</v>
          </cell>
          <cell r="E291">
            <v>7.5214205404567128E-4</v>
          </cell>
          <cell r="F291">
            <v>100</v>
          </cell>
          <cell r="G291">
            <v>98</v>
          </cell>
          <cell r="H291">
            <v>100</v>
          </cell>
          <cell r="I291">
            <v>102</v>
          </cell>
          <cell r="J291">
            <v>104</v>
          </cell>
        </row>
        <row r="292">
          <cell r="C292" t="str">
            <v>사정 1</v>
          </cell>
          <cell r="D292">
            <v>74</v>
          </cell>
          <cell r="E292">
            <v>5.7379909277711005E-4</v>
          </cell>
          <cell r="F292">
            <v>76</v>
          </cell>
          <cell r="G292">
            <v>75</v>
          </cell>
          <cell r="H292">
            <v>76</v>
          </cell>
          <cell r="I292">
            <v>78</v>
          </cell>
          <cell r="J292">
            <v>80</v>
          </cell>
        </row>
        <row r="293">
          <cell r="C293" t="str">
            <v>사정 2</v>
          </cell>
          <cell r="D293">
            <v>61</v>
          </cell>
          <cell r="E293">
            <v>4.7299654945140153E-4</v>
          </cell>
          <cell r="F293">
            <v>63</v>
          </cell>
          <cell r="G293">
            <v>62</v>
          </cell>
          <cell r="H293">
            <v>63</v>
          </cell>
          <cell r="I293">
            <v>64</v>
          </cell>
          <cell r="J293">
            <v>66</v>
          </cell>
        </row>
        <row r="294">
          <cell r="C294" t="str">
            <v>대덕리</v>
          </cell>
          <cell r="D294">
            <v>268</v>
          </cell>
          <cell r="E294">
            <v>2.0780832008684526E-3</v>
          </cell>
          <cell r="F294">
            <v>275</v>
          </cell>
          <cell r="G294">
            <v>271</v>
          </cell>
          <cell r="H294">
            <v>277</v>
          </cell>
          <cell r="I294">
            <v>283</v>
          </cell>
          <cell r="J294">
            <v>288</v>
          </cell>
        </row>
        <row r="295">
          <cell r="C295" t="str">
            <v>검천리</v>
          </cell>
          <cell r="D295">
            <v>113</v>
          </cell>
          <cell r="E295">
            <v>8.7620672275423562E-4</v>
          </cell>
          <cell r="F295">
            <v>116</v>
          </cell>
          <cell r="G295">
            <v>114</v>
          </cell>
          <cell r="H295">
            <v>117</v>
          </cell>
          <cell r="I295">
            <v>119</v>
          </cell>
          <cell r="J295">
            <v>121</v>
          </cell>
        </row>
        <row r="296">
          <cell r="C296" t="str">
            <v>덕곡리</v>
          </cell>
          <cell r="D296">
            <v>203</v>
          </cell>
          <cell r="E296">
            <v>1.57407048423991E-3</v>
          </cell>
          <cell r="F296">
            <v>209</v>
          </cell>
          <cell r="G296">
            <v>205</v>
          </cell>
          <cell r="H296">
            <v>210</v>
          </cell>
          <cell r="I296">
            <v>214</v>
          </cell>
          <cell r="J296">
            <v>218</v>
          </cell>
        </row>
        <row r="297">
          <cell r="C297" t="str">
            <v>수락 1</v>
          </cell>
          <cell r="D297">
            <v>131</v>
          </cell>
          <cell r="E297">
            <v>1.0157794750513705E-3</v>
          </cell>
          <cell r="F297">
            <v>135</v>
          </cell>
          <cell r="G297">
            <v>133</v>
          </cell>
          <cell r="H297">
            <v>135</v>
          </cell>
          <cell r="I297">
            <v>138</v>
          </cell>
          <cell r="J297">
            <v>141</v>
          </cell>
        </row>
        <row r="298">
          <cell r="C298" t="str">
            <v>수락 2</v>
          </cell>
          <cell r="D298">
            <v>64</v>
          </cell>
          <cell r="E298">
            <v>4.9625867483425734E-4</v>
          </cell>
          <cell r="F298">
            <v>66</v>
          </cell>
          <cell r="G298">
            <v>65</v>
          </cell>
          <cell r="H298">
            <v>66</v>
          </cell>
          <cell r="I298">
            <v>68</v>
          </cell>
          <cell r="J298">
            <v>69</v>
          </cell>
        </row>
        <row r="299">
          <cell r="C299" t="str">
            <v>도산 1</v>
          </cell>
          <cell r="D299">
            <v>180</v>
          </cell>
          <cell r="E299">
            <v>1.3957275229713488E-3</v>
          </cell>
          <cell r="F299">
            <v>185</v>
          </cell>
          <cell r="G299">
            <v>182</v>
          </cell>
          <cell r="H299">
            <v>186</v>
          </cell>
          <cell r="I299">
            <v>190</v>
          </cell>
          <cell r="J299">
            <v>193</v>
          </cell>
        </row>
        <row r="300">
          <cell r="C300" t="str">
            <v>도산 2</v>
          </cell>
          <cell r="D300">
            <v>123</v>
          </cell>
          <cell r="E300">
            <v>9.5374714069708833E-4</v>
          </cell>
          <cell r="F300">
            <v>126</v>
          </cell>
          <cell r="G300">
            <v>124</v>
          </cell>
          <cell r="H300">
            <v>127</v>
          </cell>
          <cell r="I300">
            <v>130</v>
          </cell>
          <cell r="J300">
            <v>132</v>
          </cell>
        </row>
        <row r="301">
          <cell r="C301" t="str">
            <v>만목리</v>
          </cell>
          <cell r="D301">
            <v>154</v>
          </cell>
          <cell r="E301">
            <v>1.1941224363199317E-3</v>
          </cell>
          <cell r="F301">
            <v>158</v>
          </cell>
          <cell r="G301">
            <v>156</v>
          </cell>
          <cell r="H301">
            <v>159</v>
          </cell>
          <cell r="I301">
            <v>163</v>
          </cell>
          <cell r="J301">
            <v>165</v>
          </cell>
        </row>
        <row r="302">
          <cell r="C302" t="str">
            <v>어곡리</v>
          </cell>
          <cell r="D302">
            <v>154</v>
          </cell>
          <cell r="E302">
            <v>1.1941224363199317E-3</v>
          </cell>
          <cell r="F302">
            <v>158</v>
          </cell>
          <cell r="G302">
            <v>156</v>
          </cell>
          <cell r="H302">
            <v>159</v>
          </cell>
          <cell r="I302">
            <v>163</v>
          </cell>
          <cell r="J302">
            <v>165</v>
          </cell>
        </row>
        <row r="303">
          <cell r="C303" t="str">
            <v>조동 1</v>
          </cell>
          <cell r="D303">
            <v>130</v>
          </cell>
          <cell r="E303">
            <v>1.0080254332570852E-3</v>
          </cell>
          <cell r="F303">
            <v>134</v>
          </cell>
          <cell r="G303">
            <v>132</v>
          </cell>
          <cell r="H303">
            <v>134</v>
          </cell>
          <cell r="I303">
            <v>137</v>
          </cell>
          <cell r="J303">
            <v>140</v>
          </cell>
        </row>
        <row r="304">
          <cell r="C304" t="str">
            <v>조동 2</v>
          </cell>
          <cell r="D304">
            <v>70</v>
          </cell>
          <cell r="E304">
            <v>5.4278292559996897E-4</v>
          </cell>
          <cell r="F304">
            <v>72</v>
          </cell>
          <cell r="G304">
            <v>71</v>
          </cell>
          <cell r="H304">
            <v>72</v>
          </cell>
          <cell r="I304">
            <v>74</v>
          </cell>
          <cell r="J304">
            <v>75</v>
          </cell>
        </row>
        <row r="305">
          <cell r="C305" t="str">
            <v>조령리</v>
          </cell>
          <cell r="D305">
            <v>134</v>
          </cell>
          <cell r="E305">
            <v>1.0390416004342263E-3</v>
          </cell>
          <cell r="F305">
            <v>138</v>
          </cell>
          <cell r="G305">
            <v>136</v>
          </cell>
          <cell r="H305">
            <v>138</v>
          </cell>
          <cell r="I305">
            <v>142</v>
          </cell>
          <cell r="J305">
            <v>144</v>
          </cell>
        </row>
        <row r="306">
          <cell r="C306" t="str">
            <v>신양- 1</v>
          </cell>
          <cell r="D306">
            <v>56</v>
          </cell>
          <cell r="E306">
            <v>4.3422634047997517E-4</v>
          </cell>
          <cell r="F306">
            <v>58</v>
          </cell>
          <cell r="G306">
            <v>57</v>
          </cell>
          <cell r="H306">
            <v>58</v>
          </cell>
          <cell r="I306">
            <v>59</v>
          </cell>
          <cell r="J306">
            <v>60</v>
          </cell>
        </row>
        <row r="307">
          <cell r="C307" t="str">
            <v>신양- 2</v>
          </cell>
          <cell r="D307">
            <v>106</v>
          </cell>
          <cell r="E307">
            <v>8.2192843019423872E-4</v>
          </cell>
          <cell r="F307">
            <v>109</v>
          </cell>
          <cell r="G307">
            <v>107</v>
          </cell>
          <cell r="H307">
            <v>109</v>
          </cell>
          <cell r="I307">
            <v>112</v>
          </cell>
          <cell r="J307">
            <v>114</v>
          </cell>
        </row>
        <row r="308">
          <cell r="C308" t="str">
            <v>신양- 3</v>
          </cell>
          <cell r="D308">
            <v>114</v>
          </cell>
          <cell r="E308">
            <v>8.8396076454852089E-4</v>
          </cell>
          <cell r="F308">
            <v>117</v>
          </cell>
          <cell r="G308">
            <v>115</v>
          </cell>
          <cell r="H308">
            <v>118</v>
          </cell>
          <cell r="I308">
            <v>120</v>
          </cell>
          <cell r="J308">
            <v>122</v>
          </cell>
        </row>
        <row r="309">
          <cell r="C309" t="str">
            <v>양산 1</v>
          </cell>
          <cell r="D309">
            <v>88</v>
          </cell>
          <cell r="E309">
            <v>6.8235567789710384E-4</v>
          </cell>
          <cell r="F309">
            <v>90</v>
          </cell>
          <cell r="G309">
            <v>89</v>
          </cell>
          <cell r="H309">
            <v>91</v>
          </cell>
          <cell r="I309">
            <v>93</v>
          </cell>
          <cell r="J309">
            <v>95</v>
          </cell>
        </row>
        <row r="310">
          <cell r="C310" t="str">
            <v>양산 2</v>
          </cell>
          <cell r="D310">
            <v>133</v>
          </cell>
          <cell r="E310">
            <v>1.031287558639941E-3</v>
          </cell>
          <cell r="F310">
            <v>137</v>
          </cell>
          <cell r="G310">
            <v>135</v>
          </cell>
          <cell r="H310">
            <v>137</v>
          </cell>
          <cell r="I310">
            <v>140</v>
          </cell>
          <cell r="J310">
            <v>143</v>
          </cell>
        </row>
        <row r="311">
          <cell r="D311">
            <v>6598</v>
          </cell>
          <cell r="F311">
            <v>6777</v>
          </cell>
          <cell r="G311">
            <v>6676</v>
          </cell>
          <cell r="H311">
            <v>6813</v>
          </cell>
          <cell r="I311">
            <v>6970</v>
          </cell>
          <cell r="J311">
            <v>7090</v>
          </cell>
        </row>
        <row r="312">
          <cell r="C312" t="str">
            <v>인천 1</v>
          </cell>
          <cell r="D312">
            <v>409</v>
          </cell>
          <cell r="E312">
            <v>3.171403093862676E-3</v>
          </cell>
          <cell r="F312">
            <v>420</v>
          </cell>
          <cell r="G312">
            <v>414</v>
          </cell>
          <cell r="H312">
            <v>422</v>
          </cell>
          <cell r="I312">
            <v>432</v>
          </cell>
          <cell r="J312">
            <v>439</v>
          </cell>
        </row>
        <row r="313">
          <cell r="C313" t="str">
            <v>인천 2</v>
          </cell>
          <cell r="D313">
            <v>261</v>
          </cell>
          <cell r="E313">
            <v>2.0238049083084559E-3</v>
          </cell>
          <cell r="F313">
            <v>268</v>
          </cell>
          <cell r="G313">
            <v>264</v>
          </cell>
          <cell r="H313">
            <v>270</v>
          </cell>
          <cell r="I313">
            <v>276</v>
          </cell>
          <cell r="J313">
            <v>280</v>
          </cell>
        </row>
        <row r="314">
          <cell r="C314" t="str">
            <v>인천 3</v>
          </cell>
          <cell r="D314">
            <v>108</v>
          </cell>
          <cell r="E314">
            <v>8.3743651378280926E-4</v>
          </cell>
          <cell r="F314">
            <v>111</v>
          </cell>
          <cell r="G314">
            <v>109</v>
          </cell>
          <cell r="H314">
            <v>112</v>
          </cell>
          <cell r="I314">
            <v>114</v>
          </cell>
          <cell r="J314">
            <v>116</v>
          </cell>
        </row>
        <row r="315">
          <cell r="C315" t="str">
            <v>인천 4</v>
          </cell>
          <cell r="D315">
            <v>116</v>
          </cell>
          <cell r="E315">
            <v>8.9946884813709143E-4</v>
          </cell>
          <cell r="F315">
            <v>119</v>
          </cell>
          <cell r="G315">
            <v>117</v>
          </cell>
          <cell r="H315">
            <v>120</v>
          </cell>
          <cell r="I315">
            <v>123</v>
          </cell>
          <cell r="J315">
            <v>125</v>
          </cell>
        </row>
        <row r="316">
          <cell r="C316" t="str">
            <v>도평 1</v>
          </cell>
          <cell r="D316">
            <v>124</v>
          </cell>
          <cell r="E316">
            <v>9.615011824913736E-4</v>
          </cell>
          <cell r="F316">
            <v>127</v>
          </cell>
          <cell r="G316">
            <v>125</v>
          </cell>
          <cell r="H316">
            <v>128</v>
          </cell>
          <cell r="I316">
            <v>131</v>
          </cell>
          <cell r="J316">
            <v>133</v>
          </cell>
        </row>
        <row r="317">
          <cell r="C317" t="str">
            <v>도평 2</v>
          </cell>
          <cell r="D317">
            <v>129</v>
          </cell>
          <cell r="E317">
            <v>1.0002713914628E-3</v>
          </cell>
          <cell r="F317">
            <v>133</v>
          </cell>
          <cell r="G317">
            <v>131</v>
          </cell>
          <cell r="H317">
            <v>133</v>
          </cell>
          <cell r="I317">
            <v>136</v>
          </cell>
          <cell r="J317">
            <v>139</v>
          </cell>
        </row>
        <row r="318">
          <cell r="C318" t="str">
            <v>도평 3</v>
          </cell>
          <cell r="D318">
            <v>164</v>
          </cell>
          <cell r="E318">
            <v>1.2716628542627844E-3</v>
          </cell>
          <cell r="F318">
            <v>168</v>
          </cell>
          <cell r="G318">
            <v>166</v>
          </cell>
          <cell r="H318">
            <v>169</v>
          </cell>
          <cell r="I318">
            <v>173</v>
          </cell>
          <cell r="J318">
            <v>176</v>
          </cell>
        </row>
        <row r="319">
          <cell r="C319" t="str">
            <v>임화 1</v>
          </cell>
          <cell r="D319">
            <v>104</v>
          </cell>
          <cell r="E319">
            <v>8.0642034660566818E-4</v>
          </cell>
          <cell r="F319">
            <v>107</v>
          </cell>
          <cell r="G319">
            <v>105</v>
          </cell>
          <cell r="H319">
            <v>107</v>
          </cell>
          <cell r="I319">
            <v>110</v>
          </cell>
          <cell r="J319">
            <v>112</v>
          </cell>
        </row>
        <row r="320">
          <cell r="C320" t="str">
            <v>임화 2</v>
          </cell>
          <cell r="D320">
            <v>80</v>
          </cell>
          <cell r="E320">
            <v>6.2032334354282168E-4</v>
          </cell>
          <cell r="F320">
            <v>82</v>
          </cell>
          <cell r="G320">
            <v>81</v>
          </cell>
          <cell r="H320">
            <v>83</v>
          </cell>
          <cell r="I320">
            <v>85</v>
          </cell>
          <cell r="J320">
            <v>86</v>
          </cell>
        </row>
        <row r="321">
          <cell r="C321" t="str">
            <v>임화 3</v>
          </cell>
          <cell r="D321">
            <v>172</v>
          </cell>
          <cell r="E321">
            <v>1.3336951886170666E-3</v>
          </cell>
          <cell r="F321">
            <v>177</v>
          </cell>
          <cell r="G321">
            <v>174</v>
          </cell>
          <cell r="H321">
            <v>178</v>
          </cell>
          <cell r="I321">
            <v>182</v>
          </cell>
          <cell r="J321">
            <v>185</v>
          </cell>
        </row>
        <row r="322">
          <cell r="C322" t="str">
            <v>임화 4</v>
          </cell>
          <cell r="D322">
            <v>103</v>
          </cell>
          <cell r="E322">
            <v>7.9866630481138291E-4</v>
          </cell>
          <cell r="F322">
            <v>106</v>
          </cell>
          <cell r="G322">
            <v>104</v>
          </cell>
          <cell r="H322">
            <v>106</v>
          </cell>
          <cell r="I322">
            <v>109</v>
          </cell>
          <cell r="J322">
            <v>111</v>
          </cell>
        </row>
        <row r="323">
          <cell r="C323" t="str">
            <v>양촌 1</v>
          </cell>
          <cell r="D323">
            <v>227</v>
          </cell>
          <cell r="E323">
            <v>1.7601674873027565E-3</v>
          </cell>
          <cell r="F323">
            <v>233</v>
          </cell>
          <cell r="G323">
            <v>230</v>
          </cell>
          <cell r="H323">
            <v>234</v>
          </cell>
          <cell r="I323">
            <v>240</v>
          </cell>
          <cell r="J323">
            <v>244</v>
          </cell>
        </row>
        <row r="324">
          <cell r="C324" t="str">
            <v>양촌 2</v>
          </cell>
          <cell r="D324">
            <v>162</v>
          </cell>
          <cell r="E324">
            <v>1.2561547706742139E-3</v>
          </cell>
          <cell r="F324">
            <v>166</v>
          </cell>
          <cell r="G324">
            <v>164</v>
          </cell>
          <cell r="H324">
            <v>167</v>
          </cell>
          <cell r="I324">
            <v>171</v>
          </cell>
          <cell r="J324">
            <v>174</v>
          </cell>
        </row>
        <row r="325">
          <cell r="C325" t="str">
            <v>신기 1</v>
          </cell>
          <cell r="D325">
            <v>184</v>
          </cell>
          <cell r="E325">
            <v>1.4267436901484899E-3</v>
          </cell>
          <cell r="F325">
            <v>189</v>
          </cell>
          <cell r="G325">
            <v>186</v>
          </cell>
          <cell r="H325">
            <v>190</v>
          </cell>
          <cell r="I325">
            <v>194</v>
          </cell>
          <cell r="J325">
            <v>198</v>
          </cell>
        </row>
        <row r="326">
          <cell r="C326" t="str">
            <v>신기 2</v>
          </cell>
          <cell r="D326">
            <v>144</v>
          </cell>
          <cell r="E326">
            <v>1.116582018377079E-3</v>
          </cell>
          <cell r="F326">
            <v>148</v>
          </cell>
          <cell r="G326">
            <v>146</v>
          </cell>
          <cell r="H326">
            <v>149</v>
          </cell>
          <cell r="I326">
            <v>152</v>
          </cell>
          <cell r="J326">
            <v>155</v>
          </cell>
        </row>
        <row r="327">
          <cell r="C327" t="str">
            <v>오산 1</v>
          </cell>
          <cell r="D327">
            <v>143</v>
          </cell>
          <cell r="E327">
            <v>1.1088279765827937E-3</v>
          </cell>
          <cell r="F327">
            <v>147</v>
          </cell>
          <cell r="G327">
            <v>145</v>
          </cell>
          <cell r="H327">
            <v>148</v>
          </cell>
          <cell r="I327">
            <v>151</v>
          </cell>
          <cell r="J327">
            <v>154</v>
          </cell>
        </row>
        <row r="328">
          <cell r="C328" t="str">
            <v>오산 2</v>
          </cell>
          <cell r="D328">
            <v>227</v>
          </cell>
          <cell r="E328">
            <v>1.7601674873027565E-3</v>
          </cell>
          <cell r="F328">
            <v>233</v>
          </cell>
          <cell r="G328">
            <v>230</v>
          </cell>
          <cell r="H328">
            <v>234</v>
          </cell>
          <cell r="I328">
            <v>240</v>
          </cell>
          <cell r="J328">
            <v>244</v>
          </cell>
        </row>
        <row r="329">
          <cell r="C329" t="str">
            <v>채광 1</v>
          </cell>
          <cell r="D329">
            <v>167</v>
          </cell>
          <cell r="E329">
            <v>1.2949249796456402E-3</v>
          </cell>
          <cell r="F329">
            <v>172</v>
          </cell>
          <cell r="G329">
            <v>169</v>
          </cell>
          <cell r="H329">
            <v>172</v>
          </cell>
          <cell r="I329">
            <v>176</v>
          </cell>
          <cell r="J329">
            <v>179</v>
          </cell>
        </row>
        <row r="330">
          <cell r="C330" t="str">
            <v>채광 2</v>
          </cell>
          <cell r="D330">
            <v>128</v>
          </cell>
          <cell r="E330">
            <v>9.9251734966851468E-4</v>
          </cell>
          <cell r="F330">
            <v>131</v>
          </cell>
          <cell r="G330">
            <v>129</v>
          </cell>
          <cell r="H330">
            <v>132</v>
          </cell>
          <cell r="I330">
            <v>135</v>
          </cell>
          <cell r="J330">
            <v>138</v>
          </cell>
        </row>
        <row r="331">
          <cell r="C331" t="str">
            <v>남산- 1</v>
          </cell>
          <cell r="D331">
            <v>227</v>
          </cell>
          <cell r="E331">
            <v>1.7601674873027565E-3</v>
          </cell>
          <cell r="F331">
            <v>233</v>
          </cell>
          <cell r="G331">
            <v>230</v>
          </cell>
          <cell r="H331">
            <v>234</v>
          </cell>
          <cell r="I331">
            <v>240</v>
          </cell>
          <cell r="J331">
            <v>244</v>
          </cell>
        </row>
        <row r="332">
          <cell r="C332" t="str">
            <v>남산- 2</v>
          </cell>
          <cell r="D332">
            <v>87</v>
          </cell>
          <cell r="E332">
            <v>6.7460163610281857E-4</v>
          </cell>
          <cell r="F332">
            <v>89</v>
          </cell>
          <cell r="G332">
            <v>88</v>
          </cell>
          <cell r="H332">
            <v>90</v>
          </cell>
          <cell r="I332">
            <v>92</v>
          </cell>
          <cell r="J332">
            <v>93</v>
          </cell>
        </row>
        <row r="333">
          <cell r="C333" t="str">
            <v>반암 1</v>
          </cell>
          <cell r="D333">
            <v>101</v>
          </cell>
          <cell r="E333">
            <v>7.8315822122281237E-4</v>
          </cell>
          <cell r="F333">
            <v>104</v>
          </cell>
          <cell r="G333">
            <v>102</v>
          </cell>
          <cell r="H333">
            <v>104</v>
          </cell>
          <cell r="I333">
            <v>107</v>
          </cell>
          <cell r="J333">
            <v>109</v>
          </cell>
        </row>
        <row r="334">
          <cell r="C334" t="str">
            <v>반암 2</v>
          </cell>
          <cell r="D334">
            <v>138</v>
          </cell>
          <cell r="E334">
            <v>1.0700577676113674E-3</v>
          </cell>
          <cell r="F334">
            <v>142</v>
          </cell>
          <cell r="G334">
            <v>140</v>
          </cell>
          <cell r="H334">
            <v>143</v>
          </cell>
          <cell r="I334">
            <v>146</v>
          </cell>
          <cell r="J334">
            <v>148</v>
          </cell>
        </row>
        <row r="335">
          <cell r="C335" t="str">
            <v>산직 1</v>
          </cell>
          <cell r="D335">
            <v>90</v>
          </cell>
          <cell r="E335">
            <v>6.9786376148567439E-4</v>
          </cell>
          <cell r="F335">
            <v>92</v>
          </cell>
          <cell r="G335">
            <v>91</v>
          </cell>
          <cell r="H335">
            <v>93</v>
          </cell>
          <cell r="I335">
            <v>95</v>
          </cell>
          <cell r="J335">
            <v>97</v>
          </cell>
        </row>
        <row r="336">
          <cell r="C336" t="str">
            <v>산직 2</v>
          </cell>
          <cell r="D336">
            <v>117</v>
          </cell>
          <cell r="E336">
            <v>9.072228899313767E-4</v>
          </cell>
          <cell r="F336">
            <v>120</v>
          </cell>
          <cell r="G336">
            <v>118</v>
          </cell>
          <cell r="H336">
            <v>121</v>
          </cell>
          <cell r="I336">
            <v>124</v>
          </cell>
          <cell r="J336">
            <v>126</v>
          </cell>
        </row>
        <row r="337">
          <cell r="C337" t="str">
            <v>모촌 1</v>
          </cell>
          <cell r="D337">
            <v>254</v>
          </cell>
          <cell r="E337">
            <v>1.9695266157484588E-3</v>
          </cell>
          <cell r="F337">
            <v>261</v>
          </cell>
          <cell r="G337">
            <v>257</v>
          </cell>
          <cell r="H337">
            <v>262</v>
          </cell>
          <cell r="I337">
            <v>268</v>
          </cell>
          <cell r="J337">
            <v>273</v>
          </cell>
        </row>
        <row r="338">
          <cell r="C338" t="str">
            <v>모촌 2</v>
          </cell>
          <cell r="D338">
            <v>117</v>
          </cell>
          <cell r="E338">
            <v>9.072228899313767E-4</v>
          </cell>
          <cell r="F338">
            <v>120</v>
          </cell>
          <cell r="G338">
            <v>118</v>
          </cell>
          <cell r="H338">
            <v>121</v>
          </cell>
          <cell r="I338">
            <v>124</v>
          </cell>
          <cell r="J338">
            <v>126</v>
          </cell>
        </row>
        <row r="339">
          <cell r="C339" t="str">
            <v>모촌 3</v>
          </cell>
          <cell r="D339">
            <v>89</v>
          </cell>
          <cell r="E339">
            <v>6.9010971969138911E-4</v>
          </cell>
          <cell r="F339">
            <v>91</v>
          </cell>
          <cell r="G339">
            <v>90</v>
          </cell>
          <cell r="H339">
            <v>92</v>
          </cell>
          <cell r="I339">
            <v>94</v>
          </cell>
          <cell r="J339">
            <v>96</v>
          </cell>
        </row>
        <row r="340">
          <cell r="C340" t="str">
            <v>신흥 1</v>
          </cell>
          <cell r="D340">
            <v>179</v>
          </cell>
          <cell r="E340">
            <v>1.3879734811770635E-3</v>
          </cell>
          <cell r="F340">
            <v>184</v>
          </cell>
          <cell r="G340">
            <v>181</v>
          </cell>
          <cell r="H340">
            <v>185</v>
          </cell>
          <cell r="I340">
            <v>189</v>
          </cell>
          <cell r="J340">
            <v>192</v>
          </cell>
        </row>
        <row r="341">
          <cell r="C341" t="str">
            <v>신흥 2</v>
          </cell>
          <cell r="D341">
            <v>148</v>
          </cell>
          <cell r="E341">
            <v>1.1475981855542201E-3</v>
          </cell>
          <cell r="F341">
            <v>152</v>
          </cell>
          <cell r="G341">
            <v>150</v>
          </cell>
          <cell r="H341">
            <v>153</v>
          </cell>
          <cell r="I341">
            <v>156</v>
          </cell>
          <cell r="J341">
            <v>159</v>
          </cell>
        </row>
        <row r="342">
          <cell r="C342" t="str">
            <v>거사 1</v>
          </cell>
          <cell r="D342">
            <v>191</v>
          </cell>
          <cell r="E342">
            <v>1.4810219827084868E-3</v>
          </cell>
          <cell r="F342">
            <v>196</v>
          </cell>
          <cell r="G342">
            <v>193</v>
          </cell>
          <cell r="H342">
            <v>197</v>
          </cell>
          <cell r="I342">
            <v>202</v>
          </cell>
          <cell r="J342">
            <v>205</v>
          </cell>
        </row>
        <row r="343">
          <cell r="C343" t="str">
            <v>거사 2</v>
          </cell>
          <cell r="D343">
            <v>132</v>
          </cell>
          <cell r="E343">
            <v>1.0235335168456558E-3</v>
          </cell>
          <cell r="F343">
            <v>136</v>
          </cell>
          <cell r="G343">
            <v>134</v>
          </cell>
          <cell r="H343">
            <v>136</v>
          </cell>
          <cell r="I343">
            <v>139</v>
          </cell>
          <cell r="J343">
            <v>142</v>
          </cell>
        </row>
        <row r="344">
          <cell r="C344" t="str">
            <v>거사 3</v>
          </cell>
          <cell r="D344">
            <v>72</v>
          </cell>
          <cell r="E344">
            <v>5.5829100918853951E-4</v>
          </cell>
          <cell r="F344">
            <v>74</v>
          </cell>
          <cell r="G344">
            <v>73</v>
          </cell>
          <cell r="H344">
            <v>74</v>
          </cell>
          <cell r="I344">
            <v>76</v>
          </cell>
          <cell r="J344">
            <v>77</v>
          </cell>
        </row>
        <row r="345">
          <cell r="C345" t="str">
            <v>반곡 1</v>
          </cell>
          <cell r="D345">
            <v>280</v>
          </cell>
          <cell r="E345">
            <v>2.1711317023998759E-3</v>
          </cell>
          <cell r="F345">
            <v>288</v>
          </cell>
          <cell r="G345">
            <v>283</v>
          </cell>
          <cell r="H345">
            <v>289</v>
          </cell>
          <cell r="I345">
            <v>296</v>
          </cell>
          <cell r="J345">
            <v>301</v>
          </cell>
        </row>
        <row r="346">
          <cell r="C346" t="str">
            <v>반곡 2</v>
          </cell>
          <cell r="D346">
            <v>328</v>
          </cell>
          <cell r="E346">
            <v>2.5433257085255689E-3</v>
          </cell>
          <cell r="F346">
            <v>337</v>
          </cell>
          <cell r="G346">
            <v>332</v>
          </cell>
          <cell r="H346">
            <v>339</v>
          </cell>
          <cell r="I346">
            <v>346</v>
          </cell>
          <cell r="J346">
            <v>352</v>
          </cell>
        </row>
        <row r="347">
          <cell r="C347" t="str">
            <v>명암 1</v>
          </cell>
          <cell r="D347">
            <v>94</v>
          </cell>
          <cell r="E347">
            <v>7.2887992866281547E-4</v>
          </cell>
          <cell r="F347">
            <v>97</v>
          </cell>
          <cell r="G347">
            <v>95</v>
          </cell>
          <cell r="H347">
            <v>97</v>
          </cell>
          <cell r="I347">
            <v>99</v>
          </cell>
          <cell r="J347">
            <v>101</v>
          </cell>
        </row>
        <row r="348">
          <cell r="C348" t="str">
            <v>명암 2</v>
          </cell>
          <cell r="D348">
            <v>177</v>
          </cell>
          <cell r="E348">
            <v>1.372465397588493E-3</v>
          </cell>
          <cell r="F348">
            <v>182</v>
          </cell>
          <cell r="G348">
            <v>179</v>
          </cell>
          <cell r="H348">
            <v>183</v>
          </cell>
          <cell r="I348">
            <v>187</v>
          </cell>
          <cell r="J348">
            <v>190</v>
          </cell>
        </row>
        <row r="349">
          <cell r="C349" t="str">
            <v>석서 1</v>
          </cell>
          <cell r="D349">
            <v>87</v>
          </cell>
          <cell r="E349">
            <v>6.7460163610281857E-4</v>
          </cell>
          <cell r="F349">
            <v>89</v>
          </cell>
          <cell r="G349">
            <v>88</v>
          </cell>
          <cell r="H349">
            <v>90</v>
          </cell>
          <cell r="I349">
            <v>92</v>
          </cell>
          <cell r="J349">
            <v>93</v>
          </cell>
        </row>
        <row r="350">
          <cell r="C350" t="str">
            <v>석서 2</v>
          </cell>
          <cell r="D350">
            <v>143</v>
          </cell>
          <cell r="E350">
            <v>1.1088279765827937E-3</v>
          </cell>
          <cell r="F350">
            <v>147</v>
          </cell>
          <cell r="G350">
            <v>145</v>
          </cell>
          <cell r="H350">
            <v>148</v>
          </cell>
          <cell r="I350">
            <v>151</v>
          </cell>
          <cell r="J350">
            <v>154</v>
          </cell>
        </row>
        <row r="351">
          <cell r="C351" t="str">
            <v>중산 1</v>
          </cell>
          <cell r="D351">
            <v>126</v>
          </cell>
          <cell r="E351">
            <v>9.7700926607994414E-4</v>
          </cell>
          <cell r="F351">
            <v>129</v>
          </cell>
          <cell r="G351">
            <v>127</v>
          </cell>
          <cell r="H351">
            <v>130</v>
          </cell>
          <cell r="I351">
            <v>133</v>
          </cell>
          <cell r="J351">
            <v>135</v>
          </cell>
        </row>
        <row r="352">
          <cell r="C352" t="str">
            <v>중산 2</v>
          </cell>
          <cell r="D352">
            <v>139</v>
          </cell>
          <cell r="E352">
            <v>1.0778118094056527E-3</v>
          </cell>
          <cell r="F352">
            <v>143</v>
          </cell>
          <cell r="G352">
            <v>141</v>
          </cell>
          <cell r="H352">
            <v>144</v>
          </cell>
          <cell r="I352">
            <v>147</v>
          </cell>
          <cell r="J352">
            <v>149</v>
          </cell>
        </row>
        <row r="353">
          <cell r="C353" t="str">
            <v>중산 3</v>
          </cell>
          <cell r="D353">
            <v>130</v>
          </cell>
          <cell r="E353">
            <v>1.0080254332570852E-3</v>
          </cell>
          <cell r="F353">
            <v>134</v>
          </cell>
          <cell r="G353">
            <v>132</v>
          </cell>
          <cell r="H353">
            <v>134</v>
          </cell>
          <cell r="I353">
            <v>137</v>
          </cell>
          <cell r="J353">
            <v>140</v>
          </cell>
        </row>
        <row r="354">
          <cell r="D354">
            <v>4295</v>
          </cell>
          <cell r="F354">
            <v>4409</v>
          </cell>
          <cell r="G354">
            <v>4343</v>
          </cell>
          <cell r="H354">
            <v>4435</v>
          </cell>
          <cell r="I354">
            <v>4534</v>
          </cell>
          <cell r="J354">
            <v>4612</v>
          </cell>
        </row>
        <row r="355">
          <cell r="C355" t="str">
            <v>육곡 1</v>
          </cell>
          <cell r="D355">
            <v>199</v>
          </cell>
          <cell r="E355">
            <v>1.5430543170627689E-3</v>
          </cell>
          <cell r="F355">
            <v>204</v>
          </cell>
          <cell r="G355">
            <v>201</v>
          </cell>
          <cell r="H355">
            <v>206</v>
          </cell>
          <cell r="I355">
            <v>210</v>
          </cell>
          <cell r="J355">
            <v>214</v>
          </cell>
        </row>
        <row r="356">
          <cell r="C356" t="str">
            <v>육곡 2</v>
          </cell>
          <cell r="D356">
            <v>395</v>
          </cell>
          <cell r="E356">
            <v>3.0628465087426822E-3</v>
          </cell>
          <cell r="F356">
            <v>406</v>
          </cell>
          <cell r="G356">
            <v>400</v>
          </cell>
          <cell r="H356">
            <v>408</v>
          </cell>
          <cell r="I356">
            <v>417</v>
          </cell>
          <cell r="J356">
            <v>424</v>
          </cell>
        </row>
        <row r="357">
          <cell r="C357" t="str">
            <v>강청 1</v>
          </cell>
          <cell r="D357">
            <v>250</v>
          </cell>
          <cell r="E357">
            <v>1.9385104485713177E-3</v>
          </cell>
          <cell r="F357">
            <v>257</v>
          </cell>
          <cell r="G357">
            <v>253</v>
          </cell>
          <cell r="H357">
            <v>258</v>
          </cell>
          <cell r="I357">
            <v>264</v>
          </cell>
          <cell r="J357">
            <v>269</v>
          </cell>
        </row>
        <row r="358">
          <cell r="C358" t="str">
            <v>강청 2</v>
          </cell>
          <cell r="D358">
            <v>115</v>
          </cell>
          <cell r="E358">
            <v>8.9171480634280616E-4</v>
          </cell>
          <cell r="F358">
            <v>118</v>
          </cell>
          <cell r="G358">
            <v>116</v>
          </cell>
          <cell r="H358">
            <v>119</v>
          </cell>
          <cell r="I358">
            <v>121</v>
          </cell>
          <cell r="J358">
            <v>124</v>
          </cell>
        </row>
        <row r="359">
          <cell r="C359" t="str">
            <v>목곡 1</v>
          </cell>
          <cell r="D359">
            <v>114</v>
          </cell>
          <cell r="E359">
            <v>8.8396076454852089E-4</v>
          </cell>
          <cell r="F359">
            <v>117</v>
          </cell>
          <cell r="G359">
            <v>115</v>
          </cell>
          <cell r="H359">
            <v>118</v>
          </cell>
          <cell r="I359">
            <v>120</v>
          </cell>
          <cell r="J359">
            <v>122</v>
          </cell>
        </row>
        <row r="360">
          <cell r="C360" t="str">
            <v>목곡 2</v>
          </cell>
          <cell r="D360">
            <v>64</v>
          </cell>
          <cell r="E360">
            <v>4.9625867483425734E-4</v>
          </cell>
          <cell r="F360">
            <v>66</v>
          </cell>
          <cell r="G360">
            <v>65</v>
          </cell>
          <cell r="H360">
            <v>66</v>
          </cell>
          <cell r="I360">
            <v>68</v>
          </cell>
          <cell r="J360">
            <v>69</v>
          </cell>
        </row>
        <row r="361">
          <cell r="C361" t="str">
            <v>함적 1</v>
          </cell>
          <cell r="D361">
            <v>138</v>
          </cell>
          <cell r="E361">
            <v>1.0700577676113674E-3</v>
          </cell>
          <cell r="F361">
            <v>142</v>
          </cell>
          <cell r="G361">
            <v>140</v>
          </cell>
          <cell r="H361">
            <v>143</v>
          </cell>
          <cell r="I361">
            <v>146</v>
          </cell>
          <cell r="J361">
            <v>148</v>
          </cell>
        </row>
        <row r="362">
          <cell r="C362" t="str">
            <v>함적 2</v>
          </cell>
          <cell r="D362">
            <v>42</v>
          </cell>
          <cell r="E362">
            <v>3.2566975535998138E-4</v>
          </cell>
          <cell r="F362">
            <v>43</v>
          </cell>
          <cell r="G362">
            <v>42</v>
          </cell>
          <cell r="H362">
            <v>43</v>
          </cell>
          <cell r="I362">
            <v>44</v>
          </cell>
          <cell r="J362">
            <v>45</v>
          </cell>
        </row>
        <row r="363">
          <cell r="C363" t="str">
            <v>산노 1</v>
          </cell>
          <cell r="D363">
            <v>191</v>
          </cell>
          <cell r="E363">
            <v>1.4810219827084868E-3</v>
          </cell>
          <cell r="F363">
            <v>196</v>
          </cell>
          <cell r="G363">
            <v>193</v>
          </cell>
          <cell r="H363">
            <v>197</v>
          </cell>
          <cell r="I363">
            <v>202</v>
          </cell>
          <cell r="J363">
            <v>205</v>
          </cell>
        </row>
        <row r="364">
          <cell r="C364" t="str">
            <v>산노 2</v>
          </cell>
          <cell r="D364">
            <v>180</v>
          </cell>
          <cell r="E364">
            <v>1.3957275229713488E-3</v>
          </cell>
          <cell r="F364">
            <v>185</v>
          </cell>
          <cell r="G364">
            <v>182</v>
          </cell>
          <cell r="H364">
            <v>186</v>
          </cell>
          <cell r="I364">
            <v>190</v>
          </cell>
          <cell r="J364">
            <v>193</v>
          </cell>
        </row>
        <row r="365">
          <cell r="C365" t="str">
            <v>병암 1</v>
          </cell>
          <cell r="D365">
            <v>87</v>
          </cell>
          <cell r="E365">
            <v>6.7460163610281857E-4</v>
          </cell>
          <cell r="F365">
            <v>89</v>
          </cell>
          <cell r="G365">
            <v>88</v>
          </cell>
          <cell r="H365">
            <v>90</v>
          </cell>
          <cell r="I365">
            <v>92</v>
          </cell>
          <cell r="J365">
            <v>93</v>
          </cell>
        </row>
        <row r="366">
          <cell r="C366" t="str">
            <v>병암 2</v>
          </cell>
          <cell r="D366">
            <v>122</v>
          </cell>
          <cell r="E366">
            <v>9.4599309890280306E-4</v>
          </cell>
          <cell r="F366">
            <v>125</v>
          </cell>
          <cell r="G366">
            <v>123</v>
          </cell>
          <cell r="H366">
            <v>126</v>
          </cell>
          <cell r="I366">
            <v>129</v>
          </cell>
          <cell r="J366">
            <v>131</v>
          </cell>
        </row>
        <row r="367">
          <cell r="C367" t="str">
            <v>조정리</v>
          </cell>
          <cell r="D367">
            <v>44</v>
          </cell>
          <cell r="E367">
            <v>3.4117783894855192E-4</v>
          </cell>
          <cell r="F367">
            <v>45</v>
          </cell>
          <cell r="G367">
            <v>45</v>
          </cell>
          <cell r="H367">
            <v>45</v>
          </cell>
          <cell r="I367">
            <v>46</v>
          </cell>
          <cell r="J367">
            <v>47</v>
          </cell>
        </row>
        <row r="368">
          <cell r="C368" t="str">
            <v>등 1</v>
          </cell>
          <cell r="D368">
            <v>157</v>
          </cell>
          <cell r="E368">
            <v>1.2173845617027875E-3</v>
          </cell>
          <cell r="F368">
            <v>161</v>
          </cell>
          <cell r="G368">
            <v>159</v>
          </cell>
          <cell r="H368">
            <v>162</v>
          </cell>
          <cell r="I368">
            <v>166</v>
          </cell>
          <cell r="J368">
            <v>169</v>
          </cell>
        </row>
        <row r="369">
          <cell r="C369" t="str">
            <v>등 2</v>
          </cell>
          <cell r="D369">
            <v>198</v>
          </cell>
          <cell r="E369">
            <v>1.5353002752684836E-3</v>
          </cell>
          <cell r="F369">
            <v>203</v>
          </cell>
          <cell r="G369">
            <v>200</v>
          </cell>
          <cell r="H369">
            <v>205</v>
          </cell>
          <cell r="I369">
            <v>209</v>
          </cell>
          <cell r="J369">
            <v>213</v>
          </cell>
        </row>
        <row r="370">
          <cell r="C370" t="str">
            <v>종연 1</v>
          </cell>
          <cell r="D370">
            <v>163</v>
          </cell>
          <cell r="E370">
            <v>1.2639088124684992E-3</v>
          </cell>
          <cell r="F370">
            <v>167</v>
          </cell>
          <cell r="G370">
            <v>165</v>
          </cell>
          <cell r="H370">
            <v>168</v>
          </cell>
          <cell r="I370">
            <v>172</v>
          </cell>
          <cell r="J370">
            <v>175</v>
          </cell>
        </row>
        <row r="371">
          <cell r="C371" t="str">
            <v>종연 2</v>
          </cell>
          <cell r="D371">
            <v>99</v>
          </cell>
          <cell r="E371">
            <v>7.6765013763424182E-4</v>
          </cell>
          <cell r="F371">
            <v>102</v>
          </cell>
          <cell r="G371">
            <v>100</v>
          </cell>
          <cell r="H371">
            <v>102</v>
          </cell>
          <cell r="I371">
            <v>105</v>
          </cell>
          <cell r="J371">
            <v>106</v>
          </cell>
        </row>
        <row r="372">
          <cell r="C372" t="str">
            <v>종연 3</v>
          </cell>
          <cell r="D372">
            <v>160</v>
          </cell>
          <cell r="E372">
            <v>1.2406466870856434E-3</v>
          </cell>
          <cell r="F372">
            <v>164</v>
          </cell>
          <cell r="G372">
            <v>162</v>
          </cell>
          <cell r="H372">
            <v>165</v>
          </cell>
          <cell r="I372">
            <v>169</v>
          </cell>
          <cell r="J372">
            <v>172</v>
          </cell>
        </row>
        <row r="373">
          <cell r="C373" t="str">
            <v>두월 1</v>
          </cell>
          <cell r="D373">
            <v>119</v>
          </cell>
          <cell r="E373">
            <v>9.2273097351994724E-4</v>
          </cell>
          <cell r="F373">
            <v>122</v>
          </cell>
          <cell r="G373">
            <v>120</v>
          </cell>
          <cell r="H373">
            <v>123</v>
          </cell>
          <cell r="I373">
            <v>126</v>
          </cell>
          <cell r="J373">
            <v>128</v>
          </cell>
        </row>
        <row r="374">
          <cell r="C374" t="str">
            <v>두월 2</v>
          </cell>
          <cell r="D374">
            <v>123</v>
          </cell>
          <cell r="E374">
            <v>9.5374714069708833E-4</v>
          </cell>
          <cell r="F374">
            <v>126</v>
          </cell>
          <cell r="G374">
            <v>124</v>
          </cell>
          <cell r="H374">
            <v>127</v>
          </cell>
          <cell r="I374">
            <v>130</v>
          </cell>
          <cell r="J374">
            <v>132</v>
          </cell>
        </row>
        <row r="375">
          <cell r="C375" t="str">
            <v>야촌 1</v>
          </cell>
          <cell r="D375">
            <v>165</v>
          </cell>
          <cell r="E375">
            <v>1.2794168960570697E-3</v>
          </cell>
          <cell r="F375">
            <v>169</v>
          </cell>
          <cell r="G375">
            <v>167</v>
          </cell>
          <cell r="H375">
            <v>170</v>
          </cell>
          <cell r="I375">
            <v>174</v>
          </cell>
          <cell r="J375">
            <v>177</v>
          </cell>
        </row>
        <row r="376">
          <cell r="C376" t="str">
            <v>야촌 2</v>
          </cell>
          <cell r="D376">
            <v>247</v>
          </cell>
          <cell r="E376">
            <v>1.9152483231884619E-3</v>
          </cell>
          <cell r="F376">
            <v>254</v>
          </cell>
          <cell r="G376">
            <v>250</v>
          </cell>
          <cell r="H376">
            <v>255</v>
          </cell>
          <cell r="I376">
            <v>261</v>
          </cell>
          <cell r="J376">
            <v>265</v>
          </cell>
        </row>
        <row r="377">
          <cell r="C377" t="str">
            <v>야촌 3</v>
          </cell>
          <cell r="D377">
            <v>96</v>
          </cell>
          <cell r="E377">
            <v>7.4438801225138601E-4</v>
          </cell>
          <cell r="F377">
            <v>99</v>
          </cell>
          <cell r="G377">
            <v>97</v>
          </cell>
          <cell r="H377">
            <v>99</v>
          </cell>
          <cell r="I377">
            <v>101</v>
          </cell>
          <cell r="J377">
            <v>103</v>
          </cell>
        </row>
        <row r="378">
          <cell r="C378" t="str">
            <v>왕암 1</v>
          </cell>
          <cell r="D378">
            <v>220</v>
          </cell>
          <cell r="E378">
            <v>1.7058891947427596E-3</v>
          </cell>
          <cell r="F378">
            <v>226</v>
          </cell>
          <cell r="G378">
            <v>223</v>
          </cell>
          <cell r="H378">
            <v>227</v>
          </cell>
          <cell r="I378">
            <v>232</v>
          </cell>
          <cell r="J378">
            <v>236</v>
          </cell>
        </row>
        <row r="379">
          <cell r="C379" t="str">
            <v>왕암 2</v>
          </cell>
          <cell r="D379">
            <v>112</v>
          </cell>
          <cell r="E379">
            <v>8.6845268095995035E-4</v>
          </cell>
          <cell r="F379">
            <v>115</v>
          </cell>
          <cell r="G379">
            <v>113</v>
          </cell>
          <cell r="H379">
            <v>116</v>
          </cell>
          <cell r="I379">
            <v>118</v>
          </cell>
          <cell r="J379">
            <v>120</v>
          </cell>
        </row>
        <row r="380">
          <cell r="C380" t="str">
            <v>삼전 1</v>
          </cell>
          <cell r="D380">
            <v>186</v>
          </cell>
          <cell r="E380">
            <v>1.4422517737370604E-3</v>
          </cell>
          <cell r="F380">
            <v>191</v>
          </cell>
          <cell r="G380">
            <v>188</v>
          </cell>
          <cell r="H380">
            <v>192</v>
          </cell>
          <cell r="I380">
            <v>196</v>
          </cell>
          <cell r="J380">
            <v>200</v>
          </cell>
        </row>
        <row r="381">
          <cell r="C381" t="str">
            <v>삼전 2</v>
          </cell>
          <cell r="D381">
            <v>186</v>
          </cell>
          <cell r="E381">
            <v>1.4422517737370604E-3</v>
          </cell>
          <cell r="F381">
            <v>191</v>
          </cell>
          <cell r="G381">
            <v>188</v>
          </cell>
          <cell r="H381">
            <v>192</v>
          </cell>
          <cell r="I381">
            <v>196</v>
          </cell>
          <cell r="J381">
            <v>200</v>
          </cell>
        </row>
        <row r="382">
          <cell r="C382" t="str">
            <v>양촌리</v>
          </cell>
          <cell r="D382">
            <v>123</v>
          </cell>
          <cell r="E382">
            <v>9.5374714069708833E-4</v>
          </cell>
          <cell r="F382">
            <v>126</v>
          </cell>
          <cell r="G382">
            <v>124</v>
          </cell>
          <cell r="H382">
            <v>127</v>
          </cell>
          <cell r="I382">
            <v>130</v>
          </cell>
          <cell r="J382">
            <v>132</v>
          </cell>
        </row>
        <row r="383">
          <cell r="D383">
            <v>5431</v>
          </cell>
          <cell r="F383">
            <v>5577</v>
          </cell>
          <cell r="G383">
            <v>5494</v>
          </cell>
          <cell r="H383">
            <v>5609</v>
          </cell>
          <cell r="I383">
            <v>5735</v>
          </cell>
          <cell r="J383">
            <v>5834</v>
          </cell>
        </row>
        <row r="384">
          <cell r="C384" t="str">
            <v>연서 1</v>
          </cell>
          <cell r="D384">
            <v>228</v>
          </cell>
          <cell r="E384">
            <v>1.7679215290970418E-3</v>
          </cell>
          <cell r="F384">
            <v>234</v>
          </cell>
          <cell r="G384">
            <v>231</v>
          </cell>
          <cell r="H384">
            <v>235</v>
          </cell>
          <cell r="I384">
            <v>241</v>
          </cell>
          <cell r="J384">
            <v>245</v>
          </cell>
        </row>
        <row r="385">
          <cell r="C385" t="str">
            <v>연서 2</v>
          </cell>
          <cell r="D385">
            <v>190</v>
          </cell>
          <cell r="E385">
            <v>1.4732679409142015E-3</v>
          </cell>
          <cell r="F385">
            <v>195</v>
          </cell>
          <cell r="G385">
            <v>192</v>
          </cell>
          <cell r="H385">
            <v>196</v>
          </cell>
          <cell r="I385">
            <v>201</v>
          </cell>
          <cell r="J385">
            <v>204</v>
          </cell>
        </row>
        <row r="386">
          <cell r="C386" t="str">
            <v>연서 3</v>
          </cell>
          <cell r="D386">
            <v>109</v>
          </cell>
          <cell r="E386">
            <v>8.4519055557709453E-4</v>
          </cell>
          <cell r="F386">
            <v>112</v>
          </cell>
          <cell r="G386">
            <v>110</v>
          </cell>
          <cell r="H386">
            <v>113</v>
          </cell>
          <cell r="I386">
            <v>115</v>
          </cell>
          <cell r="J386">
            <v>117</v>
          </cell>
        </row>
        <row r="387">
          <cell r="C387" t="str">
            <v>방축 1</v>
          </cell>
          <cell r="D387">
            <v>113</v>
          </cell>
          <cell r="E387">
            <v>8.7620672275423562E-4</v>
          </cell>
          <cell r="F387">
            <v>116</v>
          </cell>
          <cell r="G387">
            <v>114</v>
          </cell>
          <cell r="H387">
            <v>117</v>
          </cell>
          <cell r="I387">
            <v>119</v>
          </cell>
          <cell r="J387">
            <v>121</v>
          </cell>
        </row>
        <row r="388">
          <cell r="C388" t="str">
            <v>방축 2</v>
          </cell>
          <cell r="D388">
            <v>90</v>
          </cell>
          <cell r="E388">
            <v>6.9786376148567439E-4</v>
          </cell>
          <cell r="F388">
            <v>92</v>
          </cell>
          <cell r="G388">
            <v>91</v>
          </cell>
          <cell r="H388">
            <v>93</v>
          </cell>
          <cell r="I388">
            <v>95</v>
          </cell>
          <cell r="J388">
            <v>97</v>
          </cell>
        </row>
        <row r="389">
          <cell r="C389" t="str">
            <v>방축 3</v>
          </cell>
          <cell r="D389">
            <v>152</v>
          </cell>
          <cell r="E389">
            <v>1.1786143527313612E-3</v>
          </cell>
          <cell r="F389">
            <v>156</v>
          </cell>
          <cell r="G389">
            <v>154</v>
          </cell>
          <cell r="H389">
            <v>157</v>
          </cell>
          <cell r="I389">
            <v>161</v>
          </cell>
          <cell r="J389">
            <v>163</v>
          </cell>
        </row>
        <row r="390">
          <cell r="C390" t="str">
            <v>방축 4</v>
          </cell>
          <cell r="D390">
            <v>119</v>
          </cell>
          <cell r="E390">
            <v>9.2273097351994724E-4</v>
          </cell>
          <cell r="F390">
            <v>122</v>
          </cell>
          <cell r="G390">
            <v>120</v>
          </cell>
          <cell r="H390">
            <v>123</v>
          </cell>
          <cell r="I390">
            <v>126</v>
          </cell>
          <cell r="J390">
            <v>128</v>
          </cell>
        </row>
        <row r="391">
          <cell r="C391" t="str">
            <v>토양 1</v>
          </cell>
          <cell r="D391">
            <v>271</v>
          </cell>
          <cell r="E391">
            <v>2.1013453262513086E-3</v>
          </cell>
          <cell r="F391">
            <v>278</v>
          </cell>
          <cell r="G391">
            <v>274</v>
          </cell>
          <cell r="H391">
            <v>280</v>
          </cell>
          <cell r="I391">
            <v>286</v>
          </cell>
          <cell r="J391">
            <v>291</v>
          </cell>
        </row>
        <row r="392">
          <cell r="C392" t="str">
            <v>토양 2</v>
          </cell>
          <cell r="D392">
            <v>71</v>
          </cell>
          <cell r="E392">
            <v>5.5053696739425424E-4</v>
          </cell>
          <cell r="F392">
            <v>73</v>
          </cell>
          <cell r="G392">
            <v>72</v>
          </cell>
          <cell r="H392">
            <v>73</v>
          </cell>
          <cell r="I392">
            <v>75</v>
          </cell>
          <cell r="J392">
            <v>76</v>
          </cell>
        </row>
        <row r="393">
          <cell r="C393" t="str">
            <v>토양 3</v>
          </cell>
          <cell r="D393">
            <v>62</v>
          </cell>
          <cell r="E393">
            <v>4.807505912456868E-4</v>
          </cell>
          <cell r="F393">
            <v>64</v>
          </cell>
          <cell r="G393">
            <v>63</v>
          </cell>
          <cell r="H393">
            <v>64</v>
          </cell>
          <cell r="I393">
            <v>65</v>
          </cell>
          <cell r="J393">
            <v>67</v>
          </cell>
        </row>
        <row r="394">
          <cell r="C394" t="str">
            <v>시묘 1</v>
          </cell>
          <cell r="D394">
            <v>144</v>
          </cell>
          <cell r="E394">
            <v>1.116582018377079E-3</v>
          </cell>
          <cell r="F394">
            <v>148</v>
          </cell>
          <cell r="G394">
            <v>146</v>
          </cell>
          <cell r="H394">
            <v>149</v>
          </cell>
          <cell r="I394">
            <v>152</v>
          </cell>
          <cell r="J394">
            <v>155</v>
          </cell>
        </row>
        <row r="395">
          <cell r="C395" t="str">
            <v>시묘 2</v>
          </cell>
          <cell r="D395">
            <v>90</v>
          </cell>
          <cell r="E395">
            <v>6.9786376148567439E-4</v>
          </cell>
          <cell r="F395">
            <v>92</v>
          </cell>
          <cell r="G395">
            <v>91</v>
          </cell>
          <cell r="H395">
            <v>93</v>
          </cell>
          <cell r="I395">
            <v>95</v>
          </cell>
          <cell r="J395">
            <v>97</v>
          </cell>
        </row>
        <row r="396">
          <cell r="C396" t="str">
            <v>시묘 3</v>
          </cell>
          <cell r="D396">
            <v>132</v>
          </cell>
          <cell r="E396">
            <v>1.0235335168456558E-3</v>
          </cell>
          <cell r="F396">
            <v>136</v>
          </cell>
          <cell r="G396">
            <v>134</v>
          </cell>
          <cell r="H396">
            <v>136</v>
          </cell>
          <cell r="I396">
            <v>139</v>
          </cell>
          <cell r="J396">
            <v>142</v>
          </cell>
        </row>
        <row r="397">
          <cell r="C397" t="str">
            <v>시묘 4</v>
          </cell>
          <cell r="D397">
            <v>114</v>
          </cell>
          <cell r="E397">
            <v>8.8396076454852089E-4</v>
          </cell>
          <cell r="F397">
            <v>117</v>
          </cell>
          <cell r="G397">
            <v>115</v>
          </cell>
          <cell r="H397">
            <v>118</v>
          </cell>
          <cell r="I397">
            <v>120</v>
          </cell>
          <cell r="J397">
            <v>122</v>
          </cell>
        </row>
        <row r="398">
          <cell r="C398" t="str">
            <v>용산 1</v>
          </cell>
          <cell r="D398">
            <v>119</v>
          </cell>
          <cell r="E398">
            <v>9.2273097351994724E-4</v>
          </cell>
          <cell r="F398">
            <v>122</v>
          </cell>
          <cell r="G398">
            <v>120</v>
          </cell>
          <cell r="H398">
            <v>123</v>
          </cell>
          <cell r="I398">
            <v>126</v>
          </cell>
          <cell r="J398">
            <v>128</v>
          </cell>
        </row>
        <row r="399">
          <cell r="C399" t="str">
            <v>용산 2</v>
          </cell>
          <cell r="D399">
            <v>153</v>
          </cell>
          <cell r="E399">
            <v>1.1863683945256465E-3</v>
          </cell>
          <cell r="F399">
            <v>157</v>
          </cell>
          <cell r="G399">
            <v>155</v>
          </cell>
          <cell r="H399">
            <v>158</v>
          </cell>
          <cell r="I399">
            <v>162</v>
          </cell>
          <cell r="J399">
            <v>164</v>
          </cell>
        </row>
        <row r="400">
          <cell r="C400" t="str">
            <v>용산 3</v>
          </cell>
          <cell r="D400">
            <v>72</v>
          </cell>
          <cell r="E400">
            <v>5.5829100918853951E-4</v>
          </cell>
          <cell r="F400">
            <v>74</v>
          </cell>
          <cell r="G400">
            <v>73</v>
          </cell>
          <cell r="H400">
            <v>74</v>
          </cell>
          <cell r="I400">
            <v>76</v>
          </cell>
          <cell r="J400">
            <v>77</v>
          </cell>
        </row>
        <row r="401">
          <cell r="C401" t="str">
            <v>교촌 1</v>
          </cell>
          <cell r="D401">
            <v>171</v>
          </cell>
          <cell r="E401">
            <v>1.3259411468227813E-3</v>
          </cell>
          <cell r="F401">
            <v>176</v>
          </cell>
          <cell r="G401">
            <v>173</v>
          </cell>
          <cell r="H401">
            <v>177</v>
          </cell>
          <cell r="I401">
            <v>181</v>
          </cell>
          <cell r="J401">
            <v>184</v>
          </cell>
        </row>
        <row r="402">
          <cell r="C402" t="str">
            <v>교촌 2</v>
          </cell>
          <cell r="D402">
            <v>338</v>
          </cell>
          <cell r="E402">
            <v>2.6208661264684216E-3</v>
          </cell>
          <cell r="F402">
            <v>347</v>
          </cell>
          <cell r="G402">
            <v>342</v>
          </cell>
          <cell r="H402">
            <v>349</v>
          </cell>
          <cell r="I402">
            <v>357</v>
          </cell>
          <cell r="J402">
            <v>363</v>
          </cell>
        </row>
        <row r="403">
          <cell r="C403" t="str">
            <v>교촌 3</v>
          </cell>
          <cell r="D403">
            <v>133</v>
          </cell>
          <cell r="E403">
            <v>1.031287558639941E-3</v>
          </cell>
          <cell r="F403">
            <v>137</v>
          </cell>
          <cell r="G403">
            <v>135</v>
          </cell>
          <cell r="H403">
            <v>137</v>
          </cell>
          <cell r="I403">
            <v>140</v>
          </cell>
          <cell r="J403">
            <v>143</v>
          </cell>
        </row>
        <row r="404">
          <cell r="C404" t="str">
            <v>와야리</v>
          </cell>
          <cell r="D404">
            <v>1310</v>
          </cell>
          <cell r="E404">
            <v>1.0157794750513705E-2</v>
          </cell>
          <cell r="F404">
            <v>1346</v>
          </cell>
          <cell r="G404">
            <v>1325</v>
          </cell>
          <cell r="H404">
            <v>1353</v>
          </cell>
          <cell r="I404">
            <v>1384</v>
          </cell>
          <cell r="J404">
            <v>1407</v>
          </cell>
        </row>
        <row r="405">
          <cell r="C405" t="str">
            <v>남산 1</v>
          </cell>
          <cell r="D405">
            <v>200</v>
          </cell>
          <cell r="E405">
            <v>1.5508083588570542E-3</v>
          </cell>
          <cell r="F405">
            <v>205</v>
          </cell>
          <cell r="G405">
            <v>202</v>
          </cell>
          <cell r="H405">
            <v>207</v>
          </cell>
          <cell r="I405">
            <v>211</v>
          </cell>
          <cell r="J405">
            <v>215</v>
          </cell>
        </row>
        <row r="406">
          <cell r="C406" t="str">
            <v>남산 2</v>
          </cell>
          <cell r="D406">
            <v>91</v>
          </cell>
          <cell r="E406">
            <v>7.0561780327995966E-4</v>
          </cell>
          <cell r="F406">
            <v>93</v>
          </cell>
          <cell r="G406">
            <v>92</v>
          </cell>
          <cell r="H406">
            <v>94</v>
          </cell>
          <cell r="I406">
            <v>96</v>
          </cell>
          <cell r="J406">
            <v>98</v>
          </cell>
        </row>
        <row r="407">
          <cell r="C407" t="str">
            <v>남산 3</v>
          </cell>
          <cell r="D407">
            <v>133</v>
          </cell>
          <cell r="E407">
            <v>1.031287558639941E-3</v>
          </cell>
          <cell r="F407">
            <v>137</v>
          </cell>
          <cell r="G407">
            <v>135</v>
          </cell>
          <cell r="H407">
            <v>137</v>
          </cell>
          <cell r="I407">
            <v>140</v>
          </cell>
          <cell r="J407">
            <v>143</v>
          </cell>
        </row>
        <row r="408">
          <cell r="C408" t="str">
            <v>성덕리</v>
          </cell>
          <cell r="D408">
            <v>282</v>
          </cell>
          <cell r="E408">
            <v>2.1866397859884464E-3</v>
          </cell>
          <cell r="F408">
            <v>290</v>
          </cell>
          <cell r="G408">
            <v>285</v>
          </cell>
          <cell r="H408">
            <v>291</v>
          </cell>
          <cell r="I408">
            <v>298</v>
          </cell>
          <cell r="J408">
            <v>303</v>
          </cell>
        </row>
        <row r="409">
          <cell r="C409" t="str">
            <v>성평 1</v>
          </cell>
          <cell r="D409">
            <v>112</v>
          </cell>
          <cell r="E409">
            <v>8.6845268095995035E-4</v>
          </cell>
          <cell r="F409">
            <v>115</v>
          </cell>
          <cell r="G409">
            <v>113</v>
          </cell>
          <cell r="H409">
            <v>116</v>
          </cell>
          <cell r="I409">
            <v>118</v>
          </cell>
          <cell r="J409">
            <v>120</v>
          </cell>
        </row>
        <row r="410">
          <cell r="C410" t="str">
            <v>성평 2</v>
          </cell>
          <cell r="D410">
            <v>162</v>
          </cell>
          <cell r="E410">
            <v>1.2561547706742139E-3</v>
          </cell>
          <cell r="F410">
            <v>166</v>
          </cell>
          <cell r="G410">
            <v>164</v>
          </cell>
          <cell r="H410">
            <v>167</v>
          </cell>
          <cell r="I410">
            <v>171</v>
          </cell>
          <cell r="J410">
            <v>174</v>
          </cell>
        </row>
        <row r="411">
          <cell r="C411" t="str">
            <v>성평 3</v>
          </cell>
          <cell r="D411">
            <v>270</v>
          </cell>
          <cell r="E411">
            <v>2.0935912844570232E-3</v>
          </cell>
          <cell r="F411">
            <v>277</v>
          </cell>
          <cell r="G411">
            <v>273</v>
          </cell>
          <cell r="H411">
            <v>279</v>
          </cell>
          <cell r="I411">
            <v>285</v>
          </cell>
          <cell r="J411">
            <v>290</v>
          </cell>
        </row>
        <row r="412">
          <cell r="D412">
            <v>2879</v>
          </cell>
          <cell r="F412">
            <v>2957</v>
          </cell>
          <cell r="G412">
            <v>2915</v>
          </cell>
          <cell r="H412">
            <v>2971</v>
          </cell>
          <cell r="I412">
            <v>3041</v>
          </cell>
          <cell r="J412">
            <v>3094</v>
          </cell>
        </row>
        <row r="413">
          <cell r="C413" t="str">
            <v>화산 1</v>
          </cell>
          <cell r="D413">
            <v>237</v>
          </cell>
          <cell r="E413">
            <v>1.8377079052456092E-3</v>
          </cell>
          <cell r="F413">
            <v>243</v>
          </cell>
          <cell r="G413">
            <v>240</v>
          </cell>
          <cell r="H413">
            <v>245</v>
          </cell>
          <cell r="I413">
            <v>250</v>
          </cell>
          <cell r="J413">
            <v>255</v>
          </cell>
        </row>
        <row r="414">
          <cell r="C414" t="str">
            <v>화산 2</v>
          </cell>
          <cell r="D414">
            <v>225</v>
          </cell>
          <cell r="E414">
            <v>1.744659403714186E-3</v>
          </cell>
          <cell r="F414">
            <v>231</v>
          </cell>
          <cell r="G414">
            <v>228</v>
          </cell>
          <cell r="H414">
            <v>232</v>
          </cell>
          <cell r="I414">
            <v>238</v>
          </cell>
          <cell r="J414">
            <v>242</v>
          </cell>
        </row>
        <row r="415">
          <cell r="C415" t="str">
            <v>화산 3</v>
          </cell>
          <cell r="D415">
            <v>129</v>
          </cell>
          <cell r="E415">
            <v>1.0002713914628E-3</v>
          </cell>
          <cell r="F415">
            <v>133</v>
          </cell>
          <cell r="G415">
            <v>131</v>
          </cell>
          <cell r="H415">
            <v>133</v>
          </cell>
          <cell r="I415">
            <v>136</v>
          </cell>
          <cell r="J415">
            <v>139</v>
          </cell>
        </row>
        <row r="416">
          <cell r="C416" t="str">
            <v>용화 1</v>
          </cell>
          <cell r="D416">
            <v>149</v>
          </cell>
          <cell r="E416">
            <v>1.1553522273485054E-3</v>
          </cell>
          <cell r="F416">
            <v>153</v>
          </cell>
          <cell r="G416">
            <v>151</v>
          </cell>
          <cell r="H416">
            <v>154</v>
          </cell>
          <cell r="I416">
            <v>157</v>
          </cell>
          <cell r="J416">
            <v>160</v>
          </cell>
        </row>
        <row r="417">
          <cell r="C417" t="str">
            <v>용화 2</v>
          </cell>
          <cell r="D417">
            <v>145</v>
          </cell>
          <cell r="E417">
            <v>1.1243360601713643E-3</v>
          </cell>
          <cell r="F417">
            <v>149</v>
          </cell>
          <cell r="G417">
            <v>147</v>
          </cell>
          <cell r="H417">
            <v>150</v>
          </cell>
          <cell r="I417">
            <v>153</v>
          </cell>
          <cell r="J417">
            <v>156</v>
          </cell>
        </row>
        <row r="418">
          <cell r="C418" t="str">
            <v>용화 3</v>
          </cell>
          <cell r="D418">
            <v>154</v>
          </cell>
          <cell r="E418">
            <v>1.1941224363199317E-3</v>
          </cell>
          <cell r="F418">
            <v>158</v>
          </cell>
          <cell r="G418">
            <v>156</v>
          </cell>
          <cell r="H418">
            <v>159</v>
          </cell>
          <cell r="I418">
            <v>163</v>
          </cell>
          <cell r="J418">
            <v>165</v>
          </cell>
        </row>
        <row r="419">
          <cell r="C419" t="str">
            <v>용화 4</v>
          </cell>
          <cell r="D419">
            <v>66</v>
          </cell>
          <cell r="E419">
            <v>5.1176675842282788E-4</v>
          </cell>
          <cell r="F419">
            <v>68</v>
          </cell>
          <cell r="G419">
            <v>67</v>
          </cell>
          <cell r="H419">
            <v>68</v>
          </cell>
          <cell r="I419">
            <v>70</v>
          </cell>
          <cell r="J419">
            <v>71</v>
          </cell>
        </row>
        <row r="420">
          <cell r="C420" t="str">
            <v>우기 1</v>
          </cell>
          <cell r="D420">
            <v>241</v>
          </cell>
          <cell r="E420">
            <v>1.8687240724227503E-3</v>
          </cell>
          <cell r="F420">
            <v>248</v>
          </cell>
          <cell r="G420">
            <v>244</v>
          </cell>
          <cell r="H420">
            <v>249</v>
          </cell>
          <cell r="I420">
            <v>255</v>
          </cell>
          <cell r="J420">
            <v>259</v>
          </cell>
        </row>
        <row r="421">
          <cell r="C421" t="str">
            <v>우기 2</v>
          </cell>
          <cell r="D421">
            <v>163</v>
          </cell>
          <cell r="E421">
            <v>1.2639088124684992E-3</v>
          </cell>
          <cell r="F421">
            <v>167</v>
          </cell>
          <cell r="G421">
            <v>165</v>
          </cell>
          <cell r="H421">
            <v>168</v>
          </cell>
          <cell r="I421">
            <v>172</v>
          </cell>
          <cell r="J421">
            <v>175</v>
          </cell>
        </row>
        <row r="422">
          <cell r="C422" t="str">
            <v>우기 3</v>
          </cell>
          <cell r="D422">
            <v>107</v>
          </cell>
          <cell r="E422">
            <v>8.2968247198852399E-4</v>
          </cell>
          <cell r="F422">
            <v>110</v>
          </cell>
          <cell r="G422">
            <v>108</v>
          </cell>
          <cell r="H422">
            <v>111</v>
          </cell>
          <cell r="I422">
            <v>113</v>
          </cell>
          <cell r="J422">
            <v>115</v>
          </cell>
        </row>
        <row r="423">
          <cell r="C423" t="str">
            <v>심암 1</v>
          </cell>
          <cell r="D423">
            <v>176</v>
          </cell>
          <cell r="E423">
            <v>1.3647113557942077E-3</v>
          </cell>
          <cell r="F423">
            <v>181</v>
          </cell>
          <cell r="G423">
            <v>178</v>
          </cell>
          <cell r="H423">
            <v>182</v>
          </cell>
          <cell r="I423">
            <v>186</v>
          </cell>
          <cell r="J423">
            <v>189</v>
          </cell>
        </row>
        <row r="424">
          <cell r="C424" t="str">
            <v>심암 2</v>
          </cell>
          <cell r="D424">
            <v>74</v>
          </cell>
          <cell r="E424">
            <v>5.7379909277711005E-4</v>
          </cell>
          <cell r="F424">
            <v>76</v>
          </cell>
          <cell r="G424">
            <v>75</v>
          </cell>
          <cell r="H424">
            <v>76</v>
          </cell>
          <cell r="I424">
            <v>78</v>
          </cell>
          <cell r="J424">
            <v>80</v>
          </cell>
        </row>
        <row r="425">
          <cell r="C425" t="str">
            <v>화정 1</v>
          </cell>
          <cell r="D425">
            <v>148</v>
          </cell>
          <cell r="E425">
            <v>1.1475981855542201E-3</v>
          </cell>
          <cell r="F425">
            <v>152</v>
          </cell>
          <cell r="G425">
            <v>150</v>
          </cell>
          <cell r="H425">
            <v>153</v>
          </cell>
          <cell r="I425">
            <v>156</v>
          </cell>
          <cell r="J425">
            <v>159</v>
          </cell>
        </row>
        <row r="426">
          <cell r="C426" t="str">
            <v>화정 2</v>
          </cell>
          <cell r="D426">
            <v>180</v>
          </cell>
          <cell r="E426">
            <v>1.3957275229713488E-3</v>
          </cell>
          <cell r="F426">
            <v>185</v>
          </cell>
          <cell r="G426">
            <v>182</v>
          </cell>
          <cell r="H426">
            <v>186</v>
          </cell>
          <cell r="I426">
            <v>190</v>
          </cell>
          <cell r="J426">
            <v>193</v>
          </cell>
        </row>
        <row r="427">
          <cell r="C427" t="str">
            <v>삼거 1</v>
          </cell>
          <cell r="D427">
            <v>35</v>
          </cell>
          <cell r="E427">
            <v>2.7139146279998448E-4</v>
          </cell>
          <cell r="F427">
            <v>36</v>
          </cell>
          <cell r="G427">
            <v>35</v>
          </cell>
          <cell r="H427">
            <v>36</v>
          </cell>
          <cell r="I427">
            <v>37</v>
          </cell>
          <cell r="J427">
            <v>38</v>
          </cell>
        </row>
        <row r="428">
          <cell r="C428" t="str">
            <v>삼거 2</v>
          </cell>
          <cell r="D428">
            <v>40</v>
          </cell>
          <cell r="E428">
            <v>3.1016167177141084E-4</v>
          </cell>
          <cell r="F428">
            <v>41</v>
          </cell>
          <cell r="G428">
            <v>40</v>
          </cell>
          <cell r="H428">
            <v>41</v>
          </cell>
          <cell r="I428">
            <v>42</v>
          </cell>
          <cell r="J428">
            <v>43</v>
          </cell>
        </row>
        <row r="429">
          <cell r="C429" t="str">
            <v>삼거 3</v>
          </cell>
          <cell r="D429">
            <v>47</v>
          </cell>
          <cell r="E429">
            <v>3.6443996433140773E-4</v>
          </cell>
          <cell r="F429">
            <v>48</v>
          </cell>
          <cell r="G429">
            <v>48</v>
          </cell>
          <cell r="H429">
            <v>49</v>
          </cell>
          <cell r="I429">
            <v>50</v>
          </cell>
          <cell r="J429">
            <v>50</v>
          </cell>
        </row>
        <row r="430">
          <cell r="C430" t="str">
            <v>삼거 4</v>
          </cell>
          <cell r="D430">
            <v>11</v>
          </cell>
          <cell r="E430">
            <v>8.529445973713798E-5</v>
          </cell>
          <cell r="F430">
            <v>11</v>
          </cell>
          <cell r="G430">
            <v>11</v>
          </cell>
          <cell r="H430">
            <v>11</v>
          </cell>
          <cell r="I430">
            <v>12</v>
          </cell>
          <cell r="J430">
            <v>12</v>
          </cell>
        </row>
        <row r="431">
          <cell r="C431" t="str">
            <v>삼거 5</v>
          </cell>
          <cell r="D431">
            <v>70</v>
          </cell>
          <cell r="E431">
            <v>5.4278292559996897E-4</v>
          </cell>
          <cell r="F431">
            <v>72</v>
          </cell>
          <cell r="G431">
            <v>71</v>
          </cell>
          <cell r="H431">
            <v>72</v>
          </cell>
          <cell r="I431">
            <v>74</v>
          </cell>
          <cell r="J431">
            <v>75</v>
          </cell>
        </row>
        <row r="432">
          <cell r="C432" t="str">
            <v>장화 1</v>
          </cell>
          <cell r="D432">
            <v>70</v>
          </cell>
          <cell r="E432">
            <v>5.4278292559996897E-4</v>
          </cell>
          <cell r="F432">
            <v>72</v>
          </cell>
          <cell r="G432">
            <v>71</v>
          </cell>
          <cell r="H432">
            <v>72</v>
          </cell>
          <cell r="I432">
            <v>74</v>
          </cell>
          <cell r="J432">
            <v>75</v>
          </cell>
        </row>
        <row r="433">
          <cell r="C433" t="str">
            <v>장화 2</v>
          </cell>
          <cell r="D433">
            <v>75</v>
          </cell>
          <cell r="E433">
            <v>5.8155313457139532E-4</v>
          </cell>
          <cell r="F433">
            <v>77</v>
          </cell>
          <cell r="G433">
            <v>76</v>
          </cell>
          <cell r="H433">
            <v>77</v>
          </cell>
          <cell r="I433">
            <v>79</v>
          </cell>
          <cell r="J433">
            <v>81</v>
          </cell>
        </row>
        <row r="434">
          <cell r="C434" t="str">
            <v>장화 3</v>
          </cell>
          <cell r="D434">
            <v>6</v>
          </cell>
          <cell r="E434">
            <v>4.6524250765711626E-5</v>
          </cell>
          <cell r="F434">
            <v>6</v>
          </cell>
          <cell r="G434">
            <v>6</v>
          </cell>
          <cell r="H434">
            <v>6</v>
          </cell>
          <cell r="I434">
            <v>6</v>
          </cell>
          <cell r="J434">
            <v>6</v>
          </cell>
        </row>
        <row r="435">
          <cell r="C435" t="str">
            <v>야화 1</v>
          </cell>
          <cell r="D435">
            <v>137</v>
          </cell>
          <cell r="E435">
            <v>1.0623037258170821E-3</v>
          </cell>
          <cell r="F435">
            <v>141</v>
          </cell>
          <cell r="G435">
            <v>139</v>
          </cell>
          <cell r="H435">
            <v>141</v>
          </cell>
          <cell r="I435">
            <v>145</v>
          </cell>
          <cell r="J435">
            <v>147</v>
          </cell>
        </row>
        <row r="436">
          <cell r="C436" t="str">
            <v>야화 2</v>
          </cell>
          <cell r="D436">
            <v>120</v>
          </cell>
          <cell r="E436">
            <v>9.3048501531423251E-4</v>
          </cell>
          <cell r="F436">
            <v>123</v>
          </cell>
          <cell r="G436">
            <v>121</v>
          </cell>
          <cell r="H436">
            <v>124</v>
          </cell>
          <cell r="I436">
            <v>127</v>
          </cell>
          <cell r="J436">
            <v>129</v>
          </cell>
        </row>
        <row r="437">
          <cell r="C437" t="str">
            <v>야화 3</v>
          </cell>
          <cell r="D437">
            <v>74</v>
          </cell>
          <cell r="E437">
            <v>5.7379909277711005E-4</v>
          </cell>
          <cell r="F437">
            <v>76</v>
          </cell>
          <cell r="G437">
            <v>75</v>
          </cell>
          <cell r="H437">
            <v>76</v>
          </cell>
          <cell r="I437">
            <v>78</v>
          </cell>
          <cell r="J437">
            <v>80</v>
          </cell>
        </row>
        <row r="438">
          <cell r="D438">
            <v>30861</v>
          </cell>
          <cell r="F438">
            <v>31702</v>
          </cell>
          <cell r="G438">
            <v>31223</v>
          </cell>
          <cell r="H438">
            <v>31873</v>
          </cell>
          <cell r="I438">
            <v>32593</v>
          </cell>
          <cell r="J438">
            <v>33159</v>
          </cell>
        </row>
        <row r="439">
          <cell r="C439" t="str">
            <v>화지 1</v>
          </cell>
          <cell r="D439">
            <v>344</v>
          </cell>
          <cell r="E439">
            <v>2.6673903772341332E-3</v>
          </cell>
          <cell r="F439">
            <v>353</v>
          </cell>
          <cell r="G439">
            <v>348</v>
          </cell>
          <cell r="H439">
            <v>355</v>
          </cell>
          <cell r="I439">
            <v>363</v>
          </cell>
          <cell r="J439">
            <v>370</v>
          </cell>
        </row>
        <row r="440">
          <cell r="C440" t="str">
            <v>화지 2</v>
          </cell>
          <cell r="D440">
            <v>429</v>
          </cell>
          <cell r="E440">
            <v>3.3264839297483815E-3</v>
          </cell>
          <cell r="F440">
            <v>441</v>
          </cell>
          <cell r="G440">
            <v>434</v>
          </cell>
          <cell r="H440">
            <v>443</v>
          </cell>
          <cell r="I440">
            <v>453</v>
          </cell>
          <cell r="J440">
            <v>461</v>
          </cell>
        </row>
        <row r="441">
          <cell r="C441" t="str">
            <v>화지 3</v>
          </cell>
          <cell r="D441">
            <v>730</v>
          </cell>
          <cell r="E441">
            <v>5.6604505098282482E-3</v>
          </cell>
          <cell r="F441">
            <v>750</v>
          </cell>
          <cell r="G441">
            <v>739</v>
          </cell>
          <cell r="H441">
            <v>754</v>
          </cell>
          <cell r="I441">
            <v>771</v>
          </cell>
          <cell r="J441">
            <v>784</v>
          </cell>
        </row>
        <row r="442">
          <cell r="C442" t="str">
            <v>화지 4</v>
          </cell>
          <cell r="D442">
            <v>379</v>
          </cell>
          <cell r="E442">
            <v>2.9387818400341179E-3</v>
          </cell>
          <cell r="F442">
            <v>389</v>
          </cell>
          <cell r="G442">
            <v>383</v>
          </cell>
          <cell r="H442">
            <v>391</v>
          </cell>
          <cell r="I442">
            <v>400</v>
          </cell>
          <cell r="J442">
            <v>407</v>
          </cell>
        </row>
        <row r="443">
          <cell r="C443" t="str">
            <v>화지 5</v>
          </cell>
          <cell r="D443">
            <v>894</v>
          </cell>
          <cell r="E443">
            <v>6.9321133640910327E-3</v>
          </cell>
          <cell r="F443">
            <v>918</v>
          </cell>
          <cell r="G443">
            <v>904</v>
          </cell>
          <cell r="H443">
            <v>923</v>
          </cell>
          <cell r="I443">
            <v>944</v>
          </cell>
          <cell r="J443">
            <v>961</v>
          </cell>
        </row>
        <row r="444">
          <cell r="C444" t="str">
            <v>반월 1</v>
          </cell>
          <cell r="D444">
            <v>510</v>
          </cell>
          <cell r="E444">
            <v>3.9545613150854886E-3</v>
          </cell>
          <cell r="F444">
            <v>524</v>
          </cell>
          <cell r="G444">
            <v>516</v>
          </cell>
          <cell r="H444">
            <v>527</v>
          </cell>
          <cell r="I444">
            <v>539</v>
          </cell>
          <cell r="J444">
            <v>548</v>
          </cell>
        </row>
        <row r="445">
          <cell r="C445" t="str">
            <v>반월 2</v>
          </cell>
          <cell r="D445">
            <v>1016</v>
          </cell>
          <cell r="E445">
            <v>7.8781064629938353E-3</v>
          </cell>
          <cell r="F445">
            <v>1044</v>
          </cell>
          <cell r="G445">
            <v>1028</v>
          </cell>
          <cell r="H445">
            <v>1049</v>
          </cell>
          <cell r="I445">
            <v>1073</v>
          </cell>
          <cell r="J445">
            <v>1092</v>
          </cell>
        </row>
        <row r="446">
          <cell r="C446" t="str">
            <v>반월 3</v>
          </cell>
          <cell r="D446">
            <v>218</v>
          </cell>
          <cell r="E446">
            <v>1.6903811111541891E-3</v>
          </cell>
          <cell r="F446">
            <v>224</v>
          </cell>
          <cell r="G446">
            <v>221</v>
          </cell>
          <cell r="H446">
            <v>225</v>
          </cell>
          <cell r="I446">
            <v>230</v>
          </cell>
          <cell r="J446">
            <v>234</v>
          </cell>
        </row>
        <row r="447">
          <cell r="C447" t="str">
            <v>취암 1</v>
          </cell>
          <cell r="D447">
            <v>707</v>
          </cell>
          <cell r="E447">
            <v>5.4821075485596863E-3</v>
          </cell>
          <cell r="F447">
            <v>726</v>
          </cell>
          <cell r="G447">
            <v>715</v>
          </cell>
          <cell r="H447">
            <v>730</v>
          </cell>
          <cell r="I447">
            <v>747</v>
          </cell>
          <cell r="J447">
            <v>760</v>
          </cell>
        </row>
        <row r="448">
          <cell r="C448" t="str">
            <v>취암 2</v>
          </cell>
          <cell r="D448">
            <v>276</v>
          </cell>
          <cell r="E448">
            <v>2.1401155352227348E-3</v>
          </cell>
          <cell r="F448">
            <v>284</v>
          </cell>
          <cell r="G448">
            <v>279</v>
          </cell>
          <cell r="H448">
            <v>285</v>
          </cell>
          <cell r="I448">
            <v>292</v>
          </cell>
          <cell r="J448">
            <v>297</v>
          </cell>
        </row>
        <row r="449">
          <cell r="C449" t="str">
            <v>취암 3</v>
          </cell>
          <cell r="D449">
            <v>1179</v>
          </cell>
          <cell r="E449">
            <v>9.1420152754623351E-3</v>
          </cell>
          <cell r="F449">
            <v>1211</v>
          </cell>
          <cell r="G449">
            <v>1193</v>
          </cell>
          <cell r="H449">
            <v>1218</v>
          </cell>
          <cell r="I449">
            <v>1245</v>
          </cell>
          <cell r="J449">
            <v>1267</v>
          </cell>
        </row>
        <row r="450">
          <cell r="C450" t="str">
            <v>취암 4</v>
          </cell>
          <cell r="D450">
            <v>2076</v>
          </cell>
          <cell r="E450">
            <v>1.6097390764936222E-2</v>
          </cell>
          <cell r="F450">
            <v>2133</v>
          </cell>
          <cell r="G450">
            <v>2100</v>
          </cell>
          <cell r="H450">
            <v>2144</v>
          </cell>
          <cell r="I450">
            <v>2193</v>
          </cell>
          <cell r="J450">
            <v>2230</v>
          </cell>
        </row>
        <row r="451">
          <cell r="C451" t="str">
            <v>취암 5</v>
          </cell>
          <cell r="D451">
            <v>656</v>
          </cell>
          <cell r="E451">
            <v>5.0866514170511377E-3</v>
          </cell>
          <cell r="F451">
            <v>674</v>
          </cell>
          <cell r="G451">
            <v>664</v>
          </cell>
          <cell r="H451">
            <v>678</v>
          </cell>
          <cell r="I451">
            <v>693</v>
          </cell>
          <cell r="J451">
            <v>705</v>
          </cell>
        </row>
        <row r="452">
          <cell r="C452" t="str">
            <v>취암 6</v>
          </cell>
          <cell r="D452">
            <v>420</v>
          </cell>
          <cell r="E452">
            <v>3.2566975535998138E-3</v>
          </cell>
          <cell r="F452">
            <v>431</v>
          </cell>
          <cell r="G452">
            <v>425</v>
          </cell>
          <cell r="H452">
            <v>434</v>
          </cell>
          <cell r="I452">
            <v>444</v>
          </cell>
          <cell r="J452">
            <v>451</v>
          </cell>
        </row>
        <row r="453">
          <cell r="C453" t="str">
            <v>취암 7</v>
          </cell>
          <cell r="D453">
            <v>1448</v>
          </cell>
          <cell r="E453">
            <v>1.1227852518125072E-2</v>
          </cell>
          <cell r="F453">
            <v>1487</v>
          </cell>
          <cell r="G453">
            <v>1465</v>
          </cell>
          <cell r="H453">
            <v>1496</v>
          </cell>
          <cell r="I453">
            <v>1529</v>
          </cell>
          <cell r="J453">
            <v>1556</v>
          </cell>
        </row>
        <row r="454">
          <cell r="C454" t="str">
            <v>취암 8</v>
          </cell>
          <cell r="D454">
            <v>870</v>
          </cell>
          <cell r="E454">
            <v>6.7460163610281862E-3</v>
          </cell>
          <cell r="F454">
            <v>894</v>
          </cell>
          <cell r="G454">
            <v>880</v>
          </cell>
          <cell r="H454">
            <v>899</v>
          </cell>
          <cell r="I454">
            <v>919</v>
          </cell>
          <cell r="J454">
            <v>935</v>
          </cell>
        </row>
        <row r="455">
          <cell r="C455" t="str">
            <v>취암 9</v>
          </cell>
          <cell r="D455">
            <v>682</v>
          </cell>
          <cell r="E455">
            <v>5.2882565037025552E-3</v>
          </cell>
          <cell r="F455">
            <v>701</v>
          </cell>
          <cell r="G455">
            <v>690</v>
          </cell>
          <cell r="H455">
            <v>704</v>
          </cell>
          <cell r="I455">
            <v>720</v>
          </cell>
          <cell r="J455">
            <v>733</v>
          </cell>
        </row>
        <row r="456">
          <cell r="C456" t="str">
            <v>취암10</v>
          </cell>
          <cell r="D456">
            <v>1105</v>
          </cell>
          <cell r="E456">
            <v>8.5682161826852246E-3</v>
          </cell>
          <cell r="F456">
            <v>1135</v>
          </cell>
          <cell r="G456">
            <v>1118</v>
          </cell>
          <cell r="H456">
            <v>1141</v>
          </cell>
          <cell r="I456">
            <v>1167</v>
          </cell>
          <cell r="J456">
            <v>1187</v>
          </cell>
        </row>
        <row r="457">
          <cell r="C457" t="str">
            <v>취암11</v>
          </cell>
          <cell r="D457">
            <v>1994</v>
          </cell>
          <cell r="E457">
            <v>1.5461559337804831E-2</v>
          </cell>
          <cell r="F457">
            <v>2048</v>
          </cell>
          <cell r="G457">
            <v>2017</v>
          </cell>
          <cell r="H457">
            <v>2059</v>
          </cell>
          <cell r="I457">
            <v>2106</v>
          </cell>
          <cell r="J457">
            <v>2142</v>
          </cell>
        </row>
        <row r="458">
          <cell r="C458" t="str">
            <v>취암12</v>
          </cell>
          <cell r="D458">
            <v>1424</v>
          </cell>
          <cell r="E458">
            <v>1.1041755515062226E-2</v>
          </cell>
          <cell r="F458">
            <v>1463</v>
          </cell>
          <cell r="G458">
            <v>1441</v>
          </cell>
          <cell r="H458">
            <v>1471</v>
          </cell>
          <cell r="I458">
            <v>1504</v>
          </cell>
          <cell r="J458">
            <v>1530</v>
          </cell>
        </row>
        <row r="459">
          <cell r="C459" t="str">
            <v>지산 1</v>
          </cell>
          <cell r="D459">
            <v>314</v>
          </cell>
          <cell r="E459">
            <v>2.4347691234055751E-3</v>
          </cell>
          <cell r="F459">
            <v>323</v>
          </cell>
          <cell r="G459">
            <v>318</v>
          </cell>
          <cell r="H459">
            <v>324</v>
          </cell>
          <cell r="I459">
            <v>332</v>
          </cell>
          <cell r="J459">
            <v>337</v>
          </cell>
        </row>
        <row r="460">
          <cell r="C460" t="str">
            <v>지산 2</v>
          </cell>
          <cell r="D460">
            <v>325</v>
          </cell>
          <cell r="E460">
            <v>2.5200635831427133E-3</v>
          </cell>
          <cell r="F460">
            <v>334</v>
          </cell>
          <cell r="G460">
            <v>329</v>
          </cell>
          <cell r="H460">
            <v>336</v>
          </cell>
          <cell r="I460">
            <v>343</v>
          </cell>
          <cell r="J460">
            <v>349</v>
          </cell>
        </row>
        <row r="461">
          <cell r="C461" t="str">
            <v>지산 3</v>
          </cell>
          <cell r="D461">
            <v>185</v>
          </cell>
          <cell r="E461">
            <v>1.4344977319427751E-3</v>
          </cell>
          <cell r="F461">
            <v>190</v>
          </cell>
          <cell r="G461">
            <v>187</v>
          </cell>
          <cell r="H461">
            <v>191</v>
          </cell>
          <cell r="I461">
            <v>195</v>
          </cell>
          <cell r="J461">
            <v>199</v>
          </cell>
        </row>
        <row r="462">
          <cell r="C462" t="str">
            <v>덕지 1</v>
          </cell>
          <cell r="D462">
            <v>164</v>
          </cell>
          <cell r="E462">
            <v>1.2716628542627844E-3</v>
          </cell>
          <cell r="F462">
            <v>168</v>
          </cell>
          <cell r="G462">
            <v>166</v>
          </cell>
          <cell r="H462">
            <v>169</v>
          </cell>
          <cell r="I462">
            <v>173</v>
          </cell>
          <cell r="J462">
            <v>176</v>
          </cell>
        </row>
        <row r="463">
          <cell r="C463" t="str">
            <v>덕지 2</v>
          </cell>
          <cell r="D463">
            <v>221</v>
          </cell>
          <cell r="E463">
            <v>1.7136432365370449E-3</v>
          </cell>
          <cell r="F463">
            <v>227</v>
          </cell>
          <cell r="G463">
            <v>224</v>
          </cell>
          <cell r="H463">
            <v>228</v>
          </cell>
          <cell r="I463">
            <v>233</v>
          </cell>
          <cell r="J463">
            <v>237</v>
          </cell>
        </row>
        <row r="464">
          <cell r="C464" t="str">
            <v>내 1</v>
          </cell>
          <cell r="D464">
            <v>3239</v>
          </cell>
          <cell r="E464">
            <v>2.5115341371689994E-2</v>
          </cell>
          <cell r="F464">
            <v>3327</v>
          </cell>
          <cell r="G464">
            <v>3277</v>
          </cell>
          <cell r="H464">
            <v>3345</v>
          </cell>
          <cell r="I464">
            <v>3421</v>
          </cell>
          <cell r="J464">
            <v>3480</v>
          </cell>
        </row>
        <row r="465">
          <cell r="C465" t="str">
            <v>내 2</v>
          </cell>
          <cell r="D465">
            <v>808</v>
          </cell>
          <cell r="E465">
            <v>6.2652657697824989E-3</v>
          </cell>
          <cell r="F465">
            <v>830</v>
          </cell>
          <cell r="G465">
            <v>817</v>
          </cell>
          <cell r="H465">
            <v>835</v>
          </cell>
          <cell r="I465">
            <v>853</v>
          </cell>
          <cell r="J465">
            <v>868</v>
          </cell>
        </row>
        <row r="466">
          <cell r="C466" t="str">
            <v>내 3</v>
          </cell>
          <cell r="D466">
            <v>290</v>
          </cell>
          <cell r="E466">
            <v>2.2486721203427286E-3</v>
          </cell>
          <cell r="F466">
            <v>298</v>
          </cell>
          <cell r="G466">
            <v>293</v>
          </cell>
          <cell r="H466">
            <v>300</v>
          </cell>
          <cell r="I466">
            <v>306</v>
          </cell>
          <cell r="J466">
            <v>312</v>
          </cell>
        </row>
        <row r="467">
          <cell r="C467" t="str">
            <v>내 4</v>
          </cell>
          <cell r="D467">
            <v>911</v>
          </cell>
          <cell r="E467">
            <v>7.0639320745938825E-3</v>
          </cell>
          <cell r="F467">
            <v>936</v>
          </cell>
          <cell r="G467">
            <v>922</v>
          </cell>
          <cell r="H467">
            <v>941</v>
          </cell>
          <cell r="I467">
            <v>962</v>
          </cell>
          <cell r="J467">
            <v>979</v>
          </cell>
        </row>
        <row r="468">
          <cell r="C468" t="str">
            <v>내 5</v>
          </cell>
          <cell r="D468">
            <v>1943</v>
          </cell>
          <cell r="E468">
            <v>1.5066103206296281E-2</v>
          </cell>
          <cell r="F468">
            <v>1996</v>
          </cell>
          <cell r="G468">
            <v>1966</v>
          </cell>
          <cell r="H468">
            <v>2007</v>
          </cell>
          <cell r="I468">
            <v>2052</v>
          </cell>
          <cell r="J468">
            <v>2088</v>
          </cell>
        </row>
        <row r="469">
          <cell r="C469" t="str">
            <v>내 6</v>
          </cell>
          <cell r="D469">
            <v>1108</v>
          </cell>
          <cell r="E469">
            <v>8.5914783080680811E-3</v>
          </cell>
          <cell r="F469">
            <v>1138</v>
          </cell>
          <cell r="G469">
            <v>1121</v>
          </cell>
          <cell r="H469">
            <v>1144</v>
          </cell>
          <cell r="I469">
            <v>1170</v>
          </cell>
          <cell r="J469">
            <v>1190</v>
          </cell>
        </row>
        <row r="470">
          <cell r="C470" t="str">
            <v>내 7</v>
          </cell>
          <cell r="D470">
            <v>386</v>
          </cell>
          <cell r="E470">
            <v>2.9930601325941146E-3</v>
          </cell>
          <cell r="F470">
            <v>397</v>
          </cell>
          <cell r="G470">
            <v>391</v>
          </cell>
          <cell r="H470">
            <v>399</v>
          </cell>
          <cell r="I470">
            <v>408</v>
          </cell>
          <cell r="J470">
            <v>415</v>
          </cell>
        </row>
        <row r="471">
          <cell r="C471" t="str">
            <v>내 8</v>
          </cell>
          <cell r="D471">
            <v>1571</v>
          </cell>
          <cell r="E471">
            <v>1.2181599658822161E-2</v>
          </cell>
          <cell r="F471">
            <v>1614</v>
          </cell>
          <cell r="G471">
            <v>1589</v>
          </cell>
          <cell r="H471">
            <v>1623</v>
          </cell>
          <cell r="I471">
            <v>1659</v>
          </cell>
          <cell r="J471">
            <v>1688</v>
          </cell>
        </row>
        <row r="472">
          <cell r="C472" t="str">
            <v>내 9</v>
          </cell>
          <cell r="D472">
            <v>1473</v>
          </cell>
          <cell r="E472">
            <v>1.1421703562982204E-2</v>
          </cell>
          <cell r="F472">
            <v>1513</v>
          </cell>
          <cell r="G472">
            <v>1490</v>
          </cell>
          <cell r="H472">
            <v>1521</v>
          </cell>
          <cell r="I472">
            <v>1556</v>
          </cell>
          <cell r="J472">
            <v>1583</v>
          </cell>
        </row>
        <row r="473">
          <cell r="C473" t="str">
            <v>관촉 1</v>
          </cell>
          <cell r="D473">
            <v>347</v>
          </cell>
          <cell r="E473">
            <v>2.6906525026169892E-3</v>
          </cell>
          <cell r="F473">
            <v>356</v>
          </cell>
          <cell r="G473">
            <v>351</v>
          </cell>
          <cell r="H473">
            <v>358</v>
          </cell>
          <cell r="I473">
            <v>367</v>
          </cell>
          <cell r="J473">
            <v>373</v>
          </cell>
        </row>
        <row r="474">
          <cell r="C474" t="str">
            <v>관촉 2</v>
          </cell>
          <cell r="D474">
            <v>219</v>
          </cell>
          <cell r="E474">
            <v>1.6981351529484743E-3</v>
          </cell>
          <cell r="F474">
            <v>225</v>
          </cell>
          <cell r="G474">
            <v>222</v>
          </cell>
          <cell r="H474">
            <v>226</v>
          </cell>
          <cell r="I474">
            <v>231</v>
          </cell>
          <cell r="J474">
            <v>235</v>
          </cell>
        </row>
        <row r="475">
          <cell r="D475">
            <v>18943</v>
          </cell>
          <cell r="F475">
            <v>19460</v>
          </cell>
          <cell r="G475">
            <v>19164</v>
          </cell>
          <cell r="H475">
            <v>19564</v>
          </cell>
          <cell r="I475">
            <v>20010</v>
          </cell>
          <cell r="J475">
            <v>20354</v>
          </cell>
        </row>
        <row r="476">
          <cell r="C476" t="str">
            <v>대교 1</v>
          </cell>
          <cell r="D476">
            <v>763</v>
          </cell>
          <cell r="E476">
            <v>5.9163338890396615E-3</v>
          </cell>
          <cell r="F476">
            <v>784</v>
          </cell>
          <cell r="G476">
            <v>772</v>
          </cell>
          <cell r="H476">
            <v>788</v>
          </cell>
          <cell r="I476">
            <v>806</v>
          </cell>
          <cell r="J476">
            <v>820</v>
          </cell>
        </row>
        <row r="477">
          <cell r="C477" t="str">
            <v>대교 2</v>
          </cell>
          <cell r="D477">
            <v>631</v>
          </cell>
          <cell r="E477">
            <v>4.8928003721940058E-3</v>
          </cell>
          <cell r="F477">
            <v>648</v>
          </cell>
          <cell r="G477">
            <v>638</v>
          </cell>
          <cell r="H477">
            <v>652</v>
          </cell>
          <cell r="I477">
            <v>667</v>
          </cell>
          <cell r="J477">
            <v>678</v>
          </cell>
        </row>
        <row r="478">
          <cell r="C478" t="str">
            <v>대교 3</v>
          </cell>
          <cell r="D478">
            <v>610</v>
          </cell>
          <cell r="E478">
            <v>4.7299654945140157E-3</v>
          </cell>
          <cell r="F478">
            <v>627</v>
          </cell>
          <cell r="G478">
            <v>617</v>
          </cell>
          <cell r="H478">
            <v>630</v>
          </cell>
          <cell r="I478">
            <v>644</v>
          </cell>
          <cell r="J478">
            <v>655</v>
          </cell>
        </row>
        <row r="479">
          <cell r="C479" t="str">
            <v>대교 4</v>
          </cell>
          <cell r="D479">
            <v>698</v>
          </cell>
          <cell r="E479">
            <v>5.4123211724111196E-3</v>
          </cell>
          <cell r="F479">
            <v>717</v>
          </cell>
          <cell r="G479">
            <v>706</v>
          </cell>
          <cell r="H479">
            <v>721</v>
          </cell>
          <cell r="I479">
            <v>737</v>
          </cell>
          <cell r="J479">
            <v>750</v>
          </cell>
        </row>
        <row r="480">
          <cell r="C480" t="str">
            <v>대교 5</v>
          </cell>
          <cell r="D480">
            <v>359</v>
          </cell>
          <cell r="E480">
            <v>2.7837010041484125E-3</v>
          </cell>
          <cell r="F480">
            <v>369</v>
          </cell>
          <cell r="G480">
            <v>363</v>
          </cell>
          <cell r="H480">
            <v>371</v>
          </cell>
          <cell r="I480">
            <v>379</v>
          </cell>
          <cell r="J480">
            <v>386</v>
          </cell>
        </row>
        <row r="481">
          <cell r="C481" t="str">
            <v>대교 6</v>
          </cell>
          <cell r="D481">
            <v>1502</v>
          </cell>
          <cell r="E481">
            <v>1.1646570775016477E-2</v>
          </cell>
          <cell r="F481">
            <v>1543</v>
          </cell>
          <cell r="G481">
            <v>1520</v>
          </cell>
          <cell r="H481">
            <v>1551</v>
          </cell>
          <cell r="I481">
            <v>1587</v>
          </cell>
          <cell r="J481">
            <v>1614</v>
          </cell>
        </row>
        <row r="482">
          <cell r="C482" t="str">
            <v>부창 1</v>
          </cell>
          <cell r="D482">
            <v>310</v>
          </cell>
          <cell r="E482">
            <v>2.403752956228434E-3</v>
          </cell>
          <cell r="F482">
            <v>318</v>
          </cell>
          <cell r="G482">
            <v>314</v>
          </cell>
          <cell r="H482">
            <v>320</v>
          </cell>
          <cell r="I482">
            <v>327</v>
          </cell>
          <cell r="J482">
            <v>333</v>
          </cell>
        </row>
        <row r="483">
          <cell r="C483" t="str">
            <v>부창 2</v>
          </cell>
          <cell r="D483">
            <v>1545</v>
          </cell>
          <cell r="E483">
            <v>1.1979994572170744E-2</v>
          </cell>
          <cell r="F483">
            <v>1587</v>
          </cell>
          <cell r="G483">
            <v>1563</v>
          </cell>
          <cell r="H483">
            <v>1596</v>
          </cell>
          <cell r="I483">
            <v>1632</v>
          </cell>
          <cell r="J483">
            <v>1660</v>
          </cell>
        </row>
        <row r="484">
          <cell r="C484" t="str">
            <v>부창 3</v>
          </cell>
          <cell r="D484">
            <v>462</v>
          </cell>
          <cell r="E484">
            <v>3.5823673089597952E-3</v>
          </cell>
          <cell r="F484">
            <v>475</v>
          </cell>
          <cell r="G484">
            <v>467</v>
          </cell>
          <cell r="H484">
            <v>477</v>
          </cell>
          <cell r="I484">
            <v>488</v>
          </cell>
          <cell r="J484">
            <v>496</v>
          </cell>
        </row>
        <row r="485">
          <cell r="C485" t="str">
            <v>부창 4</v>
          </cell>
          <cell r="D485">
            <v>836</v>
          </cell>
          <cell r="E485">
            <v>6.4823789400224865E-3</v>
          </cell>
          <cell r="F485">
            <v>859</v>
          </cell>
          <cell r="G485">
            <v>846</v>
          </cell>
          <cell r="H485">
            <v>863</v>
          </cell>
          <cell r="I485">
            <v>883</v>
          </cell>
          <cell r="J485">
            <v>898</v>
          </cell>
        </row>
        <row r="486">
          <cell r="C486" t="str">
            <v>부창 5</v>
          </cell>
          <cell r="D486">
            <v>391</v>
          </cell>
          <cell r="E486">
            <v>3.0318303415655412E-3</v>
          </cell>
          <cell r="F486">
            <v>402</v>
          </cell>
          <cell r="G486">
            <v>396</v>
          </cell>
          <cell r="H486">
            <v>404</v>
          </cell>
          <cell r="I486">
            <v>413</v>
          </cell>
          <cell r="J486">
            <v>420</v>
          </cell>
        </row>
        <row r="487">
          <cell r="C487" t="str">
            <v>부창 6</v>
          </cell>
          <cell r="D487">
            <v>565</v>
          </cell>
          <cell r="E487">
            <v>4.3810336137711783E-3</v>
          </cell>
          <cell r="F487">
            <v>580</v>
          </cell>
          <cell r="G487">
            <v>572</v>
          </cell>
          <cell r="H487">
            <v>584</v>
          </cell>
          <cell r="I487">
            <v>597</v>
          </cell>
          <cell r="J487">
            <v>607</v>
          </cell>
        </row>
        <row r="488">
          <cell r="C488" t="str">
            <v>부창 7</v>
          </cell>
          <cell r="D488">
            <v>2122</v>
          </cell>
          <cell r="E488">
            <v>1.6454076687473347E-2</v>
          </cell>
          <cell r="F488">
            <v>2180</v>
          </cell>
          <cell r="G488">
            <v>2147</v>
          </cell>
          <cell r="H488">
            <v>2192</v>
          </cell>
          <cell r="I488">
            <v>2241</v>
          </cell>
          <cell r="J488">
            <v>2280</v>
          </cell>
        </row>
        <row r="489">
          <cell r="C489" t="str">
            <v>부창 8</v>
          </cell>
          <cell r="D489">
            <v>614</v>
          </cell>
          <cell r="E489">
            <v>4.7609816616911568E-3</v>
          </cell>
          <cell r="F489">
            <v>631</v>
          </cell>
          <cell r="G489">
            <v>621</v>
          </cell>
          <cell r="H489">
            <v>634</v>
          </cell>
          <cell r="I489">
            <v>649</v>
          </cell>
          <cell r="J489">
            <v>660</v>
          </cell>
        </row>
        <row r="490">
          <cell r="C490" t="str">
            <v>등화 1</v>
          </cell>
          <cell r="D490">
            <v>280</v>
          </cell>
          <cell r="E490">
            <v>2.1711317023998759E-3</v>
          </cell>
          <cell r="F490">
            <v>288</v>
          </cell>
          <cell r="G490">
            <v>283</v>
          </cell>
          <cell r="H490">
            <v>289</v>
          </cell>
          <cell r="I490">
            <v>296</v>
          </cell>
          <cell r="J490">
            <v>301</v>
          </cell>
        </row>
        <row r="491">
          <cell r="C491" t="str">
            <v>등화 2</v>
          </cell>
          <cell r="D491">
            <v>435</v>
          </cell>
          <cell r="E491">
            <v>3.3730081805140931E-3</v>
          </cell>
          <cell r="F491">
            <v>447</v>
          </cell>
          <cell r="G491">
            <v>440</v>
          </cell>
          <cell r="H491">
            <v>449</v>
          </cell>
          <cell r="I491">
            <v>459</v>
          </cell>
          <cell r="J491">
            <v>467</v>
          </cell>
        </row>
        <row r="492">
          <cell r="C492" t="str">
            <v>강산 1</v>
          </cell>
          <cell r="D492">
            <v>244</v>
          </cell>
          <cell r="E492">
            <v>1.8919861978056061E-3</v>
          </cell>
          <cell r="F492">
            <v>251</v>
          </cell>
          <cell r="G492">
            <v>247</v>
          </cell>
          <cell r="H492">
            <v>252</v>
          </cell>
          <cell r="I492">
            <v>258</v>
          </cell>
          <cell r="J492">
            <v>262</v>
          </cell>
        </row>
        <row r="493">
          <cell r="C493" t="str">
            <v>강산 2</v>
          </cell>
          <cell r="D493">
            <v>161</v>
          </cell>
          <cell r="E493">
            <v>1.2484007288799286E-3</v>
          </cell>
          <cell r="F493">
            <v>165</v>
          </cell>
          <cell r="G493">
            <v>163</v>
          </cell>
          <cell r="H493">
            <v>166</v>
          </cell>
          <cell r="I493">
            <v>170</v>
          </cell>
          <cell r="J493">
            <v>173</v>
          </cell>
        </row>
        <row r="494">
          <cell r="C494" t="str">
            <v>강산 3</v>
          </cell>
          <cell r="D494">
            <v>118</v>
          </cell>
          <cell r="E494">
            <v>9.1497693172566197E-4</v>
          </cell>
          <cell r="F494">
            <v>121</v>
          </cell>
          <cell r="G494">
            <v>119</v>
          </cell>
          <cell r="H494">
            <v>122</v>
          </cell>
          <cell r="I494">
            <v>125</v>
          </cell>
          <cell r="J494">
            <v>127</v>
          </cell>
        </row>
        <row r="495">
          <cell r="C495" t="str">
            <v>강산 4</v>
          </cell>
          <cell r="D495">
            <v>1139</v>
          </cell>
          <cell r="E495">
            <v>8.8318536036909243E-3</v>
          </cell>
          <cell r="F495">
            <v>1170</v>
          </cell>
          <cell r="G495">
            <v>1152</v>
          </cell>
          <cell r="H495">
            <v>1176</v>
          </cell>
          <cell r="I495">
            <v>1203</v>
          </cell>
          <cell r="J495">
            <v>1224</v>
          </cell>
        </row>
        <row r="496">
          <cell r="C496" t="str">
            <v>강산 5</v>
          </cell>
          <cell r="D496">
            <v>3448</v>
          </cell>
          <cell r="E496">
            <v>2.6735936106695616E-2</v>
          </cell>
          <cell r="F496">
            <v>3542</v>
          </cell>
          <cell r="G496">
            <v>3488</v>
          </cell>
          <cell r="H496">
            <v>3561</v>
          </cell>
          <cell r="I496">
            <v>3642</v>
          </cell>
          <cell r="J496">
            <v>3705</v>
          </cell>
        </row>
        <row r="497">
          <cell r="C497" t="str">
            <v>강산 6</v>
          </cell>
          <cell r="D497">
            <v>223</v>
          </cell>
          <cell r="E497">
            <v>1.7291513201256154E-3</v>
          </cell>
          <cell r="F497">
            <v>229</v>
          </cell>
          <cell r="G497">
            <v>226</v>
          </cell>
          <cell r="H497">
            <v>230</v>
          </cell>
          <cell r="I497">
            <v>236</v>
          </cell>
          <cell r="J497">
            <v>240</v>
          </cell>
        </row>
        <row r="498">
          <cell r="C498" t="str">
            <v>강산 7</v>
          </cell>
          <cell r="D498">
            <v>1397</v>
          </cell>
          <cell r="E498">
            <v>1.0832396386616525E-2</v>
          </cell>
          <cell r="F498">
            <v>1435</v>
          </cell>
          <cell r="G498">
            <v>1413</v>
          </cell>
          <cell r="H498">
            <v>1443</v>
          </cell>
          <cell r="I498">
            <v>1476</v>
          </cell>
          <cell r="J498">
            <v>1501</v>
          </cell>
        </row>
        <row r="499">
          <cell r="C499" t="str">
            <v>강산 8</v>
          </cell>
          <cell r="D499">
            <v>90</v>
          </cell>
          <cell r="E499">
            <v>6.9786376148567439E-4</v>
          </cell>
          <cell r="F499">
            <v>92</v>
          </cell>
          <cell r="G499">
            <v>91</v>
          </cell>
          <cell r="H499">
            <v>93</v>
          </cell>
          <cell r="I499">
            <v>95</v>
          </cell>
          <cell r="J499">
            <v>97</v>
          </cell>
        </row>
      </sheetData>
      <sheetData sheetId="32">
        <row r="5">
          <cell r="C5" t="str">
            <v>화지 1</v>
          </cell>
          <cell r="D5">
            <v>344</v>
          </cell>
          <cell r="E5">
            <v>2.6673903772341332E-3</v>
          </cell>
          <cell r="F5">
            <v>339</v>
          </cell>
          <cell r="G5">
            <v>367</v>
          </cell>
          <cell r="H5">
            <v>378</v>
          </cell>
          <cell r="I5">
            <v>366</v>
          </cell>
        </row>
        <row r="6">
          <cell r="C6" t="str">
            <v>화지 2</v>
          </cell>
          <cell r="D6">
            <v>429</v>
          </cell>
          <cell r="E6">
            <v>3.3264839297483815E-3</v>
          </cell>
          <cell r="F6">
            <v>434</v>
          </cell>
          <cell r="G6">
            <v>443</v>
          </cell>
          <cell r="H6">
            <v>453</v>
          </cell>
          <cell r="I6">
            <v>461</v>
          </cell>
        </row>
        <row r="7">
          <cell r="C7" t="str">
            <v>화지 3</v>
          </cell>
          <cell r="D7">
            <v>730</v>
          </cell>
          <cell r="E7">
            <v>5.6604505098282482E-3</v>
          </cell>
          <cell r="F7">
            <v>739</v>
          </cell>
          <cell r="G7">
            <v>754</v>
          </cell>
          <cell r="H7">
            <v>771</v>
          </cell>
          <cell r="I7">
            <v>784</v>
          </cell>
        </row>
        <row r="8">
          <cell r="C8" t="str">
            <v>화지 4</v>
          </cell>
          <cell r="D8">
            <v>379</v>
          </cell>
          <cell r="E8">
            <v>2.9387818400341179E-3</v>
          </cell>
          <cell r="F8">
            <v>383</v>
          </cell>
          <cell r="G8">
            <v>391</v>
          </cell>
          <cell r="H8">
            <v>400</v>
          </cell>
          <cell r="I8">
            <v>407</v>
          </cell>
        </row>
        <row r="9">
          <cell r="C9" t="str">
            <v>화지 5</v>
          </cell>
          <cell r="D9">
            <v>894</v>
          </cell>
          <cell r="E9">
            <v>6.9321133640910327E-3</v>
          </cell>
          <cell r="F9">
            <v>904</v>
          </cell>
          <cell r="G9">
            <v>923</v>
          </cell>
          <cell r="H9">
            <v>944</v>
          </cell>
          <cell r="I9">
            <v>961</v>
          </cell>
        </row>
        <row r="10">
          <cell r="C10" t="str">
            <v>반월 1</v>
          </cell>
          <cell r="D10">
            <v>510</v>
          </cell>
          <cell r="E10">
            <v>3.9545613150854886E-3</v>
          </cell>
          <cell r="F10">
            <v>516</v>
          </cell>
          <cell r="G10">
            <v>527</v>
          </cell>
          <cell r="H10">
            <v>539</v>
          </cell>
          <cell r="I10">
            <v>548</v>
          </cell>
        </row>
        <row r="11">
          <cell r="C11" t="str">
            <v>반월 2</v>
          </cell>
          <cell r="D11">
            <v>1016</v>
          </cell>
          <cell r="E11">
            <v>7.8781064629938353E-3</v>
          </cell>
          <cell r="F11">
            <v>1028</v>
          </cell>
          <cell r="G11">
            <v>1049</v>
          </cell>
          <cell r="H11">
            <v>1073</v>
          </cell>
          <cell r="I11">
            <v>1092</v>
          </cell>
        </row>
        <row r="12">
          <cell r="C12" t="str">
            <v>반월 3</v>
          </cell>
          <cell r="D12">
            <v>218</v>
          </cell>
          <cell r="E12">
            <v>1.6903811111541891E-3</v>
          </cell>
          <cell r="F12">
            <v>221</v>
          </cell>
          <cell r="G12">
            <v>225</v>
          </cell>
          <cell r="H12">
            <v>230</v>
          </cell>
          <cell r="I12">
            <v>234</v>
          </cell>
        </row>
        <row r="13">
          <cell r="C13" t="str">
            <v>취암 1</v>
          </cell>
          <cell r="D13">
            <v>707</v>
          </cell>
          <cell r="E13">
            <v>5.4821075485596863E-3</v>
          </cell>
          <cell r="F13">
            <v>715</v>
          </cell>
          <cell r="G13">
            <v>730</v>
          </cell>
          <cell r="H13">
            <v>747</v>
          </cell>
          <cell r="I13">
            <v>760</v>
          </cell>
        </row>
        <row r="14">
          <cell r="C14" t="str">
            <v>취암 2</v>
          </cell>
          <cell r="D14">
            <v>276</v>
          </cell>
          <cell r="E14">
            <v>2.1401155352227348E-3</v>
          </cell>
          <cell r="F14">
            <v>279</v>
          </cell>
          <cell r="G14">
            <v>285</v>
          </cell>
          <cell r="H14">
            <v>292</v>
          </cell>
          <cell r="I14">
            <v>297</v>
          </cell>
        </row>
        <row r="15">
          <cell r="C15" t="str">
            <v>취암 3</v>
          </cell>
          <cell r="D15">
            <v>1179</v>
          </cell>
          <cell r="E15">
            <v>9.1420152754623351E-3</v>
          </cell>
          <cell r="F15">
            <v>1193</v>
          </cell>
          <cell r="G15">
            <v>1218</v>
          </cell>
          <cell r="H15">
            <v>1245</v>
          </cell>
          <cell r="I15">
            <v>1267</v>
          </cell>
        </row>
        <row r="16">
          <cell r="C16" t="str">
            <v>취암 4</v>
          </cell>
          <cell r="D16">
            <v>2076</v>
          </cell>
          <cell r="E16">
            <v>1.6097390764936222E-2</v>
          </cell>
          <cell r="F16">
            <v>2100</v>
          </cell>
          <cell r="G16">
            <v>2144</v>
          </cell>
          <cell r="H16">
            <v>2193</v>
          </cell>
          <cell r="I16">
            <v>2230</v>
          </cell>
        </row>
        <row r="17">
          <cell r="C17" t="str">
            <v>취암 5</v>
          </cell>
          <cell r="D17">
            <v>656</v>
          </cell>
          <cell r="E17">
            <v>5.0866514170511377E-3</v>
          </cell>
          <cell r="F17">
            <v>664</v>
          </cell>
          <cell r="G17">
            <v>678</v>
          </cell>
          <cell r="H17">
            <v>693</v>
          </cell>
          <cell r="I17">
            <v>705</v>
          </cell>
        </row>
        <row r="18">
          <cell r="C18" t="str">
            <v>취암 6</v>
          </cell>
          <cell r="D18">
            <v>420</v>
          </cell>
          <cell r="E18">
            <v>3.2566975535998138E-3</v>
          </cell>
          <cell r="F18">
            <v>425</v>
          </cell>
          <cell r="G18">
            <v>434</v>
          </cell>
          <cell r="H18">
            <v>444</v>
          </cell>
          <cell r="I18">
            <v>451</v>
          </cell>
        </row>
        <row r="19">
          <cell r="C19" t="str">
            <v>취암 7</v>
          </cell>
          <cell r="D19">
            <v>1448</v>
          </cell>
          <cell r="E19">
            <v>1.1227852518125072E-2</v>
          </cell>
          <cell r="F19">
            <v>1465</v>
          </cell>
          <cell r="G19">
            <v>1496</v>
          </cell>
          <cell r="H19">
            <v>1529</v>
          </cell>
          <cell r="I19">
            <v>1556</v>
          </cell>
        </row>
        <row r="20">
          <cell r="C20" t="str">
            <v>취암 8</v>
          </cell>
          <cell r="D20">
            <v>870</v>
          </cell>
          <cell r="E20">
            <v>6.7460163610281862E-3</v>
          </cell>
          <cell r="F20">
            <v>880</v>
          </cell>
          <cell r="G20">
            <v>899</v>
          </cell>
          <cell r="H20">
            <v>919</v>
          </cell>
          <cell r="I20">
            <v>935</v>
          </cell>
        </row>
        <row r="21">
          <cell r="C21" t="str">
            <v>취암 9</v>
          </cell>
          <cell r="D21">
            <v>682</v>
          </cell>
          <cell r="E21">
            <v>5.2882565037025552E-3</v>
          </cell>
          <cell r="F21">
            <v>690</v>
          </cell>
          <cell r="G21">
            <v>704</v>
          </cell>
          <cell r="H21">
            <v>720</v>
          </cell>
          <cell r="I21">
            <v>733</v>
          </cell>
        </row>
        <row r="22">
          <cell r="C22" t="str">
            <v>취암10</v>
          </cell>
          <cell r="D22">
            <v>1105</v>
          </cell>
          <cell r="E22">
            <v>8.5682161826852246E-3</v>
          </cell>
          <cell r="F22">
            <v>1118</v>
          </cell>
          <cell r="G22">
            <v>1141</v>
          </cell>
          <cell r="H22">
            <v>1167</v>
          </cell>
          <cell r="I22">
            <v>1187</v>
          </cell>
        </row>
        <row r="23">
          <cell r="C23" t="str">
            <v>취암11</v>
          </cell>
          <cell r="D23">
            <v>1994</v>
          </cell>
          <cell r="E23">
            <v>1.5461559337804831E-2</v>
          </cell>
          <cell r="F23">
            <v>2017</v>
          </cell>
          <cell r="G23">
            <v>2059</v>
          </cell>
          <cell r="H23">
            <v>2106</v>
          </cell>
          <cell r="I23">
            <v>2142</v>
          </cell>
        </row>
        <row r="24">
          <cell r="C24" t="str">
            <v>취암12</v>
          </cell>
          <cell r="D24">
            <v>1424</v>
          </cell>
          <cell r="E24">
            <v>1.1041755515062226E-2</v>
          </cell>
          <cell r="F24">
            <v>1441</v>
          </cell>
          <cell r="G24">
            <v>1471</v>
          </cell>
          <cell r="H24">
            <v>1504</v>
          </cell>
          <cell r="I24">
            <v>1530</v>
          </cell>
        </row>
        <row r="25">
          <cell r="C25" t="str">
            <v>지산 1</v>
          </cell>
          <cell r="D25">
            <v>314</v>
          </cell>
          <cell r="E25">
            <v>2.4347691234055751E-3</v>
          </cell>
          <cell r="F25">
            <v>318</v>
          </cell>
          <cell r="G25">
            <v>324</v>
          </cell>
          <cell r="H25">
            <v>332</v>
          </cell>
          <cell r="I25">
            <v>337</v>
          </cell>
        </row>
        <row r="26">
          <cell r="C26" t="str">
            <v>지산 2</v>
          </cell>
          <cell r="D26">
            <v>325</v>
          </cell>
          <cell r="E26">
            <v>2.5200635831427133E-3</v>
          </cell>
          <cell r="F26">
            <v>329</v>
          </cell>
          <cell r="G26">
            <v>336</v>
          </cell>
          <cell r="H26">
            <v>343</v>
          </cell>
          <cell r="I26">
            <v>349</v>
          </cell>
        </row>
        <row r="27">
          <cell r="C27" t="str">
            <v>지산 3</v>
          </cell>
          <cell r="D27">
            <v>185</v>
          </cell>
          <cell r="E27">
            <v>1.4344977319427751E-3</v>
          </cell>
          <cell r="F27">
            <v>187</v>
          </cell>
          <cell r="G27">
            <v>191</v>
          </cell>
          <cell r="H27">
            <v>195</v>
          </cell>
          <cell r="I27">
            <v>199</v>
          </cell>
        </row>
        <row r="28">
          <cell r="C28" t="str">
            <v>덕지 1</v>
          </cell>
          <cell r="D28">
            <v>164</v>
          </cell>
          <cell r="E28">
            <v>1.2716628542627844E-3</v>
          </cell>
          <cell r="F28">
            <v>166</v>
          </cell>
          <cell r="G28">
            <v>169</v>
          </cell>
          <cell r="H28">
            <v>173</v>
          </cell>
          <cell r="I28">
            <v>176</v>
          </cell>
        </row>
        <row r="29">
          <cell r="C29" t="str">
            <v>덕지 2</v>
          </cell>
          <cell r="D29">
            <v>221</v>
          </cell>
          <cell r="E29">
            <v>1.7136432365370449E-3</v>
          </cell>
          <cell r="F29">
            <v>224</v>
          </cell>
          <cell r="G29">
            <v>228</v>
          </cell>
          <cell r="H29">
            <v>233</v>
          </cell>
          <cell r="I29">
            <v>237</v>
          </cell>
        </row>
        <row r="30">
          <cell r="C30" t="str">
            <v>내 1</v>
          </cell>
          <cell r="D30">
            <v>3239</v>
          </cell>
          <cell r="E30">
            <v>2.5115341371689994E-2</v>
          </cell>
          <cell r="F30">
            <v>3277</v>
          </cell>
          <cell r="G30">
            <v>3345</v>
          </cell>
          <cell r="H30">
            <v>3421</v>
          </cell>
          <cell r="I30">
            <v>3480</v>
          </cell>
        </row>
        <row r="31">
          <cell r="C31" t="str">
            <v>내 2</v>
          </cell>
          <cell r="D31">
            <v>808</v>
          </cell>
          <cell r="E31">
            <v>6.2652657697824989E-3</v>
          </cell>
          <cell r="F31">
            <v>817</v>
          </cell>
          <cell r="G31">
            <v>835</v>
          </cell>
          <cell r="H31">
            <v>853</v>
          </cell>
          <cell r="I31">
            <v>868</v>
          </cell>
        </row>
        <row r="32">
          <cell r="C32" t="str">
            <v>내 3</v>
          </cell>
          <cell r="D32">
            <v>290</v>
          </cell>
          <cell r="E32">
            <v>2.2486721203427286E-3</v>
          </cell>
          <cell r="F32">
            <v>293</v>
          </cell>
          <cell r="G32">
            <v>300</v>
          </cell>
          <cell r="H32">
            <v>306</v>
          </cell>
          <cell r="I32">
            <v>312</v>
          </cell>
        </row>
        <row r="33">
          <cell r="C33" t="str">
            <v>내 4</v>
          </cell>
          <cell r="D33">
            <v>911</v>
          </cell>
          <cell r="E33">
            <v>7.0639320745938825E-3</v>
          </cell>
          <cell r="F33">
            <v>922</v>
          </cell>
          <cell r="G33">
            <v>941</v>
          </cell>
          <cell r="H33">
            <v>962</v>
          </cell>
          <cell r="I33">
            <v>979</v>
          </cell>
        </row>
        <row r="34">
          <cell r="C34" t="str">
            <v>내 5</v>
          </cell>
          <cell r="D34">
            <v>1943</v>
          </cell>
          <cell r="E34">
            <v>1.5066103206296281E-2</v>
          </cell>
          <cell r="F34">
            <v>1966</v>
          </cell>
          <cell r="G34">
            <v>2007</v>
          </cell>
          <cell r="H34">
            <v>2052</v>
          </cell>
          <cell r="I34">
            <v>2088</v>
          </cell>
        </row>
        <row r="35">
          <cell r="C35" t="str">
            <v>내 6</v>
          </cell>
          <cell r="D35">
            <v>1108</v>
          </cell>
          <cell r="E35">
            <v>8.5914783080680811E-3</v>
          </cell>
          <cell r="F35">
            <v>1121</v>
          </cell>
          <cell r="G35">
            <v>1144</v>
          </cell>
          <cell r="H35">
            <v>1170</v>
          </cell>
          <cell r="I35">
            <v>1190</v>
          </cell>
        </row>
        <row r="36">
          <cell r="C36" t="str">
            <v>내 7</v>
          </cell>
          <cell r="D36">
            <v>386</v>
          </cell>
          <cell r="E36">
            <v>2.9930601325941146E-3</v>
          </cell>
          <cell r="F36">
            <v>391</v>
          </cell>
          <cell r="G36">
            <v>399</v>
          </cell>
          <cell r="H36">
            <v>408</v>
          </cell>
          <cell r="I36">
            <v>415</v>
          </cell>
        </row>
        <row r="37">
          <cell r="C37" t="str">
            <v>내 8</v>
          </cell>
          <cell r="D37">
            <v>1571</v>
          </cell>
          <cell r="E37">
            <v>1.2181599658822161E-2</v>
          </cell>
          <cell r="F37">
            <v>1589</v>
          </cell>
          <cell r="G37">
            <v>1623</v>
          </cell>
          <cell r="H37">
            <v>1659</v>
          </cell>
          <cell r="I37">
            <v>1688</v>
          </cell>
        </row>
        <row r="38">
          <cell r="C38" t="str">
            <v>내 9</v>
          </cell>
          <cell r="D38">
            <v>1473</v>
          </cell>
          <cell r="E38">
            <v>1.1421703562982204E-2</v>
          </cell>
          <cell r="F38">
            <v>1490</v>
          </cell>
          <cell r="G38">
            <v>1521</v>
          </cell>
          <cell r="H38">
            <v>1556</v>
          </cell>
          <cell r="I38">
            <v>1583</v>
          </cell>
        </row>
        <row r="39">
          <cell r="C39" t="str">
            <v>관촉 1</v>
          </cell>
          <cell r="D39">
            <v>347</v>
          </cell>
          <cell r="E39">
            <v>2.6906525026169892E-3</v>
          </cell>
          <cell r="F39">
            <v>351</v>
          </cell>
          <cell r="G39">
            <v>358</v>
          </cell>
          <cell r="H39">
            <v>367</v>
          </cell>
          <cell r="I39">
            <v>373</v>
          </cell>
        </row>
        <row r="40">
          <cell r="C40" t="str">
            <v>관촉 2</v>
          </cell>
          <cell r="D40">
            <v>219</v>
          </cell>
          <cell r="E40">
            <v>1.6981351529484743E-3</v>
          </cell>
          <cell r="F40">
            <v>222</v>
          </cell>
          <cell r="G40">
            <v>226</v>
          </cell>
          <cell r="H40">
            <v>231</v>
          </cell>
          <cell r="I40">
            <v>235</v>
          </cell>
        </row>
        <row r="41">
          <cell r="C41" t="str">
            <v>대교 1</v>
          </cell>
          <cell r="D41">
            <v>763</v>
          </cell>
          <cell r="E41">
            <v>5.9163338890396615E-3</v>
          </cell>
          <cell r="F41">
            <v>772</v>
          </cell>
          <cell r="G41">
            <v>788</v>
          </cell>
          <cell r="H41">
            <v>806</v>
          </cell>
          <cell r="I41">
            <v>820</v>
          </cell>
        </row>
        <row r="42">
          <cell r="C42" t="str">
            <v>대교 2</v>
          </cell>
          <cell r="D42">
            <v>631</v>
          </cell>
          <cell r="E42">
            <v>4.8928003721940058E-3</v>
          </cell>
          <cell r="F42">
            <v>638</v>
          </cell>
          <cell r="G42">
            <v>652</v>
          </cell>
          <cell r="H42">
            <v>667</v>
          </cell>
          <cell r="I42">
            <v>678</v>
          </cell>
        </row>
        <row r="43">
          <cell r="C43" t="str">
            <v>대교 3</v>
          </cell>
          <cell r="D43">
            <v>610</v>
          </cell>
          <cell r="E43">
            <v>4.7299654945140157E-3</v>
          </cell>
          <cell r="F43">
            <v>617</v>
          </cell>
          <cell r="G43">
            <v>630</v>
          </cell>
          <cell r="H43">
            <v>644</v>
          </cell>
          <cell r="I43">
            <v>655</v>
          </cell>
        </row>
        <row r="44">
          <cell r="C44" t="str">
            <v>대교 4</v>
          </cell>
          <cell r="D44">
            <v>698</v>
          </cell>
          <cell r="E44">
            <v>5.4123211724111196E-3</v>
          </cell>
          <cell r="F44">
            <v>706</v>
          </cell>
          <cell r="G44">
            <v>721</v>
          </cell>
          <cell r="H44">
            <v>737</v>
          </cell>
          <cell r="I44">
            <v>750</v>
          </cell>
        </row>
        <row r="45">
          <cell r="C45" t="str">
            <v>대교 5</v>
          </cell>
          <cell r="D45">
            <v>359</v>
          </cell>
          <cell r="E45">
            <v>2.7837010041484125E-3</v>
          </cell>
          <cell r="F45">
            <v>363</v>
          </cell>
          <cell r="G45">
            <v>371</v>
          </cell>
          <cell r="H45">
            <v>379</v>
          </cell>
          <cell r="I45">
            <v>386</v>
          </cell>
        </row>
        <row r="46">
          <cell r="C46" t="str">
            <v>대교 6</v>
          </cell>
          <cell r="D46">
            <v>1502</v>
          </cell>
          <cell r="E46">
            <v>1.1646570775016477E-2</v>
          </cell>
          <cell r="F46">
            <v>1520</v>
          </cell>
          <cell r="G46">
            <v>1551</v>
          </cell>
          <cell r="H46">
            <v>1587</v>
          </cell>
          <cell r="I46">
            <v>1614</v>
          </cell>
        </row>
        <row r="47">
          <cell r="C47" t="str">
            <v>부창 1</v>
          </cell>
          <cell r="D47">
            <v>310</v>
          </cell>
          <cell r="E47">
            <v>2.403752956228434E-3</v>
          </cell>
          <cell r="F47">
            <v>314</v>
          </cell>
          <cell r="G47">
            <v>320</v>
          </cell>
          <cell r="H47">
            <v>327</v>
          </cell>
          <cell r="I47">
            <v>333</v>
          </cell>
        </row>
        <row r="48">
          <cell r="C48" t="str">
            <v>부창 2</v>
          </cell>
          <cell r="D48">
            <v>1545</v>
          </cell>
          <cell r="E48">
            <v>1.1979994572170744E-2</v>
          </cell>
          <cell r="F48">
            <v>1563</v>
          </cell>
          <cell r="G48">
            <v>1596</v>
          </cell>
          <cell r="H48">
            <v>1632</v>
          </cell>
          <cell r="I48">
            <v>1660</v>
          </cell>
        </row>
        <row r="49">
          <cell r="C49" t="str">
            <v>부창 3</v>
          </cell>
          <cell r="D49">
            <v>462</v>
          </cell>
          <cell r="E49">
            <v>3.5823673089597952E-3</v>
          </cell>
          <cell r="F49">
            <v>467</v>
          </cell>
          <cell r="G49">
            <v>477</v>
          </cell>
          <cell r="H49">
            <v>488</v>
          </cell>
          <cell r="I49">
            <v>496</v>
          </cell>
        </row>
        <row r="50">
          <cell r="C50" t="str">
            <v>부창 4</v>
          </cell>
          <cell r="D50">
            <v>836</v>
          </cell>
          <cell r="E50">
            <v>6.4823789400224865E-3</v>
          </cell>
          <cell r="F50">
            <v>846</v>
          </cell>
          <cell r="G50">
            <v>863</v>
          </cell>
          <cell r="H50">
            <v>883</v>
          </cell>
          <cell r="I50">
            <v>898</v>
          </cell>
        </row>
        <row r="51">
          <cell r="C51" t="str">
            <v>부창 5</v>
          </cell>
          <cell r="D51">
            <v>391</v>
          </cell>
          <cell r="E51">
            <v>3.0318303415655412E-3</v>
          </cell>
          <cell r="F51">
            <v>396</v>
          </cell>
          <cell r="G51">
            <v>404</v>
          </cell>
          <cell r="H51">
            <v>413</v>
          </cell>
          <cell r="I51">
            <v>420</v>
          </cell>
        </row>
        <row r="52">
          <cell r="C52" t="str">
            <v>부창 6</v>
          </cell>
          <cell r="D52">
            <v>565</v>
          </cell>
          <cell r="E52">
            <v>4.3810336137711783E-3</v>
          </cell>
          <cell r="F52">
            <v>572</v>
          </cell>
          <cell r="G52">
            <v>584</v>
          </cell>
          <cell r="H52">
            <v>597</v>
          </cell>
          <cell r="I52">
            <v>607</v>
          </cell>
        </row>
        <row r="53">
          <cell r="C53" t="str">
            <v>부창 7</v>
          </cell>
          <cell r="D53">
            <v>2122</v>
          </cell>
          <cell r="E53">
            <v>1.6454076687473347E-2</v>
          </cell>
          <cell r="F53">
            <v>2147</v>
          </cell>
          <cell r="G53">
            <v>2192</v>
          </cell>
          <cell r="H53">
            <v>2241</v>
          </cell>
          <cell r="I53">
            <v>2280</v>
          </cell>
        </row>
        <row r="54">
          <cell r="C54" t="str">
            <v>부창 8</v>
          </cell>
          <cell r="D54">
            <v>614</v>
          </cell>
          <cell r="E54">
            <v>4.7609816616911568E-3</v>
          </cell>
          <cell r="F54">
            <v>621</v>
          </cell>
          <cell r="G54">
            <v>634</v>
          </cell>
          <cell r="H54">
            <v>649</v>
          </cell>
          <cell r="I54">
            <v>660</v>
          </cell>
        </row>
        <row r="55">
          <cell r="C55" t="str">
            <v>등화 1</v>
          </cell>
          <cell r="D55">
            <v>280</v>
          </cell>
          <cell r="E55">
            <v>2.1711317023998759E-3</v>
          </cell>
          <cell r="F55">
            <v>283</v>
          </cell>
          <cell r="G55">
            <v>289</v>
          </cell>
          <cell r="H55">
            <v>296</v>
          </cell>
          <cell r="I55">
            <v>301</v>
          </cell>
        </row>
        <row r="56">
          <cell r="C56" t="str">
            <v>등화 2</v>
          </cell>
          <cell r="D56">
            <v>435</v>
          </cell>
          <cell r="E56">
            <v>3.3730081805140931E-3</v>
          </cell>
          <cell r="F56">
            <v>440</v>
          </cell>
          <cell r="G56">
            <v>449</v>
          </cell>
          <cell r="H56">
            <v>459</v>
          </cell>
          <cell r="I56">
            <v>467</v>
          </cell>
        </row>
        <row r="57">
          <cell r="C57" t="str">
            <v>강산 1</v>
          </cell>
          <cell r="D57">
            <v>244</v>
          </cell>
          <cell r="E57">
            <v>1.8919861978056061E-3</v>
          </cell>
          <cell r="F57">
            <v>247</v>
          </cell>
          <cell r="G57">
            <v>252</v>
          </cell>
          <cell r="H57">
            <v>258</v>
          </cell>
          <cell r="I57">
            <v>262</v>
          </cell>
        </row>
        <row r="58">
          <cell r="C58" t="str">
            <v>강산 2</v>
          </cell>
          <cell r="D58">
            <v>161</v>
          </cell>
          <cell r="E58">
            <v>1.2484007288799286E-3</v>
          </cell>
          <cell r="F58">
            <v>163</v>
          </cell>
          <cell r="G58">
            <v>166</v>
          </cell>
          <cell r="H58">
            <v>170</v>
          </cell>
          <cell r="I58">
            <v>173</v>
          </cell>
        </row>
        <row r="59">
          <cell r="C59" t="str">
            <v>강산 3</v>
          </cell>
          <cell r="D59">
            <v>118</v>
          </cell>
          <cell r="E59">
            <v>9.1497693172566197E-4</v>
          </cell>
          <cell r="F59">
            <v>119</v>
          </cell>
          <cell r="G59">
            <v>122</v>
          </cell>
          <cell r="H59">
            <v>125</v>
          </cell>
          <cell r="I59">
            <v>127</v>
          </cell>
        </row>
        <row r="60">
          <cell r="C60" t="str">
            <v>강산 4</v>
          </cell>
          <cell r="D60">
            <v>1139</v>
          </cell>
          <cell r="E60">
            <v>8.8318536036909243E-3</v>
          </cell>
          <cell r="F60">
            <v>1152</v>
          </cell>
          <cell r="G60">
            <v>1176</v>
          </cell>
          <cell r="H60">
            <v>1203</v>
          </cell>
          <cell r="I60">
            <v>1224</v>
          </cell>
        </row>
        <row r="61">
          <cell r="C61" t="str">
            <v>강산 5</v>
          </cell>
          <cell r="D61">
            <v>3448</v>
          </cell>
          <cell r="E61">
            <v>2.6735936106695616E-2</v>
          </cell>
          <cell r="F61">
            <v>3488</v>
          </cell>
          <cell r="G61">
            <v>3561</v>
          </cell>
          <cell r="H61">
            <v>3642</v>
          </cell>
          <cell r="I61">
            <v>3705</v>
          </cell>
        </row>
        <row r="62">
          <cell r="C62" t="str">
            <v>강산 6</v>
          </cell>
          <cell r="D62">
            <v>223</v>
          </cell>
          <cell r="E62">
            <v>1.7291513201256154E-3</v>
          </cell>
          <cell r="F62">
            <v>226</v>
          </cell>
          <cell r="G62">
            <v>230</v>
          </cell>
          <cell r="H62">
            <v>236</v>
          </cell>
          <cell r="I62">
            <v>240</v>
          </cell>
        </row>
        <row r="63">
          <cell r="C63" t="str">
            <v>강산 7</v>
          </cell>
          <cell r="D63">
            <v>1397</v>
          </cell>
          <cell r="E63">
            <v>1.0832396386616525E-2</v>
          </cell>
          <cell r="F63">
            <v>1413</v>
          </cell>
          <cell r="G63">
            <v>1443</v>
          </cell>
          <cell r="H63">
            <v>1476</v>
          </cell>
          <cell r="I63">
            <v>1501</v>
          </cell>
        </row>
        <row r="64">
          <cell r="C64" t="str">
            <v>강산 8</v>
          </cell>
          <cell r="D64">
            <v>90</v>
          </cell>
          <cell r="E64">
            <v>6.9786376148567439E-4</v>
          </cell>
          <cell r="F64">
            <v>91</v>
          </cell>
          <cell r="G64">
            <v>93</v>
          </cell>
          <cell r="H64">
            <v>95</v>
          </cell>
          <cell r="I64">
            <v>97</v>
          </cell>
        </row>
        <row r="65">
          <cell r="D65">
            <v>3687</v>
          </cell>
          <cell r="E65">
            <v>2.8589152095529795E-2</v>
          </cell>
          <cell r="F65">
            <v>3732</v>
          </cell>
          <cell r="G65">
            <v>3807</v>
          </cell>
          <cell r="H65">
            <v>3894</v>
          </cell>
          <cell r="I65">
            <v>3963</v>
          </cell>
        </row>
        <row r="66">
          <cell r="C66" t="str">
            <v>화산 1</v>
          </cell>
          <cell r="D66">
            <v>237</v>
          </cell>
          <cell r="E66">
            <v>1.8377079052456092E-3</v>
          </cell>
          <cell r="F66">
            <v>240</v>
          </cell>
          <cell r="G66">
            <v>245</v>
          </cell>
          <cell r="H66">
            <v>250</v>
          </cell>
          <cell r="I66">
            <v>255</v>
          </cell>
        </row>
        <row r="67">
          <cell r="C67" t="str">
            <v>화산 2</v>
          </cell>
          <cell r="D67">
            <v>225</v>
          </cell>
          <cell r="E67">
            <v>1.744659403714186E-3</v>
          </cell>
          <cell r="F67">
            <v>228</v>
          </cell>
          <cell r="G67">
            <v>232</v>
          </cell>
          <cell r="H67">
            <v>238</v>
          </cell>
          <cell r="I67">
            <v>242</v>
          </cell>
        </row>
        <row r="68">
          <cell r="C68" t="str">
            <v>화산 3</v>
          </cell>
          <cell r="D68">
            <v>129</v>
          </cell>
          <cell r="E68">
            <v>1.0002713914628E-3</v>
          </cell>
          <cell r="F68">
            <v>131</v>
          </cell>
          <cell r="G68">
            <v>133</v>
          </cell>
          <cell r="H68">
            <v>136</v>
          </cell>
          <cell r="I68">
            <v>139</v>
          </cell>
        </row>
        <row r="69">
          <cell r="C69" t="str">
            <v>용화 1</v>
          </cell>
          <cell r="D69">
            <v>149</v>
          </cell>
          <cell r="E69">
            <v>1.1553522273485054E-3</v>
          </cell>
          <cell r="F69">
            <v>151</v>
          </cell>
          <cell r="G69">
            <v>154</v>
          </cell>
          <cell r="H69">
            <v>157</v>
          </cell>
          <cell r="I69">
            <v>160</v>
          </cell>
        </row>
        <row r="70">
          <cell r="C70" t="str">
            <v>용화 2</v>
          </cell>
          <cell r="D70">
            <v>145</v>
          </cell>
          <cell r="E70">
            <v>1.1243360601713643E-3</v>
          </cell>
          <cell r="F70">
            <v>147</v>
          </cell>
          <cell r="G70">
            <v>150</v>
          </cell>
          <cell r="H70">
            <v>153</v>
          </cell>
          <cell r="I70">
            <v>156</v>
          </cell>
        </row>
        <row r="71">
          <cell r="C71" t="str">
            <v>용화 3</v>
          </cell>
          <cell r="D71">
            <v>154</v>
          </cell>
          <cell r="E71">
            <v>1.1941224363199317E-3</v>
          </cell>
          <cell r="F71">
            <v>156</v>
          </cell>
          <cell r="G71">
            <v>159</v>
          </cell>
          <cell r="H71">
            <v>163</v>
          </cell>
          <cell r="I71">
            <v>165</v>
          </cell>
        </row>
        <row r="72">
          <cell r="C72" t="str">
            <v>용화 4</v>
          </cell>
          <cell r="D72">
            <v>66</v>
          </cell>
          <cell r="E72">
            <v>5.1176675842282788E-4</v>
          </cell>
          <cell r="F72">
            <v>67</v>
          </cell>
          <cell r="G72">
            <v>68</v>
          </cell>
          <cell r="H72">
            <v>70</v>
          </cell>
          <cell r="I72">
            <v>71</v>
          </cell>
        </row>
        <row r="73">
          <cell r="C73" t="str">
            <v>우기 1</v>
          </cell>
          <cell r="D73">
            <v>241</v>
          </cell>
          <cell r="E73">
            <v>1.8687240724227503E-3</v>
          </cell>
          <cell r="F73">
            <v>244</v>
          </cell>
          <cell r="G73">
            <v>249</v>
          </cell>
          <cell r="H73">
            <v>255</v>
          </cell>
          <cell r="I73">
            <v>259</v>
          </cell>
        </row>
        <row r="74">
          <cell r="C74" t="str">
            <v>우기 2</v>
          </cell>
          <cell r="D74">
            <v>163</v>
          </cell>
          <cell r="E74">
            <v>1.2639088124684992E-3</v>
          </cell>
          <cell r="F74">
            <v>165</v>
          </cell>
          <cell r="G74">
            <v>168</v>
          </cell>
          <cell r="H74">
            <v>172</v>
          </cell>
          <cell r="I74">
            <v>175</v>
          </cell>
        </row>
        <row r="75">
          <cell r="C75" t="str">
            <v>우기 3</v>
          </cell>
          <cell r="D75">
            <v>107</v>
          </cell>
          <cell r="E75">
            <v>8.2968247198852399E-4</v>
          </cell>
          <cell r="F75">
            <v>108</v>
          </cell>
          <cell r="G75">
            <v>111</v>
          </cell>
          <cell r="H75">
            <v>113</v>
          </cell>
          <cell r="I75">
            <v>115</v>
          </cell>
        </row>
        <row r="76">
          <cell r="C76" t="str">
            <v>심암 1</v>
          </cell>
          <cell r="D76">
            <v>176</v>
          </cell>
          <cell r="E76">
            <v>1.3647113557942077E-3</v>
          </cell>
          <cell r="F76">
            <v>178</v>
          </cell>
          <cell r="G76">
            <v>182</v>
          </cell>
          <cell r="H76">
            <v>186</v>
          </cell>
          <cell r="I76">
            <v>189</v>
          </cell>
        </row>
        <row r="77">
          <cell r="C77" t="str">
            <v>심암 2</v>
          </cell>
          <cell r="D77">
            <v>74</v>
          </cell>
          <cell r="E77">
            <v>5.7379909277711005E-4</v>
          </cell>
          <cell r="F77">
            <v>75</v>
          </cell>
          <cell r="G77">
            <v>76</v>
          </cell>
          <cell r="H77">
            <v>78</v>
          </cell>
          <cell r="I77">
            <v>80</v>
          </cell>
        </row>
        <row r="78">
          <cell r="C78" t="str">
            <v>화정 1</v>
          </cell>
          <cell r="D78">
            <v>148</v>
          </cell>
          <cell r="E78">
            <v>1.1475981855542201E-3</v>
          </cell>
          <cell r="F78">
            <v>150</v>
          </cell>
          <cell r="G78">
            <v>153</v>
          </cell>
          <cell r="H78">
            <v>156</v>
          </cell>
          <cell r="I78">
            <v>159</v>
          </cell>
        </row>
        <row r="79">
          <cell r="C79" t="str">
            <v>화정 2</v>
          </cell>
          <cell r="D79">
            <v>180</v>
          </cell>
          <cell r="E79">
            <v>1.3957275229713488E-3</v>
          </cell>
          <cell r="F79">
            <v>182</v>
          </cell>
          <cell r="G79">
            <v>186</v>
          </cell>
          <cell r="H79">
            <v>190</v>
          </cell>
          <cell r="I79">
            <v>193</v>
          </cell>
        </row>
        <row r="80">
          <cell r="C80" t="str">
            <v>야화 1</v>
          </cell>
          <cell r="D80">
            <v>137</v>
          </cell>
          <cell r="E80">
            <v>1.0623037258170821E-3</v>
          </cell>
          <cell r="F80">
            <v>139</v>
          </cell>
          <cell r="G80">
            <v>141</v>
          </cell>
          <cell r="H80">
            <v>145</v>
          </cell>
          <cell r="I80">
            <v>147</v>
          </cell>
        </row>
        <row r="81">
          <cell r="C81" t="str">
            <v>야화 3</v>
          </cell>
          <cell r="D81">
            <v>74</v>
          </cell>
          <cell r="E81">
            <v>5.7379909277711005E-4</v>
          </cell>
          <cell r="F81">
            <v>75</v>
          </cell>
          <cell r="G81">
            <v>76</v>
          </cell>
          <cell r="H81">
            <v>78</v>
          </cell>
          <cell r="I81">
            <v>80</v>
          </cell>
        </row>
        <row r="82">
          <cell r="C82" t="str">
            <v>남산 1</v>
          </cell>
          <cell r="D82">
            <v>200</v>
          </cell>
          <cell r="E82">
            <v>1.5508083588570542E-3</v>
          </cell>
          <cell r="F82">
            <v>202</v>
          </cell>
          <cell r="G82">
            <v>207</v>
          </cell>
          <cell r="H82">
            <v>211</v>
          </cell>
          <cell r="I82">
            <v>215</v>
          </cell>
        </row>
        <row r="83">
          <cell r="C83" t="str">
            <v>남산 2</v>
          </cell>
          <cell r="D83">
            <v>91</v>
          </cell>
          <cell r="E83">
            <v>7.0561780327995966E-4</v>
          </cell>
          <cell r="F83">
            <v>92</v>
          </cell>
          <cell r="G83">
            <v>94</v>
          </cell>
          <cell r="H83">
            <v>96</v>
          </cell>
          <cell r="I83">
            <v>98</v>
          </cell>
        </row>
        <row r="84">
          <cell r="C84" t="str">
            <v>남산 3</v>
          </cell>
          <cell r="D84">
            <v>133</v>
          </cell>
          <cell r="E84">
            <v>1.031287558639941E-3</v>
          </cell>
          <cell r="F84">
            <v>135</v>
          </cell>
          <cell r="G84">
            <v>137</v>
          </cell>
          <cell r="H84">
            <v>140</v>
          </cell>
          <cell r="I84">
            <v>143</v>
          </cell>
        </row>
        <row r="85">
          <cell r="C85" t="str">
            <v>방축 1</v>
          </cell>
          <cell r="D85">
            <v>113</v>
          </cell>
          <cell r="E85">
            <v>8.7620672275423562E-4</v>
          </cell>
          <cell r="F85">
            <v>114</v>
          </cell>
          <cell r="G85">
            <v>117</v>
          </cell>
          <cell r="H85">
            <v>119</v>
          </cell>
          <cell r="I85">
            <v>121</v>
          </cell>
        </row>
        <row r="86">
          <cell r="C86" t="str">
            <v>방축 2</v>
          </cell>
          <cell r="D86">
            <v>90</v>
          </cell>
          <cell r="E86">
            <v>6.9786376148567439E-4</v>
          </cell>
          <cell r="F86">
            <v>91</v>
          </cell>
          <cell r="G86">
            <v>93</v>
          </cell>
          <cell r="H86">
            <v>95</v>
          </cell>
          <cell r="I86">
            <v>97</v>
          </cell>
        </row>
        <row r="87">
          <cell r="C87" t="str">
            <v>방축 3</v>
          </cell>
          <cell r="D87">
            <v>152</v>
          </cell>
          <cell r="E87">
            <v>1.1786143527313612E-3</v>
          </cell>
          <cell r="F87">
            <v>154</v>
          </cell>
          <cell r="G87">
            <v>157</v>
          </cell>
          <cell r="H87">
            <v>161</v>
          </cell>
          <cell r="I87">
            <v>163</v>
          </cell>
        </row>
        <row r="88">
          <cell r="C88" t="str">
            <v>방축 4</v>
          </cell>
          <cell r="D88">
            <v>119</v>
          </cell>
          <cell r="E88">
            <v>9.2273097351994724E-4</v>
          </cell>
          <cell r="F88">
            <v>120</v>
          </cell>
          <cell r="G88">
            <v>123</v>
          </cell>
          <cell r="H88">
            <v>126</v>
          </cell>
          <cell r="I88">
            <v>128</v>
          </cell>
        </row>
        <row r="89">
          <cell r="C89" t="str">
            <v>신화 1</v>
          </cell>
          <cell r="D89">
            <v>196</v>
          </cell>
          <cell r="E89">
            <v>1.5197921916799131E-3</v>
          </cell>
          <cell r="F89">
            <v>198</v>
          </cell>
          <cell r="G89">
            <v>202</v>
          </cell>
          <cell r="H89">
            <v>207</v>
          </cell>
          <cell r="I89">
            <v>211</v>
          </cell>
        </row>
        <row r="90">
          <cell r="C90" t="str">
            <v>신화 2</v>
          </cell>
          <cell r="D90">
            <v>103</v>
          </cell>
          <cell r="E90">
            <v>7.9866630481138291E-4</v>
          </cell>
          <cell r="F90">
            <v>104</v>
          </cell>
          <cell r="G90">
            <v>106</v>
          </cell>
          <cell r="H90">
            <v>109</v>
          </cell>
          <cell r="I90">
            <v>111</v>
          </cell>
        </row>
        <row r="91">
          <cell r="C91" t="str">
            <v>신화 3</v>
          </cell>
          <cell r="D91">
            <v>85</v>
          </cell>
          <cell r="E91">
            <v>6.5909355251424803E-4</v>
          </cell>
          <cell r="F91">
            <v>86</v>
          </cell>
          <cell r="G91">
            <v>88</v>
          </cell>
          <cell r="H91">
            <v>90</v>
          </cell>
          <cell r="I91">
            <v>91</v>
          </cell>
        </row>
        <row r="92">
          <cell r="D92">
            <v>11241</v>
          </cell>
          <cell r="E92">
            <v>8.7163183809560729E-2</v>
          </cell>
          <cell r="F92">
            <v>11371</v>
          </cell>
          <cell r="G92">
            <v>11609</v>
          </cell>
          <cell r="H92">
            <v>11873</v>
          </cell>
          <cell r="I92">
            <v>12078</v>
          </cell>
        </row>
        <row r="93">
          <cell r="C93" t="str">
            <v>남교리</v>
          </cell>
          <cell r="D93">
            <v>512</v>
          </cell>
          <cell r="E93">
            <v>3.9700693986740587E-3</v>
          </cell>
          <cell r="F93">
            <v>518</v>
          </cell>
          <cell r="G93">
            <v>529</v>
          </cell>
          <cell r="H93">
            <v>541</v>
          </cell>
          <cell r="I93">
            <v>550</v>
          </cell>
        </row>
        <row r="94">
          <cell r="C94" t="str">
            <v>동흥 1</v>
          </cell>
          <cell r="D94">
            <v>321</v>
          </cell>
          <cell r="E94">
            <v>2.4890474159655722E-3</v>
          </cell>
          <cell r="F94">
            <v>325</v>
          </cell>
          <cell r="G94">
            <v>332</v>
          </cell>
          <cell r="H94">
            <v>339</v>
          </cell>
          <cell r="I94">
            <v>345</v>
          </cell>
        </row>
        <row r="95">
          <cell r="C95" t="str">
            <v>동흥 2</v>
          </cell>
          <cell r="D95">
            <v>301</v>
          </cell>
          <cell r="E95">
            <v>2.3339665800798668E-3</v>
          </cell>
          <cell r="F95">
            <v>305</v>
          </cell>
          <cell r="G95">
            <v>311</v>
          </cell>
          <cell r="H95">
            <v>318</v>
          </cell>
          <cell r="I95">
            <v>323</v>
          </cell>
        </row>
        <row r="96">
          <cell r="C96" t="str">
            <v>북옥리</v>
          </cell>
          <cell r="D96">
            <v>210</v>
          </cell>
          <cell r="E96">
            <v>1.6283487767999069E-3</v>
          </cell>
          <cell r="F96">
            <v>212</v>
          </cell>
          <cell r="G96">
            <v>217</v>
          </cell>
          <cell r="H96">
            <v>222</v>
          </cell>
          <cell r="I96">
            <v>226</v>
          </cell>
        </row>
        <row r="97">
          <cell r="C97" t="str">
            <v>서창리</v>
          </cell>
          <cell r="D97">
            <v>266</v>
          </cell>
          <cell r="E97">
            <v>2.0625751172798821E-3</v>
          </cell>
          <cell r="F97">
            <v>269</v>
          </cell>
          <cell r="G97">
            <v>275</v>
          </cell>
          <cell r="H97">
            <v>281</v>
          </cell>
          <cell r="I97">
            <v>286</v>
          </cell>
        </row>
        <row r="98">
          <cell r="C98" t="str">
            <v>홍교리</v>
          </cell>
          <cell r="D98">
            <v>521</v>
          </cell>
          <cell r="E98">
            <v>4.0398557748226264E-3</v>
          </cell>
          <cell r="F98">
            <v>527</v>
          </cell>
          <cell r="G98">
            <v>538</v>
          </cell>
          <cell r="H98">
            <v>550</v>
          </cell>
          <cell r="I98">
            <v>560</v>
          </cell>
        </row>
        <row r="99">
          <cell r="C99" t="str">
            <v>중앙 1</v>
          </cell>
          <cell r="D99">
            <v>373</v>
          </cell>
          <cell r="E99">
            <v>2.8922575892684063E-3</v>
          </cell>
          <cell r="F99">
            <v>377</v>
          </cell>
          <cell r="G99">
            <v>385</v>
          </cell>
          <cell r="H99">
            <v>394</v>
          </cell>
          <cell r="I99">
            <v>401</v>
          </cell>
        </row>
        <row r="100">
          <cell r="C100" t="str">
            <v>중앙 2</v>
          </cell>
          <cell r="D100">
            <v>198</v>
          </cell>
          <cell r="E100">
            <v>1.5353002752684836E-3</v>
          </cell>
          <cell r="F100">
            <v>200</v>
          </cell>
          <cell r="G100">
            <v>205</v>
          </cell>
          <cell r="H100">
            <v>209</v>
          </cell>
          <cell r="I100">
            <v>213</v>
          </cell>
        </row>
        <row r="101">
          <cell r="C101" t="str">
            <v>염천리</v>
          </cell>
          <cell r="D101">
            <v>202</v>
          </cell>
          <cell r="E101">
            <v>1.5663164424456247E-3</v>
          </cell>
          <cell r="F101">
            <v>204</v>
          </cell>
          <cell r="G101">
            <v>209</v>
          </cell>
          <cell r="H101">
            <v>213</v>
          </cell>
          <cell r="I101">
            <v>217</v>
          </cell>
        </row>
        <row r="102">
          <cell r="C102" t="str">
            <v>태평리</v>
          </cell>
          <cell r="D102">
            <v>244</v>
          </cell>
          <cell r="E102">
            <v>1.8919861978056061E-3</v>
          </cell>
          <cell r="F102">
            <v>247</v>
          </cell>
          <cell r="G102">
            <v>252</v>
          </cell>
          <cell r="H102">
            <v>258</v>
          </cell>
          <cell r="I102">
            <v>262</v>
          </cell>
        </row>
        <row r="103">
          <cell r="C103" t="str">
            <v>대흥 1</v>
          </cell>
          <cell r="D103">
            <v>810</v>
          </cell>
          <cell r="E103">
            <v>6.2807738533710699E-3</v>
          </cell>
          <cell r="F103">
            <v>819</v>
          </cell>
          <cell r="G103">
            <v>837</v>
          </cell>
          <cell r="H103">
            <v>856</v>
          </cell>
          <cell r="I103">
            <v>870</v>
          </cell>
        </row>
        <row r="104">
          <cell r="C104" t="str">
            <v>대흥 2</v>
          </cell>
          <cell r="D104">
            <v>346</v>
          </cell>
          <cell r="E104">
            <v>2.6828984608227037E-3</v>
          </cell>
          <cell r="F104">
            <v>350</v>
          </cell>
          <cell r="G104">
            <v>357</v>
          </cell>
          <cell r="H104">
            <v>365</v>
          </cell>
          <cell r="I104">
            <v>372</v>
          </cell>
        </row>
        <row r="105">
          <cell r="C105" t="str">
            <v>대흥 3</v>
          </cell>
          <cell r="D105">
            <v>928</v>
          </cell>
          <cell r="E105">
            <v>7.1957507850967314E-3</v>
          </cell>
          <cell r="F105">
            <v>939</v>
          </cell>
          <cell r="G105">
            <v>958</v>
          </cell>
          <cell r="H105">
            <v>980</v>
          </cell>
          <cell r="I105">
            <v>997</v>
          </cell>
        </row>
        <row r="106">
          <cell r="C106" t="str">
            <v>황산 1</v>
          </cell>
          <cell r="D106">
            <v>257</v>
          </cell>
          <cell r="E106">
            <v>1.9927887411313149E-3</v>
          </cell>
          <cell r="F106">
            <v>260</v>
          </cell>
          <cell r="G106">
            <v>265</v>
          </cell>
          <cell r="H106">
            <v>271</v>
          </cell>
          <cell r="I106">
            <v>276</v>
          </cell>
        </row>
        <row r="107">
          <cell r="C107" t="str">
            <v>황산 2</v>
          </cell>
          <cell r="D107">
            <v>151</v>
          </cell>
          <cell r="E107">
            <v>1.1708603109370759E-3</v>
          </cell>
          <cell r="F107">
            <v>153</v>
          </cell>
          <cell r="G107">
            <v>156</v>
          </cell>
          <cell r="H107">
            <v>159</v>
          </cell>
          <cell r="I107">
            <v>162</v>
          </cell>
        </row>
        <row r="108">
          <cell r="C108" t="str">
            <v>황산 3</v>
          </cell>
          <cell r="D108">
            <v>236</v>
          </cell>
          <cell r="E108">
            <v>1.8299538634513239E-3</v>
          </cell>
          <cell r="F108">
            <v>239</v>
          </cell>
          <cell r="G108">
            <v>244</v>
          </cell>
          <cell r="H108">
            <v>249</v>
          </cell>
          <cell r="I108">
            <v>254</v>
          </cell>
        </row>
        <row r="109">
          <cell r="C109" t="str">
            <v>황산 4</v>
          </cell>
          <cell r="D109">
            <v>525</v>
          </cell>
          <cell r="E109">
            <v>4.0708719419997675E-3</v>
          </cell>
          <cell r="F109">
            <v>531</v>
          </cell>
          <cell r="G109">
            <v>542</v>
          </cell>
          <cell r="H109">
            <v>555</v>
          </cell>
          <cell r="I109">
            <v>564</v>
          </cell>
        </row>
        <row r="110">
          <cell r="C110" t="str">
            <v>황산 5</v>
          </cell>
          <cell r="D110">
            <v>673</v>
          </cell>
          <cell r="E110">
            <v>5.2184701275539876E-3</v>
          </cell>
          <cell r="F110">
            <v>681</v>
          </cell>
          <cell r="G110">
            <v>695</v>
          </cell>
          <cell r="H110">
            <v>711</v>
          </cell>
          <cell r="I110">
            <v>723</v>
          </cell>
        </row>
        <row r="111">
          <cell r="C111" t="str">
            <v>채산 1</v>
          </cell>
          <cell r="D111">
            <v>191</v>
          </cell>
          <cell r="E111">
            <v>1.4810219827084868E-3</v>
          </cell>
          <cell r="F111">
            <v>193</v>
          </cell>
          <cell r="G111">
            <v>197</v>
          </cell>
          <cell r="H111">
            <v>202</v>
          </cell>
          <cell r="I111">
            <v>205</v>
          </cell>
        </row>
        <row r="112">
          <cell r="C112" t="str">
            <v>채산 2</v>
          </cell>
          <cell r="D112">
            <v>364</v>
          </cell>
          <cell r="E112">
            <v>2.8224712131198386E-3</v>
          </cell>
          <cell r="F112">
            <v>368</v>
          </cell>
          <cell r="G112">
            <v>376</v>
          </cell>
          <cell r="H112">
            <v>384</v>
          </cell>
          <cell r="I112">
            <v>391</v>
          </cell>
        </row>
        <row r="113">
          <cell r="C113" t="str">
            <v>채산 3</v>
          </cell>
          <cell r="D113">
            <v>223</v>
          </cell>
          <cell r="E113">
            <v>1.7291513201256154E-3</v>
          </cell>
          <cell r="F113">
            <v>226</v>
          </cell>
          <cell r="G113">
            <v>230</v>
          </cell>
          <cell r="H113">
            <v>236</v>
          </cell>
          <cell r="I113">
            <v>240</v>
          </cell>
        </row>
        <row r="114">
          <cell r="C114" t="str">
            <v>채산 4</v>
          </cell>
          <cell r="D114">
            <v>305</v>
          </cell>
          <cell r="E114">
            <v>2.3649827472570079E-3</v>
          </cell>
          <cell r="F114">
            <v>309</v>
          </cell>
          <cell r="G114">
            <v>315</v>
          </cell>
          <cell r="H114">
            <v>322</v>
          </cell>
          <cell r="I114">
            <v>328</v>
          </cell>
        </row>
        <row r="115">
          <cell r="C115" t="str">
            <v>채산 5</v>
          </cell>
          <cell r="D115">
            <v>416</v>
          </cell>
          <cell r="E115">
            <v>3.2256813864226727E-3</v>
          </cell>
          <cell r="F115">
            <v>421</v>
          </cell>
          <cell r="G115">
            <v>430</v>
          </cell>
          <cell r="H115">
            <v>439</v>
          </cell>
          <cell r="I115">
            <v>447</v>
          </cell>
        </row>
        <row r="116">
          <cell r="C116" t="str">
            <v>산양 1</v>
          </cell>
          <cell r="D116">
            <v>246</v>
          </cell>
          <cell r="E116">
            <v>1.9074942813941767E-3</v>
          </cell>
          <cell r="F116">
            <v>249</v>
          </cell>
          <cell r="G116">
            <v>254</v>
          </cell>
          <cell r="H116">
            <v>260</v>
          </cell>
          <cell r="I116">
            <v>264</v>
          </cell>
        </row>
        <row r="117">
          <cell r="C117" t="str">
            <v>산양 2</v>
          </cell>
          <cell r="D117">
            <v>597</v>
          </cell>
          <cell r="E117">
            <v>4.629162951188307E-3</v>
          </cell>
          <cell r="F117">
            <v>604</v>
          </cell>
          <cell r="G117">
            <v>617</v>
          </cell>
          <cell r="H117">
            <v>631</v>
          </cell>
          <cell r="I117">
            <v>641</v>
          </cell>
        </row>
        <row r="118">
          <cell r="C118" t="str">
            <v>산양 3</v>
          </cell>
          <cell r="D118">
            <v>779</v>
          </cell>
          <cell r="E118">
            <v>6.0403985577482259E-3</v>
          </cell>
          <cell r="F118">
            <v>788</v>
          </cell>
          <cell r="G118">
            <v>805</v>
          </cell>
          <cell r="H118">
            <v>823</v>
          </cell>
          <cell r="I118">
            <v>837</v>
          </cell>
        </row>
        <row r="119">
          <cell r="C119" t="str">
            <v>채운 1</v>
          </cell>
          <cell r="D119">
            <v>197</v>
          </cell>
          <cell r="E119">
            <v>1.5275462334741984E-3</v>
          </cell>
          <cell r="F119">
            <v>199</v>
          </cell>
          <cell r="G119">
            <v>203</v>
          </cell>
          <cell r="H119">
            <v>208</v>
          </cell>
          <cell r="I119">
            <v>212</v>
          </cell>
        </row>
        <row r="120">
          <cell r="C120" t="str">
            <v>채운 2</v>
          </cell>
          <cell r="D120">
            <v>183</v>
          </cell>
          <cell r="E120">
            <v>1.4189896483542046E-3</v>
          </cell>
          <cell r="F120">
            <v>185</v>
          </cell>
          <cell r="G120">
            <v>189</v>
          </cell>
          <cell r="H120">
            <v>193</v>
          </cell>
          <cell r="I120">
            <v>197</v>
          </cell>
        </row>
        <row r="121">
          <cell r="C121" t="str">
            <v>장화 1</v>
          </cell>
          <cell r="D121">
            <v>70</v>
          </cell>
          <cell r="E121">
            <v>5.4278292559996897E-4</v>
          </cell>
          <cell r="F121">
            <v>71</v>
          </cell>
          <cell r="G121">
            <v>72</v>
          </cell>
          <cell r="H121">
            <v>74</v>
          </cell>
          <cell r="I121">
            <v>75</v>
          </cell>
        </row>
        <row r="122">
          <cell r="C122" t="str">
            <v>장화 2</v>
          </cell>
          <cell r="D122">
            <v>75</v>
          </cell>
          <cell r="E122">
            <v>5.8155313457139532E-4</v>
          </cell>
          <cell r="F122">
            <v>76</v>
          </cell>
          <cell r="G122">
            <v>77</v>
          </cell>
          <cell r="H122">
            <v>79</v>
          </cell>
          <cell r="I122">
            <v>81</v>
          </cell>
        </row>
        <row r="123">
          <cell r="C123" t="str">
            <v>장화 3</v>
          </cell>
          <cell r="D123">
            <v>6</v>
          </cell>
          <cell r="E123">
            <v>4.6524250765711626E-5</v>
          </cell>
          <cell r="F123">
            <v>6</v>
          </cell>
          <cell r="G123">
            <v>6</v>
          </cell>
          <cell r="H123">
            <v>6</v>
          </cell>
          <cell r="I123">
            <v>6</v>
          </cell>
        </row>
        <row r="124">
          <cell r="C124" t="str">
            <v>야화 2</v>
          </cell>
          <cell r="D124">
            <v>120</v>
          </cell>
          <cell r="E124">
            <v>9.3048501531423251E-4</v>
          </cell>
          <cell r="F124">
            <v>121</v>
          </cell>
          <cell r="G124">
            <v>124</v>
          </cell>
          <cell r="H124">
            <v>127</v>
          </cell>
          <cell r="I124">
            <v>129</v>
          </cell>
        </row>
        <row r="125">
          <cell r="C125" t="str">
            <v>삼거 1</v>
          </cell>
          <cell r="D125">
            <v>35</v>
          </cell>
          <cell r="E125">
            <v>2.7139146279998448E-4</v>
          </cell>
          <cell r="F125">
            <v>35</v>
          </cell>
          <cell r="G125">
            <v>36</v>
          </cell>
          <cell r="H125">
            <v>37</v>
          </cell>
          <cell r="I125">
            <v>38</v>
          </cell>
        </row>
        <row r="126">
          <cell r="C126" t="str">
            <v>삼거 2</v>
          </cell>
          <cell r="D126">
            <v>40</v>
          </cell>
          <cell r="E126">
            <v>3.1016167177141084E-4</v>
          </cell>
          <cell r="F126">
            <v>40</v>
          </cell>
          <cell r="G126">
            <v>41</v>
          </cell>
          <cell r="H126">
            <v>42</v>
          </cell>
          <cell r="I126">
            <v>43</v>
          </cell>
        </row>
        <row r="127">
          <cell r="C127" t="str">
            <v>삼거 3</v>
          </cell>
          <cell r="D127">
            <v>47</v>
          </cell>
          <cell r="E127">
            <v>3.6443996433140773E-4</v>
          </cell>
          <cell r="F127">
            <v>48</v>
          </cell>
          <cell r="G127">
            <v>49</v>
          </cell>
          <cell r="H127">
            <v>50</v>
          </cell>
          <cell r="I127">
            <v>50</v>
          </cell>
        </row>
        <row r="128">
          <cell r="C128" t="str">
            <v>삼거 4</v>
          </cell>
          <cell r="D128">
            <v>11</v>
          </cell>
          <cell r="E128">
            <v>8.529445973713798E-5</v>
          </cell>
          <cell r="F128">
            <v>11</v>
          </cell>
          <cell r="G128">
            <v>11</v>
          </cell>
          <cell r="H128">
            <v>12</v>
          </cell>
          <cell r="I128">
            <v>12</v>
          </cell>
        </row>
        <row r="129">
          <cell r="C129" t="str">
            <v>삼거 5</v>
          </cell>
          <cell r="D129">
            <v>70</v>
          </cell>
          <cell r="E129">
            <v>5.4278292559996897E-4</v>
          </cell>
          <cell r="F129">
            <v>71</v>
          </cell>
          <cell r="G129">
            <v>72</v>
          </cell>
          <cell r="H129">
            <v>74</v>
          </cell>
          <cell r="I129">
            <v>75</v>
          </cell>
        </row>
        <row r="130">
          <cell r="C130" t="str">
            <v>개척 3</v>
          </cell>
          <cell r="D130">
            <v>192</v>
          </cell>
          <cell r="E130">
            <v>1.488776024502772E-3</v>
          </cell>
          <cell r="F130">
            <v>194</v>
          </cell>
          <cell r="G130">
            <v>198</v>
          </cell>
          <cell r="H130">
            <v>203</v>
          </cell>
          <cell r="I130">
            <v>206</v>
          </cell>
        </row>
        <row r="131">
          <cell r="D131">
            <v>24786</v>
          </cell>
          <cell r="E131">
            <v>0.19219167991315472</v>
          </cell>
          <cell r="F131">
            <v>25076</v>
          </cell>
          <cell r="G131">
            <v>25599</v>
          </cell>
          <cell r="H131">
            <v>26178</v>
          </cell>
          <cell r="I131">
            <v>26627</v>
          </cell>
        </row>
        <row r="132">
          <cell r="C132" t="str">
            <v>마산 1</v>
          </cell>
          <cell r="D132">
            <v>747</v>
          </cell>
          <cell r="E132">
            <v>5.7922692203310972E-3</v>
          </cell>
          <cell r="F132">
            <v>756</v>
          </cell>
          <cell r="G132">
            <v>772</v>
          </cell>
          <cell r="H132">
            <v>789</v>
          </cell>
          <cell r="I132">
            <v>803</v>
          </cell>
        </row>
        <row r="133">
          <cell r="C133" t="str">
            <v>마산 2</v>
          </cell>
          <cell r="D133">
            <v>370</v>
          </cell>
          <cell r="E133">
            <v>2.8689954638855503E-3</v>
          </cell>
          <cell r="F133">
            <v>374</v>
          </cell>
          <cell r="G133">
            <v>382</v>
          </cell>
          <cell r="H133">
            <v>391</v>
          </cell>
          <cell r="I133">
            <v>398</v>
          </cell>
        </row>
        <row r="134">
          <cell r="C134" t="str">
            <v>마산 3</v>
          </cell>
          <cell r="D134">
            <v>339</v>
          </cell>
          <cell r="E134">
            <v>2.6286201682627071E-3</v>
          </cell>
          <cell r="F134">
            <v>343</v>
          </cell>
          <cell r="G134">
            <v>350</v>
          </cell>
          <cell r="H134">
            <v>358</v>
          </cell>
          <cell r="I134">
            <v>364</v>
          </cell>
        </row>
        <row r="135">
          <cell r="C135" t="str">
            <v>마산 4</v>
          </cell>
          <cell r="D135">
            <v>243</v>
          </cell>
          <cell r="E135">
            <v>1.8842321560113208E-3</v>
          </cell>
          <cell r="F135">
            <v>246</v>
          </cell>
          <cell r="G135">
            <v>251</v>
          </cell>
          <cell r="H135">
            <v>257</v>
          </cell>
          <cell r="I135">
            <v>261</v>
          </cell>
        </row>
        <row r="136">
          <cell r="C136" t="str">
            <v>죽평 1</v>
          </cell>
          <cell r="D136">
            <v>117</v>
          </cell>
          <cell r="E136">
            <v>9.072228899313767E-4</v>
          </cell>
          <cell r="F136">
            <v>118</v>
          </cell>
          <cell r="G136">
            <v>121</v>
          </cell>
          <cell r="H136">
            <v>124</v>
          </cell>
          <cell r="I136">
            <v>126</v>
          </cell>
        </row>
        <row r="137">
          <cell r="C137" t="str">
            <v>죽평 2</v>
          </cell>
          <cell r="D137">
            <v>153</v>
          </cell>
          <cell r="E137">
            <v>1.1863683945256465E-3</v>
          </cell>
          <cell r="F137">
            <v>155</v>
          </cell>
          <cell r="G137">
            <v>158</v>
          </cell>
          <cell r="H137">
            <v>162</v>
          </cell>
          <cell r="I137">
            <v>164</v>
          </cell>
        </row>
        <row r="138">
          <cell r="C138" t="str">
            <v>금곡 1</v>
          </cell>
          <cell r="D138">
            <v>374</v>
          </cell>
          <cell r="E138">
            <v>2.9000116310626913E-3</v>
          </cell>
          <cell r="F138">
            <v>378</v>
          </cell>
          <cell r="G138">
            <v>386</v>
          </cell>
          <cell r="H138">
            <v>395</v>
          </cell>
          <cell r="I138">
            <v>402</v>
          </cell>
        </row>
        <row r="139">
          <cell r="C139" t="str">
            <v>금곡 2</v>
          </cell>
          <cell r="D139">
            <v>309</v>
          </cell>
          <cell r="E139">
            <v>2.3959989144341489E-3</v>
          </cell>
          <cell r="F139">
            <v>313</v>
          </cell>
          <cell r="G139">
            <v>319</v>
          </cell>
          <cell r="H139">
            <v>326</v>
          </cell>
          <cell r="I139">
            <v>332</v>
          </cell>
        </row>
        <row r="140">
          <cell r="C140" t="str">
            <v>금곡 3</v>
          </cell>
          <cell r="D140">
            <v>234</v>
          </cell>
          <cell r="E140">
            <v>1.8144457798627534E-3</v>
          </cell>
          <cell r="F140">
            <v>237</v>
          </cell>
          <cell r="G140">
            <v>242</v>
          </cell>
          <cell r="H140">
            <v>247</v>
          </cell>
          <cell r="I140">
            <v>251</v>
          </cell>
        </row>
        <row r="141">
          <cell r="C141" t="str">
            <v>금곡 4</v>
          </cell>
          <cell r="D141">
            <v>154</v>
          </cell>
          <cell r="E141">
            <v>1.1941224363199317E-3</v>
          </cell>
          <cell r="F141">
            <v>156</v>
          </cell>
          <cell r="G141">
            <v>159</v>
          </cell>
          <cell r="H141">
            <v>163</v>
          </cell>
          <cell r="I141">
            <v>165</v>
          </cell>
        </row>
        <row r="142">
          <cell r="C142" t="str">
            <v>동산 1</v>
          </cell>
          <cell r="D142">
            <v>168</v>
          </cell>
          <cell r="E142">
            <v>1.3026790214399255E-3</v>
          </cell>
          <cell r="F142">
            <v>170</v>
          </cell>
          <cell r="G142">
            <v>174</v>
          </cell>
          <cell r="H142">
            <v>177</v>
          </cell>
          <cell r="I142">
            <v>181</v>
          </cell>
        </row>
        <row r="143">
          <cell r="C143" t="str">
            <v>동산 2</v>
          </cell>
          <cell r="D143">
            <v>333</v>
          </cell>
          <cell r="E143">
            <v>2.5820959174969954E-3</v>
          </cell>
          <cell r="F143">
            <v>337</v>
          </cell>
          <cell r="G143">
            <v>344</v>
          </cell>
          <cell r="H143">
            <v>352</v>
          </cell>
          <cell r="I143">
            <v>358</v>
          </cell>
        </row>
        <row r="144">
          <cell r="C144" t="str">
            <v>동산 3</v>
          </cell>
          <cell r="D144">
            <v>598</v>
          </cell>
          <cell r="E144">
            <v>4.6369169929825925E-3</v>
          </cell>
          <cell r="F144">
            <v>605</v>
          </cell>
          <cell r="G144">
            <v>618</v>
          </cell>
          <cell r="H144">
            <v>632</v>
          </cell>
          <cell r="I144">
            <v>642</v>
          </cell>
        </row>
        <row r="145">
          <cell r="C145" t="str">
            <v>동산 4</v>
          </cell>
          <cell r="D145">
            <v>186</v>
          </cell>
          <cell r="E145">
            <v>1.4422517737370604E-3</v>
          </cell>
          <cell r="F145">
            <v>188</v>
          </cell>
          <cell r="G145">
            <v>192</v>
          </cell>
          <cell r="H145">
            <v>196</v>
          </cell>
          <cell r="I145">
            <v>200</v>
          </cell>
        </row>
        <row r="146">
          <cell r="C146" t="str">
            <v>동산 5</v>
          </cell>
          <cell r="D146">
            <v>101</v>
          </cell>
          <cell r="E146">
            <v>7.8315822122281237E-4</v>
          </cell>
          <cell r="F146">
            <v>102</v>
          </cell>
          <cell r="G146">
            <v>104</v>
          </cell>
          <cell r="H146">
            <v>107</v>
          </cell>
          <cell r="I146">
            <v>109</v>
          </cell>
        </row>
        <row r="147">
          <cell r="C147" t="str">
            <v>동산 6</v>
          </cell>
          <cell r="D147">
            <v>172</v>
          </cell>
          <cell r="E147">
            <v>1.3336951886170666E-3</v>
          </cell>
          <cell r="F147">
            <v>174</v>
          </cell>
          <cell r="G147">
            <v>178</v>
          </cell>
          <cell r="H147">
            <v>182</v>
          </cell>
          <cell r="I147">
            <v>185</v>
          </cell>
        </row>
        <row r="148">
          <cell r="C148" t="str">
            <v>동산 7</v>
          </cell>
          <cell r="D148">
            <v>706</v>
          </cell>
          <cell r="E148">
            <v>5.4743535067654017E-3</v>
          </cell>
          <cell r="F148">
            <v>714</v>
          </cell>
          <cell r="G148">
            <v>729</v>
          </cell>
          <cell r="H148">
            <v>746</v>
          </cell>
          <cell r="I148">
            <v>759</v>
          </cell>
        </row>
        <row r="149">
          <cell r="C149" t="str">
            <v>동산 8</v>
          </cell>
          <cell r="D149">
            <v>216</v>
          </cell>
          <cell r="E149">
            <v>1.6748730275656185E-3</v>
          </cell>
          <cell r="F149">
            <v>219</v>
          </cell>
          <cell r="G149">
            <v>223</v>
          </cell>
          <cell r="H149">
            <v>228</v>
          </cell>
          <cell r="I149">
            <v>232</v>
          </cell>
        </row>
        <row r="150">
          <cell r="C150" t="str">
            <v>동산 9</v>
          </cell>
          <cell r="D150">
            <v>1109</v>
          </cell>
          <cell r="E150">
            <v>8.5992323498623666E-3</v>
          </cell>
          <cell r="F150">
            <v>1122</v>
          </cell>
          <cell r="G150">
            <v>1145</v>
          </cell>
          <cell r="H150">
            <v>1171</v>
          </cell>
          <cell r="I150">
            <v>1192</v>
          </cell>
        </row>
        <row r="151">
          <cell r="C151" t="str">
            <v>죽본 1</v>
          </cell>
          <cell r="D151">
            <v>189</v>
          </cell>
          <cell r="E151">
            <v>1.4655138991199162E-3</v>
          </cell>
          <cell r="F151">
            <v>191</v>
          </cell>
          <cell r="G151">
            <v>195</v>
          </cell>
          <cell r="H151">
            <v>200</v>
          </cell>
          <cell r="I151">
            <v>203</v>
          </cell>
        </row>
        <row r="152">
          <cell r="C152" t="str">
            <v>죽본 2</v>
          </cell>
          <cell r="D152">
            <v>72</v>
          </cell>
          <cell r="E152">
            <v>5.5829100918853951E-4</v>
          </cell>
          <cell r="F152">
            <v>73</v>
          </cell>
          <cell r="G152">
            <v>74</v>
          </cell>
          <cell r="H152">
            <v>76</v>
          </cell>
          <cell r="I152">
            <v>77</v>
          </cell>
        </row>
        <row r="153">
          <cell r="C153" t="str">
            <v>소룡리</v>
          </cell>
          <cell r="D153">
            <v>335</v>
          </cell>
          <cell r="E153">
            <v>2.597604001085566E-3</v>
          </cell>
          <cell r="F153">
            <v>339</v>
          </cell>
          <cell r="G153">
            <v>346</v>
          </cell>
          <cell r="H153">
            <v>354</v>
          </cell>
          <cell r="I153">
            <v>360</v>
          </cell>
        </row>
        <row r="154">
          <cell r="C154" t="str">
            <v>양지 1</v>
          </cell>
          <cell r="D154">
            <v>249</v>
          </cell>
          <cell r="E154">
            <v>1.9307564067770325E-3</v>
          </cell>
          <cell r="F154">
            <v>252</v>
          </cell>
          <cell r="G154">
            <v>257</v>
          </cell>
          <cell r="H154">
            <v>263</v>
          </cell>
          <cell r="I154">
            <v>268</v>
          </cell>
        </row>
        <row r="155">
          <cell r="C155" t="str">
            <v>양지 2</v>
          </cell>
          <cell r="D155">
            <v>108</v>
          </cell>
          <cell r="E155">
            <v>8.3743651378280926E-4</v>
          </cell>
          <cell r="F155">
            <v>109</v>
          </cell>
          <cell r="G155">
            <v>112</v>
          </cell>
          <cell r="H155">
            <v>114</v>
          </cell>
          <cell r="I155">
            <v>116</v>
          </cell>
        </row>
        <row r="156">
          <cell r="C156" t="str">
            <v>마전 1</v>
          </cell>
          <cell r="D156">
            <v>251</v>
          </cell>
          <cell r="E156">
            <v>1.946264490365603E-3</v>
          </cell>
          <cell r="F156">
            <v>254</v>
          </cell>
          <cell r="G156">
            <v>259</v>
          </cell>
          <cell r="H156">
            <v>265</v>
          </cell>
          <cell r="I156">
            <v>270</v>
          </cell>
        </row>
        <row r="157">
          <cell r="C157" t="str">
            <v>마전 2</v>
          </cell>
          <cell r="D157">
            <v>157</v>
          </cell>
          <cell r="E157">
            <v>1.2173845617027875E-3</v>
          </cell>
          <cell r="F157">
            <v>159</v>
          </cell>
          <cell r="G157">
            <v>162</v>
          </cell>
          <cell r="H157">
            <v>166</v>
          </cell>
          <cell r="I157">
            <v>169</v>
          </cell>
        </row>
        <row r="158">
          <cell r="C158" t="str">
            <v>마전 3</v>
          </cell>
          <cell r="D158">
            <v>146</v>
          </cell>
          <cell r="E158">
            <v>1.1320901019656496E-3</v>
          </cell>
          <cell r="F158">
            <v>148</v>
          </cell>
          <cell r="G158">
            <v>151</v>
          </cell>
          <cell r="H158">
            <v>154</v>
          </cell>
          <cell r="I158">
            <v>157</v>
          </cell>
        </row>
        <row r="159">
          <cell r="C159" t="str">
            <v>마전 4</v>
          </cell>
          <cell r="D159">
            <v>106</v>
          </cell>
          <cell r="E159">
            <v>8.2192843019423872E-4</v>
          </cell>
          <cell r="F159">
            <v>107</v>
          </cell>
          <cell r="G159">
            <v>109</v>
          </cell>
          <cell r="H159">
            <v>112</v>
          </cell>
          <cell r="I159">
            <v>114</v>
          </cell>
        </row>
        <row r="160">
          <cell r="C160" t="str">
            <v>마전 5</v>
          </cell>
          <cell r="D160">
            <v>81</v>
          </cell>
          <cell r="E160">
            <v>6.2807738533710695E-4</v>
          </cell>
          <cell r="F160">
            <v>82</v>
          </cell>
          <cell r="G160">
            <v>84</v>
          </cell>
          <cell r="H160">
            <v>86</v>
          </cell>
          <cell r="I160">
            <v>87</v>
          </cell>
        </row>
        <row r="161">
          <cell r="C161" t="str">
            <v>마전 6</v>
          </cell>
          <cell r="D161">
            <v>60</v>
          </cell>
          <cell r="E161">
            <v>4.6524250765711626E-4</v>
          </cell>
          <cell r="F161">
            <v>61</v>
          </cell>
          <cell r="G161">
            <v>62</v>
          </cell>
          <cell r="H161">
            <v>63</v>
          </cell>
          <cell r="I161">
            <v>64</v>
          </cell>
        </row>
        <row r="162">
          <cell r="C162" t="str">
            <v>고내 1</v>
          </cell>
          <cell r="D162">
            <v>55</v>
          </cell>
          <cell r="E162">
            <v>4.264722986856899E-4</v>
          </cell>
          <cell r="F162">
            <v>56</v>
          </cell>
          <cell r="G162">
            <v>57</v>
          </cell>
          <cell r="H162">
            <v>58</v>
          </cell>
          <cell r="I162">
            <v>59</v>
          </cell>
        </row>
        <row r="163">
          <cell r="C163" t="str">
            <v>고내 2</v>
          </cell>
          <cell r="D163">
            <v>127</v>
          </cell>
          <cell r="E163">
            <v>9.8476330787422941E-4</v>
          </cell>
          <cell r="F163">
            <v>128</v>
          </cell>
          <cell r="G163">
            <v>131</v>
          </cell>
          <cell r="H163">
            <v>134</v>
          </cell>
          <cell r="I163">
            <v>136</v>
          </cell>
        </row>
        <row r="164">
          <cell r="C164" t="str">
            <v>고내 3</v>
          </cell>
          <cell r="D164">
            <v>138</v>
          </cell>
          <cell r="E164">
            <v>1.0700577676113674E-3</v>
          </cell>
          <cell r="F164">
            <v>140</v>
          </cell>
          <cell r="G164">
            <v>143</v>
          </cell>
          <cell r="H164">
            <v>146</v>
          </cell>
          <cell r="I164">
            <v>148</v>
          </cell>
        </row>
        <row r="165">
          <cell r="C165" t="str">
            <v>고내 4</v>
          </cell>
          <cell r="D165">
            <v>73</v>
          </cell>
          <cell r="E165">
            <v>5.6604505098282478E-4</v>
          </cell>
          <cell r="F165">
            <v>74</v>
          </cell>
          <cell r="G165">
            <v>75</v>
          </cell>
          <cell r="H165">
            <v>77</v>
          </cell>
          <cell r="I165">
            <v>78</v>
          </cell>
        </row>
        <row r="166">
          <cell r="C166" t="str">
            <v>고내 5</v>
          </cell>
          <cell r="D166">
            <v>72</v>
          </cell>
          <cell r="E166">
            <v>5.5829100918853951E-4</v>
          </cell>
          <cell r="F166">
            <v>73</v>
          </cell>
          <cell r="G166">
            <v>74</v>
          </cell>
          <cell r="H166">
            <v>76</v>
          </cell>
          <cell r="I166">
            <v>77</v>
          </cell>
        </row>
        <row r="167">
          <cell r="C167" t="str">
            <v>고내 6</v>
          </cell>
          <cell r="D167">
            <v>179</v>
          </cell>
          <cell r="E167">
            <v>1.3879734811770635E-3</v>
          </cell>
          <cell r="F167">
            <v>181</v>
          </cell>
          <cell r="G167">
            <v>185</v>
          </cell>
          <cell r="H167">
            <v>189</v>
          </cell>
          <cell r="I167">
            <v>192</v>
          </cell>
        </row>
        <row r="168">
          <cell r="C168" t="str">
            <v>황화정 1</v>
          </cell>
          <cell r="D168">
            <v>173</v>
          </cell>
          <cell r="E168">
            <v>1.3414492304113519E-3</v>
          </cell>
          <cell r="F168">
            <v>175</v>
          </cell>
          <cell r="G168">
            <v>179</v>
          </cell>
          <cell r="H168">
            <v>183</v>
          </cell>
          <cell r="I168">
            <v>186</v>
          </cell>
        </row>
        <row r="169">
          <cell r="C169" t="str">
            <v>황화정 2</v>
          </cell>
          <cell r="D169">
            <v>145</v>
          </cell>
          <cell r="E169">
            <v>1.1243360601713643E-3</v>
          </cell>
          <cell r="F169">
            <v>147</v>
          </cell>
          <cell r="G169">
            <v>150</v>
          </cell>
          <cell r="H169">
            <v>153</v>
          </cell>
          <cell r="I169">
            <v>156</v>
          </cell>
        </row>
        <row r="170">
          <cell r="C170" t="str">
            <v>황화정 3</v>
          </cell>
          <cell r="D170">
            <v>289</v>
          </cell>
          <cell r="E170">
            <v>2.2409180785484435E-3</v>
          </cell>
          <cell r="F170">
            <v>292</v>
          </cell>
          <cell r="G170">
            <v>298</v>
          </cell>
          <cell r="H170">
            <v>305</v>
          </cell>
          <cell r="I170">
            <v>311</v>
          </cell>
        </row>
        <row r="171">
          <cell r="C171" t="str">
            <v>황화정 4</v>
          </cell>
          <cell r="D171">
            <v>122</v>
          </cell>
          <cell r="E171">
            <v>9.4599309890280306E-4</v>
          </cell>
          <cell r="F171">
            <v>123</v>
          </cell>
          <cell r="G171">
            <v>126</v>
          </cell>
          <cell r="H171">
            <v>129</v>
          </cell>
          <cell r="I171">
            <v>131</v>
          </cell>
        </row>
        <row r="172">
          <cell r="C172" t="str">
            <v>안심 1</v>
          </cell>
          <cell r="D172">
            <v>637</v>
          </cell>
          <cell r="E172">
            <v>4.9393246229597178E-3</v>
          </cell>
          <cell r="F172">
            <v>644</v>
          </cell>
          <cell r="G172">
            <v>658</v>
          </cell>
          <cell r="H172">
            <v>673</v>
          </cell>
          <cell r="I172">
            <v>684</v>
          </cell>
        </row>
        <row r="173">
          <cell r="C173" t="str">
            <v>안심 2</v>
          </cell>
          <cell r="D173">
            <v>475</v>
          </cell>
          <cell r="E173">
            <v>3.6831698522855039E-3</v>
          </cell>
          <cell r="F173">
            <v>481</v>
          </cell>
          <cell r="G173">
            <v>491</v>
          </cell>
          <cell r="H173">
            <v>502</v>
          </cell>
          <cell r="I173">
            <v>510</v>
          </cell>
        </row>
        <row r="174">
          <cell r="C174" t="str">
            <v>안심 3</v>
          </cell>
          <cell r="D174">
            <v>149</v>
          </cell>
          <cell r="E174">
            <v>1.1553522273485054E-3</v>
          </cell>
          <cell r="F174">
            <v>151</v>
          </cell>
          <cell r="G174">
            <v>154</v>
          </cell>
          <cell r="H174">
            <v>157</v>
          </cell>
          <cell r="I174">
            <v>160</v>
          </cell>
        </row>
        <row r="175">
          <cell r="C175" t="str">
            <v>안심 4</v>
          </cell>
          <cell r="D175">
            <v>264</v>
          </cell>
          <cell r="E175">
            <v>2.0470670336913115E-3</v>
          </cell>
          <cell r="F175">
            <v>267</v>
          </cell>
          <cell r="G175">
            <v>273</v>
          </cell>
          <cell r="H175">
            <v>279</v>
          </cell>
          <cell r="I175">
            <v>284</v>
          </cell>
        </row>
        <row r="176">
          <cell r="C176" t="str">
            <v>안심 5</v>
          </cell>
          <cell r="D176">
            <v>216</v>
          </cell>
          <cell r="E176">
            <v>1.6748730275656185E-3</v>
          </cell>
          <cell r="F176">
            <v>219</v>
          </cell>
          <cell r="G176">
            <v>223</v>
          </cell>
          <cell r="H176">
            <v>228</v>
          </cell>
          <cell r="I176">
            <v>232</v>
          </cell>
        </row>
        <row r="177">
          <cell r="C177" t="str">
            <v>안심 6</v>
          </cell>
          <cell r="D177">
            <v>160</v>
          </cell>
          <cell r="E177">
            <v>1.2406466870856434E-3</v>
          </cell>
          <cell r="F177">
            <v>162</v>
          </cell>
          <cell r="G177">
            <v>165</v>
          </cell>
          <cell r="H177">
            <v>169</v>
          </cell>
          <cell r="I177">
            <v>172</v>
          </cell>
        </row>
        <row r="178">
          <cell r="C178" t="str">
            <v>안심 7</v>
          </cell>
          <cell r="D178">
            <v>808</v>
          </cell>
          <cell r="E178">
            <v>6.2652657697824989E-3</v>
          </cell>
          <cell r="F178">
            <v>817</v>
          </cell>
          <cell r="G178">
            <v>835</v>
          </cell>
          <cell r="H178">
            <v>853</v>
          </cell>
          <cell r="I178">
            <v>868</v>
          </cell>
        </row>
        <row r="179">
          <cell r="C179" t="str">
            <v>안심 8</v>
          </cell>
          <cell r="D179">
            <v>994</v>
          </cell>
          <cell r="E179">
            <v>7.7075175435195598E-3</v>
          </cell>
          <cell r="F179">
            <v>1006</v>
          </cell>
          <cell r="G179">
            <v>1027</v>
          </cell>
          <cell r="H179">
            <v>1050</v>
          </cell>
          <cell r="I179">
            <v>1068</v>
          </cell>
        </row>
        <row r="180">
          <cell r="C180" t="str">
            <v>안심 9</v>
          </cell>
          <cell r="D180">
            <v>1765</v>
          </cell>
          <cell r="E180">
            <v>1.3685883766913504E-2</v>
          </cell>
          <cell r="F180">
            <v>1786</v>
          </cell>
          <cell r="G180">
            <v>1823</v>
          </cell>
          <cell r="H180">
            <v>1864</v>
          </cell>
          <cell r="I180">
            <v>1896</v>
          </cell>
        </row>
        <row r="181">
          <cell r="C181" t="str">
            <v>봉동 1</v>
          </cell>
          <cell r="D181">
            <v>147</v>
          </cell>
          <cell r="E181">
            <v>1.1398441437599348E-3</v>
          </cell>
          <cell r="F181">
            <v>149</v>
          </cell>
          <cell r="G181">
            <v>152</v>
          </cell>
          <cell r="H181">
            <v>155</v>
          </cell>
          <cell r="I181">
            <v>158</v>
          </cell>
        </row>
        <row r="182">
          <cell r="C182" t="str">
            <v>봉동 2</v>
          </cell>
          <cell r="D182">
            <v>103</v>
          </cell>
          <cell r="E182">
            <v>7.9866630481138291E-4</v>
          </cell>
          <cell r="F182">
            <v>104</v>
          </cell>
          <cell r="G182">
            <v>106</v>
          </cell>
          <cell r="H182">
            <v>109</v>
          </cell>
          <cell r="I182">
            <v>111</v>
          </cell>
        </row>
        <row r="183">
          <cell r="C183" t="str">
            <v>봉동 3</v>
          </cell>
          <cell r="D183">
            <v>199</v>
          </cell>
          <cell r="E183">
            <v>1.5430543170627689E-3</v>
          </cell>
          <cell r="F183">
            <v>201</v>
          </cell>
          <cell r="G183">
            <v>206</v>
          </cell>
          <cell r="H183">
            <v>210</v>
          </cell>
          <cell r="I183">
            <v>214</v>
          </cell>
        </row>
        <row r="184">
          <cell r="C184" t="str">
            <v>봉동 4</v>
          </cell>
          <cell r="D184">
            <v>153</v>
          </cell>
          <cell r="E184">
            <v>1.1863683945256465E-3</v>
          </cell>
          <cell r="F184">
            <v>155</v>
          </cell>
          <cell r="G184">
            <v>158</v>
          </cell>
          <cell r="H184">
            <v>162</v>
          </cell>
          <cell r="I184">
            <v>164</v>
          </cell>
        </row>
        <row r="185">
          <cell r="C185" t="str">
            <v>봉동 5</v>
          </cell>
          <cell r="D185">
            <v>67</v>
          </cell>
          <cell r="E185">
            <v>5.1952080021711315E-4</v>
          </cell>
          <cell r="F185">
            <v>68</v>
          </cell>
          <cell r="G185">
            <v>69</v>
          </cell>
          <cell r="H185">
            <v>71</v>
          </cell>
          <cell r="I185">
            <v>72</v>
          </cell>
        </row>
        <row r="186">
          <cell r="C186" t="str">
            <v>봉동 6</v>
          </cell>
          <cell r="D186">
            <v>65</v>
          </cell>
          <cell r="E186">
            <v>5.0401271662854261E-4</v>
          </cell>
          <cell r="F186">
            <v>66</v>
          </cell>
          <cell r="G186">
            <v>67</v>
          </cell>
          <cell r="H186">
            <v>69</v>
          </cell>
          <cell r="I186">
            <v>70</v>
          </cell>
        </row>
        <row r="187">
          <cell r="C187" t="str">
            <v>연서 1</v>
          </cell>
          <cell r="D187">
            <v>228</v>
          </cell>
          <cell r="E187">
            <v>1.7679215290970418E-3</v>
          </cell>
          <cell r="F187">
            <v>231</v>
          </cell>
          <cell r="G187">
            <v>235</v>
          </cell>
          <cell r="H187">
            <v>241</v>
          </cell>
          <cell r="I187">
            <v>245</v>
          </cell>
        </row>
        <row r="188">
          <cell r="C188" t="str">
            <v>연서 2</v>
          </cell>
          <cell r="D188">
            <v>190</v>
          </cell>
          <cell r="E188">
            <v>1.4732679409142015E-3</v>
          </cell>
          <cell r="F188">
            <v>192</v>
          </cell>
          <cell r="G188">
            <v>196</v>
          </cell>
          <cell r="H188">
            <v>201</v>
          </cell>
          <cell r="I188">
            <v>204</v>
          </cell>
        </row>
        <row r="189">
          <cell r="C189" t="str">
            <v>연서 3</v>
          </cell>
          <cell r="D189">
            <v>109</v>
          </cell>
          <cell r="E189">
            <v>8.4519055557709453E-4</v>
          </cell>
          <cell r="F189">
            <v>110</v>
          </cell>
          <cell r="G189">
            <v>113</v>
          </cell>
          <cell r="H189">
            <v>115</v>
          </cell>
          <cell r="I189">
            <v>117</v>
          </cell>
        </row>
        <row r="190">
          <cell r="C190" t="str">
            <v>토양 1</v>
          </cell>
          <cell r="D190">
            <v>271</v>
          </cell>
          <cell r="E190">
            <v>2.1013453262513086E-3</v>
          </cell>
          <cell r="F190">
            <v>274</v>
          </cell>
          <cell r="G190">
            <v>280</v>
          </cell>
          <cell r="H190">
            <v>286</v>
          </cell>
          <cell r="I190">
            <v>291</v>
          </cell>
        </row>
        <row r="191">
          <cell r="C191" t="str">
            <v>토양 2</v>
          </cell>
          <cell r="D191">
            <v>71</v>
          </cell>
          <cell r="E191">
            <v>5.5053696739425424E-4</v>
          </cell>
          <cell r="F191">
            <v>72</v>
          </cell>
          <cell r="G191">
            <v>73</v>
          </cell>
          <cell r="H191">
            <v>75</v>
          </cell>
          <cell r="I191">
            <v>76</v>
          </cell>
        </row>
        <row r="192">
          <cell r="C192" t="str">
            <v>토양 3</v>
          </cell>
          <cell r="D192">
            <v>62</v>
          </cell>
          <cell r="E192">
            <v>4.807505912456868E-4</v>
          </cell>
          <cell r="F192">
            <v>63</v>
          </cell>
          <cell r="G192">
            <v>64</v>
          </cell>
          <cell r="H192">
            <v>65</v>
          </cell>
          <cell r="I192">
            <v>67</v>
          </cell>
        </row>
        <row r="193">
          <cell r="C193" t="str">
            <v>시묘 1</v>
          </cell>
          <cell r="D193">
            <v>144</v>
          </cell>
          <cell r="E193">
            <v>1.116582018377079E-3</v>
          </cell>
          <cell r="F193">
            <v>146</v>
          </cell>
          <cell r="G193">
            <v>149</v>
          </cell>
          <cell r="H193">
            <v>152</v>
          </cell>
          <cell r="I193">
            <v>155</v>
          </cell>
        </row>
        <row r="194">
          <cell r="C194" t="str">
            <v>시묘 2</v>
          </cell>
          <cell r="D194">
            <v>90</v>
          </cell>
          <cell r="E194">
            <v>6.9786376148567439E-4</v>
          </cell>
          <cell r="F194">
            <v>91</v>
          </cell>
          <cell r="G194">
            <v>93</v>
          </cell>
          <cell r="H194">
            <v>95</v>
          </cell>
          <cell r="I194">
            <v>97</v>
          </cell>
        </row>
        <row r="195">
          <cell r="C195" t="str">
            <v>시묘 3</v>
          </cell>
          <cell r="D195">
            <v>132</v>
          </cell>
          <cell r="E195">
            <v>1.0235335168456558E-3</v>
          </cell>
          <cell r="F195">
            <v>134</v>
          </cell>
          <cell r="G195">
            <v>136</v>
          </cell>
          <cell r="H195">
            <v>139</v>
          </cell>
          <cell r="I195">
            <v>142</v>
          </cell>
        </row>
        <row r="196">
          <cell r="C196" t="str">
            <v>시묘 4</v>
          </cell>
          <cell r="D196">
            <v>114</v>
          </cell>
          <cell r="E196">
            <v>8.8396076454852089E-4</v>
          </cell>
          <cell r="F196">
            <v>115</v>
          </cell>
          <cell r="G196">
            <v>118</v>
          </cell>
          <cell r="H196">
            <v>120</v>
          </cell>
          <cell r="I196">
            <v>122</v>
          </cell>
        </row>
        <row r="197">
          <cell r="C197" t="str">
            <v>용산 1</v>
          </cell>
          <cell r="D197">
            <v>119</v>
          </cell>
          <cell r="E197">
            <v>9.2273097351994724E-4</v>
          </cell>
          <cell r="F197">
            <v>120</v>
          </cell>
          <cell r="G197">
            <v>123</v>
          </cell>
          <cell r="H197">
            <v>126</v>
          </cell>
          <cell r="I197">
            <v>128</v>
          </cell>
        </row>
        <row r="198">
          <cell r="C198" t="str">
            <v>용산 2</v>
          </cell>
          <cell r="D198">
            <v>153</v>
          </cell>
          <cell r="E198">
            <v>1.1863683945256465E-3</v>
          </cell>
          <cell r="F198">
            <v>155</v>
          </cell>
          <cell r="G198">
            <v>158</v>
          </cell>
          <cell r="H198">
            <v>162</v>
          </cell>
          <cell r="I198">
            <v>164</v>
          </cell>
        </row>
        <row r="199">
          <cell r="C199" t="str">
            <v>용산 3</v>
          </cell>
          <cell r="D199">
            <v>72</v>
          </cell>
          <cell r="E199">
            <v>5.5829100918853951E-4</v>
          </cell>
          <cell r="F199">
            <v>73</v>
          </cell>
          <cell r="G199">
            <v>74</v>
          </cell>
          <cell r="H199">
            <v>76</v>
          </cell>
          <cell r="I199">
            <v>77</v>
          </cell>
        </row>
        <row r="200">
          <cell r="C200" t="str">
            <v>교촌 1</v>
          </cell>
          <cell r="D200">
            <v>171</v>
          </cell>
          <cell r="E200">
            <v>1.3259411468227813E-3</v>
          </cell>
          <cell r="F200">
            <v>173</v>
          </cell>
          <cell r="G200">
            <v>177</v>
          </cell>
          <cell r="H200">
            <v>181</v>
          </cell>
          <cell r="I200">
            <v>184</v>
          </cell>
        </row>
        <row r="201">
          <cell r="C201" t="str">
            <v>교촌 2</v>
          </cell>
          <cell r="D201">
            <v>338</v>
          </cell>
          <cell r="E201">
            <v>2.6208661264684216E-3</v>
          </cell>
          <cell r="F201">
            <v>342</v>
          </cell>
          <cell r="G201">
            <v>349</v>
          </cell>
          <cell r="H201">
            <v>357</v>
          </cell>
          <cell r="I201">
            <v>363</v>
          </cell>
        </row>
        <row r="202">
          <cell r="C202" t="str">
            <v>교촌 3</v>
          </cell>
          <cell r="D202">
            <v>133</v>
          </cell>
          <cell r="E202">
            <v>1.031287558639941E-3</v>
          </cell>
          <cell r="F202">
            <v>135</v>
          </cell>
          <cell r="G202">
            <v>137</v>
          </cell>
          <cell r="H202">
            <v>140</v>
          </cell>
          <cell r="I202">
            <v>143</v>
          </cell>
        </row>
        <row r="203">
          <cell r="C203" t="str">
            <v>와야리</v>
          </cell>
          <cell r="D203">
            <v>1310</v>
          </cell>
          <cell r="E203">
            <v>1.0157794750513705E-2</v>
          </cell>
          <cell r="F203">
            <v>1325</v>
          </cell>
          <cell r="G203">
            <v>1353</v>
          </cell>
          <cell r="H203">
            <v>1384</v>
          </cell>
          <cell r="I203">
            <v>1407</v>
          </cell>
        </row>
        <row r="204">
          <cell r="C204" t="str">
            <v>성덕리</v>
          </cell>
          <cell r="D204">
            <v>282</v>
          </cell>
          <cell r="E204">
            <v>2.1866397859884464E-3</v>
          </cell>
          <cell r="F204">
            <v>285</v>
          </cell>
          <cell r="G204">
            <v>291</v>
          </cell>
          <cell r="H204">
            <v>298</v>
          </cell>
          <cell r="I204">
            <v>303</v>
          </cell>
        </row>
        <row r="205">
          <cell r="C205" t="str">
            <v>성평 1</v>
          </cell>
          <cell r="D205">
            <v>112</v>
          </cell>
          <cell r="E205">
            <v>8.6845268095995035E-4</v>
          </cell>
          <cell r="F205">
            <v>113</v>
          </cell>
          <cell r="G205">
            <v>116</v>
          </cell>
          <cell r="H205">
            <v>118</v>
          </cell>
          <cell r="I205">
            <v>120</v>
          </cell>
        </row>
        <row r="206">
          <cell r="C206" t="str">
            <v>성평 2</v>
          </cell>
          <cell r="D206">
            <v>162</v>
          </cell>
          <cell r="E206">
            <v>1.2561547706742139E-3</v>
          </cell>
          <cell r="F206">
            <v>164</v>
          </cell>
          <cell r="G206">
            <v>167</v>
          </cell>
          <cell r="H206">
            <v>171</v>
          </cell>
          <cell r="I206">
            <v>174</v>
          </cell>
        </row>
        <row r="207">
          <cell r="C207" t="str">
            <v>성평 3</v>
          </cell>
          <cell r="D207">
            <v>270</v>
          </cell>
          <cell r="E207">
            <v>2.0935912844570232E-3</v>
          </cell>
          <cell r="F207">
            <v>273</v>
          </cell>
          <cell r="G207">
            <v>279</v>
          </cell>
          <cell r="H207">
            <v>285</v>
          </cell>
          <cell r="I207">
            <v>290</v>
          </cell>
        </row>
        <row r="208">
          <cell r="C208" t="str">
            <v>육곡 1</v>
          </cell>
          <cell r="D208">
            <v>199</v>
          </cell>
          <cell r="E208">
            <v>1.5430543170627689E-3</v>
          </cell>
          <cell r="F208">
            <v>201</v>
          </cell>
          <cell r="G208">
            <v>206</v>
          </cell>
          <cell r="H208">
            <v>210</v>
          </cell>
          <cell r="I208">
            <v>214</v>
          </cell>
        </row>
        <row r="209">
          <cell r="C209" t="str">
            <v>육곡 2</v>
          </cell>
          <cell r="D209">
            <v>395</v>
          </cell>
          <cell r="E209">
            <v>3.0628465087426822E-3</v>
          </cell>
          <cell r="F209">
            <v>400</v>
          </cell>
          <cell r="G209">
            <v>408</v>
          </cell>
          <cell r="H209">
            <v>417</v>
          </cell>
          <cell r="I209">
            <v>424</v>
          </cell>
        </row>
        <row r="210">
          <cell r="C210" t="str">
            <v>강청 1</v>
          </cell>
          <cell r="D210">
            <v>250</v>
          </cell>
          <cell r="E210">
            <v>1.9385104485713177E-3</v>
          </cell>
          <cell r="F210">
            <v>253</v>
          </cell>
          <cell r="G210">
            <v>258</v>
          </cell>
          <cell r="H210">
            <v>264</v>
          </cell>
          <cell r="I210">
            <v>269</v>
          </cell>
        </row>
        <row r="211">
          <cell r="C211" t="str">
            <v>강청 2</v>
          </cell>
          <cell r="D211">
            <v>115</v>
          </cell>
          <cell r="E211">
            <v>8.9171480634280616E-4</v>
          </cell>
          <cell r="F211">
            <v>116</v>
          </cell>
          <cell r="G211">
            <v>119</v>
          </cell>
          <cell r="H211">
            <v>121</v>
          </cell>
          <cell r="I211">
            <v>124</v>
          </cell>
        </row>
        <row r="212">
          <cell r="C212" t="str">
            <v>목곡 1</v>
          </cell>
          <cell r="D212">
            <v>114</v>
          </cell>
          <cell r="E212">
            <v>8.8396076454852089E-4</v>
          </cell>
          <cell r="F212">
            <v>115</v>
          </cell>
          <cell r="G212">
            <v>118</v>
          </cell>
          <cell r="H212">
            <v>120</v>
          </cell>
          <cell r="I212">
            <v>122</v>
          </cell>
        </row>
        <row r="213">
          <cell r="C213" t="str">
            <v>목곡 2</v>
          </cell>
          <cell r="D213">
            <v>64</v>
          </cell>
          <cell r="E213">
            <v>4.9625867483425734E-4</v>
          </cell>
          <cell r="F213">
            <v>65</v>
          </cell>
          <cell r="G213">
            <v>66</v>
          </cell>
          <cell r="H213">
            <v>68</v>
          </cell>
          <cell r="I213">
            <v>69</v>
          </cell>
        </row>
        <row r="214">
          <cell r="C214" t="str">
            <v>함적 1</v>
          </cell>
          <cell r="D214">
            <v>138</v>
          </cell>
          <cell r="E214">
            <v>1.0700577676113674E-3</v>
          </cell>
          <cell r="F214">
            <v>140</v>
          </cell>
          <cell r="G214">
            <v>143</v>
          </cell>
          <cell r="H214">
            <v>146</v>
          </cell>
          <cell r="I214">
            <v>148</v>
          </cell>
        </row>
        <row r="215">
          <cell r="C215" t="str">
            <v>함적 2</v>
          </cell>
          <cell r="D215">
            <v>42</v>
          </cell>
          <cell r="E215">
            <v>3.2566975535998138E-4</v>
          </cell>
          <cell r="F215">
            <v>42</v>
          </cell>
          <cell r="G215">
            <v>43</v>
          </cell>
          <cell r="H215">
            <v>44</v>
          </cell>
          <cell r="I215">
            <v>45</v>
          </cell>
        </row>
        <row r="216">
          <cell r="C216" t="str">
            <v>산노 1</v>
          </cell>
          <cell r="D216">
            <v>191</v>
          </cell>
          <cell r="E216">
            <v>1.4810219827084868E-3</v>
          </cell>
          <cell r="F216">
            <v>193</v>
          </cell>
          <cell r="G216">
            <v>197</v>
          </cell>
          <cell r="H216">
            <v>202</v>
          </cell>
          <cell r="I216">
            <v>205</v>
          </cell>
        </row>
        <row r="217">
          <cell r="C217" t="str">
            <v>산노 2</v>
          </cell>
          <cell r="D217">
            <v>180</v>
          </cell>
          <cell r="E217">
            <v>1.3957275229713488E-3</v>
          </cell>
          <cell r="F217">
            <v>182</v>
          </cell>
          <cell r="G217">
            <v>186</v>
          </cell>
          <cell r="H217">
            <v>190</v>
          </cell>
          <cell r="I217">
            <v>193</v>
          </cell>
        </row>
        <row r="218">
          <cell r="C218" t="str">
            <v>병암 1</v>
          </cell>
          <cell r="D218">
            <v>87</v>
          </cell>
          <cell r="E218">
            <v>6.7460163610281857E-4</v>
          </cell>
          <cell r="F218">
            <v>88</v>
          </cell>
          <cell r="G218">
            <v>90</v>
          </cell>
          <cell r="H218">
            <v>92</v>
          </cell>
          <cell r="I218">
            <v>93</v>
          </cell>
        </row>
        <row r="219">
          <cell r="C219" t="str">
            <v>병암 2</v>
          </cell>
          <cell r="D219">
            <v>122</v>
          </cell>
          <cell r="E219">
            <v>9.4599309890280306E-4</v>
          </cell>
          <cell r="F219">
            <v>123</v>
          </cell>
          <cell r="G219">
            <v>126</v>
          </cell>
          <cell r="H219">
            <v>129</v>
          </cell>
          <cell r="I219">
            <v>131</v>
          </cell>
        </row>
        <row r="220">
          <cell r="C220" t="str">
            <v>조정리</v>
          </cell>
          <cell r="D220">
            <v>44</v>
          </cell>
          <cell r="E220">
            <v>3.4117783894855192E-4</v>
          </cell>
          <cell r="F220">
            <v>45</v>
          </cell>
          <cell r="G220">
            <v>45</v>
          </cell>
          <cell r="H220">
            <v>46</v>
          </cell>
          <cell r="I220">
            <v>47</v>
          </cell>
        </row>
        <row r="221">
          <cell r="C221" t="str">
            <v>등 1</v>
          </cell>
          <cell r="D221">
            <v>157</v>
          </cell>
          <cell r="E221">
            <v>1.2173845617027875E-3</v>
          </cell>
          <cell r="F221">
            <v>159</v>
          </cell>
          <cell r="G221">
            <v>162</v>
          </cell>
          <cell r="H221">
            <v>166</v>
          </cell>
          <cell r="I221">
            <v>169</v>
          </cell>
        </row>
        <row r="222">
          <cell r="C222" t="str">
            <v>등 2</v>
          </cell>
          <cell r="D222">
            <v>198</v>
          </cell>
          <cell r="E222">
            <v>1.5353002752684836E-3</v>
          </cell>
          <cell r="F222">
            <v>200</v>
          </cell>
          <cell r="G222">
            <v>205</v>
          </cell>
          <cell r="H222">
            <v>209</v>
          </cell>
          <cell r="I222">
            <v>213</v>
          </cell>
        </row>
        <row r="223">
          <cell r="C223" t="str">
            <v>종연 1</v>
          </cell>
          <cell r="D223">
            <v>163</v>
          </cell>
          <cell r="E223">
            <v>1.2639088124684992E-3</v>
          </cell>
          <cell r="F223">
            <v>165</v>
          </cell>
          <cell r="G223">
            <v>168</v>
          </cell>
          <cell r="H223">
            <v>172</v>
          </cell>
          <cell r="I223">
            <v>175</v>
          </cell>
        </row>
        <row r="224">
          <cell r="C224" t="str">
            <v>종연 2</v>
          </cell>
          <cell r="D224">
            <v>99</v>
          </cell>
          <cell r="E224">
            <v>7.6765013763424182E-4</v>
          </cell>
          <cell r="F224">
            <v>100</v>
          </cell>
          <cell r="G224">
            <v>102</v>
          </cell>
          <cell r="H224">
            <v>105</v>
          </cell>
          <cell r="I224">
            <v>106</v>
          </cell>
        </row>
        <row r="225">
          <cell r="C225" t="str">
            <v>종연 3</v>
          </cell>
          <cell r="D225">
            <v>160</v>
          </cell>
          <cell r="E225">
            <v>1.2406466870856434E-3</v>
          </cell>
          <cell r="F225">
            <v>162</v>
          </cell>
          <cell r="G225">
            <v>165</v>
          </cell>
          <cell r="H225">
            <v>169</v>
          </cell>
          <cell r="I225">
            <v>172</v>
          </cell>
        </row>
        <row r="226">
          <cell r="C226" t="str">
            <v>두월 1</v>
          </cell>
          <cell r="D226">
            <v>119</v>
          </cell>
          <cell r="E226">
            <v>9.2273097351994724E-4</v>
          </cell>
          <cell r="F226">
            <v>120</v>
          </cell>
          <cell r="G226">
            <v>123</v>
          </cell>
          <cell r="H226">
            <v>126</v>
          </cell>
          <cell r="I226">
            <v>128</v>
          </cell>
        </row>
        <row r="227">
          <cell r="C227" t="str">
            <v>두월 2</v>
          </cell>
          <cell r="D227">
            <v>123</v>
          </cell>
          <cell r="E227">
            <v>9.5374714069708833E-4</v>
          </cell>
          <cell r="F227">
            <v>124</v>
          </cell>
          <cell r="G227">
            <v>127</v>
          </cell>
          <cell r="H227">
            <v>130</v>
          </cell>
          <cell r="I227">
            <v>132</v>
          </cell>
        </row>
        <row r="228">
          <cell r="C228" t="str">
            <v>야촌 1</v>
          </cell>
          <cell r="D228">
            <v>165</v>
          </cell>
          <cell r="E228">
            <v>1.2794168960570697E-3</v>
          </cell>
          <cell r="F228">
            <v>167</v>
          </cell>
          <cell r="G228">
            <v>170</v>
          </cell>
          <cell r="H228">
            <v>174</v>
          </cell>
          <cell r="I228">
            <v>177</v>
          </cell>
        </row>
        <row r="229">
          <cell r="C229" t="str">
            <v>야촌 2</v>
          </cell>
          <cell r="D229">
            <v>247</v>
          </cell>
          <cell r="E229">
            <v>1.9152483231884619E-3</v>
          </cell>
          <cell r="F229">
            <v>250</v>
          </cell>
          <cell r="G229">
            <v>255</v>
          </cell>
          <cell r="H229">
            <v>261</v>
          </cell>
          <cell r="I229">
            <v>265</v>
          </cell>
        </row>
        <row r="230">
          <cell r="C230" t="str">
            <v>야촌 3</v>
          </cell>
          <cell r="D230">
            <v>96</v>
          </cell>
          <cell r="E230">
            <v>7.4438801225138601E-4</v>
          </cell>
          <cell r="F230">
            <v>97</v>
          </cell>
          <cell r="G230">
            <v>99</v>
          </cell>
          <cell r="H230">
            <v>101</v>
          </cell>
          <cell r="I230">
            <v>103</v>
          </cell>
        </row>
        <row r="231">
          <cell r="C231" t="str">
            <v>왕암 1</v>
          </cell>
          <cell r="D231">
            <v>220</v>
          </cell>
          <cell r="E231">
            <v>1.7058891947427596E-3</v>
          </cell>
          <cell r="F231">
            <v>223</v>
          </cell>
          <cell r="G231">
            <v>227</v>
          </cell>
          <cell r="H231">
            <v>232</v>
          </cell>
          <cell r="I231">
            <v>236</v>
          </cell>
        </row>
        <row r="232">
          <cell r="C232" t="str">
            <v>왕암 2</v>
          </cell>
          <cell r="D232">
            <v>112</v>
          </cell>
          <cell r="E232">
            <v>8.6845268095995035E-4</v>
          </cell>
          <cell r="F232">
            <v>113</v>
          </cell>
          <cell r="G232">
            <v>116</v>
          </cell>
          <cell r="H232">
            <v>118</v>
          </cell>
          <cell r="I232">
            <v>120</v>
          </cell>
        </row>
        <row r="233">
          <cell r="C233" t="str">
            <v>삼전 1</v>
          </cell>
          <cell r="D233">
            <v>186</v>
          </cell>
          <cell r="E233">
            <v>1.4422517737370604E-3</v>
          </cell>
          <cell r="F233">
            <v>188</v>
          </cell>
          <cell r="G233">
            <v>192</v>
          </cell>
          <cell r="H233">
            <v>196</v>
          </cell>
          <cell r="I233">
            <v>200</v>
          </cell>
        </row>
        <row r="234">
          <cell r="C234" t="str">
            <v>삼전 2</v>
          </cell>
          <cell r="D234">
            <v>186</v>
          </cell>
          <cell r="E234">
            <v>1.4422517737370604E-3</v>
          </cell>
          <cell r="F234">
            <v>188</v>
          </cell>
          <cell r="G234">
            <v>192</v>
          </cell>
          <cell r="H234">
            <v>196</v>
          </cell>
          <cell r="I234">
            <v>200</v>
          </cell>
        </row>
        <row r="235">
          <cell r="C235" t="str">
            <v>양촌리</v>
          </cell>
          <cell r="D235">
            <v>123</v>
          </cell>
          <cell r="E235">
            <v>9.5374714069708833E-4</v>
          </cell>
          <cell r="F235">
            <v>124</v>
          </cell>
          <cell r="G235">
            <v>127</v>
          </cell>
          <cell r="H235">
            <v>130</v>
          </cell>
          <cell r="I235">
            <v>132</v>
          </cell>
        </row>
        <row r="236">
          <cell r="D236">
            <v>20951</v>
          </cell>
          <cell r="E236">
            <v>0.16245492963207073</v>
          </cell>
          <cell r="F236">
            <v>21199</v>
          </cell>
          <cell r="G236">
            <v>21634</v>
          </cell>
          <cell r="H236">
            <v>22125</v>
          </cell>
          <cell r="I236">
            <v>22512</v>
          </cell>
        </row>
        <row r="237">
          <cell r="C237" t="str">
            <v>화악리</v>
          </cell>
          <cell r="D237">
            <v>285</v>
          </cell>
          <cell r="E237">
            <v>2.2099019113713024E-3</v>
          </cell>
          <cell r="F237">
            <v>288</v>
          </cell>
          <cell r="G237">
            <v>294</v>
          </cell>
          <cell r="H237">
            <v>301</v>
          </cell>
          <cell r="I237">
            <v>306</v>
          </cell>
        </row>
        <row r="238">
          <cell r="C238" t="str">
            <v>천호리</v>
          </cell>
          <cell r="D238">
            <v>162</v>
          </cell>
          <cell r="E238">
            <v>1.2561547706742139E-3</v>
          </cell>
          <cell r="F238">
            <v>164</v>
          </cell>
          <cell r="G238">
            <v>167</v>
          </cell>
          <cell r="H238">
            <v>171</v>
          </cell>
          <cell r="I238">
            <v>174</v>
          </cell>
        </row>
        <row r="239">
          <cell r="C239" t="str">
            <v>송정 1</v>
          </cell>
          <cell r="D239">
            <v>214</v>
          </cell>
          <cell r="E239">
            <v>1.659364943977048E-3</v>
          </cell>
          <cell r="F239">
            <v>216</v>
          </cell>
          <cell r="G239">
            <v>221</v>
          </cell>
          <cell r="H239">
            <v>226</v>
          </cell>
          <cell r="I239">
            <v>230</v>
          </cell>
        </row>
        <row r="240">
          <cell r="C240" t="str">
            <v>송정 2</v>
          </cell>
          <cell r="D240">
            <v>217</v>
          </cell>
          <cell r="E240">
            <v>1.6826270693599038E-3</v>
          </cell>
          <cell r="F240">
            <v>220</v>
          </cell>
          <cell r="G240">
            <v>224</v>
          </cell>
          <cell r="H240">
            <v>229</v>
          </cell>
          <cell r="I240">
            <v>233</v>
          </cell>
        </row>
        <row r="241">
          <cell r="C241" t="str">
            <v>신암리</v>
          </cell>
          <cell r="D241">
            <v>292</v>
          </cell>
          <cell r="E241">
            <v>2.2641802039312991E-3</v>
          </cell>
          <cell r="F241">
            <v>295</v>
          </cell>
          <cell r="G241">
            <v>302</v>
          </cell>
          <cell r="H241">
            <v>308</v>
          </cell>
          <cell r="I241">
            <v>314</v>
          </cell>
        </row>
        <row r="242">
          <cell r="C242" t="str">
            <v>연산 1</v>
          </cell>
          <cell r="D242">
            <v>152</v>
          </cell>
          <cell r="E242">
            <v>1.1786143527313612E-3</v>
          </cell>
          <cell r="F242">
            <v>154</v>
          </cell>
          <cell r="G242">
            <v>157</v>
          </cell>
          <cell r="H242">
            <v>161</v>
          </cell>
          <cell r="I242">
            <v>163</v>
          </cell>
        </row>
        <row r="243">
          <cell r="C243" t="str">
            <v>연산 2</v>
          </cell>
          <cell r="D243">
            <v>404</v>
          </cell>
          <cell r="E243">
            <v>3.1326328848912495E-3</v>
          </cell>
          <cell r="F243">
            <v>409</v>
          </cell>
          <cell r="G243">
            <v>417</v>
          </cell>
          <cell r="H243">
            <v>427</v>
          </cell>
          <cell r="I243">
            <v>434</v>
          </cell>
        </row>
        <row r="244">
          <cell r="C244" t="str">
            <v>연산 3</v>
          </cell>
          <cell r="D244">
            <v>373</v>
          </cell>
          <cell r="E244">
            <v>2.8922575892684063E-3</v>
          </cell>
          <cell r="F244">
            <v>377</v>
          </cell>
          <cell r="G244">
            <v>385</v>
          </cell>
          <cell r="H244">
            <v>394</v>
          </cell>
          <cell r="I244">
            <v>401</v>
          </cell>
        </row>
        <row r="245">
          <cell r="C245" t="str">
            <v>연산 4</v>
          </cell>
          <cell r="D245">
            <v>194</v>
          </cell>
          <cell r="E245">
            <v>1.5042841080913426E-3</v>
          </cell>
          <cell r="F245">
            <v>196</v>
          </cell>
          <cell r="G245">
            <v>200</v>
          </cell>
          <cell r="H245">
            <v>205</v>
          </cell>
          <cell r="I245">
            <v>208</v>
          </cell>
        </row>
        <row r="246">
          <cell r="C246" t="str">
            <v>청동 1</v>
          </cell>
          <cell r="D246">
            <v>123</v>
          </cell>
          <cell r="E246">
            <v>9.5374714069708833E-4</v>
          </cell>
          <cell r="F246">
            <v>124</v>
          </cell>
          <cell r="G246">
            <v>127</v>
          </cell>
          <cell r="H246">
            <v>130</v>
          </cell>
          <cell r="I246">
            <v>132</v>
          </cell>
        </row>
        <row r="247">
          <cell r="C247" t="str">
            <v>청동 2</v>
          </cell>
          <cell r="D247">
            <v>318</v>
          </cell>
          <cell r="E247">
            <v>2.4657852905827162E-3</v>
          </cell>
          <cell r="F247">
            <v>322</v>
          </cell>
          <cell r="G247">
            <v>328</v>
          </cell>
          <cell r="H247">
            <v>336</v>
          </cell>
          <cell r="I247">
            <v>342</v>
          </cell>
        </row>
        <row r="248">
          <cell r="C248" t="str">
            <v>청동 3</v>
          </cell>
          <cell r="D248">
            <v>148</v>
          </cell>
          <cell r="E248">
            <v>1.1475981855542201E-3</v>
          </cell>
          <cell r="F248">
            <v>150</v>
          </cell>
          <cell r="G248">
            <v>153</v>
          </cell>
          <cell r="H248">
            <v>156</v>
          </cell>
          <cell r="I248">
            <v>159</v>
          </cell>
        </row>
        <row r="249">
          <cell r="C249" t="str">
            <v>청동 4</v>
          </cell>
          <cell r="D249">
            <v>197</v>
          </cell>
          <cell r="E249">
            <v>1.5275462334741984E-3</v>
          </cell>
          <cell r="F249">
            <v>199</v>
          </cell>
          <cell r="G249">
            <v>203</v>
          </cell>
          <cell r="H249">
            <v>208</v>
          </cell>
          <cell r="I249">
            <v>212</v>
          </cell>
        </row>
        <row r="250">
          <cell r="C250" t="str">
            <v>고정리</v>
          </cell>
          <cell r="D250">
            <v>160</v>
          </cell>
          <cell r="E250">
            <v>1.2406466870856434E-3</v>
          </cell>
          <cell r="F250">
            <v>162</v>
          </cell>
          <cell r="G250">
            <v>165</v>
          </cell>
          <cell r="H250">
            <v>169</v>
          </cell>
          <cell r="I250">
            <v>172</v>
          </cell>
        </row>
        <row r="251">
          <cell r="C251" t="str">
            <v>한전 1</v>
          </cell>
          <cell r="D251">
            <v>72</v>
          </cell>
          <cell r="E251">
            <v>5.5829100918853951E-4</v>
          </cell>
          <cell r="F251">
            <v>73</v>
          </cell>
          <cell r="G251">
            <v>74</v>
          </cell>
          <cell r="H251">
            <v>76</v>
          </cell>
          <cell r="I251">
            <v>77</v>
          </cell>
        </row>
        <row r="252">
          <cell r="C252" t="str">
            <v>한전 2</v>
          </cell>
          <cell r="D252">
            <v>501</v>
          </cell>
          <cell r="E252">
            <v>3.884774938936921E-3</v>
          </cell>
          <cell r="F252">
            <v>507</v>
          </cell>
          <cell r="G252">
            <v>517</v>
          </cell>
          <cell r="H252">
            <v>529</v>
          </cell>
          <cell r="I252">
            <v>538</v>
          </cell>
        </row>
        <row r="253">
          <cell r="C253" t="str">
            <v>임리 1</v>
          </cell>
          <cell r="D253">
            <v>100</v>
          </cell>
          <cell r="E253">
            <v>7.7540417942852709E-4</v>
          </cell>
          <cell r="F253">
            <v>101</v>
          </cell>
          <cell r="G253">
            <v>103</v>
          </cell>
          <cell r="H253">
            <v>106</v>
          </cell>
          <cell r="I253">
            <v>107</v>
          </cell>
        </row>
        <row r="254">
          <cell r="C254" t="str">
            <v>임리 2</v>
          </cell>
          <cell r="D254">
            <v>117</v>
          </cell>
          <cell r="E254">
            <v>9.072228899313767E-4</v>
          </cell>
          <cell r="F254">
            <v>118</v>
          </cell>
          <cell r="G254">
            <v>121</v>
          </cell>
          <cell r="H254">
            <v>124</v>
          </cell>
          <cell r="I254">
            <v>126</v>
          </cell>
        </row>
        <row r="255">
          <cell r="C255" t="str">
            <v>관동 1</v>
          </cell>
          <cell r="D255">
            <v>172</v>
          </cell>
          <cell r="E255">
            <v>1.3336951886170666E-3</v>
          </cell>
          <cell r="F255">
            <v>174</v>
          </cell>
          <cell r="G255">
            <v>178</v>
          </cell>
          <cell r="H255">
            <v>182</v>
          </cell>
          <cell r="I255">
            <v>185</v>
          </cell>
        </row>
        <row r="256">
          <cell r="C256" t="str">
            <v>관동 2</v>
          </cell>
          <cell r="D256">
            <v>92</v>
          </cell>
          <cell r="E256">
            <v>7.1337184507424493E-4</v>
          </cell>
          <cell r="F256">
            <v>93</v>
          </cell>
          <cell r="G256">
            <v>95</v>
          </cell>
          <cell r="H256">
            <v>97</v>
          </cell>
          <cell r="I256">
            <v>99</v>
          </cell>
        </row>
        <row r="257">
          <cell r="C257" t="str">
            <v>고양리</v>
          </cell>
          <cell r="D257">
            <v>176</v>
          </cell>
          <cell r="E257">
            <v>1.3647113557942077E-3</v>
          </cell>
          <cell r="F257">
            <v>178</v>
          </cell>
          <cell r="G257">
            <v>182</v>
          </cell>
          <cell r="H257">
            <v>186</v>
          </cell>
          <cell r="I257">
            <v>189</v>
          </cell>
        </row>
        <row r="258">
          <cell r="C258" t="str">
            <v>표정 1</v>
          </cell>
          <cell r="D258">
            <v>226</v>
          </cell>
          <cell r="E258">
            <v>1.7524134455084712E-3</v>
          </cell>
          <cell r="F258">
            <v>229</v>
          </cell>
          <cell r="G258">
            <v>233</v>
          </cell>
          <cell r="H258">
            <v>239</v>
          </cell>
          <cell r="I258">
            <v>243</v>
          </cell>
        </row>
        <row r="259">
          <cell r="C259" t="str">
            <v>표정 2</v>
          </cell>
          <cell r="D259">
            <v>210</v>
          </cell>
          <cell r="E259">
            <v>1.6283487767999069E-3</v>
          </cell>
          <cell r="F259">
            <v>212</v>
          </cell>
          <cell r="G259">
            <v>217</v>
          </cell>
          <cell r="H259">
            <v>222</v>
          </cell>
          <cell r="I259">
            <v>226</v>
          </cell>
        </row>
        <row r="260">
          <cell r="C260" t="str">
            <v>덕암 1</v>
          </cell>
          <cell r="D260">
            <v>164</v>
          </cell>
          <cell r="E260">
            <v>1.2716628542627844E-3</v>
          </cell>
          <cell r="F260">
            <v>166</v>
          </cell>
          <cell r="G260">
            <v>169</v>
          </cell>
          <cell r="H260">
            <v>173</v>
          </cell>
          <cell r="I260">
            <v>176</v>
          </cell>
        </row>
        <row r="261">
          <cell r="C261" t="str">
            <v>덕암 2</v>
          </cell>
          <cell r="D261">
            <v>91</v>
          </cell>
          <cell r="E261">
            <v>7.0561780327995966E-4</v>
          </cell>
          <cell r="F261">
            <v>92</v>
          </cell>
          <cell r="G261">
            <v>94</v>
          </cell>
          <cell r="H261">
            <v>96</v>
          </cell>
          <cell r="I261">
            <v>98</v>
          </cell>
        </row>
        <row r="262">
          <cell r="C262" t="str">
            <v>장전 1</v>
          </cell>
          <cell r="D262">
            <v>204</v>
          </cell>
          <cell r="E262">
            <v>1.5818245260341953E-3</v>
          </cell>
          <cell r="F262">
            <v>206</v>
          </cell>
          <cell r="G262">
            <v>211</v>
          </cell>
          <cell r="H262">
            <v>215</v>
          </cell>
          <cell r="I262">
            <v>219</v>
          </cell>
        </row>
        <row r="263">
          <cell r="C263" t="str">
            <v>장전 2</v>
          </cell>
          <cell r="D263">
            <v>103</v>
          </cell>
          <cell r="E263">
            <v>7.9866630481138291E-4</v>
          </cell>
          <cell r="F263">
            <v>104</v>
          </cell>
          <cell r="G263">
            <v>106</v>
          </cell>
          <cell r="H263">
            <v>109</v>
          </cell>
          <cell r="I263">
            <v>111</v>
          </cell>
        </row>
        <row r="264">
          <cell r="C264" t="str">
            <v>장전 3</v>
          </cell>
          <cell r="D264">
            <v>146</v>
          </cell>
          <cell r="E264">
            <v>1.1320901019656496E-3</v>
          </cell>
          <cell r="F264">
            <v>148</v>
          </cell>
          <cell r="G264">
            <v>151</v>
          </cell>
          <cell r="H264">
            <v>154</v>
          </cell>
          <cell r="I264">
            <v>157</v>
          </cell>
        </row>
        <row r="265">
          <cell r="C265" t="str">
            <v>백석 1</v>
          </cell>
          <cell r="D265">
            <v>59</v>
          </cell>
          <cell r="E265">
            <v>4.5748846586283099E-4</v>
          </cell>
          <cell r="F265">
            <v>60</v>
          </cell>
          <cell r="G265">
            <v>61</v>
          </cell>
          <cell r="H265">
            <v>62</v>
          </cell>
          <cell r="I265">
            <v>63</v>
          </cell>
        </row>
        <row r="266">
          <cell r="C266" t="str">
            <v>백석 2</v>
          </cell>
          <cell r="D266">
            <v>83</v>
          </cell>
          <cell r="E266">
            <v>6.4358546892567749E-4</v>
          </cell>
          <cell r="F266">
            <v>84</v>
          </cell>
          <cell r="G266">
            <v>86</v>
          </cell>
          <cell r="H266">
            <v>88</v>
          </cell>
          <cell r="I266">
            <v>89</v>
          </cell>
        </row>
        <row r="267">
          <cell r="C267" t="str">
            <v>백석 3</v>
          </cell>
          <cell r="D267">
            <v>194</v>
          </cell>
          <cell r="E267">
            <v>1.5042841080913426E-3</v>
          </cell>
          <cell r="F267">
            <v>196</v>
          </cell>
          <cell r="G267">
            <v>200</v>
          </cell>
          <cell r="H267">
            <v>205</v>
          </cell>
          <cell r="I267">
            <v>208</v>
          </cell>
        </row>
        <row r="268">
          <cell r="C268" t="str">
            <v>백석 4</v>
          </cell>
          <cell r="D268">
            <v>159</v>
          </cell>
          <cell r="E268">
            <v>1.2328926452913581E-3</v>
          </cell>
          <cell r="F268">
            <v>161</v>
          </cell>
          <cell r="G268">
            <v>164</v>
          </cell>
          <cell r="H268">
            <v>168</v>
          </cell>
          <cell r="I268">
            <v>171</v>
          </cell>
        </row>
        <row r="269">
          <cell r="C269" t="str">
            <v>어은 1</v>
          </cell>
          <cell r="D269">
            <v>109</v>
          </cell>
          <cell r="E269">
            <v>8.4519055557709453E-4</v>
          </cell>
          <cell r="F269">
            <v>110</v>
          </cell>
          <cell r="G269">
            <v>113</v>
          </cell>
          <cell r="H269">
            <v>115</v>
          </cell>
          <cell r="I269">
            <v>117</v>
          </cell>
        </row>
        <row r="270">
          <cell r="C270" t="str">
            <v>어은 2</v>
          </cell>
          <cell r="D270">
            <v>95</v>
          </cell>
          <cell r="E270">
            <v>7.3663397045710074E-4</v>
          </cell>
          <cell r="F270">
            <v>96</v>
          </cell>
          <cell r="G270">
            <v>98</v>
          </cell>
          <cell r="H270">
            <v>100</v>
          </cell>
          <cell r="I270">
            <v>102</v>
          </cell>
        </row>
        <row r="271">
          <cell r="C271" t="str">
            <v>사포리</v>
          </cell>
          <cell r="D271">
            <v>156</v>
          </cell>
          <cell r="E271">
            <v>1.2096305199085023E-3</v>
          </cell>
          <cell r="F271">
            <v>158</v>
          </cell>
          <cell r="G271">
            <v>161</v>
          </cell>
          <cell r="H271">
            <v>165</v>
          </cell>
          <cell r="I271">
            <v>168</v>
          </cell>
        </row>
        <row r="272">
          <cell r="C272" t="str">
            <v>송산 1</v>
          </cell>
          <cell r="D272">
            <v>132</v>
          </cell>
          <cell r="E272">
            <v>1.0235335168456558E-3</v>
          </cell>
          <cell r="F272">
            <v>134</v>
          </cell>
          <cell r="G272">
            <v>136</v>
          </cell>
          <cell r="H272">
            <v>139</v>
          </cell>
          <cell r="I272">
            <v>142</v>
          </cell>
        </row>
        <row r="273">
          <cell r="C273" t="str">
            <v>송산 2</v>
          </cell>
          <cell r="D273">
            <v>68</v>
          </cell>
          <cell r="E273">
            <v>5.2727484201139842E-4</v>
          </cell>
          <cell r="F273">
            <v>69</v>
          </cell>
          <cell r="G273">
            <v>70</v>
          </cell>
          <cell r="H273">
            <v>72</v>
          </cell>
          <cell r="I273">
            <v>73</v>
          </cell>
        </row>
        <row r="274">
          <cell r="C274" t="str">
            <v>오산리</v>
          </cell>
          <cell r="D274">
            <v>148</v>
          </cell>
          <cell r="E274">
            <v>1.1475981855542201E-3</v>
          </cell>
          <cell r="F274">
            <v>150</v>
          </cell>
          <cell r="G274">
            <v>153</v>
          </cell>
          <cell r="H274">
            <v>156</v>
          </cell>
          <cell r="I274">
            <v>159</v>
          </cell>
        </row>
        <row r="275">
          <cell r="C275" t="str">
            <v>신양 1</v>
          </cell>
          <cell r="D275">
            <v>151</v>
          </cell>
          <cell r="E275">
            <v>1.1708603109370759E-3</v>
          </cell>
          <cell r="F275">
            <v>153</v>
          </cell>
          <cell r="G275">
            <v>156</v>
          </cell>
          <cell r="H275">
            <v>159</v>
          </cell>
          <cell r="I275">
            <v>162</v>
          </cell>
        </row>
        <row r="276">
          <cell r="C276" t="str">
            <v>신양 2</v>
          </cell>
          <cell r="D276">
            <v>208</v>
          </cell>
          <cell r="E276">
            <v>1.6128406932113364E-3</v>
          </cell>
          <cell r="F276">
            <v>210</v>
          </cell>
          <cell r="G276">
            <v>215</v>
          </cell>
          <cell r="H276">
            <v>220</v>
          </cell>
          <cell r="I276">
            <v>223</v>
          </cell>
        </row>
        <row r="277">
          <cell r="C277" t="str">
            <v>인천 1</v>
          </cell>
          <cell r="D277">
            <v>409</v>
          </cell>
          <cell r="E277">
            <v>3.171403093862676E-3</v>
          </cell>
          <cell r="F277">
            <v>414</v>
          </cell>
          <cell r="G277">
            <v>422</v>
          </cell>
          <cell r="H277">
            <v>432</v>
          </cell>
          <cell r="I277">
            <v>439</v>
          </cell>
        </row>
        <row r="278">
          <cell r="C278" t="str">
            <v>인천 2</v>
          </cell>
          <cell r="D278">
            <v>261</v>
          </cell>
          <cell r="E278">
            <v>2.0238049083084559E-3</v>
          </cell>
          <cell r="F278">
            <v>264</v>
          </cell>
          <cell r="G278">
            <v>270</v>
          </cell>
          <cell r="H278">
            <v>276</v>
          </cell>
          <cell r="I278">
            <v>280</v>
          </cell>
        </row>
        <row r="279">
          <cell r="C279" t="str">
            <v>인천 3</v>
          </cell>
          <cell r="D279">
            <v>108</v>
          </cell>
          <cell r="E279">
            <v>8.3743651378280926E-4</v>
          </cell>
          <cell r="F279">
            <v>109</v>
          </cell>
          <cell r="G279">
            <v>112</v>
          </cell>
          <cell r="H279">
            <v>114</v>
          </cell>
          <cell r="I279">
            <v>116</v>
          </cell>
        </row>
        <row r="280">
          <cell r="C280" t="str">
            <v>인천 4</v>
          </cell>
          <cell r="D280">
            <v>116</v>
          </cell>
          <cell r="E280">
            <v>8.9946884813709143E-4</v>
          </cell>
          <cell r="F280">
            <v>117</v>
          </cell>
          <cell r="G280">
            <v>120</v>
          </cell>
          <cell r="H280">
            <v>123</v>
          </cell>
          <cell r="I280">
            <v>125</v>
          </cell>
        </row>
        <row r="281">
          <cell r="C281" t="str">
            <v>도평 1</v>
          </cell>
          <cell r="D281">
            <v>124</v>
          </cell>
          <cell r="E281">
            <v>9.615011824913736E-4</v>
          </cell>
          <cell r="F281">
            <v>125</v>
          </cell>
          <cell r="G281">
            <v>128</v>
          </cell>
          <cell r="H281">
            <v>131</v>
          </cell>
          <cell r="I281">
            <v>133</v>
          </cell>
        </row>
        <row r="282">
          <cell r="C282" t="str">
            <v>도평 2</v>
          </cell>
          <cell r="D282">
            <v>129</v>
          </cell>
          <cell r="E282">
            <v>1.0002713914628E-3</v>
          </cell>
          <cell r="F282">
            <v>131</v>
          </cell>
          <cell r="G282">
            <v>133</v>
          </cell>
          <cell r="H282">
            <v>136</v>
          </cell>
          <cell r="I282">
            <v>139</v>
          </cell>
        </row>
        <row r="283">
          <cell r="C283" t="str">
            <v>도평 3</v>
          </cell>
          <cell r="D283">
            <v>164</v>
          </cell>
          <cell r="E283">
            <v>1.2716628542627844E-3</v>
          </cell>
          <cell r="F283">
            <v>166</v>
          </cell>
          <cell r="G283">
            <v>169</v>
          </cell>
          <cell r="H283">
            <v>173</v>
          </cell>
          <cell r="I283">
            <v>176</v>
          </cell>
        </row>
        <row r="284">
          <cell r="C284" t="str">
            <v>임화 1</v>
          </cell>
          <cell r="D284">
            <v>104</v>
          </cell>
          <cell r="E284">
            <v>8.0642034660566818E-4</v>
          </cell>
          <cell r="F284">
            <v>105</v>
          </cell>
          <cell r="G284">
            <v>107</v>
          </cell>
          <cell r="H284">
            <v>110</v>
          </cell>
          <cell r="I284">
            <v>112</v>
          </cell>
        </row>
        <row r="285">
          <cell r="C285" t="str">
            <v>임화 2</v>
          </cell>
          <cell r="D285">
            <v>80</v>
          </cell>
          <cell r="E285">
            <v>6.2032334354282168E-4</v>
          </cell>
          <cell r="F285">
            <v>81</v>
          </cell>
          <cell r="G285">
            <v>83</v>
          </cell>
          <cell r="H285">
            <v>85</v>
          </cell>
          <cell r="I285">
            <v>86</v>
          </cell>
        </row>
        <row r="286">
          <cell r="C286" t="str">
            <v>임화 3</v>
          </cell>
          <cell r="D286">
            <v>172</v>
          </cell>
          <cell r="E286">
            <v>1.3336951886170666E-3</v>
          </cell>
          <cell r="F286">
            <v>174</v>
          </cell>
          <cell r="G286">
            <v>178</v>
          </cell>
          <cell r="H286">
            <v>182</v>
          </cell>
          <cell r="I286">
            <v>185</v>
          </cell>
        </row>
        <row r="287">
          <cell r="C287" t="str">
            <v>임화 4</v>
          </cell>
          <cell r="D287">
            <v>103</v>
          </cell>
          <cell r="E287">
            <v>7.9866630481138291E-4</v>
          </cell>
          <cell r="F287">
            <v>104</v>
          </cell>
          <cell r="G287">
            <v>106</v>
          </cell>
          <cell r="H287">
            <v>109</v>
          </cell>
          <cell r="I287">
            <v>111</v>
          </cell>
        </row>
        <row r="288">
          <cell r="C288" t="str">
            <v>양촌 1</v>
          </cell>
          <cell r="D288">
            <v>227</v>
          </cell>
          <cell r="E288">
            <v>1.7601674873027565E-3</v>
          </cell>
          <cell r="F288">
            <v>230</v>
          </cell>
          <cell r="G288">
            <v>234</v>
          </cell>
          <cell r="H288">
            <v>240</v>
          </cell>
          <cell r="I288">
            <v>244</v>
          </cell>
        </row>
        <row r="289">
          <cell r="C289" t="str">
            <v>양촌 2</v>
          </cell>
          <cell r="D289">
            <v>162</v>
          </cell>
          <cell r="E289">
            <v>1.2561547706742139E-3</v>
          </cell>
          <cell r="F289">
            <v>164</v>
          </cell>
          <cell r="G289">
            <v>167</v>
          </cell>
          <cell r="H289">
            <v>171</v>
          </cell>
          <cell r="I289">
            <v>174</v>
          </cell>
        </row>
        <row r="290">
          <cell r="C290" t="str">
            <v>신기 1</v>
          </cell>
          <cell r="D290">
            <v>184</v>
          </cell>
          <cell r="E290">
            <v>1.4267436901484899E-3</v>
          </cell>
          <cell r="F290">
            <v>186</v>
          </cell>
          <cell r="G290">
            <v>190</v>
          </cell>
          <cell r="H290">
            <v>194</v>
          </cell>
          <cell r="I290">
            <v>198</v>
          </cell>
        </row>
        <row r="291">
          <cell r="C291" t="str">
            <v>신기 2</v>
          </cell>
          <cell r="D291">
            <v>144</v>
          </cell>
          <cell r="E291">
            <v>1.116582018377079E-3</v>
          </cell>
          <cell r="F291">
            <v>146</v>
          </cell>
          <cell r="G291">
            <v>149</v>
          </cell>
          <cell r="H291">
            <v>152</v>
          </cell>
          <cell r="I291">
            <v>155</v>
          </cell>
        </row>
        <row r="292">
          <cell r="C292" t="str">
            <v>오산 1</v>
          </cell>
          <cell r="D292">
            <v>143</v>
          </cell>
          <cell r="E292">
            <v>1.1088279765827937E-3</v>
          </cell>
          <cell r="F292">
            <v>145</v>
          </cell>
          <cell r="G292">
            <v>148</v>
          </cell>
          <cell r="H292">
            <v>151</v>
          </cell>
          <cell r="I292">
            <v>154</v>
          </cell>
        </row>
        <row r="293">
          <cell r="C293" t="str">
            <v>오산 2</v>
          </cell>
          <cell r="D293">
            <v>227</v>
          </cell>
          <cell r="E293">
            <v>1.7601674873027565E-3</v>
          </cell>
          <cell r="F293">
            <v>230</v>
          </cell>
          <cell r="G293">
            <v>234</v>
          </cell>
          <cell r="H293">
            <v>240</v>
          </cell>
          <cell r="I293">
            <v>244</v>
          </cell>
        </row>
        <row r="294">
          <cell r="C294" t="str">
            <v>채광 1</v>
          </cell>
          <cell r="D294">
            <v>167</v>
          </cell>
          <cell r="E294">
            <v>1.2949249796456402E-3</v>
          </cell>
          <cell r="F294">
            <v>169</v>
          </cell>
          <cell r="G294">
            <v>172</v>
          </cell>
          <cell r="H294">
            <v>176</v>
          </cell>
          <cell r="I294">
            <v>179</v>
          </cell>
        </row>
        <row r="295">
          <cell r="C295" t="str">
            <v>채광 2</v>
          </cell>
          <cell r="D295">
            <v>128</v>
          </cell>
          <cell r="E295">
            <v>9.9251734966851468E-4</v>
          </cell>
          <cell r="F295">
            <v>129</v>
          </cell>
          <cell r="G295">
            <v>132</v>
          </cell>
          <cell r="H295">
            <v>135</v>
          </cell>
          <cell r="I295">
            <v>138</v>
          </cell>
        </row>
        <row r="296">
          <cell r="C296" t="str">
            <v>남산- 1</v>
          </cell>
          <cell r="D296">
            <v>227</v>
          </cell>
          <cell r="E296">
            <v>1.7601674873027565E-3</v>
          </cell>
          <cell r="F296">
            <v>230</v>
          </cell>
          <cell r="G296">
            <v>234</v>
          </cell>
          <cell r="H296">
            <v>240</v>
          </cell>
          <cell r="I296">
            <v>244</v>
          </cell>
        </row>
        <row r="297">
          <cell r="C297" t="str">
            <v>남산- 2</v>
          </cell>
          <cell r="D297">
            <v>87</v>
          </cell>
          <cell r="E297">
            <v>6.7460163610281857E-4</v>
          </cell>
          <cell r="F297">
            <v>88</v>
          </cell>
          <cell r="G297">
            <v>90</v>
          </cell>
          <cell r="H297">
            <v>92</v>
          </cell>
          <cell r="I297">
            <v>93</v>
          </cell>
        </row>
        <row r="298">
          <cell r="C298" t="str">
            <v>반암 1</v>
          </cell>
          <cell r="D298">
            <v>101</v>
          </cell>
          <cell r="E298">
            <v>7.8315822122281237E-4</v>
          </cell>
          <cell r="F298">
            <v>102</v>
          </cell>
          <cell r="G298">
            <v>104</v>
          </cell>
          <cell r="H298">
            <v>107</v>
          </cell>
          <cell r="I298">
            <v>109</v>
          </cell>
        </row>
        <row r="299">
          <cell r="C299" t="str">
            <v>반암 2</v>
          </cell>
          <cell r="D299">
            <v>138</v>
          </cell>
          <cell r="E299">
            <v>1.0700577676113674E-3</v>
          </cell>
          <cell r="F299">
            <v>140</v>
          </cell>
          <cell r="G299">
            <v>143</v>
          </cell>
          <cell r="H299">
            <v>146</v>
          </cell>
          <cell r="I299">
            <v>148</v>
          </cell>
        </row>
        <row r="300">
          <cell r="C300" t="str">
            <v>산직 1</v>
          </cell>
          <cell r="D300">
            <v>90</v>
          </cell>
          <cell r="E300">
            <v>6.9786376148567439E-4</v>
          </cell>
          <cell r="F300">
            <v>91</v>
          </cell>
          <cell r="G300">
            <v>93</v>
          </cell>
          <cell r="H300">
            <v>95</v>
          </cell>
          <cell r="I300">
            <v>97</v>
          </cell>
        </row>
        <row r="301">
          <cell r="C301" t="str">
            <v>산직 2</v>
          </cell>
          <cell r="D301">
            <v>117</v>
          </cell>
          <cell r="E301">
            <v>9.072228899313767E-4</v>
          </cell>
          <cell r="F301">
            <v>118</v>
          </cell>
          <cell r="G301">
            <v>121</v>
          </cell>
          <cell r="H301">
            <v>124</v>
          </cell>
          <cell r="I301">
            <v>126</v>
          </cell>
        </row>
        <row r="302">
          <cell r="C302" t="str">
            <v>모촌 1</v>
          </cell>
          <cell r="D302">
            <v>254</v>
          </cell>
          <cell r="E302">
            <v>1.9695266157484588E-3</v>
          </cell>
          <cell r="F302">
            <v>257</v>
          </cell>
          <cell r="G302">
            <v>262</v>
          </cell>
          <cell r="H302">
            <v>268</v>
          </cell>
          <cell r="I302">
            <v>273</v>
          </cell>
        </row>
        <row r="303">
          <cell r="C303" t="str">
            <v>모촌 2</v>
          </cell>
          <cell r="D303">
            <v>117</v>
          </cell>
          <cell r="E303">
            <v>9.072228899313767E-4</v>
          </cell>
          <cell r="F303">
            <v>118</v>
          </cell>
          <cell r="G303">
            <v>121</v>
          </cell>
          <cell r="H303">
            <v>124</v>
          </cell>
          <cell r="I303">
            <v>126</v>
          </cell>
        </row>
        <row r="304">
          <cell r="C304" t="str">
            <v>모촌 3</v>
          </cell>
          <cell r="D304">
            <v>89</v>
          </cell>
          <cell r="E304">
            <v>6.9010971969138911E-4</v>
          </cell>
          <cell r="F304">
            <v>90</v>
          </cell>
          <cell r="G304">
            <v>92</v>
          </cell>
          <cell r="H304">
            <v>94</v>
          </cell>
          <cell r="I304">
            <v>96</v>
          </cell>
        </row>
        <row r="305">
          <cell r="C305" t="str">
            <v>신흥 1</v>
          </cell>
          <cell r="D305">
            <v>179</v>
          </cell>
          <cell r="E305">
            <v>1.3879734811770635E-3</v>
          </cell>
          <cell r="F305">
            <v>181</v>
          </cell>
          <cell r="G305">
            <v>185</v>
          </cell>
          <cell r="H305">
            <v>189</v>
          </cell>
          <cell r="I305">
            <v>192</v>
          </cell>
        </row>
        <row r="306">
          <cell r="C306" t="str">
            <v>신흥 2</v>
          </cell>
          <cell r="D306">
            <v>148</v>
          </cell>
          <cell r="E306">
            <v>1.1475981855542201E-3</v>
          </cell>
          <cell r="F306">
            <v>150</v>
          </cell>
          <cell r="G306">
            <v>153</v>
          </cell>
          <cell r="H306">
            <v>156</v>
          </cell>
          <cell r="I306">
            <v>159</v>
          </cell>
        </row>
        <row r="307">
          <cell r="C307" t="str">
            <v>거사 1</v>
          </cell>
          <cell r="D307">
            <v>191</v>
          </cell>
          <cell r="E307">
            <v>1.4810219827084868E-3</v>
          </cell>
          <cell r="F307">
            <v>193</v>
          </cell>
          <cell r="G307">
            <v>197</v>
          </cell>
          <cell r="H307">
            <v>202</v>
          </cell>
          <cell r="I307">
            <v>205</v>
          </cell>
        </row>
        <row r="308">
          <cell r="C308" t="str">
            <v>거사 2</v>
          </cell>
          <cell r="D308">
            <v>132</v>
          </cell>
          <cell r="E308">
            <v>1.0235335168456558E-3</v>
          </cell>
          <cell r="F308">
            <v>134</v>
          </cell>
          <cell r="G308">
            <v>136</v>
          </cell>
          <cell r="H308">
            <v>139</v>
          </cell>
          <cell r="I308">
            <v>142</v>
          </cell>
        </row>
        <row r="309">
          <cell r="C309" t="str">
            <v>거사 3</v>
          </cell>
          <cell r="D309">
            <v>72</v>
          </cell>
          <cell r="E309">
            <v>5.5829100918853951E-4</v>
          </cell>
          <cell r="F309">
            <v>73</v>
          </cell>
          <cell r="G309">
            <v>74</v>
          </cell>
          <cell r="H309">
            <v>76</v>
          </cell>
          <cell r="I309">
            <v>77</v>
          </cell>
        </row>
        <row r="310">
          <cell r="C310" t="str">
            <v>반곡 1</v>
          </cell>
          <cell r="D310">
            <v>280</v>
          </cell>
          <cell r="E310">
            <v>2.1711317023998759E-3</v>
          </cell>
          <cell r="F310">
            <v>283</v>
          </cell>
          <cell r="G310">
            <v>289</v>
          </cell>
          <cell r="H310">
            <v>296</v>
          </cell>
          <cell r="I310">
            <v>301</v>
          </cell>
        </row>
        <row r="311">
          <cell r="C311" t="str">
            <v>반곡 2</v>
          </cell>
          <cell r="D311">
            <v>328</v>
          </cell>
          <cell r="E311">
            <v>2.5433257085255689E-3</v>
          </cell>
          <cell r="F311">
            <v>332</v>
          </cell>
          <cell r="G311">
            <v>339</v>
          </cell>
          <cell r="H311">
            <v>346</v>
          </cell>
          <cell r="I311">
            <v>352</v>
          </cell>
        </row>
        <row r="312">
          <cell r="C312" t="str">
            <v>명암 1</v>
          </cell>
          <cell r="D312">
            <v>94</v>
          </cell>
          <cell r="E312">
            <v>7.2887992866281547E-4</v>
          </cell>
          <cell r="F312">
            <v>95</v>
          </cell>
          <cell r="G312">
            <v>97</v>
          </cell>
          <cell r="H312">
            <v>99</v>
          </cell>
          <cell r="I312">
            <v>101</v>
          </cell>
        </row>
        <row r="313">
          <cell r="C313" t="str">
            <v>명암 2</v>
          </cell>
          <cell r="D313">
            <v>177</v>
          </cell>
          <cell r="E313">
            <v>1.372465397588493E-3</v>
          </cell>
          <cell r="F313">
            <v>179</v>
          </cell>
          <cell r="G313">
            <v>183</v>
          </cell>
          <cell r="H313">
            <v>187</v>
          </cell>
          <cell r="I313">
            <v>190</v>
          </cell>
        </row>
        <row r="314">
          <cell r="C314" t="str">
            <v>석서 1</v>
          </cell>
          <cell r="D314">
            <v>87</v>
          </cell>
          <cell r="E314">
            <v>6.7460163610281857E-4</v>
          </cell>
          <cell r="F314">
            <v>88</v>
          </cell>
          <cell r="G314">
            <v>90</v>
          </cell>
          <cell r="H314">
            <v>92</v>
          </cell>
          <cell r="I314">
            <v>93</v>
          </cell>
        </row>
        <row r="315">
          <cell r="C315" t="str">
            <v>석서 2</v>
          </cell>
          <cell r="D315">
            <v>143</v>
          </cell>
          <cell r="E315">
            <v>1.1088279765827937E-3</v>
          </cell>
          <cell r="F315">
            <v>145</v>
          </cell>
          <cell r="G315">
            <v>148</v>
          </cell>
          <cell r="H315">
            <v>151</v>
          </cell>
          <cell r="I315">
            <v>154</v>
          </cell>
        </row>
        <row r="316">
          <cell r="C316" t="str">
            <v>중산 1</v>
          </cell>
          <cell r="D316">
            <v>126</v>
          </cell>
          <cell r="E316">
            <v>9.7700926607994414E-4</v>
          </cell>
          <cell r="F316">
            <v>127</v>
          </cell>
          <cell r="G316">
            <v>130</v>
          </cell>
          <cell r="H316">
            <v>133</v>
          </cell>
          <cell r="I316">
            <v>135</v>
          </cell>
        </row>
        <row r="317">
          <cell r="C317" t="str">
            <v>중산 2</v>
          </cell>
          <cell r="D317">
            <v>139</v>
          </cell>
          <cell r="E317">
            <v>1.0778118094056527E-3</v>
          </cell>
          <cell r="F317">
            <v>141</v>
          </cell>
          <cell r="G317">
            <v>144</v>
          </cell>
          <cell r="H317">
            <v>147</v>
          </cell>
          <cell r="I317">
            <v>149</v>
          </cell>
        </row>
        <row r="318">
          <cell r="C318" t="str">
            <v>중산 3</v>
          </cell>
          <cell r="D318">
            <v>130</v>
          </cell>
          <cell r="E318">
            <v>1.0080254332570852E-3</v>
          </cell>
          <cell r="F318">
            <v>132</v>
          </cell>
          <cell r="G318">
            <v>134</v>
          </cell>
          <cell r="H318">
            <v>137</v>
          </cell>
          <cell r="I318">
            <v>140</v>
          </cell>
        </row>
        <row r="319">
          <cell r="C319" t="str">
            <v>한삼천 1</v>
          </cell>
          <cell r="D319">
            <v>238</v>
          </cell>
          <cell r="E319">
            <v>1.8454619470398945E-3</v>
          </cell>
          <cell r="F319">
            <v>241</v>
          </cell>
          <cell r="G319">
            <v>246</v>
          </cell>
          <cell r="H319">
            <v>251</v>
          </cell>
          <cell r="I319">
            <v>256</v>
          </cell>
        </row>
        <row r="320">
          <cell r="C320" t="str">
            <v>한삼천 2</v>
          </cell>
          <cell r="D320">
            <v>60</v>
          </cell>
          <cell r="E320">
            <v>4.6524250765711626E-4</v>
          </cell>
          <cell r="F320">
            <v>61</v>
          </cell>
          <cell r="G320">
            <v>62</v>
          </cell>
          <cell r="H320">
            <v>63</v>
          </cell>
          <cell r="I320">
            <v>64</v>
          </cell>
        </row>
        <row r="321">
          <cell r="C321" t="str">
            <v>한삼천 3</v>
          </cell>
          <cell r="D321">
            <v>120</v>
          </cell>
          <cell r="E321">
            <v>9.3048501531423251E-4</v>
          </cell>
          <cell r="F321">
            <v>121</v>
          </cell>
          <cell r="G321">
            <v>124</v>
          </cell>
          <cell r="H321">
            <v>127</v>
          </cell>
          <cell r="I321">
            <v>129</v>
          </cell>
        </row>
        <row r="322">
          <cell r="C322" t="str">
            <v>덕목리</v>
          </cell>
          <cell r="D322">
            <v>97</v>
          </cell>
          <cell r="E322">
            <v>7.5214205404567128E-4</v>
          </cell>
          <cell r="F322">
            <v>98</v>
          </cell>
          <cell r="G322">
            <v>100</v>
          </cell>
          <cell r="H322">
            <v>102</v>
          </cell>
          <cell r="I322">
            <v>104</v>
          </cell>
        </row>
        <row r="323">
          <cell r="C323" t="str">
            <v>사정 1</v>
          </cell>
          <cell r="D323">
            <v>74</v>
          </cell>
          <cell r="E323">
            <v>5.7379909277711005E-4</v>
          </cell>
          <cell r="F323">
            <v>75</v>
          </cell>
          <cell r="G323">
            <v>76</v>
          </cell>
          <cell r="H323">
            <v>78</v>
          </cell>
          <cell r="I323">
            <v>80</v>
          </cell>
        </row>
        <row r="324">
          <cell r="C324" t="str">
            <v>사정 2</v>
          </cell>
          <cell r="D324">
            <v>61</v>
          </cell>
          <cell r="E324">
            <v>4.7299654945140153E-4</v>
          </cell>
          <cell r="F324">
            <v>62</v>
          </cell>
          <cell r="G324">
            <v>63</v>
          </cell>
          <cell r="H324">
            <v>64</v>
          </cell>
          <cell r="I324">
            <v>66</v>
          </cell>
        </row>
        <row r="325">
          <cell r="C325" t="str">
            <v>대덕리</v>
          </cell>
          <cell r="D325">
            <v>268</v>
          </cell>
          <cell r="E325">
            <v>2.0780832008684526E-3</v>
          </cell>
          <cell r="F325">
            <v>271</v>
          </cell>
          <cell r="G325">
            <v>277</v>
          </cell>
          <cell r="H325">
            <v>283</v>
          </cell>
          <cell r="I325">
            <v>288</v>
          </cell>
        </row>
        <row r="326">
          <cell r="C326" t="str">
            <v>검천리</v>
          </cell>
          <cell r="D326">
            <v>113</v>
          </cell>
          <cell r="E326">
            <v>8.7620672275423562E-4</v>
          </cell>
          <cell r="F326">
            <v>114</v>
          </cell>
          <cell r="G326">
            <v>117</v>
          </cell>
          <cell r="H326">
            <v>119</v>
          </cell>
          <cell r="I326">
            <v>121</v>
          </cell>
        </row>
        <row r="327">
          <cell r="C327" t="str">
            <v>덕곡리</v>
          </cell>
          <cell r="D327">
            <v>203</v>
          </cell>
          <cell r="E327">
            <v>1.57407048423991E-3</v>
          </cell>
          <cell r="F327">
            <v>205</v>
          </cell>
          <cell r="G327">
            <v>210</v>
          </cell>
          <cell r="H327">
            <v>214</v>
          </cell>
          <cell r="I327">
            <v>218</v>
          </cell>
        </row>
        <row r="328">
          <cell r="C328" t="str">
            <v>수락 1</v>
          </cell>
          <cell r="D328">
            <v>131</v>
          </cell>
          <cell r="E328">
            <v>1.0157794750513705E-3</v>
          </cell>
          <cell r="F328">
            <v>133</v>
          </cell>
          <cell r="G328">
            <v>135</v>
          </cell>
          <cell r="H328">
            <v>138</v>
          </cell>
          <cell r="I328">
            <v>141</v>
          </cell>
        </row>
        <row r="329">
          <cell r="C329" t="str">
            <v>수락 2</v>
          </cell>
          <cell r="D329">
            <v>64</v>
          </cell>
          <cell r="E329">
            <v>4.9625867483425734E-4</v>
          </cell>
          <cell r="F329">
            <v>65</v>
          </cell>
          <cell r="G329">
            <v>66</v>
          </cell>
          <cell r="H329">
            <v>68</v>
          </cell>
          <cell r="I329">
            <v>69</v>
          </cell>
        </row>
        <row r="330">
          <cell r="C330" t="str">
            <v>도산 1</v>
          </cell>
          <cell r="D330">
            <v>180</v>
          </cell>
          <cell r="E330">
            <v>1.3957275229713488E-3</v>
          </cell>
          <cell r="F330">
            <v>182</v>
          </cell>
          <cell r="G330">
            <v>186</v>
          </cell>
          <cell r="H330">
            <v>190</v>
          </cell>
          <cell r="I330">
            <v>193</v>
          </cell>
        </row>
        <row r="331">
          <cell r="C331" t="str">
            <v>도산 2</v>
          </cell>
          <cell r="D331">
            <v>123</v>
          </cell>
          <cell r="E331">
            <v>9.5374714069708833E-4</v>
          </cell>
          <cell r="F331">
            <v>124</v>
          </cell>
          <cell r="G331">
            <v>127</v>
          </cell>
          <cell r="H331">
            <v>130</v>
          </cell>
          <cell r="I331">
            <v>132</v>
          </cell>
        </row>
        <row r="332">
          <cell r="C332" t="str">
            <v>만목리</v>
          </cell>
          <cell r="D332">
            <v>154</v>
          </cell>
          <cell r="E332">
            <v>1.1941224363199317E-3</v>
          </cell>
          <cell r="F332">
            <v>156</v>
          </cell>
          <cell r="G332">
            <v>159</v>
          </cell>
          <cell r="H332">
            <v>163</v>
          </cell>
          <cell r="I332">
            <v>165</v>
          </cell>
        </row>
        <row r="333">
          <cell r="C333" t="str">
            <v>어곡리</v>
          </cell>
          <cell r="D333">
            <v>154</v>
          </cell>
          <cell r="E333">
            <v>1.1941224363199317E-3</v>
          </cell>
          <cell r="F333">
            <v>156</v>
          </cell>
          <cell r="G333">
            <v>159</v>
          </cell>
          <cell r="H333">
            <v>163</v>
          </cell>
          <cell r="I333">
            <v>165</v>
          </cell>
        </row>
        <row r="334">
          <cell r="C334" t="str">
            <v>조동 1</v>
          </cell>
          <cell r="D334">
            <v>130</v>
          </cell>
          <cell r="E334">
            <v>1.0080254332570852E-3</v>
          </cell>
          <cell r="F334">
            <v>132</v>
          </cell>
          <cell r="G334">
            <v>134</v>
          </cell>
          <cell r="H334">
            <v>137</v>
          </cell>
          <cell r="I334">
            <v>140</v>
          </cell>
        </row>
        <row r="335">
          <cell r="C335" t="str">
            <v>조동 2</v>
          </cell>
          <cell r="D335">
            <v>70</v>
          </cell>
          <cell r="E335">
            <v>5.4278292559996897E-4</v>
          </cell>
          <cell r="F335">
            <v>71</v>
          </cell>
          <cell r="G335">
            <v>72</v>
          </cell>
          <cell r="H335">
            <v>74</v>
          </cell>
          <cell r="I335">
            <v>75</v>
          </cell>
        </row>
        <row r="336">
          <cell r="C336" t="str">
            <v>조령리</v>
          </cell>
          <cell r="D336">
            <v>134</v>
          </cell>
          <cell r="E336">
            <v>1.0390416004342263E-3</v>
          </cell>
          <cell r="F336">
            <v>136</v>
          </cell>
          <cell r="G336">
            <v>138</v>
          </cell>
          <cell r="H336">
            <v>142</v>
          </cell>
          <cell r="I336">
            <v>144</v>
          </cell>
        </row>
        <row r="337">
          <cell r="C337" t="str">
            <v>신양- 1</v>
          </cell>
          <cell r="D337">
            <v>56</v>
          </cell>
          <cell r="E337">
            <v>4.3422634047997517E-4</v>
          </cell>
          <cell r="F337">
            <v>57</v>
          </cell>
          <cell r="G337">
            <v>58</v>
          </cell>
          <cell r="H337">
            <v>59</v>
          </cell>
          <cell r="I337">
            <v>60</v>
          </cell>
        </row>
        <row r="338">
          <cell r="C338" t="str">
            <v>신양- 2</v>
          </cell>
          <cell r="D338">
            <v>106</v>
          </cell>
          <cell r="E338">
            <v>8.2192843019423872E-4</v>
          </cell>
          <cell r="F338">
            <v>107</v>
          </cell>
          <cell r="G338">
            <v>109</v>
          </cell>
          <cell r="H338">
            <v>112</v>
          </cell>
          <cell r="I338">
            <v>114</v>
          </cell>
        </row>
        <row r="339">
          <cell r="C339" t="str">
            <v>신양- 3</v>
          </cell>
          <cell r="D339">
            <v>114</v>
          </cell>
          <cell r="E339">
            <v>8.8396076454852089E-4</v>
          </cell>
          <cell r="F339">
            <v>115</v>
          </cell>
          <cell r="G339">
            <v>118</v>
          </cell>
          <cell r="H339">
            <v>120</v>
          </cell>
          <cell r="I339">
            <v>122</v>
          </cell>
        </row>
        <row r="340">
          <cell r="C340" t="str">
            <v>양산 1</v>
          </cell>
          <cell r="D340">
            <v>88</v>
          </cell>
          <cell r="E340">
            <v>6.8235567789710384E-4</v>
          </cell>
          <cell r="F340">
            <v>89</v>
          </cell>
          <cell r="G340">
            <v>91</v>
          </cell>
          <cell r="H340">
            <v>93</v>
          </cell>
          <cell r="I340">
            <v>95</v>
          </cell>
        </row>
        <row r="341">
          <cell r="C341" t="str">
            <v>양산 2</v>
          </cell>
          <cell r="D341">
            <v>133</v>
          </cell>
          <cell r="E341">
            <v>1.031287558639941E-3</v>
          </cell>
          <cell r="F341">
            <v>135</v>
          </cell>
          <cell r="G341">
            <v>137</v>
          </cell>
          <cell r="H341">
            <v>140</v>
          </cell>
          <cell r="I341">
            <v>143</v>
          </cell>
        </row>
        <row r="342">
          <cell r="C342" t="str">
            <v>마구평 1</v>
          </cell>
          <cell r="D342">
            <v>89</v>
          </cell>
          <cell r="E342">
            <v>6.9010971969138911E-4</v>
          </cell>
          <cell r="F342">
            <v>90</v>
          </cell>
          <cell r="G342">
            <v>92</v>
          </cell>
          <cell r="H342">
            <v>94</v>
          </cell>
          <cell r="I342">
            <v>96</v>
          </cell>
        </row>
        <row r="343">
          <cell r="C343" t="str">
            <v>마구평 2</v>
          </cell>
          <cell r="D343">
            <v>74</v>
          </cell>
          <cell r="E343">
            <v>5.7379909277711005E-4</v>
          </cell>
          <cell r="F343">
            <v>75</v>
          </cell>
          <cell r="G343">
            <v>76</v>
          </cell>
          <cell r="H343">
            <v>78</v>
          </cell>
          <cell r="I343">
            <v>80</v>
          </cell>
        </row>
        <row r="344">
          <cell r="C344" t="str">
            <v>마구평 3</v>
          </cell>
          <cell r="D344">
            <v>441</v>
          </cell>
          <cell r="E344">
            <v>3.4195324312798047E-3</v>
          </cell>
          <cell r="F344">
            <v>446</v>
          </cell>
          <cell r="G344">
            <v>455</v>
          </cell>
          <cell r="H344">
            <v>466</v>
          </cell>
          <cell r="I344">
            <v>474</v>
          </cell>
        </row>
        <row r="345">
          <cell r="C345" t="str">
            <v>마구평 4</v>
          </cell>
          <cell r="D345">
            <v>88</v>
          </cell>
          <cell r="E345">
            <v>6.8235567789710384E-4</v>
          </cell>
          <cell r="F345">
            <v>89</v>
          </cell>
          <cell r="G345">
            <v>91</v>
          </cell>
          <cell r="H345">
            <v>93</v>
          </cell>
          <cell r="I345">
            <v>95</v>
          </cell>
        </row>
        <row r="346">
          <cell r="C346" t="str">
            <v>마구평 5</v>
          </cell>
          <cell r="D346">
            <v>102</v>
          </cell>
          <cell r="E346">
            <v>7.9091226301709764E-4</v>
          </cell>
          <cell r="F346">
            <v>103</v>
          </cell>
          <cell r="G346">
            <v>105</v>
          </cell>
          <cell r="H346">
            <v>108</v>
          </cell>
          <cell r="I346">
            <v>110</v>
          </cell>
        </row>
        <row r="347">
          <cell r="C347" t="str">
            <v>덕평 1</v>
          </cell>
          <cell r="D347">
            <v>165</v>
          </cell>
          <cell r="E347">
            <v>1.2794168960570697E-3</v>
          </cell>
          <cell r="F347">
            <v>167</v>
          </cell>
          <cell r="G347">
            <v>170</v>
          </cell>
          <cell r="H347">
            <v>174</v>
          </cell>
          <cell r="I347">
            <v>177</v>
          </cell>
        </row>
        <row r="348">
          <cell r="C348" t="str">
            <v>덕평 2</v>
          </cell>
          <cell r="D348">
            <v>170</v>
          </cell>
          <cell r="E348">
            <v>1.3181871050284961E-3</v>
          </cell>
          <cell r="F348">
            <v>172</v>
          </cell>
          <cell r="G348">
            <v>176</v>
          </cell>
          <cell r="H348">
            <v>180</v>
          </cell>
          <cell r="I348">
            <v>183</v>
          </cell>
        </row>
        <row r="349">
          <cell r="C349" t="str">
            <v>덕평 3</v>
          </cell>
          <cell r="D349">
            <v>49</v>
          </cell>
          <cell r="E349">
            <v>3.7994804791997828E-4</v>
          </cell>
          <cell r="F349">
            <v>50</v>
          </cell>
          <cell r="G349">
            <v>51</v>
          </cell>
          <cell r="H349">
            <v>52</v>
          </cell>
          <cell r="I349">
            <v>53</v>
          </cell>
        </row>
        <row r="350">
          <cell r="C350" t="str">
            <v>부황 1</v>
          </cell>
          <cell r="D350">
            <v>78</v>
          </cell>
          <cell r="E350">
            <v>6.0481525995425113E-4</v>
          </cell>
          <cell r="F350">
            <v>79</v>
          </cell>
          <cell r="G350">
            <v>81</v>
          </cell>
          <cell r="H350">
            <v>82</v>
          </cell>
          <cell r="I350">
            <v>84</v>
          </cell>
        </row>
        <row r="351">
          <cell r="C351" t="str">
            <v>부황 2</v>
          </cell>
          <cell r="D351">
            <v>75</v>
          </cell>
          <cell r="E351">
            <v>5.8155313457139532E-4</v>
          </cell>
          <cell r="F351">
            <v>76</v>
          </cell>
          <cell r="G351">
            <v>77</v>
          </cell>
          <cell r="H351">
            <v>79</v>
          </cell>
          <cell r="I351">
            <v>81</v>
          </cell>
        </row>
        <row r="352">
          <cell r="C352" t="str">
            <v>부황 3</v>
          </cell>
          <cell r="D352">
            <v>73</v>
          </cell>
          <cell r="E352">
            <v>5.6604505098282478E-4</v>
          </cell>
          <cell r="F352">
            <v>74</v>
          </cell>
          <cell r="G352">
            <v>75</v>
          </cell>
          <cell r="H352">
            <v>77</v>
          </cell>
          <cell r="I352">
            <v>78</v>
          </cell>
        </row>
        <row r="353">
          <cell r="C353" t="str">
            <v>외성 1</v>
          </cell>
          <cell r="D353">
            <v>139</v>
          </cell>
          <cell r="E353">
            <v>1.0778118094056527E-3</v>
          </cell>
          <cell r="F353">
            <v>141</v>
          </cell>
          <cell r="G353">
            <v>144</v>
          </cell>
          <cell r="H353">
            <v>147</v>
          </cell>
          <cell r="I353">
            <v>149</v>
          </cell>
        </row>
        <row r="354">
          <cell r="C354" t="str">
            <v>외성 2</v>
          </cell>
          <cell r="D354">
            <v>145</v>
          </cell>
          <cell r="E354">
            <v>1.1243360601713643E-3</v>
          </cell>
          <cell r="F354">
            <v>147</v>
          </cell>
          <cell r="G354">
            <v>150</v>
          </cell>
          <cell r="H354">
            <v>153</v>
          </cell>
          <cell r="I354">
            <v>156</v>
          </cell>
        </row>
        <row r="355">
          <cell r="C355" t="str">
            <v>외성 3</v>
          </cell>
          <cell r="D355">
            <v>101</v>
          </cell>
          <cell r="E355">
            <v>7.8315822122281237E-4</v>
          </cell>
          <cell r="F355">
            <v>102</v>
          </cell>
          <cell r="G355">
            <v>104</v>
          </cell>
          <cell r="H355">
            <v>107</v>
          </cell>
          <cell r="I355">
            <v>109</v>
          </cell>
        </row>
        <row r="356">
          <cell r="C356" t="str">
            <v>감곡 1</v>
          </cell>
          <cell r="D356">
            <v>93</v>
          </cell>
          <cell r="E356">
            <v>7.211258868685302E-4</v>
          </cell>
          <cell r="F356">
            <v>94</v>
          </cell>
          <cell r="G356">
            <v>96</v>
          </cell>
          <cell r="H356">
            <v>98</v>
          </cell>
          <cell r="I356">
            <v>100</v>
          </cell>
        </row>
        <row r="357">
          <cell r="C357" t="str">
            <v>감곡 2</v>
          </cell>
          <cell r="D357">
            <v>180</v>
          </cell>
          <cell r="E357">
            <v>1.3957275229713488E-3</v>
          </cell>
          <cell r="F357">
            <v>182</v>
          </cell>
          <cell r="G357">
            <v>186</v>
          </cell>
          <cell r="H357">
            <v>190</v>
          </cell>
          <cell r="I357">
            <v>193</v>
          </cell>
        </row>
        <row r="358">
          <cell r="C358" t="str">
            <v>충곡 1</v>
          </cell>
          <cell r="D358">
            <v>92</v>
          </cell>
          <cell r="E358">
            <v>7.1337184507424493E-4</v>
          </cell>
          <cell r="F358">
            <v>93</v>
          </cell>
          <cell r="G358">
            <v>95</v>
          </cell>
          <cell r="H358">
            <v>97</v>
          </cell>
          <cell r="I358">
            <v>99</v>
          </cell>
        </row>
        <row r="359">
          <cell r="C359" t="str">
            <v>충곡 2</v>
          </cell>
          <cell r="D359">
            <v>145</v>
          </cell>
          <cell r="E359">
            <v>1.1243360601713643E-3</v>
          </cell>
          <cell r="F359">
            <v>147</v>
          </cell>
          <cell r="G359">
            <v>150</v>
          </cell>
          <cell r="H359">
            <v>153</v>
          </cell>
          <cell r="I359">
            <v>156</v>
          </cell>
        </row>
        <row r="360">
          <cell r="C360" t="str">
            <v>신풍리</v>
          </cell>
          <cell r="D360">
            <v>110</v>
          </cell>
          <cell r="E360">
            <v>8.529445973713798E-4</v>
          </cell>
          <cell r="F360">
            <v>111</v>
          </cell>
          <cell r="G360">
            <v>114</v>
          </cell>
          <cell r="H360">
            <v>116</v>
          </cell>
          <cell r="I360">
            <v>118</v>
          </cell>
        </row>
        <row r="361">
          <cell r="C361" t="str">
            <v>탑정 1</v>
          </cell>
          <cell r="D361">
            <v>78</v>
          </cell>
          <cell r="E361">
            <v>6.0481525995425113E-4</v>
          </cell>
          <cell r="F361">
            <v>79</v>
          </cell>
          <cell r="G361">
            <v>81</v>
          </cell>
          <cell r="H361">
            <v>82</v>
          </cell>
          <cell r="I361">
            <v>84</v>
          </cell>
        </row>
        <row r="362">
          <cell r="C362" t="str">
            <v>탑정 2</v>
          </cell>
          <cell r="D362">
            <v>108</v>
          </cell>
          <cell r="E362">
            <v>8.3743651378280926E-4</v>
          </cell>
          <cell r="F362">
            <v>109</v>
          </cell>
          <cell r="G362">
            <v>112</v>
          </cell>
          <cell r="H362">
            <v>114</v>
          </cell>
          <cell r="I362">
            <v>116</v>
          </cell>
        </row>
        <row r="363">
          <cell r="C363" t="str">
            <v>탑정 3</v>
          </cell>
          <cell r="D363">
            <v>76</v>
          </cell>
          <cell r="E363">
            <v>5.8930717636568059E-4</v>
          </cell>
          <cell r="F363">
            <v>77</v>
          </cell>
          <cell r="G363">
            <v>78</v>
          </cell>
          <cell r="H363">
            <v>80</v>
          </cell>
          <cell r="I363">
            <v>82</v>
          </cell>
        </row>
        <row r="364">
          <cell r="C364" t="str">
            <v>신교 1</v>
          </cell>
          <cell r="D364">
            <v>181</v>
          </cell>
          <cell r="E364">
            <v>1.403481564765634E-3</v>
          </cell>
          <cell r="F364">
            <v>183</v>
          </cell>
          <cell r="G364">
            <v>187</v>
          </cell>
          <cell r="H364">
            <v>191</v>
          </cell>
          <cell r="I364">
            <v>194</v>
          </cell>
        </row>
        <row r="365">
          <cell r="C365" t="str">
            <v>신교 2</v>
          </cell>
          <cell r="D365">
            <v>217</v>
          </cell>
          <cell r="E365">
            <v>1.6826270693599038E-3</v>
          </cell>
          <cell r="F365">
            <v>220</v>
          </cell>
          <cell r="G365">
            <v>224</v>
          </cell>
          <cell r="H365">
            <v>229</v>
          </cell>
          <cell r="I365">
            <v>233</v>
          </cell>
        </row>
        <row r="366">
          <cell r="C366" t="str">
            <v>신교 3</v>
          </cell>
          <cell r="D366">
            <v>129</v>
          </cell>
          <cell r="E366">
            <v>1.0002713914628E-3</v>
          </cell>
          <cell r="F366">
            <v>131</v>
          </cell>
          <cell r="G366">
            <v>133</v>
          </cell>
          <cell r="H366">
            <v>136</v>
          </cell>
          <cell r="I366">
            <v>139</v>
          </cell>
        </row>
        <row r="367">
          <cell r="C367" t="str">
            <v>반송 1</v>
          </cell>
          <cell r="D367">
            <v>138</v>
          </cell>
          <cell r="E367">
            <v>1.0700577676113674E-3</v>
          </cell>
          <cell r="F367">
            <v>140</v>
          </cell>
          <cell r="G367">
            <v>143</v>
          </cell>
          <cell r="H367">
            <v>146</v>
          </cell>
          <cell r="I367">
            <v>148</v>
          </cell>
        </row>
        <row r="368">
          <cell r="C368" t="str">
            <v>반송 2</v>
          </cell>
          <cell r="D368">
            <v>262</v>
          </cell>
          <cell r="E368">
            <v>2.031558950102741E-3</v>
          </cell>
          <cell r="F368">
            <v>265</v>
          </cell>
          <cell r="G368">
            <v>271</v>
          </cell>
          <cell r="H368">
            <v>277</v>
          </cell>
          <cell r="I368">
            <v>281</v>
          </cell>
        </row>
        <row r="369">
          <cell r="C369" t="str">
            <v>반송 3</v>
          </cell>
          <cell r="D369">
            <v>105</v>
          </cell>
          <cell r="E369">
            <v>8.1417438839995345E-4</v>
          </cell>
          <cell r="F369">
            <v>106</v>
          </cell>
          <cell r="G369">
            <v>108</v>
          </cell>
          <cell r="H369">
            <v>111</v>
          </cell>
          <cell r="I369">
            <v>113</v>
          </cell>
        </row>
        <row r="370">
          <cell r="C370" t="str">
            <v>아호 1</v>
          </cell>
          <cell r="D370">
            <v>201</v>
          </cell>
          <cell r="E370">
            <v>1.5585624006513395E-3</v>
          </cell>
          <cell r="F370">
            <v>203</v>
          </cell>
          <cell r="G370">
            <v>208</v>
          </cell>
          <cell r="H370">
            <v>212</v>
          </cell>
          <cell r="I370">
            <v>216</v>
          </cell>
        </row>
        <row r="371">
          <cell r="C371" t="str">
            <v>아호 2</v>
          </cell>
          <cell r="D371">
            <v>99</v>
          </cell>
          <cell r="E371">
            <v>7.6765013763424182E-4</v>
          </cell>
          <cell r="F371">
            <v>100</v>
          </cell>
          <cell r="G371">
            <v>102</v>
          </cell>
          <cell r="H371">
            <v>105</v>
          </cell>
          <cell r="I371">
            <v>106</v>
          </cell>
        </row>
        <row r="372">
          <cell r="C372" t="str">
            <v>부인 1</v>
          </cell>
          <cell r="D372">
            <v>58</v>
          </cell>
          <cell r="E372">
            <v>4.4973442406854571E-4</v>
          </cell>
          <cell r="F372">
            <v>59</v>
          </cell>
          <cell r="G372">
            <v>60</v>
          </cell>
          <cell r="H372">
            <v>61</v>
          </cell>
          <cell r="I372">
            <v>62</v>
          </cell>
        </row>
        <row r="373">
          <cell r="C373" t="str">
            <v>부인 2</v>
          </cell>
          <cell r="D373">
            <v>168</v>
          </cell>
          <cell r="E373">
            <v>1.3026790214399255E-3</v>
          </cell>
          <cell r="F373">
            <v>170</v>
          </cell>
          <cell r="G373">
            <v>174</v>
          </cell>
          <cell r="H373">
            <v>177</v>
          </cell>
          <cell r="I373">
            <v>181</v>
          </cell>
        </row>
        <row r="374">
          <cell r="C374" t="str">
            <v>부인 3</v>
          </cell>
          <cell r="D374">
            <v>78</v>
          </cell>
          <cell r="E374">
            <v>6.0481525995425113E-4</v>
          </cell>
          <cell r="F374">
            <v>79</v>
          </cell>
          <cell r="G374">
            <v>81</v>
          </cell>
          <cell r="H374">
            <v>82</v>
          </cell>
          <cell r="I374">
            <v>84</v>
          </cell>
        </row>
        <row r="375">
          <cell r="D375">
            <v>8028</v>
          </cell>
          <cell r="E375">
            <v>6.2249447524522147E-2</v>
          </cell>
          <cell r="F375">
            <v>8122</v>
          </cell>
          <cell r="G375">
            <v>8290</v>
          </cell>
          <cell r="H375">
            <v>8477</v>
          </cell>
          <cell r="I375">
            <v>8625</v>
          </cell>
        </row>
        <row r="376">
          <cell r="C376" t="str">
            <v>읍내 1</v>
          </cell>
          <cell r="D376">
            <v>246</v>
          </cell>
          <cell r="E376">
            <v>1.9074942813941767E-3</v>
          </cell>
          <cell r="F376">
            <v>249</v>
          </cell>
          <cell r="G376">
            <v>254</v>
          </cell>
          <cell r="H376">
            <v>260</v>
          </cell>
          <cell r="I376">
            <v>264</v>
          </cell>
        </row>
        <row r="377">
          <cell r="C377" t="str">
            <v>읍내 2</v>
          </cell>
          <cell r="D377">
            <v>243</v>
          </cell>
          <cell r="E377">
            <v>1.8842321560113208E-3</v>
          </cell>
          <cell r="F377">
            <v>246</v>
          </cell>
          <cell r="G377">
            <v>251</v>
          </cell>
          <cell r="H377">
            <v>257</v>
          </cell>
          <cell r="I377">
            <v>261</v>
          </cell>
        </row>
        <row r="378">
          <cell r="C378" t="str">
            <v>읍내 3</v>
          </cell>
          <cell r="D378">
            <v>131</v>
          </cell>
          <cell r="E378">
            <v>1.0157794750513705E-3</v>
          </cell>
          <cell r="F378">
            <v>133</v>
          </cell>
          <cell r="G378">
            <v>135</v>
          </cell>
          <cell r="H378">
            <v>138</v>
          </cell>
          <cell r="I378">
            <v>141</v>
          </cell>
        </row>
        <row r="379">
          <cell r="C379" t="str">
            <v>두사 1</v>
          </cell>
          <cell r="D379">
            <v>159</v>
          </cell>
          <cell r="E379">
            <v>1.2328926452913581E-3</v>
          </cell>
          <cell r="F379">
            <v>161</v>
          </cell>
          <cell r="G379">
            <v>164</v>
          </cell>
          <cell r="H379">
            <v>168</v>
          </cell>
          <cell r="I379">
            <v>171</v>
          </cell>
        </row>
        <row r="380">
          <cell r="C380" t="str">
            <v>두사 2</v>
          </cell>
          <cell r="D380">
            <v>59</v>
          </cell>
          <cell r="E380">
            <v>4.5748846586283099E-4</v>
          </cell>
          <cell r="F380">
            <v>60</v>
          </cell>
          <cell r="G380">
            <v>61</v>
          </cell>
          <cell r="H380">
            <v>62</v>
          </cell>
          <cell r="I380">
            <v>63</v>
          </cell>
        </row>
        <row r="381">
          <cell r="C381" t="str">
            <v>송당리</v>
          </cell>
          <cell r="D381">
            <v>684</v>
          </cell>
          <cell r="E381">
            <v>5.3037645872911253E-3</v>
          </cell>
          <cell r="F381">
            <v>692</v>
          </cell>
          <cell r="G381">
            <v>706</v>
          </cell>
          <cell r="H381">
            <v>722</v>
          </cell>
          <cell r="I381">
            <v>735</v>
          </cell>
        </row>
        <row r="382">
          <cell r="C382" t="str">
            <v>교촌리</v>
          </cell>
          <cell r="D382">
            <v>257</v>
          </cell>
          <cell r="E382">
            <v>1.9927887411313149E-3</v>
          </cell>
          <cell r="F382">
            <v>260</v>
          </cell>
          <cell r="G382">
            <v>265</v>
          </cell>
          <cell r="H382">
            <v>271</v>
          </cell>
          <cell r="I382">
            <v>276</v>
          </cell>
        </row>
        <row r="383">
          <cell r="C383" t="str">
            <v>하도 1</v>
          </cell>
          <cell r="D383">
            <v>101</v>
          </cell>
          <cell r="E383">
            <v>7.8315822122281237E-4</v>
          </cell>
          <cell r="F383">
            <v>102</v>
          </cell>
          <cell r="G383">
            <v>104</v>
          </cell>
          <cell r="H383">
            <v>107</v>
          </cell>
          <cell r="I383">
            <v>109</v>
          </cell>
        </row>
        <row r="384">
          <cell r="C384" t="str">
            <v>하도 2</v>
          </cell>
          <cell r="D384">
            <v>88</v>
          </cell>
          <cell r="E384">
            <v>6.8235567789710384E-4</v>
          </cell>
          <cell r="F384">
            <v>89</v>
          </cell>
          <cell r="G384">
            <v>91</v>
          </cell>
          <cell r="H384">
            <v>93</v>
          </cell>
          <cell r="I384">
            <v>95</v>
          </cell>
        </row>
        <row r="385">
          <cell r="C385" t="str">
            <v>하도 3</v>
          </cell>
          <cell r="D385">
            <v>90</v>
          </cell>
          <cell r="E385">
            <v>6.9786376148567439E-4</v>
          </cell>
          <cell r="F385">
            <v>91</v>
          </cell>
          <cell r="G385">
            <v>93</v>
          </cell>
          <cell r="H385">
            <v>95</v>
          </cell>
          <cell r="I385">
            <v>97</v>
          </cell>
        </row>
        <row r="386">
          <cell r="C386" t="str">
            <v>병사 1</v>
          </cell>
          <cell r="D386">
            <v>112</v>
          </cell>
          <cell r="E386">
            <v>8.6845268095995035E-4</v>
          </cell>
          <cell r="F386">
            <v>113</v>
          </cell>
          <cell r="G386">
            <v>116</v>
          </cell>
          <cell r="H386">
            <v>118</v>
          </cell>
          <cell r="I386">
            <v>120</v>
          </cell>
        </row>
        <row r="387">
          <cell r="C387" t="str">
            <v>병사 2</v>
          </cell>
          <cell r="D387">
            <v>163</v>
          </cell>
          <cell r="E387">
            <v>1.2639088124684992E-3</v>
          </cell>
          <cell r="F387">
            <v>165</v>
          </cell>
          <cell r="G387">
            <v>168</v>
          </cell>
          <cell r="H387">
            <v>172</v>
          </cell>
          <cell r="I387">
            <v>175</v>
          </cell>
        </row>
        <row r="388">
          <cell r="C388" t="str">
            <v>가곡 1</v>
          </cell>
          <cell r="D388">
            <v>63</v>
          </cell>
          <cell r="E388">
            <v>4.8850463303997207E-4</v>
          </cell>
          <cell r="F388">
            <v>64</v>
          </cell>
          <cell r="G388">
            <v>65</v>
          </cell>
          <cell r="H388">
            <v>67</v>
          </cell>
          <cell r="I388">
            <v>68</v>
          </cell>
        </row>
        <row r="389">
          <cell r="C389" t="str">
            <v>가곡 2</v>
          </cell>
          <cell r="D389">
            <v>91</v>
          </cell>
          <cell r="E389">
            <v>7.0561780327995966E-4</v>
          </cell>
          <cell r="F389">
            <v>92</v>
          </cell>
          <cell r="G389">
            <v>94</v>
          </cell>
          <cell r="H389">
            <v>96</v>
          </cell>
          <cell r="I389">
            <v>98</v>
          </cell>
        </row>
        <row r="390">
          <cell r="C390" t="str">
            <v>장구 1</v>
          </cell>
          <cell r="D390">
            <v>111</v>
          </cell>
          <cell r="E390">
            <v>8.6069863916566508E-4</v>
          </cell>
          <cell r="F390">
            <v>112</v>
          </cell>
          <cell r="G390">
            <v>115</v>
          </cell>
          <cell r="H390">
            <v>117</v>
          </cell>
          <cell r="I390">
            <v>119</v>
          </cell>
        </row>
        <row r="391">
          <cell r="C391" t="str">
            <v>장구 2</v>
          </cell>
          <cell r="D391">
            <v>144</v>
          </cell>
          <cell r="E391">
            <v>1.116582018377079E-3</v>
          </cell>
          <cell r="F391">
            <v>146</v>
          </cell>
          <cell r="G391">
            <v>149</v>
          </cell>
          <cell r="H391">
            <v>152</v>
          </cell>
          <cell r="I391">
            <v>155</v>
          </cell>
        </row>
        <row r="392">
          <cell r="C392" t="str">
            <v>효죽리</v>
          </cell>
          <cell r="D392">
            <v>126</v>
          </cell>
          <cell r="E392">
            <v>9.7700926607994414E-4</v>
          </cell>
          <cell r="F392">
            <v>127</v>
          </cell>
          <cell r="G392">
            <v>130</v>
          </cell>
          <cell r="H392">
            <v>133</v>
          </cell>
          <cell r="I392">
            <v>135</v>
          </cell>
        </row>
        <row r="393">
          <cell r="C393" t="str">
            <v>죽림 1</v>
          </cell>
          <cell r="D393">
            <v>141</v>
          </cell>
          <cell r="E393">
            <v>1.0933198929942232E-3</v>
          </cell>
          <cell r="F393">
            <v>143</v>
          </cell>
          <cell r="G393">
            <v>146</v>
          </cell>
          <cell r="H393">
            <v>149</v>
          </cell>
          <cell r="I393">
            <v>151</v>
          </cell>
        </row>
        <row r="394">
          <cell r="C394" t="str">
            <v>죽림 2</v>
          </cell>
          <cell r="D394">
            <v>107</v>
          </cell>
          <cell r="E394">
            <v>8.2968247198852399E-4</v>
          </cell>
          <cell r="F394">
            <v>108</v>
          </cell>
          <cell r="G394">
            <v>111</v>
          </cell>
          <cell r="H394">
            <v>113</v>
          </cell>
          <cell r="I394">
            <v>115</v>
          </cell>
        </row>
        <row r="395">
          <cell r="C395" t="str">
            <v>죽림 3</v>
          </cell>
          <cell r="D395">
            <v>71</v>
          </cell>
          <cell r="E395">
            <v>5.5053696739425424E-4</v>
          </cell>
          <cell r="F395">
            <v>72</v>
          </cell>
          <cell r="G395">
            <v>73</v>
          </cell>
          <cell r="H395">
            <v>75</v>
          </cell>
          <cell r="I395">
            <v>76</v>
          </cell>
        </row>
        <row r="396">
          <cell r="C396" t="str">
            <v>호암 1</v>
          </cell>
          <cell r="D396">
            <v>161</v>
          </cell>
          <cell r="E396">
            <v>1.2484007288799286E-3</v>
          </cell>
          <cell r="F396">
            <v>163</v>
          </cell>
          <cell r="G396">
            <v>166</v>
          </cell>
          <cell r="H396">
            <v>170</v>
          </cell>
          <cell r="I396">
            <v>173</v>
          </cell>
        </row>
        <row r="397">
          <cell r="C397" t="str">
            <v>호암 2</v>
          </cell>
          <cell r="D397">
            <v>122</v>
          </cell>
          <cell r="E397">
            <v>9.4599309890280306E-4</v>
          </cell>
          <cell r="F397">
            <v>123</v>
          </cell>
          <cell r="G397">
            <v>126</v>
          </cell>
          <cell r="H397">
            <v>129</v>
          </cell>
          <cell r="I397">
            <v>131</v>
          </cell>
        </row>
        <row r="398">
          <cell r="C398" t="str">
            <v>노티 1</v>
          </cell>
          <cell r="D398">
            <v>99</v>
          </cell>
          <cell r="E398">
            <v>7.6765013763424182E-4</v>
          </cell>
          <cell r="F398">
            <v>100</v>
          </cell>
          <cell r="G398">
            <v>102</v>
          </cell>
          <cell r="H398">
            <v>105</v>
          </cell>
          <cell r="I398">
            <v>106</v>
          </cell>
        </row>
        <row r="399">
          <cell r="C399" t="str">
            <v>노티 2</v>
          </cell>
          <cell r="D399">
            <v>132</v>
          </cell>
          <cell r="E399">
            <v>1.0235335168456558E-3</v>
          </cell>
          <cell r="F399">
            <v>134</v>
          </cell>
          <cell r="G399">
            <v>136</v>
          </cell>
          <cell r="H399">
            <v>139</v>
          </cell>
          <cell r="I399">
            <v>142</v>
          </cell>
        </row>
        <row r="400">
          <cell r="C400" t="str">
            <v>구암리</v>
          </cell>
          <cell r="D400">
            <v>110</v>
          </cell>
          <cell r="E400">
            <v>8.529445973713798E-4</v>
          </cell>
          <cell r="F400">
            <v>111</v>
          </cell>
          <cell r="G400">
            <v>114</v>
          </cell>
          <cell r="H400">
            <v>116</v>
          </cell>
          <cell r="I400">
            <v>118</v>
          </cell>
        </row>
        <row r="401">
          <cell r="C401" t="str">
            <v>화곡리</v>
          </cell>
          <cell r="D401">
            <v>86</v>
          </cell>
          <cell r="E401">
            <v>6.668475943085333E-4</v>
          </cell>
          <cell r="F401">
            <v>87</v>
          </cell>
          <cell r="G401">
            <v>89</v>
          </cell>
          <cell r="H401">
            <v>91</v>
          </cell>
          <cell r="I401">
            <v>92</v>
          </cell>
        </row>
        <row r="402">
          <cell r="C402" t="str">
            <v>신충 1</v>
          </cell>
          <cell r="D402">
            <v>237</v>
          </cell>
          <cell r="E402">
            <v>1.8377079052456092E-3</v>
          </cell>
          <cell r="F402">
            <v>240</v>
          </cell>
          <cell r="G402">
            <v>245</v>
          </cell>
          <cell r="H402">
            <v>250</v>
          </cell>
          <cell r="I402">
            <v>255</v>
          </cell>
        </row>
        <row r="403">
          <cell r="C403" t="str">
            <v>신충 2</v>
          </cell>
          <cell r="D403">
            <v>49</v>
          </cell>
          <cell r="E403">
            <v>3.7994804791997828E-4</v>
          </cell>
          <cell r="F403">
            <v>50</v>
          </cell>
          <cell r="G403">
            <v>51</v>
          </cell>
          <cell r="H403">
            <v>52</v>
          </cell>
          <cell r="I403">
            <v>53</v>
          </cell>
        </row>
        <row r="404">
          <cell r="C404" t="str">
            <v>신충 3</v>
          </cell>
          <cell r="D404">
            <v>122</v>
          </cell>
          <cell r="E404">
            <v>9.4599309890280306E-4</v>
          </cell>
          <cell r="F404">
            <v>123</v>
          </cell>
          <cell r="G404">
            <v>126</v>
          </cell>
          <cell r="H404">
            <v>129</v>
          </cell>
          <cell r="I404">
            <v>131</v>
          </cell>
        </row>
        <row r="405">
          <cell r="C405" t="str">
            <v>산성리</v>
          </cell>
          <cell r="D405">
            <v>116</v>
          </cell>
          <cell r="E405">
            <v>8.9946884813709143E-4</v>
          </cell>
          <cell r="F405">
            <v>117</v>
          </cell>
          <cell r="G405">
            <v>120</v>
          </cell>
          <cell r="H405">
            <v>123</v>
          </cell>
          <cell r="I405">
            <v>125</v>
          </cell>
        </row>
        <row r="406">
          <cell r="C406" t="str">
            <v>월오 1</v>
          </cell>
          <cell r="D406">
            <v>326</v>
          </cell>
          <cell r="E406">
            <v>2.5278176249369983E-3</v>
          </cell>
          <cell r="F406">
            <v>330</v>
          </cell>
          <cell r="G406">
            <v>337</v>
          </cell>
          <cell r="H406">
            <v>344</v>
          </cell>
          <cell r="I406">
            <v>350</v>
          </cell>
        </row>
        <row r="407">
          <cell r="C407" t="str">
            <v>월오 2</v>
          </cell>
          <cell r="D407">
            <v>111</v>
          </cell>
          <cell r="E407">
            <v>8.6069863916566508E-4</v>
          </cell>
          <cell r="F407">
            <v>112</v>
          </cell>
          <cell r="G407">
            <v>115</v>
          </cell>
          <cell r="H407">
            <v>117</v>
          </cell>
          <cell r="I407">
            <v>119</v>
          </cell>
        </row>
        <row r="408">
          <cell r="C408" t="str">
            <v>지경 1</v>
          </cell>
          <cell r="D408">
            <v>190</v>
          </cell>
          <cell r="E408">
            <v>1.4732679409142015E-3</v>
          </cell>
          <cell r="F408">
            <v>192</v>
          </cell>
          <cell r="G408">
            <v>196</v>
          </cell>
          <cell r="H408">
            <v>201</v>
          </cell>
          <cell r="I408">
            <v>204</v>
          </cell>
        </row>
        <row r="409">
          <cell r="C409" t="str">
            <v>지경 2</v>
          </cell>
          <cell r="D409">
            <v>70</v>
          </cell>
          <cell r="E409">
            <v>5.4278292559996897E-4</v>
          </cell>
          <cell r="F409">
            <v>71</v>
          </cell>
          <cell r="G409">
            <v>72</v>
          </cell>
          <cell r="H409">
            <v>74</v>
          </cell>
          <cell r="I409">
            <v>75</v>
          </cell>
        </row>
        <row r="410">
          <cell r="C410" t="str">
            <v>석종 1</v>
          </cell>
          <cell r="D410">
            <v>75</v>
          </cell>
          <cell r="E410">
            <v>5.8155313457139532E-4</v>
          </cell>
          <cell r="F410">
            <v>76</v>
          </cell>
          <cell r="G410">
            <v>77</v>
          </cell>
          <cell r="H410">
            <v>79</v>
          </cell>
          <cell r="I410">
            <v>81</v>
          </cell>
        </row>
        <row r="411">
          <cell r="C411" t="str">
            <v>석종 2</v>
          </cell>
          <cell r="D411">
            <v>361</v>
          </cell>
          <cell r="E411">
            <v>2.799209087736983E-3</v>
          </cell>
          <cell r="F411">
            <v>365</v>
          </cell>
          <cell r="G411">
            <v>373</v>
          </cell>
          <cell r="H411">
            <v>381</v>
          </cell>
          <cell r="I411">
            <v>388</v>
          </cell>
        </row>
        <row r="412">
          <cell r="C412" t="str">
            <v>석종 3</v>
          </cell>
          <cell r="D412">
            <v>157</v>
          </cell>
          <cell r="E412">
            <v>1.2173845617027875E-3</v>
          </cell>
          <cell r="F412">
            <v>159</v>
          </cell>
          <cell r="G412">
            <v>162</v>
          </cell>
          <cell r="H412">
            <v>166</v>
          </cell>
          <cell r="I412">
            <v>169</v>
          </cell>
        </row>
        <row r="413">
          <cell r="C413" t="str">
            <v>상도 1</v>
          </cell>
          <cell r="D413">
            <v>210</v>
          </cell>
          <cell r="E413">
            <v>1.6283487767999069E-3</v>
          </cell>
          <cell r="F413">
            <v>212</v>
          </cell>
          <cell r="G413">
            <v>217</v>
          </cell>
          <cell r="H413">
            <v>222</v>
          </cell>
          <cell r="I413">
            <v>226</v>
          </cell>
        </row>
        <row r="414">
          <cell r="C414" t="str">
            <v>상도 2</v>
          </cell>
          <cell r="D414">
            <v>167</v>
          </cell>
          <cell r="E414">
            <v>1.2949249796456402E-3</v>
          </cell>
          <cell r="F414">
            <v>169</v>
          </cell>
          <cell r="G414">
            <v>172</v>
          </cell>
          <cell r="H414">
            <v>176</v>
          </cell>
          <cell r="I414">
            <v>179</v>
          </cell>
        </row>
        <row r="415">
          <cell r="C415" t="str">
            <v>상도 3</v>
          </cell>
          <cell r="D415">
            <v>97</v>
          </cell>
          <cell r="E415">
            <v>7.5214205404567128E-4</v>
          </cell>
          <cell r="F415">
            <v>98</v>
          </cell>
          <cell r="G415">
            <v>100</v>
          </cell>
          <cell r="H415">
            <v>102</v>
          </cell>
          <cell r="I415">
            <v>104</v>
          </cell>
        </row>
        <row r="416">
          <cell r="C416" t="str">
            <v>대명 1</v>
          </cell>
          <cell r="D416">
            <v>361</v>
          </cell>
          <cell r="E416">
            <v>2.799209087736983E-3</v>
          </cell>
          <cell r="F416">
            <v>365</v>
          </cell>
          <cell r="G416">
            <v>373</v>
          </cell>
          <cell r="H416">
            <v>381</v>
          </cell>
          <cell r="I416">
            <v>388</v>
          </cell>
        </row>
        <row r="417">
          <cell r="C417" t="str">
            <v>대명 2</v>
          </cell>
          <cell r="D417">
            <v>153</v>
          </cell>
          <cell r="E417">
            <v>1.1863683945256465E-3</v>
          </cell>
          <cell r="F417">
            <v>155</v>
          </cell>
          <cell r="G417">
            <v>158</v>
          </cell>
          <cell r="H417">
            <v>162</v>
          </cell>
          <cell r="I417">
            <v>164</v>
          </cell>
        </row>
        <row r="418">
          <cell r="C418" t="str">
            <v>대우리</v>
          </cell>
          <cell r="D418">
            <v>117</v>
          </cell>
          <cell r="E418">
            <v>9.072228899313767E-4</v>
          </cell>
          <cell r="F418">
            <v>118</v>
          </cell>
          <cell r="G418">
            <v>121</v>
          </cell>
          <cell r="H418">
            <v>124</v>
          </cell>
          <cell r="I418">
            <v>126</v>
          </cell>
        </row>
        <row r="419">
          <cell r="C419" t="str">
            <v>대촌 1</v>
          </cell>
          <cell r="D419">
            <v>237</v>
          </cell>
          <cell r="E419">
            <v>1.8377079052456092E-3</v>
          </cell>
          <cell r="F419">
            <v>240</v>
          </cell>
          <cell r="G419">
            <v>245</v>
          </cell>
          <cell r="H419">
            <v>250</v>
          </cell>
          <cell r="I419">
            <v>255</v>
          </cell>
        </row>
        <row r="420">
          <cell r="C420" t="str">
            <v>대촌 2</v>
          </cell>
          <cell r="D420">
            <v>72</v>
          </cell>
          <cell r="E420">
            <v>5.5829100918853951E-4</v>
          </cell>
          <cell r="F420">
            <v>73</v>
          </cell>
          <cell r="G420">
            <v>74</v>
          </cell>
          <cell r="H420">
            <v>76</v>
          </cell>
          <cell r="I420">
            <v>77</v>
          </cell>
        </row>
        <row r="421">
          <cell r="C421" t="str">
            <v>학당리</v>
          </cell>
          <cell r="D421">
            <v>157</v>
          </cell>
          <cell r="E421">
            <v>1.2173845617027875E-3</v>
          </cell>
          <cell r="F421">
            <v>159</v>
          </cell>
          <cell r="G421">
            <v>162</v>
          </cell>
          <cell r="H421">
            <v>166</v>
          </cell>
          <cell r="I421">
            <v>169</v>
          </cell>
        </row>
        <row r="422">
          <cell r="C422" t="str">
            <v>주곡리</v>
          </cell>
          <cell r="D422">
            <v>150</v>
          </cell>
          <cell r="E422">
            <v>1.1631062691427906E-3</v>
          </cell>
          <cell r="F422">
            <v>152</v>
          </cell>
          <cell r="G422">
            <v>155</v>
          </cell>
          <cell r="H422">
            <v>158</v>
          </cell>
          <cell r="I422">
            <v>161</v>
          </cell>
        </row>
        <row r="423">
          <cell r="C423" t="str">
            <v>한천 1</v>
          </cell>
          <cell r="D423">
            <v>179</v>
          </cell>
          <cell r="E423">
            <v>1.3879734811770635E-3</v>
          </cell>
          <cell r="F423">
            <v>181</v>
          </cell>
          <cell r="G423">
            <v>185</v>
          </cell>
          <cell r="H423">
            <v>189</v>
          </cell>
          <cell r="I423">
            <v>192</v>
          </cell>
        </row>
        <row r="424">
          <cell r="C424" t="str">
            <v>한천 2</v>
          </cell>
          <cell r="D424">
            <v>97</v>
          </cell>
          <cell r="E424">
            <v>7.5214205404567128E-4</v>
          </cell>
          <cell r="F424">
            <v>98</v>
          </cell>
          <cell r="G424">
            <v>100</v>
          </cell>
          <cell r="H424">
            <v>102</v>
          </cell>
          <cell r="I424">
            <v>104</v>
          </cell>
        </row>
        <row r="425">
          <cell r="C425" t="str">
            <v>한천 3</v>
          </cell>
          <cell r="D425">
            <v>61</v>
          </cell>
          <cell r="E425">
            <v>4.7299654945140153E-4</v>
          </cell>
          <cell r="F425">
            <v>62</v>
          </cell>
          <cell r="G425">
            <v>63</v>
          </cell>
          <cell r="H425">
            <v>64</v>
          </cell>
          <cell r="I425">
            <v>66</v>
          </cell>
        </row>
        <row r="426">
          <cell r="C426" t="str">
            <v>숙진 1</v>
          </cell>
          <cell r="D426">
            <v>154</v>
          </cell>
          <cell r="E426">
            <v>1.1941224363199317E-3</v>
          </cell>
          <cell r="F426">
            <v>156</v>
          </cell>
          <cell r="G426">
            <v>159</v>
          </cell>
          <cell r="H426">
            <v>163</v>
          </cell>
          <cell r="I426">
            <v>165</v>
          </cell>
        </row>
        <row r="427">
          <cell r="C427" t="str">
            <v>숙진 2</v>
          </cell>
          <cell r="D427">
            <v>105</v>
          </cell>
          <cell r="E427">
            <v>8.1417438839995345E-4</v>
          </cell>
          <cell r="F427">
            <v>106</v>
          </cell>
          <cell r="G427">
            <v>108</v>
          </cell>
          <cell r="H427">
            <v>111</v>
          </cell>
          <cell r="I427">
            <v>113</v>
          </cell>
        </row>
        <row r="428">
          <cell r="D428">
            <v>10468</v>
          </cell>
          <cell r="E428">
            <v>8.116930950257821E-2</v>
          </cell>
          <cell r="F428">
            <v>10591</v>
          </cell>
          <cell r="G428">
            <v>10813</v>
          </cell>
          <cell r="H428">
            <v>11056</v>
          </cell>
          <cell r="I428">
            <v>11247</v>
          </cell>
        </row>
        <row r="429">
          <cell r="C429" t="str">
            <v>삼산 1</v>
          </cell>
          <cell r="D429">
            <v>223</v>
          </cell>
          <cell r="E429">
            <v>1.7291513201256154E-3</v>
          </cell>
          <cell r="F429">
            <v>226</v>
          </cell>
          <cell r="G429">
            <v>230</v>
          </cell>
          <cell r="H429">
            <v>236</v>
          </cell>
          <cell r="I429">
            <v>240</v>
          </cell>
        </row>
        <row r="430">
          <cell r="C430" t="str">
            <v>삼산 2</v>
          </cell>
          <cell r="D430">
            <v>140</v>
          </cell>
          <cell r="E430">
            <v>1.0855658511999379E-3</v>
          </cell>
          <cell r="F430">
            <v>142</v>
          </cell>
          <cell r="G430">
            <v>145</v>
          </cell>
          <cell r="H430">
            <v>148</v>
          </cell>
          <cell r="I430">
            <v>150</v>
          </cell>
        </row>
        <row r="431">
          <cell r="C431" t="str">
            <v>월성 1</v>
          </cell>
          <cell r="D431">
            <v>133</v>
          </cell>
          <cell r="E431">
            <v>1.031287558639941E-3</v>
          </cell>
          <cell r="F431">
            <v>135</v>
          </cell>
          <cell r="G431">
            <v>137</v>
          </cell>
          <cell r="H431">
            <v>140</v>
          </cell>
          <cell r="I431">
            <v>143</v>
          </cell>
        </row>
        <row r="432">
          <cell r="C432" t="str">
            <v>월성 2</v>
          </cell>
          <cell r="D432">
            <v>190</v>
          </cell>
          <cell r="E432">
            <v>1.4732679409142015E-3</v>
          </cell>
          <cell r="F432">
            <v>192</v>
          </cell>
          <cell r="G432">
            <v>196</v>
          </cell>
          <cell r="H432">
            <v>201</v>
          </cell>
          <cell r="I432">
            <v>204</v>
          </cell>
        </row>
        <row r="433">
          <cell r="C433" t="str">
            <v>월성 3</v>
          </cell>
          <cell r="D433">
            <v>147</v>
          </cell>
          <cell r="E433">
            <v>1.1398441437599348E-3</v>
          </cell>
          <cell r="F433">
            <v>149</v>
          </cell>
          <cell r="G433">
            <v>152</v>
          </cell>
          <cell r="H433">
            <v>155</v>
          </cell>
          <cell r="I433">
            <v>158</v>
          </cell>
        </row>
        <row r="434">
          <cell r="C434" t="str">
            <v>병촌 1</v>
          </cell>
          <cell r="D434">
            <v>123</v>
          </cell>
          <cell r="E434">
            <v>9.5374714069708833E-4</v>
          </cell>
          <cell r="F434">
            <v>124</v>
          </cell>
          <cell r="G434">
            <v>127</v>
          </cell>
          <cell r="H434">
            <v>130</v>
          </cell>
          <cell r="I434">
            <v>132</v>
          </cell>
        </row>
        <row r="435">
          <cell r="C435" t="str">
            <v>병촌 2</v>
          </cell>
          <cell r="D435">
            <v>177</v>
          </cell>
          <cell r="E435">
            <v>1.372465397588493E-3</v>
          </cell>
          <cell r="F435">
            <v>179</v>
          </cell>
          <cell r="G435">
            <v>183</v>
          </cell>
          <cell r="H435">
            <v>187</v>
          </cell>
          <cell r="I435">
            <v>190</v>
          </cell>
        </row>
        <row r="436">
          <cell r="C436" t="str">
            <v>개척 1</v>
          </cell>
          <cell r="D436">
            <v>245</v>
          </cell>
          <cell r="E436">
            <v>1.8997402395998914E-3</v>
          </cell>
          <cell r="F436">
            <v>248</v>
          </cell>
          <cell r="G436">
            <v>253</v>
          </cell>
          <cell r="H436">
            <v>259</v>
          </cell>
          <cell r="I436">
            <v>263</v>
          </cell>
        </row>
        <row r="437">
          <cell r="C437" t="str">
            <v>개척 2</v>
          </cell>
          <cell r="D437">
            <v>134</v>
          </cell>
          <cell r="E437">
            <v>1.0390416004342263E-3</v>
          </cell>
          <cell r="F437">
            <v>136</v>
          </cell>
          <cell r="G437">
            <v>138</v>
          </cell>
          <cell r="H437">
            <v>142</v>
          </cell>
          <cell r="I437">
            <v>144</v>
          </cell>
        </row>
        <row r="438">
          <cell r="C438" t="str">
            <v>우곤 1</v>
          </cell>
          <cell r="D438">
            <v>213</v>
          </cell>
          <cell r="E438">
            <v>1.6516109021827627E-3</v>
          </cell>
          <cell r="F438">
            <v>215</v>
          </cell>
          <cell r="G438">
            <v>220</v>
          </cell>
          <cell r="H438">
            <v>225</v>
          </cell>
          <cell r="I438">
            <v>229</v>
          </cell>
        </row>
        <row r="439">
          <cell r="C439" t="str">
            <v>우곤 2</v>
          </cell>
          <cell r="D439">
            <v>154</v>
          </cell>
          <cell r="E439">
            <v>1.1941224363199317E-3</v>
          </cell>
          <cell r="F439">
            <v>156</v>
          </cell>
          <cell r="G439">
            <v>159</v>
          </cell>
          <cell r="H439">
            <v>163</v>
          </cell>
          <cell r="I439">
            <v>165</v>
          </cell>
        </row>
        <row r="440">
          <cell r="C440" t="str">
            <v>우곤 3</v>
          </cell>
          <cell r="D440">
            <v>115</v>
          </cell>
          <cell r="E440">
            <v>8.9171480634280616E-4</v>
          </cell>
          <cell r="F440">
            <v>116</v>
          </cell>
          <cell r="G440">
            <v>119</v>
          </cell>
          <cell r="H440">
            <v>121</v>
          </cell>
          <cell r="I440">
            <v>124</v>
          </cell>
        </row>
        <row r="441">
          <cell r="C441" t="str">
            <v>우곤 4</v>
          </cell>
          <cell r="D441">
            <v>215</v>
          </cell>
          <cell r="E441">
            <v>1.6671189857713333E-3</v>
          </cell>
          <cell r="F441">
            <v>218</v>
          </cell>
          <cell r="G441">
            <v>222</v>
          </cell>
          <cell r="H441">
            <v>227</v>
          </cell>
          <cell r="I441">
            <v>231</v>
          </cell>
        </row>
        <row r="442">
          <cell r="C442" t="str">
            <v>원남 1</v>
          </cell>
          <cell r="D442">
            <v>275</v>
          </cell>
          <cell r="E442">
            <v>2.1323614934284497E-3</v>
          </cell>
          <cell r="F442">
            <v>278</v>
          </cell>
          <cell r="G442">
            <v>284</v>
          </cell>
          <cell r="H442">
            <v>290</v>
          </cell>
          <cell r="I442">
            <v>295</v>
          </cell>
        </row>
        <row r="443">
          <cell r="C443" t="str">
            <v>원남 2</v>
          </cell>
          <cell r="D443">
            <v>86</v>
          </cell>
          <cell r="E443">
            <v>6.668475943085333E-4</v>
          </cell>
          <cell r="F443">
            <v>87</v>
          </cell>
          <cell r="G443">
            <v>89</v>
          </cell>
          <cell r="H443">
            <v>91</v>
          </cell>
          <cell r="I443">
            <v>92</v>
          </cell>
        </row>
        <row r="444">
          <cell r="C444" t="str">
            <v>원남 3</v>
          </cell>
          <cell r="D444">
            <v>110</v>
          </cell>
          <cell r="E444">
            <v>8.529445973713798E-4</v>
          </cell>
          <cell r="F444">
            <v>111</v>
          </cell>
          <cell r="G444">
            <v>114</v>
          </cell>
          <cell r="H444">
            <v>116</v>
          </cell>
          <cell r="I444">
            <v>118</v>
          </cell>
        </row>
        <row r="445">
          <cell r="C445" t="str">
            <v>원북 1</v>
          </cell>
          <cell r="D445">
            <v>231</v>
          </cell>
          <cell r="E445">
            <v>1.7911836544798976E-3</v>
          </cell>
          <cell r="F445">
            <v>234</v>
          </cell>
          <cell r="G445">
            <v>239</v>
          </cell>
          <cell r="H445">
            <v>244</v>
          </cell>
          <cell r="I445">
            <v>248</v>
          </cell>
        </row>
        <row r="446">
          <cell r="C446" t="str">
            <v>원북 2</v>
          </cell>
          <cell r="D446">
            <v>176</v>
          </cell>
          <cell r="E446">
            <v>1.3647113557942077E-3</v>
          </cell>
          <cell r="F446">
            <v>178</v>
          </cell>
          <cell r="G446">
            <v>182</v>
          </cell>
          <cell r="H446">
            <v>186</v>
          </cell>
          <cell r="I446">
            <v>189</v>
          </cell>
        </row>
        <row r="447">
          <cell r="C447" t="str">
            <v>원북 3</v>
          </cell>
          <cell r="D447">
            <v>161</v>
          </cell>
          <cell r="E447">
            <v>1.2484007288799286E-3</v>
          </cell>
          <cell r="F447">
            <v>163</v>
          </cell>
          <cell r="G447">
            <v>166</v>
          </cell>
          <cell r="H447">
            <v>170</v>
          </cell>
          <cell r="I447">
            <v>173</v>
          </cell>
        </row>
        <row r="448">
          <cell r="C448" t="str">
            <v>정지 1</v>
          </cell>
          <cell r="D448">
            <v>259</v>
          </cell>
          <cell r="E448">
            <v>2.0082968247198854E-3</v>
          </cell>
          <cell r="F448">
            <v>262</v>
          </cell>
          <cell r="G448">
            <v>268</v>
          </cell>
          <cell r="H448">
            <v>274</v>
          </cell>
          <cell r="I448">
            <v>278</v>
          </cell>
        </row>
        <row r="449">
          <cell r="C449" t="str">
            <v>정지 2</v>
          </cell>
          <cell r="D449">
            <v>160</v>
          </cell>
          <cell r="E449">
            <v>1.2406466870856434E-3</v>
          </cell>
          <cell r="F449">
            <v>162</v>
          </cell>
          <cell r="G449">
            <v>165</v>
          </cell>
          <cell r="H449">
            <v>169</v>
          </cell>
          <cell r="I449">
            <v>172</v>
          </cell>
        </row>
        <row r="450">
          <cell r="C450" t="str">
            <v>정지 3</v>
          </cell>
          <cell r="D450">
            <v>199</v>
          </cell>
          <cell r="E450">
            <v>1.5430543170627689E-3</v>
          </cell>
          <cell r="F450">
            <v>201</v>
          </cell>
          <cell r="G450">
            <v>206</v>
          </cell>
          <cell r="H450">
            <v>210</v>
          </cell>
          <cell r="I450">
            <v>214</v>
          </cell>
        </row>
        <row r="451">
          <cell r="C451" t="str">
            <v>정지 4</v>
          </cell>
          <cell r="D451">
            <v>133</v>
          </cell>
          <cell r="E451">
            <v>1.031287558639941E-3</v>
          </cell>
          <cell r="F451">
            <v>135</v>
          </cell>
          <cell r="G451">
            <v>137</v>
          </cell>
          <cell r="H451">
            <v>140</v>
          </cell>
          <cell r="I451">
            <v>143</v>
          </cell>
        </row>
        <row r="452">
          <cell r="C452" t="str">
            <v>원봉 1</v>
          </cell>
          <cell r="D452">
            <v>153</v>
          </cell>
          <cell r="E452">
            <v>1.1863683945256465E-3</v>
          </cell>
          <cell r="F452">
            <v>155</v>
          </cell>
          <cell r="G452">
            <v>158</v>
          </cell>
          <cell r="H452">
            <v>162</v>
          </cell>
          <cell r="I452">
            <v>164</v>
          </cell>
        </row>
        <row r="453">
          <cell r="C453" t="str">
            <v>원봉 2</v>
          </cell>
          <cell r="D453">
            <v>168</v>
          </cell>
          <cell r="E453">
            <v>1.3026790214399255E-3</v>
          </cell>
          <cell r="F453">
            <v>170</v>
          </cell>
          <cell r="G453">
            <v>174</v>
          </cell>
          <cell r="H453">
            <v>177</v>
          </cell>
          <cell r="I453">
            <v>181</v>
          </cell>
        </row>
        <row r="454">
          <cell r="C454" t="str">
            <v>원봉 3</v>
          </cell>
          <cell r="D454">
            <v>199</v>
          </cell>
          <cell r="E454">
            <v>1.5430543170627689E-3</v>
          </cell>
          <cell r="F454">
            <v>201</v>
          </cell>
          <cell r="G454">
            <v>206</v>
          </cell>
          <cell r="H454">
            <v>210</v>
          </cell>
          <cell r="I454">
            <v>214</v>
          </cell>
        </row>
        <row r="455">
          <cell r="C455" t="str">
            <v>원봉 4</v>
          </cell>
          <cell r="D455">
            <v>178</v>
          </cell>
          <cell r="E455">
            <v>1.3802194393827782E-3</v>
          </cell>
          <cell r="F455">
            <v>180</v>
          </cell>
          <cell r="G455">
            <v>184</v>
          </cell>
          <cell r="H455">
            <v>188</v>
          </cell>
          <cell r="I455">
            <v>191</v>
          </cell>
        </row>
        <row r="456">
          <cell r="C456" t="str">
            <v>화정- 1</v>
          </cell>
          <cell r="D456">
            <v>186</v>
          </cell>
          <cell r="E456">
            <v>1.4422517737370604E-3</v>
          </cell>
          <cell r="F456">
            <v>188</v>
          </cell>
          <cell r="G456">
            <v>192</v>
          </cell>
          <cell r="H456">
            <v>196</v>
          </cell>
          <cell r="I456">
            <v>200</v>
          </cell>
        </row>
        <row r="457">
          <cell r="C457" t="str">
            <v>화정- 2</v>
          </cell>
          <cell r="D457">
            <v>148</v>
          </cell>
          <cell r="E457">
            <v>1.1475981855542201E-3</v>
          </cell>
          <cell r="F457">
            <v>150</v>
          </cell>
          <cell r="G457">
            <v>153</v>
          </cell>
          <cell r="H457">
            <v>156</v>
          </cell>
          <cell r="I457">
            <v>159</v>
          </cell>
        </row>
        <row r="458">
          <cell r="C458" t="str">
            <v>삼호리</v>
          </cell>
          <cell r="D458">
            <v>134</v>
          </cell>
          <cell r="E458">
            <v>1.0390416004342263E-3</v>
          </cell>
          <cell r="F458">
            <v>136</v>
          </cell>
          <cell r="G458">
            <v>138</v>
          </cell>
          <cell r="H458">
            <v>142</v>
          </cell>
          <cell r="I458">
            <v>144</v>
          </cell>
        </row>
        <row r="459">
          <cell r="C459" t="str">
            <v>신당 1</v>
          </cell>
          <cell r="D459">
            <v>300</v>
          </cell>
          <cell r="E459">
            <v>2.3262125382855813E-3</v>
          </cell>
          <cell r="F459">
            <v>303</v>
          </cell>
          <cell r="G459">
            <v>310</v>
          </cell>
          <cell r="H459">
            <v>317</v>
          </cell>
          <cell r="I459">
            <v>322</v>
          </cell>
        </row>
        <row r="460">
          <cell r="C460" t="str">
            <v>신당 2</v>
          </cell>
          <cell r="D460">
            <v>170</v>
          </cell>
          <cell r="E460">
            <v>1.3181871050284961E-3</v>
          </cell>
          <cell r="F460">
            <v>172</v>
          </cell>
          <cell r="G460">
            <v>176</v>
          </cell>
          <cell r="H460">
            <v>180</v>
          </cell>
          <cell r="I460">
            <v>183</v>
          </cell>
        </row>
        <row r="461">
          <cell r="C461" t="str">
            <v>신당 3</v>
          </cell>
          <cell r="D461">
            <v>155</v>
          </cell>
          <cell r="E461">
            <v>1.201876478114217E-3</v>
          </cell>
          <cell r="F461">
            <v>157</v>
          </cell>
          <cell r="G461">
            <v>160</v>
          </cell>
          <cell r="H461">
            <v>164</v>
          </cell>
          <cell r="I461">
            <v>167</v>
          </cell>
        </row>
        <row r="462">
          <cell r="C462" t="str">
            <v>중리 1</v>
          </cell>
          <cell r="D462">
            <v>125</v>
          </cell>
          <cell r="E462">
            <v>9.6925522428565887E-4</v>
          </cell>
          <cell r="F462">
            <v>126</v>
          </cell>
          <cell r="G462">
            <v>129</v>
          </cell>
          <cell r="H462">
            <v>132</v>
          </cell>
          <cell r="I462">
            <v>134</v>
          </cell>
        </row>
        <row r="463">
          <cell r="C463" t="str">
            <v>중리 2</v>
          </cell>
          <cell r="D463">
            <v>115</v>
          </cell>
          <cell r="E463">
            <v>8.9171480634280616E-4</v>
          </cell>
          <cell r="F463">
            <v>116</v>
          </cell>
          <cell r="G463">
            <v>119</v>
          </cell>
          <cell r="H463">
            <v>121</v>
          </cell>
          <cell r="I463">
            <v>124</v>
          </cell>
        </row>
        <row r="464">
          <cell r="C464" t="str">
            <v>득윤 1</v>
          </cell>
          <cell r="D464">
            <v>192</v>
          </cell>
          <cell r="E464">
            <v>1.488776024502772E-3</v>
          </cell>
          <cell r="F464">
            <v>194</v>
          </cell>
          <cell r="G464">
            <v>198</v>
          </cell>
          <cell r="H464">
            <v>203</v>
          </cell>
          <cell r="I464">
            <v>206</v>
          </cell>
        </row>
        <row r="465">
          <cell r="C465" t="str">
            <v>득윤 2</v>
          </cell>
          <cell r="D465">
            <v>211</v>
          </cell>
          <cell r="E465">
            <v>1.6361028185941922E-3</v>
          </cell>
          <cell r="F465">
            <v>213</v>
          </cell>
          <cell r="G465">
            <v>218</v>
          </cell>
          <cell r="H465">
            <v>223</v>
          </cell>
          <cell r="I465">
            <v>227</v>
          </cell>
        </row>
        <row r="466">
          <cell r="C466" t="str">
            <v>득윤 3</v>
          </cell>
          <cell r="D466">
            <v>183</v>
          </cell>
          <cell r="E466">
            <v>1.4189896483542046E-3</v>
          </cell>
          <cell r="F466">
            <v>185</v>
          </cell>
          <cell r="G466">
            <v>189</v>
          </cell>
          <cell r="H466">
            <v>193</v>
          </cell>
          <cell r="I466">
            <v>197</v>
          </cell>
        </row>
        <row r="467">
          <cell r="C467" t="str">
            <v>갈산 1</v>
          </cell>
          <cell r="D467">
            <v>217</v>
          </cell>
          <cell r="E467">
            <v>1.6826270693599038E-3</v>
          </cell>
          <cell r="F467">
            <v>220</v>
          </cell>
          <cell r="G467">
            <v>224</v>
          </cell>
          <cell r="H467">
            <v>229</v>
          </cell>
          <cell r="I467">
            <v>233</v>
          </cell>
        </row>
        <row r="468">
          <cell r="C468" t="str">
            <v>갈산 2</v>
          </cell>
          <cell r="D468">
            <v>164</v>
          </cell>
          <cell r="E468">
            <v>1.2716628542627844E-3</v>
          </cell>
          <cell r="F468">
            <v>166</v>
          </cell>
          <cell r="G468">
            <v>169</v>
          </cell>
          <cell r="H468">
            <v>173</v>
          </cell>
          <cell r="I468">
            <v>176</v>
          </cell>
        </row>
        <row r="469">
          <cell r="C469" t="str">
            <v>광 리</v>
          </cell>
          <cell r="D469">
            <v>156</v>
          </cell>
          <cell r="E469">
            <v>1.2096305199085023E-3</v>
          </cell>
          <cell r="F469">
            <v>158</v>
          </cell>
          <cell r="G469">
            <v>161</v>
          </cell>
          <cell r="H469">
            <v>165</v>
          </cell>
          <cell r="I469">
            <v>168</v>
          </cell>
        </row>
        <row r="470">
          <cell r="C470" t="str">
            <v>이사 1</v>
          </cell>
          <cell r="D470">
            <v>248</v>
          </cell>
          <cell r="E470">
            <v>1.9230023649827472E-3</v>
          </cell>
          <cell r="F470">
            <v>251</v>
          </cell>
          <cell r="G470">
            <v>256</v>
          </cell>
          <cell r="H470">
            <v>262</v>
          </cell>
          <cell r="I470">
            <v>266</v>
          </cell>
        </row>
        <row r="471">
          <cell r="C471" t="str">
            <v>이사 2</v>
          </cell>
          <cell r="D471">
            <v>107</v>
          </cell>
          <cell r="E471">
            <v>8.2968247198852399E-4</v>
          </cell>
          <cell r="F471">
            <v>108</v>
          </cell>
          <cell r="G471">
            <v>111</v>
          </cell>
          <cell r="H471">
            <v>113</v>
          </cell>
          <cell r="I471">
            <v>115</v>
          </cell>
        </row>
        <row r="472">
          <cell r="C472" t="str">
            <v>산동리</v>
          </cell>
          <cell r="D472">
            <v>187</v>
          </cell>
          <cell r="E472">
            <v>1.4500058155313457E-3</v>
          </cell>
          <cell r="F472">
            <v>189</v>
          </cell>
          <cell r="G472">
            <v>193</v>
          </cell>
          <cell r="H472">
            <v>198</v>
          </cell>
          <cell r="I472">
            <v>201</v>
          </cell>
        </row>
        <row r="473">
          <cell r="C473" t="str">
            <v>천동 1</v>
          </cell>
          <cell r="D473">
            <v>239</v>
          </cell>
          <cell r="E473">
            <v>1.8532159888341798E-3</v>
          </cell>
          <cell r="F473">
            <v>242</v>
          </cell>
          <cell r="G473">
            <v>247</v>
          </cell>
          <cell r="H473">
            <v>252</v>
          </cell>
          <cell r="I473">
            <v>257</v>
          </cell>
        </row>
        <row r="474">
          <cell r="C474" t="str">
            <v>천동 2</v>
          </cell>
          <cell r="D474">
            <v>237</v>
          </cell>
          <cell r="E474">
            <v>1.8377079052456092E-3</v>
          </cell>
          <cell r="F474">
            <v>240</v>
          </cell>
          <cell r="G474">
            <v>245</v>
          </cell>
          <cell r="H474">
            <v>250</v>
          </cell>
          <cell r="I474">
            <v>255</v>
          </cell>
        </row>
        <row r="475">
          <cell r="C475" t="str">
            <v>천동 3</v>
          </cell>
          <cell r="D475">
            <v>163</v>
          </cell>
          <cell r="E475">
            <v>1.2639088124684992E-3</v>
          </cell>
          <cell r="F475">
            <v>165</v>
          </cell>
          <cell r="G475">
            <v>168</v>
          </cell>
          <cell r="H475">
            <v>172</v>
          </cell>
          <cell r="I475">
            <v>175</v>
          </cell>
        </row>
        <row r="476">
          <cell r="C476" t="str">
            <v>천동 4</v>
          </cell>
          <cell r="D476">
            <v>93</v>
          </cell>
          <cell r="E476">
            <v>7.211258868685302E-4</v>
          </cell>
          <cell r="F476">
            <v>94</v>
          </cell>
          <cell r="G476">
            <v>96</v>
          </cell>
          <cell r="H476">
            <v>98</v>
          </cell>
          <cell r="I476">
            <v>100</v>
          </cell>
        </row>
        <row r="477">
          <cell r="C477" t="str">
            <v>왕전 1</v>
          </cell>
          <cell r="D477">
            <v>401</v>
          </cell>
          <cell r="E477">
            <v>3.1093707595083939E-3</v>
          </cell>
          <cell r="F477">
            <v>406</v>
          </cell>
          <cell r="G477">
            <v>414</v>
          </cell>
          <cell r="H477">
            <v>424</v>
          </cell>
          <cell r="I477">
            <v>431</v>
          </cell>
        </row>
        <row r="478">
          <cell r="C478" t="str">
            <v>왕전 2</v>
          </cell>
          <cell r="D478">
            <v>71</v>
          </cell>
          <cell r="E478">
            <v>5.5053696739425424E-4</v>
          </cell>
          <cell r="F478">
            <v>72</v>
          </cell>
          <cell r="G478">
            <v>73</v>
          </cell>
          <cell r="H478">
            <v>75</v>
          </cell>
          <cell r="I478">
            <v>76</v>
          </cell>
        </row>
        <row r="479">
          <cell r="C479" t="str">
            <v>왕전 3</v>
          </cell>
          <cell r="D479">
            <v>94</v>
          </cell>
          <cell r="E479">
            <v>7.2887992866281547E-4</v>
          </cell>
          <cell r="F479">
            <v>95</v>
          </cell>
          <cell r="G479">
            <v>97</v>
          </cell>
          <cell r="H479">
            <v>99</v>
          </cell>
          <cell r="I479">
            <v>101</v>
          </cell>
        </row>
        <row r="480">
          <cell r="C480" t="str">
            <v>항월 1</v>
          </cell>
          <cell r="D480">
            <v>154</v>
          </cell>
          <cell r="E480">
            <v>1.1941224363199317E-3</v>
          </cell>
          <cell r="F480">
            <v>156</v>
          </cell>
          <cell r="G480">
            <v>159</v>
          </cell>
          <cell r="H480">
            <v>163</v>
          </cell>
          <cell r="I480">
            <v>165</v>
          </cell>
        </row>
        <row r="481">
          <cell r="C481" t="str">
            <v>항월 2</v>
          </cell>
          <cell r="D481">
            <v>123</v>
          </cell>
          <cell r="E481">
            <v>9.5374714069708833E-4</v>
          </cell>
          <cell r="F481">
            <v>124</v>
          </cell>
          <cell r="G481">
            <v>127</v>
          </cell>
          <cell r="H481">
            <v>130</v>
          </cell>
          <cell r="I481">
            <v>132</v>
          </cell>
        </row>
        <row r="482">
          <cell r="C482" t="str">
            <v>항월 3</v>
          </cell>
          <cell r="D482">
            <v>82</v>
          </cell>
          <cell r="E482">
            <v>6.3583142713139222E-4</v>
          </cell>
          <cell r="F482">
            <v>83</v>
          </cell>
          <cell r="G482">
            <v>85</v>
          </cell>
          <cell r="H482">
            <v>87</v>
          </cell>
          <cell r="I482">
            <v>88</v>
          </cell>
        </row>
        <row r="483">
          <cell r="C483" t="str">
            <v>항월 4</v>
          </cell>
          <cell r="D483">
            <v>88</v>
          </cell>
          <cell r="E483">
            <v>6.8235567789710384E-4</v>
          </cell>
          <cell r="F483">
            <v>89</v>
          </cell>
          <cell r="G483">
            <v>91</v>
          </cell>
          <cell r="H483">
            <v>93</v>
          </cell>
          <cell r="I483">
            <v>95</v>
          </cell>
        </row>
        <row r="484">
          <cell r="C484" t="str">
            <v>사월 1</v>
          </cell>
          <cell r="D484">
            <v>162</v>
          </cell>
          <cell r="E484">
            <v>1.2561547706742139E-3</v>
          </cell>
          <cell r="F484">
            <v>164</v>
          </cell>
          <cell r="G484">
            <v>167</v>
          </cell>
          <cell r="H484">
            <v>171</v>
          </cell>
          <cell r="I484">
            <v>174</v>
          </cell>
        </row>
        <row r="485">
          <cell r="C485" t="str">
            <v>사월 2</v>
          </cell>
          <cell r="D485">
            <v>95</v>
          </cell>
          <cell r="E485">
            <v>7.3663397045710074E-4</v>
          </cell>
          <cell r="F485">
            <v>96</v>
          </cell>
          <cell r="G485">
            <v>98</v>
          </cell>
          <cell r="H485">
            <v>100</v>
          </cell>
          <cell r="I485">
            <v>102</v>
          </cell>
        </row>
        <row r="486">
          <cell r="C486" t="str">
            <v>사월 3</v>
          </cell>
          <cell r="D486">
            <v>115</v>
          </cell>
          <cell r="E486">
            <v>8.9171480634280616E-4</v>
          </cell>
          <cell r="F486">
            <v>116</v>
          </cell>
          <cell r="G486">
            <v>119</v>
          </cell>
          <cell r="H486">
            <v>121</v>
          </cell>
          <cell r="I486">
            <v>124</v>
          </cell>
        </row>
        <row r="487">
          <cell r="C487" t="str">
            <v>율리 1</v>
          </cell>
          <cell r="D487">
            <v>156</v>
          </cell>
          <cell r="E487">
            <v>1.2096305199085023E-3</v>
          </cell>
          <cell r="F487">
            <v>158</v>
          </cell>
          <cell r="G487">
            <v>161</v>
          </cell>
          <cell r="H487">
            <v>165</v>
          </cell>
          <cell r="I487">
            <v>168</v>
          </cell>
        </row>
        <row r="488">
          <cell r="C488" t="str">
            <v>율리 2</v>
          </cell>
          <cell r="D488">
            <v>150</v>
          </cell>
          <cell r="E488">
            <v>1.1631062691427906E-3</v>
          </cell>
          <cell r="F488">
            <v>152</v>
          </cell>
          <cell r="G488">
            <v>155</v>
          </cell>
          <cell r="H488">
            <v>158</v>
          </cell>
          <cell r="I488">
            <v>161</v>
          </cell>
        </row>
        <row r="489">
          <cell r="C489" t="str">
            <v>율리 3</v>
          </cell>
          <cell r="D489">
            <v>81</v>
          </cell>
          <cell r="E489">
            <v>6.2807738533710695E-4</v>
          </cell>
          <cell r="F489">
            <v>82</v>
          </cell>
          <cell r="G489">
            <v>84</v>
          </cell>
          <cell r="H489">
            <v>86</v>
          </cell>
          <cell r="I489">
            <v>87</v>
          </cell>
        </row>
        <row r="490">
          <cell r="C490" t="str">
            <v>오강 1</v>
          </cell>
          <cell r="D490">
            <v>120</v>
          </cell>
          <cell r="E490">
            <v>9.3048501531423251E-4</v>
          </cell>
          <cell r="F490">
            <v>121</v>
          </cell>
          <cell r="G490">
            <v>124</v>
          </cell>
          <cell r="H490">
            <v>127</v>
          </cell>
          <cell r="I490">
            <v>129</v>
          </cell>
        </row>
        <row r="491">
          <cell r="C491" t="str">
            <v>오강 2</v>
          </cell>
          <cell r="D491">
            <v>149</v>
          </cell>
          <cell r="E491">
            <v>1.1553522273485054E-3</v>
          </cell>
          <cell r="F491">
            <v>151</v>
          </cell>
          <cell r="G491">
            <v>154</v>
          </cell>
          <cell r="H491">
            <v>157</v>
          </cell>
          <cell r="I491">
            <v>160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32"/>
  <sheetViews>
    <sheetView view="pageBreakPreview" zoomScale="115" zoomScaleNormal="85" zoomScaleSheetLayoutView="115" workbookViewId="0">
      <selection activeCell="F37" sqref="F37"/>
    </sheetView>
  </sheetViews>
  <sheetFormatPr defaultColWidth="8.625" defaultRowHeight="20.100000000000001" customHeight="1" outlineLevelCol="1"/>
  <cols>
    <col min="1" max="2" width="8.625" style="150"/>
    <col min="3" max="3" width="7.875" style="150" customWidth="1"/>
    <col min="4" max="4" width="7.875" style="150" hidden="1" customWidth="1" outlineLevel="1"/>
    <col min="5" max="5" width="7.875" style="150" customWidth="1" collapsed="1"/>
    <col min="6" max="9" width="7.875" style="150" customWidth="1"/>
    <col min="10" max="10" width="7.875" style="150" hidden="1" customWidth="1" outlineLevel="1"/>
    <col min="11" max="11" width="7.875" style="150" customWidth="1" collapsed="1"/>
    <col min="12" max="15" width="7.875" style="150" customWidth="1"/>
    <col min="16" max="16" width="7.875" style="150" hidden="1" customWidth="1" outlineLevel="1"/>
    <col min="17" max="17" width="7.875" style="150" customWidth="1" collapsed="1"/>
    <col min="18" max="20" width="7.875" style="150" customWidth="1"/>
    <col min="21" max="16384" width="8.625" style="150"/>
  </cols>
  <sheetData>
    <row r="1" spans="1:24" s="155" customFormat="1" ht="15.95" customHeight="1">
      <c r="A1" s="67" t="s">
        <v>903</v>
      </c>
    </row>
    <row r="2" spans="1:24" s="155" customFormat="1" ht="15.95" customHeight="1">
      <c r="A2" s="67" t="s">
        <v>1297</v>
      </c>
      <c r="C2" s="156"/>
      <c r="D2" s="156"/>
      <c r="E2" s="156"/>
      <c r="G2" s="156"/>
      <c r="H2" s="156"/>
    </row>
    <row r="3" spans="1:24" ht="14.1" customHeight="1">
      <c r="A3" s="223" t="s">
        <v>1</v>
      </c>
      <c r="B3" s="224"/>
      <c r="C3" s="227" t="s">
        <v>1568</v>
      </c>
      <c r="D3" s="228"/>
      <c r="E3" s="228"/>
      <c r="F3" s="228"/>
      <c r="G3" s="228"/>
      <c r="H3" s="229"/>
      <c r="I3" s="217" t="s">
        <v>1569</v>
      </c>
      <c r="J3" s="217"/>
      <c r="K3" s="217"/>
      <c r="L3" s="217"/>
      <c r="M3" s="217"/>
      <c r="N3" s="217"/>
      <c r="O3" s="217" t="s">
        <v>660</v>
      </c>
      <c r="P3" s="217"/>
      <c r="Q3" s="217"/>
      <c r="R3" s="217"/>
      <c r="S3" s="217"/>
      <c r="T3" s="217"/>
      <c r="V3" s="184" t="s">
        <v>1250</v>
      </c>
      <c r="W3" s="184" t="s">
        <v>1251</v>
      </c>
      <c r="X3" s="184" t="s">
        <v>1252</v>
      </c>
    </row>
    <row r="4" spans="1:24" ht="14.1" customHeight="1">
      <c r="A4" s="225"/>
      <c r="B4" s="226"/>
      <c r="C4" s="183">
        <v>2013</v>
      </c>
      <c r="D4" s="199">
        <v>2014</v>
      </c>
      <c r="E4" s="183">
        <v>2015</v>
      </c>
      <c r="F4" s="183">
        <v>2020</v>
      </c>
      <c r="G4" s="183">
        <v>2025</v>
      </c>
      <c r="H4" s="183">
        <v>2030</v>
      </c>
      <c r="I4" s="183">
        <v>2013</v>
      </c>
      <c r="J4" s="199">
        <v>2014</v>
      </c>
      <c r="K4" s="183">
        <v>2015</v>
      </c>
      <c r="L4" s="183">
        <v>2020</v>
      </c>
      <c r="M4" s="183">
        <v>2025</v>
      </c>
      <c r="N4" s="183">
        <v>2030</v>
      </c>
      <c r="O4" s="183">
        <v>2013</v>
      </c>
      <c r="P4" s="199">
        <v>2014</v>
      </c>
      <c r="Q4" s="183">
        <v>2015</v>
      </c>
      <c r="R4" s="183">
        <v>2020</v>
      </c>
      <c r="S4" s="183">
        <v>2025</v>
      </c>
      <c r="T4" s="183">
        <v>2030</v>
      </c>
      <c r="V4" s="184" t="str">
        <f>IF(SUM(C5:H5)=SUM('1.계획인구(행정)'!$D$5:$I$5),"OK","NG")</f>
        <v>OK</v>
      </c>
      <c r="W4" s="184" t="str">
        <f>IF(SUM(I5:N5)=SUM('1.계획인구(행정)'!$J$5:$O$5),"OK","NG")</f>
        <v>OK</v>
      </c>
      <c r="X4" s="184" t="str">
        <f>IF(SUM(O5:T5)=SUM('1.계획인구(행정)'!$P$5:$U$5),"OK","NG")</f>
        <v>OK</v>
      </c>
    </row>
    <row r="5" spans="1:24" ht="15.95" customHeight="1">
      <c r="A5" s="218" t="s">
        <v>1323</v>
      </c>
      <c r="B5" s="219"/>
      <c r="C5" s="160">
        <f>SUM(C6:C20)</f>
        <v>128965</v>
      </c>
      <c r="D5" s="160">
        <f>SUM(D6:D20)</f>
        <v>132476</v>
      </c>
      <c r="E5" s="160">
        <f t="shared" ref="E5:T5" si="0">SUM(E6:E20)</f>
        <v>130469</v>
      </c>
      <c r="F5" s="160">
        <f t="shared" si="0"/>
        <v>133201</v>
      </c>
      <c r="G5" s="160">
        <f t="shared" si="0"/>
        <v>136221</v>
      </c>
      <c r="H5" s="160">
        <f t="shared" si="0"/>
        <v>138561</v>
      </c>
      <c r="I5" s="160">
        <f t="shared" si="0"/>
        <v>0</v>
      </c>
      <c r="J5" s="160">
        <f t="shared" ref="J5" si="1">SUM(J6:J20)</f>
        <v>2218</v>
      </c>
      <c r="K5" s="160">
        <f t="shared" si="0"/>
        <v>2200</v>
      </c>
      <c r="L5" s="160">
        <f t="shared" si="0"/>
        <v>7815</v>
      </c>
      <c r="M5" s="160">
        <f t="shared" si="0"/>
        <v>7815</v>
      </c>
      <c r="N5" s="160">
        <f t="shared" si="0"/>
        <v>7815</v>
      </c>
      <c r="O5" s="160">
        <f t="shared" si="0"/>
        <v>128965</v>
      </c>
      <c r="P5" s="160">
        <f t="shared" ref="P5" si="2">SUM(P6:P20)</f>
        <v>134694</v>
      </c>
      <c r="Q5" s="160">
        <f t="shared" si="0"/>
        <v>132669</v>
      </c>
      <c r="R5" s="160">
        <f t="shared" si="0"/>
        <v>141016</v>
      </c>
      <c r="S5" s="160">
        <f t="shared" si="0"/>
        <v>144036</v>
      </c>
      <c r="T5" s="160">
        <f t="shared" si="0"/>
        <v>146376</v>
      </c>
    </row>
    <row r="6" spans="1:24" ht="15.95" customHeight="1">
      <c r="A6" s="220"/>
      <c r="B6" s="183" t="s">
        <v>1254</v>
      </c>
      <c r="C6" s="160">
        <f>'1.계획인구(행정집계)'!C6</f>
        <v>10575</v>
      </c>
      <c r="D6" s="160">
        <f>'1.계획인구(행정집계)'!D6</f>
        <v>10596</v>
      </c>
      <c r="E6" s="160">
        <f>'1.계획인구(행정집계)'!E6</f>
        <v>10421</v>
      </c>
      <c r="F6" s="160">
        <f>'1.계획인구(행정집계)'!F6</f>
        <v>10332</v>
      </c>
      <c r="G6" s="160">
        <f>'1.계획인구(행정집계)'!G6</f>
        <v>10581</v>
      </c>
      <c r="H6" s="160">
        <f>'1.계획인구(행정집계)'!H6</f>
        <v>10756</v>
      </c>
      <c r="I6" s="160">
        <f>'1.계획인구(행정집계)'!I6</f>
        <v>0</v>
      </c>
      <c r="J6" s="160">
        <f>'1.계획인구(행정집계)'!J6</f>
        <v>0</v>
      </c>
      <c r="K6" s="160">
        <f>'1.계획인구(행정집계)'!K6</f>
        <v>0</v>
      </c>
      <c r="L6" s="160">
        <f>'1.계획인구(행정집계)'!L6</f>
        <v>0</v>
      </c>
      <c r="M6" s="160">
        <f>'1.계획인구(행정집계)'!M6</f>
        <v>0</v>
      </c>
      <c r="N6" s="160">
        <f>'1.계획인구(행정집계)'!N6</f>
        <v>0</v>
      </c>
      <c r="O6" s="160">
        <f t="shared" ref="O6:O20" si="3">C6+I6</f>
        <v>10575</v>
      </c>
      <c r="P6" s="160">
        <f>'1.계획인구(행정집계)'!P6</f>
        <v>10596</v>
      </c>
      <c r="Q6" s="160">
        <f t="shared" ref="Q6:Q20" si="4">E6+K6</f>
        <v>10421</v>
      </c>
      <c r="R6" s="160">
        <f t="shared" ref="R6:R20" si="5">F6+L6</f>
        <v>10332</v>
      </c>
      <c r="S6" s="160">
        <f t="shared" ref="S6:S20" si="6">G6+M6</f>
        <v>10581</v>
      </c>
      <c r="T6" s="160">
        <f t="shared" ref="T6:T20" si="7">H6+N6</f>
        <v>10756</v>
      </c>
    </row>
    <row r="7" spans="1:24" ht="15.95" customHeight="1">
      <c r="A7" s="221"/>
      <c r="B7" s="183" t="s">
        <v>1255</v>
      </c>
      <c r="C7" s="160">
        <f>'1.계획인구(행정집계)'!C20</f>
        <v>16342</v>
      </c>
      <c r="D7" s="160">
        <f>'1.계획인구(행정집계)'!D20</f>
        <v>16467</v>
      </c>
      <c r="E7" s="160">
        <f>'1.계획인구(행정집계)'!E20</f>
        <v>18357</v>
      </c>
      <c r="F7" s="160">
        <f>'1.계획인구(행정집계)'!F20</f>
        <v>18193</v>
      </c>
      <c r="G7" s="160">
        <f>'1.계획인구(행정집계)'!G20</f>
        <v>18577</v>
      </c>
      <c r="H7" s="160">
        <f>'1.계획인구(행정집계)'!H20</f>
        <v>18873</v>
      </c>
      <c r="I7" s="160">
        <f>'1.계획인구(행정집계)'!I20</f>
        <v>0</v>
      </c>
      <c r="J7" s="160">
        <f>'1.계획인구(행정집계)'!J20</f>
        <v>73</v>
      </c>
      <c r="K7" s="160">
        <f>'1.계획인구(행정집계)'!K20</f>
        <v>1491</v>
      </c>
      <c r="L7" s="160">
        <f>'1.계획인구(행정집계)'!L20</f>
        <v>1491</v>
      </c>
      <c r="M7" s="160">
        <f>'1.계획인구(행정집계)'!M20</f>
        <v>1491</v>
      </c>
      <c r="N7" s="160">
        <f>'1.계획인구(행정집계)'!N20</f>
        <v>1491</v>
      </c>
      <c r="O7" s="160">
        <f t="shared" si="3"/>
        <v>16342</v>
      </c>
      <c r="P7" s="160">
        <f>'1.계획인구(행정집계)'!P20</f>
        <v>16540</v>
      </c>
      <c r="Q7" s="160">
        <f t="shared" si="4"/>
        <v>19848</v>
      </c>
      <c r="R7" s="160">
        <f t="shared" si="5"/>
        <v>19684</v>
      </c>
      <c r="S7" s="160">
        <f t="shared" si="6"/>
        <v>20068</v>
      </c>
      <c r="T7" s="160">
        <f t="shared" si="7"/>
        <v>20364</v>
      </c>
    </row>
    <row r="8" spans="1:24" ht="15.95" customHeight="1">
      <c r="A8" s="221"/>
      <c r="B8" s="183" t="s">
        <v>1256</v>
      </c>
      <c r="C8" s="160">
        <f>'1.계획인구(행정집계)'!C34</f>
        <v>5357</v>
      </c>
      <c r="D8" s="160">
        <f>'1.계획인구(행정집계)'!D34</f>
        <v>5363</v>
      </c>
      <c r="E8" s="160">
        <f>'1.계획인구(행정집계)'!E34</f>
        <v>5283</v>
      </c>
      <c r="F8" s="160">
        <f>'1.계획인구(행정집계)'!F34</f>
        <v>5227</v>
      </c>
      <c r="G8" s="160">
        <f>'1.계획인구(행정집계)'!G34</f>
        <v>5351</v>
      </c>
      <c r="H8" s="160">
        <f>'1.계획인구(행정집계)'!H34</f>
        <v>5447</v>
      </c>
      <c r="I8" s="160">
        <f>'1.계획인구(행정집계)'!I34</f>
        <v>0</v>
      </c>
      <c r="J8" s="160">
        <f>'1.계획인구(행정집계)'!J34</f>
        <v>0</v>
      </c>
      <c r="K8" s="160">
        <f>'1.계획인구(행정집계)'!K34</f>
        <v>0</v>
      </c>
      <c r="L8" s="160">
        <f>'1.계획인구(행정집계)'!L34</f>
        <v>0</v>
      </c>
      <c r="M8" s="160">
        <f>'1.계획인구(행정집계)'!M34</f>
        <v>0</v>
      </c>
      <c r="N8" s="160">
        <f>'1.계획인구(행정집계)'!N34</f>
        <v>0</v>
      </c>
      <c r="O8" s="160">
        <f t="shared" si="3"/>
        <v>5357</v>
      </c>
      <c r="P8" s="160">
        <f>'1.계획인구(행정집계)'!P34</f>
        <v>5363</v>
      </c>
      <c r="Q8" s="160">
        <f t="shared" si="4"/>
        <v>5283</v>
      </c>
      <c r="R8" s="160">
        <f t="shared" si="5"/>
        <v>5227</v>
      </c>
      <c r="S8" s="160">
        <f t="shared" si="6"/>
        <v>5351</v>
      </c>
      <c r="T8" s="160">
        <f t="shared" si="7"/>
        <v>5447</v>
      </c>
    </row>
    <row r="9" spans="1:24" ht="15.95" customHeight="1">
      <c r="A9" s="221"/>
      <c r="B9" s="183" t="s">
        <v>1253</v>
      </c>
      <c r="C9" s="160">
        <f>'1.계획인구(행정집계)'!C46</f>
        <v>5303</v>
      </c>
      <c r="D9" s="160">
        <f>'1.계획인구(행정집계)'!D46</f>
        <v>5311</v>
      </c>
      <c r="E9" s="160">
        <f>'1.계획인구(행정집계)'!E46</f>
        <v>5230</v>
      </c>
      <c r="F9" s="160">
        <f>'1.계획인구(행정집계)'!F46</f>
        <v>5173</v>
      </c>
      <c r="G9" s="160">
        <f>'1.계획인구(행정집계)'!G46</f>
        <v>5297</v>
      </c>
      <c r="H9" s="160">
        <f>'1.계획인구(행정집계)'!H46</f>
        <v>5395</v>
      </c>
      <c r="I9" s="160">
        <f>'1.계획인구(행정집계)'!I46</f>
        <v>0</v>
      </c>
      <c r="J9" s="160">
        <f>'1.계획인구(행정집계)'!J46</f>
        <v>0</v>
      </c>
      <c r="K9" s="160">
        <f>'1.계획인구(행정집계)'!K46</f>
        <v>0</v>
      </c>
      <c r="L9" s="160">
        <f>'1.계획인구(행정집계)'!L46</f>
        <v>0</v>
      </c>
      <c r="M9" s="160">
        <f>'1.계획인구(행정집계)'!M46</f>
        <v>0</v>
      </c>
      <c r="N9" s="160">
        <f>'1.계획인구(행정집계)'!N46</f>
        <v>0</v>
      </c>
      <c r="O9" s="160">
        <f t="shared" si="3"/>
        <v>5303</v>
      </c>
      <c r="P9" s="160">
        <f>'1.계획인구(행정집계)'!P46</f>
        <v>5311</v>
      </c>
      <c r="Q9" s="160">
        <f t="shared" si="4"/>
        <v>5230</v>
      </c>
      <c r="R9" s="160">
        <f t="shared" si="5"/>
        <v>5173</v>
      </c>
      <c r="S9" s="160">
        <f t="shared" si="6"/>
        <v>5297</v>
      </c>
      <c r="T9" s="160">
        <f t="shared" si="7"/>
        <v>5395</v>
      </c>
    </row>
    <row r="10" spans="1:24" ht="15.95" customHeight="1">
      <c r="A10" s="221"/>
      <c r="B10" s="183" t="s">
        <v>1257</v>
      </c>
      <c r="C10" s="160">
        <f>'1.계획인구(행정집계)'!C60</f>
        <v>3897</v>
      </c>
      <c r="D10" s="160">
        <f>'1.계획인구(행정집계)'!D60</f>
        <v>3902</v>
      </c>
      <c r="E10" s="160">
        <f>'1.계획인구(행정집계)'!E60</f>
        <v>3842</v>
      </c>
      <c r="F10" s="160">
        <f>'1.계획인구(행정집계)'!F60</f>
        <v>3803</v>
      </c>
      <c r="G10" s="160">
        <f>'1.계획인구(행정집계)'!G60</f>
        <v>3894</v>
      </c>
      <c r="H10" s="160">
        <f>'1.계획인구(행정집계)'!H60</f>
        <v>3965</v>
      </c>
      <c r="I10" s="160">
        <f>'1.계획인구(행정집계)'!I60</f>
        <v>0</v>
      </c>
      <c r="J10" s="160">
        <f>'1.계획인구(행정집계)'!J60</f>
        <v>0</v>
      </c>
      <c r="K10" s="160">
        <f>'1.계획인구(행정집계)'!K60</f>
        <v>0</v>
      </c>
      <c r="L10" s="160">
        <f>'1.계획인구(행정집계)'!L60</f>
        <v>0</v>
      </c>
      <c r="M10" s="160">
        <f>'1.계획인구(행정집계)'!M60</f>
        <v>0</v>
      </c>
      <c r="N10" s="160">
        <f>'1.계획인구(행정집계)'!N60</f>
        <v>0</v>
      </c>
      <c r="O10" s="160">
        <f t="shared" si="3"/>
        <v>3897</v>
      </c>
      <c r="P10" s="160">
        <f>'1.계획인구(행정집계)'!P60</f>
        <v>3902</v>
      </c>
      <c r="Q10" s="160">
        <f t="shared" si="4"/>
        <v>3842</v>
      </c>
      <c r="R10" s="160">
        <f t="shared" si="5"/>
        <v>3803</v>
      </c>
      <c r="S10" s="160">
        <f t="shared" si="6"/>
        <v>3894</v>
      </c>
      <c r="T10" s="160">
        <f t="shared" si="7"/>
        <v>3965</v>
      </c>
    </row>
    <row r="11" spans="1:24" ht="15.95" customHeight="1">
      <c r="A11" s="221"/>
      <c r="B11" s="183" t="s">
        <v>1260</v>
      </c>
      <c r="C11" s="160">
        <f>'1.계획인구(행정집계)'!C75</f>
        <v>4131</v>
      </c>
      <c r="D11" s="160">
        <f>'1.계획인구(행정집계)'!D75</f>
        <v>4136</v>
      </c>
      <c r="E11" s="160">
        <f>'1.계획인구(행정집계)'!E75</f>
        <v>4074</v>
      </c>
      <c r="F11" s="160">
        <f>'1.계획인구(행정집계)'!F75</f>
        <v>4026</v>
      </c>
      <c r="G11" s="160">
        <f>'1.계획인구(행정집계)'!G75</f>
        <v>4122</v>
      </c>
      <c r="H11" s="160">
        <f>'1.계획인구(행정집계)'!H75</f>
        <v>4199</v>
      </c>
      <c r="I11" s="160">
        <f>'1.계획인구(행정집계)'!I75</f>
        <v>0</v>
      </c>
      <c r="J11" s="160">
        <f>'1.계획인구(행정집계)'!J75</f>
        <v>0</v>
      </c>
      <c r="K11" s="160">
        <f>'1.계획인구(행정집계)'!K75</f>
        <v>0</v>
      </c>
      <c r="L11" s="160">
        <f>'1.계획인구(행정집계)'!L75</f>
        <v>0</v>
      </c>
      <c r="M11" s="160">
        <f>'1.계획인구(행정집계)'!M75</f>
        <v>0</v>
      </c>
      <c r="N11" s="160">
        <f>'1.계획인구(행정집계)'!N75</f>
        <v>0</v>
      </c>
      <c r="O11" s="160">
        <f t="shared" si="3"/>
        <v>4131</v>
      </c>
      <c r="P11" s="160">
        <f>'1.계획인구(행정집계)'!P75</f>
        <v>4136</v>
      </c>
      <c r="Q11" s="160">
        <f t="shared" si="4"/>
        <v>4074</v>
      </c>
      <c r="R11" s="160">
        <f t="shared" si="5"/>
        <v>4026</v>
      </c>
      <c r="S11" s="160">
        <f t="shared" si="6"/>
        <v>4122</v>
      </c>
      <c r="T11" s="160">
        <f t="shared" si="7"/>
        <v>4199</v>
      </c>
    </row>
    <row r="12" spans="1:24" ht="15.95" customHeight="1">
      <c r="A12" s="221"/>
      <c r="B12" s="183" t="s">
        <v>1261</v>
      </c>
      <c r="C12" s="160">
        <f>'1.계획인구(행정집계)'!C89</f>
        <v>4307</v>
      </c>
      <c r="D12" s="160">
        <f>'1.계획인구(행정집계)'!D89</f>
        <v>4313</v>
      </c>
      <c r="E12" s="160">
        <f>'1.계획인구(행정집계)'!E89</f>
        <v>4247</v>
      </c>
      <c r="F12" s="160">
        <f>'1.계획인구(행정집계)'!F89</f>
        <v>4209</v>
      </c>
      <c r="G12" s="160">
        <f>'1.계획인구(행정집계)'!G89</f>
        <v>4306</v>
      </c>
      <c r="H12" s="160">
        <f>'1.계획인구(행정집계)'!H89</f>
        <v>4389</v>
      </c>
      <c r="I12" s="160">
        <f>'1.계획인구(행정집계)'!I89</f>
        <v>0</v>
      </c>
      <c r="J12" s="160">
        <f>'1.계획인구(행정집계)'!J89</f>
        <v>0</v>
      </c>
      <c r="K12" s="160">
        <f>'1.계획인구(행정집계)'!K89</f>
        <v>0</v>
      </c>
      <c r="L12" s="160">
        <f>'1.계획인구(행정집계)'!L89</f>
        <v>0</v>
      </c>
      <c r="M12" s="160">
        <f>'1.계획인구(행정집계)'!M89</f>
        <v>0</v>
      </c>
      <c r="N12" s="160">
        <f>'1.계획인구(행정집계)'!N89</f>
        <v>0</v>
      </c>
      <c r="O12" s="160">
        <f t="shared" si="3"/>
        <v>4307</v>
      </c>
      <c r="P12" s="160">
        <f>'1.계획인구(행정집계)'!P89</f>
        <v>4313</v>
      </c>
      <c r="Q12" s="160">
        <f t="shared" si="4"/>
        <v>4247</v>
      </c>
      <c r="R12" s="160">
        <f t="shared" si="5"/>
        <v>4209</v>
      </c>
      <c r="S12" s="160">
        <f t="shared" si="6"/>
        <v>4306</v>
      </c>
      <c r="T12" s="160">
        <f t="shared" si="7"/>
        <v>4389</v>
      </c>
    </row>
    <row r="13" spans="1:24" ht="15.95" customHeight="1">
      <c r="A13" s="221"/>
      <c r="B13" s="183" t="s">
        <v>1262</v>
      </c>
      <c r="C13" s="160">
        <f>'1.계획인구(행정집계)'!C102</f>
        <v>7175</v>
      </c>
      <c r="D13" s="160">
        <f>'1.계획인구(행정집계)'!D102</f>
        <v>7186</v>
      </c>
      <c r="E13" s="160">
        <f>'1.계획인구(행정집계)'!E102</f>
        <v>7075</v>
      </c>
      <c r="F13" s="160">
        <f>'1.계획인구(행정집계)'!F102</f>
        <v>6999</v>
      </c>
      <c r="G13" s="160">
        <f>'1.계획인구(행정집계)'!G102</f>
        <v>7170</v>
      </c>
      <c r="H13" s="160">
        <f>'1.계획인구(행정집계)'!H102</f>
        <v>7300</v>
      </c>
      <c r="I13" s="160">
        <f>'1.계획인구(행정집계)'!I102</f>
        <v>0</v>
      </c>
      <c r="J13" s="160">
        <f>'1.계획인구(행정집계)'!J102</f>
        <v>0</v>
      </c>
      <c r="K13" s="160">
        <f>'1.계획인구(행정집계)'!K102</f>
        <v>0</v>
      </c>
      <c r="L13" s="160">
        <f>'1.계획인구(행정집계)'!L102</f>
        <v>0</v>
      </c>
      <c r="M13" s="160">
        <f>'1.계획인구(행정집계)'!M102</f>
        <v>0</v>
      </c>
      <c r="N13" s="160">
        <f>'1.계획인구(행정집계)'!N102</f>
        <v>0</v>
      </c>
      <c r="O13" s="160">
        <f t="shared" si="3"/>
        <v>7175</v>
      </c>
      <c r="P13" s="160">
        <f>'1.계획인구(행정집계)'!P102</f>
        <v>7186</v>
      </c>
      <c r="Q13" s="160">
        <f t="shared" si="4"/>
        <v>7075</v>
      </c>
      <c r="R13" s="160">
        <f t="shared" si="5"/>
        <v>6999</v>
      </c>
      <c r="S13" s="160">
        <f t="shared" si="6"/>
        <v>7170</v>
      </c>
      <c r="T13" s="160">
        <f t="shared" si="7"/>
        <v>7300</v>
      </c>
    </row>
    <row r="14" spans="1:24" ht="15.95" customHeight="1">
      <c r="A14" s="221"/>
      <c r="B14" s="183" t="s">
        <v>1264</v>
      </c>
      <c r="C14" s="160">
        <f>'1.계획인구(행정집계)'!C123</f>
        <v>2871</v>
      </c>
      <c r="D14" s="160">
        <f>'1.계획인구(행정집계)'!D123</f>
        <v>2877</v>
      </c>
      <c r="E14" s="160">
        <f>'1.계획인구(행정집계)'!E123</f>
        <v>2833</v>
      </c>
      <c r="F14" s="160">
        <f>'1.계획인구(행정집계)'!F123</f>
        <v>2800</v>
      </c>
      <c r="G14" s="160">
        <f>'1.계획인구(행정집계)'!G123</f>
        <v>2866</v>
      </c>
      <c r="H14" s="160">
        <f>'1.계획인구(행정집계)'!H123</f>
        <v>2920</v>
      </c>
      <c r="I14" s="160">
        <f>'1.계획인구(행정집계)'!I123</f>
        <v>0</v>
      </c>
      <c r="J14" s="160">
        <f>'1.계획인구(행정집계)'!J123</f>
        <v>0</v>
      </c>
      <c r="K14" s="160">
        <f>'1.계획인구(행정집계)'!K123</f>
        <v>0</v>
      </c>
      <c r="L14" s="160">
        <f>'1.계획인구(행정집계)'!L123</f>
        <v>0</v>
      </c>
      <c r="M14" s="160">
        <f>'1.계획인구(행정집계)'!M123</f>
        <v>0</v>
      </c>
      <c r="N14" s="160">
        <f>'1.계획인구(행정집계)'!N123</f>
        <v>0</v>
      </c>
      <c r="O14" s="160">
        <f t="shared" si="3"/>
        <v>2871</v>
      </c>
      <c r="P14" s="160">
        <f>'1.계획인구(행정집계)'!P123</f>
        <v>2877</v>
      </c>
      <c r="Q14" s="160">
        <f t="shared" si="4"/>
        <v>2833</v>
      </c>
      <c r="R14" s="160">
        <f t="shared" si="5"/>
        <v>2800</v>
      </c>
      <c r="S14" s="160">
        <f t="shared" si="6"/>
        <v>2866</v>
      </c>
      <c r="T14" s="160">
        <f t="shared" si="7"/>
        <v>2920</v>
      </c>
    </row>
    <row r="15" spans="1:24" ht="15.95" customHeight="1">
      <c r="A15" s="221"/>
      <c r="B15" s="183" t="s">
        <v>1265</v>
      </c>
      <c r="C15" s="160">
        <f>'1.계획인구(행정집계)'!C138</f>
        <v>6598</v>
      </c>
      <c r="D15" s="160">
        <f>'1.계획인구(행정집계)'!D138</f>
        <v>6606</v>
      </c>
      <c r="E15" s="160">
        <f>'1.계획인구(행정집계)'!E138</f>
        <v>6505</v>
      </c>
      <c r="F15" s="160">
        <f>'1.계획인구(행정집계)'!F138</f>
        <v>6438</v>
      </c>
      <c r="G15" s="160">
        <f>'1.계획인구(행정집계)'!G138</f>
        <v>6595</v>
      </c>
      <c r="H15" s="160">
        <f>'1.계획인구(행정집계)'!H138</f>
        <v>6715</v>
      </c>
      <c r="I15" s="160">
        <f>'1.계획인구(행정집계)'!I138</f>
        <v>0</v>
      </c>
      <c r="J15" s="160">
        <f>'1.계획인구(행정집계)'!J138</f>
        <v>0</v>
      </c>
      <c r="K15" s="160">
        <f>'1.계획인구(행정집계)'!K138</f>
        <v>0</v>
      </c>
      <c r="L15" s="160">
        <f>'1.계획인구(행정집계)'!L138</f>
        <v>2927</v>
      </c>
      <c r="M15" s="160">
        <f>'1.계획인구(행정집계)'!M138</f>
        <v>2927</v>
      </c>
      <c r="N15" s="160">
        <f>'1.계획인구(행정집계)'!N138</f>
        <v>2927</v>
      </c>
      <c r="O15" s="160">
        <f t="shared" si="3"/>
        <v>6598</v>
      </c>
      <c r="P15" s="160">
        <f>'1.계획인구(행정집계)'!P138</f>
        <v>6606</v>
      </c>
      <c r="Q15" s="160">
        <f t="shared" si="4"/>
        <v>6505</v>
      </c>
      <c r="R15" s="160">
        <f t="shared" si="5"/>
        <v>9365</v>
      </c>
      <c r="S15" s="160">
        <f t="shared" si="6"/>
        <v>9522</v>
      </c>
      <c r="T15" s="160">
        <f t="shared" si="7"/>
        <v>9642</v>
      </c>
    </row>
    <row r="16" spans="1:24" ht="15.95" customHeight="1">
      <c r="A16" s="221"/>
      <c r="B16" s="183" t="s">
        <v>1266</v>
      </c>
      <c r="C16" s="160">
        <f>'1.계획인구(행정집계)'!C156</f>
        <v>4295</v>
      </c>
      <c r="D16" s="160">
        <f>'1.계획인구(행정집계)'!D156</f>
        <v>4299</v>
      </c>
      <c r="E16" s="160">
        <f>'1.계획인구(행정집계)'!E156</f>
        <v>4233</v>
      </c>
      <c r="F16" s="160">
        <f>'1.계획인구(행정집계)'!F156</f>
        <v>4189</v>
      </c>
      <c r="G16" s="160">
        <f>'1.계획인구(행정집계)'!G156</f>
        <v>4288</v>
      </c>
      <c r="H16" s="160">
        <f>'1.계획인구(행정집계)'!H156</f>
        <v>4366</v>
      </c>
      <c r="I16" s="160">
        <f>'1.계획인구(행정집계)'!I156</f>
        <v>0</v>
      </c>
      <c r="J16" s="160">
        <f>'1.계획인구(행정집계)'!J156</f>
        <v>0</v>
      </c>
      <c r="K16" s="160">
        <f>'1.계획인구(행정집계)'!K156</f>
        <v>0</v>
      </c>
      <c r="L16" s="160">
        <f>'1.계획인구(행정집계)'!L156</f>
        <v>0</v>
      </c>
      <c r="M16" s="160">
        <f>'1.계획인구(행정집계)'!M156</f>
        <v>0</v>
      </c>
      <c r="N16" s="160">
        <f>'1.계획인구(행정집계)'!N156</f>
        <v>0</v>
      </c>
      <c r="O16" s="160">
        <f t="shared" si="3"/>
        <v>4295</v>
      </c>
      <c r="P16" s="160">
        <f>'1.계획인구(행정집계)'!P156</f>
        <v>4299</v>
      </c>
      <c r="Q16" s="160">
        <f t="shared" si="4"/>
        <v>4233</v>
      </c>
      <c r="R16" s="160">
        <f t="shared" si="5"/>
        <v>4189</v>
      </c>
      <c r="S16" s="160">
        <f t="shared" si="6"/>
        <v>4288</v>
      </c>
      <c r="T16" s="160">
        <f t="shared" si="7"/>
        <v>4366</v>
      </c>
    </row>
    <row r="17" spans="1:27" ht="15.95" customHeight="1">
      <c r="A17" s="221"/>
      <c r="B17" s="183" t="s">
        <v>1267</v>
      </c>
      <c r="C17" s="160">
        <f>'1.계획인구(행정집계)'!C171</f>
        <v>5431</v>
      </c>
      <c r="D17" s="160">
        <f>'1.계획인구(행정집계)'!D171</f>
        <v>5438</v>
      </c>
      <c r="E17" s="160">
        <f>'1.계획인구(행정집계)'!E171</f>
        <v>5355</v>
      </c>
      <c r="F17" s="160">
        <f>'1.계획인구(행정집계)'!F171</f>
        <v>5299</v>
      </c>
      <c r="G17" s="160">
        <f>'1.계획인구(행정집계)'!G171</f>
        <v>5425</v>
      </c>
      <c r="H17" s="160">
        <f>'1.계획인구(행정집계)'!H171</f>
        <v>5524</v>
      </c>
      <c r="I17" s="160">
        <f>'1.계획인구(행정집계)'!I171</f>
        <v>0</v>
      </c>
      <c r="J17" s="160">
        <f>'1.계획인구(행정집계)'!J171</f>
        <v>0</v>
      </c>
      <c r="K17" s="160">
        <f>'1.계획인구(행정집계)'!K171</f>
        <v>0</v>
      </c>
      <c r="L17" s="160">
        <f>'1.계획인구(행정집계)'!L171</f>
        <v>0</v>
      </c>
      <c r="M17" s="160">
        <f>'1.계획인구(행정집계)'!M171</f>
        <v>0</v>
      </c>
      <c r="N17" s="160">
        <f>'1.계획인구(행정집계)'!N171</f>
        <v>0</v>
      </c>
      <c r="O17" s="160">
        <f t="shared" si="3"/>
        <v>5431</v>
      </c>
      <c r="P17" s="160">
        <f>'1.계획인구(행정집계)'!P171</f>
        <v>5438</v>
      </c>
      <c r="Q17" s="160">
        <f t="shared" si="4"/>
        <v>5355</v>
      </c>
      <c r="R17" s="160">
        <f t="shared" si="5"/>
        <v>5299</v>
      </c>
      <c r="S17" s="160">
        <f t="shared" si="6"/>
        <v>5425</v>
      </c>
      <c r="T17" s="160">
        <f t="shared" si="7"/>
        <v>5524</v>
      </c>
    </row>
    <row r="18" spans="1:27" ht="15.95" customHeight="1">
      <c r="A18" s="221"/>
      <c r="B18" s="183" t="s">
        <v>1268</v>
      </c>
      <c r="C18" s="160">
        <f>'1.계획인구(행정집계)'!C182</f>
        <v>2879</v>
      </c>
      <c r="D18" s="160">
        <f>'1.계획인구(행정집계)'!D182</f>
        <v>2881</v>
      </c>
      <c r="E18" s="160">
        <f>'1.계획인구(행정집계)'!E182</f>
        <v>2839</v>
      </c>
      <c r="F18" s="160">
        <f>'1.계획인구(행정집계)'!F182</f>
        <v>2807</v>
      </c>
      <c r="G18" s="160">
        <f>'1.계획인구(행정집계)'!G182</f>
        <v>2877</v>
      </c>
      <c r="H18" s="160">
        <f>'1.계획인구(행정집계)'!H182</f>
        <v>2930</v>
      </c>
      <c r="I18" s="160">
        <f>'1.계획인구(행정집계)'!I182</f>
        <v>0</v>
      </c>
      <c r="J18" s="160">
        <f>'1.계획인구(행정집계)'!J182</f>
        <v>0</v>
      </c>
      <c r="K18" s="160">
        <f>'1.계획인구(행정집계)'!K182</f>
        <v>0</v>
      </c>
      <c r="L18" s="160">
        <f>'1.계획인구(행정집계)'!L182</f>
        <v>0</v>
      </c>
      <c r="M18" s="160">
        <f>'1.계획인구(행정집계)'!M182</f>
        <v>0</v>
      </c>
      <c r="N18" s="160">
        <f>'1.계획인구(행정집계)'!N182</f>
        <v>0</v>
      </c>
      <c r="O18" s="160">
        <f t="shared" si="3"/>
        <v>2879</v>
      </c>
      <c r="P18" s="160">
        <f>'1.계획인구(행정집계)'!P182</f>
        <v>2881</v>
      </c>
      <c r="Q18" s="160">
        <f t="shared" si="4"/>
        <v>2839</v>
      </c>
      <c r="R18" s="160">
        <f t="shared" si="5"/>
        <v>2807</v>
      </c>
      <c r="S18" s="160">
        <f t="shared" si="6"/>
        <v>2877</v>
      </c>
      <c r="T18" s="160">
        <f t="shared" si="7"/>
        <v>2930</v>
      </c>
    </row>
    <row r="19" spans="1:27" ht="15.95" customHeight="1">
      <c r="A19" s="221"/>
      <c r="B19" s="183" t="s">
        <v>1269</v>
      </c>
      <c r="C19" s="160">
        <f>'1.계획인구(행정집계)'!C191</f>
        <v>30861</v>
      </c>
      <c r="D19" s="160">
        <f>'1.계획인구(행정집계)'!D191</f>
        <v>34130</v>
      </c>
      <c r="E19" s="160">
        <f>'1.계획인구(행정집계)'!E191</f>
        <v>31498</v>
      </c>
      <c r="F19" s="160">
        <f>'1.계획인구(행정집계)'!F191</f>
        <v>34375</v>
      </c>
      <c r="G19" s="160">
        <f>'1.계획인구(행정집계)'!G191</f>
        <v>35095</v>
      </c>
      <c r="H19" s="160">
        <f>'1.계획인구(행정집계)'!H191</f>
        <v>35661</v>
      </c>
      <c r="I19" s="160">
        <f>'1.계획인구(행정집계)'!I191</f>
        <v>0</v>
      </c>
      <c r="J19" s="160">
        <f>'1.계획인구(행정집계)'!J191</f>
        <v>2145</v>
      </c>
      <c r="K19" s="160">
        <f>'1.계획인구(행정집계)'!K191</f>
        <v>709</v>
      </c>
      <c r="L19" s="160">
        <f>'1.계획인구(행정집계)'!L191</f>
        <v>2832</v>
      </c>
      <c r="M19" s="160">
        <f>'1.계획인구(행정집계)'!M191</f>
        <v>2832</v>
      </c>
      <c r="N19" s="160">
        <f>'1.계획인구(행정집계)'!N191</f>
        <v>2832</v>
      </c>
      <c r="O19" s="160">
        <f t="shared" si="3"/>
        <v>30861</v>
      </c>
      <c r="P19" s="160">
        <f>'1.계획인구(행정집계)'!P191</f>
        <v>36275</v>
      </c>
      <c r="Q19" s="160">
        <f t="shared" si="4"/>
        <v>32207</v>
      </c>
      <c r="R19" s="160">
        <f t="shared" si="5"/>
        <v>37207</v>
      </c>
      <c r="S19" s="160">
        <f t="shared" si="6"/>
        <v>37927</v>
      </c>
      <c r="T19" s="160">
        <f t="shared" si="7"/>
        <v>38493</v>
      </c>
      <c r="V19" s="189">
        <f>C19+C20</f>
        <v>49804</v>
      </c>
      <c r="W19" s="189">
        <f t="shared" ref="W19:Z19" si="8">E19+E20</f>
        <v>50175</v>
      </c>
      <c r="X19" s="189">
        <f t="shared" si="8"/>
        <v>53706</v>
      </c>
      <c r="Y19" s="189">
        <f t="shared" si="8"/>
        <v>54872</v>
      </c>
      <c r="Z19" s="189">
        <f t="shared" si="8"/>
        <v>55782</v>
      </c>
      <c r="AA19" s="188"/>
    </row>
    <row r="20" spans="1:27" ht="15.95" customHeight="1">
      <c r="A20" s="222"/>
      <c r="B20" s="183" t="s">
        <v>1270</v>
      </c>
      <c r="C20" s="160">
        <f>'1.계획인구(행정집계)'!C199</f>
        <v>18943</v>
      </c>
      <c r="D20" s="160">
        <f>'1.계획인구(행정집계)'!D199</f>
        <v>18971</v>
      </c>
      <c r="E20" s="160">
        <f>'1.계획인구(행정집계)'!E199</f>
        <v>18677</v>
      </c>
      <c r="F20" s="160">
        <f>'1.계획인구(행정집계)'!F199</f>
        <v>19331</v>
      </c>
      <c r="G20" s="160">
        <f>'1.계획인구(행정집계)'!G199</f>
        <v>19777</v>
      </c>
      <c r="H20" s="160">
        <f>'1.계획인구(행정집계)'!H199</f>
        <v>20121</v>
      </c>
      <c r="I20" s="160">
        <f>'1.계획인구(행정집계)'!I199</f>
        <v>0</v>
      </c>
      <c r="J20" s="160">
        <f>'1.계획인구(행정집계)'!J199</f>
        <v>0</v>
      </c>
      <c r="K20" s="160">
        <f>'1.계획인구(행정집계)'!K199</f>
        <v>0</v>
      </c>
      <c r="L20" s="160">
        <f>'1.계획인구(행정집계)'!L199</f>
        <v>565</v>
      </c>
      <c r="M20" s="160">
        <f>'1.계획인구(행정집계)'!M199</f>
        <v>565</v>
      </c>
      <c r="N20" s="160">
        <f>'1.계획인구(행정집계)'!N199</f>
        <v>565</v>
      </c>
      <c r="O20" s="160">
        <f t="shared" si="3"/>
        <v>18943</v>
      </c>
      <c r="P20" s="160">
        <f>'1.계획인구(행정집계)'!P199</f>
        <v>18971</v>
      </c>
      <c r="Q20" s="160">
        <f t="shared" si="4"/>
        <v>18677</v>
      </c>
      <c r="R20" s="160">
        <f t="shared" si="5"/>
        <v>19896</v>
      </c>
      <c r="S20" s="160">
        <f t="shared" si="6"/>
        <v>20342</v>
      </c>
      <c r="T20" s="160">
        <f t="shared" si="7"/>
        <v>20686</v>
      </c>
      <c r="V20" s="189">
        <f>I19+I20</f>
        <v>0</v>
      </c>
      <c r="W20" s="189">
        <f t="shared" ref="W20:Z20" si="9">K19+K20</f>
        <v>709</v>
      </c>
      <c r="X20" s="189">
        <f t="shared" si="9"/>
        <v>3397</v>
      </c>
      <c r="Y20" s="189">
        <f t="shared" si="9"/>
        <v>3397</v>
      </c>
      <c r="Z20" s="189">
        <f t="shared" si="9"/>
        <v>3397</v>
      </c>
    </row>
    <row r="21" spans="1:27" ht="9.9499999999999993" customHeight="1">
      <c r="A21" s="185"/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</row>
    <row r="22" spans="1:27" s="155" customFormat="1" ht="15.95" hidden="1" customHeight="1">
      <c r="A22" s="67" t="s">
        <v>1298</v>
      </c>
      <c r="C22" s="156"/>
      <c r="D22" s="156"/>
      <c r="E22" s="156"/>
      <c r="G22" s="156"/>
      <c r="H22" s="156"/>
    </row>
    <row r="23" spans="1:27" ht="14.1" hidden="1" customHeight="1">
      <c r="A23" s="216" t="s">
        <v>1</v>
      </c>
      <c r="B23" s="216"/>
      <c r="C23" s="216" t="s">
        <v>1321</v>
      </c>
      <c r="D23" s="216"/>
      <c r="E23" s="216"/>
      <c r="F23" s="216"/>
      <c r="G23" s="216"/>
      <c r="H23" s="216"/>
      <c r="I23" s="216" t="s">
        <v>1322</v>
      </c>
      <c r="J23" s="216"/>
      <c r="K23" s="216"/>
      <c r="L23" s="216"/>
      <c r="M23" s="216"/>
      <c r="N23" s="216"/>
      <c r="O23" s="216" t="s">
        <v>1252</v>
      </c>
      <c r="P23" s="216"/>
      <c r="Q23" s="216"/>
      <c r="R23" s="216"/>
      <c r="S23" s="216"/>
      <c r="T23" s="216"/>
      <c r="V23" s="184" t="s">
        <v>1250</v>
      </c>
      <c r="W23" s="184" t="s">
        <v>1251</v>
      </c>
      <c r="X23" s="184" t="s">
        <v>1252</v>
      </c>
    </row>
    <row r="24" spans="1:27" ht="14.1" hidden="1" customHeight="1">
      <c r="A24" s="216"/>
      <c r="B24" s="216"/>
      <c r="C24" s="183">
        <v>2013</v>
      </c>
      <c r="D24" s="199"/>
      <c r="E24" s="183">
        <v>2015</v>
      </c>
      <c r="F24" s="183">
        <v>2020</v>
      </c>
      <c r="G24" s="183">
        <v>2025</v>
      </c>
      <c r="H24" s="183">
        <v>2030</v>
      </c>
      <c r="I24" s="183">
        <v>2013</v>
      </c>
      <c r="J24" s="199"/>
      <c r="K24" s="183">
        <v>2015</v>
      </c>
      <c r="L24" s="183">
        <v>2020</v>
      </c>
      <c r="M24" s="183">
        <v>2025</v>
      </c>
      <c r="N24" s="183">
        <v>2030</v>
      </c>
      <c r="O24" s="183">
        <v>2013</v>
      </c>
      <c r="P24" s="199"/>
      <c r="Q24" s="183">
        <v>2015</v>
      </c>
      <c r="R24" s="183">
        <v>2020</v>
      </c>
      <c r="S24" s="183">
        <v>2025</v>
      </c>
      <c r="T24" s="183">
        <v>2030</v>
      </c>
      <c r="V24" s="184" t="str">
        <f>IF(SUM(C25:H25)=SUM('1.계획인구(행정)'!$D$5:$I$5),"OK","NG")</f>
        <v>NG</v>
      </c>
      <c r="W24" s="184" t="str">
        <f>IF(SUM(I25:N25)=SUM('1.계획인구(행정)'!$J$5:$O$5),"OK","NG")</f>
        <v>NG</v>
      </c>
      <c r="X24" s="184" t="str">
        <f>IF(SUM(O25:T25)=SUM('1.계획인구(행정)'!$P$5:$U$5),"OK","NG")</f>
        <v>NG</v>
      </c>
    </row>
    <row r="25" spans="1:27" ht="15.95" hidden="1" customHeight="1">
      <c r="A25" s="216" t="s">
        <v>1287</v>
      </c>
      <c r="B25" s="216"/>
      <c r="C25" s="187">
        <f>SUM(C26:C32)</f>
        <v>0</v>
      </c>
      <c r="D25" s="187"/>
      <c r="E25" s="187">
        <f t="shared" ref="E25:T25" si="10">SUM(E26:E32)</f>
        <v>0</v>
      </c>
      <c r="F25" s="187">
        <f t="shared" si="10"/>
        <v>0</v>
      </c>
      <c r="G25" s="187">
        <f t="shared" si="10"/>
        <v>0</v>
      </c>
      <c r="H25" s="187">
        <f t="shared" si="10"/>
        <v>0</v>
      </c>
      <c r="I25" s="187">
        <f t="shared" si="10"/>
        <v>0</v>
      </c>
      <c r="J25" s="187"/>
      <c r="K25" s="187">
        <f t="shared" si="10"/>
        <v>0</v>
      </c>
      <c r="L25" s="187">
        <f t="shared" si="10"/>
        <v>0</v>
      </c>
      <c r="M25" s="187">
        <f t="shared" si="10"/>
        <v>0</v>
      </c>
      <c r="N25" s="187">
        <f t="shared" si="10"/>
        <v>0</v>
      </c>
      <c r="O25" s="187">
        <f t="shared" si="10"/>
        <v>0</v>
      </c>
      <c r="P25" s="187"/>
      <c r="Q25" s="187">
        <f t="shared" si="10"/>
        <v>0</v>
      </c>
      <c r="R25" s="187">
        <f t="shared" si="10"/>
        <v>0</v>
      </c>
      <c r="S25" s="187">
        <f t="shared" si="10"/>
        <v>0</v>
      </c>
      <c r="T25" s="187">
        <f t="shared" si="10"/>
        <v>0</v>
      </c>
    </row>
    <row r="26" spans="1:27" ht="15.95" hidden="1" customHeight="1">
      <c r="A26" s="216"/>
      <c r="B26" s="183" t="s">
        <v>1290</v>
      </c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</row>
    <row r="27" spans="1:27" ht="15.95" hidden="1" customHeight="1">
      <c r="A27" s="216"/>
      <c r="B27" s="183" t="s">
        <v>1291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</row>
    <row r="28" spans="1:27" ht="15.95" hidden="1" customHeight="1">
      <c r="A28" s="216"/>
      <c r="B28" s="183" t="s">
        <v>1292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</row>
    <row r="29" spans="1:27" ht="15.95" hidden="1" customHeight="1">
      <c r="A29" s="216"/>
      <c r="B29" s="183" t="s">
        <v>1293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</row>
    <row r="30" spans="1:27" ht="15.95" hidden="1" customHeight="1">
      <c r="A30" s="216"/>
      <c r="B30" s="183" t="s">
        <v>1294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</row>
    <row r="31" spans="1:27" ht="15.95" hidden="1" customHeight="1">
      <c r="A31" s="216"/>
      <c r="B31" s="183" t="s">
        <v>1295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</row>
    <row r="32" spans="1:27" ht="15.95" hidden="1" customHeight="1">
      <c r="A32" s="216"/>
      <c r="B32" s="183" t="s">
        <v>1296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</row>
  </sheetData>
  <mergeCells count="12">
    <mergeCell ref="A25:B25"/>
    <mergeCell ref="A26:A32"/>
    <mergeCell ref="O3:T3"/>
    <mergeCell ref="A5:B5"/>
    <mergeCell ref="A6:A20"/>
    <mergeCell ref="A23:B24"/>
    <mergeCell ref="A3:B4"/>
    <mergeCell ref="C3:H3"/>
    <mergeCell ref="I3:N3"/>
    <mergeCell ref="C23:H23"/>
    <mergeCell ref="I23:N23"/>
    <mergeCell ref="O23:T23"/>
  </mergeCells>
  <phoneticPr fontId="7" type="noConversion"/>
  <printOptions horizontalCentered="1"/>
  <pageMargins left="0.62992125984251968" right="0.62992125984251968" top="0.62992125984251968" bottom="0.6299212598425196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203"/>
  <sheetViews>
    <sheetView view="pageBreakPreview" zoomScale="70" zoomScaleSheetLayoutView="70" workbookViewId="0">
      <selection activeCell="AC24" sqref="AC24"/>
    </sheetView>
  </sheetViews>
  <sheetFormatPr defaultColWidth="8.625" defaultRowHeight="20.100000000000001" customHeight="1" outlineLevelCol="1"/>
  <cols>
    <col min="1" max="2" width="8.625" style="66"/>
    <col min="3" max="3" width="7.875" style="66" customWidth="1"/>
    <col min="4" max="4" width="7.875" style="167" hidden="1" customWidth="1" outlineLevel="1"/>
    <col min="5" max="5" width="7.875" style="66" customWidth="1" collapsed="1"/>
    <col min="6" max="9" width="7.875" style="66" customWidth="1"/>
    <col min="10" max="10" width="7.875" style="167" hidden="1" customWidth="1" outlineLevel="1"/>
    <col min="11" max="11" width="7.875" style="66" customWidth="1" collapsed="1"/>
    <col min="12" max="15" width="7.875" style="66" customWidth="1"/>
    <col min="16" max="16" width="7.875" style="167" hidden="1" customWidth="1" outlineLevel="1"/>
    <col min="17" max="17" width="7.875" style="66" customWidth="1" collapsed="1"/>
    <col min="18" max="20" width="7.875" style="66" customWidth="1"/>
    <col min="21" max="16384" width="8.625" style="66"/>
  </cols>
  <sheetData>
    <row r="1" spans="1:24" s="155" customFormat="1" ht="18.95" customHeight="1">
      <c r="A1" s="67" t="s">
        <v>903</v>
      </c>
    </row>
    <row r="2" spans="1:24" s="155" customFormat="1" ht="18.95" customHeight="1">
      <c r="A2" s="67" t="s">
        <v>1271</v>
      </c>
      <c r="C2" s="156"/>
      <c r="D2" s="156"/>
      <c r="E2" s="156"/>
      <c r="G2" s="156"/>
      <c r="H2" s="156"/>
    </row>
    <row r="3" spans="1:24" ht="14.1" customHeight="1">
      <c r="A3" s="230" t="s">
        <v>799</v>
      </c>
      <c r="B3" s="230"/>
      <c r="C3" s="231" t="s">
        <v>1568</v>
      </c>
      <c r="D3" s="231"/>
      <c r="E3" s="231"/>
      <c r="F3" s="231"/>
      <c r="G3" s="231"/>
      <c r="H3" s="231"/>
      <c r="I3" s="217" t="s">
        <v>1569</v>
      </c>
      <c r="J3" s="217"/>
      <c r="K3" s="217"/>
      <c r="L3" s="217"/>
      <c r="M3" s="217"/>
      <c r="N3" s="217"/>
      <c r="O3" s="217" t="s">
        <v>660</v>
      </c>
      <c r="P3" s="217"/>
      <c r="Q3" s="217"/>
      <c r="R3" s="217"/>
      <c r="S3" s="217"/>
      <c r="T3" s="217"/>
      <c r="V3" s="161" t="s">
        <v>1250</v>
      </c>
      <c r="W3" s="161" t="s">
        <v>1251</v>
      </c>
      <c r="X3" s="161" t="s">
        <v>1252</v>
      </c>
    </row>
    <row r="4" spans="1:24" ht="14.1" customHeight="1">
      <c r="A4" s="230"/>
      <c r="B4" s="230"/>
      <c r="C4" s="208">
        <v>2013</v>
      </c>
      <c r="D4" s="208">
        <v>2014</v>
      </c>
      <c r="E4" s="208">
        <v>2015</v>
      </c>
      <c r="F4" s="208">
        <v>2020</v>
      </c>
      <c r="G4" s="208">
        <v>2025</v>
      </c>
      <c r="H4" s="208">
        <v>2030</v>
      </c>
      <c r="I4" s="208">
        <v>2013</v>
      </c>
      <c r="J4" s="208">
        <v>2014</v>
      </c>
      <c r="K4" s="208">
        <v>2015</v>
      </c>
      <c r="L4" s="208">
        <v>2020</v>
      </c>
      <c r="M4" s="208">
        <v>2025</v>
      </c>
      <c r="N4" s="208">
        <v>2030</v>
      </c>
      <c r="O4" s="208">
        <v>2013</v>
      </c>
      <c r="P4" s="208">
        <v>2014</v>
      </c>
      <c r="Q4" s="208">
        <v>2015</v>
      </c>
      <c r="R4" s="208">
        <v>2020</v>
      </c>
      <c r="S4" s="208">
        <v>2025</v>
      </c>
      <c r="T4" s="208">
        <v>2030</v>
      </c>
      <c r="V4" s="161" t="str">
        <f>IF(SUM(C5:H5)=SUM('1.계획인구(행정)'!D5:I5),"OK","NG")</f>
        <v>OK</v>
      </c>
      <c r="W4" s="161" t="str">
        <f>IF(SUM(I5:N5)=SUM('1.계획인구(행정)'!J5:O5),"OK","NG")</f>
        <v>OK</v>
      </c>
      <c r="X4" s="161" t="str">
        <f>IF(SUM(O5:T5)=SUM('1.계획인구(행정)'!P5:U5),"OK","NG")</f>
        <v>OK</v>
      </c>
    </row>
    <row r="5" spans="1:24" ht="15.95" customHeight="1">
      <c r="A5" s="230" t="s">
        <v>907</v>
      </c>
      <c r="B5" s="230"/>
      <c r="C5" s="114">
        <f t="shared" ref="C5:G5" si="0">C6+C20+C34+C60+C75+C89+C102+C123+C138+C156+C171+C182+C191+C199+C46</f>
        <v>128965</v>
      </c>
      <c r="D5" s="114">
        <f t="shared" ref="D5" si="1">D6+D20+D34+D60+D75+D89+D102+D123+D138+D156+D171+D182+D191+D199+D46</f>
        <v>132476</v>
      </c>
      <c r="E5" s="114">
        <f t="shared" si="0"/>
        <v>130469</v>
      </c>
      <c r="F5" s="114">
        <f t="shared" si="0"/>
        <v>133201</v>
      </c>
      <c r="G5" s="114">
        <f t="shared" si="0"/>
        <v>136221</v>
      </c>
      <c r="H5" s="114">
        <f>H6+H20+H34+H60+H75+H89+H102+H123+H138+H156+H171+H182+H191+H199+H46</f>
        <v>138561</v>
      </c>
      <c r="I5" s="114">
        <f t="shared" ref="I5:T5" si="2">I6+I20+I34+I60+I75+I89+I102+I123+I138+I156+I171+I182+I191+I199+I46</f>
        <v>0</v>
      </c>
      <c r="J5" s="114">
        <f t="shared" ref="J5" si="3">J6+J20+J34+J60+J75+J89+J102+J123+J138+J156+J171+J182+J191+J199+J46</f>
        <v>2218</v>
      </c>
      <c r="K5" s="114">
        <f t="shared" si="2"/>
        <v>2200</v>
      </c>
      <c r="L5" s="114">
        <f t="shared" si="2"/>
        <v>7815</v>
      </c>
      <c r="M5" s="114">
        <f t="shared" si="2"/>
        <v>7815</v>
      </c>
      <c r="N5" s="114">
        <f t="shared" si="2"/>
        <v>7815</v>
      </c>
      <c r="O5" s="114">
        <f t="shared" si="2"/>
        <v>128965</v>
      </c>
      <c r="P5" s="114">
        <f t="shared" ref="P5" si="4">P6+P20+P34+P60+P75+P89+P102+P123+P138+P156+P171+P182+P191+P199+P46</f>
        <v>134694</v>
      </c>
      <c r="Q5" s="114">
        <f t="shared" si="2"/>
        <v>132669</v>
      </c>
      <c r="R5" s="114">
        <f t="shared" si="2"/>
        <v>141016</v>
      </c>
      <c r="S5" s="114">
        <f t="shared" si="2"/>
        <v>144036</v>
      </c>
      <c r="T5" s="114">
        <f t="shared" si="2"/>
        <v>146376</v>
      </c>
    </row>
    <row r="6" spans="1:24" ht="15" customHeight="1">
      <c r="A6" s="230" t="s">
        <v>691</v>
      </c>
      <c r="B6" s="210" t="s">
        <v>36</v>
      </c>
      <c r="C6" s="115">
        <f>SUM(C7:C19)</f>
        <v>10575</v>
      </c>
      <c r="D6" s="115">
        <f t="shared" ref="D6" si="5">SUM(D7:D19)</f>
        <v>10596</v>
      </c>
      <c r="E6" s="115">
        <f t="shared" ref="E6:T6" si="6">SUM(E7:E19)</f>
        <v>10421</v>
      </c>
      <c r="F6" s="115">
        <f t="shared" si="6"/>
        <v>10332</v>
      </c>
      <c r="G6" s="115">
        <f t="shared" si="6"/>
        <v>10581</v>
      </c>
      <c r="H6" s="115">
        <f t="shared" si="6"/>
        <v>10756</v>
      </c>
      <c r="I6" s="115">
        <f t="shared" si="6"/>
        <v>0</v>
      </c>
      <c r="J6" s="115">
        <f t="shared" ref="J6" si="7">SUM(J7:J19)</f>
        <v>0</v>
      </c>
      <c r="K6" s="115">
        <f t="shared" si="6"/>
        <v>0</v>
      </c>
      <c r="L6" s="115">
        <f t="shared" si="6"/>
        <v>0</v>
      </c>
      <c r="M6" s="115">
        <f t="shared" si="6"/>
        <v>0</v>
      </c>
      <c r="N6" s="115">
        <f t="shared" si="6"/>
        <v>0</v>
      </c>
      <c r="O6" s="115">
        <f t="shared" si="6"/>
        <v>10575</v>
      </c>
      <c r="P6" s="115">
        <f t="shared" ref="P6" si="8">SUM(P7:P19)</f>
        <v>10596</v>
      </c>
      <c r="Q6" s="115">
        <f t="shared" si="6"/>
        <v>10421</v>
      </c>
      <c r="R6" s="115">
        <f t="shared" si="6"/>
        <v>10332</v>
      </c>
      <c r="S6" s="115">
        <f t="shared" si="6"/>
        <v>10581</v>
      </c>
      <c r="T6" s="115">
        <f t="shared" si="6"/>
        <v>10756</v>
      </c>
    </row>
    <row r="7" spans="1:24" ht="15" customHeight="1">
      <c r="A7" s="230"/>
      <c r="B7" s="208" t="s">
        <v>754</v>
      </c>
      <c r="C7" s="114">
        <f>SUMPRODUCT(('1.계획인구(행정)'!$B$7:$B$501=$B7)*('1.계획인구(행정)'!$A$7:$A$501="강경읍")*('1.계획인구(행정)'!D$7:D$501))</f>
        <v>512</v>
      </c>
      <c r="D7" s="114">
        <f>SUMPRODUCT(('1.계획인구(행정)'!$B$7:$B$501=$B7)*('1.계획인구(행정)'!$A$7:$A$501="강경읍")*('1.계획인구(행정)'!E$7:E$501))</f>
        <v>522</v>
      </c>
      <c r="E7" s="114">
        <f>SUMPRODUCT(('1.계획인구(행정)'!$B$7:$B$501=$B7)*('1.계획인구(행정)'!$A$7:$A$501="강경읍")*('1.계획인구(행정)'!F$7:F$501))</f>
        <v>499</v>
      </c>
      <c r="F7" s="114">
        <f>SUMPRODUCT(('1.계획인구(행정)'!$B$7:$B$501=$B7)*('1.계획인구(행정)'!$A$7:$A$501="강경읍")*('1.계획인구(행정)'!G$7:G$501))</f>
        <v>511</v>
      </c>
      <c r="G7" s="114">
        <f>SUMPRODUCT(('1.계획인구(행정)'!$B$7:$B$501=$B7)*('1.계획인구(행정)'!$A$7:$A$501="강경읍")*('1.계획인구(행정)'!H$7:H$501))</f>
        <v>526</v>
      </c>
      <c r="H7" s="114">
        <f>SUMPRODUCT(('1.계획인구(행정)'!$B$7:$B$501=$B7)*('1.계획인구(행정)'!$A$7:$A$501="강경읍")*('1.계획인구(행정)'!I$7:I$501))</f>
        <v>516</v>
      </c>
      <c r="I7" s="114">
        <f>SUMPRODUCT(('1.계획인구(행정)'!$B$7:$B$501=$B7)*('1.계획인구(행정)'!$A$7:$A$501="강경읍")*('1.계획인구(행정)'!J$7:J$501))</f>
        <v>0</v>
      </c>
      <c r="J7" s="114">
        <f>SUMPRODUCT(('1.계획인구(행정)'!$B$7:$B$501=$B7)*('1.계획인구(행정)'!$A$7:$A$501="강경읍")*('1.계획인구(행정)'!K$7:K$501))</f>
        <v>0</v>
      </c>
      <c r="K7" s="114">
        <f>SUMPRODUCT(('1.계획인구(행정)'!$B$7:$B$501=$B7)*('1.계획인구(행정)'!$A$7:$A$501="강경읍")*('1.계획인구(행정)'!L$7:L$501))</f>
        <v>0</v>
      </c>
      <c r="L7" s="114">
        <f>SUMPRODUCT(('1.계획인구(행정)'!$B$7:$B$501=$B7)*('1.계획인구(행정)'!$A$7:$A$501="강경읍")*('1.계획인구(행정)'!M$7:M$501))</f>
        <v>0</v>
      </c>
      <c r="M7" s="114">
        <f>SUMPRODUCT(('1.계획인구(행정)'!$B$7:$B$501=$B7)*('1.계획인구(행정)'!$A$7:$A$501="강경읍")*('1.계획인구(행정)'!N$7:N$501))</f>
        <v>0</v>
      </c>
      <c r="N7" s="114">
        <f>SUMPRODUCT(('1.계획인구(행정)'!$B$7:$B$501=$B7)*('1.계획인구(행정)'!$A$7:$A$501="강경읍")*('1.계획인구(행정)'!O$7:O$501))</f>
        <v>0</v>
      </c>
      <c r="O7" s="114">
        <f t="shared" ref="O7:T7" si="9">C7+I7</f>
        <v>512</v>
      </c>
      <c r="P7" s="114">
        <f t="shared" si="9"/>
        <v>522</v>
      </c>
      <c r="Q7" s="114">
        <f t="shared" si="9"/>
        <v>499</v>
      </c>
      <c r="R7" s="114">
        <f t="shared" si="9"/>
        <v>511</v>
      </c>
      <c r="S7" s="114">
        <f t="shared" si="9"/>
        <v>526</v>
      </c>
      <c r="T7" s="114">
        <f t="shared" si="9"/>
        <v>516</v>
      </c>
    </row>
    <row r="8" spans="1:24" ht="15" customHeight="1">
      <c r="A8" s="230"/>
      <c r="B8" s="208" t="s">
        <v>755</v>
      </c>
      <c r="C8" s="114">
        <f>SUMPRODUCT(('1.계획인구(행정)'!$B$7:$B$501=$B8)*('1.계획인구(행정)'!$A$7:$A$501="강경읍")*('1.계획인구(행정)'!D$7:D$501))</f>
        <v>622</v>
      </c>
      <c r="D8" s="114">
        <f>SUMPRODUCT(('1.계획인구(행정)'!$B$7:$B$501=$B8)*('1.계획인구(행정)'!$A$7:$A$501="강경읍")*('1.계획인구(행정)'!E$7:E$501))</f>
        <v>623</v>
      </c>
      <c r="E8" s="114">
        <f>SUMPRODUCT(('1.계획인구(행정)'!$B$7:$B$501=$B8)*('1.계획인구(행정)'!$A$7:$A$501="강경읍")*('1.계획인구(행정)'!F$7:F$501))</f>
        <v>614</v>
      </c>
      <c r="F8" s="114">
        <f>SUMPRODUCT(('1.계획인구(행정)'!$B$7:$B$501=$B8)*('1.계획인구(행정)'!$A$7:$A$501="강경읍")*('1.계획인구(행정)'!G$7:G$501))</f>
        <v>608</v>
      </c>
      <c r="G8" s="114">
        <f>SUMPRODUCT(('1.계획인구(행정)'!$B$7:$B$501=$B8)*('1.계획인구(행정)'!$A$7:$A$501="강경읍")*('1.계획인구(행정)'!H$7:H$501))</f>
        <v>622</v>
      </c>
      <c r="H8" s="114">
        <f>SUMPRODUCT(('1.계획인구(행정)'!$B$7:$B$501=$B8)*('1.계획인구(행정)'!$A$7:$A$501="강경읍")*('1.계획인구(행정)'!I$7:I$501))</f>
        <v>633</v>
      </c>
      <c r="I8" s="114">
        <f>SUMPRODUCT(('1.계획인구(행정)'!$B$7:$B$501=$B8)*('1.계획인구(행정)'!$A$7:$A$501="강경읍")*('1.계획인구(행정)'!J$7:J$501))</f>
        <v>0</v>
      </c>
      <c r="J8" s="114">
        <f>SUMPRODUCT(('1.계획인구(행정)'!$B$7:$B$501=$B8)*('1.계획인구(행정)'!$A$7:$A$501="강경읍")*('1.계획인구(행정)'!K$7:K$501))</f>
        <v>0</v>
      </c>
      <c r="K8" s="114">
        <f>SUMPRODUCT(('1.계획인구(행정)'!$B$7:$B$501=$B8)*('1.계획인구(행정)'!$A$7:$A$501="강경읍")*('1.계획인구(행정)'!L$7:L$501))</f>
        <v>0</v>
      </c>
      <c r="L8" s="114">
        <f>SUMPRODUCT(('1.계획인구(행정)'!$B$7:$B$501=$B8)*('1.계획인구(행정)'!$A$7:$A$501="강경읍")*('1.계획인구(행정)'!M$7:M$501))</f>
        <v>0</v>
      </c>
      <c r="M8" s="114">
        <f>SUMPRODUCT(('1.계획인구(행정)'!$B$7:$B$501=$B8)*('1.계획인구(행정)'!$A$7:$A$501="강경읍")*('1.계획인구(행정)'!N$7:N$501))</f>
        <v>0</v>
      </c>
      <c r="N8" s="114">
        <f>SUMPRODUCT(('1.계획인구(행정)'!$B$7:$B$501=$B8)*('1.계획인구(행정)'!$A$7:$A$501="강경읍")*('1.계획인구(행정)'!O$7:O$501))</f>
        <v>0</v>
      </c>
      <c r="O8" s="114">
        <f t="shared" ref="O8:O19" si="10">C8+I8</f>
        <v>622</v>
      </c>
      <c r="P8" s="114">
        <f t="shared" ref="P8:Q19" si="11">D8+J8</f>
        <v>623</v>
      </c>
      <c r="Q8" s="114">
        <f t="shared" si="11"/>
        <v>614</v>
      </c>
      <c r="R8" s="114">
        <f t="shared" ref="R8:R19" si="12">F8+L8</f>
        <v>608</v>
      </c>
      <c r="S8" s="114">
        <f t="shared" ref="S8:S19" si="13">G8+M8</f>
        <v>622</v>
      </c>
      <c r="T8" s="114">
        <f t="shared" ref="T8:T19" si="14">H8+N8</f>
        <v>633</v>
      </c>
    </row>
    <row r="9" spans="1:24" ht="15" customHeight="1">
      <c r="A9" s="230"/>
      <c r="B9" s="208" t="s">
        <v>756</v>
      </c>
      <c r="C9" s="114">
        <f>SUMPRODUCT(('1.계획인구(행정)'!$B$7:$B$501=$B9)*('1.계획인구(행정)'!$A$7:$A$501="강경읍")*('1.계획인구(행정)'!D$7:D$501))</f>
        <v>210</v>
      </c>
      <c r="D9" s="114">
        <f>SUMPRODUCT(('1.계획인구(행정)'!$B$7:$B$501=$B9)*('1.계획인구(행정)'!$A$7:$A$501="강경읍")*('1.계획인구(행정)'!E$7:E$501))</f>
        <v>211</v>
      </c>
      <c r="E9" s="114">
        <f>SUMPRODUCT(('1.계획인구(행정)'!$B$7:$B$501=$B9)*('1.계획인구(행정)'!$A$7:$A$501="강경읍")*('1.계획인구(행정)'!F$7:F$501))</f>
        <v>207</v>
      </c>
      <c r="F9" s="114">
        <f>SUMPRODUCT(('1.계획인구(행정)'!$B$7:$B$501=$B9)*('1.계획인구(행정)'!$A$7:$A$501="강경읍")*('1.계획인구(행정)'!G$7:G$501))</f>
        <v>205</v>
      </c>
      <c r="G9" s="114">
        <f>SUMPRODUCT(('1.계획인구(행정)'!$B$7:$B$501=$B9)*('1.계획인구(행정)'!$A$7:$A$501="강경읍")*('1.계획인구(행정)'!H$7:H$501))</f>
        <v>210</v>
      </c>
      <c r="H9" s="114">
        <f>SUMPRODUCT(('1.계획인구(행정)'!$B$7:$B$501=$B9)*('1.계획인구(행정)'!$A$7:$A$501="강경읍")*('1.계획인구(행정)'!I$7:I$501))</f>
        <v>214</v>
      </c>
      <c r="I9" s="114">
        <f>SUMPRODUCT(('1.계획인구(행정)'!$B$7:$B$501=$B9)*('1.계획인구(행정)'!$A$7:$A$501="강경읍")*('1.계획인구(행정)'!J$7:J$501))</f>
        <v>0</v>
      </c>
      <c r="J9" s="114">
        <f>SUMPRODUCT(('1.계획인구(행정)'!$B$7:$B$501=$B9)*('1.계획인구(행정)'!$A$7:$A$501="강경읍")*('1.계획인구(행정)'!K$7:K$501))</f>
        <v>0</v>
      </c>
      <c r="K9" s="114">
        <f>SUMPRODUCT(('1.계획인구(행정)'!$B$7:$B$501=$B9)*('1.계획인구(행정)'!$A$7:$A$501="강경읍")*('1.계획인구(행정)'!L$7:L$501))</f>
        <v>0</v>
      </c>
      <c r="L9" s="114">
        <f>SUMPRODUCT(('1.계획인구(행정)'!$B$7:$B$501=$B9)*('1.계획인구(행정)'!$A$7:$A$501="강경읍")*('1.계획인구(행정)'!M$7:M$501))</f>
        <v>0</v>
      </c>
      <c r="M9" s="114">
        <f>SUMPRODUCT(('1.계획인구(행정)'!$B$7:$B$501=$B9)*('1.계획인구(행정)'!$A$7:$A$501="강경읍")*('1.계획인구(행정)'!N$7:N$501))</f>
        <v>0</v>
      </c>
      <c r="N9" s="114">
        <f>SUMPRODUCT(('1.계획인구(행정)'!$B$7:$B$501=$B9)*('1.계획인구(행정)'!$A$7:$A$501="강경읍")*('1.계획인구(행정)'!O$7:O$501))</f>
        <v>0</v>
      </c>
      <c r="O9" s="114">
        <f t="shared" si="10"/>
        <v>210</v>
      </c>
      <c r="P9" s="114">
        <f t="shared" si="11"/>
        <v>211</v>
      </c>
      <c r="Q9" s="114">
        <f t="shared" si="11"/>
        <v>207</v>
      </c>
      <c r="R9" s="114">
        <f t="shared" si="12"/>
        <v>205</v>
      </c>
      <c r="S9" s="114">
        <f t="shared" si="13"/>
        <v>210</v>
      </c>
      <c r="T9" s="114">
        <f t="shared" si="14"/>
        <v>214</v>
      </c>
    </row>
    <row r="10" spans="1:24" ht="15" customHeight="1">
      <c r="A10" s="230"/>
      <c r="B10" s="208" t="s">
        <v>757</v>
      </c>
      <c r="C10" s="114">
        <f>SUMPRODUCT(('1.계획인구(행정)'!$B$7:$B$501=$B10)*('1.계획인구(행정)'!$A$7:$A$501="강경읍")*('1.계획인구(행정)'!D$7:D$501))</f>
        <v>266</v>
      </c>
      <c r="D10" s="114">
        <f>SUMPRODUCT(('1.계획인구(행정)'!$B$7:$B$501=$B10)*('1.계획인구(행정)'!$A$7:$A$501="강경읍")*('1.계획인구(행정)'!E$7:E$501))</f>
        <v>266</v>
      </c>
      <c r="E10" s="114">
        <f>SUMPRODUCT(('1.계획인구(행정)'!$B$7:$B$501=$B10)*('1.계획인구(행정)'!$A$7:$A$501="강경읍")*('1.계획인구(행정)'!F$7:F$501))</f>
        <v>262</v>
      </c>
      <c r="F10" s="114">
        <f>SUMPRODUCT(('1.계획인구(행정)'!$B$7:$B$501=$B10)*('1.계획인구(행정)'!$A$7:$A$501="강경읍")*('1.계획인구(행정)'!G$7:G$501))</f>
        <v>260</v>
      </c>
      <c r="G10" s="114">
        <f>SUMPRODUCT(('1.계획인구(행정)'!$B$7:$B$501=$B10)*('1.계획인구(행정)'!$A$7:$A$501="강경읍")*('1.계획인구(행정)'!H$7:H$501))</f>
        <v>266</v>
      </c>
      <c r="H10" s="114">
        <f>SUMPRODUCT(('1.계획인구(행정)'!$B$7:$B$501=$B10)*('1.계획인구(행정)'!$A$7:$A$501="강경읍")*('1.계획인구(행정)'!I$7:I$501))</f>
        <v>271</v>
      </c>
      <c r="I10" s="114">
        <f>SUMPRODUCT(('1.계획인구(행정)'!$B$7:$B$501=$B10)*('1.계획인구(행정)'!$A$7:$A$501="강경읍")*('1.계획인구(행정)'!J$7:J$501))</f>
        <v>0</v>
      </c>
      <c r="J10" s="114">
        <f>SUMPRODUCT(('1.계획인구(행정)'!$B$7:$B$501=$B10)*('1.계획인구(행정)'!$A$7:$A$501="강경읍")*('1.계획인구(행정)'!K$7:K$501))</f>
        <v>0</v>
      </c>
      <c r="K10" s="114">
        <f>SUMPRODUCT(('1.계획인구(행정)'!$B$7:$B$501=$B10)*('1.계획인구(행정)'!$A$7:$A$501="강경읍")*('1.계획인구(행정)'!L$7:L$501))</f>
        <v>0</v>
      </c>
      <c r="L10" s="114">
        <f>SUMPRODUCT(('1.계획인구(행정)'!$B$7:$B$501=$B10)*('1.계획인구(행정)'!$A$7:$A$501="강경읍")*('1.계획인구(행정)'!M$7:M$501))</f>
        <v>0</v>
      </c>
      <c r="M10" s="114">
        <f>SUMPRODUCT(('1.계획인구(행정)'!$B$7:$B$501=$B10)*('1.계획인구(행정)'!$A$7:$A$501="강경읍")*('1.계획인구(행정)'!N$7:N$501))</f>
        <v>0</v>
      </c>
      <c r="N10" s="114">
        <f>SUMPRODUCT(('1.계획인구(행정)'!$B$7:$B$501=$B10)*('1.계획인구(행정)'!$A$7:$A$501="강경읍")*('1.계획인구(행정)'!O$7:O$501))</f>
        <v>0</v>
      </c>
      <c r="O10" s="114">
        <f t="shared" si="10"/>
        <v>266</v>
      </c>
      <c r="P10" s="114">
        <f t="shared" si="11"/>
        <v>266</v>
      </c>
      <c r="Q10" s="114">
        <f t="shared" si="11"/>
        <v>262</v>
      </c>
      <c r="R10" s="114">
        <f t="shared" si="12"/>
        <v>260</v>
      </c>
      <c r="S10" s="114">
        <f t="shared" si="13"/>
        <v>266</v>
      </c>
      <c r="T10" s="114">
        <f t="shared" si="14"/>
        <v>271</v>
      </c>
    </row>
    <row r="11" spans="1:24" ht="15" customHeight="1">
      <c r="A11" s="230"/>
      <c r="B11" s="208" t="s">
        <v>758</v>
      </c>
      <c r="C11" s="114">
        <f>SUMPRODUCT(('1.계획인구(행정)'!$B$7:$B$501=$B11)*('1.계획인구(행정)'!$A$7:$A$501="강경읍")*('1.계획인구(행정)'!D$7:D$501))</f>
        <v>521</v>
      </c>
      <c r="D11" s="114">
        <f>SUMPRODUCT(('1.계획인구(행정)'!$B$7:$B$501=$B11)*('1.계획인구(행정)'!$A$7:$A$501="강경읍")*('1.계획인구(행정)'!E$7:E$501))</f>
        <v>522</v>
      </c>
      <c r="E11" s="114">
        <f>SUMPRODUCT(('1.계획인구(행정)'!$B$7:$B$501=$B11)*('1.계획인구(행정)'!$A$7:$A$501="강경읍")*('1.계획인구(행정)'!F$7:F$501))</f>
        <v>514</v>
      </c>
      <c r="F11" s="114">
        <f>SUMPRODUCT(('1.계획인구(행정)'!$B$7:$B$501=$B11)*('1.계획인구(행정)'!$A$7:$A$501="강경읍")*('1.계획인구(행정)'!G$7:G$501))</f>
        <v>508</v>
      </c>
      <c r="G11" s="114">
        <f>SUMPRODUCT(('1.계획인구(행정)'!$B$7:$B$501=$B11)*('1.계획인구(행정)'!$A$7:$A$501="강경읍")*('1.계획인구(행정)'!H$7:H$501))</f>
        <v>520</v>
      </c>
      <c r="H11" s="114">
        <f>SUMPRODUCT(('1.계획인구(행정)'!$B$7:$B$501=$B11)*('1.계획인구(행정)'!$A$7:$A$501="강경읍")*('1.계획인구(행정)'!I$7:I$501))</f>
        <v>530</v>
      </c>
      <c r="I11" s="114">
        <f>SUMPRODUCT(('1.계획인구(행정)'!$B$7:$B$501=$B11)*('1.계획인구(행정)'!$A$7:$A$501="강경읍")*('1.계획인구(행정)'!J$7:J$501))</f>
        <v>0</v>
      </c>
      <c r="J11" s="114">
        <f>SUMPRODUCT(('1.계획인구(행정)'!$B$7:$B$501=$B11)*('1.계획인구(행정)'!$A$7:$A$501="강경읍")*('1.계획인구(행정)'!K$7:K$501))</f>
        <v>0</v>
      </c>
      <c r="K11" s="114">
        <f>SUMPRODUCT(('1.계획인구(행정)'!$B$7:$B$501=$B11)*('1.계획인구(행정)'!$A$7:$A$501="강경읍")*('1.계획인구(행정)'!L$7:L$501))</f>
        <v>0</v>
      </c>
      <c r="L11" s="114">
        <f>SUMPRODUCT(('1.계획인구(행정)'!$B$7:$B$501=$B11)*('1.계획인구(행정)'!$A$7:$A$501="강경읍")*('1.계획인구(행정)'!M$7:M$501))</f>
        <v>0</v>
      </c>
      <c r="M11" s="114">
        <f>SUMPRODUCT(('1.계획인구(행정)'!$B$7:$B$501=$B11)*('1.계획인구(행정)'!$A$7:$A$501="강경읍")*('1.계획인구(행정)'!N$7:N$501))</f>
        <v>0</v>
      </c>
      <c r="N11" s="114">
        <f>SUMPRODUCT(('1.계획인구(행정)'!$B$7:$B$501=$B11)*('1.계획인구(행정)'!$A$7:$A$501="강경읍")*('1.계획인구(행정)'!O$7:O$501))</f>
        <v>0</v>
      </c>
      <c r="O11" s="114">
        <f t="shared" si="10"/>
        <v>521</v>
      </c>
      <c r="P11" s="114">
        <f t="shared" si="11"/>
        <v>522</v>
      </c>
      <c r="Q11" s="114">
        <f t="shared" si="11"/>
        <v>514</v>
      </c>
      <c r="R11" s="114">
        <f t="shared" si="12"/>
        <v>508</v>
      </c>
      <c r="S11" s="114">
        <f t="shared" si="13"/>
        <v>520</v>
      </c>
      <c r="T11" s="114">
        <f t="shared" si="14"/>
        <v>530</v>
      </c>
    </row>
    <row r="12" spans="1:24" ht="15" customHeight="1">
      <c r="A12" s="230"/>
      <c r="B12" s="208" t="s">
        <v>759</v>
      </c>
      <c r="C12" s="114">
        <f>SUMPRODUCT(('1.계획인구(행정)'!$B$7:$B$501=$B12)*('1.계획인구(행정)'!$A$7:$A$501="강경읍")*('1.계획인구(행정)'!D$7:D$501))</f>
        <v>571</v>
      </c>
      <c r="D12" s="114">
        <f>SUMPRODUCT(('1.계획인구(행정)'!$B$7:$B$501=$B12)*('1.계획인구(행정)'!$A$7:$A$501="강경읍")*('1.계획인구(행정)'!E$7:E$501))</f>
        <v>571</v>
      </c>
      <c r="E12" s="114">
        <f>SUMPRODUCT(('1.계획인구(행정)'!$B$7:$B$501=$B12)*('1.계획인구(행정)'!$A$7:$A$501="강경읍")*('1.계획인구(행정)'!F$7:F$501))</f>
        <v>562</v>
      </c>
      <c r="F12" s="114">
        <f>SUMPRODUCT(('1.계획인구(행정)'!$B$7:$B$501=$B12)*('1.계획인구(행정)'!$A$7:$A$501="강경읍")*('1.계획인구(행정)'!G$7:G$501))</f>
        <v>558</v>
      </c>
      <c r="G12" s="114">
        <f>SUMPRODUCT(('1.계획인구(행정)'!$B$7:$B$501=$B12)*('1.계획인구(행정)'!$A$7:$A$501="강경읍")*('1.계획인구(행정)'!H$7:H$501))</f>
        <v>571</v>
      </c>
      <c r="H12" s="114">
        <f>SUMPRODUCT(('1.계획인구(행정)'!$B$7:$B$501=$B12)*('1.계획인구(행정)'!$A$7:$A$501="강경읍")*('1.계획인구(행정)'!I$7:I$501))</f>
        <v>582</v>
      </c>
      <c r="I12" s="114">
        <f>SUMPRODUCT(('1.계획인구(행정)'!$B$7:$B$501=$B12)*('1.계획인구(행정)'!$A$7:$A$501="강경읍")*('1.계획인구(행정)'!J$7:J$501))</f>
        <v>0</v>
      </c>
      <c r="J12" s="114">
        <f>SUMPRODUCT(('1.계획인구(행정)'!$B$7:$B$501=$B12)*('1.계획인구(행정)'!$A$7:$A$501="강경읍")*('1.계획인구(행정)'!K$7:K$501))</f>
        <v>0</v>
      </c>
      <c r="K12" s="114">
        <f>SUMPRODUCT(('1.계획인구(행정)'!$B$7:$B$501=$B12)*('1.계획인구(행정)'!$A$7:$A$501="강경읍")*('1.계획인구(행정)'!L$7:L$501))</f>
        <v>0</v>
      </c>
      <c r="L12" s="114">
        <f>SUMPRODUCT(('1.계획인구(행정)'!$B$7:$B$501=$B12)*('1.계획인구(행정)'!$A$7:$A$501="강경읍")*('1.계획인구(행정)'!M$7:M$501))</f>
        <v>0</v>
      </c>
      <c r="M12" s="114">
        <f>SUMPRODUCT(('1.계획인구(행정)'!$B$7:$B$501=$B12)*('1.계획인구(행정)'!$A$7:$A$501="강경읍")*('1.계획인구(행정)'!N$7:N$501))</f>
        <v>0</v>
      </c>
      <c r="N12" s="114">
        <f>SUMPRODUCT(('1.계획인구(행정)'!$B$7:$B$501=$B12)*('1.계획인구(행정)'!$A$7:$A$501="강경읍")*('1.계획인구(행정)'!O$7:O$501))</f>
        <v>0</v>
      </c>
      <c r="O12" s="114">
        <f t="shared" si="10"/>
        <v>571</v>
      </c>
      <c r="P12" s="114">
        <f t="shared" si="11"/>
        <v>571</v>
      </c>
      <c r="Q12" s="114">
        <f t="shared" si="11"/>
        <v>562</v>
      </c>
      <c r="R12" s="114">
        <f t="shared" si="12"/>
        <v>558</v>
      </c>
      <c r="S12" s="114">
        <f t="shared" si="13"/>
        <v>571</v>
      </c>
      <c r="T12" s="114">
        <f t="shared" si="14"/>
        <v>582</v>
      </c>
    </row>
    <row r="13" spans="1:24" ht="15" customHeight="1">
      <c r="A13" s="230"/>
      <c r="B13" s="208" t="s">
        <v>760</v>
      </c>
      <c r="C13" s="114">
        <f>SUMPRODUCT(('1.계획인구(행정)'!$B$7:$B$501=$B13)*('1.계획인구(행정)'!$A$7:$A$501="강경읍")*('1.계획인구(행정)'!D$7:D$501))</f>
        <v>202</v>
      </c>
      <c r="D13" s="114">
        <f>SUMPRODUCT(('1.계획인구(행정)'!$B$7:$B$501=$B13)*('1.계획인구(행정)'!$A$7:$A$501="강경읍")*('1.계획인구(행정)'!E$7:E$501))</f>
        <v>202</v>
      </c>
      <c r="E13" s="114">
        <f>SUMPRODUCT(('1.계획인구(행정)'!$B$7:$B$501=$B13)*('1.계획인구(행정)'!$A$7:$A$501="강경읍")*('1.계획인구(행정)'!F$7:F$501))</f>
        <v>199</v>
      </c>
      <c r="F13" s="114">
        <f>SUMPRODUCT(('1.계획인구(행정)'!$B$7:$B$501=$B13)*('1.계획인구(행정)'!$A$7:$A$501="강경읍")*('1.계획인구(행정)'!G$7:G$501))</f>
        <v>197</v>
      </c>
      <c r="G13" s="114">
        <f>SUMPRODUCT(('1.계획인구(행정)'!$B$7:$B$501=$B13)*('1.계획인구(행정)'!$A$7:$A$501="강경읍")*('1.계획인구(행정)'!H$7:H$501))</f>
        <v>201</v>
      </c>
      <c r="H13" s="114">
        <f>SUMPRODUCT(('1.계획인구(행정)'!$B$7:$B$501=$B13)*('1.계획인구(행정)'!$A$7:$A$501="강경읍")*('1.계획인구(행정)'!I$7:I$501))</f>
        <v>205</v>
      </c>
      <c r="I13" s="114">
        <f>SUMPRODUCT(('1.계획인구(행정)'!$B$7:$B$501=$B13)*('1.계획인구(행정)'!$A$7:$A$501="강경읍")*('1.계획인구(행정)'!J$7:J$501))</f>
        <v>0</v>
      </c>
      <c r="J13" s="114">
        <f>SUMPRODUCT(('1.계획인구(행정)'!$B$7:$B$501=$B13)*('1.계획인구(행정)'!$A$7:$A$501="강경읍")*('1.계획인구(행정)'!K$7:K$501))</f>
        <v>0</v>
      </c>
      <c r="K13" s="114">
        <f>SUMPRODUCT(('1.계획인구(행정)'!$B$7:$B$501=$B13)*('1.계획인구(행정)'!$A$7:$A$501="강경읍")*('1.계획인구(행정)'!L$7:L$501))</f>
        <v>0</v>
      </c>
      <c r="L13" s="114">
        <f>SUMPRODUCT(('1.계획인구(행정)'!$B$7:$B$501=$B13)*('1.계획인구(행정)'!$A$7:$A$501="강경읍")*('1.계획인구(행정)'!M$7:M$501))</f>
        <v>0</v>
      </c>
      <c r="M13" s="114">
        <f>SUMPRODUCT(('1.계획인구(행정)'!$B$7:$B$501=$B13)*('1.계획인구(행정)'!$A$7:$A$501="강경읍")*('1.계획인구(행정)'!N$7:N$501))</f>
        <v>0</v>
      </c>
      <c r="N13" s="114">
        <f>SUMPRODUCT(('1.계획인구(행정)'!$B$7:$B$501=$B13)*('1.계획인구(행정)'!$A$7:$A$501="강경읍")*('1.계획인구(행정)'!O$7:O$501))</f>
        <v>0</v>
      </c>
      <c r="O13" s="114">
        <f t="shared" si="10"/>
        <v>202</v>
      </c>
      <c r="P13" s="114">
        <f t="shared" si="11"/>
        <v>202</v>
      </c>
      <c r="Q13" s="114">
        <f t="shared" si="11"/>
        <v>199</v>
      </c>
      <c r="R13" s="114">
        <f t="shared" si="12"/>
        <v>197</v>
      </c>
      <c r="S13" s="114">
        <f t="shared" si="13"/>
        <v>201</v>
      </c>
      <c r="T13" s="114">
        <f t="shared" si="14"/>
        <v>205</v>
      </c>
    </row>
    <row r="14" spans="1:24" ht="15" customHeight="1">
      <c r="A14" s="230"/>
      <c r="B14" s="208" t="s">
        <v>761</v>
      </c>
      <c r="C14" s="114">
        <f>SUMPRODUCT(('1.계획인구(행정)'!$B$7:$B$501=$B14)*('1.계획인구(행정)'!$A$7:$A$501="강경읍")*('1.계획인구(행정)'!D$7:D$501))</f>
        <v>244</v>
      </c>
      <c r="D14" s="114">
        <f>SUMPRODUCT(('1.계획인구(행정)'!$B$7:$B$501=$B14)*('1.계획인구(행정)'!$A$7:$A$501="강경읍")*('1.계획인구(행정)'!E$7:E$501))</f>
        <v>245</v>
      </c>
      <c r="E14" s="114">
        <f>SUMPRODUCT(('1.계획인구(행정)'!$B$7:$B$501=$B14)*('1.계획인구(행정)'!$A$7:$A$501="강경읍")*('1.계획인구(행정)'!F$7:F$501))</f>
        <v>241</v>
      </c>
      <c r="F14" s="114">
        <f>SUMPRODUCT(('1.계획인구(행정)'!$B$7:$B$501=$B14)*('1.계획인구(행정)'!$A$7:$A$501="강경읍")*('1.계획인구(행정)'!G$7:G$501))</f>
        <v>238</v>
      </c>
      <c r="G14" s="114">
        <f>SUMPRODUCT(('1.계획인구(행정)'!$B$7:$B$501=$B14)*('1.계획인구(행정)'!$A$7:$A$501="강경읍")*('1.계획인구(행정)'!H$7:H$501))</f>
        <v>244</v>
      </c>
      <c r="H14" s="114">
        <f>SUMPRODUCT(('1.계획인구(행정)'!$B$7:$B$501=$B14)*('1.계획인구(행정)'!$A$7:$A$501="강경읍")*('1.계획인구(행정)'!I$7:I$501))</f>
        <v>248</v>
      </c>
      <c r="I14" s="114">
        <f>SUMPRODUCT(('1.계획인구(행정)'!$B$7:$B$501=$B14)*('1.계획인구(행정)'!$A$7:$A$501="강경읍")*('1.계획인구(행정)'!J$7:J$501))</f>
        <v>0</v>
      </c>
      <c r="J14" s="114">
        <f>SUMPRODUCT(('1.계획인구(행정)'!$B$7:$B$501=$B14)*('1.계획인구(행정)'!$A$7:$A$501="강경읍")*('1.계획인구(행정)'!K$7:K$501))</f>
        <v>0</v>
      </c>
      <c r="K14" s="114">
        <f>SUMPRODUCT(('1.계획인구(행정)'!$B$7:$B$501=$B14)*('1.계획인구(행정)'!$A$7:$A$501="강경읍")*('1.계획인구(행정)'!L$7:L$501))</f>
        <v>0</v>
      </c>
      <c r="L14" s="114">
        <f>SUMPRODUCT(('1.계획인구(행정)'!$B$7:$B$501=$B14)*('1.계획인구(행정)'!$A$7:$A$501="강경읍")*('1.계획인구(행정)'!M$7:M$501))</f>
        <v>0</v>
      </c>
      <c r="M14" s="114">
        <f>SUMPRODUCT(('1.계획인구(행정)'!$B$7:$B$501=$B14)*('1.계획인구(행정)'!$A$7:$A$501="강경읍")*('1.계획인구(행정)'!N$7:N$501))</f>
        <v>0</v>
      </c>
      <c r="N14" s="114">
        <f>SUMPRODUCT(('1.계획인구(행정)'!$B$7:$B$501=$B14)*('1.계획인구(행정)'!$A$7:$A$501="강경읍")*('1.계획인구(행정)'!O$7:O$501))</f>
        <v>0</v>
      </c>
      <c r="O14" s="114">
        <f t="shared" si="10"/>
        <v>244</v>
      </c>
      <c r="P14" s="114">
        <f t="shared" si="11"/>
        <v>245</v>
      </c>
      <c r="Q14" s="114">
        <f t="shared" si="11"/>
        <v>241</v>
      </c>
      <c r="R14" s="114">
        <f t="shared" si="12"/>
        <v>238</v>
      </c>
      <c r="S14" s="114">
        <f t="shared" si="13"/>
        <v>244</v>
      </c>
      <c r="T14" s="114">
        <f t="shared" si="14"/>
        <v>248</v>
      </c>
    </row>
    <row r="15" spans="1:24" ht="15" customHeight="1">
      <c r="A15" s="230"/>
      <c r="B15" s="208" t="s">
        <v>762</v>
      </c>
      <c r="C15" s="114">
        <f>SUMPRODUCT(('1.계획인구(행정)'!$B$7:$B$501=$B15)*('1.계획인구(행정)'!$A$7:$A$501="강경읍")*('1.계획인구(행정)'!D$7:D$501))</f>
        <v>2084</v>
      </c>
      <c r="D15" s="114">
        <f>SUMPRODUCT(('1.계획인구(행정)'!$B$7:$B$501=$B15)*('1.계획인구(행정)'!$A$7:$A$501="강경읍")*('1.계획인구(행정)'!E$7:E$501))</f>
        <v>2086</v>
      </c>
      <c r="E15" s="114">
        <f>SUMPRODUCT(('1.계획인구(행정)'!$B$7:$B$501=$B15)*('1.계획인구(행정)'!$A$7:$A$501="강경읍")*('1.계획인구(행정)'!F$7:F$501))</f>
        <v>2054</v>
      </c>
      <c r="F15" s="114">
        <f>SUMPRODUCT(('1.계획인구(행정)'!$B$7:$B$501=$B15)*('1.계획인구(행정)'!$A$7:$A$501="강경읍")*('1.계획인구(행정)'!G$7:G$501))</f>
        <v>2033</v>
      </c>
      <c r="G15" s="114">
        <f>SUMPRODUCT(('1.계획인구(행정)'!$B$7:$B$501=$B15)*('1.계획인구(행정)'!$A$7:$A$501="강경읍")*('1.계획인구(행정)'!H$7:H$501))</f>
        <v>2082</v>
      </c>
      <c r="H15" s="114">
        <f>SUMPRODUCT(('1.계획인구(행정)'!$B$7:$B$501=$B15)*('1.계획인구(행정)'!$A$7:$A$501="강경읍")*('1.계획인구(행정)'!I$7:I$501))</f>
        <v>2120</v>
      </c>
      <c r="I15" s="114">
        <f>SUMPRODUCT(('1.계획인구(행정)'!$B$7:$B$501=$B15)*('1.계획인구(행정)'!$A$7:$A$501="강경읍")*('1.계획인구(행정)'!J$7:J$501))</f>
        <v>0</v>
      </c>
      <c r="J15" s="114">
        <f>SUMPRODUCT(('1.계획인구(행정)'!$B$7:$B$501=$B15)*('1.계획인구(행정)'!$A$7:$A$501="강경읍")*('1.계획인구(행정)'!K$7:K$501))</f>
        <v>0</v>
      </c>
      <c r="K15" s="114">
        <f>SUMPRODUCT(('1.계획인구(행정)'!$B$7:$B$501=$B15)*('1.계획인구(행정)'!$A$7:$A$501="강경읍")*('1.계획인구(행정)'!L$7:L$501))</f>
        <v>0</v>
      </c>
      <c r="L15" s="114">
        <f>SUMPRODUCT(('1.계획인구(행정)'!$B$7:$B$501=$B15)*('1.계획인구(행정)'!$A$7:$A$501="강경읍")*('1.계획인구(행정)'!M$7:M$501))</f>
        <v>0</v>
      </c>
      <c r="M15" s="114">
        <f>SUMPRODUCT(('1.계획인구(행정)'!$B$7:$B$501=$B15)*('1.계획인구(행정)'!$A$7:$A$501="강경읍")*('1.계획인구(행정)'!N$7:N$501))</f>
        <v>0</v>
      </c>
      <c r="N15" s="114">
        <f>SUMPRODUCT(('1.계획인구(행정)'!$B$7:$B$501=$B15)*('1.계획인구(행정)'!$A$7:$A$501="강경읍")*('1.계획인구(행정)'!O$7:O$501))</f>
        <v>0</v>
      </c>
      <c r="O15" s="114">
        <f t="shared" si="10"/>
        <v>2084</v>
      </c>
      <c r="P15" s="114">
        <f t="shared" si="11"/>
        <v>2086</v>
      </c>
      <c r="Q15" s="114">
        <f t="shared" si="11"/>
        <v>2054</v>
      </c>
      <c r="R15" s="114">
        <f t="shared" si="12"/>
        <v>2033</v>
      </c>
      <c r="S15" s="114">
        <f t="shared" si="13"/>
        <v>2082</v>
      </c>
      <c r="T15" s="114">
        <f t="shared" si="14"/>
        <v>2120</v>
      </c>
    </row>
    <row r="16" spans="1:24" ht="15" customHeight="1">
      <c r="A16" s="230"/>
      <c r="B16" s="208" t="s">
        <v>763</v>
      </c>
      <c r="C16" s="114">
        <f>SUMPRODUCT(('1.계획인구(행정)'!$B$7:$B$501=$B16)*('1.계획인구(행정)'!$A$7:$A$501="강경읍")*('1.계획인구(행정)'!D$7:D$501))</f>
        <v>1842</v>
      </c>
      <c r="D16" s="114">
        <f>SUMPRODUCT(('1.계획인구(행정)'!$B$7:$B$501=$B16)*('1.계획인구(행정)'!$A$7:$A$501="강경읍")*('1.계획인구(행정)'!E$7:E$501))</f>
        <v>1843</v>
      </c>
      <c r="E16" s="114">
        <f>SUMPRODUCT(('1.계획인구(행정)'!$B$7:$B$501=$B16)*('1.계획인구(행정)'!$A$7:$A$501="강경읍")*('1.계획인구(행정)'!F$7:F$501))</f>
        <v>1817</v>
      </c>
      <c r="F16" s="114">
        <f>SUMPRODUCT(('1.계획인구(행정)'!$B$7:$B$501=$B16)*('1.계획인구(행정)'!$A$7:$A$501="강경읍")*('1.계획인구(행정)'!G$7:G$501))</f>
        <v>1797</v>
      </c>
      <c r="G16" s="114">
        <f>SUMPRODUCT(('1.계획인구(행정)'!$B$7:$B$501=$B16)*('1.계획인구(행정)'!$A$7:$A$501="강경읍")*('1.계획인구(행정)'!H$7:H$501))</f>
        <v>1840</v>
      </c>
      <c r="H16" s="114">
        <f>SUMPRODUCT(('1.계획인구(행정)'!$B$7:$B$501=$B16)*('1.계획인구(행정)'!$A$7:$A$501="강경읍")*('1.계획인구(행정)'!I$7:I$501))</f>
        <v>1874</v>
      </c>
      <c r="I16" s="114">
        <f>SUMPRODUCT(('1.계획인구(행정)'!$B$7:$B$501=$B16)*('1.계획인구(행정)'!$A$7:$A$501="강경읍")*('1.계획인구(행정)'!J$7:J$501))</f>
        <v>0</v>
      </c>
      <c r="J16" s="114">
        <f>SUMPRODUCT(('1.계획인구(행정)'!$B$7:$B$501=$B16)*('1.계획인구(행정)'!$A$7:$A$501="강경읍")*('1.계획인구(행정)'!K$7:K$501))</f>
        <v>0</v>
      </c>
      <c r="K16" s="114">
        <f>SUMPRODUCT(('1.계획인구(행정)'!$B$7:$B$501=$B16)*('1.계획인구(행정)'!$A$7:$A$501="강경읍")*('1.계획인구(행정)'!L$7:L$501))</f>
        <v>0</v>
      </c>
      <c r="L16" s="114">
        <f>SUMPRODUCT(('1.계획인구(행정)'!$B$7:$B$501=$B16)*('1.계획인구(행정)'!$A$7:$A$501="강경읍")*('1.계획인구(행정)'!M$7:M$501))</f>
        <v>0</v>
      </c>
      <c r="M16" s="114">
        <f>SUMPRODUCT(('1.계획인구(행정)'!$B$7:$B$501=$B16)*('1.계획인구(행정)'!$A$7:$A$501="강경읍")*('1.계획인구(행정)'!N$7:N$501))</f>
        <v>0</v>
      </c>
      <c r="N16" s="114">
        <f>SUMPRODUCT(('1.계획인구(행정)'!$B$7:$B$501=$B16)*('1.계획인구(행정)'!$A$7:$A$501="강경읍")*('1.계획인구(행정)'!O$7:O$501))</f>
        <v>0</v>
      </c>
      <c r="O16" s="114">
        <f t="shared" si="10"/>
        <v>1842</v>
      </c>
      <c r="P16" s="114">
        <f t="shared" si="11"/>
        <v>1843</v>
      </c>
      <c r="Q16" s="114">
        <f t="shared" si="11"/>
        <v>1817</v>
      </c>
      <c r="R16" s="114">
        <f t="shared" si="12"/>
        <v>1797</v>
      </c>
      <c r="S16" s="114">
        <f t="shared" si="13"/>
        <v>1840</v>
      </c>
      <c r="T16" s="114">
        <f t="shared" si="14"/>
        <v>1874</v>
      </c>
    </row>
    <row r="17" spans="1:20" ht="15" customHeight="1">
      <c r="A17" s="230"/>
      <c r="B17" s="208" t="s">
        <v>764</v>
      </c>
      <c r="C17" s="114">
        <f>SUMPRODUCT(('1.계획인구(행정)'!$B$7:$B$501=$B17)*('1.계획인구(행정)'!$A$7:$A$501="강경읍")*('1.계획인구(행정)'!D$7:D$501))</f>
        <v>1499</v>
      </c>
      <c r="D17" s="114">
        <f>SUMPRODUCT(('1.계획인구(행정)'!$B$7:$B$501=$B17)*('1.계획인구(행정)'!$A$7:$A$501="강경읍")*('1.계획인구(행정)'!E$7:E$501))</f>
        <v>1500</v>
      </c>
      <c r="E17" s="114">
        <f>SUMPRODUCT(('1.계획인구(행정)'!$B$7:$B$501=$B17)*('1.계획인구(행정)'!$A$7:$A$501="강경읍")*('1.계획인구(행정)'!F$7:F$501))</f>
        <v>1478</v>
      </c>
      <c r="F17" s="114">
        <f>SUMPRODUCT(('1.계획인구(행정)'!$B$7:$B$501=$B17)*('1.계획인구(행정)'!$A$7:$A$501="강경읍")*('1.계획인구(행정)'!G$7:G$501))</f>
        <v>1462</v>
      </c>
      <c r="G17" s="114">
        <f>SUMPRODUCT(('1.계획인구(행정)'!$B$7:$B$501=$B17)*('1.계획인구(행정)'!$A$7:$A$501="강경읍")*('1.계획인구(행정)'!H$7:H$501))</f>
        <v>1497</v>
      </c>
      <c r="H17" s="114">
        <f>SUMPRODUCT(('1.계획인구(행정)'!$B$7:$B$501=$B17)*('1.계획인구(행정)'!$A$7:$A$501="강경읍")*('1.계획인구(행정)'!I$7:I$501))</f>
        <v>1525</v>
      </c>
      <c r="I17" s="114">
        <f>SUMPRODUCT(('1.계획인구(행정)'!$B$7:$B$501=$B17)*('1.계획인구(행정)'!$A$7:$A$501="강경읍")*('1.계획인구(행정)'!J$7:J$501))</f>
        <v>0</v>
      </c>
      <c r="J17" s="114">
        <f>SUMPRODUCT(('1.계획인구(행정)'!$B$7:$B$501=$B17)*('1.계획인구(행정)'!$A$7:$A$501="강경읍")*('1.계획인구(행정)'!K$7:K$501))</f>
        <v>0</v>
      </c>
      <c r="K17" s="114">
        <f>SUMPRODUCT(('1.계획인구(행정)'!$B$7:$B$501=$B17)*('1.계획인구(행정)'!$A$7:$A$501="강경읍")*('1.계획인구(행정)'!L$7:L$501))</f>
        <v>0</v>
      </c>
      <c r="L17" s="114">
        <f>SUMPRODUCT(('1.계획인구(행정)'!$B$7:$B$501=$B17)*('1.계획인구(행정)'!$A$7:$A$501="강경읍")*('1.계획인구(행정)'!M$7:M$501))</f>
        <v>0</v>
      </c>
      <c r="M17" s="114">
        <f>SUMPRODUCT(('1.계획인구(행정)'!$B$7:$B$501=$B17)*('1.계획인구(행정)'!$A$7:$A$501="강경읍")*('1.계획인구(행정)'!N$7:N$501))</f>
        <v>0</v>
      </c>
      <c r="N17" s="114">
        <f>SUMPRODUCT(('1.계획인구(행정)'!$B$7:$B$501=$B17)*('1.계획인구(행정)'!$A$7:$A$501="강경읍")*('1.계획인구(행정)'!O$7:O$501))</f>
        <v>0</v>
      </c>
      <c r="O17" s="114">
        <f t="shared" si="10"/>
        <v>1499</v>
      </c>
      <c r="P17" s="114">
        <f t="shared" si="11"/>
        <v>1500</v>
      </c>
      <c r="Q17" s="114">
        <f t="shared" si="11"/>
        <v>1478</v>
      </c>
      <c r="R17" s="114">
        <f t="shared" si="12"/>
        <v>1462</v>
      </c>
      <c r="S17" s="114">
        <f t="shared" si="13"/>
        <v>1497</v>
      </c>
      <c r="T17" s="114">
        <f t="shared" si="14"/>
        <v>1525</v>
      </c>
    </row>
    <row r="18" spans="1:20" ht="15" customHeight="1">
      <c r="A18" s="230"/>
      <c r="B18" s="208" t="s">
        <v>765</v>
      </c>
      <c r="C18" s="114">
        <f>SUMPRODUCT(('1.계획인구(행정)'!$B$7:$B$501=$B18)*('1.계획인구(행정)'!$A$7:$A$501="강경읍")*('1.계획인구(행정)'!D$7:D$501))</f>
        <v>1622</v>
      </c>
      <c r="D18" s="114">
        <f>SUMPRODUCT(('1.계획인구(행정)'!$B$7:$B$501=$B18)*('1.계획인구(행정)'!$A$7:$A$501="강경읍")*('1.계획인구(행정)'!E$7:E$501))</f>
        <v>1625</v>
      </c>
      <c r="E18" s="114">
        <f>SUMPRODUCT(('1.계획인구(행정)'!$B$7:$B$501=$B18)*('1.계획인구(행정)'!$A$7:$A$501="강경읍")*('1.계획인구(행정)'!F$7:F$501))</f>
        <v>1600</v>
      </c>
      <c r="F18" s="114">
        <f>SUMPRODUCT(('1.계획인구(행정)'!$B$7:$B$501=$B18)*('1.계획인구(행정)'!$A$7:$A$501="강경읍")*('1.계획인구(행정)'!G$7:G$501))</f>
        <v>1584</v>
      </c>
      <c r="G18" s="114">
        <f>SUMPRODUCT(('1.계획인구(행정)'!$B$7:$B$501=$B18)*('1.계획인구(행정)'!$A$7:$A$501="강경읍")*('1.계획인구(행정)'!H$7:H$501))</f>
        <v>1622</v>
      </c>
      <c r="H18" s="114">
        <f>SUMPRODUCT(('1.계획인구(행정)'!$B$7:$B$501=$B18)*('1.계획인구(행정)'!$A$7:$A$501="강경읍")*('1.계획인구(행정)'!I$7:I$501))</f>
        <v>1650</v>
      </c>
      <c r="I18" s="114">
        <f>SUMPRODUCT(('1.계획인구(행정)'!$B$7:$B$501=$B18)*('1.계획인구(행정)'!$A$7:$A$501="강경읍")*('1.계획인구(행정)'!J$7:J$501))</f>
        <v>0</v>
      </c>
      <c r="J18" s="114">
        <f>SUMPRODUCT(('1.계획인구(행정)'!$B$7:$B$501=$B18)*('1.계획인구(행정)'!$A$7:$A$501="강경읍")*('1.계획인구(행정)'!K$7:K$501))</f>
        <v>0</v>
      </c>
      <c r="K18" s="114">
        <f>SUMPRODUCT(('1.계획인구(행정)'!$B$7:$B$501=$B18)*('1.계획인구(행정)'!$A$7:$A$501="강경읍")*('1.계획인구(행정)'!L$7:L$501))</f>
        <v>0</v>
      </c>
      <c r="L18" s="114">
        <f>SUMPRODUCT(('1.계획인구(행정)'!$B$7:$B$501=$B18)*('1.계획인구(행정)'!$A$7:$A$501="강경읍")*('1.계획인구(행정)'!M$7:M$501))</f>
        <v>0</v>
      </c>
      <c r="M18" s="114">
        <f>SUMPRODUCT(('1.계획인구(행정)'!$B$7:$B$501=$B18)*('1.계획인구(행정)'!$A$7:$A$501="강경읍")*('1.계획인구(행정)'!N$7:N$501))</f>
        <v>0</v>
      </c>
      <c r="N18" s="114">
        <f>SUMPRODUCT(('1.계획인구(행정)'!$B$7:$B$501=$B18)*('1.계획인구(행정)'!$A$7:$A$501="강경읍")*('1.계획인구(행정)'!O$7:O$501))</f>
        <v>0</v>
      </c>
      <c r="O18" s="114">
        <f t="shared" si="10"/>
        <v>1622</v>
      </c>
      <c r="P18" s="114">
        <f t="shared" si="11"/>
        <v>1625</v>
      </c>
      <c r="Q18" s="114">
        <f t="shared" si="11"/>
        <v>1600</v>
      </c>
      <c r="R18" s="114">
        <f t="shared" si="12"/>
        <v>1584</v>
      </c>
      <c r="S18" s="114">
        <f t="shared" si="13"/>
        <v>1622</v>
      </c>
      <c r="T18" s="114">
        <f t="shared" si="14"/>
        <v>1650</v>
      </c>
    </row>
    <row r="19" spans="1:20" ht="15" customHeight="1">
      <c r="A19" s="230"/>
      <c r="B19" s="208" t="s">
        <v>766</v>
      </c>
      <c r="C19" s="114">
        <f>SUMPRODUCT(('1.계획인구(행정)'!$B$7:$B$501=$B19)*('1.계획인구(행정)'!$A$7:$A$501="강경읍")*('1.계획인구(행정)'!D$7:D$501))</f>
        <v>380</v>
      </c>
      <c r="D19" s="114">
        <f>SUMPRODUCT(('1.계획인구(행정)'!$B$7:$B$501=$B19)*('1.계획인구(행정)'!$A$7:$A$501="강경읍")*('1.계획인구(행정)'!E$7:E$501))</f>
        <v>380</v>
      </c>
      <c r="E19" s="114">
        <f>SUMPRODUCT(('1.계획인구(행정)'!$B$7:$B$501=$B19)*('1.계획인구(행정)'!$A$7:$A$501="강경읍")*('1.계획인구(행정)'!F$7:F$501))</f>
        <v>374</v>
      </c>
      <c r="F19" s="114">
        <f>SUMPRODUCT(('1.계획인구(행정)'!$B$7:$B$501=$B19)*('1.계획인구(행정)'!$A$7:$A$501="강경읍")*('1.계획인구(행정)'!G$7:G$501))</f>
        <v>371</v>
      </c>
      <c r="G19" s="114">
        <f>SUMPRODUCT(('1.계획인구(행정)'!$B$7:$B$501=$B19)*('1.계획인구(행정)'!$A$7:$A$501="강경읍")*('1.계획인구(행정)'!H$7:H$501))</f>
        <v>380</v>
      </c>
      <c r="H19" s="114">
        <f>SUMPRODUCT(('1.계획인구(행정)'!$B$7:$B$501=$B19)*('1.계획인구(행정)'!$A$7:$A$501="강경읍")*('1.계획인구(행정)'!I$7:I$501))</f>
        <v>388</v>
      </c>
      <c r="I19" s="114">
        <f>SUMPRODUCT(('1.계획인구(행정)'!$B$7:$B$501=$B19)*('1.계획인구(행정)'!$A$7:$A$501="강경읍")*('1.계획인구(행정)'!J$7:J$501))</f>
        <v>0</v>
      </c>
      <c r="J19" s="114">
        <f>SUMPRODUCT(('1.계획인구(행정)'!$B$7:$B$501=$B19)*('1.계획인구(행정)'!$A$7:$A$501="강경읍")*('1.계획인구(행정)'!K$7:K$501))</f>
        <v>0</v>
      </c>
      <c r="K19" s="114">
        <f>SUMPRODUCT(('1.계획인구(행정)'!$B$7:$B$501=$B19)*('1.계획인구(행정)'!$A$7:$A$501="강경읍")*('1.계획인구(행정)'!L$7:L$501))</f>
        <v>0</v>
      </c>
      <c r="L19" s="114">
        <f>SUMPRODUCT(('1.계획인구(행정)'!$B$7:$B$501=$B19)*('1.계획인구(행정)'!$A$7:$A$501="강경읍")*('1.계획인구(행정)'!M$7:M$501))</f>
        <v>0</v>
      </c>
      <c r="M19" s="114">
        <f>SUMPRODUCT(('1.계획인구(행정)'!$B$7:$B$501=$B19)*('1.계획인구(행정)'!$A$7:$A$501="강경읍")*('1.계획인구(행정)'!N$7:N$501))</f>
        <v>0</v>
      </c>
      <c r="N19" s="114">
        <f>SUMPRODUCT(('1.계획인구(행정)'!$B$7:$B$501=$B19)*('1.계획인구(행정)'!$A$7:$A$501="강경읍")*('1.계획인구(행정)'!O$7:O$501))</f>
        <v>0</v>
      </c>
      <c r="O19" s="114">
        <f t="shared" si="10"/>
        <v>380</v>
      </c>
      <c r="P19" s="114">
        <f t="shared" si="11"/>
        <v>380</v>
      </c>
      <c r="Q19" s="114">
        <f t="shared" si="11"/>
        <v>374</v>
      </c>
      <c r="R19" s="114">
        <f t="shared" si="12"/>
        <v>371</v>
      </c>
      <c r="S19" s="114">
        <f t="shared" si="13"/>
        <v>380</v>
      </c>
      <c r="T19" s="114">
        <f t="shared" si="14"/>
        <v>388</v>
      </c>
    </row>
    <row r="20" spans="1:20" ht="15" customHeight="1">
      <c r="A20" s="230" t="s">
        <v>704</v>
      </c>
      <c r="B20" s="210" t="s">
        <v>36</v>
      </c>
      <c r="C20" s="115">
        <f>SUM(C21:C33)</f>
        <v>16342</v>
      </c>
      <c r="D20" s="115">
        <f t="shared" ref="D20" si="15">SUM(D21:D33)</f>
        <v>16467</v>
      </c>
      <c r="E20" s="115">
        <f t="shared" ref="E20:T20" si="16">SUM(E21:E33)</f>
        <v>18357</v>
      </c>
      <c r="F20" s="115">
        <f t="shared" si="16"/>
        <v>18193</v>
      </c>
      <c r="G20" s="115">
        <f t="shared" si="16"/>
        <v>18577</v>
      </c>
      <c r="H20" s="115">
        <f t="shared" si="16"/>
        <v>18873</v>
      </c>
      <c r="I20" s="115">
        <f t="shared" si="16"/>
        <v>0</v>
      </c>
      <c r="J20" s="115">
        <f t="shared" ref="J20" si="17">SUM(J21:J33)</f>
        <v>73</v>
      </c>
      <c r="K20" s="115">
        <f t="shared" si="16"/>
        <v>1491</v>
      </c>
      <c r="L20" s="115">
        <f t="shared" si="16"/>
        <v>1491</v>
      </c>
      <c r="M20" s="115">
        <f t="shared" si="16"/>
        <v>1491</v>
      </c>
      <c r="N20" s="115">
        <f t="shared" si="16"/>
        <v>1491</v>
      </c>
      <c r="O20" s="115">
        <f t="shared" si="16"/>
        <v>16342</v>
      </c>
      <c r="P20" s="115">
        <f t="shared" ref="P20" si="18">SUM(P21:P33)</f>
        <v>16540</v>
      </c>
      <c r="Q20" s="115">
        <f t="shared" si="16"/>
        <v>19848</v>
      </c>
      <c r="R20" s="115">
        <f t="shared" si="16"/>
        <v>19684</v>
      </c>
      <c r="S20" s="115">
        <f t="shared" si="16"/>
        <v>20068</v>
      </c>
      <c r="T20" s="115">
        <f t="shared" si="16"/>
        <v>20364</v>
      </c>
    </row>
    <row r="21" spans="1:20" ht="15" customHeight="1">
      <c r="A21" s="230"/>
      <c r="B21" s="208" t="s">
        <v>785</v>
      </c>
      <c r="C21" s="114">
        <f>SUMPRODUCT(('1.계획인구(행정)'!$B$7:$B$501=$B21)*('1.계획인구(행정)'!$A$7:$A$501="연무읍")*('1.계획인구(행정)'!D$7:D$501))</f>
        <v>1699</v>
      </c>
      <c r="D21" s="114">
        <f>SUMPRODUCT(('1.계획인구(행정)'!$B$7:$B$501=$B21)*('1.계획인구(행정)'!$A$7:$A$501="연무읍")*('1.계획인구(행정)'!E$7:E$501))</f>
        <v>1701</v>
      </c>
      <c r="E21" s="114">
        <f>SUMPRODUCT(('1.계획인구(행정)'!$B$7:$B$501=$B21)*('1.계획인구(행정)'!$A$7:$A$501="연무읍")*('1.계획인구(행정)'!F$7:F$501))</f>
        <v>1675</v>
      </c>
      <c r="F21" s="114">
        <f>SUMPRODUCT(('1.계획인구(행정)'!$B$7:$B$501=$B21)*('1.계획인구(행정)'!$A$7:$A$501="연무읍")*('1.계획인구(행정)'!G$7:G$501))</f>
        <v>1658</v>
      </c>
      <c r="G21" s="114">
        <f>SUMPRODUCT(('1.계획인구(행정)'!$B$7:$B$501=$B21)*('1.계획인구(행정)'!$A$7:$A$501="연무읍")*('1.계획인구(행정)'!H$7:H$501))</f>
        <v>1698</v>
      </c>
      <c r="H21" s="114">
        <f>SUMPRODUCT(('1.계획인구(행정)'!$B$7:$B$501=$B21)*('1.계획인구(행정)'!$A$7:$A$501="연무읍")*('1.계획인구(행정)'!I$7:I$501))</f>
        <v>1729</v>
      </c>
      <c r="I21" s="114">
        <f>SUMPRODUCT(('1.계획인구(행정)'!$B$7:$B$501=$B21)*('1.계획인구(행정)'!$A$7:$A$501="연무읍")*('1.계획인구(행정)'!J$7:J$501))</f>
        <v>0</v>
      </c>
      <c r="J21" s="114">
        <f>SUMPRODUCT(('1.계획인구(행정)'!$B$7:$B$501=$B21)*('1.계획인구(행정)'!$A$7:$A$501="연무읍")*('1.계획인구(행정)'!K$7:K$501))</f>
        <v>0</v>
      </c>
      <c r="K21" s="114">
        <f>SUMPRODUCT(('1.계획인구(행정)'!$B$7:$B$501=$B21)*('1.계획인구(행정)'!$A$7:$A$501="연무읍")*('1.계획인구(행정)'!L$7:L$501))</f>
        <v>0</v>
      </c>
      <c r="L21" s="114">
        <f>SUMPRODUCT(('1.계획인구(행정)'!$B$7:$B$501=$B21)*('1.계획인구(행정)'!$A$7:$A$501="연무읍")*('1.계획인구(행정)'!M$7:M$501))</f>
        <v>0</v>
      </c>
      <c r="M21" s="114">
        <f>SUMPRODUCT(('1.계획인구(행정)'!$B$7:$B$501=$B21)*('1.계획인구(행정)'!$A$7:$A$501="연무읍")*('1.계획인구(행정)'!N$7:N$501))</f>
        <v>0</v>
      </c>
      <c r="N21" s="114">
        <f>SUMPRODUCT(('1.계획인구(행정)'!$B$7:$B$501=$B21)*('1.계획인구(행정)'!$A$7:$A$501="연무읍")*('1.계획인구(행정)'!O$7:O$501))</f>
        <v>0</v>
      </c>
      <c r="O21" s="114">
        <f t="shared" ref="O21:O33" si="19">C21+I21</f>
        <v>1699</v>
      </c>
      <c r="P21" s="114">
        <f t="shared" ref="P21:Q33" si="20">D21+J21</f>
        <v>1701</v>
      </c>
      <c r="Q21" s="114">
        <f t="shared" si="20"/>
        <v>1675</v>
      </c>
      <c r="R21" s="114">
        <f t="shared" ref="R21:R33" si="21">F21+L21</f>
        <v>1658</v>
      </c>
      <c r="S21" s="114">
        <f t="shared" ref="S21:S33" si="22">G21+M21</f>
        <v>1698</v>
      </c>
      <c r="T21" s="114">
        <f t="shared" ref="T21:T33" si="23">H21+N21</f>
        <v>1729</v>
      </c>
    </row>
    <row r="22" spans="1:20" ht="15" customHeight="1">
      <c r="A22" s="230"/>
      <c r="B22" s="208" t="s">
        <v>925</v>
      </c>
      <c r="C22" s="114">
        <f>SUMPRODUCT(('1.계획인구(행정)'!$B$7:$B$501=$B22)*('1.계획인구(행정)'!$A$7:$A$501="연무읍")*('1.계획인구(행정)'!D$7:D$501))</f>
        <v>270</v>
      </c>
      <c r="D22" s="114">
        <f>SUMPRODUCT(('1.계획인구(행정)'!$B$7:$B$501=$B22)*('1.계획인구(행정)'!$A$7:$A$501="연무읍")*('1.계획인구(행정)'!E$7:E$501))</f>
        <v>270</v>
      </c>
      <c r="E22" s="114">
        <f>SUMPRODUCT(('1.계획인구(행정)'!$B$7:$B$501=$B22)*('1.계획인구(행정)'!$A$7:$A$501="연무읍")*('1.계획인구(행정)'!F$7:F$501))</f>
        <v>266</v>
      </c>
      <c r="F22" s="114">
        <f>SUMPRODUCT(('1.계획인구(행정)'!$B$7:$B$501=$B22)*('1.계획인구(행정)'!$A$7:$A$501="연무읍")*('1.계획인구(행정)'!G$7:G$501))</f>
        <v>263</v>
      </c>
      <c r="G22" s="114">
        <f>SUMPRODUCT(('1.계획인구(행정)'!$B$7:$B$501=$B22)*('1.계획인구(행정)'!$A$7:$A$501="연무읍")*('1.계획인구(행정)'!H$7:H$501))</f>
        <v>270</v>
      </c>
      <c r="H22" s="114">
        <f>SUMPRODUCT(('1.계획인구(행정)'!$B$7:$B$501=$B22)*('1.계획인구(행정)'!$A$7:$A$501="연무읍")*('1.계획인구(행정)'!I$7:I$501))</f>
        <v>274</v>
      </c>
      <c r="I22" s="114">
        <f>SUMPRODUCT(('1.계획인구(행정)'!$B$7:$B$501=$B22)*('1.계획인구(행정)'!$A$7:$A$501="연무읍")*('1.계획인구(행정)'!J$7:J$501))</f>
        <v>0</v>
      </c>
      <c r="J22" s="114">
        <f>SUMPRODUCT(('1.계획인구(행정)'!$B$7:$B$501=$B22)*('1.계획인구(행정)'!$A$7:$A$501="연무읍")*('1.계획인구(행정)'!K$7:K$501))</f>
        <v>0</v>
      </c>
      <c r="K22" s="114">
        <f>SUMPRODUCT(('1.계획인구(행정)'!$B$7:$B$501=$B22)*('1.계획인구(행정)'!$A$7:$A$501="연무읍")*('1.계획인구(행정)'!L$7:L$501))</f>
        <v>0</v>
      </c>
      <c r="L22" s="114">
        <f>SUMPRODUCT(('1.계획인구(행정)'!$B$7:$B$501=$B22)*('1.계획인구(행정)'!$A$7:$A$501="연무읍")*('1.계획인구(행정)'!M$7:M$501))</f>
        <v>0</v>
      </c>
      <c r="M22" s="114">
        <f>SUMPRODUCT(('1.계획인구(행정)'!$B$7:$B$501=$B22)*('1.계획인구(행정)'!$A$7:$A$501="연무읍")*('1.계획인구(행정)'!N$7:N$501))</f>
        <v>0</v>
      </c>
      <c r="N22" s="114">
        <f>SUMPRODUCT(('1.계획인구(행정)'!$B$7:$B$501=$B22)*('1.계획인구(행정)'!$A$7:$A$501="연무읍")*('1.계획인구(행정)'!O$7:O$501))</f>
        <v>0</v>
      </c>
      <c r="O22" s="114">
        <f t="shared" si="19"/>
        <v>270</v>
      </c>
      <c r="P22" s="114">
        <f t="shared" si="20"/>
        <v>270</v>
      </c>
      <c r="Q22" s="114">
        <f t="shared" si="20"/>
        <v>266</v>
      </c>
      <c r="R22" s="114">
        <f t="shared" si="21"/>
        <v>263</v>
      </c>
      <c r="S22" s="114">
        <f t="shared" si="22"/>
        <v>270</v>
      </c>
      <c r="T22" s="114">
        <f t="shared" si="23"/>
        <v>274</v>
      </c>
    </row>
    <row r="23" spans="1:20" ht="15" customHeight="1">
      <c r="A23" s="230"/>
      <c r="B23" s="208" t="s">
        <v>926</v>
      </c>
      <c r="C23" s="114">
        <f>SUMPRODUCT(('1.계획인구(행정)'!$B$7:$B$501=$B23)*('1.계획인구(행정)'!$A$7:$A$501="연무읍")*('1.계획인구(행정)'!D$7:D$501))</f>
        <v>1071</v>
      </c>
      <c r="D23" s="114">
        <f>SUMPRODUCT(('1.계획인구(행정)'!$B$7:$B$501=$B23)*('1.계획인구(행정)'!$A$7:$A$501="연무읍")*('1.계획인구(행정)'!E$7:E$501))</f>
        <v>1071</v>
      </c>
      <c r="E23" s="114">
        <f>SUMPRODUCT(('1.계획인구(행정)'!$B$7:$B$501=$B23)*('1.계획인구(행정)'!$A$7:$A$501="연무읍")*('1.계획인구(행정)'!F$7:F$501))</f>
        <v>1056</v>
      </c>
      <c r="F23" s="114">
        <f>SUMPRODUCT(('1.계획인구(행정)'!$B$7:$B$501=$B23)*('1.계획인구(행정)'!$A$7:$A$501="연무읍")*('1.계획인구(행정)'!G$7:G$501))</f>
        <v>1045</v>
      </c>
      <c r="G23" s="114">
        <f>SUMPRODUCT(('1.계획인구(행정)'!$B$7:$B$501=$B23)*('1.계획인구(행정)'!$A$7:$A$501="연무읍")*('1.계획인구(행정)'!H$7:H$501))</f>
        <v>1070</v>
      </c>
      <c r="H23" s="114">
        <f>SUMPRODUCT(('1.계획인구(행정)'!$B$7:$B$501=$B23)*('1.계획인구(행정)'!$A$7:$A$501="연무읍")*('1.계획인구(행정)'!I$7:I$501))</f>
        <v>1089</v>
      </c>
      <c r="I23" s="114">
        <f>SUMPRODUCT(('1.계획인구(행정)'!$B$7:$B$501=$B23)*('1.계획인구(행정)'!$A$7:$A$501="연무읍")*('1.계획인구(행정)'!J$7:J$501))</f>
        <v>0</v>
      </c>
      <c r="J23" s="114">
        <f>SUMPRODUCT(('1.계획인구(행정)'!$B$7:$B$501=$B23)*('1.계획인구(행정)'!$A$7:$A$501="연무읍")*('1.계획인구(행정)'!K$7:K$501))</f>
        <v>0</v>
      </c>
      <c r="K23" s="114">
        <f>SUMPRODUCT(('1.계획인구(행정)'!$B$7:$B$501=$B23)*('1.계획인구(행정)'!$A$7:$A$501="연무읍")*('1.계획인구(행정)'!L$7:L$501))</f>
        <v>0</v>
      </c>
      <c r="L23" s="114">
        <f>SUMPRODUCT(('1.계획인구(행정)'!$B$7:$B$501=$B23)*('1.계획인구(행정)'!$A$7:$A$501="연무읍")*('1.계획인구(행정)'!M$7:M$501))</f>
        <v>0</v>
      </c>
      <c r="M23" s="114">
        <f>SUMPRODUCT(('1.계획인구(행정)'!$B$7:$B$501=$B23)*('1.계획인구(행정)'!$A$7:$A$501="연무읍")*('1.계획인구(행정)'!N$7:N$501))</f>
        <v>0</v>
      </c>
      <c r="N23" s="114">
        <f>SUMPRODUCT(('1.계획인구(행정)'!$B$7:$B$501=$B23)*('1.계획인구(행정)'!$A$7:$A$501="연무읍")*('1.계획인구(행정)'!O$7:O$501))</f>
        <v>0</v>
      </c>
      <c r="O23" s="114">
        <f t="shared" si="19"/>
        <v>1071</v>
      </c>
      <c r="P23" s="114">
        <f t="shared" si="20"/>
        <v>1071</v>
      </c>
      <c r="Q23" s="114">
        <f t="shared" si="20"/>
        <v>1056</v>
      </c>
      <c r="R23" s="114">
        <f t="shared" si="21"/>
        <v>1045</v>
      </c>
      <c r="S23" s="114">
        <f t="shared" si="22"/>
        <v>1070</v>
      </c>
      <c r="T23" s="114">
        <f t="shared" si="23"/>
        <v>1089</v>
      </c>
    </row>
    <row r="24" spans="1:20" ht="15" customHeight="1">
      <c r="A24" s="230"/>
      <c r="B24" s="208" t="s">
        <v>819</v>
      </c>
      <c r="C24" s="114">
        <f>SUMPRODUCT(('1.계획인구(행정)'!$B$7:$B$501=$B24)*('1.계획인구(행정)'!$A$7:$A$501="연무읍")*('1.계획인구(행정)'!D$7:D$501))</f>
        <v>3589</v>
      </c>
      <c r="D24" s="114">
        <f>SUMPRODUCT(('1.계획인구(행정)'!$B$7:$B$501=$B24)*('1.계획인구(행정)'!$A$7:$A$501="연무읍")*('1.계획인구(행정)'!E$7:E$501))</f>
        <v>3594</v>
      </c>
      <c r="E24" s="114">
        <f>SUMPRODUCT(('1.계획인구(행정)'!$B$7:$B$501=$B24)*('1.계획인구(행정)'!$A$7:$A$501="연무읍")*('1.계획인구(행정)'!F$7:F$501))</f>
        <v>5675</v>
      </c>
      <c r="F24" s="114">
        <f>SUMPRODUCT(('1.계획인구(행정)'!$B$7:$B$501=$B24)*('1.계획인구(행정)'!$A$7:$A$501="연무읍")*('1.계획인구(행정)'!G$7:G$501))</f>
        <v>5638</v>
      </c>
      <c r="G24" s="114">
        <f>SUMPRODUCT(('1.계획인구(행정)'!$B$7:$B$501=$B24)*('1.계획인구(행정)'!$A$7:$A$501="연무읍")*('1.계획인구(행정)'!H$7:H$501))</f>
        <v>5722</v>
      </c>
      <c r="H24" s="114">
        <f>SUMPRODUCT(('1.계획인구(행정)'!$B$7:$B$501=$B24)*('1.계획인구(행정)'!$A$7:$A$501="연무읍")*('1.계획인구(행정)'!I$7:I$501))</f>
        <v>5789</v>
      </c>
      <c r="I24" s="114">
        <f>SUMPRODUCT(('1.계획인구(행정)'!$B$7:$B$501=$B24)*('1.계획인구(행정)'!$A$7:$A$501="연무읍")*('1.계획인구(행정)'!J$7:J$501))</f>
        <v>0</v>
      </c>
      <c r="J24" s="114">
        <f>SUMPRODUCT(('1.계획인구(행정)'!$B$7:$B$501=$B24)*('1.계획인구(행정)'!$A$7:$A$501="연무읍")*('1.계획인구(행정)'!K$7:K$501))</f>
        <v>0</v>
      </c>
      <c r="K24" s="114">
        <f>SUMPRODUCT(('1.계획인구(행정)'!$B$7:$B$501=$B24)*('1.계획인구(행정)'!$A$7:$A$501="연무읍")*('1.계획인구(행정)'!L$7:L$501))</f>
        <v>1418</v>
      </c>
      <c r="L24" s="114">
        <f>SUMPRODUCT(('1.계획인구(행정)'!$B$7:$B$501=$B24)*('1.계획인구(행정)'!$A$7:$A$501="연무읍")*('1.계획인구(행정)'!M$7:M$501))</f>
        <v>1418</v>
      </c>
      <c r="M24" s="114">
        <f>SUMPRODUCT(('1.계획인구(행정)'!$B$7:$B$501=$B24)*('1.계획인구(행정)'!$A$7:$A$501="연무읍")*('1.계획인구(행정)'!N$7:N$501))</f>
        <v>1418</v>
      </c>
      <c r="N24" s="114">
        <f>SUMPRODUCT(('1.계획인구(행정)'!$B$7:$B$501=$B24)*('1.계획인구(행정)'!$A$7:$A$501="연무읍")*('1.계획인구(행정)'!O$7:O$501))</f>
        <v>1418</v>
      </c>
      <c r="O24" s="114">
        <f t="shared" si="19"/>
        <v>3589</v>
      </c>
      <c r="P24" s="114">
        <f t="shared" si="20"/>
        <v>3594</v>
      </c>
      <c r="Q24" s="114">
        <f t="shared" si="20"/>
        <v>7093</v>
      </c>
      <c r="R24" s="114">
        <f t="shared" si="21"/>
        <v>7056</v>
      </c>
      <c r="S24" s="114">
        <f t="shared" si="22"/>
        <v>7140</v>
      </c>
      <c r="T24" s="114">
        <f t="shared" si="23"/>
        <v>7207</v>
      </c>
    </row>
    <row r="25" spans="1:20" ht="15" customHeight="1">
      <c r="A25" s="230"/>
      <c r="B25" s="208" t="s">
        <v>928</v>
      </c>
      <c r="C25" s="114">
        <f>SUMPRODUCT(('1.계획인구(행정)'!$B$7:$B$501=$B25)*('1.계획인구(행정)'!$A$7:$A$501="연무읍")*('1.계획인구(행정)'!D$7:D$501))</f>
        <v>261</v>
      </c>
      <c r="D25" s="114">
        <f>SUMPRODUCT(('1.계획인구(행정)'!$B$7:$B$501=$B25)*('1.계획인구(행정)'!$A$7:$A$501="연무읍")*('1.계획인구(행정)'!E$7:E$501))</f>
        <v>261</v>
      </c>
      <c r="E25" s="114">
        <f>SUMPRODUCT(('1.계획인구(행정)'!$B$7:$B$501=$B25)*('1.계획인구(행정)'!$A$7:$A$501="연무읍")*('1.계획인구(행정)'!F$7:F$501))</f>
        <v>257</v>
      </c>
      <c r="F25" s="114">
        <f>SUMPRODUCT(('1.계획인구(행정)'!$B$7:$B$501=$B25)*('1.계획인구(행정)'!$A$7:$A$501="연무읍")*('1.계획인구(행정)'!G$7:G$501))</f>
        <v>254</v>
      </c>
      <c r="G25" s="114">
        <f>SUMPRODUCT(('1.계획인구(행정)'!$B$7:$B$501=$B25)*('1.계획인구(행정)'!$A$7:$A$501="연무읍")*('1.계획인구(행정)'!H$7:H$501))</f>
        <v>261</v>
      </c>
      <c r="H25" s="114">
        <f>SUMPRODUCT(('1.계획인구(행정)'!$B$7:$B$501=$B25)*('1.계획인구(행정)'!$A$7:$A$501="연무읍")*('1.계획인구(행정)'!I$7:I$501))</f>
        <v>265</v>
      </c>
      <c r="I25" s="114">
        <f>SUMPRODUCT(('1.계획인구(행정)'!$B$7:$B$501=$B25)*('1.계획인구(행정)'!$A$7:$A$501="연무읍")*('1.계획인구(행정)'!J$7:J$501))</f>
        <v>0</v>
      </c>
      <c r="J25" s="114">
        <f>SUMPRODUCT(('1.계획인구(행정)'!$B$7:$B$501=$B25)*('1.계획인구(행정)'!$A$7:$A$501="연무읍")*('1.계획인구(행정)'!K$7:K$501))</f>
        <v>0</v>
      </c>
      <c r="K25" s="114">
        <f>SUMPRODUCT(('1.계획인구(행정)'!$B$7:$B$501=$B25)*('1.계획인구(행정)'!$A$7:$A$501="연무읍")*('1.계획인구(행정)'!L$7:L$501))</f>
        <v>0</v>
      </c>
      <c r="L25" s="114">
        <f>SUMPRODUCT(('1.계획인구(행정)'!$B$7:$B$501=$B25)*('1.계획인구(행정)'!$A$7:$A$501="연무읍")*('1.계획인구(행정)'!M$7:M$501))</f>
        <v>0</v>
      </c>
      <c r="M25" s="114">
        <f>SUMPRODUCT(('1.계획인구(행정)'!$B$7:$B$501=$B25)*('1.계획인구(행정)'!$A$7:$A$501="연무읍")*('1.계획인구(행정)'!N$7:N$501))</f>
        <v>0</v>
      </c>
      <c r="N25" s="114">
        <f>SUMPRODUCT(('1.계획인구(행정)'!$B$7:$B$501=$B25)*('1.계획인구(행정)'!$A$7:$A$501="연무읍")*('1.계획인구(행정)'!O$7:O$501))</f>
        <v>0</v>
      </c>
      <c r="O25" s="114">
        <f t="shared" si="19"/>
        <v>261</v>
      </c>
      <c r="P25" s="114">
        <f t="shared" si="20"/>
        <v>261</v>
      </c>
      <c r="Q25" s="114">
        <f t="shared" si="20"/>
        <v>257</v>
      </c>
      <c r="R25" s="114">
        <f t="shared" si="21"/>
        <v>254</v>
      </c>
      <c r="S25" s="114">
        <f t="shared" si="22"/>
        <v>261</v>
      </c>
      <c r="T25" s="114">
        <f t="shared" si="23"/>
        <v>265</v>
      </c>
    </row>
    <row r="26" spans="1:20" ht="15" customHeight="1">
      <c r="A26" s="230"/>
      <c r="B26" s="208" t="s">
        <v>929</v>
      </c>
      <c r="C26" s="114">
        <f>SUMPRODUCT(('1.계획인구(행정)'!$B$7:$B$501=$B26)*('1.계획인구(행정)'!$A$7:$A$501="연무읍")*('1.계획인구(행정)'!D$7:D$501))</f>
        <v>335</v>
      </c>
      <c r="D26" s="114">
        <f>SUMPRODUCT(('1.계획인구(행정)'!$B$7:$B$501=$B26)*('1.계획인구(행정)'!$A$7:$A$501="연무읍")*('1.계획인구(행정)'!E$7:E$501))</f>
        <v>335</v>
      </c>
      <c r="E26" s="114">
        <f>SUMPRODUCT(('1.계획인구(행정)'!$B$7:$B$501=$B26)*('1.계획인구(행정)'!$A$7:$A$501="연무읍")*('1.계획인구(행정)'!F$7:F$501))</f>
        <v>330</v>
      </c>
      <c r="F26" s="114">
        <f>SUMPRODUCT(('1.계획인구(행정)'!$B$7:$B$501=$B26)*('1.계획인구(행정)'!$A$7:$A$501="연무읍")*('1.계획인구(행정)'!G$7:G$501))</f>
        <v>327</v>
      </c>
      <c r="G26" s="114">
        <f>SUMPRODUCT(('1.계획인구(행정)'!$B$7:$B$501=$B26)*('1.계획인구(행정)'!$A$7:$A$501="연무읍")*('1.계획인구(행정)'!H$7:H$501))</f>
        <v>335</v>
      </c>
      <c r="H26" s="114">
        <f>SUMPRODUCT(('1.계획인구(행정)'!$B$7:$B$501=$B26)*('1.계획인구(행정)'!$A$7:$A$501="연무읍")*('1.계획인구(행정)'!I$7:I$501))</f>
        <v>341</v>
      </c>
      <c r="I26" s="114">
        <f>SUMPRODUCT(('1.계획인구(행정)'!$B$7:$B$501=$B26)*('1.계획인구(행정)'!$A$7:$A$501="연무읍")*('1.계획인구(행정)'!J$7:J$501))</f>
        <v>0</v>
      </c>
      <c r="J26" s="114">
        <f>SUMPRODUCT(('1.계획인구(행정)'!$B$7:$B$501=$B26)*('1.계획인구(행정)'!$A$7:$A$501="연무읍")*('1.계획인구(행정)'!K$7:K$501))</f>
        <v>0</v>
      </c>
      <c r="K26" s="114">
        <f>SUMPRODUCT(('1.계획인구(행정)'!$B$7:$B$501=$B26)*('1.계획인구(행정)'!$A$7:$A$501="연무읍")*('1.계획인구(행정)'!L$7:L$501))</f>
        <v>0</v>
      </c>
      <c r="L26" s="114">
        <f>SUMPRODUCT(('1.계획인구(행정)'!$B$7:$B$501=$B26)*('1.계획인구(행정)'!$A$7:$A$501="연무읍")*('1.계획인구(행정)'!M$7:M$501))</f>
        <v>0</v>
      </c>
      <c r="M26" s="114">
        <f>SUMPRODUCT(('1.계획인구(행정)'!$B$7:$B$501=$B26)*('1.계획인구(행정)'!$A$7:$A$501="연무읍")*('1.계획인구(행정)'!N$7:N$501))</f>
        <v>0</v>
      </c>
      <c r="N26" s="114">
        <f>SUMPRODUCT(('1.계획인구(행정)'!$B$7:$B$501=$B26)*('1.계획인구(행정)'!$A$7:$A$501="연무읍")*('1.계획인구(행정)'!O$7:O$501))</f>
        <v>0</v>
      </c>
      <c r="O26" s="114">
        <f t="shared" si="19"/>
        <v>335</v>
      </c>
      <c r="P26" s="114">
        <f t="shared" si="20"/>
        <v>335</v>
      </c>
      <c r="Q26" s="114">
        <f t="shared" si="20"/>
        <v>330</v>
      </c>
      <c r="R26" s="114">
        <f t="shared" si="21"/>
        <v>327</v>
      </c>
      <c r="S26" s="114">
        <f t="shared" si="22"/>
        <v>335</v>
      </c>
      <c r="T26" s="114">
        <f t="shared" si="23"/>
        <v>341</v>
      </c>
    </row>
    <row r="27" spans="1:20" ht="15" customHeight="1">
      <c r="A27" s="230"/>
      <c r="B27" s="208" t="s">
        <v>877</v>
      </c>
      <c r="C27" s="114">
        <f>SUMPRODUCT(('1.계획인구(행정)'!$B$7:$B$501=$B27)*('1.계획인구(행정)'!$A$7:$A$501="연무읍")*('1.계획인구(행정)'!D$7:D$501))</f>
        <v>357</v>
      </c>
      <c r="D27" s="114">
        <f>SUMPRODUCT(('1.계획인구(행정)'!$B$7:$B$501=$B27)*('1.계획인구(행정)'!$A$7:$A$501="연무읍")*('1.계획인구(행정)'!E$7:E$501))</f>
        <v>358</v>
      </c>
      <c r="E27" s="114">
        <f>SUMPRODUCT(('1.계획인구(행정)'!$B$7:$B$501=$B27)*('1.계획인구(행정)'!$A$7:$A$501="연무읍")*('1.계획인구(행정)'!F$7:F$501))</f>
        <v>352</v>
      </c>
      <c r="F27" s="114">
        <f>SUMPRODUCT(('1.계획인구(행정)'!$B$7:$B$501=$B27)*('1.계획인구(행정)'!$A$7:$A$501="연무읍")*('1.계획인구(행정)'!G$7:G$501))</f>
        <v>349</v>
      </c>
      <c r="G27" s="114">
        <f>SUMPRODUCT(('1.계획인구(행정)'!$B$7:$B$501=$B27)*('1.계획인구(행정)'!$A$7:$A$501="연무읍")*('1.계획인구(행정)'!H$7:H$501))</f>
        <v>357</v>
      </c>
      <c r="H27" s="114">
        <f>SUMPRODUCT(('1.계획인구(행정)'!$B$7:$B$501=$B27)*('1.계획인구(행정)'!$A$7:$A$501="연무읍")*('1.계획인구(행정)'!I$7:I$501))</f>
        <v>364</v>
      </c>
      <c r="I27" s="114">
        <f>SUMPRODUCT(('1.계획인구(행정)'!$B$7:$B$501=$B27)*('1.계획인구(행정)'!$A$7:$A$501="연무읍")*('1.계획인구(행정)'!J$7:J$501))</f>
        <v>0</v>
      </c>
      <c r="J27" s="114">
        <f>SUMPRODUCT(('1.계획인구(행정)'!$B$7:$B$501=$B27)*('1.계획인구(행정)'!$A$7:$A$501="연무읍")*('1.계획인구(행정)'!K$7:K$501))</f>
        <v>0</v>
      </c>
      <c r="K27" s="114">
        <f>SUMPRODUCT(('1.계획인구(행정)'!$B$7:$B$501=$B27)*('1.계획인구(행정)'!$A$7:$A$501="연무읍")*('1.계획인구(행정)'!L$7:L$501))</f>
        <v>0</v>
      </c>
      <c r="L27" s="114">
        <f>SUMPRODUCT(('1.계획인구(행정)'!$B$7:$B$501=$B27)*('1.계획인구(행정)'!$A$7:$A$501="연무읍")*('1.계획인구(행정)'!M$7:M$501))</f>
        <v>0</v>
      </c>
      <c r="M27" s="114">
        <f>SUMPRODUCT(('1.계획인구(행정)'!$B$7:$B$501=$B27)*('1.계획인구(행정)'!$A$7:$A$501="연무읍")*('1.계획인구(행정)'!N$7:N$501))</f>
        <v>0</v>
      </c>
      <c r="N27" s="114">
        <f>SUMPRODUCT(('1.계획인구(행정)'!$B$7:$B$501=$B27)*('1.계획인구(행정)'!$A$7:$A$501="연무읍")*('1.계획인구(행정)'!O$7:O$501))</f>
        <v>0</v>
      </c>
      <c r="O27" s="114">
        <f t="shared" si="19"/>
        <v>357</v>
      </c>
      <c r="P27" s="114">
        <f t="shared" si="20"/>
        <v>358</v>
      </c>
      <c r="Q27" s="114">
        <f t="shared" si="20"/>
        <v>352</v>
      </c>
      <c r="R27" s="114">
        <f t="shared" si="21"/>
        <v>349</v>
      </c>
      <c r="S27" s="114">
        <f t="shared" si="22"/>
        <v>357</v>
      </c>
      <c r="T27" s="114">
        <f t="shared" si="23"/>
        <v>364</v>
      </c>
    </row>
    <row r="28" spans="1:20" ht="15" customHeight="1">
      <c r="A28" s="230"/>
      <c r="B28" s="208" t="s">
        <v>931</v>
      </c>
      <c r="C28" s="114">
        <f>SUMPRODUCT(('1.계획인구(행정)'!$B$7:$B$501=$B28)*('1.계획인구(행정)'!$A$7:$A$501="연무읍")*('1.계획인구(행정)'!D$7:D$501))</f>
        <v>801</v>
      </c>
      <c r="D28" s="114">
        <f>SUMPRODUCT(('1.계획인구(행정)'!$B$7:$B$501=$B28)*('1.계획인구(행정)'!$A$7:$A$501="연무읍")*('1.계획인구(행정)'!E$7:E$501))</f>
        <v>801</v>
      </c>
      <c r="E28" s="114">
        <f>SUMPRODUCT(('1.계획인구(행정)'!$B$7:$B$501=$B28)*('1.계획인구(행정)'!$A$7:$A$501="연무읍")*('1.계획인구(행정)'!F$7:F$501))</f>
        <v>790</v>
      </c>
      <c r="F28" s="114">
        <f>SUMPRODUCT(('1.계획인구(행정)'!$B$7:$B$501=$B28)*('1.계획인구(행정)'!$A$7:$A$501="연무읍")*('1.계획인구(행정)'!G$7:G$501))</f>
        <v>782</v>
      </c>
      <c r="G28" s="114">
        <f>SUMPRODUCT(('1.계획인구(행정)'!$B$7:$B$501=$B28)*('1.계획인구(행정)'!$A$7:$A$501="연무읍")*('1.계획인구(행정)'!H$7:H$501))</f>
        <v>801</v>
      </c>
      <c r="H28" s="114">
        <f>SUMPRODUCT(('1.계획인구(행정)'!$B$7:$B$501=$B28)*('1.계획인구(행정)'!$A$7:$A$501="연무읍")*('1.계획인구(행정)'!I$7:I$501))</f>
        <v>816</v>
      </c>
      <c r="I28" s="114">
        <f>SUMPRODUCT(('1.계획인구(행정)'!$B$7:$B$501=$B28)*('1.계획인구(행정)'!$A$7:$A$501="연무읍")*('1.계획인구(행정)'!J$7:J$501))</f>
        <v>0</v>
      </c>
      <c r="J28" s="114">
        <f>SUMPRODUCT(('1.계획인구(행정)'!$B$7:$B$501=$B28)*('1.계획인구(행정)'!$A$7:$A$501="연무읍")*('1.계획인구(행정)'!K$7:K$501))</f>
        <v>0</v>
      </c>
      <c r="K28" s="114">
        <f>SUMPRODUCT(('1.계획인구(행정)'!$B$7:$B$501=$B28)*('1.계획인구(행정)'!$A$7:$A$501="연무읍")*('1.계획인구(행정)'!L$7:L$501))</f>
        <v>0</v>
      </c>
      <c r="L28" s="114">
        <f>SUMPRODUCT(('1.계획인구(행정)'!$B$7:$B$501=$B28)*('1.계획인구(행정)'!$A$7:$A$501="연무읍")*('1.계획인구(행정)'!M$7:M$501))</f>
        <v>0</v>
      </c>
      <c r="M28" s="114">
        <f>SUMPRODUCT(('1.계획인구(행정)'!$B$7:$B$501=$B28)*('1.계획인구(행정)'!$A$7:$A$501="연무읍")*('1.계획인구(행정)'!N$7:N$501))</f>
        <v>0</v>
      </c>
      <c r="N28" s="114">
        <f>SUMPRODUCT(('1.계획인구(행정)'!$B$7:$B$501=$B28)*('1.계획인구(행정)'!$A$7:$A$501="연무읍")*('1.계획인구(행정)'!O$7:O$501))</f>
        <v>0</v>
      </c>
      <c r="O28" s="114">
        <f t="shared" si="19"/>
        <v>801</v>
      </c>
      <c r="P28" s="114">
        <f t="shared" si="20"/>
        <v>801</v>
      </c>
      <c r="Q28" s="114">
        <f t="shared" si="20"/>
        <v>790</v>
      </c>
      <c r="R28" s="114">
        <f t="shared" si="21"/>
        <v>782</v>
      </c>
      <c r="S28" s="114">
        <f t="shared" si="22"/>
        <v>801</v>
      </c>
      <c r="T28" s="114">
        <f t="shared" si="23"/>
        <v>816</v>
      </c>
    </row>
    <row r="29" spans="1:20" ht="15" customHeight="1">
      <c r="A29" s="230"/>
      <c r="B29" s="208" t="s">
        <v>932</v>
      </c>
      <c r="C29" s="114">
        <f>SUMPRODUCT(('1.계획인구(행정)'!$B$7:$B$501=$B29)*('1.계획인구(행정)'!$A$7:$A$501="연무읍")*('1.계획인구(행정)'!D$7:D$501))</f>
        <v>644</v>
      </c>
      <c r="D29" s="114">
        <f>SUMPRODUCT(('1.계획인구(행정)'!$B$7:$B$501=$B29)*('1.계획인구(행정)'!$A$7:$A$501="연무읍")*('1.계획인구(행정)'!E$7:E$501))</f>
        <v>644</v>
      </c>
      <c r="E29" s="114">
        <f>SUMPRODUCT(('1.계획인구(행정)'!$B$7:$B$501=$B29)*('1.계획인구(행정)'!$A$7:$A$501="연무읍")*('1.계획인구(행정)'!F$7:F$501))</f>
        <v>635</v>
      </c>
      <c r="F29" s="114">
        <f>SUMPRODUCT(('1.계획인구(행정)'!$B$7:$B$501=$B29)*('1.계획인구(행정)'!$A$7:$A$501="연무읍")*('1.계획인구(행정)'!G$7:G$501))</f>
        <v>629</v>
      </c>
      <c r="G29" s="114">
        <f>SUMPRODUCT(('1.계획인구(행정)'!$B$7:$B$501=$B29)*('1.계획인구(행정)'!$A$7:$A$501="연무읍")*('1.계획인구(행정)'!H$7:H$501))</f>
        <v>644</v>
      </c>
      <c r="H29" s="114">
        <f>SUMPRODUCT(('1.계획인구(행정)'!$B$7:$B$501=$B29)*('1.계획인구(행정)'!$A$7:$A$501="연무읍")*('1.계획인구(행정)'!I$7:I$501))</f>
        <v>654</v>
      </c>
      <c r="I29" s="114">
        <f>SUMPRODUCT(('1.계획인구(행정)'!$B$7:$B$501=$B29)*('1.계획인구(행정)'!$A$7:$A$501="연무읍")*('1.계획인구(행정)'!J$7:J$501))</f>
        <v>0</v>
      </c>
      <c r="J29" s="114">
        <f>SUMPRODUCT(('1.계획인구(행정)'!$B$7:$B$501=$B29)*('1.계획인구(행정)'!$A$7:$A$501="연무읍")*('1.계획인구(행정)'!K$7:K$501))</f>
        <v>0</v>
      </c>
      <c r="K29" s="114">
        <f>SUMPRODUCT(('1.계획인구(행정)'!$B$7:$B$501=$B29)*('1.계획인구(행정)'!$A$7:$A$501="연무읍")*('1.계획인구(행정)'!L$7:L$501))</f>
        <v>0</v>
      </c>
      <c r="L29" s="114">
        <f>SUMPRODUCT(('1.계획인구(행정)'!$B$7:$B$501=$B29)*('1.계획인구(행정)'!$A$7:$A$501="연무읍")*('1.계획인구(행정)'!M$7:M$501))</f>
        <v>0</v>
      </c>
      <c r="M29" s="114">
        <f>SUMPRODUCT(('1.계획인구(행정)'!$B$7:$B$501=$B29)*('1.계획인구(행정)'!$A$7:$A$501="연무읍")*('1.계획인구(행정)'!N$7:N$501))</f>
        <v>0</v>
      </c>
      <c r="N29" s="114">
        <f>SUMPRODUCT(('1.계획인구(행정)'!$B$7:$B$501=$B29)*('1.계획인구(행정)'!$A$7:$A$501="연무읍")*('1.계획인구(행정)'!O$7:O$501))</f>
        <v>0</v>
      </c>
      <c r="O29" s="114">
        <f t="shared" si="19"/>
        <v>644</v>
      </c>
      <c r="P29" s="114">
        <f t="shared" si="20"/>
        <v>644</v>
      </c>
      <c r="Q29" s="114">
        <f t="shared" si="20"/>
        <v>635</v>
      </c>
      <c r="R29" s="114">
        <f t="shared" si="21"/>
        <v>629</v>
      </c>
      <c r="S29" s="114">
        <f t="shared" si="22"/>
        <v>644</v>
      </c>
      <c r="T29" s="114">
        <f t="shared" si="23"/>
        <v>654</v>
      </c>
    </row>
    <row r="30" spans="1:20" ht="15" customHeight="1">
      <c r="A30" s="230"/>
      <c r="B30" s="208" t="s">
        <v>933</v>
      </c>
      <c r="C30" s="114">
        <f>SUMPRODUCT(('1.계획인구(행정)'!$B$7:$B$501=$B30)*('1.계획인구(행정)'!$A$7:$A$501="연무읍")*('1.계획인구(행정)'!D$7:D$501))</f>
        <v>729</v>
      </c>
      <c r="D30" s="114">
        <f>SUMPRODUCT(('1.계획인구(행정)'!$B$7:$B$501=$B30)*('1.계획인구(행정)'!$A$7:$A$501="연무읍")*('1.계획인구(행정)'!E$7:E$501))</f>
        <v>731</v>
      </c>
      <c r="E30" s="114">
        <f>SUMPRODUCT(('1.계획인구(행정)'!$B$7:$B$501=$B30)*('1.계획인구(행정)'!$A$7:$A$501="연무읍")*('1.계획인구(행정)'!F$7:F$501))</f>
        <v>719</v>
      </c>
      <c r="F30" s="114">
        <f>SUMPRODUCT(('1.계획인구(행정)'!$B$7:$B$501=$B30)*('1.계획인구(행정)'!$A$7:$A$501="연무읍")*('1.계획인구(행정)'!G$7:G$501))</f>
        <v>712</v>
      </c>
      <c r="G30" s="114">
        <f>SUMPRODUCT(('1.계획인구(행정)'!$B$7:$B$501=$B30)*('1.계획인구(행정)'!$A$7:$A$501="연무읍")*('1.계획인구(행정)'!H$7:H$501))</f>
        <v>729</v>
      </c>
      <c r="H30" s="114">
        <f>SUMPRODUCT(('1.계획인구(행정)'!$B$7:$B$501=$B30)*('1.계획인구(행정)'!$A$7:$A$501="연무읍")*('1.계획인구(행정)'!I$7:I$501))</f>
        <v>743</v>
      </c>
      <c r="I30" s="114">
        <f>SUMPRODUCT(('1.계획인구(행정)'!$B$7:$B$501=$B30)*('1.계획인구(행정)'!$A$7:$A$501="연무읍")*('1.계획인구(행정)'!J$7:J$501))</f>
        <v>0</v>
      </c>
      <c r="J30" s="114">
        <f>SUMPRODUCT(('1.계획인구(행정)'!$B$7:$B$501=$B30)*('1.계획인구(행정)'!$A$7:$A$501="연무읍")*('1.계획인구(행정)'!K$7:K$501))</f>
        <v>0</v>
      </c>
      <c r="K30" s="114">
        <f>SUMPRODUCT(('1.계획인구(행정)'!$B$7:$B$501=$B30)*('1.계획인구(행정)'!$A$7:$A$501="연무읍")*('1.계획인구(행정)'!L$7:L$501))</f>
        <v>0</v>
      </c>
      <c r="L30" s="114">
        <f>SUMPRODUCT(('1.계획인구(행정)'!$B$7:$B$501=$B30)*('1.계획인구(행정)'!$A$7:$A$501="연무읍")*('1.계획인구(행정)'!M$7:M$501))</f>
        <v>0</v>
      </c>
      <c r="M30" s="114">
        <f>SUMPRODUCT(('1.계획인구(행정)'!$B$7:$B$501=$B30)*('1.계획인구(행정)'!$A$7:$A$501="연무읍")*('1.계획인구(행정)'!N$7:N$501))</f>
        <v>0</v>
      </c>
      <c r="N30" s="114">
        <f>SUMPRODUCT(('1.계획인구(행정)'!$B$7:$B$501=$B30)*('1.계획인구(행정)'!$A$7:$A$501="연무읍")*('1.계획인구(행정)'!O$7:O$501))</f>
        <v>0</v>
      </c>
      <c r="O30" s="114">
        <f t="shared" si="19"/>
        <v>729</v>
      </c>
      <c r="P30" s="114">
        <f t="shared" si="20"/>
        <v>731</v>
      </c>
      <c r="Q30" s="114">
        <f t="shared" si="20"/>
        <v>719</v>
      </c>
      <c r="R30" s="114">
        <f t="shared" si="21"/>
        <v>712</v>
      </c>
      <c r="S30" s="114">
        <f t="shared" si="22"/>
        <v>729</v>
      </c>
      <c r="T30" s="114">
        <f t="shared" si="23"/>
        <v>743</v>
      </c>
    </row>
    <row r="31" spans="1:20" ht="15" customHeight="1">
      <c r="A31" s="230"/>
      <c r="B31" s="208" t="s">
        <v>818</v>
      </c>
      <c r="C31" s="114">
        <f>SUMPRODUCT(('1.계획인구(행정)'!$B$7:$B$501=$B31)*('1.계획인구(행정)'!$A$7:$A$501="연무읍")*('1.계획인구(행정)'!D$7:D$501))</f>
        <v>5468</v>
      </c>
      <c r="D31" s="114">
        <f>SUMPRODUCT(('1.계획인구(행정)'!$B$7:$B$501=$B31)*('1.계획인구(행정)'!$A$7:$A$501="연무읍")*('1.계획인구(행정)'!E$7:E$501))</f>
        <v>5583</v>
      </c>
      <c r="E31" s="114">
        <f>SUMPRODUCT(('1.계획인구(행정)'!$B$7:$B$501=$B31)*('1.계획인구(행정)'!$A$7:$A$501="연무읍")*('1.계획인구(행정)'!F$7:F$501))</f>
        <v>5501</v>
      </c>
      <c r="F31" s="114">
        <f>SUMPRODUCT(('1.계획인구(행정)'!$B$7:$B$501=$B31)*('1.계획인구(행정)'!$A$7:$A$501="연무읍")*('1.계획인구(행정)'!G$7:G$501))</f>
        <v>5446</v>
      </c>
      <c r="G31" s="114">
        <f>SUMPRODUCT(('1.계획인구(행정)'!$B$7:$B$501=$B31)*('1.계획인구(행정)'!$A$7:$A$501="연무읍")*('1.계획인구(행정)'!H$7:H$501))</f>
        <v>5572</v>
      </c>
      <c r="H31" s="114">
        <f>SUMPRODUCT(('1.계획인구(행정)'!$B$7:$B$501=$B31)*('1.계획인구(행정)'!$A$7:$A$501="연무읍")*('1.계획인구(행정)'!I$7:I$501))</f>
        <v>5671</v>
      </c>
      <c r="I31" s="114">
        <f>SUMPRODUCT(('1.계획인구(행정)'!$B$7:$B$501=$B31)*('1.계획인구(행정)'!$A$7:$A$501="연무읍")*('1.계획인구(행정)'!J$7:J$501))</f>
        <v>0</v>
      </c>
      <c r="J31" s="114">
        <f>SUMPRODUCT(('1.계획인구(행정)'!$B$7:$B$501=$B31)*('1.계획인구(행정)'!$A$7:$A$501="연무읍")*('1.계획인구(행정)'!K$7:K$501))</f>
        <v>73</v>
      </c>
      <c r="K31" s="114">
        <f>SUMPRODUCT(('1.계획인구(행정)'!$B$7:$B$501=$B31)*('1.계획인구(행정)'!$A$7:$A$501="연무읍")*('1.계획인구(행정)'!L$7:L$501))</f>
        <v>73</v>
      </c>
      <c r="L31" s="114">
        <f>SUMPRODUCT(('1.계획인구(행정)'!$B$7:$B$501=$B31)*('1.계획인구(행정)'!$A$7:$A$501="연무읍")*('1.계획인구(행정)'!M$7:M$501))</f>
        <v>73</v>
      </c>
      <c r="M31" s="114">
        <f>SUMPRODUCT(('1.계획인구(행정)'!$B$7:$B$501=$B31)*('1.계획인구(행정)'!$A$7:$A$501="연무읍")*('1.계획인구(행정)'!N$7:N$501))</f>
        <v>73</v>
      </c>
      <c r="N31" s="114">
        <f>SUMPRODUCT(('1.계획인구(행정)'!$B$7:$B$501=$B31)*('1.계획인구(행정)'!$A$7:$A$501="연무읍")*('1.계획인구(행정)'!O$7:O$501))</f>
        <v>73</v>
      </c>
      <c r="O31" s="114">
        <f t="shared" si="19"/>
        <v>5468</v>
      </c>
      <c r="P31" s="114">
        <f t="shared" si="20"/>
        <v>5656</v>
      </c>
      <c r="Q31" s="114">
        <f t="shared" si="20"/>
        <v>5574</v>
      </c>
      <c r="R31" s="114">
        <f t="shared" si="21"/>
        <v>5519</v>
      </c>
      <c r="S31" s="114">
        <f t="shared" si="22"/>
        <v>5645</v>
      </c>
      <c r="T31" s="114">
        <f t="shared" si="23"/>
        <v>5744</v>
      </c>
    </row>
    <row r="32" spans="1:20" ht="15" customHeight="1">
      <c r="A32" s="230"/>
      <c r="B32" s="208" t="s">
        <v>748</v>
      </c>
      <c r="C32" s="114">
        <f>SUMPRODUCT(('1.계획인구(행정)'!$B$7:$B$501=$B32)*('1.계획인구(행정)'!$A$7:$A$501="연무읍")*('1.계획인구(행정)'!D$7:D$501))</f>
        <v>384</v>
      </c>
      <c r="D32" s="114">
        <f>SUMPRODUCT(('1.계획인구(행정)'!$B$7:$B$501=$B32)*('1.계획인구(행정)'!$A$7:$A$501="연무읍")*('1.계획인구(행정)'!E$7:E$501))</f>
        <v>384</v>
      </c>
      <c r="E32" s="114">
        <f>SUMPRODUCT(('1.계획인구(행정)'!$B$7:$B$501=$B32)*('1.계획인구(행정)'!$A$7:$A$501="연무읍")*('1.계획인구(행정)'!F$7:F$501))</f>
        <v>378</v>
      </c>
      <c r="F32" s="114">
        <f>SUMPRODUCT(('1.계획인구(행정)'!$B$7:$B$501=$B32)*('1.계획인구(행정)'!$A$7:$A$501="연무읍")*('1.계획인구(행정)'!G$7:G$501))</f>
        <v>374</v>
      </c>
      <c r="G32" s="114">
        <f>SUMPRODUCT(('1.계획인구(행정)'!$B$7:$B$501=$B32)*('1.계획인구(행정)'!$A$7:$A$501="연무읍")*('1.계획인구(행정)'!H$7:H$501))</f>
        <v>384</v>
      </c>
      <c r="H32" s="114">
        <f>SUMPRODUCT(('1.계획인구(행정)'!$B$7:$B$501=$B32)*('1.계획인구(행정)'!$A$7:$A$501="연무읍")*('1.계획인구(행정)'!I$7:I$501))</f>
        <v>391</v>
      </c>
      <c r="I32" s="114">
        <f>SUMPRODUCT(('1.계획인구(행정)'!$B$7:$B$501=$B32)*('1.계획인구(행정)'!$A$7:$A$501="연무읍")*('1.계획인구(행정)'!J$7:J$501))</f>
        <v>0</v>
      </c>
      <c r="J32" s="114">
        <f>SUMPRODUCT(('1.계획인구(행정)'!$B$7:$B$501=$B32)*('1.계획인구(행정)'!$A$7:$A$501="연무읍")*('1.계획인구(행정)'!K$7:K$501))</f>
        <v>0</v>
      </c>
      <c r="K32" s="114">
        <f>SUMPRODUCT(('1.계획인구(행정)'!$B$7:$B$501=$B32)*('1.계획인구(행정)'!$A$7:$A$501="연무읍")*('1.계획인구(행정)'!L$7:L$501))</f>
        <v>0</v>
      </c>
      <c r="L32" s="114">
        <f>SUMPRODUCT(('1.계획인구(행정)'!$B$7:$B$501=$B32)*('1.계획인구(행정)'!$A$7:$A$501="연무읍")*('1.계획인구(행정)'!M$7:M$501))</f>
        <v>0</v>
      </c>
      <c r="M32" s="114">
        <f>SUMPRODUCT(('1.계획인구(행정)'!$B$7:$B$501=$B32)*('1.계획인구(행정)'!$A$7:$A$501="연무읍")*('1.계획인구(행정)'!N$7:N$501))</f>
        <v>0</v>
      </c>
      <c r="N32" s="114">
        <f>SUMPRODUCT(('1.계획인구(행정)'!$B$7:$B$501=$B32)*('1.계획인구(행정)'!$A$7:$A$501="연무읍")*('1.계획인구(행정)'!O$7:O$501))</f>
        <v>0</v>
      </c>
      <c r="O32" s="114">
        <f t="shared" si="19"/>
        <v>384</v>
      </c>
      <c r="P32" s="114">
        <f t="shared" si="20"/>
        <v>384</v>
      </c>
      <c r="Q32" s="114">
        <f t="shared" si="20"/>
        <v>378</v>
      </c>
      <c r="R32" s="114">
        <f t="shared" si="21"/>
        <v>374</v>
      </c>
      <c r="S32" s="114">
        <f t="shared" si="22"/>
        <v>384</v>
      </c>
      <c r="T32" s="114">
        <f t="shared" si="23"/>
        <v>391</v>
      </c>
    </row>
    <row r="33" spans="1:20" ht="15" customHeight="1">
      <c r="A33" s="230"/>
      <c r="B33" s="208" t="s">
        <v>936</v>
      </c>
      <c r="C33" s="114">
        <f>SUMPRODUCT(('1.계획인구(행정)'!$B$7:$B$501=$B33)*('1.계획인구(행정)'!$A$7:$A$501="연무읍")*('1.계획인구(행정)'!D$7:D$501))</f>
        <v>734</v>
      </c>
      <c r="D33" s="114">
        <f>SUMPRODUCT(('1.계획인구(행정)'!$B$7:$B$501=$B33)*('1.계획인구(행정)'!$A$7:$A$501="연무읍")*('1.계획인구(행정)'!E$7:E$501))</f>
        <v>734</v>
      </c>
      <c r="E33" s="114">
        <f>SUMPRODUCT(('1.계획인구(행정)'!$B$7:$B$501=$B33)*('1.계획인구(행정)'!$A$7:$A$501="연무읍")*('1.계획인구(행정)'!F$7:F$501))</f>
        <v>723</v>
      </c>
      <c r="F33" s="114">
        <f>SUMPRODUCT(('1.계획인구(행정)'!$B$7:$B$501=$B33)*('1.계획인구(행정)'!$A$7:$A$501="연무읍")*('1.계획인구(행정)'!G$7:G$501))</f>
        <v>716</v>
      </c>
      <c r="G33" s="114">
        <f>SUMPRODUCT(('1.계획인구(행정)'!$B$7:$B$501=$B33)*('1.계획인구(행정)'!$A$7:$A$501="연무읍")*('1.계획인구(행정)'!H$7:H$501))</f>
        <v>734</v>
      </c>
      <c r="H33" s="114">
        <f>SUMPRODUCT(('1.계획인구(행정)'!$B$7:$B$501=$B33)*('1.계획인구(행정)'!$A$7:$A$501="연무읍")*('1.계획인구(행정)'!I$7:I$501))</f>
        <v>747</v>
      </c>
      <c r="I33" s="114">
        <f>SUMPRODUCT(('1.계획인구(행정)'!$B$7:$B$501=$B33)*('1.계획인구(행정)'!$A$7:$A$501="연무읍")*('1.계획인구(행정)'!J$7:J$501))</f>
        <v>0</v>
      </c>
      <c r="J33" s="114">
        <f>SUMPRODUCT(('1.계획인구(행정)'!$B$7:$B$501=$B33)*('1.계획인구(행정)'!$A$7:$A$501="연무읍")*('1.계획인구(행정)'!K$7:K$501))</f>
        <v>0</v>
      </c>
      <c r="K33" s="114">
        <f>SUMPRODUCT(('1.계획인구(행정)'!$B$7:$B$501=$B33)*('1.계획인구(행정)'!$A$7:$A$501="연무읍")*('1.계획인구(행정)'!L$7:L$501))</f>
        <v>0</v>
      </c>
      <c r="L33" s="114">
        <f>SUMPRODUCT(('1.계획인구(행정)'!$B$7:$B$501=$B33)*('1.계획인구(행정)'!$A$7:$A$501="연무읍")*('1.계획인구(행정)'!M$7:M$501))</f>
        <v>0</v>
      </c>
      <c r="M33" s="114">
        <f>SUMPRODUCT(('1.계획인구(행정)'!$B$7:$B$501=$B33)*('1.계획인구(행정)'!$A$7:$A$501="연무읍")*('1.계획인구(행정)'!N$7:N$501))</f>
        <v>0</v>
      </c>
      <c r="N33" s="114">
        <f>SUMPRODUCT(('1.계획인구(행정)'!$B$7:$B$501=$B33)*('1.계획인구(행정)'!$A$7:$A$501="연무읍")*('1.계획인구(행정)'!O$7:O$501))</f>
        <v>0</v>
      </c>
      <c r="O33" s="114">
        <f t="shared" si="19"/>
        <v>734</v>
      </c>
      <c r="P33" s="114">
        <f t="shared" si="20"/>
        <v>734</v>
      </c>
      <c r="Q33" s="114">
        <f t="shared" si="20"/>
        <v>723</v>
      </c>
      <c r="R33" s="114">
        <f t="shared" si="21"/>
        <v>716</v>
      </c>
      <c r="S33" s="114">
        <f t="shared" si="22"/>
        <v>734</v>
      </c>
      <c r="T33" s="114">
        <f t="shared" si="23"/>
        <v>747</v>
      </c>
    </row>
    <row r="34" spans="1:20" ht="16.5" customHeight="1">
      <c r="A34" s="230" t="s">
        <v>780</v>
      </c>
      <c r="B34" s="210" t="s">
        <v>36</v>
      </c>
      <c r="C34" s="115">
        <f>SUM(C35:C45)</f>
        <v>5357</v>
      </c>
      <c r="D34" s="115">
        <f t="shared" ref="D34" si="24">SUM(D35:D45)</f>
        <v>5363</v>
      </c>
      <c r="E34" s="115">
        <f t="shared" ref="E34:T34" si="25">SUM(E35:E45)</f>
        <v>5283</v>
      </c>
      <c r="F34" s="115">
        <f t="shared" si="25"/>
        <v>5227</v>
      </c>
      <c r="G34" s="115">
        <f t="shared" si="25"/>
        <v>5351</v>
      </c>
      <c r="H34" s="115">
        <f t="shared" si="25"/>
        <v>5447</v>
      </c>
      <c r="I34" s="115">
        <f t="shared" si="25"/>
        <v>0</v>
      </c>
      <c r="J34" s="115">
        <f t="shared" ref="J34" si="26">SUM(J35:J45)</f>
        <v>0</v>
      </c>
      <c r="K34" s="115">
        <f t="shared" si="25"/>
        <v>0</v>
      </c>
      <c r="L34" s="115">
        <f t="shared" si="25"/>
        <v>0</v>
      </c>
      <c r="M34" s="115">
        <f t="shared" si="25"/>
        <v>0</v>
      </c>
      <c r="N34" s="115">
        <f t="shared" si="25"/>
        <v>0</v>
      </c>
      <c r="O34" s="115">
        <f t="shared" si="25"/>
        <v>5357</v>
      </c>
      <c r="P34" s="115">
        <f t="shared" ref="P34" si="27">SUM(P35:P45)</f>
        <v>5363</v>
      </c>
      <c r="Q34" s="115">
        <f t="shared" si="25"/>
        <v>5283</v>
      </c>
      <c r="R34" s="115">
        <f t="shared" si="25"/>
        <v>5227</v>
      </c>
      <c r="S34" s="115">
        <f t="shared" si="25"/>
        <v>5351</v>
      </c>
      <c r="T34" s="115">
        <f t="shared" si="25"/>
        <v>5447</v>
      </c>
    </row>
    <row r="35" spans="1:20" ht="16.5" customHeight="1">
      <c r="A35" s="230"/>
      <c r="B35" s="208" t="s">
        <v>938</v>
      </c>
      <c r="C35" s="114">
        <f>SUMPRODUCT(('1.계획인구(행정)'!$B$7:$B$501=$B35)*('1.계획인구(행정)'!$A$7:$A$501="성동면")*('1.계획인구(행정)'!D$7:D$501))</f>
        <v>363</v>
      </c>
      <c r="D35" s="114">
        <f>SUMPRODUCT(('1.계획인구(행정)'!$B$7:$B$501=$B35)*('1.계획인구(행정)'!$A$7:$A$501="성동면")*('1.계획인구(행정)'!E$7:E$501))</f>
        <v>363</v>
      </c>
      <c r="E35" s="114">
        <f>SUMPRODUCT(('1.계획인구(행정)'!$B$7:$B$501=$B35)*('1.계획인구(행정)'!$A$7:$A$501="성동면")*('1.계획인구(행정)'!F$7:F$501))</f>
        <v>358</v>
      </c>
      <c r="F35" s="114">
        <f>SUMPRODUCT(('1.계획인구(행정)'!$B$7:$B$501=$B35)*('1.계획인구(행정)'!$A$7:$A$501="성동면")*('1.계획인구(행정)'!G$7:G$501))</f>
        <v>354</v>
      </c>
      <c r="G35" s="114">
        <f>SUMPRODUCT(('1.계획인구(행정)'!$B$7:$B$501=$B35)*('1.계획인구(행정)'!$A$7:$A$501="성동면")*('1.계획인구(행정)'!H$7:H$501))</f>
        <v>363</v>
      </c>
      <c r="H35" s="114">
        <f>SUMPRODUCT(('1.계획인구(행정)'!$B$7:$B$501=$B35)*('1.계획인구(행정)'!$A$7:$A$501="성동면")*('1.계획인구(행정)'!I$7:I$501))</f>
        <v>369</v>
      </c>
      <c r="I35" s="114">
        <f>SUMPRODUCT(('1.계획인구(행정)'!$B$7:$B$501=$B35)*('1.계획인구(행정)'!$A$7:$A$501="성동면")*('1.계획인구(행정)'!J$7:J$501))</f>
        <v>0</v>
      </c>
      <c r="J35" s="114">
        <f>SUMPRODUCT(('1.계획인구(행정)'!$B$7:$B$501=$B35)*('1.계획인구(행정)'!$A$7:$A$501="성동면")*('1.계획인구(행정)'!K$7:K$501))</f>
        <v>0</v>
      </c>
      <c r="K35" s="114">
        <f>SUMPRODUCT(('1.계획인구(행정)'!$B$7:$B$501=$B35)*('1.계획인구(행정)'!$A$7:$A$501="성동면")*('1.계획인구(행정)'!L$7:L$501))</f>
        <v>0</v>
      </c>
      <c r="L35" s="114">
        <f>SUMPRODUCT(('1.계획인구(행정)'!$B$7:$B$501=$B35)*('1.계획인구(행정)'!$A$7:$A$501="성동면")*('1.계획인구(행정)'!M$7:M$501))</f>
        <v>0</v>
      </c>
      <c r="M35" s="114">
        <f>SUMPRODUCT(('1.계획인구(행정)'!$B$7:$B$501=$B35)*('1.계획인구(행정)'!$A$7:$A$501="성동면")*('1.계획인구(행정)'!N$7:N$501))</f>
        <v>0</v>
      </c>
      <c r="N35" s="114">
        <f>SUMPRODUCT(('1.계획인구(행정)'!$B$7:$B$501=$B35)*('1.계획인구(행정)'!$A$7:$A$501="성동면")*('1.계획인구(행정)'!O$7:O$501))</f>
        <v>0</v>
      </c>
      <c r="O35" s="114">
        <f t="shared" ref="O35:O45" si="28">C35+I35</f>
        <v>363</v>
      </c>
      <c r="P35" s="114">
        <f t="shared" ref="P35:Q45" si="29">D35+J35</f>
        <v>363</v>
      </c>
      <c r="Q35" s="114">
        <f t="shared" si="29"/>
        <v>358</v>
      </c>
      <c r="R35" s="114">
        <f t="shared" ref="R35:R45" si="30">F35+L35</f>
        <v>354</v>
      </c>
      <c r="S35" s="114">
        <f t="shared" ref="S35:S45" si="31">G35+M35</f>
        <v>363</v>
      </c>
      <c r="T35" s="114">
        <f t="shared" ref="T35:T45" si="32">H35+N35</f>
        <v>369</v>
      </c>
    </row>
    <row r="36" spans="1:20" ht="16.5" customHeight="1">
      <c r="A36" s="230"/>
      <c r="B36" s="208" t="s">
        <v>939</v>
      </c>
      <c r="C36" s="114">
        <f>SUMPRODUCT(('1.계획인구(행정)'!$B$7:$B$501=$B36)*('1.계획인구(행정)'!$A$7:$A$501="성동면")*('1.계획인구(행정)'!D$7:D$501))</f>
        <v>470</v>
      </c>
      <c r="D36" s="114">
        <f>SUMPRODUCT(('1.계획인구(행정)'!$B$7:$B$501=$B36)*('1.계획인구(행정)'!$A$7:$A$501="성동면")*('1.계획인구(행정)'!E$7:E$501))</f>
        <v>471</v>
      </c>
      <c r="E36" s="114">
        <f>SUMPRODUCT(('1.계획인구(행정)'!$B$7:$B$501=$B36)*('1.계획인구(행정)'!$A$7:$A$501="성동면")*('1.계획인구(행정)'!F$7:F$501))</f>
        <v>464</v>
      </c>
      <c r="F36" s="114">
        <f>SUMPRODUCT(('1.계획인구(행정)'!$B$7:$B$501=$B36)*('1.계획인구(행정)'!$A$7:$A$501="성동면")*('1.계획인구(행정)'!G$7:G$501))</f>
        <v>458</v>
      </c>
      <c r="G36" s="114">
        <f>SUMPRODUCT(('1.계획인구(행정)'!$B$7:$B$501=$B36)*('1.계획인구(행정)'!$A$7:$A$501="성동면")*('1.계획인구(행정)'!H$7:H$501))</f>
        <v>469</v>
      </c>
      <c r="H36" s="114">
        <f>SUMPRODUCT(('1.계획인구(행정)'!$B$7:$B$501=$B36)*('1.계획인구(행정)'!$A$7:$A$501="성동면")*('1.계획인구(행정)'!I$7:I$501))</f>
        <v>478</v>
      </c>
      <c r="I36" s="114">
        <f>SUMPRODUCT(('1.계획인구(행정)'!$B$7:$B$501=$B36)*('1.계획인구(행정)'!$A$7:$A$501="성동면")*('1.계획인구(행정)'!J$7:J$501))</f>
        <v>0</v>
      </c>
      <c r="J36" s="114">
        <f>SUMPRODUCT(('1.계획인구(행정)'!$B$7:$B$501=$B36)*('1.계획인구(행정)'!$A$7:$A$501="성동면")*('1.계획인구(행정)'!K$7:K$501))</f>
        <v>0</v>
      </c>
      <c r="K36" s="114">
        <f>SUMPRODUCT(('1.계획인구(행정)'!$B$7:$B$501=$B36)*('1.계획인구(행정)'!$A$7:$A$501="성동면")*('1.계획인구(행정)'!L$7:L$501))</f>
        <v>0</v>
      </c>
      <c r="L36" s="114">
        <f>SUMPRODUCT(('1.계획인구(행정)'!$B$7:$B$501=$B36)*('1.계획인구(행정)'!$A$7:$A$501="성동면")*('1.계획인구(행정)'!M$7:M$501))</f>
        <v>0</v>
      </c>
      <c r="M36" s="114">
        <f>SUMPRODUCT(('1.계획인구(행정)'!$B$7:$B$501=$B36)*('1.계획인구(행정)'!$A$7:$A$501="성동면")*('1.계획인구(행정)'!N$7:N$501))</f>
        <v>0</v>
      </c>
      <c r="N36" s="114">
        <f>SUMPRODUCT(('1.계획인구(행정)'!$B$7:$B$501=$B36)*('1.계획인구(행정)'!$A$7:$A$501="성동면")*('1.계획인구(행정)'!O$7:O$501))</f>
        <v>0</v>
      </c>
      <c r="O36" s="114">
        <f t="shared" si="28"/>
        <v>470</v>
      </c>
      <c r="P36" s="114">
        <f t="shared" si="29"/>
        <v>471</v>
      </c>
      <c r="Q36" s="114">
        <f t="shared" si="29"/>
        <v>464</v>
      </c>
      <c r="R36" s="114">
        <f t="shared" si="30"/>
        <v>458</v>
      </c>
      <c r="S36" s="114">
        <f t="shared" si="31"/>
        <v>469</v>
      </c>
      <c r="T36" s="114">
        <f t="shared" si="32"/>
        <v>478</v>
      </c>
    </row>
    <row r="37" spans="1:20" ht="16.5" customHeight="1">
      <c r="A37" s="230"/>
      <c r="B37" s="208" t="s">
        <v>940</v>
      </c>
      <c r="C37" s="114">
        <f>SUMPRODUCT(('1.계획인구(행정)'!$B$7:$B$501=$B37)*('1.계획인구(행정)'!$A$7:$A$501="성동면")*('1.계획인구(행정)'!D$7:D$501))</f>
        <v>300</v>
      </c>
      <c r="D37" s="114">
        <f>SUMPRODUCT(('1.계획인구(행정)'!$B$7:$B$501=$B37)*('1.계획인구(행정)'!$A$7:$A$501="성동면")*('1.계획인구(행정)'!E$7:E$501))</f>
        <v>300</v>
      </c>
      <c r="E37" s="114">
        <f>SUMPRODUCT(('1.계획인구(행정)'!$B$7:$B$501=$B37)*('1.계획인구(행정)'!$A$7:$A$501="성동면")*('1.계획인구(행정)'!F$7:F$501))</f>
        <v>295</v>
      </c>
      <c r="F37" s="114">
        <f>SUMPRODUCT(('1.계획인구(행정)'!$B$7:$B$501=$B37)*('1.계획인구(행정)'!$A$7:$A$501="성동면")*('1.계획인구(행정)'!G$7:G$501))</f>
        <v>293</v>
      </c>
      <c r="G37" s="114">
        <f>SUMPRODUCT(('1.계획인구(행정)'!$B$7:$B$501=$B37)*('1.계획인구(행정)'!$A$7:$A$501="성동면")*('1.계획인구(행정)'!H$7:H$501))</f>
        <v>300</v>
      </c>
      <c r="H37" s="114">
        <f>SUMPRODUCT(('1.계획인구(행정)'!$B$7:$B$501=$B37)*('1.계획인구(행정)'!$A$7:$A$501="성동면")*('1.계획인구(행정)'!I$7:I$501))</f>
        <v>305</v>
      </c>
      <c r="I37" s="114">
        <f>SUMPRODUCT(('1.계획인구(행정)'!$B$7:$B$501=$B37)*('1.계획인구(행정)'!$A$7:$A$501="성동면")*('1.계획인구(행정)'!J$7:J$501))</f>
        <v>0</v>
      </c>
      <c r="J37" s="114">
        <f>SUMPRODUCT(('1.계획인구(행정)'!$B$7:$B$501=$B37)*('1.계획인구(행정)'!$A$7:$A$501="성동면")*('1.계획인구(행정)'!K$7:K$501))</f>
        <v>0</v>
      </c>
      <c r="K37" s="114">
        <f>SUMPRODUCT(('1.계획인구(행정)'!$B$7:$B$501=$B37)*('1.계획인구(행정)'!$A$7:$A$501="성동면")*('1.계획인구(행정)'!L$7:L$501))</f>
        <v>0</v>
      </c>
      <c r="L37" s="114">
        <f>SUMPRODUCT(('1.계획인구(행정)'!$B$7:$B$501=$B37)*('1.계획인구(행정)'!$A$7:$A$501="성동면")*('1.계획인구(행정)'!M$7:M$501))</f>
        <v>0</v>
      </c>
      <c r="M37" s="114">
        <f>SUMPRODUCT(('1.계획인구(행정)'!$B$7:$B$501=$B37)*('1.계획인구(행정)'!$A$7:$A$501="성동면")*('1.계획인구(행정)'!N$7:N$501))</f>
        <v>0</v>
      </c>
      <c r="N37" s="114">
        <f>SUMPRODUCT(('1.계획인구(행정)'!$B$7:$B$501=$B37)*('1.계획인구(행정)'!$A$7:$A$501="성동면")*('1.계획인구(행정)'!O$7:O$501))</f>
        <v>0</v>
      </c>
      <c r="O37" s="114">
        <f t="shared" si="28"/>
        <v>300</v>
      </c>
      <c r="P37" s="114">
        <f t="shared" si="29"/>
        <v>300</v>
      </c>
      <c r="Q37" s="114">
        <f t="shared" si="29"/>
        <v>295</v>
      </c>
      <c r="R37" s="114">
        <f t="shared" si="30"/>
        <v>293</v>
      </c>
      <c r="S37" s="114">
        <f t="shared" si="31"/>
        <v>300</v>
      </c>
      <c r="T37" s="114">
        <f t="shared" si="32"/>
        <v>305</v>
      </c>
    </row>
    <row r="38" spans="1:20" ht="16.5" customHeight="1">
      <c r="A38" s="230"/>
      <c r="B38" s="208" t="s">
        <v>781</v>
      </c>
      <c r="C38" s="114">
        <f>SUMPRODUCT(('1.계획인구(행정)'!$B$7:$B$501=$B38)*('1.계획인구(행정)'!$A$7:$A$501="성동면")*('1.계획인구(행정)'!D$7:D$501))</f>
        <v>571</v>
      </c>
      <c r="D38" s="114">
        <f>SUMPRODUCT(('1.계획인구(행정)'!$B$7:$B$501=$B38)*('1.계획인구(행정)'!$A$7:$A$501="성동면")*('1.계획인구(행정)'!E$7:E$501))</f>
        <v>573</v>
      </c>
      <c r="E38" s="114">
        <f>SUMPRODUCT(('1.계획인구(행정)'!$B$7:$B$501=$B38)*('1.계획인구(행정)'!$A$7:$A$501="성동면")*('1.계획인구(행정)'!F$7:F$501))</f>
        <v>564</v>
      </c>
      <c r="F38" s="114">
        <f>SUMPRODUCT(('1.계획인구(행정)'!$B$7:$B$501=$B38)*('1.계획인구(행정)'!$A$7:$A$501="성동면")*('1.계획인구(행정)'!G$7:G$501))</f>
        <v>556</v>
      </c>
      <c r="G38" s="114">
        <f>SUMPRODUCT(('1.계획인구(행정)'!$B$7:$B$501=$B38)*('1.계획인구(행정)'!$A$7:$A$501="성동면")*('1.계획인구(행정)'!H$7:H$501))</f>
        <v>571</v>
      </c>
      <c r="H38" s="114">
        <f>SUMPRODUCT(('1.계획인구(행정)'!$B$7:$B$501=$B38)*('1.계획인구(행정)'!$A$7:$A$501="성동면")*('1.계획인구(행정)'!I$7:I$501))</f>
        <v>580</v>
      </c>
      <c r="I38" s="114">
        <f>SUMPRODUCT(('1.계획인구(행정)'!$B$7:$B$501=$B38)*('1.계획인구(행정)'!$A$7:$A$501="성동면")*('1.계획인구(행정)'!J$7:J$501))</f>
        <v>0</v>
      </c>
      <c r="J38" s="114">
        <f>SUMPRODUCT(('1.계획인구(행정)'!$B$7:$B$501=$B38)*('1.계획인구(행정)'!$A$7:$A$501="성동면")*('1.계획인구(행정)'!K$7:K$501))</f>
        <v>0</v>
      </c>
      <c r="K38" s="114">
        <f>SUMPRODUCT(('1.계획인구(행정)'!$B$7:$B$501=$B38)*('1.계획인구(행정)'!$A$7:$A$501="성동면")*('1.계획인구(행정)'!L$7:L$501))</f>
        <v>0</v>
      </c>
      <c r="L38" s="114">
        <f>SUMPRODUCT(('1.계획인구(행정)'!$B$7:$B$501=$B38)*('1.계획인구(행정)'!$A$7:$A$501="성동면")*('1.계획인구(행정)'!M$7:M$501))</f>
        <v>0</v>
      </c>
      <c r="M38" s="114">
        <f>SUMPRODUCT(('1.계획인구(행정)'!$B$7:$B$501=$B38)*('1.계획인구(행정)'!$A$7:$A$501="성동면")*('1.계획인구(행정)'!N$7:N$501))</f>
        <v>0</v>
      </c>
      <c r="N38" s="114">
        <f>SUMPRODUCT(('1.계획인구(행정)'!$B$7:$B$501=$B38)*('1.계획인구(행정)'!$A$7:$A$501="성동면")*('1.계획인구(행정)'!O$7:O$501))</f>
        <v>0</v>
      </c>
      <c r="O38" s="114">
        <f t="shared" si="28"/>
        <v>571</v>
      </c>
      <c r="P38" s="114">
        <f t="shared" si="29"/>
        <v>573</v>
      </c>
      <c r="Q38" s="114">
        <f t="shared" si="29"/>
        <v>564</v>
      </c>
      <c r="R38" s="114">
        <f t="shared" si="30"/>
        <v>556</v>
      </c>
      <c r="S38" s="114">
        <f t="shared" si="31"/>
        <v>571</v>
      </c>
      <c r="T38" s="114">
        <f t="shared" si="32"/>
        <v>580</v>
      </c>
    </row>
    <row r="39" spans="1:20" ht="16.5" customHeight="1">
      <c r="A39" s="230"/>
      <c r="B39" s="208" t="s">
        <v>942</v>
      </c>
      <c r="C39" s="114">
        <f>SUMPRODUCT(('1.계획인구(행정)'!$B$7:$B$501=$B39)*('1.계획인구(행정)'!$A$7:$A$501="성동면")*('1.계획인구(행정)'!D$7:D$501))</f>
        <v>697</v>
      </c>
      <c r="D39" s="114">
        <f>SUMPRODUCT(('1.계획인구(행정)'!$B$7:$B$501=$B39)*('1.계획인구(행정)'!$A$7:$A$501="성동면")*('1.계획인구(행정)'!E$7:E$501))</f>
        <v>697</v>
      </c>
      <c r="E39" s="114">
        <f>SUMPRODUCT(('1.계획인구(행정)'!$B$7:$B$501=$B39)*('1.계획인구(행정)'!$A$7:$A$501="성동면")*('1.계획인구(행정)'!F$7:F$501))</f>
        <v>687</v>
      </c>
      <c r="F39" s="114">
        <f>SUMPRODUCT(('1.계획인구(행정)'!$B$7:$B$501=$B39)*('1.계획인구(행정)'!$A$7:$A$501="성동면")*('1.계획인구(행정)'!G$7:G$501))</f>
        <v>680</v>
      </c>
      <c r="G39" s="114">
        <f>SUMPRODUCT(('1.계획인구(행정)'!$B$7:$B$501=$B39)*('1.계획인구(행정)'!$A$7:$A$501="성동면")*('1.계획인구(행정)'!H$7:H$501))</f>
        <v>696</v>
      </c>
      <c r="H39" s="114">
        <f>SUMPRODUCT(('1.계획인구(행정)'!$B$7:$B$501=$B39)*('1.계획인구(행정)'!$A$7:$A$501="성동면")*('1.계획인구(행정)'!I$7:I$501))</f>
        <v>709</v>
      </c>
      <c r="I39" s="114">
        <f>SUMPRODUCT(('1.계획인구(행정)'!$B$7:$B$501=$B39)*('1.계획인구(행정)'!$A$7:$A$501="성동면")*('1.계획인구(행정)'!J$7:J$501))</f>
        <v>0</v>
      </c>
      <c r="J39" s="114">
        <f>SUMPRODUCT(('1.계획인구(행정)'!$B$7:$B$501=$B39)*('1.계획인구(행정)'!$A$7:$A$501="성동면")*('1.계획인구(행정)'!K$7:K$501))</f>
        <v>0</v>
      </c>
      <c r="K39" s="114">
        <f>SUMPRODUCT(('1.계획인구(행정)'!$B$7:$B$501=$B39)*('1.계획인구(행정)'!$A$7:$A$501="성동면")*('1.계획인구(행정)'!L$7:L$501))</f>
        <v>0</v>
      </c>
      <c r="L39" s="114">
        <f>SUMPRODUCT(('1.계획인구(행정)'!$B$7:$B$501=$B39)*('1.계획인구(행정)'!$A$7:$A$501="성동면")*('1.계획인구(행정)'!M$7:M$501))</f>
        <v>0</v>
      </c>
      <c r="M39" s="114">
        <f>SUMPRODUCT(('1.계획인구(행정)'!$B$7:$B$501=$B39)*('1.계획인구(행정)'!$A$7:$A$501="성동면")*('1.계획인구(행정)'!N$7:N$501))</f>
        <v>0</v>
      </c>
      <c r="N39" s="114">
        <f>SUMPRODUCT(('1.계획인구(행정)'!$B$7:$B$501=$B39)*('1.계획인구(행정)'!$A$7:$A$501="성동면")*('1.계획인구(행정)'!O$7:O$501))</f>
        <v>0</v>
      </c>
      <c r="O39" s="114">
        <f t="shared" si="28"/>
        <v>697</v>
      </c>
      <c r="P39" s="114">
        <f t="shared" si="29"/>
        <v>697</v>
      </c>
      <c r="Q39" s="114">
        <f t="shared" si="29"/>
        <v>687</v>
      </c>
      <c r="R39" s="114">
        <f t="shared" si="30"/>
        <v>680</v>
      </c>
      <c r="S39" s="114">
        <f t="shared" si="31"/>
        <v>696</v>
      </c>
      <c r="T39" s="114">
        <f t="shared" si="32"/>
        <v>709</v>
      </c>
    </row>
    <row r="40" spans="1:20" ht="16.5" customHeight="1">
      <c r="A40" s="230"/>
      <c r="B40" s="208" t="s">
        <v>943</v>
      </c>
      <c r="C40" s="114">
        <f>SUMPRODUCT(('1.계획인구(행정)'!$B$7:$B$501=$B40)*('1.계획인구(행정)'!$A$7:$A$501="성동면")*('1.계획인구(행정)'!D$7:D$501))</f>
        <v>471</v>
      </c>
      <c r="D40" s="114">
        <f>SUMPRODUCT(('1.계획인구(행정)'!$B$7:$B$501=$B40)*('1.계획인구(행정)'!$A$7:$A$501="성동면")*('1.계획인구(행정)'!E$7:E$501))</f>
        <v>471</v>
      </c>
      <c r="E40" s="114">
        <f>SUMPRODUCT(('1.계획인구(행정)'!$B$7:$B$501=$B40)*('1.계획인구(행정)'!$A$7:$A$501="성동면")*('1.계획인구(행정)'!F$7:F$501))</f>
        <v>464</v>
      </c>
      <c r="F40" s="114">
        <f>SUMPRODUCT(('1.계획인구(행정)'!$B$7:$B$501=$B40)*('1.계획인구(행정)'!$A$7:$A$501="성동면")*('1.계획인구(행정)'!G$7:G$501))</f>
        <v>460</v>
      </c>
      <c r="G40" s="114">
        <f>SUMPRODUCT(('1.계획인구(행정)'!$B$7:$B$501=$B40)*('1.계획인구(행정)'!$A$7:$A$501="성동면")*('1.계획인구(행정)'!H$7:H$501))</f>
        <v>470</v>
      </c>
      <c r="H40" s="114">
        <f>SUMPRODUCT(('1.계획인구(행정)'!$B$7:$B$501=$B40)*('1.계획인구(행정)'!$A$7:$A$501="성동면")*('1.계획인구(행정)'!I$7:I$501))</f>
        <v>478</v>
      </c>
      <c r="I40" s="114">
        <f>SUMPRODUCT(('1.계획인구(행정)'!$B$7:$B$501=$B40)*('1.계획인구(행정)'!$A$7:$A$501="성동면")*('1.계획인구(행정)'!J$7:J$501))</f>
        <v>0</v>
      </c>
      <c r="J40" s="114">
        <f>SUMPRODUCT(('1.계획인구(행정)'!$B$7:$B$501=$B40)*('1.계획인구(행정)'!$A$7:$A$501="성동면")*('1.계획인구(행정)'!K$7:K$501))</f>
        <v>0</v>
      </c>
      <c r="K40" s="114">
        <f>SUMPRODUCT(('1.계획인구(행정)'!$B$7:$B$501=$B40)*('1.계획인구(행정)'!$A$7:$A$501="성동면")*('1.계획인구(행정)'!L$7:L$501))</f>
        <v>0</v>
      </c>
      <c r="L40" s="114">
        <f>SUMPRODUCT(('1.계획인구(행정)'!$B$7:$B$501=$B40)*('1.계획인구(행정)'!$A$7:$A$501="성동면")*('1.계획인구(행정)'!M$7:M$501))</f>
        <v>0</v>
      </c>
      <c r="M40" s="114">
        <f>SUMPRODUCT(('1.계획인구(행정)'!$B$7:$B$501=$B40)*('1.계획인구(행정)'!$A$7:$A$501="성동면")*('1.계획인구(행정)'!N$7:N$501))</f>
        <v>0</v>
      </c>
      <c r="N40" s="114">
        <f>SUMPRODUCT(('1.계획인구(행정)'!$B$7:$B$501=$B40)*('1.계획인구(행정)'!$A$7:$A$501="성동면")*('1.계획인구(행정)'!O$7:O$501))</f>
        <v>0</v>
      </c>
      <c r="O40" s="114">
        <f t="shared" si="28"/>
        <v>471</v>
      </c>
      <c r="P40" s="114">
        <f t="shared" si="29"/>
        <v>471</v>
      </c>
      <c r="Q40" s="114">
        <f t="shared" si="29"/>
        <v>464</v>
      </c>
      <c r="R40" s="114">
        <f t="shared" si="30"/>
        <v>460</v>
      </c>
      <c r="S40" s="114">
        <f t="shared" si="31"/>
        <v>470</v>
      </c>
      <c r="T40" s="114">
        <f t="shared" si="32"/>
        <v>478</v>
      </c>
    </row>
    <row r="41" spans="1:20" ht="16.5" customHeight="1">
      <c r="A41" s="230"/>
      <c r="B41" s="208" t="s">
        <v>944</v>
      </c>
      <c r="C41" s="114">
        <f>SUMPRODUCT(('1.계획인구(행정)'!$B$7:$B$501=$B41)*('1.계획인구(행정)'!$A$7:$A$501="성동면")*('1.계획인구(행정)'!D$7:D$501))</f>
        <v>568</v>
      </c>
      <c r="D41" s="114">
        <f>SUMPRODUCT(('1.계획인구(행정)'!$B$7:$B$501=$B41)*('1.계획인구(행정)'!$A$7:$A$501="성동면")*('1.계획인구(행정)'!E$7:E$501))</f>
        <v>568</v>
      </c>
      <c r="E41" s="114">
        <f>SUMPRODUCT(('1.계획인구(행정)'!$B$7:$B$501=$B41)*('1.계획인구(행정)'!$A$7:$A$501="성동면")*('1.계획인구(행정)'!F$7:F$501))</f>
        <v>560</v>
      </c>
      <c r="F41" s="114">
        <f>SUMPRODUCT(('1.계획인구(행정)'!$B$7:$B$501=$B41)*('1.계획인구(행정)'!$A$7:$A$501="성동면")*('1.계획인구(행정)'!G$7:G$501))</f>
        <v>555</v>
      </c>
      <c r="G41" s="114">
        <f>SUMPRODUCT(('1.계획인구(행정)'!$B$7:$B$501=$B41)*('1.계획인구(행정)'!$A$7:$A$501="성동면")*('1.계획인구(행정)'!H$7:H$501))</f>
        <v>568</v>
      </c>
      <c r="H41" s="114">
        <f>SUMPRODUCT(('1.계획인구(행정)'!$B$7:$B$501=$B41)*('1.계획인구(행정)'!$A$7:$A$501="성동면")*('1.계획인구(행정)'!I$7:I$501))</f>
        <v>578</v>
      </c>
      <c r="I41" s="114">
        <f>SUMPRODUCT(('1.계획인구(행정)'!$B$7:$B$501=$B41)*('1.계획인구(행정)'!$A$7:$A$501="성동면")*('1.계획인구(행정)'!J$7:J$501))</f>
        <v>0</v>
      </c>
      <c r="J41" s="114">
        <f>SUMPRODUCT(('1.계획인구(행정)'!$B$7:$B$501=$B41)*('1.계획인구(행정)'!$A$7:$A$501="성동면")*('1.계획인구(행정)'!K$7:K$501))</f>
        <v>0</v>
      </c>
      <c r="K41" s="114">
        <f>SUMPRODUCT(('1.계획인구(행정)'!$B$7:$B$501=$B41)*('1.계획인구(행정)'!$A$7:$A$501="성동면")*('1.계획인구(행정)'!L$7:L$501))</f>
        <v>0</v>
      </c>
      <c r="L41" s="114">
        <f>SUMPRODUCT(('1.계획인구(행정)'!$B$7:$B$501=$B41)*('1.계획인구(행정)'!$A$7:$A$501="성동면")*('1.계획인구(행정)'!M$7:M$501))</f>
        <v>0</v>
      </c>
      <c r="M41" s="114">
        <f>SUMPRODUCT(('1.계획인구(행정)'!$B$7:$B$501=$B41)*('1.계획인구(행정)'!$A$7:$A$501="성동면")*('1.계획인구(행정)'!N$7:N$501))</f>
        <v>0</v>
      </c>
      <c r="N41" s="114">
        <f>SUMPRODUCT(('1.계획인구(행정)'!$B$7:$B$501=$B41)*('1.계획인구(행정)'!$A$7:$A$501="성동면")*('1.계획인구(행정)'!O$7:O$501))</f>
        <v>0</v>
      </c>
      <c r="O41" s="114">
        <f t="shared" si="28"/>
        <v>568</v>
      </c>
      <c r="P41" s="114">
        <f t="shared" si="29"/>
        <v>568</v>
      </c>
      <c r="Q41" s="114">
        <f t="shared" si="29"/>
        <v>560</v>
      </c>
      <c r="R41" s="114">
        <f t="shared" si="30"/>
        <v>555</v>
      </c>
      <c r="S41" s="114">
        <f t="shared" si="31"/>
        <v>568</v>
      </c>
      <c r="T41" s="114">
        <f t="shared" si="32"/>
        <v>578</v>
      </c>
    </row>
    <row r="42" spans="1:20" ht="16.5" customHeight="1">
      <c r="A42" s="230"/>
      <c r="B42" s="208" t="s">
        <v>945</v>
      </c>
      <c r="C42" s="114">
        <f>SUMPRODUCT(('1.계획인구(행정)'!$B$7:$B$501=$B42)*('1.계획인구(행정)'!$A$7:$A$501="성동면")*('1.계획인구(행정)'!D$7:D$501))</f>
        <v>751</v>
      </c>
      <c r="D42" s="114">
        <f>SUMPRODUCT(('1.계획인구(행정)'!$B$7:$B$501=$B42)*('1.계획인구(행정)'!$A$7:$A$501="성동면")*('1.계획인구(행정)'!E$7:E$501))</f>
        <v>752</v>
      </c>
      <c r="E42" s="114">
        <f>SUMPRODUCT(('1.계획인구(행정)'!$B$7:$B$501=$B42)*('1.계획인구(행정)'!$A$7:$A$501="성동면")*('1.계획인구(행정)'!F$7:F$501))</f>
        <v>741</v>
      </c>
      <c r="F42" s="114">
        <f>SUMPRODUCT(('1.계획인구(행정)'!$B$7:$B$501=$B42)*('1.계획인구(행정)'!$A$7:$A$501="성동면")*('1.계획인구(행정)'!G$7:G$501))</f>
        <v>733</v>
      </c>
      <c r="G42" s="114">
        <f>SUMPRODUCT(('1.계획인구(행정)'!$B$7:$B$501=$B42)*('1.계획인구(행정)'!$A$7:$A$501="성동면")*('1.계획인구(행정)'!H$7:H$501))</f>
        <v>750</v>
      </c>
      <c r="H42" s="114">
        <f>SUMPRODUCT(('1.계획인구(행정)'!$B$7:$B$501=$B42)*('1.계획인구(행정)'!$A$7:$A$501="성동면")*('1.계획인구(행정)'!I$7:I$501))</f>
        <v>764</v>
      </c>
      <c r="I42" s="114">
        <f>SUMPRODUCT(('1.계획인구(행정)'!$B$7:$B$501=$B42)*('1.계획인구(행정)'!$A$7:$A$501="성동면")*('1.계획인구(행정)'!J$7:J$501))</f>
        <v>0</v>
      </c>
      <c r="J42" s="114">
        <f>SUMPRODUCT(('1.계획인구(행정)'!$B$7:$B$501=$B42)*('1.계획인구(행정)'!$A$7:$A$501="성동면")*('1.계획인구(행정)'!K$7:K$501))</f>
        <v>0</v>
      </c>
      <c r="K42" s="114">
        <f>SUMPRODUCT(('1.계획인구(행정)'!$B$7:$B$501=$B42)*('1.계획인구(행정)'!$A$7:$A$501="성동면")*('1.계획인구(행정)'!L$7:L$501))</f>
        <v>0</v>
      </c>
      <c r="L42" s="114">
        <f>SUMPRODUCT(('1.계획인구(행정)'!$B$7:$B$501=$B42)*('1.계획인구(행정)'!$A$7:$A$501="성동면")*('1.계획인구(행정)'!M$7:M$501))</f>
        <v>0</v>
      </c>
      <c r="M42" s="114">
        <f>SUMPRODUCT(('1.계획인구(행정)'!$B$7:$B$501=$B42)*('1.계획인구(행정)'!$A$7:$A$501="성동면")*('1.계획인구(행정)'!N$7:N$501))</f>
        <v>0</v>
      </c>
      <c r="N42" s="114">
        <f>SUMPRODUCT(('1.계획인구(행정)'!$B$7:$B$501=$B42)*('1.계획인구(행정)'!$A$7:$A$501="성동면")*('1.계획인구(행정)'!O$7:O$501))</f>
        <v>0</v>
      </c>
      <c r="O42" s="114">
        <f t="shared" si="28"/>
        <v>751</v>
      </c>
      <c r="P42" s="114">
        <f t="shared" si="29"/>
        <v>752</v>
      </c>
      <c r="Q42" s="114">
        <f t="shared" si="29"/>
        <v>741</v>
      </c>
      <c r="R42" s="114">
        <f t="shared" si="30"/>
        <v>733</v>
      </c>
      <c r="S42" s="114">
        <f t="shared" si="31"/>
        <v>750</v>
      </c>
      <c r="T42" s="114">
        <f t="shared" si="32"/>
        <v>764</v>
      </c>
    </row>
    <row r="43" spans="1:20" ht="16.5" customHeight="1">
      <c r="A43" s="230"/>
      <c r="B43" s="208" t="s">
        <v>946</v>
      </c>
      <c r="C43" s="114">
        <f>SUMPRODUCT(('1.계획인구(행정)'!$B$7:$B$501=$B43)*('1.계획인구(행정)'!$A$7:$A$501="성동면")*('1.계획인구(행정)'!D$7:D$501))</f>
        <v>698</v>
      </c>
      <c r="D43" s="114">
        <f>SUMPRODUCT(('1.계획인구(행정)'!$B$7:$B$501=$B43)*('1.계획인구(행정)'!$A$7:$A$501="성동면")*('1.계획인구(행정)'!E$7:E$501))</f>
        <v>699</v>
      </c>
      <c r="E43" s="114">
        <f>SUMPRODUCT(('1.계획인구(행정)'!$B$7:$B$501=$B43)*('1.계획인구(행정)'!$A$7:$A$501="성동면")*('1.계획인구(행정)'!F$7:F$501))</f>
        <v>688</v>
      </c>
      <c r="F43" s="114">
        <f>SUMPRODUCT(('1.계획인구(행정)'!$B$7:$B$501=$B43)*('1.계획인구(행정)'!$A$7:$A$501="성동면")*('1.계획인구(행정)'!G$7:G$501))</f>
        <v>682</v>
      </c>
      <c r="G43" s="114">
        <f>SUMPRODUCT(('1.계획인구(행정)'!$B$7:$B$501=$B43)*('1.계획인구(행정)'!$A$7:$A$501="성동면")*('1.계획인구(행정)'!H$7:H$501))</f>
        <v>697</v>
      </c>
      <c r="H43" s="114">
        <f>SUMPRODUCT(('1.계획인구(행정)'!$B$7:$B$501=$B43)*('1.계획인구(행정)'!$A$7:$A$501="성동면")*('1.계획인구(행정)'!I$7:I$501))</f>
        <v>710</v>
      </c>
      <c r="I43" s="114">
        <f>SUMPRODUCT(('1.계획인구(행정)'!$B$7:$B$501=$B43)*('1.계획인구(행정)'!$A$7:$A$501="성동면")*('1.계획인구(행정)'!J$7:J$501))</f>
        <v>0</v>
      </c>
      <c r="J43" s="114">
        <f>SUMPRODUCT(('1.계획인구(행정)'!$B$7:$B$501=$B43)*('1.계획인구(행정)'!$A$7:$A$501="성동면")*('1.계획인구(행정)'!K$7:K$501))</f>
        <v>0</v>
      </c>
      <c r="K43" s="114">
        <f>SUMPRODUCT(('1.계획인구(행정)'!$B$7:$B$501=$B43)*('1.계획인구(행정)'!$A$7:$A$501="성동면")*('1.계획인구(행정)'!L$7:L$501))</f>
        <v>0</v>
      </c>
      <c r="L43" s="114">
        <f>SUMPRODUCT(('1.계획인구(행정)'!$B$7:$B$501=$B43)*('1.계획인구(행정)'!$A$7:$A$501="성동면")*('1.계획인구(행정)'!M$7:M$501))</f>
        <v>0</v>
      </c>
      <c r="M43" s="114">
        <f>SUMPRODUCT(('1.계획인구(행정)'!$B$7:$B$501=$B43)*('1.계획인구(행정)'!$A$7:$A$501="성동면")*('1.계획인구(행정)'!N$7:N$501))</f>
        <v>0</v>
      </c>
      <c r="N43" s="114">
        <f>SUMPRODUCT(('1.계획인구(행정)'!$B$7:$B$501=$B43)*('1.계획인구(행정)'!$A$7:$A$501="성동면")*('1.계획인구(행정)'!O$7:O$501))</f>
        <v>0</v>
      </c>
      <c r="O43" s="114">
        <f t="shared" si="28"/>
        <v>698</v>
      </c>
      <c r="P43" s="114">
        <f t="shared" si="29"/>
        <v>699</v>
      </c>
      <c r="Q43" s="114">
        <f t="shared" si="29"/>
        <v>688</v>
      </c>
      <c r="R43" s="114">
        <f t="shared" si="30"/>
        <v>682</v>
      </c>
      <c r="S43" s="114">
        <f t="shared" si="31"/>
        <v>697</v>
      </c>
      <c r="T43" s="114">
        <f t="shared" si="32"/>
        <v>710</v>
      </c>
    </row>
    <row r="44" spans="1:20" ht="16.5" customHeight="1">
      <c r="A44" s="230"/>
      <c r="B44" s="208" t="s">
        <v>731</v>
      </c>
      <c r="C44" s="114">
        <f>SUMPRODUCT(('1.계획인구(행정)'!$B$7:$B$501=$B44)*('1.계획인구(행정)'!$A$7:$A$501="성동면")*('1.계획인구(행정)'!D$7:D$501))</f>
        <v>334</v>
      </c>
      <c r="D44" s="114">
        <f>SUMPRODUCT(('1.계획인구(행정)'!$B$7:$B$501=$B44)*('1.계획인구(행정)'!$A$7:$A$501="성동면")*('1.계획인구(행정)'!E$7:E$501))</f>
        <v>334</v>
      </c>
      <c r="E44" s="114">
        <f>SUMPRODUCT(('1.계획인구(행정)'!$B$7:$B$501=$B44)*('1.계획인구(행정)'!$A$7:$A$501="성동면")*('1.계획인구(행정)'!F$7:F$501))</f>
        <v>329</v>
      </c>
      <c r="F44" s="114">
        <f>SUMPRODUCT(('1.계획인구(행정)'!$B$7:$B$501=$B44)*('1.계획인구(행정)'!$A$7:$A$501="성동면")*('1.계획인구(행정)'!G$7:G$501))</f>
        <v>326</v>
      </c>
      <c r="G44" s="114">
        <f>SUMPRODUCT(('1.계획인구(행정)'!$B$7:$B$501=$B44)*('1.계획인구(행정)'!$A$7:$A$501="성동면")*('1.계획인구(행정)'!H$7:H$501))</f>
        <v>333</v>
      </c>
      <c r="H44" s="114">
        <f>SUMPRODUCT(('1.계획인구(행정)'!$B$7:$B$501=$B44)*('1.계획인구(행정)'!$A$7:$A$501="성동면")*('1.계획인구(행정)'!I$7:I$501))</f>
        <v>340</v>
      </c>
      <c r="I44" s="114">
        <f>SUMPRODUCT(('1.계획인구(행정)'!$B$7:$B$501=$B44)*('1.계획인구(행정)'!$A$7:$A$501="성동면")*('1.계획인구(행정)'!J$7:J$501))</f>
        <v>0</v>
      </c>
      <c r="J44" s="114">
        <f>SUMPRODUCT(('1.계획인구(행정)'!$B$7:$B$501=$B44)*('1.계획인구(행정)'!$A$7:$A$501="성동면")*('1.계획인구(행정)'!K$7:K$501))</f>
        <v>0</v>
      </c>
      <c r="K44" s="114">
        <f>SUMPRODUCT(('1.계획인구(행정)'!$B$7:$B$501=$B44)*('1.계획인구(행정)'!$A$7:$A$501="성동면")*('1.계획인구(행정)'!L$7:L$501))</f>
        <v>0</v>
      </c>
      <c r="L44" s="114">
        <f>SUMPRODUCT(('1.계획인구(행정)'!$B$7:$B$501=$B44)*('1.계획인구(행정)'!$A$7:$A$501="성동면")*('1.계획인구(행정)'!M$7:M$501))</f>
        <v>0</v>
      </c>
      <c r="M44" s="114">
        <f>SUMPRODUCT(('1.계획인구(행정)'!$B$7:$B$501=$B44)*('1.계획인구(행정)'!$A$7:$A$501="성동면")*('1.계획인구(행정)'!N$7:N$501))</f>
        <v>0</v>
      </c>
      <c r="N44" s="114">
        <f>SUMPRODUCT(('1.계획인구(행정)'!$B$7:$B$501=$B44)*('1.계획인구(행정)'!$A$7:$A$501="성동면")*('1.계획인구(행정)'!O$7:O$501))</f>
        <v>0</v>
      </c>
      <c r="O44" s="114">
        <f t="shared" si="28"/>
        <v>334</v>
      </c>
      <c r="P44" s="114">
        <f t="shared" si="29"/>
        <v>334</v>
      </c>
      <c r="Q44" s="114">
        <f t="shared" si="29"/>
        <v>329</v>
      </c>
      <c r="R44" s="114">
        <f t="shared" si="30"/>
        <v>326</v>
      </c>
      <c r="S44" s="114">
        <f t="shared" si="31"/>
        <v>333</v>
      </c>
      <c r="T44" s="114">
        <f t="shared" si="32"/>
        <v>340</v>
      </c>
    </row>
    <row r="45" spans="1:20" ht="16.5" customHeight="1">
      <c r="A45" s="230"/>
      <c r="B45" s="208" t="s">
        <v>948</v>
      </c>
      <c r="C45" s="114">
        <f>SUMPRODUCT(('1.계획인구(행정)'!$B$7:$B$501=$B45)*('1.계획인구(행정)'!$A$7:$A$501="성동면")*('1.계획인구(행정)'!D$7:D$501))</f>
        <v>134</v>
      </c>
      <c r="D45" s="114">
        <f>SUMPRODUCT(('1.계획인구(행정)'!$B$7:$B$501=$B45)*('1.계획인구(행정)'!$A$7:$A$501="성동면")*('1.계획인구(행정)'!E$7:E$501))</f>
        <v>135</v>
      </c>
      <c r="E45" s="114">
        <f>SUMPRODUCT(('1.계획인구(행정)'!$B$7:$B$501=$B45)*('1.계획인구(행정)'!$A$7:$A$501="성동면")*('1.계획인구(행정)'!F$7:F$501))</f>
        <v>133</v>
      </c>
      <c r="F45" s="114">
        <f>SUMPRODUCT(('1.계획인구(행정)'!$B$7:$B$501=$B45)*('1.계획인구(행정)'!$A$7:$A$501="성동면")*('1.계획인구(행정)'!G$7:G$501))</f>
        <v>130</v>
      </c>
      <c r="G45" s="114">
        <f>SUMPRODUCT(('1.계획인구(행정)'!$B$7:$B$501=$B45)*('1.계획인구(행정)'!$A$7:$A$501="성동면")*('1.계획인구(행정)'!H$7:H$501))</f>
        <v>134</v>
      </c>
      <c r="H45" s="114">
        <f>SUMPRODUCT(('1.계획인구(행정)'!$B$7:$B$501=$B45)*('1.계획인구(행정)'!$A$7:$A$501="성동면")*('1.계획인구(행정)'!I$7:I$501))</f>
        <v>136</v>
      </c>
      <c r="I45" s="114">
        <f>SUMPRODUCT(('1.계획인구(행정)'!$B$7:$B$501=$B45)*('1.계획인구(행정)'!$A$7:$A$501="성동면")*('1.계획인구(행정)'!J$7:J$501))</f>
        <v>0</v>
      </c>
      <c r="J45" s="114">
        <f>SUMPRODUCT(('1.계획인구(행정)'!$B$7:$B$501=$B45)*('1.계획인구(행정)'!$A$7:$A$501="성동면")*('1.계획인구(행정)'!K$7:K$501))</f>
        <v>0</v>
      </c>
      <c r="K45" s="114">
        <f>SUMPRODUCT(('1.계획인구(행정)'!$B$7:$B$501=$B45)*('1.계획인구(행정)'!$A$7:$A$501="성동면")*('1.계획인구(행정)'!L$7:L$501))</f>
        <v>0</v>
      </c>
      <c r="L45" s="114">
        <f>SUMPRODUCT(('1.계획인구(행정)'!$B$7:$B$501=$B45)*('1.계획인구(행정)'!$A$7:$A$501="성동면")*('1.계획인구(행정)'!M$7:M$501))</f>
        <v>0</v>
      </c>
      <c r="M45" s="114">
        <f>SUMPRODUCT(('1.계획인구(행정)'!$B$7:$B$501=$B45)*('1.계획인구(행정)'!$A$7:$A$501="성동면")*('1.계획인구(행정)'!N$7:N$501))</f>
        <v>0</v>
      </c>
      <c r="N45" s="114">
        <f>SUMPRODUCT(('1.계획인구(행정)'!$B$7:$B$501=$B45)*('1.계획인구(행정)'!$A$7:$A$501="성동면")*('1.계획인구(행정)'!O$7:O$501))</f>
        <v>0</v>
      </c>
      <c r="O45" s="114">
        <f t="shared" si="28"/>
        <v>134</v>
      </c>
      <c r="P45" s="114">
        <f t="shared" si="29"/>
        <v>135</v>
      </c>
      <c r="Q45" s="114">
        <f t="shared" si="29"/>
        <v>133</v>
      </c>
      <c r="R45" s="114">
        <f t="shared" si="30"/>
        <v>130</v>
      </c>
      <c r="S45" s="114">
        <f t="shared" si="31"/>
        <v>134</v>
      </c>
      <c r="T45" s="114">
        <f t="shared" si="32"/>
        <v>136</v>
      </c>
    </row>
    <row r="46" spans="1:20" ht="16.5" customHeight="1">
      <c r="A46" s="230" t="s">
        <v>1253</v>
      </c>
      <c r="B46" s="210" t="s">
        <v>36</v>
      </c>
      <c r="C46" s="115">
        <f>SUM(C47:C59)</f>
        <v>5303</v>
      </c>
      <c r="D46" s="115">
        <f t="shared" ref="D46" si="33">SUM(D47:D59)</f>
        <v>5311</v>
      </c>
      <c r="E46" s="115">
        <f t="shared" ref="E46:T46" si="34">SUM(E47:E59)</f>
        <v>5230</v>
      </c>
      <c r="F46" s="115">
        <f t="shared" si="34"/>
        <v>5173</v>
      </c>
      <c r="G46" s="115">
        <f t="shared" si="34"/>
        <v>5297</v>
      </c>
      <c r="H46" s="115">
        <f t="shared" si="34"/>
        <v>5395</v>
      </c>
      <c r="I46" s="115">
        <f t="shared" si="34"/>
        <v>0</v>
      </c>
      <c r="J46" s="115">
        <f t="shared" ref="J46" si="35">SUM(J47:J59)</f>
        <v>0</v>
      </c>
      <c r="K46" s="115">
        <f t="shared" si="34"/>
        <v>0</v>
      </c>
      <c r="L46" s="115">
        <f t="shared" si="34"/>
        <v>0</v>
      </c>
      <c r="M46" s="115">
        <f t="shared" si="34"/>
        <v>0</v>
      </c>
      <c r="N46" s="115">
        <f t="shared" si="34"/>
        <v>0</v>
      </c>
      <c r="O46" s="115">
        <f t="shared" si="34"/>
        <v>5303</v>
      </c>
      <c r="P46" s="115">
        <f t="shared" ref="P46" si="36">SUM(P47:P59)</f>
        <v>5311</v>
      </c>
      <c r="Q46" s="115">
        <f t="shared" si="34"/>
        <v>5230</v>
      </c>
      <c r="R46" s="115">
        <f t="shared" si="34"/>
        <v>5173</v>
      </c>
      <c r="S46" s="115">
        <f t="shared" si="34"/>
        <v>5297</v>
      </c>
      <c r="T46" s="115">
        <f t="shared" si="34"/>
        <v>5395</v>
      </c>
    </row>
    <row r="47" spans="1:20" ht="16.5" customHeight="1">
      <c r="A47" s="230"/>
      <c r="B47" s="208" t="s">
        <v>949</v>
      </c>
      <c r="C47" s="114">
        <f>SUMPRODUCT(('1.계획인구(행정)'!$B$7:$B$501=$B47)*('1.계획인구(행정)'!$A$7:$A$501="광석면")*('1.계획인구(행정)'!D$7:D$501))</f>
        <v>625</v>
      </c>
      <c r="D47" s="114">
        <f>SUMPRODUCT(('1.계획인구(행정)'!$B$7:$B$501=$B47)*('1.계획인구(행정)'!$A$7:$A$501="광석면")*('1.계획인구(행정)'!E$7:E$501))</f>
        <v>626</v>
      </c>
      <c r="E47" s="114">
        <f>SUMPRODUCT(('1.계획인구(행정)'!$B$7:$B$501=$B47)*('1.계획인구(행정)'!$A$7:$A$501="광석면")*('1.계획인구(행정)'!F$7:F$501))</f>
        <v>616</v>
      </c>
      <c r="F47" s="114">
        <f>SUMPRODUCT(('1.계획인구(행정)'!$B$7:$B$501=$B47)*('1.계획인구(행정)'!$A$7:$A$501="광석면")*('1.계획인구(행정)'!G$7:G$501))</f>
        <v>610</v>
      </c>
      <c r="G47" s="114">
        <f>SUMPRODUCT(('1.계획인구(행정)'!$B$7:$B$501=$B47)*('1.계획인구(행정)'!$A$7:$A$501="광석면")*('1.계획인구(행정)'!H$7:H$501))</f>
        <v>625</v>
      </c>
      <c r="H47" s="114">
        <f>SUMPRODUCT(('1.계획인구(행정)'!$B$7:$B$501=$B47)*('1.계획인구(행정)'!$A$7:$A$501="광석면")*('1.계획인구(행정)'!I$7:I$501))</f>
        <v>636</v>
      </c>
      <c r="I47" s="114">
        <f>SUMPRODUCT(('1.계획인구(행정)'!$B$7:$B$501=$B47)*('1.계획인구(행정)'!$A$7:$A$501="광석면")*('1.계획인구(행정)'!J$7:J$501))</f>
        <v>0</v>
      </c>
      <c r="J47" s="114">
        <f>SUMPRODUCT(('1.계획인구(행정)'!$B$7:$B$501=$B47)*('1.계획인구(행정)'!$A$7:$A$501="광석면")*('1.계획인구(행정)'!K$7:K$501))</f>
        <v>0</v>
      </c>
      <c r="K47" s="114">
        <f>SUMPRODUCT(('1.계획인구(행정)'!$B$7:$B$501=$B47)*('1.계획인구(행정)'!$A$7:$A$501="광석면")*('1.계획인구(행정)'!L$7:L$501))</f>
        <v>0</v>
      </c>
      <c r="L47" s="114">
        <f>SUMPRODUCT(('1.계획인구(행정)'!$B$7:$B$501=$B47)*('1.계획인구(행정)'!$A$7:$A$501="광석면")*('1.계획인구(행정)'!M$7:M$501))</f>
        <v>0</v>
      </c>
      <c r="M47" s="114">
        <f>SUMPRODUCT(('1.계획인구(행정)'!$B$7:$B$501=$B47)*('1.계획인구(행정)'!$A$7:$A$501="광석면")*('1.계획인구(행정)'!N$7:N$501))</f>
        <v>0</v>
      </c>
      <c r="N47" s="114">
        <f>SUMPRODUCT(('1.계획인구(행정)'!$B$7:$B$501=$B47)*('1.계획인구(행정)'!$A$7:$A$501="광석면")*('1.계획인구(행정)'!O$7:O$501))</f>
        <v>0</v>
      </c>
      <c r="O47" s="114">
        <f t="shared" ref="O47:O59" si="37">C47+I47</f>
        <v>625</v>
      </c>
      <c r="P47" s="114">
        <f t="shared" ref="P47:Q59" si="38">D47+J47</f>
        <v>626</v>
      </c>
      <c r="Q47" s="114">
        <f t="shared" si="38"/>
        <v>616</v>
      </c>
      <c r="R47" s="114">
        <f t="shared" ref="R47:R59" si="39">F47+L47</f>
        <v>610</v>
      </c>
      <c r="S47" s="114">
        <f t="shared" ref="S47:S59" si="40">G47+M47</f>
        <v>625</v>
      </c>
      <c r="T47" s="114">
        <f t="shared" ref="T47:T59" si="41">H47+N47</f>
        <v>636</v>
      </c>
    </row>
    <row r="48" spans="1:20" ht="16.5" customHeight="1">
      <c r="A48" s="230"/>
      <c r="B48" s="208" t="s">
        <v>950</v>
      </c>
      <c r="C48" s="114">
        <f>SUMPRODUCT(('1.계획인구(행정)'!$B$7:$B$501=$B48)*('1.계획인구(행정)'!$A$7:$A$501="광석면")*('1.계획인구(행정)'!D$7:D$501))</f>
        <v>240</v>
      </c>
      <c r="D48" s="114">
        <f>SUMPRODUCT(('1.계획인구(행정)'!$B$7:$B$501=$B48)*('1.계획인구(행정)'!$A$7:$A$501="광석면")*('1.계획인구(행정)'!E$7:E$501))</f>
        <v>240</v>
      </c>
      <c r="E48" s="114">
        <f>SUMPRODUCT(('1.계획인구(행정)'!$B$7:$B$501=$B48)*('1.계획인구(행정)'!$A$7:$A$501="광석면")*('1.계획인구(행정)'!F$7:F$501))</f>
        <v>236</v>
      </c>
      <c r="F48" s="114">
        <f>SUMPRODUCT(('1.계획인구(행정)'!$B$7:$B$501=$B48)*('1.계획인구(행정)'!$A$7:$A$501="광석면")*('1.계획인구(행정)'!G$7:G$501))</f>
        <v>234</v>
      </c>
      <c r="G48" s="114">
        <f>SUMPRODUCT(('1.계획인구(행정)'!$B$7:$B$501=$B48)*('1.계획인구(행정)'!$A$7:$A$501="광석면")*('1.계획인구(행정)'!H$7:H$501))</f>
        <v>239</v>
      </c>
      <c r="H48" s="114">
        <f>SUMPRODUCT(('1.계획인구(행정)'!$B$7:$B$501=$B48)*('1.계획인구(행정)'!$A$7:$A$501="광석면")*('1.계획인구(행정)'!I$7:I$501))</f>
        <v>244</v>
      </c>
      <c r="I48" s="114">
        <f>SUMPRODUCT(('1.계획인구(행정)'!$B$7:$B$501=$B48)*('1.계획인구(행정)'!$A$7:$A$501="광석면")*('1.계획인구(행정)'!J$7:J$501))</f>
        <v>0</v>
      </c>
      <c r="J48" s="114">
        <f>SUMPRODUCT(('1.계획인구(행정)'!$B$7:$B$501=$B48)*('1.계획인구(행정)'!$A$7:$A$501="광석면")*('1.계획인구(행정)'!K$7:K$501))</f>
        <v>0</v>
      </c>
      <c r="K48" s="114">
        <f>SUMPRODUCT(('1.계획인구(행정)'!$B$7:$B$501=$B48)*('1.계획인구(행정)'!$A$7:$A$501="광석면")*('1.계획인구(행정)'!L$7:L$501))</f>
        <v>0</v>
      </c>
      <c r="L48" s="114">
        <f>SUMPRODUCT(('1.계획인구(행정)'!$B$7:$B$501=$B48)*('1.계획인구(행정)'!$A$7:$A$501="광석면")*('1.계획인구(행정)'!M$7:M$501))</f>
        <v>0</v>
      </c>
      <c r="M48" s="114">
        <f>SUMPRODUCT(('1.계획인구(행정)'!$B$7:$B$501=$B48)*('1.계획인구(행정)'!$A$7:$A$501="광석면")*('1.계획인구(행정)'!N$7:N$501))</f>
        <v>0</v>
      </c>
      <c r="N48" s="114">
        <f>SUMPRODUCT(('1.계획인구(행정)'!$B$7:$B$501=$B48)*('1.계획인구(행정)'!$A$7:$A$501="광석면")*('1.계획인구(행정)'!O$7:O$501))</f>
        <v>0</v>
      </c>
      <c r="O48" s="114">
        <f t="shared" si="37"/>
        <v>240</v>
      </c>
      <c r="P48" s="114">
        <f t="shared" si="38"/>
        <v>240</v>
      </c>
      <c r="Q48" s="114">
        <f t="shared" si="38"/>
        <v>236</v>
      </c>
      <c r="R48" s="114">
        <f t="shared" si="39"/>
        <v>234</v>
      </c>
      <c r="S48" s="114">
        <f t="shared" si="40"/>
        <v>239</v>
      </c>
      <c r="T48" s="114">
        <f t="shared" si="41"/>
        <v>244</v>
      </c>
    </row>
    <row r="49" spans="1:20" ht="16.5" customHeight="1">
      <c r="A49" s="230"/>
      <c r="B49" s="208" t="s">
        <v>951</v>
      </c>
      <c r="C49" s="114">
        <f>SUMPRODUCT(('1.계획인구(행정)'!$B$7:$B$501=$B49)*('1.계획인구(행정)'!$A$7:$A$501="광석면")*('1.계획인구(행정)'!D$7:D$501))</f>
        <v>586</v>
      </c>
      <c r="D49" s="114">
        <f>SUMPRODUCT(('1.계획인구(행정)'!$B$7:$B$501=$B49)*('1.계획인구(행정)'!$A$7:$A$501="광석면")*('1.계획인구(행정)'!E$7:E$501))</f>
        <v>587</v>
      </c>
      <c r="E49" s="114">
        <f>SUMPRODUCT(('1.계획인구(행정)'!$B$7:$B$501=$B49)*('1.계획인구(행정)'!$A$7:$A$501="광석면")*('1.계획인구(행정)'!F$7:F$501))</f>
        <v>577</v>
      </c>
      <c r="F49" s="114">
        <f>SUMPRODUCT(('1.계획인구(행정)'!$B$7:$B$501=$B49)*('1.계획인구(행정)'!$A$7:$A$501="광석면")*('1.계획인구(행정)'!G$7:G$501))</f>
        <v>572</v>
      </c>
      <c r="G49" s="114">
        <f>SUMPRODUCT(('1.계획인구(행정)'!$B$7:$B$501=$B49)*('1.계획인구(행정)'!$A$7:$A$501="광석면")*('1.계획인구(행정)'!H$7:H$501))</f>
        <v>586</v>
      </c>
      <c r="H49" s="114">
        <f>SUMPRODUCT(('1.계획인구(행정)'!$B$7:$B$501=$B49)*('1.계획인구(행정)'!$A$7:$A$501="광석면")*('1.계획인구(행정)'!I$7:I$501))</f>
        <v>597</v>
      </c>
      <c r="I49" s="114">
        <f>SUMPRODUCT(('1.계획인구(행정)'!$B$7:$B$501=$B49)*('1.계획인구(행정)'!$A$7:$A$501="광석면")*('1.계획인구(행정)'!J$7:J$501))</f>
        <v>0</v>
      </c>
      <c r="J49" s="114">
        <f>SUMPRODUCT(('1.계획인구(행정)'!$B$7:$B$501=$B49)*('1.계획인구(행정)'!$A$7:$A$501="광석면")*('1.계획인구(행정)'!K$7:K$501))</f>
        <v>0</v>
      </c>
      <c r="K49" s="114">
        <f>SUMPRODUCT(('1.계획인구(행정)'!$B$7:$B$501=$B49)*('1.계획인구(행정)'!$A$7:$A$501="광석면")*('1.계획인구(행정)'!L$7:L$501))</f>
        <v>0</v>
      </c>
      <c r="L49" s="114">
        <f>SUMPRODUCT(('1.계획인구(행정)'!$B$7:$B$501=$B49)*('1.계획인구(행정)'!$A$7:$A$501="광석면")*('1.계획인구(행정)'!M$7:M$501))</f>
        <v>0</v>
      </c>
      <c r="M49" s="114">
        <f>SUMPRODUCT(('1.계획인구(행정)'!$B$7:$B$501=$B49)*('1.계획인구(행정)'!$A$7:$A$501="광석면")*('1.계획인구(행정)'!N$7:N$501))</f>
        <v>0</v>
      </c>
      <c r="N49" s="114">
        <f>SUMPRODUCT(('1.계획인구(행정)'!$B$7:$B$501=$B49)*('1.계획인구(행정)'!$A$7:$A$501="광석면")*('1.계획인구(행정)'!O$7:O$501))</f>
        <v>0</v>
      </c>
      <c r="O49" s="114">
        <f t="shared" si="37"/>
        <v>586</v>
      </c>
      <c r="P49" s="114">
        <f t="shared" si="38"/>
        <v>587</v>
      </c>
      <c r="Q49" s="114">
        <f t="shared" si="38"/>
        <v>577</v>
      </c>
      <c r="R49" s="114">
        <f t="shared" si="39"/>
        <v>572</v>
      </c>
      <c r="S49" s="114">
        <f t="shared" si="40"/>
        <v>586</v>
      </c>
      <c r="T49" s="114">
        <f t="shared" si="41"/>
        <v>597</v>
      </c>
    </row>
    <row r="50" spans="1:20" ht="16.5" customHeight="1">
      <c r="A50" s="230"/>
      <c r="B50" s="208" t="s">
        <v>952</v>
      </c>
      <c r="C50" s="114">
        <f>SUMPRODUCT(('1.계획인구(행정)'!$B$7:$B$501=$B50)*('1.계획인구(행정)'!$A$7:$A$501="광석면")*('1.계획인구(행정)'!D$7:D$501))</f>
        <v>381</v>
      </c>
      <c r="D50" s="114">
        <f>SUMPRODUCT(('1.계획인구(행정)'!$B$7:$B$501=$B50)*('1.계획인구(행정)'!$A$7:$A$501="광석면")*('1.계획인구(행정)'!E$7:E$501))</f>
        <v>381</v>
      </c>
      <c r="E50" s="114">
        <f>SUMPRODUCT(('1.계획인구(행정)'!$B$7:$B$501=$B50)*('1.계획인구(행정)'!$A$7:$A$501="광석면")*('1.계획인구(행정)'!F$7:F$501))</f>
        <v>376</v>
      </c>
      <c r="F50" s="114">
        <f>SUMPRODUCT(('1.계획인구(행정)'!$B$7:$B$501=$B50)*('1.계획인구(행정)'!$A$7:$A$501="광석면")*('1.계획인구(행정)'!G$7:G$501))</f>
        <v>372</v>
      </c>
      <c r="G50" s="114">
        <f>SUMPRODUCT(('1.계획인구(행정)'!$B$7:$B$501=$B50)*('1.계획인구(행정)'!$A$7:$A$501="광석면")*('1.계획인구(행정)'!H$7:H$501))</f>
        <v>381</v>
      </c>
      <c r="H50" s="114">
        <f>SUMPRODUCT(('1.계획인구(행정)'!$B$7:$B$501=$B50)*('1.계획인구(행정)'!$A$7:$A$501="광석면")*('1.계획인구(행정)'!I$7:I$501))</f>
        <v>388</v>
      </c>
      <c r="I50" s="114">
        <f>SUMPRODUCT(('1.계획인구(행정)'!$B$7:$B$501=$B50)*('1.계획인구(행정)'!$A$7:$A$501="광석면")*('1.계획인구(행정)'!J$7:J$501))</f>
        <v>0</v>
      </c>
      <c r="J50" s="114">
        <f>SUMPRODUCT(('1.계획인구(행정)'!$B$7:$B$501=$B50)*('1.계획인구(행정)'!$A$7:$A$501="광석면")*('1.계획인구(행정)'!K$7:K$501))</f>
        <v>0</v>
      </c>
      <c r="K50" s="114">
        <f>SUMPRODUCT(('1.계획인구(행정)'!$B$7:$B$501=$B50)*('1.계획인구(행정)'!$A$7:$A$501="광석면")*('1.계획인구(행정)'!L$7:L$501))</f>
        <v>0</v>
      </c>
      <c r="L50" s="114">
        <f>SUMPRODUCT(('1.계획인구(행정)'!$B$7:$B$501=$B50)*('1.계획인구(행정)'!$A$7:$A$501="광석면")*('1.계획인구(행정)'!M$7:M$501))</f>
        <v>0</v>
      </c>
      <c r="M50" s="114">
        <f>SUMPRODUCT(('1.계획인구(행정)'!$B$7:$B$501=$B50)*('1.계획인구(행정)'!$A$7:$A$501="광석면")*('1.계획인구(행정)'!N$7:N$501))</f>
        <v>0</v>
      </c>
      <c r="N50" s="114">
        <f>SUMPRODUCT(('1.계획인구(행정)'!$B$7:$B$501=$B50)*('1.계획인구(행정)'!$A$7:$A$501="광석면")*('1.계획인구(행정)'!O$7:O$501))</f>
        <v>0</v>
      </c>
      <c r="O50" s="114">
        <f t="shared" si="37"/>
        <v>381</v>
      </c>
      <c r="P50" s="114">
        <f t="shared" si="38"/>
        <v>381</v>
      </c>
      <c r="Q50" s="114">
        <f t="shared" si="38"/>
        <v>376</v>
      </c>
      <c r="R50" s="114">
        <f t="shared" si="39"/>
        <v>372</v>
      </c>
      <c r="S50" s="114">
        <f t="shared" si="40"/>
        <v>381</v>
      </c>
      <c r="T50" s="114">
        <f t="shared" si="41"/>
        <v>388</v>
      </c>
    </row>
    <row r="51" spans="1:20" ht="16.5" customHeight="1">
      <c r="A51" s="230"/>
      <c r="B51" s="208" t="s">
        <v>953</v>
      </c>
      <c r="C51" s="114">
        <f>SUMPRODUCT(('1.계획인구(행정)'!$B$7:$B$501=$B51)*('1.계획인구(행정)'!$A$7:$A$501="광석면")*('1.계획인구(행정)'!D$7:D$501))</f>
        <v>156</v>
      </c>
      <c r="D51" s="114">
        <f>SUMPRODUCT(('1.계획인구(행정)'!$B$7:$B$501=$B51)*('1.계획인구(행정)'!$A$7:$A$501="광석면")*('1.계획인구(행정)'!E$7:E$501))</f>
        <v>156</v>
      </c>
      <c r="E51" s="114">
        <f>SUMPRODUCT(('1.계획인구(행정)'!$B$7:$B$501=$B51)*('1.계획인구(행정)'!$A$7:$A$501="광석면")*('1.계획인구(행정)'!F$7:F$501))</f>
        <v>154</v>
      </c>
      <c r="F51" s="114">
        <f>SUMPRODUCT(('1.계획인구(행정)'!$B$7:$B$501=$B51)*('1.계획인구(행정)'!$A$7:$A$501="광석면")*('1.계획인구(행정)'!G$7:G$501))</f>
        <v>152</v>
      </c>
      <c r="G51" s="114">
        <f>SUMPRODUCT(('1.계획인구(행정)'!$B$7:$B$501=$B51)*('1.계획인구(행정)'!$A$7:$A$501="광석면")*('1.계획인구(행정)'!H$7:H$501))</f>
        <v>156</v>
      </c>
      <c r="H51" s="114">
        <f>SUMPRODUCT(('1.계획인구(행정)'!$B$7:$B$501=$B51)*('1.계획인구(행정)'!$A$7:$A$501="광석면")*('1.계획인구(행정)'!I$7:I$501))</f>
        <v>159</v>
      </c>
      <c r="I51" s="114">
        <f>SUMPRODUCT(('1.계획인구(행정)'!$B$7:$B$501=$B51)*('1.계획인구(행정)'!$A$7:$A$501="광석면")*('1.계획인구(행정)'!J$7:J$501))</f>
        <v>0</v>
      </c>
      <c r="J51" s="114">
        <f>SUMPRODUCT(('1.계획인구(행정)'!$B$7:$B$501=$B51)*('1.계획인구(행정)'!$A$7:$A$501="광석면")*('1.계획인구(행정)'!K$7:K$501))</f>
        <v>0</v>
      </c>
      <c r="K51" s="114">
        <f>SUMPRODUCT(('1.계획인구(행정)'!$B$7:$B$501=$B51)*('1.계획인구(행정)'!$A$7:$A$501="광석면")*('1.계획인구(행정)'!L$7:L$501))</f>
        <v>0</v>
      </c>
      <c r="L51" s="114">
        <f>SUMPRODUCT(('1.계획인구(행정)'!$B$7:$B$501=$B51)*('1.계획인구(행정)'!$A$7:$A$501="광석면")*('1.계획인구(행정)'!M$7:M$501))</f>
        <v>0</v>
      </c>
      <c r="M51" s="114">
        <f>SUMPRODUCT(('1.계획인구(행정)'!$B$7:$B$501=$B51)*('1.계획인구(행정)'!$A$7:$A$501="광석면")*('1.계획인구(행정)'!N$7:N$501))</f>
        <v>0</v>
      </c>
      <c r="N51" s="114">
        <f>SUMPRODUCT(('1.계획인구(행정)'!$B$7:$B$501=$B51)*('1.계획인구(행정)'!$A$7:$A$501="광석면")*('1.계획인구(행정)'!O$7:O$501))</f>
        <v>0</v>
      </c>
      <c r="O51" s="114">
        <f t="shared" si="37"/>
        <v>156</v>
      </c>
      <c r="P51" s="114">
        <f t="shared" si="38"/>
        <v>156</v>
      </c>
      <c r="Q51" s="114">
        <f t="shared" si="38"/>
        <v>154</v>
      </c>
      <c r="R51" s="114">
        <f t="shared" si="39"/>
        <v>152</v>
      </c>
      <c r="S51" s="114">
        <f t="shared" si="40"/>
        <v>156</v>
      </c>
      <c r="T51" s="114">
        <f t="shared" si="41"/>
        <v>159</v>
      </c>
    </row>
    <row r="52" spans="1:20" ht="16.5" customHeight="1">
      <c r="A52" s="230"/>
      <c r="B52" s="208" t="s">
        <v>954</v>
      </c>
      <c r="C52" s="114">
        <f>SUMPRODUCT(('1.계획인구(행정)'!$B$7:$B$501=$B52)*('1.계획인구(행정)'!$A$7:$A$501="광석면")*('1.계획인구(행정)'!D$7:D$501))</f>
        <v>355</v>
      </c>
      <c r="D52" s="114">
        <f>SUMPRODUCT(('1.계획인구(행정)'!$B$7:$B$501=$B52)*('1.계획인구(행정)'!$A$7:$A$501="광석면")*('1.계획인구(행정)'!E$7:E$501))</f>
        <v>356</v>
      </c>
      <c r="E52" s="114">
        <f>SUMPRODUCT(('1.계획인구(행정)'!$B$7:$B$501=$B52)*('1.계획인구(행정)'!$A$7:$A$501="광석면")*('1.계획인구(행정)'!F$7:F$501))</f>
        <v>350</v>
      </c>
      <c r="F52" s="114">
        <f>SUMPRODUCT(('1.계획인구(행정)'!$B$7:$B$501=$B52)*('1.계획인구(행정)'!$A$7:$A$501="광석면")*('1.계획인구(행정)'!G$7:G$501))</f>
        <v>347</v>
      </c>
      <c r="G52" s="114">
        <f>SUMPRODUCT(('1.계획인구(행정)'!$B$7:$B$501=$B52)*('1.계획인구(행정)'!$A$7:$A$501="광석면")*('1.계획인구(행정)'!H$7:H$501))</f>
        <v>355</v>
      </c>
      <c r="H52" s="114">
        <f>SUMPRODUCT(('1.계획인구(행정)'!$B$7:$B$501=$B52)*('1.계획인구(행정)'!$A$7:$A$501="광석면")*('1.계획인구(행정)'!I$7:I$501))</f>
        <v>361</v>
      </c>
      <c r="I52" s="114">
        <f>SUMPRODUCT(('1.계획인구(행정)'!$B$7:$B$501=$B52)*('1.계획인구(행정)'!$A$7:$A$501="광석면")*('1.계획인구(행정)'!J$7:J$501))</f>
        <v>0</v>
      </c>
      <c r="J52" s="114">
        <f>SUMPRODUCT(('1.계획인구(행정)'!$B$7:$B$501=$B52)*('1.계획인구(행정)'!$A$7:$A$501="광석면")*('1.계획인구(행정)'!K$7:K$501))</f>
        <v>0</v>
      </c>
      <c r="K52" s="114">
        <f>SUMPRODUCT(('1.계획인구(행정)'!$B$7:$B$501=$B52)*('1.계획인구(행정)'!$A$7:$A$501="광석면")*('1.계획인구(행정)'!L$7:L$501))</f>
        <v>0</v>
      </c>
      <c r="L52" s="114">
        <f>SUMPRODUCT(('1.계획인구(행정)'!$B$7:$B$501=$B52)*('1.계획인구(행정)'!$A$7:$A$501="광석면")*('1.계획인구(행정)'!M$7:M$501))</f>
        <v>0</v>
      </c>
      <c r="M52" s="114">
        <f>SUMPRODUCT(('1.계획인구(행정)'!$B$7:$B$501=$B52)*('1.계획인구(행정)'!$A$7:$A$501="광석면")*('1.계획인구(행정)'!N$7:N$501))</f>
        <v>0</v>
      </c>
      <c r="N52" s="114">
        <f>SUMPRODUCT(('1.계획인구(행정)'!$B$7:$B$501=$B52)*('1.계획인구(행정)'!$A$7:$A$501="광석면")*('1.계획인구(행정)'!O$7:O$501))</f>
        <v>0</v>
      </c>
      <c r="O52" s="114">
        <f t="shared" si="37"/>
        <v>355</v>
      </c>
      <c r="P52" s="114">
        <f t="shared" si="38"/>
        <v>356</v>
      </c>
      <c r="Q52" s="114">
        <f t="shared" si="38"/>
        <v>350</v>
      </c>
      <c r="R52" s="114">
        <f t="shared" si="39"/>
        <v>347</v>
      </c>
      <c r="S52" s="114">
        <f t="shared" si="40"/>
        <v>355</v>
      </c>
      <c r="T52" s="114">
        <f t="shared" si="41"/>
        <v>361</v>
      </c>
    </row>
    <row r="53" spans="1:20" ht="16.5" customHeight="1">
      <c r="A53" s="230"/>
      <c r="B53" s="208" t="s">
        <v>955</v>
      </c>
      <c r="C53" s="114">
        <f>SUMPRODUCT(('1.계획인구(행정)'!$B$7:$B$501=$B53)*('1.계획인구(행정)'!$A$7:$A$501="광석면")*('1.계획인구(행정)'!D$7:D$501))</f>
        <v>187</v>
      </c>
      <c r="D53" s="114">
        <f>SUMPRODUCT(('1.계획인구(행정)'!$B$7:$B$501=$B53)*('1.계획인구(행정)'!$A$7:$A$501="광석면")*('1.계획인구(행정)'!E$7:E$501))</f>
        <v>187</v>
      </c>
      <c r="E53" s="114">
        <f>SUMPRODUCT(('1.계획인구(행정)'!$B$7:$B$501=$B53)*('1.계획인구(행정)'!$A$7:$A$501="광석면")*('1.계획인구(행정)'!F$7:F$501))</f>
        <v>184</v>
      </c>
      <c r="F53" s="114">
        <f>SUMPRODUCT(('1.계획인구(행정)'!$B$7:$B$501=$B53)*('1.계획인구(행정)'!$A$7:$A$501="광석면")*('1.계획인구(행정)'!G$7:G$501))</f>
        <v>182</v>
      </c>
      <c r="G53" s="114">
        <f>SUMPRODUCT(('1.계획인구(행정)'!$B$7:$B$501=$B53)*('1.계획인구(행정)'!$A$7:$A$501="광석면")*('1.계획인구(행정)'!H$7:H$501))</f>
        <v>187</v>
      </c>
      <c r="H53" s="114">
        <f>SUMPRODUCT(('1.계획인구(행정)'!$B$7:$B$501=$B53)*('1.계획인구(행정)'!$A$7:$A$501="광석면")*('1.계획인구(행정)'!I$7:I$501))</f>
        <v>190</v>
      </c>
      <c r="I53" s="114">
        <f>SUMPRODUCT(('1.계획인구(행정)'!$B$7:$B$501=$B53)*('1.계획인구(행정)'!$A$7:$A$501="광석면")*('1.계획인구(행정)'!J$7:J$501))</f>
        <v>0</v>
      </c>
      <c r="J53" s="114">
        <f>SUMPRODUCT(('1.계획인구(행정)'!$B$7:$B$501=$B53)*('1.계획인구(행정)'!$A$7:$A$501="광석면")*('1.계획인구(행정)'!K$7:K$501))</f>
        <v>0</v>
      </c>
      <c r="K53" s="114">
        <f>SUMPRODUCT(('1.계획인구(행정)'!$B$7:$B$501=$B53)*('1.계획인구(행정)'!$A$7:$A$501="광석면")*('1.계획인구(행정)'!L$7:L$501))</f>
        <v>0</v>
      </c>
      <c r="L53" s="114">
        <f>SUMPRODUCT(('1.계획인구(행정)'!$B$7:$B$501=$B53)*('1.계획인구(행정)'!$A$7:$A$501="광석면")*('1.계획인구(행정)'!M$7:M$501))</f>
        <v>0</v>
      </c>
      <c r="M53" s="114">
        <f>SUMPRODUCT(('1.계획인구(행정)'!$B$7:$B$501=$B53)*('1.계획인구(행정)'!$A$7:$A$501="광석면")*('1.계획인구(행정)'!N$7:N$501))</f>
        <v>0</v>
      </c>
      <c r="N53" s="114">
        <f>SUMPRODUCT(('1.계획인구(행정)'!$B$7:$B$501=$B53)*('1.계획인구(행정)'!$A$7:$A$501="광석면")*('1.계획인구(행정)'!O$7:O$501))</f>
        <v>0</v>
      </c>
      <c r="O53" s="114">
        <f t="shared" si="37"/>
        <v>187</v>
      </c>
      <c r="P53" s="114">
        <f t="shared" si="38"/>
        <v>187</v>
      </c>
      <c r="Q53" s="114">
        <f t="shared" si="38"/>
        <v>184</v>
      </c>
      <c r="R53" s="114">
        <f t="shared" si="39"/>
        <v>182</v>
      </c>
      <c r="S53" s="114">
        <f t="shared" si="40"/>
        <v>187</v>
      </c>
      <c r="T53" s="114">
        <f t="shared" si="41"/>
        <v>190</v>
      </c>
    </row>
    <row r="54" spans="1:20" ht="16.5" customHeight="1">
      <c r="A54" s="230"/>
      <c r="B54" s="208" t="s">
        <v>956</v>
      </c>
      <c r="C54" s="114">
        <f>SUMPRODUCT(('1.계획인구(행정)'!$B$7:$B$501=$B54)*('1.계획인구(행정)'!$A$7:$A$501="광석면")*('1.계획인구(행정)'!D$7:D$501))</f>
        <v>732</v>
      </c>
      <c r="D54" s="114">
        <f>SUMPRODUCT(('1.계획인구(행정)'!$B$7:$B$501=$B54)*('1.계획인구(행정)'!$A$7:$A$501="광석면")*('1.계획인구(행정)'!E$7:E$501))</f>
        <v>734</v>
      </c>
      <c r="E54" s="114">
        <f>SUMPRODUCT(('1.계획인구(행정)'!$B$7:$B$501=$B54)*('1.계획인구(행정)'!$A$7:$A$501="광석면")*('1.계획인구(행정)'!F$7:F$501))</f>
        <v>723</v>
      </c>
      <c r="F54" s="114">
        <f>SUMPRODUCT(('1.계획인구(행정)'!$B$7:$B$501=$B54)*('1.계획인구(행정)'!$A$7:$A$501="광석면")*('1.계획인구(행정)'!G$7:G$501))</f>
        <v>714</v>
      </c>
      <c r="G54" s="114">
        <f>SUMPRODUCT(('1.계획인구(행정)'!$B$7:$B$501=$B54)*('1.계획인구(행정)'!$A$7:$A$501="광석면")*('1.계획인구(행정)'!H$7:H$501))</f>
        <v>730</v>
      </c>
      <c r="H54" s="114">
        <f>SUMPRODUCT(('1.계획인구(행정)'!$B$7:$B$501=$B54)*('1.계획인구(행정)'!$A$7:$A$501="광석면")*('1.계획인구(행정)'!I$7:I$501))</f>
        <v>745</v>
      </c>
      <c r="I54" s="114">
        <f>SUMPRODUCT(('1.계획인구(행정)'!$B$7:$B$501=$B54)*('1.계획인구(행정)'!$A$7:$A$501="광석면")*('1.계획인구(행정)'!J$7:J$501))</f>
        <v>0</v>
      </c>
      <c r="J54" s="114">
        <f>SUMPRODUCT(('1.계획인구(행정)'!$B$7:$B$501=$B54)*('1.계획인구(행정)'!$A$7:$A$501="광석면")*('1.계획인구(행정)'!K$7:K$501))</f>
        <v>0</v>
      </c>
      <c r="K54" s="114">
        <f>SUMPRODUCT(('1.계획인구(행정)'!$B$7:$B$501=$B54)*('1.계획인구(행정)'!$A$7:$A$501="광석면")*('1.계획인구(행정)'!L$7:L$501))</f>
        <v>0</v>
      </c>
      <c r="L54" s="114">
        <f>SUMPRODUCT(('1.계획인구(행정)'!$B$7:$B$501=$B54)*('1.계획인구(행정)'!$A$7:$A$501="광석면")*('1.계획인구(행정)'!M$7:M$501))</f>
        <v>0</v>
      </c>
      <c r="M54" s="114">
        <f>SUMPRODUCT(('1.계획인구(행정)'!$B$7:$B$501=$B54)*('1.계획인구(행정)'!$A$7:$A$501="광석면")*('1.계획인구(행정)'!N$7:N$501))</f>
        <v>0</v>
      </c>
      <c r="N54" s="114">
        <f>SUMPRODUCT(('1.계획인구(행정)'!$B$7:$B$501=$B54)*('1.계획인구(행정)'!$A$7:$A$501="광석면")*('1.계획인구(행정)'!O$7:O$501))</f>
        <v>0</v>
      </c>
      <c r="O54" s="114">
        <f t="shared" si="37"/>
        <v>732</v>
      </c>
      <c r="P54" s="114">
        <f t="shared" si="38"/>
        <v>734</v>
      </c>
      <c r="Q54" s="114">
        <f t="shared" si="38"/>
        <v>723</v>
      </c>
      <c r="R54" s="114">
        <f t="shared" si="39"/>
        <v>714</v>
      </c>
      <c r="S54" s="114">
        <f t="shared" si="40"/>
        <v>730</v>
      </c>
      <c r="T54" s="114">
        <f t="shared" si="41"/>
        <v>745</v>
      </c>
    </row>
    <row r="55" spans="1:20" ht="16.5" customHeight="1">
      <c r="A55" s="230"/>
      <c r="B55" s="208" t="s">
        <v>957</v>
      </c>
      <c r="C55" s="114">
        <f>SUMPRODUCT(('1.계획인구(행정)'!$B$7:$B$501=$B55)*('1.계획인구(행정)'!$A$7:$A$501="광석면")*('1.계획인구(행정)'!D$7:D$501))</f>
        <v>566</v>
      </c>
      <c r="D55" s="114">
        <f>SUMPRODUCT(('1.계획인구(행정)'!$B$7:$B$501=$B55)*('1.계획인구(행정)'!$A$7:$A$501="광석면")*('1.계획인구(행정)'!E$7:E$501))</f>
        <v>568</v>
      </c>
      <c r="E55" s="114">
        <f>SUMPRODUCT(('1.계획인구(행정)'!$B$7:$B$501=$B55)*('1.계획인구(행정)'!$A$7:$A$501="광석면")*('1.계획인구(행정)'!F$7:F$501))</f>
        <v>559</v>
      </c>
      <c r="F55" s="114">
        <f>SUMPRODUCT(('1.계획인구(행정)'!$B$7:$B$501=$B55)*('1.계획인구(행정)'!$A$7:$A$501="광석면")*('1.계획인구(행정)'!G$7:G$501))</f>
        <v>552</v>
      </c>
      <c r="G55" s="114">
        <f>SUMPRODUCT(('1.계획인구(행정)'!$B$7:$B$501=$B55)*('1.계획인구(행정)'!$A$7:$A$501="광석면")*('1.계획인구(행정)'!H$7:H$501))</f>
        <v>566</v>
      </c>
      <c r="H55" s="114">
        <f>SUMPRODUCT(('1.계획인구(행정)'!$B$7:$B$501=$B55)*('1.계획인구(행정)'!$A$7:$A$501="광석면")*('1.계획인구(행정)'!I$7:I$501))</f>
        <v>576</v>
      </c>
      <c r="I55" s="114">
        <f>SUMPRODUCT(('1.계획인구(행정)'!$B$7:$B$501=$B55)*('1.계획인구(행정)'!$A$7:$A$501="광석면")*('1.계획인구(행정)'!J$7:J$501))</f>
        <v>0</v>
      </c>
      <c r="J55" s="114">
        <f>SUMPRODUCT(('1.계획인구(행정)'!$B$7:$B$501=$B55)*('1.계획인구(행정)'!$A$7:$A$501="광석면")*('1.계획인구(행정)'!K$7:K$501))</f>
        <v>0</v>
      </c>
      <c r="K55" s="114">
        <f>SUMPRODUCT(('1.계획인구(행정)'!$B$7:$B$501=$B55)*('1.계획인구(행정)'!$A$7:$A$501="광석면")*('1.계획인구(행정)'!L$7:L$501))</f>
        <v>0</v>
      </c>
      <c r="L55" s="114">
        <f>SUMPRODUCT(('1.계획인구(행정)'!$B$7:$B$501=$B55)*('1.계획인구(행정)'!$A$7:$A$501="광석면")*('1.계획인구(행정)'!M$7:M$501))</f>
        <v>0</v>
      </c>
      <c r="M55" s="114">
        <f>SUMPRODUCT(('1.계획인구(행정)'!$B$7:$B$501=$B55)*('1.계획인구(행정)'!$A$7:$A$501="광석면")*('1.계획인구(행정)'!N$7:N$501))</f>
        <v>0</v>
      </c>
      <c r="N55" s="114">
        <f>SUMPRODUCT(('1.계획인구(행정)'!$B$7:$B$501=$B55)*('1.계획인구(행정)'!$A$7:$A$501="광석면")*('1.계획인구(행정)'!O$7:O$501))</f>
        <v>0</v>
      </c>
      <c r="O55" s="114">
        <f t="shared" si="37"/>
        <v>566</v>
      </c>
      <c r="P55" s="114">
        <f t="shared" si="38"/>
        <v>568</v>
      </c>
      <c r="Q55" s="114">
        <f t="shared" si="38"/>
        <v>559</v>
      </c>
      <c r="R55" s="114">
        <f t="shared" si="39"/>
        <v>552</v>
      </c>
      <c r="S55" s="114">
        <f t="shared" si="40"/>
        <v>566</v>
      </c>
      <c r="T55" s="114">
        <f t="shared" si="41"/>
        <v>576</v>
      </c>
    </row>
    <row r="56" spans="1:20" ht="16.5" customHeight="1">
      <c r="A56" s="230"/>
      <c r="B56" s="208" t="s">
        <v>958</v>
      </c>
      <c r="C56" s="114">
        <f>SUMPRODUCT(('1.계획인구(행정)'!$B$7:$B$501=$B56)*('1.계획인구(행정)'!$A$7:$A$501="광석면")*('1.계획인구(행정)'!D$7:D$501))</f>
        <v>447</v>
      </c>
      <c r="D56" s="114">
        <f>SUMPRODUCT(('1.계획인구(행정)'!$B$7:$B$501=$B56)*('1.계획인구(행정)'!$A$7:$A$501="광석면")*('1.계획인구(행정)'!E$7:E$501))</f>
        <v>447</v>
      </c>
      <c r="E56" s="114">
        <f>SUMPRODUCT(('1.계획인구(행정)'!$B$7:$B$501=$B56)*('1.계획인구(행정)'!$A$7:$A$501="광석면")*('1.계획인구(행정)'!F$7:F$501))</f>
        <v>441</v>
      </c>
      <c r="F56" s="114">
        <f>SUMPRODUCT(('1.계획인구(행정)'!$B$7:$B$501=$B56)*('1.계획인구(행정)'!$A$7:$A$501="광석면")*('1.계획인구(행정)'!G$7:G$501))</f>
        <v>436</v>
      </c>
      <c r="G56" s="114">
        <f>SUMPRODUCT(('1.계획인구(행정)'!$B$7:$B$501=$B56)*('1.계획인구(행정)'!$A$7:$A$501="광석면")*('1.계획인구(행정)'!H$7:H$501))</f>
        <v>447</v>
      </c>
      <c r="H56" s="114">
        <f>SUMPRODUCT(('1.계획인구(행정)'!$B$7:$B$501=$B56)*('1.계획인구(행정)'!$A$7:$A$501="광석면")*('1.계획인구(행정)'!I$7:I$501))</f>
        <v>454</v>
      </c>
      <c r="I56" s="114">
        <f>SUMPRODUCT(('1.계획인구(행정)'!$B$7:$B$501=$B56)*('1.계획인구(행정)'!$A$7:$A$501="광석면")*('1.계획인구(행정)'!J$7:J$501))</f>
        <v>0</v>
      </c>
      <c r="J56" s="114">
        <f>SUMPRODUCT(('1.계획인구(행정)'!$B$7:$B$501=$B56)*('1.계획인구(행정)'!$A$7:$A$501="광석면")*('1.계획인구(행정)'!K$7:K$501))</f>
        <v>0</v>
      </c>
      <c r="K56" s="114">
        <f>SUMPRODUCT(('1.계획인구(행정)'!$B$7:$B$501=$B56)*('1.계획인구(행정)'!$A$7:$A$501="광석면")*('1.계획인구(행정)'!L$7:L$501))</f>
        <v>0</v>
      </c>
      <c r="L56" s="114">
        <f>SUMPRODUCT(('1.계획인구(행정)'!$B$7:$B$501=$B56)*('1.계획인구(행정)'!$A$7:$A$501="광석면")*('1.계획인구(행정)'!M$7:M$501))</f>
        <v>0</v>
      </c>
      <c r="M56" s="114">
        <f>SUMPRODUCT(('1.계획인구(행정)'!$B$7:$B$501=$B56)*('1.계획인구(행정)'!$A$7:$A$501="광석면")*('1.계획인구(행정)'!N$7:N$501))</f>
        <v>0</v>
      </c>
      <c r="N56" s="114">
        <f>SUMPRODUCT(('1.계획인구(행정)'!$B$7:$B$501=$B56)*('1.계획인구(행정)'!$A$7:$A$501="광석면")*('1.계획인구(행정)'!O$7:O$501))</f>
        <v>0</v>
      </c>
      <c r="O56" s="114">
        <f t="shared" si="37"/>
        <v>447</v>
      </c>
      <c r="P56" s="114">
        <f t="shared" si="38"/>
        <v>447</v>
      </c>
      <c r="Q56" s="114">
        <f t="shared" si="38"/>
        <v>441</v>
      </c>
      <c r="R56" s="114">
        <f t="shared" si="39"/>
        <v>436</v>
      </c>
      <c r="S56" s="114">
        <f t="shared" si="40"/>
        <v>447</v>
      </c>
      <c r="T56" s="114">
        <f t="shared" si="41"/>
        <v>454</v>
      </c>
    </row>
    <row r="57" spans="1:20" ht="16.5" customHeight="1">
      <c r="A57" s="230"/>
      <c r="B57" s="208" t="s">
        <v>959</v>
      </c>
      <c r="C57" s="114">
        <f>SUMPRODUCT(('1.계획인구(행정)'!$B$7:$B$501=$B57)*('1.계획인구(행정)'!$A$7:$A$501="광석면")*('1.계획인구(행정)'!D$7:D$501))</f>
        <v>372</v>
      </c>
      <c r="D57" s="114">
        <f>SUMPRODUCT(('1.계획인구(행정)'!$B$7:$B$501=$B57)*('1.계획인구(행정)'!$A$7:$A$501="광석면")*('1.계획인구(행정)'!E$7:E$501))</f>
        <v>373</v>
      </c>
      <c r="E57" s="114">
        <f>SUMPRODUCT(('1.계획인구(행정)'!$B$7:$B$501=$B57)*('1.계획인구(행정)'!$A$7:$A$501="광석면")*('1.계획인구(행정)'!F$7:F$501))</f>
        <v>367</v>
      </c>
      <c r="F57" s="114">
        <f>SUMPRODUCT(('1.계획인구(행정)'!$B$7:$B$501=$B57)*('1.계획인구(행정)'!$A$7:$A$501="광석면")*('1.계획인구(행정)'!G$7:G$501))</f>
        <v>363</v>
      </c>
      <c r="G57" s="114">
        <f>SUMPRODUCT(('1.계획인구(행정)'!$B$7:$B$501=$B57)*('1.계획인구(행정)'!$A$7:$A$501="광석면")*('1.계획인구(행정)'!H$7:H$501))</f>
        <v>371</v>
      </c>
      <c r="H57" s="114">
        <f>SUMPRODUCT(('1.계획인구(행정)'!$B$7:$B$501=$B57)*('1.계획인구(행정)'!$A$7:$A$501="광석면")*('1.계획인구(행정)'!I$7:I$501))</f>
        <v>379</v>
      </c>
      <c r="I57" s="114">
        <f>SUMPRODUCT(('1.계획인구(행정)'!$B$7:$B$501=$B57)*('1.계획인구(행정)'!$A$7:$A$501="광석면")*('1.계획인구(행정)'!J$7:J$501))</f>
        <v>0</v>
      </c>
      <c r="J57" s="114">
        <f>SUMPRODUCT(('1.계획인구(행정)'!$B$7:$B$501=$B57)*('1.계획인구(행정)'!$A$7:$A$501="광석면")*('1.계획인구(행정)'!K$7:K$501))</f>
        <v>0</v>
      </c>
      <c r="K57" s="114">
        <f>SUMPRODUCT(('1.계획인구(행정)'!$B$7:$B$501=$B57)*('1.계획인구(행정)'!$A$7:$A$501="광석면")*('1.계획인구(행정)'!L$7:L$501))</f>
        <v>0</v>
      </c>
      <c r="L57" s="114">
        <f>SUMPRODUCT(('1.계획인구(행정)'!$B$7:$B$501=$B57)*('1.계획인구(행정)'!$A$7:$A$501="광석면")*('1.계획인구(행정)'!M$7:M$501))</f>
        <v>0</v>
      </c>
      <c r="M57" s="114">
        <f>SUMPRODUCT(('1.계획인구(행정)'!$B$7:$B$501=$B57)*('1.계획인구(행정)'!$A$7:$A$501="광석면")*('1.계획인구(행정)'!N$7:N$501))</f>
        <v>0</v>
      </c>
      <c r="N57" s="114">
        <f>SUMPRODUCT(('1.계획인구(행정)'!$B$7:$B$501=$B57)*('1.계획인구(행정)'!$A$7:$A$501="광석면")*('1.계획인구(행정)'!O$7:O$501))</f>
        <v>0</v>
      </c>
      <c r="O57" s="114">
        <f t="shared" si="37"/>
        <v>372</v>
      </c>
      <c r="P57" s="114">
        <f t="shared" si="38"/>
        <v>373</v>
      </c>
      <c r="Q57" s="114">
        <f t="shared" si="38"/>
        <v>367</v>
      </c>
      <c r="R57" s="114">
        <f t="shared" si="39"/>
        <v>363</v>
      </c>
      <c r="S57" s="114">
        <f t="shared" si="40"/>
        <v>371</v>
      </c>
      <c r="T57" s="114">
        <f t="shared" si="41"/>
        <v>379</v>
      </c>
    </row>
    <row r="58" spans="1:20" ht="16.5" customHeight="1">
      <c r="A58" s="230"/>
      <c r="B58" s="208" t="s">
        <v>960</v>
      </c>
      <c r="C58" s="114">
        <f>SUMPRODUCT(('1.계획인구(행정)'!$B$7:$B$501=$B58)*('1.계획인구(행정)'!$A$7:$A$501="광석면")*('1.계획인구(행정)'!D$7:D$501))</f>
        <v>387</v>
      </c>
      <c r="D58" s="114">
        <f>SUMPRODUCT(('1.계획인구(행정)'!$B$7:$B$501=$B58)*('1.계획인구(행정)'!$A$7:$A$501="광석면")*('1.계획인구(행정)'!E$7:E$501))</f>
        <v>387</v>
      </c>
      <c r="E58" s="114">
        <f>SUMPRODUCT(('1.계획인구(행정)'!$B$7:$B$501=$B58)*('1.계획인구(행정)'!$A$7:$A$501="광석면")*('1.계획인구(행정)'!F$7:F$501))</f>
        <v>382</v>
      </c>
      <c r="F58" s="114">
        <f>SUMPRODUCT(('1.계획인구(행정)'!$B$7:$B$501=$B58)*('1.계획인구(행정)'!$A$7:$A$501="광석면")*('1.계획인구(행정)'!G$7:G$501))</f>
        <v>377</v>
      </c>
      <c r="G58" s="114">
        <f>SUMPRODUCT(('1.계획인구(행정)'!$B$7:$B$501=$B58)*('1.계획인구(행정)'!$A$7:$A$501="광석면")*('1.계획인구(행정)'!H$7:H$501))</f>
        <v>386</v>
      </c>
      <c r="H58" s="114">
        <f>SUMPRODUCT(('1.계획인구(행정)'!$B$7:$B$501=$B58)*('1.계획인구(행정)'!$A$7:$A$501="광석면")*('1.계획인구(행정)'!I$7:I$501))</f>
        <v>393</v>
      </c>
      <c r="I58" s="114">
        <f>SUMPRODUCT(('1.계획인구(행정)'!$B$7:$B$501=$B58)*('1.계획인구(행정)'!$A$7:$A$501="광석면")*('1.계획인구(행정)'!J$7:J$501))</f>
        <v>0</v>
      </c>
      <c r="J58" s="114">
        <f>SUMPRODUCT(('1.계획인구(행정)'!$B$7:$B$501=$B58)*('1.계획인구(행정)'!$A$7:$A$501="광석면")*('1.계획인구(행정)'!K$7:K$501))</f>
        <v>0</v>
      </c>
      <c r="K58" s="114">
        <f>SUMPRODUCT(('1.계획인구(행정)'!$B$7:$B$501=$B58)*('1.계획인구(행정)'!$A$7:$A$501="광석면")*('1.계획인구(행정)'!L$7:L$501))</f>
        <v>0</v>
      </c>
      <c r="L58" s="114">
        <f>SUMPRODUCT(('1.계획인구(행정)'!$B$7:$B$501=$B58)*('1.계획인구(행정)'!$A$7:$A$501="광석면")*('1.계획인구(행정)'!M$7:M$501))</f>
        <v>0</v>
      </c>
      <c r="M58" s="114">
        <f>SUMPRODUCT(('1.계획인구(행정)'!$B$7:$B$501=$B58)*('1.계획인구(행정)'!$A$7:$A$501="광석면")*('1.계획인구(행정)'!N$7:N$501))</f>
        <v>0</v>
      </c>
      <c r="N58" s="114">
        <f>SUMPRODUCT(('1.계획인구(행정)'!$B$7:$B$501=$B58)*('1.계획인구(행정)'!$A$7:$A$501="광석면")*('1.계획인구(행정)'!O$7:O$501))</f>
        <v>0</v>
      </c>
      <c r="O58" s="114">
        <f t="shared" si="37"/>
        <v>387</v>
      </c>
      <c r="P58" s="114">
        <f t="shared" si="38"/>
        <v>387</v>
      </c>
      <c r="Q58" s="114">
        <f t="shared" si="38"/>
        <v>382</v>
      </c>
      <c r="R58" s="114">
        <f t="shared" si="39"/>
        <v>377</v>
      </c>
      <c r="S58" s="114">
        <f t="shared" si="40"/>
        <v>386</v>
      </c>
      <c r="T58" s="114">
        <f t="shared" si="41"/>
        <v>393</v>
      </c>
    </row>
    <row r="59" spans="1:20" ht="16.5" customHeight="1">
      <c r="A59" s="230"/>
      <c r="B59" s="208" t="s">
        <v>961</v>
      </c>
      <c r="C59" s="114">
        <f>SUMPRODUCT(('1.계획인구(행정)'!$B$7:$B$501=$B59)*('1.계획인구(행정)'!$A$7:$A$501="광석면")*('1.계획인구(행정)'!D$7:D$501))</f>
        <v>269</v>
      </c>
      <c r="D59" s="114">
        <f>SUMPRODUCT(('1.계획인구(행정)'!$B$7:$B$501=$B59)*('1.계획인구(행정)'!$A$7:$A$501="광석면")*('1.계획인구(행정)'!E$7:E$501))</f>
        <v>269</v>
      </c>
      <c r="E59" s="114">
        <f>SUMPRODUCT(('1.계획인구(행정)'!$B$7:$B$501=$B59)*('1.계획인구(행정)'!$A$7:$A$501="광석면")*('1.계획인구(행정)'!F$7:F$501))</f>
        <v>265</v>
      </c>
      <c r="F59" s="114">
        <f>SUMPRODUCT(('1.계획인구(행정)'!$B$7:$B$501=$B59)*('1.계획인구(행정)'!$A$7:$A$501="광석면")*('1.계획인구(행정)'!G$7:G$501))</f>
        <v>262</v>
      </c>
      <c r="G59" s="114">
        <f>SUMPRODUCT(('1.계획인구(행정)'!$B$7:$B$501=$B59)*('1.계획인구(행정)'!$A$7:$A$501="광석면")*('1.계획인구(행정)'!H$7:H$501))</f>
        <v>268</v>
      </c>
      <c r="H59" s="114">
        <f>SUMPRODUCT(('1.계획인구(행정)'!$B$7:$B$501=$B59)*('1.계획인구(행정)'!$A$7:$A$501="광석면")*('1.계획인구(행정)'!I$7:I$501))</f>
        <v>273</v>
      </c>
      <c r="I59" s="114">
        <f>SUMPRODUCT(('1.계획인구(행정)'!$B$7:$B$501=$B59)*('1.계획인구(행정)'!$A$7:$A$501="광석면")*('1.계획인구(행정)'!J$7:J$501))</f>
        <v>0</v>
      </c>
      <c r="J59" s="114">
        <f>SUMPRODUCT(('1.계획인구(행정)'!$B$7:$B$501=$B59)*('1.계획인구(행정)'!$A$7:$A$501="광석면")*('1.계획인구(행정)'!K$7:K$501))</f>
        <v>0</v>
      </c>
      <c r="K59" s="114">
        <f>SUMPRODUCT(('1.계획인구(행정)'!$B$7:$B$501=$B59)*('1.계획인구(행정)'!$A$7:$A$501="광석면")*('1.계획인구(행정)'!L$7:L$501))</f>
        <v>0</v>
      </c>
      <c r="L59" s="114">
        <f>SUMPRODUCT(('1.계획인구(행정)'!$B$7:$B$501=$B59)*('1.계획인구(행정)'!$A$7:$A$501="광석면")*('1.계획인구(행정)'!M$7:M$501))</f>
        <v>0</v>
      </c>
      <c r="M59" s="114">
        <f>SUMPRODUCT(('1.계획인구(행정)'!$B$7:$B$501=$B59)*('1.계획인구(행정)'!$A$7:$A$501="광석면")*('1.계획인구(행정)'!N$7:N$501))</f>
        <v>0</v>
      </c>
      <c r="N59" s="114">
        <f>SUMPRODUCT(('1.계획인구(행정)'!$B$7:$B$501=$B59)*('1.계획인구(행정)'!$A$7:$A$501="광석면")*('1.계획인구(행정)'!O$7:O$501))</f>
        <v>0</v>
      </c>
      <c r="O59" s="114">
        <f t="shared" si="37"/>
        <v>269</v>
      </c>
      <c r="P59" s="114">
        <f t="shared" si="38"/>
        <v>269</v>
      </c>
      <c r="Q59" s="114">
        <f t="shared" si="38"/>
        <v>265</v>
      </c>
      <c r="R59" s="114">
        <f t="shared" si="39"/>
        <v>262</v>
      </c>
      <c r="S59" s="114">
        <f t="shared" si="40"/>
        <v>268</v>
      </c>
      <c r="T59" s="114">
        <f t="shared" si="41"/>
        <v>273</v>
      </c>
    </row>
    <row r="60" spans="1:20" ht="15" customHeight="1">
      <c r="A60" s="230" t="s">
        <v>876</v>
      </c>
      <c r="B60" s="210" t="s">
        <v>36</v>
      </c>
      <c r="C60" s="115">
        <f>SUM(C61:C74)</f>
        <v>3897</v>
      </c>
      <c r="D60" s="115">
        <f t="shared" ref="D60" si="42">SUM(D61:D74)</f>
        <v>3902</v>
      </c>
      <c r="E60" s="115">
        <f t="shared" ref="E60:T60" si="43">SUM(E61:E74)</f>
        <v>3842</v>
      </c>
      <c r="F60" s="115">
        <f t="shared" si="43"/>
        <v>3803</v>
      </c>
      <c r="G60" s="115">
        <f t="shared" si="43"/>
        <v>3894</v>
      </c>
      <c r="H60" s="115">
        <f t="shared" si="43"/>
        <v>3965</v>
      </c>
      <c r="I60" s="115">
        <f t="shared" si="43"/>
        <v>0</v>
      </c>
      <c r="J60" s="115">
        <f t="shared" ref="J60" si="44">SUM(J61:J74)</f>
        <v>0</v>
      </c>
      <c r="K60" s="115">
        <f t="shared" si="43"/>
        <v>0</v>
      </c>
      <c r="L60" s="115">
        <f t="shared" si="43"/>
        <v>0</v>
      </c>
      <c r="M60" s="115">
        <f t="shared" si="43"/>
        <v>0</v>
      </c>
      <c r="N60" s="115">
        <f t="shared" si="43"/>
        <v>0</v>
      </c>
      <c r="O60" s="115">
        <f t="shared" si="43"/>
        <v>3897</v>
      </c>
      <c r="P60" s="115">
        <f t="shared" ref="P60" si="45">SUM(P61:P74)</f>
        <v>3902</v>
      </c>
      <c r="Q60" s="115">
        <f t="shared" si="43"/>
        <v>3842</v>
      </c>
      <c r="R60" s="115">
        <f t="shared" si="43"/>
        <v>3803</v>
      </c>
      <c r="S60" s="115">
        <f t="shared" si="43"/>
        <v>3894</v>
      </c>
      <c r="T60" s="115">
        <f t="shared" si="43"/>
        <v>3965</v>
      </c>
    </row>
    <row r="61" spans="1:20" ht="15" customHeight="1">
      <c r="A61" s="230"/>
      <c r="B61" s="208" t="s">
        <v>880</v>
      </c>
      <c r="C61" s="114">
        <f>SUMPRODUCT(('1.계획인구(행정)'!$B$7:$B$501=$B61)*('1.계획인구(행정)'!$A$7:$A$501="노성면")*('1.계획인구(행정)'!D$7:D$501))</f>
        <v>620</v>
      </c>
      <c r="D61" s="114">
        <f>SUMPRODUCT(('1.계획인구(행정)'!$B$7:$B$501=$B61)*('1.계획인구(행정)'!$A$7:$A$501="노성면")*('1.계획인구(행정)'!E$7:E$501))</f>
        <v>623</v>
      </c>
      <c r="E61" s="114">
        <f>SUMPRODUCT(('1.계획인구(행정)'!$B$7:$B$501=$B61)*('1.계획인구(행정)'!$A$7:$A$501="노성면")*('1.계획인구(행정)'!F$7:F$501))</f>
        <v>613</v>
      </c>
      <c r="F61" s="114">
        <f>SUMPRODUCT(('1.계획인구(행정)'!$B$7:$B$501=$B61)*('1.계획인구(행정)'!$A$7:$A$501="노성면")*('1.계획인구(행정)'!G$7:G$501))</f>
        <v>605</v>
      </c>
      <c r="G61" s="114">
        <f>SUMPRODUCT(('1.계획인구(행정)'!$B$7:$B$501=$B61)*('1.계획인구(행정)'!$A$7:$A$501="노성면")*('1.계획인구(행정)'!H$7:H$501))</f>
        <v>620</v>
      </c>
      <c r="H61" s="114">
        <f>SUMPRODUCT(('1.계획인구(행정)'!$B$7:$B$501=$B61)*('1.계획인구(행정)'!$A$7:$A$501="노성면")*('1.계획인구(행정)'!I$7:I$501))</f>
        <v>631</v>
      </c>
      <c r="I61" s="114">
        <f>SUMPRODUCT(('1.계획인구(행정)'!$B$7:$B$501=$B61)*('1.계획인구(행정)'!$A$7:$A$501="노성면")*('1.계획인구(행정)'!J$7:J$501))</f>
        <v>0</v>
      </c>
      <c r="J61" s="114">
        <f>SUMPRODUCT(('1.계획인구(행정)'!$B$7:$B$501=$B61)*('1.계획인구(행정)'!$A$7:$A$501="노성면")*('1.계획인구(행정)'!K$7:K$501))</f>
        <v>0</v>
      </c>
      <c r="K61" s="114">
        <f>SUMPRODUCT(('1.계획인구(행정)'!$B$7:$B$501=$B61)*('1.계획인구(행정)'!$A$7:$A$501="노성면")*('1.계획인구(행정)'!L$7:L$501))</f>
        <v>0</v>
      </c>
      <c r="L61" s="114">
        <f>SUMPRODUCT(('1.계획인구(행정)'!$B$7:$B$501=$B61)*('1.계획인구(행정)'!$A$7:$A$501="노성면")*('1.계획인구(행정)'!M$7:M$501))</f>
        <v>0</v>
      </c>
      <c r="M61" s="114">
        <f>SUMPRODUCT(('1.계획인구(행정)'!$B$7:$B$501=$B61)*('1.계획인구(행정)'!$A$7:$A$501="노성면")*('1.계획인구(행정)'!N$7:N$501))</f>
        <v>0</v>
      </c>
      <c r="N61" s="114">
        <f>SUMPRODUCT(('1.계획인구(행정)'!$B$7:$B$501=$B61)*('1.계획인구(행정)'!$A$7:$A$501="노성면")*('1.계획인구(행정)'!O$7:O$501))</f>
        <v>0</v>
      </c>
      <c r="O61" s="114">
        <f t="shared" ref="O61:O74" si="46">C61+I61</f>
        <v>620</v>
      </c>
      <c r="P61" s="114">
        <f t="shared" ref="P61:Q74" si="47">D61+J61</f>
        <v>623</v>
      </c>
      <c r="Q61" s="114">
        <f t="shared" si="47"/>
        <v>613</v>
      </c>
      <c r="R61" s="114">
        <f t="shared" ref="R61:R74" si="48">F61+L61</f>
        <v>605</v>
      </c>
      <c r="S61" s="114">
        <f t="shared" ref="S61:S74" si="49">G61+M61</f>
        <v>620</v>
      </c>
      <c r="T61" s="114">
        <f t="shared" ref="T61:T74" si="50">H61+N61</f>
        <v>631</v>
      </c>
    </row>
    <row r="62" spans="1:20" ht="15" customHeight="1">
      <c r="A62" s="230"/>
      <c r="B62" s="208" t="s">
        <v>964</v>
      </c>
      <c r="C62" s="114">
        <f>SUMPRODUCT(('1.계획인구(행정)'!$B$7:$B$501=$B62)*('1.계획인구(행정)'!$A$7:$A$501="노성면")*('1.계획인구(행정)'!D$7:D$501))</f>
        <v>218</v>
      </c>
      <c r="D62" s="114">
        <f>SUMPRODUCT(('1.계획인구(행정)'!$B$7:$B$501=$B62)*('1.계획인구(행정)'!$A$7:$A$501="노성면")*('1.계획인구(행정)'!E$7:E$501))</f>
        <v>218</v>
      </c>
      <c r="E62" s="114">
        <f>SUMPRODUCT(('1.계획인구(행정)'!$B$7:$B$501=$B62)*('1.계획인구(행정)'!$A$7:$A$501="노성면")*('1.계획인구(행정)'!F$7:F$501))</f>
        <v>215</v>
      </c>
      <c r="F62" s="114">
        <f>SUMPRODUCT(('1.계획인구(행정)'!$B$7:$B$501=$B62)*('1.계획인구(행정)'!$A$7:$A$501="노성면")*('1.계획인구(행정)'!G$7:G$501))</f>
        <v>213</v>
      </c>
      <c r="G62" s="114">
        <f>SUMPRODUCT(('1.계획인구(행정)'!$B$7:$B$501=$B62)*('1.계획인구(행정)'!$A$7:$A$501="노성면")*('1.계획인구(행정)'!H$7:H$501))</f>
        <v>218</v>
      </c>
      <c r="H62" s="114">
        <f>SUMPRODUCT(('1.계획인구(행정)'!$B$7:$B$501=$B62)*('1.계획인구(행정)'!$A$7:$A$501="노성면")*('1.계획인구(행정)'!I$7:I$501))</f>
        <v>222</v>
      </c>
      <c r="I62" s="114">
        <f>SUMPRODUCT(('1.계획인구(행정)'!$B$7:$B$501=$B62)*('1.계획인구(행정)'!$A$7:$A$501="노성면")*('1.계획인구(행정)'!J$7:J$501))</f>
        <v>0</v>
      </c>
      <c r="J62" s="114">
        <f>SUMPRODUCT(('1.계획인구(행정)'!$B$7:$B$501=$B62)*('1.계획인구(행정)'!$A$7:$A$501="노성면")*('1.계획인구(행정)'!K$7:K$501))</f>
        <v>0</v>
      </c>
      <c r="K62" s="114">
        <f>SUMPRODUCT(('1.계획인구(행정)'!$B$7:$B$501=$B62)*('1.계획인구(행정)'!$A$7:$A$501="노성면")*('1.계획인구(행정)'!L$7:L$501))</f>
        <v>0</v>
      </c>
      <c r="L62" s="114">
        <f>SUMPRODUCT(('1.계획인구(행정)'!$B$7:$B$501=$B62)*('1.계획인구(행정)'!$A$7:$A$501="노성면")*('1.계획인구(행정)'!M$7:M$501))</f>
        <v>0</v>
      </c>
      <c r="M62" s="114">
        <f>SUMPRODUCT(('1.계획인구(행정)'!$B$7:$B$501=$B62)*('1.계획인구(행정)'!$A$7:$A$501="노성면")*('1.계획인구(행정)'!N$7:N$501))</f>
        <v>0</v>
      </c>
      <c r="N62" s="114">
        <f>SUMPRODUCT(('1.계획인구(행정)'!$B$7:$B$501=$B62)*('1.계획인구(행정)'!$A$7:$A$501="노성면")*('1.계획인구(행정)'!O$7:O$501))</f>
        <v>0</v>
      </c>
      <c r="O62" s="114">
        <f t="shared" si="46"/>
        <v>218</v>
      </c>
      <c r="P62" s="114">
        <f t="shared" si="47"/>
        <v>218</v>
      </c>
      <c r="Q62" s="114">
        <f t="shared" si="47"/>
        <v>215</v>
      </c>
      <c r="R62" s="114">
        <f t="shared" si="48"/>
        <v>213</v>
      </c>
      <c r="S62" s="114">
        <f t="shared" si="49"/>
        <v>218</v>
      </c>
      <c r="T62" s="114">
        <f t="shared" si="50"/>
        <v>222</v>
      </c>
    </row>
    <row r="63" spans="1:20" ht="15" customHeight="1">
      <c r="A63" s="230"/>
      <c r="B63" s="208" t="s">
        <v>965</v>
      </c>
      <c r="C63" s="114">
        <f>SUMPRODUCT(('1.계획인구(행정)'!$B$7:$B$501=$B63)*('1.계획인구(행정)'!$A$7:$A$501="노성면")*('1.계획인구(행정)'!D$7:D$501))</f>
        <v>684</v>
      </c>
      <c r="D63" s="114">
        <f>SUMPRODUCT(('1.계획인구(행정)'!$B$7:$B$501=$B63)*('1.계획인구(행정)'!$A$7:$A$501="노성면")*('1.계획인구(행정)'!E$7:E$501))</f>
        <v>685</v>
      </c>
      <c r="E63" s="114">
        <f>SUMPRODUCT(('1.계획인구(행정)'!$B$7:$B$501=$B63)*('1.계획인구(행정)'!$A$7:$A$501="노성면")*('1.계획인구(행정)'!F$7:F$501))</f>
        <v>674</v>
      </c>
      <c r="F63" s="114">
        <f>SUMPRODUCT(('1.계획인구(행정)'!$B$7:$B$501=$B63)*('1.계획인구(행정)'!$A$7:$A$501="노성면")*('1.계획인구(행정)'!G$7:G$501))</f>
        <v>667</v>
      </c>
      <c r="G63" s="114">
        <f>SUMPRODUCT(('1.계획인구(행정)'!$B$7:$B$501=$B63)*('1.계획인구(행정)'!$A$7:$A$501="노성면")*('1.계획인구(행정)'!H$7:H$501))</f>
        <v>683</v>
      </c>
      <c r="H63" s="114">
        <f>SUMPRODUCT(('1.계획인구(행정)'!$B$7:$B$501=$B63)*('1.계획인구(행정)'!$A$7:$A$501="노성면")*('1.계획인구(행정)'!I$7:I$501))</f>
        <v>696</v>
      </c>
      <c r="I63" s="114">
        <f>SUMPRODUCT(('1.계획인구(행정)'!$B$7:$B$501=$B63)*('1.계획인구(행정)'!$A$7:$A$501="노성면")*('1.계획인구(행정)'!J$7:J$501))</f>
        <v>0</v>
      </c>
      <c r="J63" s="114">
        <f>SUMPRODUCT(('1.계획인구(행정)'!$B$7:$B$501=$B63)*('1.계획인구(행정)'!$A$7:$A$501="노성면")*('1.계획인구(행정)'!K$7:K$501))</f>
        <v>0</v>
      </c>
      <c r="K63" s="114">
        <f>SUMPRODUCT(('1.계획인구(행정)'!$B$7:$B$501=$B63)*('1.계획인구(행정)'!$A$7:$A$501="노성면")*('1.계획인구(행정)'!L$7:L$501))</f>
        <v>0</v>
      </c>
      <c r="L63" s="114">
        <f>SUMPRODUCT(('1.계획인구(행정)'!$B$7:$B$501=$B63)*('1.계획인구(행정)'!$A$7:$A$501="노성면")*('1.계획인구(행정)'!M$7:M$501))</f>
        <v>0</v>
      </c>
      <c r="M63" s="114">
        <f>SUMPRODUCT(('1.계획인구(행정)'!$B$7:$B$501=$B63)*('1.계획인구(행정)'!$A$7:$A$501="노성면")*('1.계획인구(행정)'!N$7:N$501))</f>
        <v>0</v>
      </c>
      <c r="N63" s="114">
        <f>SUMPRODUCT(('1.계획인구(행정)'!$B$7:$B$501=$B63)*('1.계획인구(행정)'!$A$7:$A$501="노성면")*('1.계획인구(행정)'!O$7:O$501))</f>
        <v>0</v>
      </c>
      <c r="O63" s="114">
        <f t="shared" si="46"/>
        <v>684</v>
      </c>
      <c r="P63" s="114">
        <f t="shared" si="47"/>
        <v>685</v>
      </c>
      <c r="Q63" s="114">
        <f t="shared" si="47"/>
        <v>674</v>
      </c>
      <c r="R63" s="114">
        <f t="shared" si="48"/>
        <v>667</v>
      </c>
      <c r="S63" s="114">
        <f t="shared" si="49"/>
        <v>683</v>
      </c>
      <c r="T63" s="114">
        <f t="shared" si="50"/>
        <v>696</v>
      </c>
    </row>
    <row r="64" spans="1:20" ht="15" customHeight="1">
      <c r="A64" s="230"/>
      <c r="B64" s="208" t="s">
        <v>966</v>
      </c>
      <c r="C64" s="114">
        <f>SUMPRODUCT(('1.계획인구(행정)'!$B$7:$B$501=$B64)*('1.계획인구(행정)'!$A$7:$A$501="노성면")*('1.계획인구(행정)'!D$7:D$501))</f>
        <v>257</v>
      </c>
      <c r="D64" s="114">
        <f>SUMPRODUCT(('1.계획인구(행정)'!$B$7:$B$501=$B64)*('1.계획인구(행정)'!$A$7:$A$501="노성면")*('1.계획인구(행정)'!E$7:E$501))</f>
        <v>257</v>
      </c>
      <c r="E64" s="114">
        <f>SUMPRODUCT(('1.계획인구(행정)'!$B$7:$B$501=$B64)*('1.계획인구(행정)'!$A$7:$A$501="노성면")*('1.계획인구(행정)'!F$7:F$501))</f>
        <v>253</v>
      </c>
      <c r="F64" s="114">
        <f>SUMPRODUCT(('1.계획인구(행정)'!$B$7:$B$501=$B64)*('1.계획인구(행정)'!$A$7:$A$501="노성면")*('1.계획인구(행정)'!G$7:G$501))</f>
        <v>250</v>
      </c>
      <c r="G64" s="114">
        <f>SUMPRODUCT(('1.계획인구(행정)'!$B$7:$B$501=$B64)*('1.계획인구(행정)'!$A$7:$A$501="노성면")*('1.계획인구(행정)'!H$7:H$501))</f>
        <v>256</v>
      </c>
      <c r="H64" s="114">
        <f>SUMPRODUCT(('1.계획인구(행정)'!$B$7:$B$501=$B64)*('1.계획인구(행정)'!$A$7:$A$501="노성면")*('1.계획인구(행정)'!I$7:I$501))</f>
        <v>261</v>
      </c>
      <c r="I64" s="114">
        <f>SUMPRODUCT(('1.계획인구(행정)'!$B$7:$B$501=$B64)*('1.계획인구(행정)'!$A$7:$A$501="노성면")*('1.계획인구(행정)'!J$7:J$501))</f>
        <v>0</v>
      </c>
      <c r="J64" s="114">
        <f>SUMPRODUCT(('1.계획인구(행정)'!$B$7:$B$501=$B64)*('1.계획인구(행정)'!$A$7:$A$501="노성면")*('1.계획인구(행정)'!K$7:K$501))</f>
        <v>0</v>
      </c>
      <c r="K64" s="114">
        <f>SUMPRODUCT(('1.계획인구(행정)'!$B$7:$B$501=$B64)*('1.계획인구(행정)'!$A$7:$A$501="노성면")*('1.계획인구(행정)'!L$7:L$501))</f>
        <v>0</v>
      </c>
      <c r="L64" s="114">
        <f>SUMPRODUCT(('1.계획인구(행정)'!$B$7:$B$501=$B64)*('1.계획인구(행정)'!$A$7:$A$501="노성면")*('1.계획인구(행정)'!M$7:M$501))</f>
        <v>0</v>
      </c>
      <c r="M64" s="114">
        <f>SUMPRODUCT(('1.계획인구(행정)'!$B$7:$B$501=$B64)*('1.계획인구(행정)'!$A$7:$A$501="노성면")*('1.계획인구(행정)'!N$7:N$501))</f>
        <v>0</v>
      </c>
      <c r="N64" s="114">
        <f>SUMPRODUCT(('1.계획인구(행정)'!$B$7:$B$501=$B64)*('1.계획인구(행정)'!$A$7:$A$501="노성면")*('1.계획인구(행정)'!O$7:O$501))</f>
        <v>0</v>
      </c>
      <c r="O64" s="114">
        <f t="shared" si="46"/>
        <v>257</v>
      </c>
      <c r="P64" s="114">
        <f t="shared" si="47"/>
        <v>257</v>
      </c>
      <c r="Q64" s="114">
        <f t="shared" si="47"/>
        <v>253</v>
      </c>
      <c r="R64" s="114">
        <f t="shared" si="48"/>
        <v>250</v>
      </c>
      <c r="S64" s="114">
        <f t="shared" si="49"/>
        <v>256</v>
      </c>
      <c r="T64" s="114">
        <f t="shared" si="50"/>
        <v>261</v>
      </c>
    </row>
    <row r="65" spans="1:20" ht="15" customHeight="1">
      <c r="A65" s="230"/>
      <c r="B65" s="208" t="s">
        <v>967</v>
      </c>
      <c r="C65" s="114">
        <f>SUMPRODUCT(('1.계획인구(행정)'!$B$7:$B$501=$B65)*('1.계획인구(행정)'!$A$7:$A$501="노성면")*('1.계획인구(행정)'!D$7:D$501))</f>
        <v>279</v>
      </c>
      <c r="D65" s="114">
        <f>SUMPRODUCT(('1.계획인구(행정)'!$B$7:$B$501=$B65)*('1.계획인구(행정)'!$A$7:$A$501="노성면")*('1.계획인구(행정)'!E$7:E$501))</f>
        <v>279</v>
      </c>
      <c r="E65" s="114">
        <f>SUMPRODUCT(('1.계획인구(행정)'!$B$7:$B$501=$B65)*('1.계획인구(행정)'!$A$7:$A$501="노성면")*('1.계획인구(행정)'!F$7:F$501))</f>
        <v>275</v>
      </c>
      <c r="F65" s="114">
        <f>SUMPRODUCT(('1.계획인구(행정)'!$B$7:$B$501=$B65)*('1.계획인구(행정)'!$A$7:$A$501="노성면")*('1.계획인구(행정)'!G$7:G$501))</f>
        <v>272</v>
      </c>
      <c r="G65" s="114">
        <f>SUMPRODUCT(('1.계획인구(행정)'!$B$7:$B$501=$B65)*('1.계획인구(행정)'!$A$7:$A$501="노성면")*('1.계획인구(행정)'!H$7:H$501))</f>
        <v>279</v>
      </c>
      <c r="H65" s="114">
        <f>SUMPRODUCT(('1.계획인구(행정)'!$B$7:$B$501=$B65)*('1.계획인구(행정)'!$A$7:$A$501="노성면")*('1.계획인구(행정)'!I$7:I$501))</f>
        <v>285</v>
      </c>
      <c r="I65" s="114">
        <f>SUMPRODUCT(('1.계획인구(행정)'!$B$7:$B$501=$B65)*('1.계획인구(행정)'!$A$7:$A$501="노성면")*('1.계획인구(행정)'!J$7:J$501))</f>
        <v>0</v>
      </c>
      <c r="J65" s="114">
        <f>SUMPRODUCT(('1.계획인구(행정)'!$B$7:$B$501=$B65)*('1.계획인구(행정)'!$A$7:$A$501="노성면")*('1.계획인구(행정)'!K$7:K$501))</f>
        <v>0</v>
      </c>
      <c r="K65" s="114">
        <f>SUMPRODUCT(('1.계획인구(행정)'!$B$7:$B$501=$B65)*('1.계획인구(행정)'!$A$7:$A$501="노성면")*('1.계획인구(행정)'!L$7:L$501))</f>
        <v>0</v>
      </c>
      <c r="L65" s="114">
        <f>SUMPRODUCT(('1.계획인구(행정)'!$B$7:$B$501=$B65)*('1.계획인구(행정)'!$A$7:$A$501="노성면")*('1.계획인구(행정)'!M$7:M$501))</f>
        <v>0</v>
      </c>
      <c r="M65" s="114">
        <f>SUMPRODUCT(('1.계획인구(행정)'!$B$7:$B$501=$B65)*('1.계획인구(행정)'!$A$7:$A$501="노성면")*('1.계획인구(행정)'!N$7:N$501))</f>
        <v>0</v>
      </c>
      <c r="N65" s="114">
        <f>SUMPRODUCT(('1.계획인구(행정)'!$B$7:$B$501=$B65)*('1.계획인구(행정)'!$A$7:$A$501="노성면")*('1.계획인구(행정)'!O$7:O$501))</f>
        <v>0</v>
      </c>
      <c r="O65" s="114">
        <f t="shared" si="46"/>
        <v>279</v>
      </c>
      <c r="P65" s="114">
        <f t="shared" si="47"/>
        <v>279</v>
      </c>
      <c r="Q65" s="114">
        <f t="shared" si="47"/>
        <v>275</v>
      </c>
      <c r="R65" s="114">
        <f t="shared" si="48"/>
        <v>272</v>
      </c>
      <c r="S65" s="114">
        <f t="shared" si="49"/>
        <v>279</v>
      </c>
      <c r="T65" s="114">
        <f t="shared" si="50"/>
        <v>285</v>
      </c>
    </row>
    <row r="66" spans="1:20" ht="15" customHeight="1">
      <c r="A66" s="230"/>
      <c r="B66" s="208" t="s">
        <v>968</v>
      </c>
      <c r="C66" s="114">
        <f>SUMPRODUCT(('1.계획인구(행정)'!$B$7:$B$501=$B66)*('1.계획인구(행정)'!$A$7:$A$501="노성면")*('1.계획인구(행정)'!D$7:D$501))</f>
        <v>275</v>
      </c>
      <c r="D66" s="114">
        <f>SUMPRODUCT(('1.계획인구(행정)'!$B$7:$B$501=$B66)*('1.계획인구(행정)'!$A$7:$A$501="노성면")*('1.계획인구(행정)'!E$7:E$501))</f>
        <v>275</v>
      </c>
      <c r="E66" s="114">
        <f>SUMPRODUCT(('1.계획인구(행정)'!$B$7:$B$501=$B66)*('1.계획인구(행정)'!$A$7:$A$501="노성면")*('1.계획인구(행정)'!F$7:F$501))</f>
        <v>271</v>
      </c>
      <c r="F66" s="114">
        <f>SUMPRODUCT(('1.계획인구(행정)'!$B$7:$B$501=$B66)*('1.계획인구(행정)'!$A$7:$A$501="노성면")*('1.계획인구(행정)'!G$7:G$501))</f>
        <v>269</v>
      </c>
      <c r="G66" s="114">
        <f>SUMPRODUCT(('1.계획인구(행정)'!$B$7:$B$501=$B66)*('1.계획인구(행정)'!$A$7:$A$501="노성면")*('1.계획인구(행정)'!H$7:H$501))</f>
        <v>275</v>
      </c>
      <c r="H66" s="114">
        <f>SUMPRODUCT(('1.계획인구(행정)'!$B$7:$B$501=$B66)*('1.계획인구(행정)'!$A$7:$A$501="노성면")*('1.계획인구(행정)'!I$7:I$501))</f>
        <v>280</v>
      </c>
      <c r="I66" s="114">
        <f>SUMPRODUCT(('1.계획인구(행정)'!$B$7:$B$501=$B66)*('1.계획인구(행정)'!$A$7:$A$501="노성면")*('1.계획인구(행정)'!J$7:J$501))</f>
        <v>0</v>
      </c>
      <c r="J66" s="114">
        <f>SUMPRODUCT(('1.계획인구(행정)'!$B$7:$B$501=$B66)*('1.계획인구(행정)'!$A$7:$A$501="노성면")*('1.계획인구(행정)'!K$7:K$501))</f>
        <v>0</v>
      </c>
      <c r="K66" s="114">
        <f>SUMPRODUCT(('1.계획인구(행정)'!$B$7:$B$501=$B66)*('1.계획인구(행정)'!$A$7:$A$501="노성면")*('1.계획인구(행정)'!L$7:L$501))</f>
        <v>0</v>
      </c>
      <c r="L66" s="114">
        <f>SUMPRODUCT(('1.계획인구(행정)'!$B$7:$B$501=$B66)*('1.계획인구(행정)'!$A$7:$A$501="노성면")*('1.계획인구(행정)'!M$7:M$501))</f>
        <v>0</v>
      </c>
      <c r="M66" s="114">
        <f>SUMPRODUCT(('1.계획인구(행정)'!$B$7:$B$501=$B66)*('1.계획인구(행정)'!$A$7:$A$501="노성면")*('1.계획인구(행정)'!N$7:N$501))</f>
        <v>0</v>
      </c>
      <c r="N66" s="114">
        <f>SUMPRODUCT(('1.계획인구(행정)'!$B$7:$B$501=$B66)*('1.계획인구(행정)'!$A$7:$A$501="노성면")*('1.계획인구(행정)'!O$7:O$501))</f>
        <v>0</v>
      </c>
      <c r="O66" s="114">
        <f t="shared" si="46"/>
        <v>275</v>
      </c>
      <c r="P66" s="114">
        <f t="shared" si="47"/>
        <v>275</v>
      </c>
      <c r="Q66" s="114">
        <f t="shared" si="47"/>
        <v>271</v>
      </c>
      <c r="R66" s="114">
        <f t="shared" si="48"/>
        <v>269</v>
      </c>
      <c r="S66" s="114">
        <f t="shared" si="49"/>
        <v>275</v>
      </c>
      <c r="T66" s="114">
        <f t="shared" si="50"/>
        <v>280</v>
      </c>
    </row>
    <row r="67" spans="1:20" ht="15" customHeight="1">
      <c r="A67" s="230"/>
      <c r="B67" s="208" t="s">
        <v>969</v>
      </c>
      <c r="C67" s="114">
        <f>SUMPRODUCT(('1.계획인구(행정)'!$B$7:$B$501=$B67)*('1.계획인구(행정)'!$A$7:$A$501="노성면")*('1.계획인구(행정)'!D$7:D$501))</f>
        <v>154</v>
      </c>
      <c r="D67" s="114">
        <f>SUMPRODUCT(('1.계획인구(행정)'!$B$7:$B$501=$B67)*('1.계획인구(행정)'!$A$7:$A$501="노성면")*('1.계획인구(행정)'!E$7:E$501))</f>
        <v>154</v>
      </c>
      <c r="E67" s="114">
        <f>SUMPRODUCT(('1.계획인구(행정)'!$B$7:$B$501=$B67)*('1.계획인구(행정)'!$A$7:$A$501="노성면")*('1.계획인구(행정)'!F$7:F$501))</f>
        <v>152</v>
      </c>
      <c r="F67" s="114">
        <f>SUMPRODUCT(('1.계획인구(행정)'!$B$7:$B$501=$B67)*('1.계획인구(행정)'!$A$7:$A$501="노성면")*('1.계획인구(행정)'!G$7:G$501))</f>
        <v>150</v>
      </c>
      <c r="G67" s="114">
        <f>SUMPRODUCT(('1.계획인구(행정)'!$B$7:$B$501=$B67)*('1.계획인구(행정)'!$A$7:$A$501="노성면")*('1.계획인구(행정)'!H$7:H$501))</f>
        <v>154</v>
      </c>
      <c r="H67" s="114">
        <f>SUMPRODUCT(('1.계획인구(행정)'!$B$7:$B$501=$B67)*('1.계획인구(행정)'!$A$7:$A$501="노성면")*('1.계획인구(행정)'!I$7:I$501))</f>
        <v>157</v>
      </c>
      <c r="I67" s="114">
        <f>SUMPRODUCT(('1.계획인구(행정)'!$B$7:$B$501=$B67)*('1.계획인구(행정)'!$A$7:$A$501="노성면")*('1.계획인구(행정)'!J$7:J$501))</f>
        <v>0</v>
      </c>
      <c r="J67" s="114">
        <f>SUMPRODUCT(('1.계획인구(행정)'!$B$7:$B$501=$B67)*('1.계획인구(행정)'!$A$7:$A$501="노성면")*('1.계획인구(행정)'!K$7:K$501))</f>
        <v>0</v>
      </c>
      <c r="K67" s="114">
        <f>SUMPRODUCT(('1.계획인구(행정)'!$B$7:$B$501=$B67)*('1.계획인구(행정)'!$A$7:$A$501="노성면")*('1.계획인구(행정)'!L$7:L$501))</f>
        <v>0</v>
      </c>
      <c r="L67" s="114">
        <f>SUMPRODUCT(('1.계획인구(행정)'!$B$7:$B$501=$B67)*('1.계획인구(행정)'!$A$7:$A$501="노성면")*('1.계획인구(행정)'!M$7:M$501))</f>
        <v>0</v>
      </c>
      <c r="M67" s="114">
        <f>SUMPRODUCT(('1.계획인구(행정)'!$B$7:$B$501=$B67)*('1.계획인구(행정)'!$A$7:$A$501="노성면")*('1.계획인구(행정)'!N$7:N$501))</f>
        <v>0</v>
      </c>
      <c r="N67" s="114">
        <f>SUMPRODUCT(('1.계획인구(행정)'!$B$7:$B$501=$B67)*('1.계획인구(행정)'!$A$7:$A$501="노성면")*('1.계획인구(행정)'!O$7:O$501))</f>
        <v>0</v>
      </c>
      <c r="O67" s="114">
        <f t="shared" si="46"/>
        <v>154</v>
      </c>
      <c r="P67" s="114">
        <f t="shared" si="47"/>
        <v>154</v>
      </c>
      <c r="Q67" s="114">
        <f t="shared" si="47"/>
        <v>152</v>
      </c>
      <c r="R67" s="114">
        <f t="shared" si="48"/>
        <v>150</v>
      </c>
      <c r="S67" s="114">
        <f t="shared" si="49"/>
        <v>154</v>
      </c>
      <c r="T67" s="114">
        <f t="shared" si="50"/>
        <v>157</v>
      </c>
    </row>
    <row r="68" spans="1:20" ht="15" customHeight="1">
      <c r="A68" s="230"/>
      <c r="B68" s="208" t="s">
        <v>970</v>
      </c>
      <c r="C68" s="114">
        <f>SUMPRODUCT(('1.계획인구(행정)'!$B$7:$B$501=$B68)*('1.계획인구(행정)'!$A$7:$A$501="노성면")*('1.계획인구(행정)'!D$7:D$501))</f>
        <v>255</v>
      </c>
      <c r="D68" s="114">
        <f>SUMPRODUCT(('1.계획인구(행정)'!$B$7:$B$501=$B68)*('1.계획인구(행정)'!$A$7:$A$501="노성면")*('1.계획인구(행정)'!E$7:E$501))</f>
        <v>255</v>
      </c>
      <c r="E68" s="114">
        <f>SUMPRODUCT(('1.계획인구(행정)'!$B$7:$B$501=$B68)*('1.계획인구(행정)'!$A$7:$A$501="노성면")*('1.계획인구(행정)'!F$7:F$501))</f>
        <v>251</v>
      </c>
      <c r="F68" s="114">
        <f>SUMPRODUCT(('1.계획인구(행정)'!$B$7:$B$501=$B68)*('1.계획인구(행정)'!$A$7:$A$501="노성면")*('1.계획인구(행정)'!G$7:G$501))</f>
        <v>250</v>
      </c>
      <c r="G68" s="114">
        <f>SUMPRODUCT(('1.계획인구(행정)'!$B$7:$B$501=$B68)*('1.계획인구(행정)'!$A$7:$A$501="노성면")*('1.계획인구(행정)'!H$7:H$501))</f>
        <v>255</v>
      </c>
      <c r="H68" s="114">
        <f>SUMPRODUCT(('1.계획인구(행정)'!$B$7:$B$501=$B68)*('1.계획인구(행정)'!$A$7:$A$501="노성면")*('1.계획인구(행정)'!I$7:I$501))</f>
        <v>260</v>
      </c>
      <c r="I68" s="114">
        <f>SUMPRODUCT(('1.계획인구(행정)'!$B$7:$B$501=$B68)*('1.계획인구(행정)'!$A$7:$A$501="노성면")*('1.계획인구(행정)'!J$7:J$501))</f>
        <v>0</v>
      </c>
      <c r="J68" s="114">
        <f>SUMPRODUCT(('1.계획인구(행정)'!$B$7:$B$501=$B68)*('1.계획인구(행정)'!$A$7:$A$501="노성면")*('1.계획인구(행정)'!K$7:K$501))</f>
        <v>0</v>
      </c>
      <c r="K68" s="114">
        <f>SUMPRODUCT(('1.계획인구(행정)'!$B$7:$B$501=$B68)*('1.계획인구(행정)'!$A$7:$A$501="노성면")*('1.계획인구(행정)'!L$7:L$501))</f>
        <v>0</v>
      </c>
      <c r="L68" s="114">
        <f>SUMPRODUCT(('1.계획인구(행정)'!$B$7:$B$501=$B68)*('1.계획인구(행정)'!$A$7:$A$501="노성면")*('1.계획인구(행정)'!M$7:M$501))</f>
        <v>0</v>
      </c>
      <c r="M68" s="114">
        <f>SUMPRODUCT(('1.계획인구(행정)'!$B$7:$B$501=$B68)*('1.계획인구(행정)'!$A$7:$A$501="노성면")*('1.계획인구(행정)'!N$7:N$501))</f>
        <v>0</v>
      </c>
      <c r="N68" s="114">
        <f>SUMPRODUCT(('1.계획인구(행정)'!$B$7:$B$501=$B68)*('1.계획인구(행정)'!$A$7:$A$501="노성면")*('1.계획인구(행정)'!O$7:O$501))</f>
        <v>0</v>
      </c>
      <c r="O68" s="114">
        <f t="shared" si="46"/>
        <v>255</v>
      </c>
      <c r="P68" s="114">
        <f t="shared" si="47"/>
        <v>255</v>
      </c>
      <c r="Q68" s="114">
        <f t="shared" si="47"/>
        <v>251</v>
      </c>
      <c r="R68" s="114">
        <f t="shared" si="48"/>
        <v>250</v>
      </c>
      <c r="S68" s="114">
        <f t="shared" si="49"/>
        <v>255</v>
      </c>
      <c r="T68" s="114">
        <f t="shared" si="50"/>
        <v>260</v>
      </c>
    </row>
    <row r="69" spans="1:20" ht="15" customHeight="1">
      <c r="A69" s="230"/>
      <c r="B69" s="208" t="s">
        <v>971</v>
      </c>
      <c r="C69" s="114">
        <f>SUMPRODUCT(('1.계획인구(행정)'!$B$7:$B$501=$B69)*('1.계획인구(행정)'!$A$7:$A$501="노성면")*('1.계획인구(행정)'!D$7:D$501))</f>
        <v>126</v>
      </c>
      <c r="D69" s="114">
        <f>SUMPRODUCT(('1.계획인구(행정)'!$B$7:$B$501=$B69)*('1.계획인구(행정)'!$A$7:$A$501="노성면")*('1.계획인구(행정)'!E$7:E$501))</f>
        <v>126</v>
      </c>
      <c r="E69" s="114">
        <f>SUMPRODUCT(('1.계획인구(행정)'!$B$7:$B$501=$B69)*('1.계획인구(행정)'!$A$7:$A$501="노성면")*('1.계획인구(행정)'!F$7:F$501))</f>
        <v>124</v>
      </c>
      <c r="F69" s="114">
        <f>SUMPRODUCT(('1.계획인구(행정)'!$B$7:$B$501=$B69)*('1.계획인구(행정)'!$A$7:$A$501="노성면")*('1.계획인구(행정)'!G$7:G$501))</f>
        <v>123</v>
      </c>
      <c r="G69" s="114">
        <f>SUMPRODUCT(('1.계획인구(행정)'!$B$7:$B$501=$B69)*('1.계획인구(행정)'!$A$7:$A$501="노성면")*('1.계획인구(행정)'!H$7:H$501))</f>
        <v>126</v>
      </c>
      <c r="H69" s="114">
        <f>SUMPRODUCT(('1.계획인구(행정)'!$B$7:$B$501=$B69)*('1.계획인구(행정)'!$A$7:$A$501="노성면")*('1.계획인구(행정)'!I$7:I$501))</f>
        <v>128</v>
      </c>
      <c r="I69" s="114">
        <f>SUMPRODUCT(('1.계획인구(행정)'!$B$7:$B$501=$B69)*('1.계획인구(행정)'!$A$7:$A$501="노성면")*('1.계획인구(행정)'!J$7:J$501))</f>
        <v>0</v>
      </c>
      <c r="J69" s="114">
        <f>SUMPRODUCT(('1.계획인구(행정)'!$B$7:$B$501=$B69)*('1.계획인구(행정)'!$A$7:$A$501="노성면")*('1.계획인구(행정)'!K$7:K$501))</f>
        <v>0</v>
      </c>
      <c r="K69" s="114">
        <f>SUMPRODUCT(('1.계획인구(행정)'!$B$7:$B$501=$B69)*('1.계획인구(행정)'!$A$7:$A$501="노성면")*('1.계획인구(행정)'!L$7:L$501))</f>
        <v>0</v>
      </c>
      <c r="L69" s="114">
        <f>SUMPRODUCT(('1.계획인구(행정)'!$B$7:$B$501=$B69)*('1.계획인구(행정)'!$A$7:$A$501="노성면")*('1.계획인구(행정)'!M$7:M$501))</f>
        <v>0</v>
      </c>
      <c r="M69" s="114">
        <f>SUMPRODUCT(('1.계획인구(행정)'!$B$7:$B$501=$B69)*('1.계획인구(행정)'!$A$7:$A$501="노성면")*('1.계획인구(행정)'!N$7:N$501))</f>
        <v>0</v>
      </c>
      <c r="N69" s="114">
        <f>SUMPRODUCT(('1.계획인구(행정)'!$B$7:$B$501=$B69)*('1.계획인구(행정)'!$A$7:$A$501="노성면")*('1.계획인구(행정)'!O$7:O$501))</f>
        <v>0</v>
      </c>
      <c r="O69" s="114">
        <f t="shared" si="46"/>
        <v>126</v>
      </c>
      <c r="P69" s="114">
        <f t="shared" si="47"/>
        <v>126</v>
      </c>
      <c r="Q69" s="114">
        <f t="shared" si="47"/>
        <v>124</v>
      </c>
      <c r="R69" s="114">
        <f t="shared" si="48"/>
        <v>123</v>
      </c>
      <c r="S69" s="114">
        <f t="shared" si="49"/>
        <v>126</v>
      </c>
      <c r="T69" s="114">
        <f t="shared" si="50"/>
        <v>128</v>
      </c>
    </row>
    <row r="70" spans="1:20" ht="15" customHeight="1">
      <c r="A70" s="230"/>
      <c r="B70" s="208" t="s">
        <v>972</v>
      </c>
      <c r="C70" s="114">
        <f>SUMPRODUCT(('1.계획인구(행정)'!$B$7:$B$501=$B70)*('1.계획인구(행정)'!$A$7:$A$501="노성면")*('1.계획인구(행정)'!D$7:D$501))</f>
        <v>319</v>
      </c>
      <c r="D70" s="114">
        <f>SUMPRODUCT(('1.계획인구(행정)'!$B$7:$B$501=$B70)*('1.계획인구(행정)'!$A$7:$A$501="노성면")*('1.계획인구(행정)'!E$7:E$501))</f>
        <v>319</v>
      </c>
      <c r="E70" s="114">
        <f>SUMPRODUCT(('1.계획인구(행정)'!$B$7:$B$501=$B70)*('1.계획인구(행정)'!$A$7:$A$501="노성면")*('1.계획인구(행정)'!F$7:F$501))</f>
        <v>314</v>
      </c>
      <c r="F70" s="114">
        <f>SUMPRODUCT(('1.계획인구(행정)'!$B$7:$B$501=$B70)*('1.계획인구(행정)'!$A$7:$A$501="노성면")*('1.계획인구(행정)'!G$7:G$501))</f>
        <v>312</v>
      </c>
      <c r="G70" s="114">
        <f>SUMPRODUCT(('1.계획인구(행정)'!$B$7:$B$501=$B70)*('1.계획인구(행정)'!$A$7:$A$501="노성면")*('1.계획인구(행정)'!H$7:H$501))</f>
        <v>319</v>
      </c>
      <c r="H70" s="114">
        <f>SUMPRODUCT(('1.계획인구(행정)'!$B$7:$B$501=$B70)*('1.계획인구(행정)'!$A$7:$A$501="노성면")*('1.계획인구(행정)'!I$7:I$501))</f>
        <v>324</v>
      </c>
      <c r="I70" s="114">
        <f>SUMPRODUCT(('1.계획인구(행정)'!$B$7:$B$501=$B70)*('1.계획인구(행정)'!$A$7:$A$501="노성면")*('1.계획인구(행정)'!J$7:J$501))</f>
        <v>0</v>
      </c>
      <c r="J70" s="114">
        <f>SUMPRODUCT(('1.계획인구(행정)'!$B$7:$B$501=$B70)*('1.계획인구(행정)'!$A$7:$A$501="노성면")*('1.계획인구(행정)'!K$7:K$501))</f>
        <v>0</v>
      </c>
      <c r="K70" s="114">
        <f>SUMPRODUCT(('1.계획인구(행정)'!$B$7:$B$501=$B70)*('1.계획인구(행정)'!$A$7:$A$501="노성면")*('1.계획인구(행정)'!L$7:L$501))</f>
        <v>0</v>
      </c>
      <c r="L70" s="114">
        <f>SUMPRODUCT(('1.계획인구(행정)'!$B$7:$B$501=$B70)*('1.계획인구(행정)'!$A$7:$A$501="노성면")*('1.계획인구(행정)'!M$7:M$501))</f>
        <v>0</v>
      </c>
      <c r="M70" s="114">
        <f>SUMPRODUCT(('1.계획인구(행정)'!$B$7:$B$501=$B70)*('1.계획인구(행정)'!$A$7:$A$501="노성면")*('1.계획인구(행정)'!N$7:N$501))</f>
        <v>0</v>
      </c>
      <c r="N70" s="114">
        <f>SUMPRODUCT(('1.계획인구(행정)'!$B$7:$B$501=$B70)*('1.계획인구(행정)'!$A$7:$A$501="노성면")*('1.계획인구(행정)'!O$7:O$501))</f>
        <v>0</v>
      </c>
      <c r="O70" s="114">
        <f t="shared" si="46"/>
        <v>319</v>
      </c>
      <c r="P70" s="114">
        <f t="shared" si="47"/>
        <v>319</v>
      </c>
      <c r="Q70" s="114">
        <f t="shared" si="47"/>
        <v>314</v>
      </c>
      <c r="R70" s="114">
        <f t="shared" si="48"/>
        <v>312</v>
      </c>
      <c r="S70" s="114">
        <f t="shared" si="49"/>
        <v>319</v>
      </c>
      <c r="T70" s="114">
        <f t="shared" si="50"/>
        <v>324</v>
      </c>
    </row>
    <row r="71" spans="1:20" ht="15" customHeight="1">
      <c r="A71" s="230"/>
      <c r="B71" s="208" t="s">
        <v>973</v>
      </c>
      <c r="C71" s="114">
        <f>SUMPRODUCT(('1.계획인구(행정)'!$B$7:$B$501=$B71)*('1.계획인구(행정)'!$A$7:$A$501="노성면")*('1.계획인구(행정)'!D$7:D$501))</f>
        <v>283</v>
      </c>
      <c r="D71" s="114">
        <f>SUMPRODUCT(('1.계획인구(행정)'!$B$7:$B$501=$B71)*('1.계획인구(행정)'!$A$7:$A$501="노성면")*('1.계획인구(행정)'!E$7:E$501))</f>
        <v>283</v>
      </c>
      <c r="E71" s="114">
        <f>SUMPRODUCT(('1.계획인구(행정)'!$B$7:$B$501=$B71)*('1.계획인구(행정)'!$A$7:$A$501="노성면")*('1.계획인구(행정)'!F$7:F$501))</f>
        <v>279</v>
      </c>
      <c r="F71" s="114">
        <f>SUMPRODUCT(('1.계획인구(행정)'!$B$7:$B$501=$B71)*('1.계획인구(행정)'!$A$7:$A$501="노성면")*('1.계획인구(행정)'!G$7:G$501))</f>
        <v>276</v>
      </c>
      <c r="G71" s="114">
        <f>SUMPRODUCT(('1.계획인구(행정)'!$B$7:$B$501=$B71)*('1.계획인구(행정)'!$A$7:$A$501="노성면")*('1.계획인구(행정)'!H$7:H$501))</f>
        <v>283</v>
      </c>
      <c r="H71" s="114">
        <f>SUMPRODUCT(('1.계획인구(행정)'!$B$7:$B$501=$B71)*('1.계획인구(행정)'!$A$7:$A$501="노성면")*('1.계획인구(행정)'!I$7:I$501))</f>
        <v>288</v>
      </c>
      <c r="I71" s="114">
        <f>SUMPRODUCT(('1.계획인구(행정)'!$B$7:$B$501=$B71)*('1.계획인구(행정)'!$A$7:$A$501="노성면")*('1.계획인구(행정)'!J$7:J$501))</f>
        <v>0</v>
      </c>
      <c r="J71" s="114">
        <f>SUMPRODUCT(('1.계획인구(행정)'!$B$7:$B$501=$B71)*('1.계획인구(행정)'!$A$7:$A$501="노성면")*('1.계획인구(행정)'!K$7:K$501))</f>
        <v>0</v>
      </c>
      <c r="K71" s="114">
        <f>SUMPRODUCT(('1.계획인구(행정)'!$B$7:$B$501=$B71)*('1.계획인구(행정)'!$A$7:$A$501="노성면")*('1.계획인구(행정)'!L$7:L$501))</f>
        <v>0</v>
      </c>
      <c r="L71" s="114">
        <f>SUMPRODUCT(('1.계획인구(행정)'!$B$7:$B$501=$B71)*('1.계획인구(행정)'!$A$7:$A$501="노성면")*('1.계획인구(행정)'!M$7:M$501))</f>
        <v>0</v>
      </c>
      <c r="M71" s="114">
        <f>SUMPRODUCT(('1.계획인구(행정)'!$B$7:$B$501=$B71)*('1.계획인구(행정)'!$A$7:$A$501="노성면")*('1.계획인구(행정)'!N$7:N$501))</f>
        <v>0</v>
      </c>
      <c r="N71" s="114">
        <f>SUMPRODUCT(('1.계획인구(행정)'!$B$7:$B$501=$B71)*('1.계획인구(행정)'!$A$7:$A$501="노성면")*('1.계획인구(행정)'!O$7:O$501))</f>
        <v>0</v>
      </c>
      <c r="O71" s="114">
        <f t="shared" si="46"/>
        <v>283</v>
      </c>
      <c r="P71" s="114">
        <f t="shared" si="47"/>
        <v>283</v>
      </c>
      <c r="Q71" s="114">
        <f t="shared" si="47"/>
        <v>279</v>
      </c>
      <c r="R71" s="114">
        <f t="shared" si="48"/>
        <v>276</v>
      </c>
      <c r="S71" s="114">
        <f t="shared" si="49"/>
        <v>283</v>
      </c>
      <c r="T71" s="114">
        <f t="shared" si="50"/>
        <v>288</v>
      </c>
    </row>
    <row r="72" spans="1:20" ht="15" customHeight="1">
      <c r="A72" s="230"/>
      <c r="B72" s="208" t="s">
        <v>974</v>
      </c>
      <c r="C72" s="114">
        <f>SUMPRODUCT(('1.계획인구(행정)'!$B$7:$B$501=$B72)*('1.계획인구(행정)'!$A$7:$A$501="노성면")*('1.계획인구(행정)'!D$7:D$501))</f>
        <v>231</v>
      </c>
      <c r="D72" s="114">
        <f>SUMPRODUCT(('1.계획인구(행정)'!$B$7:$B$501=$B72)*('1.계획인구(행정)'!$A$7:$A$501="노성면")*('1.계획인구(행정)'!E$7:E$501))</f>
        <v>232</v>
      </c>
      <c r="E72" s="114">
        <f>SUMPRODUCT(('1.계획인구(행정)'!$B$7:$B$501=$B72)*('1.계획인구(행정)'!$A$7:$A$501="노성면")*('1.계획인구(행정)'!F$7:F$501))</f>
        <v>228</v>
      </c>
      <c r="F72" s="114">
        <f>SUMPRODUCT(('1.계획인구(행정)'!$B$7:$B$501=$B72)*('1.계획인구(행정)'!$A$7:$A$501="노성면")*('1.계획인구(행정)'!G$7:G$501))</f>
        <v>224</v>
      </c>
      <c r="G72" s="114">
        <f>SUMPRODUCT(('1.계획인구(행정)'!$B$7:$B$501=$B72)*('1.계획인구(행정)'!$A$7:$A$501="노성면")*('1.계획인구(행정)'!H$7:H$501))</f>
        <v>230</v>
      </c>
      <c r="H72" s="114">
        <f>SUMPRODUCT(('1.계획인구(행정)'!$B$7:$B$501=$B72)*('1.계획인구(행정)'!$A$7:$A$501="노성면")*('1.계획인구(행정)'!I$7:I$501))</f>
        <v>234</v>
      </c>
      <c r="I72" s="114">
        <f>SUMPRODUCT(('1.계획인구(행정)'!$B$7:$B$501=$B72)*('1.계획인구(행정)'!$A$7:$A$501="노성면")*('1.계획인구(행정)'!J$7:J$501))</f>
        <v>0</v>
      </c>
      <c r="J72" s="114">
        <f>SUMPRODUCT(('1.계획인구(행정)'!$B$7:$B$501=$B72)*('1.계획인구(행정)'!$A$7:$A$501="노성면")*('1.계획인구(행정)'!K$7:K$501))</f>
        <v>0</v>
      </c>
      <c r="K72" s="114">
        <f>SUMPRODUCT(('1.계획인구(행정)'!$B$7:$B$501=$B72)*('1.계획인구(행정)'!$A$7:$A$501="노성면")*('1.계획인구(행정)'!L$7:L$501))</f>
        <v>0</v>
      </c>
      <c r="L72" s="114">
        <f>SUMPRODUCT(('1.계획인구(행정)'!$B$7:$B$501=$B72)*('1.계획인구(행정)'!$A$7:$A$501="노성면")*('1.계획인구(행정)'!M$7:M$501))</f>
        <v>0</v>
      </c>
      <c r="M72" s="114">
        <f>SUMPRODUCT(('1.계획인구(행정)'!$B$7:$B$501=$B72)*('1.계획인구(행정)'!$A$7:$A$501="노성면")*('1.계획인구(행정)'!N$7:N$501))</f>
        <v>0</v>
      </c>
      <c r="N72" s="114">
        <f>SUMPRODUCT(('1.계획인구(행정)'!$B$7:$B$501=$B72)*('1.계획인구(행정)'!$A$7:$A$501="노성면")*('1.계획인구(행정)'!O$7:O$501))</f>
        <v>0</v>
      </c>
      <c r="O72" s="114">
        <f t="shared" si="46"/>
        <v>231</v>
      </c>
      <c r="P72" s="114">
        <f t="shared" si="47"/>
        <v>232</v>
      </c>
      <c r="Q72" s="114">
        <f t="shared" si="47"/>
        <v>228</v>
      </c>
      <c r="R72" s="114">
        <f t="shared" si="48"/>
        <v>224</v>
      </c>
      <c r="S72" s="114">
        <f t="shared" si="49"/>
        <v>230</v>
      </c>
      <c r="T72" s="114">
        <f t="shared" si="50"/>
        <v>234</v>
      </c>
    </row>
    <row r="73" spans="1:20" ht="15" customHeight="1">
      <c r="A73" s="230"/>
      <c r="B73" s="208" t="s">
        <v>975</v>
      </c>
      <c r="C73" s="114">
        <f>SUMPRODUCT(('1.계획인구(행정)'!$B$7:$B$501=$B73)*('1.계획인구(행정)'!$A$7:$A$501="노성면")*('1.계획인구(행정)'!D$7:D$501))</f>
        <v>110</v>
      </c>
      <c r="D73" s="114">
        <f>SUMPRODUCT(('1.계획인구(행정)'!$B$7:$B$501=$B73)*('1.계획인구(행정)'!$A$7:$A$501="노성면")*('1.계획인구(행정)'!E$7:E$501))</f>
        <v>110</v>
      </c>
      <c r="E73" s="114">
        <f>SUMPRODUCT(('1.계획인구(행정)'!$B$7:$B$501=$B73)*('1.계획인구(행정)'!$A$7:$A$501="노성면")*('1.계획인구(행정)'!F$7:F$501))</f>
        <v>108</v>
      </c>
      <c r="F73" s="114">
        <f>SUMPRODUCT(('1.계획인구(행정)'!$B$7:$B$501=$B73)*('1.계획인구(행정)'!$A$7:$A$501="노성면")*('1.계획인구(행정)'!G$7:G$501))</f>
        <v>108</v>
      </c>
      <c r="G73" s="114">
        <f>SUMPRODUCT(('1.계획인구(행정)'!$B$7:$B$501=$B73)*('1.계획인구(행정)'!$A$7:$A$501="노성면")*('1.계획인구(행정)'!H$7:H$501))</f>
        <v>110</v>
      </c>
      <c r="H73" s="114">
        <f>SUMPRODUCT(('1.계획인구(행정)'!$B$7:$B$501=$B73)*('1.계획인구(행정)'!$A$7:$A$501="노성면")*('1.계획인구(행정)'!I$7:I$501))</f>
        <v>112</v>
      </c>
      <c r="I73" s="114">
        <f>SUMPRODUCT(('1.계획인구(행정)'!$B$7:$B$501=$B73)*('1.계획인구(행정)'!$A$7:$A$501="노성면")*('1.계획인구(행정)'!J$7:J$501))</f>
        <v>0</v>
      </c>
      <c r="J73" s="114">
        <f>SUMPRODUCT(('1.계획인구(행정)'!$B$7:$B$501=$B73)*('1.계획인구(행정)'!$A$7:$A$501="노성면")*('1.계획인구(행정)'!K$7:K$501))</f>
        <v>0</v>
      </c>
      <c r="K73" s="114">
        <f>SUMPRODUCT(('1.계획인구(행정)'!$B$7:$B$501=$B73)*('1.계획인구(행정)'!$A$7:$A$501="노성면")*('1.계획인구(행정)'!L$7:L$501))</f>
        <v>0</v>
      </c>
      <c r="L73" s="114">
        <f>SUMPRODUCT(('1.계획인구(행정)'!$B$7:$B$501=$B73)*('1.계획인구(행정)'!$A$7:$A$501="노성면")*('1.계획인구(행정)'!M$7:M$501))</f>
        <v>0</v>
      </c>
      <c r="M73" s="114">
        <f>SUMPRODUCT(('1.계획인구(행정)'!$B$7:$B$501=$B73)*('1.계획인구(행정)'!$A$7:$A$501="노성면")*('1.계획인구(행정)'!N$7:N$501))</f>
        <v>0</v>
      </c>
      <c r="N73" s="114">
        <f>SUMPRODUCT(('1.계획인구(행정)'!$B$7:$B$501=$B73)*('1.계획인구(행정)'!$A$7:$A$501="노성면")*('1.계획인구(행정)'!O$7:O$501))</f>
        <v>0</v>
      </c>
      <c r="O73" s="114">
        <f t="shared" si="46"/>
        <v>110</v>
      </c>
      <c r="P73" s="114">
        <f t="shared" si="47"/>
        <v>110</v>
      </c>
      <c r="Q73" s="114">
        <f t="shared" si="47"/>
        <v>108</v>
      </c>
      <c r="R73" s="114">
        <f t="shared" si="48"/>
        <v>108</v>
      </c>
      <c r="S73" s="114">
        <f t="shared" si="49"/>
        <v>110</v>
      </c>
      <c r="T73" s="114">
        <f t="shared" si="50"/>
        <v>112</v>
      </c>
    </row>
    <row r="74" spans="1:20" ht="15" customHeight="1">
      <c r="A74" s="230"/>
      <c r="B74" s="208" t="s">
        <v>976</v>
      </c>
      <c r="C74" s="114">
        <f>SUMPRODUCT(('1.계획인구(행정)'!$B$7:$B$501=$B74)*('1.계획인구(행정)'!$A$7:$A$501="노성면")*('1.계획인구(행정)'!D$7:D$501))</f>
        <v>86</v>
      </c>
      <c r="D74" s="114">
        <f>SUMPRODUCT(('1.계획인구(행정)'!$B$7:$B$501=$B74)*('1.계획인구(행정)'!$A$7:$A$501="노성면")*('1.계획인구(행정)'!E$7:E$501))</f>
        <v>86</v>
      </c>
      <c r="E74" s="114">
        <f>SUMPRODUCT(('1.계획인구(행정)'!$B$7:$B$501=$B74)*('1.계획인구(행정)'!$A$7:$A$501="노성면")*('1.계획인구(행정)'!F$7:F$501))</f>
        <v>85</v>
      </c>
      <c r="F74" s="114">
        <f>SUMPRODUCT(('1.계획인구(행정)'!$B$7:$B$501=$B74)*('1.계획인구(행정)'!$A$7:$A$501="노성면")*('1.계획인구(행정)'!G$7:G$501))</f>
        <v>84</v>
      </c>
      <c r="G74" s="114">
        <f>SUMPRODUCT(('1.계획인구(행정)'!$B$7:$B$501=$B74)*('1.계획인구(행정)'!$A$7:$A$501="노성면")*('1.계획인구(행정)'!H$7:H$501))</f>
        <v>86</v>
      </c>
      <c r="H74" s="114">
        <f>SUMPRODUCT(('1.계획인구(행정)'!$B$7:$B$501=$B74)*('1.계획인구(행정)'!$A$7:$A$501="노성면")*('1.계획인구(행정)'!I$7:I$501))</f>
        <v>87</v>
      </c>
      <c r="I74" s="114">
        <f>SUMPRODUCT(('1.계획인구(행정)'!$B$7:$B$501=$B74)*('1.계획인구(행정)'!$A$7:$A$501="노성면")*('1.계획인구(행정)'!J$7:J$501))</f>
        <v>0</v>
      </c>
      <c r="J74" s="114">
        <f>SUMPRODUCT(('1.계획인구(행정)'!$B$7:$B$501=$B74)*('1.계획인구(행정)'!$A$7:$A$501="노성면")*('1.계획인구(행정)'!K$7:K$501))</f>
        <v>0</v>
      </c>
      <c r="K74" s="114">
        <f>SUMPRODUCT(('1.계획인구(행정)'!$B$7:$B$501=$B74)*('1.계획인구(행정)'!$A$7:$A$501="노성면")*('1.계획인구(행정)'!L$7:L$501))</f>
        <v>0</v>
      </c>
      <c r="L74" s="114">
        <f>SUMPRODUCT(('1.계획인구(행정)'!$B$7:$B$501=$B74)*('1.계획인구(행정)'!$A$7:$A$501="노성면")*('1.계획인구(행정)'!M$7:M$501))</f>
        <v>0</v>
      </c>
      <c r="M74" s="114">
        <f>SUMPRODUCT(('1.계획인구(행정)'!$B$7:$B$501=$B74)*('1.계획인구(행정)'!$A$7:$A$501="노성면")*('1.계획인구(행정)'!N$7:N$501))</f>
        <v>0</v>
      </c>
      <c r="N74" s="114">
        <f>SUMPRODUCT(('1.계획인구(행정)'!$B$7:$B$501=$B74)*('1.계획인구(행정)'!$A$7:$A$501="노성면")*('1.계획인구(행정)'!O$7:O$501))</f>
        <v>0</v>
      </c>
      <c r="O74" s="114">
        <f t="shared" si="46"/>
        <v>86</v>
      </c>
      <c r="P74" s="114">
        <f t="shared" si="47"/>
        <v>86</v>
      </c>
      <c r="Q74" s="114">
        <f t="shared" si="47"/>
        <v>85</v>
      </c>
      <c r="R74" s="114">
        <f t="shared" si="48"/>
        <v>84</v>
      </c>
      <c r="S74" s="114">
        <f t="shared" si="49"/>
        <v>86</v>
      </c>
      <c r="T74" s="114">
        <f t="shared" si="50"/>
        <v>87</v>
      </c>
    </row>
    <row r="75" spans="1:20" ht="15" customHeight="1">
      <c r="A75" s="230" t="s">
        <v>977</v>
      </c>
      <c r="B75" s="210" t="s">
        <v>36</v>
      </c>
      <c r="C75" s="115">
        <f>SUM(C76:C88)</f>
        <v>4131</v>
      </c>
      <c r="D75" s="115">
        <f t="shared" ref="D75" si="51">SUM(D76:D88)</f>
        <v>4136</v>
      </c>
      <c r="E75" s="115">
        <f t="shared" ref="E75:T75" si="52">SUM(E76:E88)</f>
        <v>4074</v>
      </c>
      <c r="F75" s="115">
        <f t="shared" si="52"/>
        <v>4026</v>
      </c>
      <c r="G75" s="115">
        <f t="shared" si="52"/>
        <v>4122</v>
      </c>
      <c r="H75" s="115">
        <f t="shared" si="52"/>
        <v>4199</v>
      </c>
      <c r="I75" s="115">
        <f t="shared" si="52"/>
        <v>0</v>
      </c>
      <c r="J75" s="115">
        <f t="shared" ref="J75" si="53">SUM(J76:J88)</f>
        <v>0</v>
      </c>
      <c r="K75" s="115">
        <f t="shared" si="52"/>
        <v>0</v>
      </c>
      <c r="L75" s="115">
        <f t="shared" si="52"/>
        <v>0</v>
      </c>
      <c r="M75" s="115">
        <f t="shared" si="52"/>
        <v>0</v>
      </c>
      <c r="N75" s="115">
        <f t="shared" si="52"/>
        <v>0</v>
      </c>
      <c r="O75" s="115">
        <f t="shared" si="52"/>
        <v>4131</v>
      </c>
      <c r="P75" s="115">
        <f t="shared" ref="P75" si="54">SUM(P76:P88)</f>
        <v>4136</v>
      </c>
      <c r="Q75" s="115">
        <f t="shared" si="52"/>
        <v>4074</v>
      </c>
      <c r="R75" s="115">
        <f t="shared" si="52"/>
        <v>4026</v>
      </c>
      <c r="S75" s="115">
        <f t="shared" si="52"/>
        <v>4122</v>
      </c>
      <c r="T75" s="115">
        <f t="shared" si="52"/>
        <v>4199</v>
      </c>
    </row>
    <row r="76" spans="1:20" ht="15" customHeight="1">
      <c r="A76" s="230"/>
      <c r="B76" s="208" t="s">
        <v>978</v>
      </c>
      <c r="C76" s="114">
        <f>SUMPRODUCT(('1.계획인구(행정)'!$B$7:$B$501=$B76)*('1.계획인구(행정)'!$A$7:$A$501="상월면")*('1.계획인구(행정)'!D$7:D$501))</f>
        <v>408</v>
      </c>
      <c r="D76" s="114">
        <f>SUMPRODUCT(('1.계획인구(행정)'!$B$7:$B$501=$B76)*('1.계획인구(행정)'!$A$7:$A$501="상월면")*('1.계획인구(행정)'!E$7:E$501))</f>
        <v>408</v>
      </c>
      <c r="E76" s="114">
        <f>SUMPRODUCT(('1.계획인구(행정)'!$B$7:$B$501=$B76)*('1.계획인구(행정)'!$A$7:$A$501="상월면")*('1.계획인구(행정)'!F$7:F$501))</f>
        <v>403</v>
      </c>
      <c r="F76" s="114">
        <f>SUMPRODUCT(('1.계획인구(행정)'!$B$7:$B$501=$B76)*('1.계획인구(행정)'!$A$7:$A$501="상월면")*('1.계획인구(행정)'!G$7:G$501))</f>
        <v>398</v>
      </c>
      <c r="G76" s="114">
        <f>SUMPRODUCT(('1.계획인구(행정)'!$B$7:$B$501=$B76)*('1.계획인구(행정)'!$A$7:$A$501="상월면")*('1.계획인구(행정)'!H$7:H$501))</f>
        <v>407</v>
      </c>
      <c r="H76" s="114">
        <f>SUMPRODUCT(('1.계획인구(행정)'!$B$7:$B$501=$B76)*('1.계획인구(행정)'!$A$7:$A$501="상월면")*('1.계획인구(행정)'!I$7:I$501))</f>
        <v>415</v>
      </c>
      <c r="I76" s="114">
        <f>SUMPRODUCT(('1.계획인구(행정)'!$B$7:$B$501=$B76)*('1.계획인구(행정)'!$A$7:$A$501="상월면")*('1.계획인구(행정)'!J$7:J$501))</f>
        <v>0</v>
      </c>
      <c r="J76" s="114">
        <f>SUMPRODUCT(('1.계획인구(행정)'!$B$7:$B$501=$B76)*('1.계획인구(행정)'!$A$7:$A$501="상월면")*('1.계획인구(행정)'!K$7:K$501))</f>
        <v>0</v>
      </c>
      <c r="K76" s="114">
        <f>SUMPRODUCT(('1.계획인구(행정)'!$B$7:$B$501=$B76)*('1.계획인구(행정)'!$A$7:$A$501="상월면")*('1.계획인구(행정)'!L$7:L$501))</f>
        <v>0</v>
      </c>
      <c r="L76" s="114">
        <f>SUMPRODUCT(('1.계획인구(행정)'!$B$7:$B$501=$B76)*('1.계획인구(행정)'!$A$7:$A$501="상월면")*('1.계획인구(행정)'!M$7:M$501))</f>
        <v>0</v>
      </c>
      <c r="M76" s="114">
        <f>SUMPRODUCT(('1.계획인구(행정)'!$B$7:$B$501=$B76)*('1.계획인구(행정)'!$A$7:$A$501="상월면")*('1.계획인구(행정)'!N$7:N$501))</f>
        <v>0</v>
      </c>
      <c r="N76" s="114">
        <f>SUMPRODUCT(('1.계획인구(행정)'!$B$7:$B$501=$B76)*('1.계획인구(행정)'!$A$7:$A$501="상월면")*('1.계획인구(행정)'!O$7:O$501))</f>
        <v>0</v>
      </c>
      <c r="O76" s="114">
        <f t="shared" ref="O76:O88" si="55">C76+I76</f>
        <v>408</v>
      </c>
      <c r="P76" s="114">
        <f t="shared" ref="P76:Q88" si="56">D76+J76</f>
        <v>408</v>
      </c>
      <c r="Q76" s="114">
        <f t="shared" si="56"/>
        <v>403</v>
      </c>
      <c r="R76" s="114">
        <f t="shared" ref="R76:R88" si="57">F76+L76</f>
        <v>398</v>
      </c>
      <c r="S76" s="114">
        <f t="shared" ref="S76:S88" si="58">G76+M76</f>
        <v>407</v>
      </c>
      <c r="T76" s="114">
        <f t="shared" ref="T76:T88" si="59">H76+N76</f>
        <v>415</v>
      </c>
    </row>
    <row r="77" spans="1:20" ht="15" customHeight="1">
      <c r="A77" s="230"/>
      <c r="B77" s="208" t="s">
        <v>979</v>
      </c>
      <c r="C77" s="114">
        <f>SUMPRODUCT(('1.계획인구(행정)'!$B$7:$B$501=$B77)*('1.계획인구(행정)'!$A$7:$A$501="상월면")*('1.계획인구(행정)'!D$7:D$501))</f>
        <v>116</v>
      </c>
      <c r="D77" s="114">
        <f>SUMPRODUCT(('1.계획인구(행정)'!$B$7:$B$501=$B77)*('1.계획인구(행정)'!$A$7:$A$501="상월면")*('1.계획인구(행정)'!E$7:E$501))</f>
        <v>116</v>
      </c>
      <c r="E77" s="114">
        <f>SUMPRODUCT(('1.계획인구(행정)'!$B$7:$B$501=$B77)*('1.계획인구(행정)'!$A$7:$A$501="상월면")*('1.계획인구(행정)'!F$7:F$501))</f>
        <v>114</v>
      </c>
      <c r="F77" s="114">
        <f>SUMPRODUCT(('1.계획인구(행정)'!$B$7:$B$501=$B77)*('1.계획인구(행정)'!$A$7:$A$501="상월면")*('1.계획인구(행정)'!G$7:G$501))</f>
        <v>113</v>
      </c>
      <c r="G77" s="114">
        <f>SUMPRODUCT(('1.계획인구(행정)'!$B$7:$B$501=$B77)*('1.계획인구(행정)'!$A$7:$A$501="상월면")*('1.계획인구(행정)'!H$7:H$501))</f>
        <v>116</v>
      </c>
      <c r="H77" s="114">
        <f>SUMPRODUCT(('1.계획인구(행정)'!$B$7:$B$501=$B77)*('1.계획인구(행정)'!$A$7:$A$501="상월면")*('1.계획인구(행정)'!I$7:I$501))</f>
        <v>118</v>
      </c>
      <c r="I77" s="114">
        <f>SUMPRODUCT(('1.계획인구(행정)'!$B$7:$B$501=$B77)*('1.계획인구(행정)'!$A$7:$A$501="상월면")*('1.계획인구(행정)'!J$7:J$501))</f>
        <v>0</v>
      </c>
      <c r="J77" s="114">
        <f>SUMPRODUCT(('1.계획인구(행정)'!$B$7:$B$501=$B77)*('1.계획인구(행정)'!$A$7:$A$501="상월면")*('1.계획인구(행정)'!K$7:K$501))</f>
        <v>0</v>
      </c>
      <c r="K77" s="114">
        <f>SUMPRODUCT(('1.계획인구(행정)'!$B$7:$B$501=$B77)*('1.계획인구(행정)'!$A$7:$A$501="상월면")*('1.계획인구(행정)'!L$7:L$501))</f>
        <v>0</v>
      </c>
      <c r="L77" s="114">
        <f>SUMPRODUCT(('1.계획인구(행정)'!$B$7:$B$501=$B77)*('1.계획인구(행정)'!$A$7:$A$501="상월면")*('1.계획인구(행정)'!M$7:M$501))</f>
        <v>0</v>
      </c>
      <c r="M77" s="114">
        <f>SUMPRODUCT(('1.계획인구(행정)'!$B$7:$B$501=$B77)*('1.계획인구(행정)'!$A$7:$A$501="상월면")*('1.계획인구(행정)'!N$7:N$501))</f>
        <v>0</v>
      </c>
      <c r="N77" s="114">
        <f>SUMPRODUCT(('1.계획인구(행정)'!$B$7:$B$501=$B77)*('1.계획인구(행정)'!$A$7:$A$501="상월면")*('1.계획인구(행정)'!O$7:O$501))</f>
        <v>0</v>
      </c>
      <c r="O77" s="114">
        <f t="shared" si="55"/>
        <v>116</v>
      </c>
      <c r="P77" s="114">
        <f t="shared" si="56"/>
        <v>116</v>
      </c>
      <c r="Q77" s="114">
        <f t="shared" si="56"/>
        <v>114</v>
      </c>
      <c r="R77" s="114">
        <f t="shared" si="57"/>
        <v>113</v>
      </c>
      <c r="S77" s="114">
        <f t="shared" si="58"/>
        <v>116</v>
      </c>
      <c r="T77" s="114">
        <f t="shared" si="59"/>
        <v>118</v>
      </c>
    </row>
    <row r="78" spans="1:20" ht="15" customHeight="1">
      <c r="A78" s="230"/>
      <c r="B78" s="208" t="s">
        <v>980</v>
      </c>
      <c r="C78" s="114">
        <f>SUMPRODUCT(('1.계획인구(행정)'!$B$7:$B$501=$B78)*('1.계획인구(행정)'!$A$7:$A$501="상월면")*('1.계획인구(행정)'!D$7:D$501))</f>
        <v>437</v>
      </c>
      <c r="D78" s="114">
        <f>SUMPRODUCT(('1.계획인구(행정)'!$B$7:$B$501=$B78)*('1.계획인구(행정)'!$A$7:$A$501="상월면")*('1.계획인구(행정)'!E$7:E$501))</f>
        <v>438</v>
      </c>
      <c r="E78" s="114">
        <f>SUMPRODUCT(('1.계획인구(행정)'!$B$7:$B$501=$B78)*('1.계획인구(행정)'!$A$7:$A$501="상월면")*('1.계획인구(행정)'!F$7:F$501))</f>
        <v>431</v>
      </c>
      <c r="F78" s="114">
        <f>SUMPRODUCT(('1.계획인구(행정)'!$B$7:$B$501=$B78)*('1.계획인구(행정)'!$A$7:$A$501="상월면")*('1.계획인구(행정)'!G$7:G$501))</f>
        <v>427</v>
      </c>
      <c r="G78" s="114">
        <f>SUMPRODUCT(('1.계획인구(행정)'!$B$7:$B$501=$B78)*('1.계획인구(행정)'!$A$7:$A$501="상월면")*('1.계획인구(행정)'!H$7:H$501))</f>
        <v>436</v>
      </c>
      <c r="H78" s="114">
        <f>SUMPRODUCT(('1.계획인구(행정)'!$B$7:$B$501=$B78)*('1.계획인구(행정)'!$A$7:$A$501="상월면")*('1.계획인구(행정)'!I$7:I$501))</f>
        <v>444</v>
      </c>
      <c r="I78" s="114">
        <f>SUMPRODUCT(('1.계획인구(행정)'!$B$7:$B$501=$B78)*('1.계획인구(행정)'!$A$7:$A$501="상월면")*('1.계획인구(행정)'!J$7:J$501))</f>
        <v>0</v>
      </c>
      <c r="J78" s="114">
        <f>SUMPRODUCT(('1.계획인구(행정)'!$B$7:$B$501=$B78)*('1.계획인구(행정)'!$A$7:$A$501="상월면")*('1.계획인구(행정)'!K$7:K$501))</f>
        <v>0</v>
      </c>
      <c r="K78" s="114">
        <f>SUMPRODUCT(('1.계획인구(행정)'!$B$7:$B$501=$B78)*('1.계획인구(행정)'!$A$7:$A$501="상월면")*('1.계획인구(행정)'!L$7:L$501))</f>
        <v>0</v>
      </c>
      <c r="L78" s="114">
        <f>SUMPRODUCT(('1.계획인구(행정)'!$B$7:$B$501=$B78)*('1.계획인구(행정)'!$A$7:$A$501="상월면")*('1.계획인구(행정)'!M$7:M$501))</f>
        <v>0</v>
      </c>
      <c r="M78" s="114">
        <f>SUMPRODUCT(('1.계획인구(행정)'!$B$7:$B$501=$B78)*('1.계획인구(행정)'!$A$7:$A$501="상월면")*('1.계획인구(행정)'!N$7:N$501))</f>
        <v>0</v>
      </c>
      <c r="N78" s="114">
        <f>SUMPRODUCT(('1.계획인구(행정)'!$B$7:$B$501=$B78)*('1.계획인구(행정)'!$A$7:$A$501="상월면")*('1.계획인구(행정)'!O$7:O$501))</f>
        <v>0</v>
      </c>
      <c r="O78" s="114">
        <f t="shared" si="55"/>
        <v>437</v>
      </c>
      <c r="P78" s="114">
        <f t="shared" si="56"/>
        <v>438</v>
      </c>
      <c r="Q78" s="114">
        <f t="shared" si="56"/>
        <v>431</v>
      </c>
      <c r="R78" s="114">
        <f t="shared" si="57"/>
        <v>427</v>
      </c>
      <c r="S78" s="114">
        <f t="shared" si="58"/>
        <v>436</v>
      </c>
      <c r="T78" s="114">
        <f t="shared" si="59"/>
        <v>444</v>
      </c>
    </row>
    <row r="79" spans="1:20" ht="15" customHeight="1">
      <c r="A79" s="230"/>
      <c r="B79" s="208" t="s">
        <v>981</v>
      </c>
      <c r="C79" s="114">
        <f>SUMPRODUCT(('1.계획인구(행정)'!$B$7:$B$501=$B79)*('1.계획인구(행정)'!$A$7:$A$501="상월면")*('1.계획인구(행정)'!D$7:D$501))</f>
        <v>260</v>
      </c>
      <c r="D79" s="114">
        <f>SUMPRODUCT(('1.계획인구(행정)'!$B$7:$B$501=$B79)*('1.계획인구(행정)'!$A$7:$A$501="상월면")*('1.계획인구(행정)'!E$7:E$501))</f>
        <v>260</v>
      </c>
      <c r="E79" s="114">
        <f>SUMPRODUCT(('1.계획인구(행정)'!$B$7:$B$501=$B79)*('1.계획인구(행정)'!$A$7:$A$501="상월면")*('1.계획인구(행정)'!F$7:F$501))</f>
        <v>256</v>
      </c>
      <c r="F79" s="114">
        <f>SUMPRODUCT(('1.계획인구(행정)'!$B$7:$B$501=$B79)*('1.계획인구(행정)'!$A$7:$A$501="상월면")*('1.계획인구(행정)'!G$7:G$501))</f>
        <v>253</v>
      </c>
      <c r="G79" s="114">
        <f>SUMPRODUCT(('1.계획인구(행정)'!$B$7:$B$501=$B79)*('1.계획인구(행정)'!$A$7:$A$501="상월면")*('1.계획인구(행정)'!H$7:H$501))</f>
        <v>260</v>
      </c>
      <c r="H79" s="114">
        <f>SUMPRODUCT(('1.계획인구(행정)'!$B$7:$B$501=$B79)*('1.계획인구(행정)'!$A$7:$A$501="상월면")*('1.계획인구(행정)'!I$7:I$501))</f>
        <v>264</v>
      </c>
      <c r="I79" s="114">
        <f>SUMPRODUCT(('1.계획인구(행정)'!$B$7:$B$501=$B79)*('1.계획인구(행정)'!$A$7:$A$501="상월면")*('1.계획인구(행정)'!J$7:J$501))</f>
        <v>0</v>
      </c>
      <c r="J79" s="114">
        <f>SUMPRODUCT(('1.계획인구(행정)'!$B$7:$B$501=$B79)*('1.계획인구(행정)'!$A$7:$A$501="상월면")*('1.계획인구(행정)'!K$7:K$501))</f>
        <v>0</v>
      </c>
      <c r="K79" s="114">
        <f>SUMPRODUCT(('1.계획인구(행정)'!$B$7:$B$501=$B79)*('1.계획인구(행정)'!$A$7:$A$501="상월면")*('1.계획인구(행정)'!L$7:L$501))</f>
        <v>0</v>
      </c>
      <c r="L79" s="114">
        <f>SUMPRODUCT(('1.계획인구(행정)'!$B$7:$B$501=$B79)*('1.계획인구(행정)'!$A$7:$A$501="상월면")*('1.계획인구(행정)'!M$7:M$501))</f>
        <v>0</v>
      </c>
      <c r="M79" s="114">
        <f>SUMPRODUCT(('1.계획인구(행정)'!$B$7:$B$501=$B79)*('1.계획인구(행정)'!$A$7:$A$501="상월면")*('1.계획인구(행정)'!N$7:N$501))</f>
        <v>0</v>
      </c>
      <c r="N79" s="114">
        <f>SUMPRODUCT(('1.계획인구(행정)'!$B$7:$B$501=$B79)*('1.계획인구(행정)'!$A$7:$A$501="상월면")*('1.계획인구(행정)'!O$7:O$501))</f>
        <v>0</v>
      </c>
      <c r="O79" s="114">
        <f t="shared" si="55"/>
        <v>260</v>
      </c>
      <c r="P79" s="114">
        <f t="shared" si="56"/>
        <v>260</v>
      </c>
      <c r="Q79" s="114">
        <f t="shared" si="56"/>
        <v>256</v>
      </c>
      <c r="R79" s="114">
        <f t="shared" si="57"/>
        <v>253</v>
      </c>
      <c r="S79" s="114">
        <f t="shared" si="58"/>
        <v>260</v>
      </c>
      <c r="T79" s="114">
        <f t="shared" si="59"/>
        <v>264</v>
      </c>
    </row>
    <row r="80" spans="1:20" ht="15" customHeight="1">
      <c r="A80" s="230"/>
      <c r="B80" s="208" t="s">
        <v>982</v>
      </c>
      <c r="C80" s="114">
        <f>SUMPRODUCT(('1.계획인구(행정)'!$B$7:$B$501=$B80)*('1.계획인구(행정)'!$A$7:$A$501="상월면")*('1.계획인구(행정)'!D$7:D$501))</f>
        <v>593</v>
      </c>
      <c r="D80" s="114">
        <f>SUMPRODUCT(('1.계획인구(행정)'!$B$7:$B$501=$B80)*('1.계획인구(행정)'!$A$7:$A$501="상월면")*('1.계획인구(행정)'!E$7:E$501))</f>
        <v>594</v>
      </c>
      <c r="E80" s="114">
        <f>SUMPRODUCT(('1.계획인구(행정)'!$B$7:$B$501=$B80)*('1.계획인구(행정)'!$A$7:$A$501="상월면")*('1.계획인구(행정)'!F$7:F$501))</f>
        <v>585</v>
      </c>
      <c r="F80" s="114">
        <f>SUMPRODUCT(('1.계획인구(행정)'!$B$7:$B$501=$B80)*('1.계획인구(행정)'!$A$7:$A$501="상월면")*('1.계획인구(행정)'!G$7:G$501))</f>
        <v>578</v>
      </c>
      <c r="G80" s="114">
        <f>SUMPRODUCT(('1.계획인구(행정)'!$B$7:$B$501=$B80)*('1.계획인구(행정)'!$A$7:$A$501="상월면")*('1.계획인구(행정)'!H$7:H$501))</f>
        <v>592</v>
      </c>
      <c r="H80" s="114">
        <f>SUMPRODUCT(('1.계획인구(행정)'!$B$7:$B$501=$B80)*('1.계획인구(행정)'!$A$7:$A$501="상월면")*('1.계획인구(행정)'!I$7:I$501))</f>
        <v>604</v>
      </c>
      <c r="I80" s="114">
        <f>SUMPRODUCT(('1.계획인구(행정)'!$B$7:$B$501=$B80)*('1.계획인구(행정)'!$A$7:$A$501="상월면")*('1.계획인구(행정)'!J$7:J$501))</f>
        <v>0</v>
      </c>
      <c r="J80" s="114">
        <f>SUMPRODUCT(('1.계획인구(행정)'!$B$7:$B$501=$B80)*('1.계획인구(행정)'!$A$7:$A$501="상월면")*('1.계획인구(행정)'!K$7:K$501))</f>
        <v>0</v>
      </c>
      <c r="K80" s="114">
        <f>SUMPRODUCT(('1.계획인구(행정)'!$B$7:$B$501=$B80)*('1.계획인구(행정)'!$A$7:$A$501="상월면")*('1.계획인구(행정)'!L$7:L$501))</f>
        <v>0</v>
      </c>
      <c r="L80" s="114">
        <f>SUMPRODUCT(('1.계획인구(행정)'!$B$7:$B$501=$B80)*('1.계획인구(행정)'!$A$7:$A$501="상월면")*('1.계획인구(행정)'!M$7:M$501))</f>
        <v>0</v>
      </c>
      <c r="M80" s="114">
        <f>SUMPRODUCT(('1.계획인구(행정)'!$B$7:$B$501=$B80)*('1.계획인구(행정)'!$A$7:$A$501="상월면")*('1.계획인구(행정)'!N$7:N$501))</f>
        <v>0</v>
      </c>
      <c r="N80" s="114">
        <f>SUMPRODUCT(('1.계획인구(행정)'!$B$7:$B$501=$B80)*('1.계획인구(행정)'!$A$7:$A$501="상월면")*('1.계획인구(행정)'!O$7:O$501))</f>
        <v>0</v>
      </c>
      <c r="O80" s="114">
        <f t="shared" si="55"/>
        <v>593</v>
      </c>
      <c r="P80" s="114">
        <f t="shared" si="56"/>
        <v>594</v>
      </c>
      <c r="Q80" s="114">
        <f t="shared" si="56"/>
        <v>585</v>
      </c>
      <c r="R80" s="114">
        <f t="shared" si="57"/>
        <v>578</v>
      </c>
      <c r="S80" s="114">
        <f t="shared" si="58"/>
        <v>592</v>
      </c>
      <c r="T80" s="114">
        <f t="shared" si="59"/>
        <v>604</v>
      </c>
    </row>
    <row r="81" spans="1:20" ht="15" customHeight="1">
      <c r="A81" s="230"/>
      <c r="B81" s="208" t="s">
        <v>983</v>
      </c>
      <c r="C81" s="114">
        <f>SUMPRODUCT(('1.계획인구(행정)'!$B$7:$B$501=$B81)*('1.계획인구(행정)'!$A$7:$A$501="상월면")*('1.계획인구(행정)'!D$7:D$501))</f>
        <v>474</v>
      </c>
      <c r="D81" s="114">
        <f>SUMPRODUCT(('1.계획인구(행정)'!$B$7:$B$501=$B81)*('1.계획인구(행정)'!$A$7:$A$501="상월면")*('1.계획인구(행정)'!E$7:E$501))</f>
        <v>476</v>
      </c>
      <c r="E81" s="114">
        <f>SUMPRODUCT(('1.계획인구(행정)'!$B$7:$B$501=$B81)*('1.계획인구(행정)'!$A$7:$A$501="상월면")*('1.계획인구(행정)'!F$7:F$501))</f>
        <v>468</v>
      </c>
      <c r="F81" s="114">
        <f>SUMPRODUCT(('1.계획인구(행정)'!$B$7:$B$501=$B81)*('1.계획인구(행정)'!$A$7:$A$501="상월면")*('1.계획인구(행정)'!G$7:G$501))</f>
        <v>461</v>
      </c>
      <c r="G81" s="114">
        <f>SUMPRODUCT(('1.계획인구(행정)'!$B$7:$B$501=$B81)*('1.계획인구(행정)'!$A$7:$A$501="상월면")*('1.계획인구(행정)'!H$7:H$501))</f>
        <v>472</v>
      </c>
      <c r="H81" s="114">
        <f>SUMPRODUCT(('1.계획인구(행정)'!$B$7:$B$501=$B81)*('1.계획인구(행정)'!$A$7:$A$501="상월면")*('1.계획인구(행정)'!I$7:I$501))</f>
        <v>481</v>
      </c>
      <c r="I81" s="114">
        <f>SUMPRODUCT(('1.계획인구(행정)'!$B$7:$B$501=$B81)*('1.계획인구(행정)'!$A$7:$A$501="상월면")*('1.계획인구(행정)'!J$7:J$501))</f>
        <v>0</v>
      </c>
      <c r="J81" s="114">
        <f>SUMPRODUCT(('1.계획인구(행정)'!$B$7:$B$501=$B81)*('1.계획인구(행정)'!$A$7:$A$501="상월면")*('1.계획인구(행정)'!K$7:K$501))</f>
        <v>0</v>
      </c>
      <c r="K81" s="114">
        <f>SUMPRODUCT(('1.계획인구(행정)'!$B$7:$B$501=$B81)*('1.계획인구(행정)'!$A$7:$A$501="상월면")*('1.계획인구(행정)'!L$7:L$501))</f>
        <v>0</v>
      </c>
      <c r="L81" s="114">
        <f>SUMPRODUCT(('1.계획인구(행정)'!$B$7:$B$501=$B81)*('1.계획인구(행정)'!$A$7:$A$501="상월면")*('1.계획인구(행정)'!M$7:M$501))</f>
        <v>0</v>
      </c>
      <c r="M81" s="114">
        <f>SUMPRODUCT(('1.계획인구(행정)'!$B$7:$B$501=$B81)*('1.계획인구(행정)'!$A$7:$A$501="상월면")*('1.계획인구(행정)'!N$7:N$501))</f>
        <v>0</v>
      </c>
      <c r="N81" s="114">
        <f>SUMPRODUCT(('1.계획인구(행정)'!$B$7:$B$501=$B81)*('1.계획인구(행정)'!$A$7:$A$501="상월면")*('1.계획인구(행정)'!O$7:O$501))</f>
        <v>0</v>
      </c>
      <c r="O81" s="114">
        <f t="shared" si="55"/>
        <v>474</v>
      </c>
      <c r="P81" s="114">
        <f t="shared" si="56"/>
        <v>476</v>
      </c>
      <c r="Q81" s="114">
        <f t="shared" si="56"/>
        <v>468</v>
      </c>
      <c r="R81" s="114">
        <f t="shared" si="57"/>
        <v>461</v>
      </c>
      <c r="S81" s="114">
        <f t="shared" si="58"/>
        <v>472</v>
      </c>
      <c r="T81" s="114">
        <f t="shared" si="59"/>
        <v>481</v>
      </c>
    </row>
    <row r="82" spans="1:20" ht="15" customHeight="1">
      <c r="A82" s="230"/>
      <c r="B82" s="208" t="s">
        <v>984</v>
      </c>
      <c r="C82" s="114">
        <f>SUMPRODUCT(('1.계획인구(행정)'!$B$7:$B$501=$B82)*('1.계획인구(행정)'!$A$7:$A$501="상월면")*('1.계획인구(행정)'!D$7:D$501))</f>
        <v>514</v>
      </c>
      <c r="D82" s="114">
        <f>SUMPRODUCT(('1.계획인구(행정)'!$B$7:$B$501=$B82)*('1.계획인구(행정)'!$A$7:$A$501="상월면")*('1.계획인구(행정)'!E$7:E$501))</f>
        <v>515</v>
      </c>
      <c r="E82" s="114">
        <f>SUMPRODUCT(('1.계획인구(행정)'!$B$7:$B$501=$B82)*('1.계획인구(행정)'!$A$7:$A$501="상월면")*('1.계획인구(행정)'!F$7:F$501))</f>
        <v>507</v>
      </c>
      <c r="F82" s="114">
        <f>SUMPRODUCT(('1.계획인구(행정)'!$B$7:$B$501=$B82)*('1.계획인구(행정)'!$A$7:$A$501="상월면")*('1.계획인구(행정)'!G$7:G$501))</f>
        <v>501</v>
      </c>
      <c r="G82" s="114">
        <f>SUMPRODUCT(('1.계획인구(행정)'!$B$7:$B$501=$B82)*('1.계획인구(행정)'!$A$7:$A$501="상월면")*('1.계획인구(행정)'!H$7:H$501))</f>
        <v>513</v>
      </c>
      <c r="H82" s="114">
        <f>SUMPRODUCT(('1.계획인구(행정)'!$B$7:$B$501=$B82)*('1.계획인구(행정)'!$A$7:$A$501="상월면")*('1.계획인구(행정)'!I$7:I$501))</f>
        <v>522</v>
      </c>
      <c r="I82" s="114">
        <f>SUMPRODUCT(('1.계획인구(행정)'!$B$7:$B$501=$B82)*('1.계획인구(행정)'!$A$7:$A$501="상월면")*('1.계획인구(행정)'!J$7:J$501))</f>
        <v>0</v>
      </c>
      <c r="J82" s="114">
        <f>SUMPRODUCT(('1.계획인구(행정)'!$B$7:$B$501=$B82)*('1.계획인구(행정)'!$A$7:$A$501="상월면")*('1.계획인구(행정)'!K$7:K$501))</f>
        <v>0</v>
      </c>
      <c r="K82" s="114">
        <f>SUMPRODUCT(('1.계획인구(행정)'!$B$7:$B$501=$B82)*('1.계획인구(행정)'!$A$7:$A$501="상월면")*('1.계획인구(행정)'!L$7:L$501))</f>
        <v>0</v>
      </c>
      <c r="L82" s="114">
        <f>SUMPRODUCT(('1.계획인구(행정)'!$B$7:$B$501=$B82)*('1.계획인구(행정)'!$A$7:$A$501="상월면")*('1.계획인구(행정)'!M$7:M$501))</f>
        <v>0</v>
      </c>
      <c r="M82" s="114">
        <f>SUMPRODUCT(('1.계획인구(행정)'!$B$7:$B$501=$B82)*('1.계획인구(행정)'!$A$7:$A$501="상월면")*('1.계획인구(행정)'!N$7:N$501))</f>
        <v>0</v>
      </c>
      <c r="N82" s="114">
        <f>SUMPRODUCT(('1.계획인구(행정)'!$B$7:$B$501=$B82)*('1.계획인구(행정)'!$A$7:$A$501="상월면")*('1.계획인구(행정)'!O$7:O$501))</f>
        <v>0</v>
      </c>
      <c r="O82" s="114">
        <f t="shared" si="55"/>
        <v>514</v>
      </c>
      <c r="P82" s="114">
        <f t="shared" si="56"/>
        <v>515</v>
      </c>
      <c r="Q82" s="114">
        <f t="shared" si="56"/>
        <v>507</v>
      </c>
      <c r="R82" s="114">
        <f t="shared" si="57"/>
        <v>501</v>
      </c>
      <c r="S82" s="114">
        <f t="shared" si="58"/>
        <v>513</v>
      </c>
      <c r="T82" s="114">
        <f t="shared" si="59"/>
        <v>522</v>
      </c>
    </row>
    <row r="83" spans="1:20" ht="15" customHeight="1">
      <c r="A83" s="230"/>
      <c r="B83" s="208" t="s">
        <v>985</v>
      </c>
      <c r="C83" s="114">
        <f>SUMPRODUCT(('1.계획인구(행정)'!$B$7:$B$501=$B83)*('1.계획인구(행정)'!$A$7:$A$501="상월면")*('1.계획인구(행정)'!D$7:D$501))</f>
        <v>117</v>
      </c>
      <c r="D83" s="114">
        <f>SUMPRODUCT(('1.계획인구(행정)'!$B$7:$B$501=$B83)*('1.계획인구(행정)'!$A$7:$A$501="상월면")*('1.계획인구(행정)'!E$7:E$501))</f>
        <v>117</v>
      </c>
      <c r="E83" s="114">
        <f>SUMPRODUCT(('1.계획인구(행정)'!$B$7:$B$501=$B83)*('1.계획인구(행정)'!$A$7:$A$501="상월면")*('1.계획인구(행정)'!F$7:F$501))</f>
        <v>115</v>
      </c>
      <c r="F83" s="114">
        <f>SUMPRODUCT(('1.계획인구(행정)'!$B$7:$B$501=$B83)*('1.계획인구(행정)'!$A$7:$A$501="상월면")*('1.계획인구(행정)'!G$7:G$501))</f>
        <v>114</v>
      </c>
      <c r="G83" s="114">
        <f>SUMPRODUCT(('1.계획인구(행정)'!$B$7:$B$501=$B83)*('1.계획인구(행정)'!$A$7:$A$501="상월면")*('1.계획인구(행정)'!H$7:H$501))</f>
        <v>117</v>
      </c>
      <c r="H83" s="114">
        <f>SUMPRODUCT(('1.계획인구(행정)'!$B$7:$B$501=$B83)*('1.계획인구(행정)'!$A$7:$A$501="상월면")*('1.계획인구(행정)'!I$7:I$501))</f>
        <v>119</v>
      </c>
      <c r="I83" s="114">
        <f>SUMPRODUCT(('1.계획인구(행정)'!$B$7:$B$501=$B83)*('1.계획인구(행정)'!$A$7:$A$501="상월면")*('1.계획인구(행정)'!J$7:J$501))</f>
        <v>0</v>
      </c>
      <c r="J83" s="114">
        <f>SUMPRODUCT(('1.계획인구(행정)'!$B$7:$B$501=$B83)*('1.계획인구(행정)'!$A$7:$A$501="상월면")*('1.계획인구(행정)'!K$7:K$501))</f>
        <v>0</v>
      </c>
      <c r="K83" s="114">
        <f>SUMPRODUCT(('1.계획인구(행정)'!$B$7:$B$501=$B83)*('1.계획인구(행정)'!$A$7:$A$501="상월면")*('1.계획인구(행정)'!L$7:L$501))</f>
        <v>0</v>
      </c>
      <c r="L83" s="114">
        <f>SUMPRODUCT(('1.계획인구(행정)'!$B$7:$B$501=$B83)*('1.계획인구(행정)'!$A$7:$A$501="상월면")*('1.계획인구(행정)'!M$7:M$501))</f>
        <v>0</v>
      </c>
      <c r="M83" s="114">
        <f>SUMPRODUCT(('1.계획인구(행정)'!$B$7:$B$501=$B83)*('1.계획인구(행정)'!$A$7:$A$501="상월면")*('1.계획인구(행정)'!N$7:N$501))</f>
        <v>0</v>
      </c>
      <c r="N83" s="114">
        <f>SUMPRODUCT(('1.계획인구(행정)'!$B$7:$B$501=$B83)*('1.계획인구(행정)'!$A$7:$A$501="상월면")*('1.계획인구(행정)'!O$7:O$501))</f>
        <v>0</v>
      </c>
      <c r="O83" s="114">
        <f t="shared" si="55"/>
        <v>117</v>
      </c>
      <c r="P83" s="114">
        <f t="shared" si="56"/>
        <v>117</v>
      </c>
      <c r="Q83" s="114">
        <f t="shared" si="56"/>
        <v>115</v>
      </c>
      <c r="R83" s="114">
        <f t="shared" si="57"/>
        <v>114</v>
      </c>
      <c r="S83" s="114">
        <f t="shared" si="58"/>
        <v>117</v>
      </c>
      <c r="T83" s="114">
        <f t="shared" si="59"/>
        <v>119</v>
      </c>
    </row>
    <row r="84" spans="1:20" ht="15" customHeight="1">
      <c r="A84" s="230"/>
      <c r="B84" s="208" t="s">
        <v>986</v>
      </c>
      <c r="C84" s="114">
        <f>SUMPRODUCT(('1.계획인구(행정)'!$B$7:$B$501=$B84)*('1.계획인구(행정)'!$A$7:$A$501="상월면")*('1.계획인구(행정)'!D$7:D$501))</f>
        <v>309</v>
      </c>
      <c r="D84" s="114">
        <f>SUMPRODUCT(('1.계획인구(행정)'!$B$7:$B$501=$B84)*('1.계획인구(행정)'!$A$7:$A$501="상월면")*('1.계획인구(행정)'!E$7:E$501))</f>
        <v>309</v>
      </c>
      <c r="E84" s="114">
        <f>SUMPRODUCT(('1.계획인구(행정)'!$B$7:$B$501=$B84)*('1.계획인구(행정)'!$A$7:$A$501="상월면")*('1.계획인구(행정)'!F$7:F$501))</f>
        <v>305</v>
      </c>
      <c r="F84" s="114">
        <f>SUMPRODUCT(('1.계획인구(행정)'!$B$7:$B$501=$B84)*('1.계획인구(행정)'!$A$7:$A$501="상월면")*('1.계획인구(행정)'!G$7:G$501))</f>
        <v>301</v>
      </c>
      <c r="G84" s="114">
        <f>SUMPRODUCT(('1.계획인구(행정)'!$B$7:$B$501=$B84)*('1.계획인구(행정)'!$A$7:$A$501="상월면")*('1.계획인구(행정)'!H$7:H$501))</f>
        <v>308</v>
      </c>
      <c r="H84" s="114">
        <f>SUMPRODUCT(('1.계획인구(행정)'!$B$7:$B$501=$B84)*('1.계획인구(행정)'!$A$7:$A$501="상월면")*('1.계획인구(행정)'!I$7:I$501))</f>
        <v>314</v>
      </c>
      <c r="I84" s="114">
        <f>SUMPRODUCT(('1.계획인구(행정)'!$B$7:$B$501=$B84)*('1.계획인구(행정)'!$A$7:$A$501="상월면")*('1.계획인구(행정)'!J$7:J$501))</f>
        <v>0</v>
      </c>
      <c r="J84" s="114">
        <f>SUMPRODUCT(('1.계획인구(행정)'!$B$7:$B$501=$B84)*('1.계획인구(행정)'!$A$7:$A$501="상월면")*('1.계획인구(행정)'!K$7:K$501))</f>
        <v>0</v>
      </c>
      <c r="K84" s="114">
        <f>SUMPRODUCT(('1.계획인구(행정)'!$B$7:$B$501=$B84)*('1.계획인구(행정)'!$A$7:$A$501="상월면")*('1.계획인구(행정)'!L$7:L$501))</f>
        <v>0</v>
      </c>
      <c r="L84" s="114">
        <f>SUMPRODUCT(('1.계획인구(행정)'!$B$7:$B$501=$B84)*('1.계획인구(행정)'!$A$7:$A$501="상월면")*('1.계획인구(행정)'!M$7:M$501))</f>
        <v>0</v>
      </c>
      <c r="M84" s="114">
        <f>SUMPRODUCT(('1.계획인구(행정)'!$B$7:$B$501=$B84)*('1.계획인구(행정)'!$A$7:$A$501="상월면")*('1.계획인구(행정)'!N$7:N$501))</f>
        <v>0</v>
      </c>
      <c r="N84" s="114">
        <f>SUMPRODUCT(('1.계획인구(행정)'!$B$7:$B$501=$B84)*('1.계획인구(행정)'!$A$7:$A$501="상월면")*('1.계획인구(행정)'!O$7:O$501))</f>
        <v>0</v>
      </c>
      <c r="O84" s="114">
        <f t="shared" si="55"/>
        <v>309</v>
      </c>
      <c r="P84" s="114">
        <f t="shared" si="56"/>
        <v>309</v>
      </c>
      <c r="Q84" s="114">
        <f t="shared" si="56"/>
        <v>305</v>
      </c>
      <c r="R84" s="114">
        <f t="shared" si="57"/>
        <v>301</v>
      </c>
      <c r="S84" s="114">
        <f t="shared" si="58"/>
        <v>308</v>
      </c>
      <c r="T84" s="114">
        <f t="shared" si="59"/>
        <v>314</v>
      </c>
    </row>
    <row r="85" spans="1:20" ht="15" customHeight="1">
      <c r="A85" s="230"/>
      <c r="B85" s="208" t="s">
        <v>987</v>
      </c>
      <c r="C85" s="114">
        <f>SUMPRODUCT(('1.계획인구(행정)'!$B$7:$B$501=$B85)*('1.계획인구(행정)'!$A$7:$A$501="상월면")*('1.계획인구(행정)'!D$7:D$501))</f>
        <v>157</v>
      </c>
      <c r="D85" s="114">
        <f>SUMPRODUCT(('1.계획인구(행정)'!$B$7:$B$501=$B85)*('1.계획인구(행정)'!$A$7:$A$501="상월면")*('1.계획인구(행정)'!E$7:E$501))</f>
        <v>157</v>
      </c>
      <c r="E85" s="114">
        <f>SUMPRODUCT(('1.계획인구(행정)'!$B$7:$B$501=$B85)*('1.계획인구(행정)'!$A$7:$A$501="상월면")*('1.계획인구(행정)'!F$7:F$501))</f>
        <v>155</v>
      </c>
      <c r="F85" s="114">
        <f>SUMPRODUCT(('1.계획인구(행정)'!$B$7:$B$501=$B85)*('1.계획인구(행정)'!$A$7:$A$501="상월면")*('1.계획인구(행정)'!G$7:G$501))</f>
        <v>153</v>
      </c>
      <c r="G85" s="114">
        <f>SUMPRODUCT(('1.계획인구(행정)'!$B$7:$B$501=$B85)*('1.계획인구(행정)'!$A$7:$A$501="상월면")*('1.계획인구(행정)'!H$7:H$501))</f>
        <v>157</v>
      </c>
      <c r="H85" s="114">
        <f>SUMPRODUCT(('1.계획인구(행정)'!$B$7:$B$501=$B85)*('1.계획인구(행정)'!$A$7:$A$501="상월면")*('1.계획인구(행정)'!I$7:I$501))</f>
        <v>160</v>
      </c>
      <c r="I85" s="114">
        <f>SUMPRODUCT(('1.계획인구(행정)'!$B$7:$B$501=$B85)*('1.계획인구(행정)'!$A$7:$A$501="상월면")*('1.계획인구(행정)'!J$7:J$501))</f>
        <v>0</v>
      </c>
      <c r="J85" s="114">
        <f>SUMPRODUCT(('1.계획인구(행정)'!$B$7:$B$501=$B85)*('1.계획인구(행정)'!$A$7:$A$501="상월면")*('1.계획인구(행정)'!K$7:K$501))</f>
        <v>0</v>
      </c>
      <c r="K85" s="114">
        <f>SUMPRODUCT(('1.계획인구(행정)'!$B$7:$B$501=$B85)*('1.계획인구(행정)'!$A$7:$A$501="상월면")*('1.계획인구(행정)'!L$7:L$501))</f>
        <v>0</v>
      </c>
      <c r="L85" s="114">
        <f>SUMPRODUCT(('1.계획인구(행정)'!$B$7:$B$501=$B85)*('1.계획인구(행정)'!$A$7:$A$501="상월면")*('1.계획인구(행정)'!M$7:M$501))</f>
        <v>0</v>
      </c>
      <c r="M85" s="114">
        <f>SUMPRODUCT(('1.계획인구(행정)'!$B$7:$B$501=$B85)*('1.계획인구(행정)'!$A$7:$A$501="상월면")*('1.계획인구(행정)'!N$7:N$501))</f>
        <v>0</v>
      </c>
      <c r="N85" s="114">
        <f>SUMPRODUCT(('1.계획인구(행정)'!$B$7:$B$501=$B85)*('1.계획인구(행정)'!$A$7:$A$501="상월면")*('1.계획인구(행정)'!O$7:O$501))</f>
        <v>0</v>
      </c>
      <c r="O85" s="114">
        <f t="shared" si="55"/>
        <v>157</v>
      </c>
      <c r="P85" s="114">
        <f t="shared" si="56"/>
        <v>157</v>
      </c>
      <c r="Q85" s="114">
        <f t="shared" si="56"/>
        <v>155</v>
      </c>
      <c r="R85" s="114">
        <f t="shared" si="57"/>
        <v>153</v>
      </c>
      <c r="S85" s="114">
        <f t="shared" si="58"/>
        <v>157</v>
      </c>
      <c r="T85" s="114">
        <f t="shared" si="59"/>
        <v>160</v>
      </c>
    </row>
    <row r="86" spans="1:20" ht="15" customHeight="1">
      <c r="A86" s="230"/>
      <c r="B86" s="208" t="s">
        <v>988</v>
      </c>
      <c r="C86" s="114">
        <f>SUMPRODUCT(('1.계획인구(행정)'!$B$7:$B$501=$B86)*('1.계획인구(행정)'!$A$7:$A$501="상월면")*('1.계획인구(행정)'!D$7:D$501))</f>
        <v>150</v>
      </c>
      <c r="D86" s="114">
        <f>SUMPRODUCT(('1.계획인구(행정)'!$B$7:$B$501=$B86)*('1.계획인구(행정)'!$A$7:$A$501="상월면")*('1.계획인구(행정)'!E$7:E$501))</f>
        <v>150</v>
      </c>
      <c r="E86" s="114">
        <f>SUMPRODUCT(('1.계획인구(행정)'!$B$7:$B$501=$B86)*('1.계획인구(행정)'!$A$7:$A$501="상월면")*('1.계획인구(행정)'!F$7:F$501))</f>
        <v>148</v>
      </c>
      <c r="F86" s="114">
        <f>SUMPRODUCT(('1.계획인구(행정)'!$B$7:$B$501=$B86)*('1.계획인구(행정)'!$A$7:$A$501="상월면")*('1.계획인구(행정)'!G$7:G$501))</f>
        <v>146</v>
      </c>
      <c r="G86" s="114">
        <f>SUMPRODUCT(('1.계획인구(행정)'!$B$7:$B$501=$B86)*('1.계획인구(행정)'!$A$7:$A$501="상월면")*('1.계획인구(행정)'!H$7:H$501))</f>
        <v>149</v>
      </c>
      <c r="H86" s="114">
        <f>SUMPRODUCT(('1.계획인구(행정)'!$B$7:$B$501=$B86)*('1.계획인구(행정)'!$A$7:$A$501="상월면")*('1.계획인구(행정)'!I$7:I$501))</f>
        <v>152</v>
      </c>
      <c r="I86" s="114">
        <f>SUMPRODUCT(('1.계획인구(행정)'!$B$7:$B$501=$B86)*('1.계획인구(행정)'!$A$7:$A$501="상월면")*('1.계획인구(행정)'!J$7:J$501))</f>
        <v>0</v>
      </c>
      <c r="J86" s="114">
        <f>SUMPRODUCT(('1.계획인구(행정)'!$B$7:$B$501=$B86)*('1.계획인구(행정)'!$A$7:$A$501="상월면")*('1.계획인구(행정)'!K$7:K$501))</f>
        <v>0</v>
      </c>
      <c r="K86" s="114">
        <f>SUMPRODUCT(('1.계획인구(행정)'!$B$7:$B$501=$B86)*('1.계획인구(행정)'!$A$7:$A$501="상월면")*('1.계획인구(행정)'!L$7:L$501))</f>
        <v>0</v>
      </c>
      <c r="L86" s="114">
        <f>SUMPRODUCT(('1.계획인구(행정)'!$B$7:$B$501=$B86)*('1.계획인구(행정)'!$A$7:$A$501="상월면")*('1.계획인구(행정)'!M$7:M$501))</f>
        <v>0</v>
      </c>
      <c r="M86" s="114">
        <f>SUMPRODUCT(('1.계획인구(행정)'!$B$7:$B$501=$B86)*('1.계획인구(행정)'!$A$7:$A$501="상월면")*('1.계획인구(행정)'!N$7:N$501))</f>
        <v>0</v>
      </c>
      <c r="N86" s="114">
        <f>SUMPRODUCT(('1.계획인구(행정)'!$B$7:$B$501=$B86)*('1.계획인구(행정)'!$A$7:$A$501="상월면")*('1.계획인구(행정)'!O$7:O$501))</f>
        <v>0</v>
      </c>
      <c r="O86" s="114">
        <f t="shared" si="55"/>
        <v>150</v>
      </c>
      <c r="P86" s="114">
        <f t="shared" si="56"/>
        <v>150</v>
      </c>
      <c r="Q86" s="114">
        <f t="shared" si="56"/>
        <v>148</v>
      </c>
      <c r="R86" s="114">
        <f t="shared" si="57"/>
        <v>146</v>
      </c>
      <c r="S86" s="114">
        <f t="shared" si="58"/>
        <v>149</v>
      </c>
      <c r="T86" s="114">
        <f t="shared" si="59"/>
        <v>152</v>
      </c>
    </row>
    <row r="87" spans="1:20" ht="15" customHeight="1">
      <c r="A87" s="230"/>
      <c r="B87" s="208" t="s">
        <v>989</v>
      </c>
      <c r="C87" s="114">
        <f>SUMPRODUCT(('1.계획인구(행정)'!$B$7:$B$501=$B87)*('1.계획인구(행정)'!$A$7:$A$501="상월면")*('1.계획인구(행정)'!D$7:D$501))</f>
        <v>337</v>
      </c>
      <c r="D87" s="114">
        <f>SUMPRODUCT(('1.계획인구(행정)'!$B$7:$B$501=$B87)*('1.계획인구(행정)'!$A$7:$A$501="상월면")*('1.계획인구(행정)'!E$7:E$501))</f>
        <v>337</v>
      </c>
      <c r="E87" s="114">
        <f>SUMPRODUCT(('1.계획인구(행정)'!$B$7:$B$501=$B87)*('1.계획인구(행정)'!$A$7:$A$501="상월면")*('1.계획인구(행정)'!F$7:F$501))</f>
        <v>332</v>
      </c>
      <c r="F87" s="114">
        <f>SUMPRODUCT(('1.계획인구(행정)'!$B$7:$B$501=$B87)*('1.계획인구(행정)'!$A$7:$A$501="상월면")*('1.계획인구(행정)'!G$7:G$501))</f>
        <v>329</v>
      </c>
      <c r="G87" s="114">
        <f>SUMPRODUCT(('1.계획인구(행정)'!$B$7:$B$501=$B87)*('1.계획인구(행정)'!$A$7:$A$501="상월면")*('1.계획인구(행정)'!H$7:H$501))</f>
        <v>336</v>
      </c>
      <c r="H87" s="114">
        <f>SUMPRODUCT(('1.계획인구(행정)'!$B$7:$B$501=$B87)*('1.계획인구(행정)'!$A$7:$A$501="상월면")*('1.계획인구(행정)'!I$7:I$501))</f>
        <v>343</v>
      </c>
      <c r="I87" s="114">
        <f>SUMPRODUCT(('1.계획인구(행정)'!$B$7:$B$501=$B87)*('1.계획인구(행정)'!$A$7:$A$501="상월면")*('1.계획인구(행정)'!J$7:J$501))</f>
        <v>0</v>
      </c>
      <c r="J87" s="114">
        <f>SUMPRODUCT(('1.계획인구(행정)'!$B$7:$B$501=$B87)*('1.계획인구(행정)'!$A$7:$A$501="상월면")*('1.계획인구(행정)'!K$7:K$501))</f>
        <v>0</v>
      </c>
      <c r="K87" s="114">
        <f>SUMPRODUCT(('1.계획인구(행정)'!$B$7:$B$501=$B87)*('1.계획인구(행정)'!$A$7:$A$501="상월면")*('1.계획인구(행정)'!L$7:L$501))</f>
        <v>0</v>
      </c>
      <c r="L87" s="114">
        <f>SUMPRODUCT(('1.계획인구(행정)'!$B$7:$B$501=$B87)*('1.계획인구(행정)'!$A$7:$A$501="상월면")*('1.계획인구(행정)'!M$7:M$501))</f>
        <v>0</v>
      </c>
      <c r="M87" s="114">
        <f>SUMPRODUCT(('1.계획인구(행정)'!$B$7:$B$501=$B87)*('1.계획인구(행정)'!$A$7:$A$501="상월면")*('1.계획인구(행정)'!N$7:N$501))</f>
        <v>0</v>
      </c>
      <c r="N87" s="114">
        <f>SUMPRODUCT(('1.계획인구(행정)'!$B$7:$B$501=$B87)*('1.계획인구(행정)'!$A$7:$A$501="상월면")*('1.계획인구(행정)'!O$7:O$501))</f>
        <v>0</v>
      </c>
      <c r="O87" s="114">
        <f t="shared" si="55"/>
        <v>337</v>
      </c>
      <c r="P87" s="114">
        <f t="shared" si="56"/>
        <v>337</v>
      </c>
      <c r="Q87" s="114">
        <f t="shared" si="56"/>
        <v>332</v>
      </c>
      <c r="R87" s="114">
        <f t="shared" si="57"/>
        <v>329</v>
      </c>
      <c r="S87" s="114">
        <f t="shared" si="58"/>
        <v>336</v>
      </c>
      <c r="T87" s="114">
        <f t="shared" si="59"/>
        <v>343</v>
      </c>
    </row>
    <row r="88" spans="1:20" ht="15" customHeight="1">
      <c r="A88" s="230"/>
      <c r="B88" s="208" t="s">
        <v>990</v>
      </c>
      <c r="C88" s="114">
        <f>SUMPRODUCT(('1.계획인구(행정)'!$B$7:$B$501=$B88)*('1.계획인구(행정)'!$A$7:$A$501="상월면")*('1.계획인구(행정)'!D$7:D$501))</f>
        <v>259</v>
      </c>
      <c r="D88" s="114">
        <f>SUMPRODUCT(('1.계획인구(행정)'!$B$7:$B$501=$B88)*('1.계획인구(행정)'!$A$7:$A$501="상월면")*('1.계획인구(행정)'!E$7:E$501))</f>
        <v>259</v>
      </c>
      <c r="E88" s="114">
        <f>SUMPRODUCT(('1.계획인구(행정)'!$B$7:$B$501=$B88)*('1.계획인구(행정)'!$A$7:$A$501="상월면")*('1.계획인구(행정)'!F$7:F$501))</f>
        <v>255</v>
      </c>
      <c r="F88" s="114">
        <f>SUMPRODUCT(('1.계획인구(행정)'!$B$7:$B$501=$B88)*('1.계획인구(행정)'!$A$7:$A$501="상월면")*('1.계획인구(행정)'!G$7:G$501))</f>
        <v>252</v>
      </c>
      <c r="G88" s="114">
        <f>SUMPRODUCT(('1.계획인구(행정)'!$B$7:$B$501=$B88)*('1.계획인구(행정)'!$A$7:$A$501="상월면")*('1.계획인구(행정)'!H$7:H$501))</f>
        <v>259</v>
      </c>
      <c r="H88" s="114">
        <f>SUMPRODUCT(('1.계획인구(행정)'!$B$7:$B$501=$B88)*('1.계획인구(행정)'!$A$7:$A$501="상월면")*('1.계획인구(행정)'!I$7:I$501))</f>
        <v>263</v>
      </c>
      <c r="I88" s="114">
        <f>SUMPRODUCT(('1.계획인구(행정)'!$B$7:$B$501=$B88)*('1.계획인구(행정)'!$A$7:$A$501="상월면")*('1.계획인구(행정)'!J$7:J$501))</f>
        <v>0</v>
      </c>
      <c r="J88" s="114">
        <f>SUMPRODUCT(('1.계획인구(행정)'!$B$7:$B$501=$B88)*('1.계획인구(행정)'!$A$7:$A$501="상월면")*('1.계획인구(행정)'!K$7:K$501))</f>
        <v>0</v>
      </c>
      <c r="K88" s="114">
        <f>SUMPRODUCT(('1.계획인구(행정)'!$B$7:$B$501=$B88)*('1.계획인구(행정)'!$A$7:$A$501="상월면")*('1.계획인구(행정)'!L$7:L$501))</f>
        <v>0</v>
      </c>
      <c r="L88" s="114">
        <f>SUMPRODUCT(('1.계획인구(행정)'!$B$7:$B$501=$B88)*('1.계획인구(행정)'!$A$7:$A$501="상월면")*('1.계획인구(행정)'!M$7:M$501))</f>
        <v>0</v>
      </c>
      <c r="M88" s="114">
        <f>SUMPRODUCT(('1.계획인구(행정)'!$B$7:$B$501=$B88)*('1.계획인구(행정)'!$A$7:$A$501="상월면")*('1.계획인구(행정)'!N$7:N$501))</f>
        <v>0</v>
      </c>
      <c r="N88" s="114">
        <f>SUMPRODUCT(('1.계획인구(행정)'!$B$7:$B$501=$B88)*('1.계획인구(행정)'!$A$7:$A$501="상월면")*('1.계획인구(행정)'!O$7:O$501))</f>
        <v>0</v>
      </c>
      <c r="O88" s="114">
        <f t="shared" si="55"/>
        <v>259</v>
      </c>
      <c r="P88" s="114">
        <f t="shared" si="56"/>
        <v>259</v>
      </c>
      <c r="Q88" s="114">
        <f t="shared" si="56"/>
        <v>255</v>
      </c>
      <c r="R88" s="114">
        <f t="shared" si="57"/>
        <v>252</v>
      </c>
      <c r="S88" s="114">
        <f t="shared" si="58"/>
        <v>259</v>
      </c>
      <c r="T88" s="114">
        <f t="shared" si="59"/>
        <v>263</v>
      </c>
    </row>
    <row r="89" spans="1:20" ht="15.95" customHeight="1">
      <c r="A89" s="230" t="s">
        <v>991</v>
      </c>
      <c r="B89" s="210" t="s">
        <v>36</v>
      </c>
      <c r="C89" s="115">
        <f>SUM(C90:C101)</f>
        <v>4307</v>
      </c>
      <c r="D89" s="115">
        <f t="shared" ref="D89" si="60">SUM(D90:D101)</f>
        <v>4313</v>
      </c>
      <c r="E89" s="115">
        <f t="shared" ref="E89:T89" si="61">SUM(E90:E101)</f>
        <v>4247</v>
      </c>
      <c r="F89" s="115">
        <f t="shared" si="61"/>
        <v>4209</v>
      </c>
      <c r="G89" s="115">
        <f t="shared" si="61"/>
        <v>4306</v>
      </c>
      <c r="H89" s="115">
        <f t="shared" si="61"/>
        <v>4389</v>
      </c>
      <c r="I89" s="115">
        <f t="shared" si="61"/>
        <v>0</v>
      </c>
      <c r="J89" s="115">
        <f t="shared" ref="J89" si="62">SUM(J90:J101)</f>
        <v>0</v>
      </c>
      <c r="K89" s="115">
        <f t="shared" si="61"/>
        <v>0</v>
      </c>
      <c r="L89" s="115">
        <f t="shared" si="61"/>
        <v>0</v>
      </c>
      <c r="M89" s="115">
        <f t="shared" si="61"/>
        <v>0</v>
      </c>
      <c r="N89" s="115">
        <f t="shared" si="61"/>
        <v>0</v>
      </c>
      <c r="O89" s="115">
        <f t="shared" si="61"/>
        <v>4307</v>
      </c>
      <c r="P89" s="115">
        <f t="shared" ref="P89" si="63">SUM(P90:P101)</f>
        <v>4313</v>
      </c>
      <c r="Q89" s="115">
        <f t="shared" si="61"/>
        <v>4247</v>
      </c>
      <c r="R89" s="115">
        <f t="shared" si="61"/>
        <v>4209</v>
      </c>
      <c r="S89" s="115">
        <f t="shared" si="61"/>
        <v>4306</v>
      </c>
      <c r="T89" s="115">
        <f t="shared" si="61"/>
        <v>4389</v>
      </c>
    </row>
    <row r="90" spans="1:20" ht="15.95" customHeight="1">
      <c r="A90" s="230"/>
      <c r="B90" s="208" t="s">
        <v>992</v>
      </c>
      <c r="C90" s="114">
        <f>SUMPRODUCT(('1.계획인구(행정)'!$B$7:$B$501=$B90)*('1.계획인구(행정)'!$A$7:$A$501="부적면")*('1.계획인구(행정)'!D$7:D$501))</f>
        <v>794</v>
      </c>
      <c r="D90" s="114">
        <f>SUMPRODUCT(('1.계획인구(행정)'!$B$7:$B$501=$B90)*('1.계획인구(행정)'!$A$7:$A$501="부적면")*('1.계획인구(행정)'!E$7:E$501))</f>
        <v>795</v>
      </c>
      <c r="E90" s="114">
        <f>SUMPRODUCT(('1.계획인구(행정)'!$B$7:$B$501=$B90)*('1.계획인구(행정)'!$A$7:$A$501="부적면")*('1.계획인구(행정)'!F$7:F$501))</f>
        <v>783</v>
      </c>
      <c r="F90" s="114">
        <f>SUMPRODUCT(('1.계획인구(행정)'!$B$7:$B$501=$B90)*('1.계획인구(행정)'!$A$7:$A$501="부적면")*('1.계획인구(행정)'!G$7:G$501))</f>
        <v>774</v>
      </c>
      <c r="G90" s="114">
        <f>SUMPRODUCT(('1.계획인구(행정)'!$B$7:$B$501=$B90)*('1.계획인구(행정)'!$A$7:$A$501="부적면")*('1.계획인구(행정)'!H$7:H$501))</f>
        <v>794</v>
      </c>
      <c r="H90" s="114">
        <f>SUMPRODUCT(('1.계획인구(행정)'!$B$7:$B$501=$B90)*('1.계획인구(행정)'!$A$7:$A$501="부적면")*('1.계획인구(행정)'!I$7:I$501))</f>
        <v>810</v>
      </c>
      <c r="I90" s="114">
        <f>SUMPRODUCT(('1.계획인구(행정)'!$B$7:$B$501=$B90)*('1.계획인구(행정)'!$A$7:$A$501="부적면")*('1.계획인구(행정)'!J$7:J$501))</f>
        <v>0</v>
      </c>
      <c r="J90" s="114">
        <f>SUMPRODUCT(('1.계획인구(행정)'!$B$7:$B$501=$B90)*('1.계획인구(행정)'!$A$7:$A$501="부적면")*('1.계획인구(행정)'!K$7:K$501))</f>
        <v>0</v>
      </c>
      <c r="K90" s="114">
        <f>SUMPRODUCT(('1.계획인구(행정)'!$B$7:$B$501=$B90)*('1.계획인구(행정)'!$A$7:$A$501="부적면")*('1.계획인구(행정)'!L$7:L$501))</f>
        <v>0</v>
      </c>
      <c r="L90" s="114">
        <f>SUMPRODUCT(('1.계획인구(행정)'!$B$7:$B$501=$B90)*('1.계획인구(행정)'!$A$7:$A$501="부적면")*('1.계획인구(행정)'!M$7:M$501))</f>
        <v>0</v>
      </c>
      <c r="M90" s="114">
        <f>SUMPRODUCT(('1.계획인구(행정)'!$B$7:$B$501=$B90)*('1.계획인구(행정)'!$A$7:$A$501="부적면")*('1.계획인구(행정)'!N$7:N$501))</f>
        <v>0</v>
      </c>
      <c r="N90" s="114">
        <f>SUMPRODUCT(('1.계획인구(행정)'!$B$7:$B$501=$B90)*('1.계획인구(행정)'!$A$7:$A$501="부적면")*('1.계획인구(행정)'!O$7:O$501))</f>
        <v>0</v>
      </c>
      <c r="O90" s="114">
        <f t="shared" ref="O90:O101" si="64">C90+I90</f>
        <v>794</v>
      </c>
      <c r="P90" s="114">
        <f t="shared" ref="P90:Q101" si="65">D90+J90</f>
        <v>795</v>
      </c>
      <c r="Q90" s="114">
        <f t="shared" si="65"/>
        <v>783</v>
      </c>
      <c r="R90" s="114">
        <f t="shared" ref="R90:R101" si="66">F90+L90</f>
        <v>774</v>
      </c>
      <c r="S90" s="114">
        <f t="shared" ref="S90:S101" si="67">G90+M90</f>
        <v>794</v>
      </c>
      <c r="T90" s="114">
        <f t="shared" ref="T90:T101" si="68">H90+N90</f>
        <v>810</v>
      </c>
    </row>
    <row r="91" spans="1:20" ht="15.95" customHeight="1">
      <c r="A91" s="230"/>
      <c r="B91" s="208" t="s">
        <v>993</v>
      </c>
      <c r="C91" s="114">
        <f>SUMPRODUCT(('1.계획인구(행정)'!$B$7:$B$501=$B91)*('1.계획인구(행정)'!$A$7:$A$501="부적면")*('1.계획인구(행정)'!D$7:D$501))</f>
        <v>384</v>
      </c>
      <c r="D91" s="114">
        <f>SUMPRODUCT(('1.계획인구(행정)'!$B$7:$B$501=$B91)*('1.계획인구(행정)'!$A$7:$A$501="부적면")*('1.계획인구(행정)'!E$7:E$501))</f>
        <v>385</v>
      </c>
      <c r="E91" s="114">
        <f>SUMPRODUCT(('1.계획인구(행정)'!$B$7:$B$501=$B91)*('1.계획인구(행정)'!$A$7:$A$501="부적면")*('1.계획인구(행정)'!F$7:F$501))</f>
        <v>380</v>
      </c>
      <c r="F91" s="114">
        <f>SUMPRODUCT(('1.계획인구(행정)'!$B$7:$B$501=$B91)*('1.계획인구(행정)'!$A$7:$A$501="부적면")*('1.계획인구(행정)'!G$7:G$501))</f>
        <v>375</v>
      </c>
      <c r="G91" s="114">
        <f>SUMPRODUCT(('1.계획인구(행정)'!$B$7:$B$501=$B91)*('1.계획인구(행정)'!$A$7:$A$501="부적면")*('1.계획인구(행정)'!H$7:H$501))</f>
        <v>384</v>
      </c>
      <c r="H91" s="114">
        <f>SUMPRODUCT(('1.계획인구(행정)'!$B$7:$B$501=$B91)*('1.계획인구(행정)'!$A$7:$A$501="부적면")*('1.계획인구(행정)'!I$7:I$501))</f>
        <v>391</v>
      </c>
      <c r="I91" s="114">
        <f>SUMPRODUCT(('1.계획인구(행정)'!$B$7:$B$501=$B91)*('1.계획인구(행정)'!$A$7:$A$501="부적면")*('1.계획인구(행정)'!J$7:J$501))</f>
        <v>0</v>
      </c>
      <c r="J91" s="114">
        <f>SUMPRODUCT(('1.계획인구(행정)'!$B$7:$B$501=$B91)*('1.계획인구(행정)'!$A$7:$A$501="부적면")*('1.계획인구(행정)'!K$7:K$501))</f>
        <v>0</v>
      </c>
      <c r="K91" s="114">
        <f>SUMPRODUCT(('1.계획인구(행정)'!$B$7:$B$501=$B91)*('1.계획인구(행정)'!$A$7:$A$501="부적면")*('1.계획인구(행정)'!L$7:L$501))</f>
        <v>0</v>
      </c>
      <c r="L91" s="114">
        <f>SUMPRODUCT(('1.계획인구(행정)'!$B$7:$B$501=$B91)*('1.계획인구(행정)'!$A$7:$A$501="부적면")*('1.계획인구(행정)'!M$7:M$501))</f>
        <v>0</v>
      </c>
      <c r="M91" s="114">
        <f>SUMPRODUCT(('1.계획인구(행정)'!$B$7:$B$501=$B91)*('1.계획인구(행정)'!$A$7:$A$501="부적면")*('1.계획인구(행정)'!N$7:N$501))</f>
        <v>0</v>
      </c>
      <c r="N91" s="114">
        <f>SUMPRODUCT(('1.계획인구(행정)'!$B$7:$B$501=$B91)*('1.계획인구(행정)'!$A$7:$A$501="부적면")*('1.계획인구(행정)'!O$7:O$501))</f>
        <v>0</v>
      </c>
      <c r="O91" s="114">
        <f t="shared" si="64"/>
        <v>384</v>
      </c>
      <c r="P91" s="114">
        <f t="shared" si="65"/>
        <v>385</v>
      </c>
      <c r="Q91" s="114">
        <f t="shared" si="65"/>
        <v>380</v>
      </c>
      <c r="R91" s="114">
        <f t="shared" si="66"/>
        <v>375</v>
      </c>
      <c r="S91" s="114">
        <f t="shared" si="67"/>
        <v>384</v>
      </c>
      <c r="T91" s="114">
        <f t="shared" si="68"/>
        <v>391</v>
      </c>
    </row>
    <row r="92" spans="1:20" ht="15.95" customHeight="1">
      <c r="A92" s="230"/>
      <c r="B92" s="208" t="s">
        <v>994</v>
      </c>
      <c r="C92" s="114">
        <f>SUMPRODUCT(('1.계획인구(행정)'!$B$7:$B$501=$B92)*('1.계획인구(행정)'!$A$7:$A$501="부적면")*('1.계획인구(행정)'!D$7:D$501))</f>
        <v>226</v>
      </c>
      <c r="D92" s="114">
        <f>SUMPRODUCT(('1.계획인구(행정)'!$B$7:$B$501=$B92)*('1.계획인구(행정)'!$A$7:$A$501="부적면")*('1.계획인구(행정)'!E$7:E$501))</f>
        <v>226</v>
      </c>
      <c r="E92" s="114">
        <f>SUMPRODUCT(('1.계획인구(행정)'!$B$7:$B$501=$B92)*('1.계획인구(행정)'!$A$7:$A$501="부적면")*('1.계획인구(행정)'!F$7:F$501))</f>
        <v>223</v>
      </c>
      <c r="F92" s="114">
        <f>SUMPRODUCT(('1.계획인구(행정)'!$B$7:$B$501=$B92)*('1.계획인구(행정)'!$A$7:$A$501="부적면")*('1.계획인구(행정)'!G$7:G$501))</f>
        <v>221</v>
      </c>
      <c r="G92" s="114">
        <f>SUMPRODUCT(('1.계획인구(행정)'!$B$7:$B$501=$B92)*('1.계획인구(행정)'!$A$7:$A$501="부적면")*('1.계획인구(행정)'!H$7:H$501))</f>
        <v>226</v>
      </c>
      <c r="H92" s="114">
        <f>SUMPRODUCT(('1.계획인구(행정)'!$B$7:$B$501=$B92)*('1.계획인구(행정)'!$A$7:$A$501="부적면")*('1.계획인구(행정)'!I$7:I$501))</f>
        <v>231</v>
      </c>
      <c r="I92" s="114">
        <f>SUMPRODUCT(('1.계획인구(행정)'!$B$7:$B$501=$B92)*('1.계획인구(행정)'!$A$7:$A$501="부적면")*('1.계획인구(행정)'!J$7:J$501))</f>
        <v>0</v>
      </c>
      <c r="J92" s="114">
        <f>SUMPRODUCT(('1.계획인구(행정)'!$B$7:$B$501=$B92)*('1.계획인구(행정)'!$A$7:$A$501="부적면")*('1.계획인구(행정)'!K$7:K$501))</f>
        <v>0</v>
      </c>
      <c r="K92" s="114">
        <f>SUMPRODUCT(('1.계획인구(행정)'!$B$7:$B$501=$B92)*('1.계획인구(행정)'!$A$7:$A$501="부적면")*('1.계획인구(행정)'!L$7:L$501))</f>
        <v>0</v>
      </c>
      <c r="L92" s="114">
        <f>SUMPRODUCT(('1.계획인구(행정)'!$B$7:$B$501=$B92)*('1.계획인구(행정)'!$A$7:$A$501="부적면")*('1.계획인구(행정)'!M$7:M$501))</f>
        <v>0</v>
      </c>
      <c r="M92" s="114">
        <f>SUMPRODUCT(('1.계획인구(행정)'!$B$7:$B$501=$B92)*('1.계획인구(행정)'!$A$7:$A$501="부적면")*('1.계획인구(행정)'!N$7:N$501))</f>
        <v>0</v>
      </c>
      <c r="N92" s="114">
        <f>SUMPRODUCT(('1.계획인구(행정)'!$B$7:$B$501=$B92)*('1.계획인구(행정)'!$A$7:$A$501="부적면")*('1.계획인구(행정)'!O$7:O$501))</f>
        <v>0</v>
      </c>
      <c r="O92" s="114">
        <f t="shared" si="64"/>
        <v>226</v>
      </c>
      <c r="P92" s="114">
        <f t="shared" si="65"/>
        <v>226</v>
      </c>
      <c r="Q92" s="114">
        <f t="shared" si="65"/>
        <v>223</v>
      </c>
      <c r="R92" s="114">
        <f t="shared" si="66"/>
        <v>221</v>
      </c>
      <c r="S92" s="114">
        <f t="shared" si="67"/>
        <v>226</v>
      </c>
      <c r="T92" s="114">
        <f t="shared" si="68"/>
        <v>231</v>
      </c>
    </row>
    <row r="93" spans="1:20" ht="15.95" customHeight="1">
      <c r="A93" s="230"/>
      <c r="B93" s="208" t="s">
        <v>995</v>
      </c>
      <c r="C93" s="114">
        <f>SUMPRODUCT(('1.계획인구(행정)'!$B$7:$B$501=$B93)*('1.계획인구(행정)'!$A$7:$A$501="부적면")*('1.계획인구(행정)'!D$7:D$501))</f>
        <v>385</v>
      </c>
      <c r="D93" s="114">
        <f>SUMPRODUCT(('1.계획인구(행정)'!$B$7:$B$501=$B93)*('1.계획인구(행정)'!$A$7:$A$501="부적면")*('1.계획인구(행정)'!E$7:E$501))</f>
        <v>385</v>
      </c>
      <c r="E93" s="114">
        <f>SUMPRODUCT(('1.계획인구(행정)'!$B$7:$B$501=$B93)*('1.계획인구(행정)'!$A$7:$A$501="부적면")*('1.계획인구(행정)'!F$7:F$501))</f>
        <v>379</v>
      </c>
      <c r="F93" s="114">
        <f>SUMPRODUCT(('1.계획인구(행정)'!$B$7:$B$501=$B93)*('1.계획인구(행정)'!$A$7:$A$501="부적면")*('1.계획인구(행정)'!G$7:G$501))</f>
        <v>376</v>
      </c>
      <c r="G93" s="114">
        <f>SUMPRODUCT(('1.계획인구(행정)'!$B$7:$B$501=$B93)*('1.계획인구(행정)'!$A$7:$A$501="부적면")*('1.계획인구(행정)'!H$7:H$501))</f>
        <v>385</v>
      </c>
      <c r="H93" s="114">
        <f>SUMPRODUCT(('1.계획인구(행정)'!$B$7:$B$501=$B93)*('1.계획인구(행정)'!$A$7:$A$501="부적면")*('1.계획인구(행정)'!I$7:I$501))</f>
        <v>392</v>
      </c>
      <c r="I93" s="114">
        <f>SUMPRODUCT(('1.계획인구(행정)'!$B$7:$B$501=$B93)*('1.계획인구(행정)'!$A$7:$A$501="부적면")*('1.계획인구(행정)'!J$7:J$501))</f>
        <v>0</v>
      </c>
      <c r="J93" s="114">
        <f>SUMPRODUCT(('1.계획인구(행정)'!$B$7:$B$501=$B93)*('1.계획인구(행정)'!$A$7:$A$501="부적면")*('1.계획인구(행정)'!K$7:K$501))</f>
        <v>0</v>
      </c>
      <c r="K93" s="114">
        <f>SUMPRODUCT(('1.계획인구(행정)'!$B$7:$B$501=$B93)*('1.계획인구(행정)'!$A$7:$A$501="부적면")*('1.계획인구(행정)'!L$7:L$501))</f>
        <v>0</v>
      </c>
      <c r="L93" s="114">
        <f>SUMPRODUCT(('1.계획인구(행정)'!$B$7:$B$501=$B93)*('1.계획인구(행정)'!$A$7:$A$501="부적면")*('1.계획인구(행정)'!M$7:M$501))</f>
        <v>0</v>
      </c>
      <c r="M93" s="114">
        <f>SUMPRODUCT(('1.계획인구(행정)'!$B$7:$B$501=$B93)*('1.계획인구(행정)'!$A$7:$A$501="부적면")*('1.계획인구(행정)'!N$7:N$501))</f>
        <v>0</v>
      </c>
      <c r="N93" s="114">
        <f>SUMPRODUCT(('1.계획인구(행정)'!$B$7:$B$501=$B93)*('1.계획인구(행정)'!$A$7:$A$501="부적면")*('1.계획인구(행정)'!O$7:O$501))</f>
        <v>0</v>
      </c>
      <c r="O93" s="114">
        <f t="shared" si="64"/>
        <v>385</v>
      </c>
      <c r="P93" s="114">
        <f t="shared" si="65"/>
        <v>385</v>
      </c>
      <c r="Q93" s="114">
        <f t="shared" si="65"/>
        <v>379</v>
      </c>
      <c r="R93" s="114">
        <f t="shared" si="66"/>
        <v>376</v>
      </c>
      <c r="S93" s="114">
        <f t="shared" si="67"/>
        <v>385</v>
      </c>
      <c r="T93" s="114">
        <f t="shared" si="68"/>
        <v>392</v>
      </c>
    </row>
    <row r="94" spans="1:20" ht="15.95" customHeight="1">
      <c r="A94" s="230"/>
      <c r="B94" s="208" t="s">
        <v>996</v>
      </c>
      <c r="C94" s="114">
        <f>SUMPRODUCT(('1.계획인구(행정)'!$B$7:$B$501=$B94)*('1.계획인구(행정)'!$A$7:$A$501="부적면")*('1.계획인구(행정)'!D$7:D$501))</f>
        <v>273</v>
      </c>
      <c r="D94" s="114">
        <f>SUMPRODUCT(('1.계획인구(행정)'!$B$7:$B$501=$B94)*('1.계획인구(행정)'!$A$7:$A$501="부적면")*('1.계획인구(행정)'!E$7:E$501))</f>
        <v>274</v>
      </c>
      <c r="E94" s="114">
        <f>SUMPRODUCT(('1.계획인구(행정)'!$B$7:$B$501=$B94)*('1.계획인구(행정)'!$A$7:$A$501="부적면")*('1.계획인구(행정)'!F$7:F$501))</f>
        <v>269</v>
      </c>
      <c r="F94" s="114">
        <f>SUMPRODUCT(('1.계획인구(행정)'!$B$7:$B$501=$B94)*('1.계획인구(행정)'!$A$7:$A$501="부적면")*('1.계획인구(행정)'!G$7:G$501))</f>
        <v>267</v>
      </c>
      <c r="G94" s="114">
        <f>SUMPRODUCT(('1.계획인구(행정)'!$B$7:$B$501=$B94)*('1.계획인구(행정)'!$A$7:$A$501="부적면")*('1.계획인구(행정)'!H$7:H$501))</f>
        <v>273</v>
      </c>
      <c r="H94" s="114">
        <f>SUMPRODUCT(('1.계획인구(행정)'!$B$7:$B$501=$B94)*('1.계획인구(행정)'!$A$7:$A$501="부적면")*('1.계획인구(행정)'!I$7:I$501))</f>
        <v>278</v>
      </c>
      <c r="I94" s="114">
        <f>SUMPRODUCT(('1.계획인구(행정)'!$B$7:$B$501=$B94)*('1.계획인구(행정)'!$A$7:$A$501="부적면")*('1.계획인구(행정)'!J$7:J$501))</f>
        <v>0</v>
      </c>
      <c r="J94" s="114">
        <f>SUMPRODUCT(('1.계획인구(행정)'!$B$7:$B$501=$B94)*('1.계획인구(행정)'!$A$7:$A$501="부적면")*('1.계획인구(행정)'!K$7:K$501))</f>
        <v>0</v>
      </c>
      <c r="K94" s="114">
        <f>SUMPRODUCT(('1.계획인구(행정)'!$B$7:$B$501=$B94)*('1.계획인구(행정)'!$A$7:$A$501="부적면")*('1.계획인구(행정)'!L$7:L$501))</f>
        <v>0</v>
      </c>
      <c r="L94" s="114">
        <f>SUMPRODUCT(('1.계획인구(행정)'!$B$7:$B$501=$B94)*('1.계획인구(행정)'!$A$7:$A$501="부적면")*('1.계획인구(행정)'!M$7:M$501))</f>
        <v>0</v>
      </c>
      <c r="M94" s="114">
        <f>SUMPRODUCT(('1.계획인구(행정)'!$B$7:$B$501=$B94)*('1.계획인구(행정)'!$A$7:$A$501="부적면")*('1.계획인구(행정)'!N$7:N$501))</f>
        <v>0</v>
      </c>
      <c r="N94" s="114">
        <f>SUMPRODUCT(('1.계획인구(행정)'!$B$7:$B$501=$B94)*('1.계획인구(행정)'!$A$7:$A$501="부적면")*('1.계획인구(행정)'!O$7:O$501))</f>
        <v>0</v>
      </c>
      <c r="O94" s="114">
        <f t="shared" si="64"/>
        <v>273</v>
      </c>
      <c r="P94" s="114">
        <f t="shared" si="65"/>
        <v>274</v>
      </c>
      <c r="Q94" s="114">
        <f t="shared" si="65"/>
        <v>269</v>
      </c>
      <c r="R94" s="114">
        <f t="shared" si="66"/>
        <v>267</v>
      </c>
      <c r="S94" s="114">
        <f t="shared" si="67"/>
        <v>273</v>
      </c>
      <c r="T94" s="114">
        <f t="shared" si="68"/>
        <v>278</v>
      </c>
    </row>
    <row r="95" spans="1:20" ht="15.95" customHeight="1">
      <c r="A95" s="230"/>
      <c r="B95" s="208" t="s">
        <v>997</v>
      </c>
      <c r="C95" s="114">
        <f>SUMPRODUCT(('1.계획인구(행정)'!$B$7:$B$501=$B95)*('1.계획인구(행정)'!$A$7:$A$501="부적면")*('1.계획인구(행정)'!D$7:D$501))</f>
        <v>237</v>
      </c>
      <c r="D95" s="114">
        <f>SUMPRODUCT(('1.계획인구(행정)'!$B$7:$B$501=$B95)*('1.계획인구(행정)'!$A$7:$A$501="부적면")*('1.계획인구(행정)'!E$7:E$501))</f>
        <v>238</v>
      </c>
      <c r="E95" s="114">
        <f>SUMPRODUCT(('1.계획인구(행정)'!$B$7:$B$501=$B95)*('1.계획인구(행정)'!$A$7:$A$501="부적면")*('1.계획인구(행정)'!F$7:F$501))</f>
        <v>234</v>
      </c>
      <c r="F95" s="114">
        <f>SUMPRODUCT(('1.계획인구(행정)'!$B$7:$B$501=$B95)*('1.계획인구(행정)'!$A$7:$A$501="부적면")*('1.계획인구(행정)'!G$7:G$501))</f>
        <v>232</v>
      </c>
      <c r="G95" s="114">
        <f>SUMPRODUCT(('1.계획인구(행정)'!$B$7:$B$501=$B95)*('1.계획인구(행정)'!$A$7:$A$501="부적면")*('1.계획인구(행정)'!H$7:H$501))</f>
        <v>237</v>
      </c>
      <c r="H95" s="114">
        <f>SUMPRODUCT(('1.계획인구(행정)'!$B$7:$B$501=$B95)*('1.계획인구(행정)'!$A$7:$A$501="부적면")*('1.계획인구(행정)'!I$7:I$501))</f>
        <v>242</v>
      </c>
      <c r="I95" s="114">
        <f>SUMPRODUCT(('1.계획인구(행정)'!$B$7:$B$501=$B95)*('1.계획인구(행정)'!$A$7:$A$501="부적면")*('1.계획인구(행정)'!J$7:J$501))</f>
        <v>0</v>
      </c>
      <c r="J95" s="114">
        <f>SUMPRODUCT(('1.계획인구(행정)'!$B$7:$B$501=$B95)*('1.계획인구(행정)'!$A$7:$A$501="부적면")*('1.계획인구(행정)'!K$7:K$501))</f>
        <v>0</v>
      </c>
      <c r="K95" s="114">
        <f>SUMPRODUCT(('1.계획인구(행정)'!$B$7:$B$501=$B95)*('1.계획인구(행정)'!$A$7:$A$501="부적면")*('1.계획인구(행정)'!L$7:L$501))</f>
        <v>0</v>
      </c>
      <c r="L95" s="114">
        <f>SUMPRODUCT(('1.계획인구(행정)'!$B$7:$B$501=$B95)*('1.계획인구(행정)'!$A$7:$A$501="부적면")*('1.계획인구(행정)'!M$7:M$501))</f>
        <v>0</v>
      </c>
      <c r="M95" s="114">
        <f>SUMPRODUCT(('1.계획인구(행정)'!$B$7:$B$501=$B95)*('1.계획인구(행정)'!$A$7:$A$501="부적면")*('1.계획인구(행정)'!N$7:N$501))</f>
        <v>0</v>
      </c>
      <c r="N95" s="114">
        <f>SUMPRODUCT(('1.계획인구(행정)'!$B$7:$B$501=$B95)*('1.계획인구(행정)'!$A$7:$A$501="부적면")*('1.계획인구(행정)'!O$7:O$501))</f>
        <v>0</v>
      </c>
      <c r="O95" s="114">
        <f t="shared" si="64"/>
        <v>237</v>
      </c>
      <c r="P95" s="114">
        <f t="shared" si="65"/>
        <v>238</v>
      </c>
      <c r="Q95" s="114">
        <f t="shared" si="65"/>
        <v>234</v>
      </c>
      <c r="R95" s="114">
        <f t="shared" si="66"/>
        <v>232</v>
      </c>
      <c r="S95" s="114">
        <f t="shared" si="67"/>
        <v>237</v>
      </c>
      <c r="T95" s="114">
        <f t="shared" si="68"/>
        <v>242</v>
      </c>
    </row>
    <row r="96" spans="1:20" ht="15.95" customHeight="1">
      <c r="A96" s="230"/>
      <c r="B96" s="208" t="s">
        <v>998</v>
      </c>
      <c r="C96" s="114">
        <f>SUMPRODUCT(('1.계획인구(행정)'!$B$7:$B$501=$B96)*('1.계획인구(행정)'!$A$7:$A$501="부적면")*('1.계획인구(행정)'!D$7:D$501))</f>
        <v>110</v>
      </c>
      <c r="D96" s="114">
        <f>SUMPRODUCT(('1.계획인구(행정)'!$B$7:$B$501=$B96)*('1.계획인구(행정)'!$A$7:$A$501="부적면")*('1.계획인구(행정)'!E$7:E$501))</f>
        <v>110</v>
      </c>
      <c r="E96" s="114">
        <f>SUMPRODUCT(('1.계획인구(행정)'!$B$7:$B$501=$B96)*('1.계획인구(행정)'!$A$7:$A$501="부적면")*('1.계획인구(행정)'!F$7:F$501))</f>
        <v>108</v>
      </c>
      <c r="F96" s="114">
        <f>SUMPRODUCT(('1.계획인구(행정)'!$B$7:$B$501=$B96)*('1.계획인구(행정)'!$A$7:$A$501="부적면")*('1.계획인구(행정)'!G$7:G$501))</f>
        <v>108</v>
      </c>
      <c r="G96" s="114">
        <f>SUMPRODUCT(('1.계획인구(행정)'!$B$7:$B$501=$B96)*('1.계획인구(행정)'!$A$7:$A$501="부적면")*('1.계획인구(행정)'!H$7:H$501))</f>
        <v>110</v>
      </c>
      <c r="H96" s="114">
        <f>SUMPRODUCT(('1.계획인구(행정)'!$B$7:$B$501=$B96)*('1.계획인구(행정)'!$A$7:$A$501="부적면")*('1.계획인구(행정)'!I$7:I$501))</f>
        <v>112</v>
      </c>
      <c r="I96" s="114">
        <f>SUMPRODUCT(('1.계획인구(행정)'!$B$7:$B$501=$B96)*('1.계획인구(행정)'!$A$7:$A$501="부적면")*('1.계획인구(행정)'!J$7:J$501))</f>
        <v>0</v>
      </c>
      <c r="J96" s="114">
        <f>SUMPRODUCT(('1.계획인구(행정)'!$B$7:$B$501=$B96)*('1.계획인구(행정)'!$A$7:$A$501="부적면")*('1.계획인구(행정)'!K$7:K$501))</f>
        <v>0</v>
      </c>
      <c r="K96" s="114">
        <f>SUMPRODUCT(('1.계획인구(행정)'!$B$7:$B$501=$B96)*('1.계획인구(행정)'!$A$7:$A$501="부적면")*('1.계획인구(행정)'!L$7:L$501))</f>
        <v>0</v>
      </c>
      <c r="L96" s="114">
        <f>SUMPRODUCT(('1.계획인구(행정)'!$B$7:$B$501=$B96)*('1.계획인구(행정)'!$A$7:$A$501="부적면")*('1.계획인구(행정)'!M$7:M$501))</f>
        <v>0</v>
      </c>
      <c r="M96" s="114">
        <f>SUMPRODUCT(('1.계획인구(행정)'!$B$7:$B$501=$B96)*('1.계획인구(행정)'!$A$7:$A$501="부적면")*('1.계획인구(행정)'!N$7:N$501))</f>
        <v>0</v>
      </c>
      <c r="N96" s="114">
        <f>SUMPRODUCT(('1.계획인구(행정)'!$B$7:$B$501=$B96)*('1.계획인구(행정)'!$A$7:$A$501="부적면")*('1.계획인구(행정)'!O$7:O$501))</f>
        <v>0</v>
      </c>
      <c r="O96" s="114">
        <f t="shared" si="64"/>
        <v>110</v>
      </c>
      <c r="P96" s="114">
        <f t="shared" si="65"/>
        <v>110</v>
      </c>
      <c r="Q96" s="114">
        <f t="shared" si="65"/>
        <v>108</v>
      </c>
      <c r="R96" s="114">
        <f t="shared" si="66"/>
        <v>108</v>
      </c>
      <c r="S96" s="114">
        <f t="shared" si="67"/>
        <v>110</v>
      </c>
      <c r="T96" s="114">
        <f t="shared" si="68"/>
        <v>112</v>
      </c>
    </row>
    <row r="97" spans="1:20" ht="15.95" customHeight="1">
      <c r="A97" s="230"/>
      <c r="B97" s="208" t="s">
        <v>999</v>
      </c>
      <c r="C97" s="114">
        <f>SUMPRODUCT(('1.계획인구(행정)'!$B$7:$B$501=$B97)*('1.계획인구(행정)'!$A$7:$A$501="부적면")*('1.계획인구(행정)'!D$7:D$501))</f>
        <v>262</v>
      </c>
      <c r="D97" s="114">
        <f>SUMPRODUCT(('1.계획인구(행정)'!$B$7:$B$501=$B97)*('1.계획인구(행정)'!$A$7:$A$501="부적면")*('1.계획인구(행정)'!E$7:E$501))</f>
        <v>262</v>
      </c>
      <c r="E97" s="114">
        <f>SUMPRODUCT(('1.계획인구(행정)'!$B$7:$B$501=$B97)*('1.계획인구(행정)'!$A$7:$A$501="부적면")*('1.계획인구(행정)'!F$7:F$501))</f>
        <v>258</v>
      </c>
      <c r="F97" s="114">
        <f>SUMPRODUCT(('1.계획인구(행정)'!$B$7:$B$501=$B97)*('1.계획인구(행정)'!$A$7:$A$501="부적면")*('1.계획인구(행정)'!G$7:G$501))</f>
        <v>257</v>
      </c>
      <c r="G97" s="114">
        <f>SUMPRODUCT(('1.계획인구(행정)'!$B$7:$B$501=$B97)*('1.계획인구(행정)'!$A$7:$A$501="부적면")*('1.계획인구(행정)'!H$7:H$501))</f>
        <v>262</v>
      </c>
      <c r="H97" s="114">
        <f>SUMPRODUCT(('1.계획인구(행정)'!$B$7:$B$501=$B97)*('1.계획인구(행정)'!$A$7:$A$501="부적면")*('1.계획인구(행정)'!I$7:I$501))</f>
        <v>268</v>
      </c>
      <c r="I97" s="114">
        <f>SUMPRODUCT(('1.계획인구(행정)'!$B$7:$B$501=$B97)*('1.계획인구(행정)'!$A$7:$A$501="부적면")*('1.계획인구(행정)'!J$7:J$501))</f>
        <v>0</v>
      </c>
      <c r="J97" s="114">
        <f>SUMPRODUCT(('1.계획인구(행정)'!$B$7:$B$501=$B97)*('1.계획인구(행정)'!$A$7:$A$501="부적면")*('1.계획인구(행정)'!K$7:K$501))</f>
        <v>0</v>
      </c>
      <c r="K97" s="114">
        <f>SUMPRODUCT(('1.계획인구(행정)'!$B$7:$B$501=$B97)*('1.계획인구(행정)'!$A$7:$A$501="부적면")*('1.계획인구(행정)'!L$7:L$501))</f>
        <v>0</v>
      </c>
      <c r="L97" s="114">
        <f>SUMPRODUCT(('1.계획인구(행정)'!$B$7:$B$501=$B97)*('1.계획인구(행정)'!$A$7:$A$501="부적면")*('1.계획인구(행정)'!M$7:M$501))</f>
        <v>0</v>
      </c>
      <c r="M97" s="114">
        <f>SUMPRODUCT(('1.계획인구(행정)'!$B$7:$B$501=$B97)*('1.계획인구(행정)'!$A$7:$A$501="부적면")*('1.계획인구(행정)'!N$7:N$501))</f>
        <v>0</v>
      </c>
      <c r="N97" s="114">
        <f>SUMPRODUCT(('1.계획인구(행정)'!$B$7:$B$501=$B97)*('1.계획인구(행정)'!$A$7:$A$501="부적면")*('1.계획인구(행정)'!O$7:O$501))</f>
        <v>0</v>
      </c>
      <c r="O97" s="114">
        <f t="shared" si="64"/>
        <v>262</v>
      </c>
      <c r="P97" s="114">
        <f t="shared" si="65"/>
        <v>262</v>
      </c>
      <c r="Q97" s="114">
        <f t="shared" si="65"/>
        <v>258</v>
      </c>
      <c r="R97" s="114">
        <f t="shared" si="66"/>
        <v>257</v>
      </c>
      <c r="S97" s="114">
        <f t="shared" si="67"/>
        <v>262</v>
      </c>
      <c r="T97" s="114">
        <f t="shared" si="68"/>
        <v>268</v>
      </c>
    </row>
    <row r="98" spans="1:20" ht="15.95" customHeight="1">
      <c r="A98" s="230"/>
      <c r="B98" s="208" t="s">
        <v>1000</v>
      </c>
      <c r="C98" s="114">
        <f>SUMPRODUCT(('1.계획인구(행정)'!$B$7:$B$501=$B98)*('1.계획인구(행정)'!$A$7:$A$501="부적면")*('1.계획인구(행정)'!D$7:D$501))</f>
        <v>527</v>
      </c>
      <c r="D98" s="114">
        <f>SUMPRODUCT(('1.계획인구(행정)'!$B$7:$B$501=$B98)*('1.계획인구(행정)'!$A$7:$A$501="부적면")*('1.계획인구(행정)'!E$7:E$501))</f>
        <v>528</v>
      </c>
      <c r="E98" s="114">
        <f>SUMPRODUCT(('1.계획인구(행정)'!$B$7:$B$501=$B98)*('1.계획인구(행정)'!$A$7:$A$501="부적면")*('1.계획인구(행정)'!F$7:F$501))</f>
        <v>520</v>
      </c>
      <c r="F98" s="114">
        <f>SUMPRODUCT(('1.계획인구(행정)'!$B$7:$B$501=$B98)*('1.계획인구(행정)'!$A$7:$A$501="부적면")*('1.계획인구(행정)'!G$7:G$501))</f>
        <v>515</v>
      </c>
      <c r="G98" s="114">
        <f>SUMPRODUCT(('1.계획인구(행정)'!$B$7:$B$501=$B98)*('1.계획인구(행정)'!$A$7:$A$501="부적면")*('1.계획인구(행정)'!H$7:H$501))</f>
        <v>527</v>
      </c>
      <c r="H98" s="114">
        <f>SUMPRODUCT(('1.계획인구(행정)'!$B$7:$B$501=$B98)*('1.계획인구(행정)'!$A$7:$A$501="부적면")*('1.계획인구(행정)'!I$7:I$501))</f>
        <v>537</v>
      </c>
      <c r="I98" s="114">
        <f>SUMPRODUCT(('1.계획인구(행정)'!$B$7:$B$501=$B98)*('1.계획인구(행정)'!$A$7:$A$501="부적면")*('1.계획인구(행정)'!J$7:J$501))</f>
        <v>0</v>
      </c>
      <c r="J98" s="114">
        <f>SUMPRODUCT(('1.계획인구(행정)'!$B$7:$B$501=$B98)*('1.계획인구(행정)'!$A$7:$A$501="부적면")*('1.계획인구(행정)'!K$7:K$501))</f>
        <v>0</v>
      </c>
      <c r="K98" s="114">
        <f>SUMPRODUCT(('1.계획인구(행정)'!$B$7:$B$501=$B98)*('1.계획인구(행정)'!$A$7:$A$501="부적면")*('1.계획인구(행정)'!L$7:L$501))</f>
        <v>0</v>
      </c>
      <c r="L98" s="114">
        <f>SUMPRODUCT(('1.계획인구(행정)'!$B$7:$B$501=$B98)*('1.계획인구(행정)'!$A$7:$A$501="부적면")*('1.계획인구(행정)'!M$7:M$501))</f>
        <v>0</v>
      </c>
      <c r="M98" s="114">
        <f>SUMPRODUCT(('1.계획인구(행정)'!$B$7:$B$501=$B98)*('1.계획인구(행정)'!$A$7:$A$501="부적면")*('1.계획인구(행정)'!N$7:N$501))</f>
        <v>0</v>
      </c>
      <c r="N98" s="114">
        <f>SUMPRODUCT(('1.계획인구(행정)'!$B$7:$B$501=$B98)*('1.계획인구(행정)'!$A$7:$A$501="부적면")*('1.계획인구(행정)'!O$7:O$501))</f>
        <v>0</v>
      </c>
      <c r="O98" s="114">
        <f t="shared" si="64"/>
        <v>527</v>
      </c>
      <c r="P98" s="114">
        <f t="shared" si="65"/>
        <v>528</v>
      </c>
      <c r="Q98" s="114">
        <f t="shared" si="65"/>
        <v>520</v>
      </c>
      <c r="R98" s="114">
        <f t="shared" si="66"/>
        <v>515</v>
      </c>
      <c r="S98" s="114">
        <f t="shared" si="67"/>
        <v>527</v>
      </c>
      <c r="T98" s="114">
        <f t="shared" si="68"/>
        <v>537</v>
      </c>
    </row>
    <row r="99" spans="1:20" ht="15.95" customHeight="1">
      <c r="A99" s="230"/>
      <c r="B99" s="208" t="s">
        <v>1001</v>
      </c>
      <c r="C99" s="114">
        <f>SUMPRODUCT(('1.계획인구(행정)'!$B$7:$B$501=$B99)*('1.계획인구(행정)'!$A$7:$A$501="부적면")*('1.계획인구(행정)'!D$7:D$501))</f>
        <v>505</v>
      </c>
      <c r="D99" s="114">
        <f>SUMPRODUCT(('1.계획인구(행정)'!$B$7:$B$501=$B99)*('1.계획인구(행정)'!$A$7:$A$501="부적면")*('1.계획인구(행정)'!E$7:E$501))</f>
        <v>505</v>
      </c>
      <c r="E99" s="114">
        <f>SUMPRODUCT(('1.계획인구(행정)'!$B$7:$B$501=$B99)*('1.계획인구(행정)'!$A$7:$A$501="부적면")*('1.계획인구(행정)'!F$7:F$501))</f>
        <v>497</v>
      </c>
      <c r="F99" s="114">
        <f>SUMPRODUCT(('1.계획인구(행정)'!$B$7:$B$501=$B99)*('1.계획인구(행정)'!$A$7:$A$501="부적면")*('1.계획인구(행정)'!G$7:G$501))</f>
        <v>493</v>
      </c>
      <c r="G99" s="114">
        <f>SUMPRODUCT(('1.계획인구(행정)'!$B$7:$B$501=$B99)*('1.계획인구(행정)'!$A$7:$A$501="부적면")*('1.계획인구(행정)'!H$7:H$501))</f>
        <v>505</v>
      </c>
      <c r="H99" s="114">
        <f>SUMPRODUCT(('1.계획인구(행정)'!$B$7:$B$501=$B99)*('1.계획인구(행정)'!$A$7:$A$501="부적면")*('1.계획인구(행정)'!I$7:I$501))</f>
        <v>513</v>
      </c>
      <c r="I99" s="114">
        <f>SUMPRODUCT(('1.계획인구(행정)'!$B$7:$B$501=$B99)*('1.계획인구(행정)'!$A$7:$A$501="부적면")*('1.계획인구(행정)'!J$7:J$501))</f>
        <v>0</v>
      </c>
      <c r="J99" s="114">
        <f>SUMPRODUCT(('1.계획인구(행정)'!$B$7:$B$501=$B99)*('1.계획인구(행정)'!$A$7:$A$501="부적면")*('1.계획인구(행정)'!K$7:K$501))</f>
        <v>0</v>
      </c>
      <c r="K99" s="114">
        <f>SUMPRODUCT(('1.계획인구(행정)'!$B$7:$B$501=$B99)*('1.계획인구(행정)'!$A$7:$A$501="부적면")*('1.계획인구(행정)'!L$7:L$501))</f>
        <v>0</v>
      </c>
      <c r="L99" s="114">
        <f>SUMPRODUCT(('1.계획인구(행정)'!$B$7:$B$501=$B99)*('1.계획인구(행정)'!$A$7:$A$501="부적면")*('1.계획인구(행정)'!M$7:M$501))</f>
        <v>0</v>
      </c>
      <c r="M99" s="114">
        <f>SUMPRODUCT(('1.계획인구(행정)'!$B$7:$B$501=$B99)*('1.계획인구(행정)'!$A$7:$A$501="부적면")*('1.계획인구(행정)'!N$7:N$501))</f>
        <v>0</v>
      </c>
      <c r="N99" s="114">
        <f>SUMPRODUCT(('1.계획인구(행정)'!$B$7:$B$501=$B99)*('1.계획인구(행정)'!$A$7:$A$501="부적면")*('1.계획인구(행정)'!O$7:O$501))</f>
        <v>0</v>
      </c>
      <c r="O99" s="114">
        <f t="shared" si="64"/>
        <v>505</v>
      </c>
      <c r="P99" s="114">
        <f t="shared" si="65"/>
        <v>505</v>
      </c>
      <c r="Q99" s="114">
        <f t="shared" si="65"/>
        <v>497</v>
      </c>
      <c r="R99" s="114">
        <f t="shared" si="66"/>
        <v>493</v>
      </c>
      <c r="S99" s="114">
        <f t="shared" si="67"/>
        <v>505</v>
      </c>
      <c r="T99" s="114">
        <f t="shared" si="68"/>
        <v>513</v>
      </c>
    </row>
    <row r="100" spans="1:20" ht="15.95" customHeight="1">
      <c r="A100" s="230"/>
      <c r="B100" s="208" t="s">
        <v>1002</v>
      </c>
      <c r="C100" s="114">
        <f>SUMPRODUCT(('1.계획인구(행정)'!$B$7:$B$501=$B100)*('1.계획인구(행정)'!$A$7:$A$501="부적면")*('1.계획인구(행정)'!D$7:D$501))</f>
        <v>300</v>
      </c>
      <c r="D100" s="114">
        <f>SUMPRODUCT(('1.계획인구(행정)'!$B$7:$B$501=$B100)*('1.계획인구(행정)'!$A$7:$A$501="부적면")*('1.계획인구(행정)'!E$7:E$501))</f>
        <v>300</v>
      </c>
      <c r="E100" s="114">
        <f>SUMPRODUCT(('1.계획인구(행정)'!$B$7:$B$501=$B100)*('1.계획인구(행정)'!$A$7:$A$501="부적면")*('1.계획인구(행정)'!F$7:F$501))</f>
        <v>295</v>
      </c>
      <c r="F100" s="114">
        <f>SUMPRODUCT(('1.계획인구(행정)'!$B$7:$B$501=$B100)*('1.계획인구(행정)'!$A$7:$A$501="부적면")*('1.계획인구(행정)'!G$7:G$501))</f>
        <v>293</v>
      </c>
      <c r="G100" s="114">
        <f>SUMPRODUCT(('1.계획인구(행정)'!$B$7:$B$501=$B100)*('1.계획인구(행정)'!$A$7:$A$501="부적면")*('1.계획인구(행정)'!H$7:H$501))</f>
        <v>300</v>
      </c>
      <c r="H100" s="114">
        <f>SUMPRODUCT(('1.계획인구(행정)'!$B$7:$B$501=$B100)*('1.계획인구(행정)'!$A$7:$A$501="부적면")*('1.계획인구(행정)'!I$7:I$501))</f>
        <v>305</v>
      </c>
      <c r="I100" s="114">
        <f>SUMPRODUCT(('1.계획인구(행정)'!$B$7:$B$501=$B100)*('1.계획인구(행정)'!$A$7:$A$501="부적면")*('1.계획인구(행정)'!J$7:J$501))</f>
        <v>0</v>
      </c>
      <c r="J100" s="114">
        <f>SUMPRODUCT(('1.계획인구(행정)'!$B$7:$B$501=$B100)*('1.계획인구(행정)'!$A$7:$A$501="부적면")*('1.계획인구(행정)'!K$7:K$501))</f>
        <v>0</v>
      </c>
      <c r="K100" s="114">
        <f>SUMPRODUCT(('1.계획인구(행정)'!$B$7:$B$501=$B100)*('1.계획인구(행정)'!$A$7:$A$501="부적면")*('1.계획인구(행정)'!L$7:L$501))</f>
        <v>0</v>
      </c>
      <c r="L100" s="114">
        <f>SUMPRODUCT(('1.계획인구(행정)'!$B$7:$B$501=$B100)*('1.계획인구(행정)'!$A$7:$A$501="부적면")*('1.계획인구(행정)'!M$7:M$501))</f>
        <v>0</v>
      </c>
      <c r="M100" s="114">
        <f>SUMPRODUCT(('1.계획인구(행정)'!$B$7:$B$501=$B100)*('1.계획인구(행정)'!$A$7:$A$501="부적면")*('1.계획인구(행정)'!N$7:N$501))</f>
        <v>0</v>
      </c>
      <c r="N100" s="114">
        <f>SUMPRODUCT(('1.계획인구(행정)'!$B$7:$B$501=$B100)*('1.계획인구(행정)'!$A$7:$A$501="부적면")*('1.계획인구(행정)'!O$7:O$501))</f>
        <v>0</v>
      </c>
      <c r="O100" s="114">
        <f t="shared" si="64"/>
        <v>300</v>
      </c>
      <c r="P100" s="114">
        <f t="shared" si="65"/>
        <v>300</v>
      </c>
      <c r="Q100" s="114">
        <f t="shared" si="65"/>
        <v>295</v>
      </c>
      <c r="R100" s="114">
        <f t="shared" si="66"/>
        <v>293</v>
      </c>
      <c r="S100" s="114">
        <f t="shared" si="67"/>
        <v>300</v>
      </c>
      <c r="T100" s="114">
        <f t="shared" si="68"/>
        <v>305</v>
      </c>
    </row>
    <row r="101" spans="1:20" ht="15.95" customHeight="1">
      <c r="A101" s="230"/>
      <c r="B101" s="208" t="s">
        <v>1003</v>
      </c>
      <c r="C101" s="114">
        <f>SUMPRODUCT(('1.계획인구(행정)'!$B$7:$B$501=$B101)*('1.계획인구(행정)'!$A$7:$A$501="부적면")*('1.계획인구(행정)'!D$7:D$501))</f>
        <v>304</v>
      </c>
      <c r="D101" s="114">
        <f>SUMPRODUCT(('1.계획인구(행정)'!$B$7:$B$501=$B101)*('1.계획인구(행정)'!$A$7:$A$501="부적면")*('1.계획인구(행정)'!E$7:E$501))</f>
        <v>305</v>
      </c>
      <c r="E101" s="114">
        <f>SUMPRODUCT(('1.계획인구(행정)'!$B$7:$B$501=$B101)*('1.계획인구(행정)'!$A$7:$A$501="부적면")*('1.계획인구(행정)'!F$7:F$501))</f>
        <v>301</v>
      </c>
      <c r="F101" s="114">
        <f>SUMPRODUCT(('1.계획인구(행정)'!$B$7:$B$501=$B101)*('1.계획인구(행정)'!$A$7:$A$501="부적면")*('1.계획인구(행정)'!G$7:G$501))</f>
        <v>298</v>
      </c>
      <c r="G101" s="114">
        <f>SUMPRODUCT(('1.계획인구(행정)'!$B$7:$B$501=$B101)*('1.계획인구(행정)'!$A$7:$A$501="부적면")*('1.계획인구(행정)'!H$7:H$501))</f>
        <v>303</v>
      </c>
      <c r="H101" s="114">
        <f>SUMPRODUCT(('1.계획인구(행정)'!$B$7:$B$501=$B101)*('1.계획인구(행정)'!$A$7:$A$501="부적면")*('1.계획인구(행정)'!I$7:I$501))</f>
        <v>310</v>
      </c>
      <c r="I101" s="114">
        <f>SUMPRODUCT(('1.계획인구(행정)'!$B$7:$B$501=$B101)*('1.계획인구(행정)'!$A$7:$A$501="부적면")*('1.계획인구(행정)'!J$7:J$501))</f>
        <v>0</v>
      </c>
      <c r="J101" s="114">
        <f>SUMPRODUCT(('1.계획인구(행정)'!$B$7:$B$501=$B101)*('1.계획인구(행정)'!$A$7:$A$501="부적면")*('1.계획인구(행정)'!K$7:K$501))</f>
        <v>0</v>
      </c>
      <c r="K101" s="114">
        <f>SUMPRODUCT(('1.계획인구(행정)'!$B$7:$B$501=$B101)*('1.계획인구(행정)'!$A$7:$A$501="부적면")*('1.계획인구(행정)'!L$7:L$501))</f>
        <v>0</v>
      </c>
      <c r="L101" s="114">
        <f>SUMPRODUCT(('1.계획인구(행정)'!$B$7:$B$501=$B101)*('1.계획인구(행정)'!$A$7:$A$501="부적면")*('1.계획인구(행정)'!M$7:M$501))</f>
        <v>0</v>
      </c>
      <c r="M101" s="114">
        <f>SUMPRODUCT(('1.계획인구(행정)'!$B$7:$B$501=$B101)*('1.계획인구(행정)'!$A$7:$A$501="부적면")*('1.계획인구(행정)'!N$7:N$501))</f>
        <v>0</v>
      </c>
      <c r="N101" s="114">
        <f>SUMPRODUCT(('1.계획인구(행정)'!$B$7:$B$501=$B101)*('1.계획인구(행정)'!$A$7:$A$501="부적면")*('1.계획인구(행정)'!O$7:O$501))</f>
        <v>0</v>
      </c>
      <c r="O101" s="114">
        <f t="shared" si="64"/>
        <v>304</v>
      </c>
      <c r="P101" s="114">
        <f t="shared" si="65"/>
        <v>305</v>
      </c>
      <c r="Q101" s="114">
        <f t="shared" si="65"/>
        <v>301</v>
      </c>
      <c r="R101" s="114">
        <f t="shared" si="66"/>
        <v>298</v>
      </c>
      <c r="S101" s="114">
        <f t="shared" si="67"/>
        <v>303</v>
      </c>
      <c r="T101" s="114">
        <f t="shared" si="68"/>
        <v>310</v>
      </c>
    </row>
    <row r="102" spans="1:20" ht="15.95" customHeight="1">
      <c r="A102" s="230" t="s">
        <v>1004</v>
      </c>
      <c r="B102" s="210" t="s">
        <v>36</v>
      </c>
      <c r="C102" s="115">
        <f>SUM(C103:C122)</f>
        <v>7175</v>
      </c>
      <c r="D102" s="115">
        <f t="shared" ref="D102" si="69">SUM(D103:D122)</f>
        <v>7186</v>
      </c>
      <c r="E102" s="115">
        <f t="shared" ref="E102:T102" si="70">SUM(E103:E122)</f>
        <v>7075</v>
      </c>
      <c r="F102" s="115">
        <f t="shared" si="70"/>
        <v>6999</v>
      </c>
      <c r="G102" s="115">
        <f t="shared" si="70"/>
        <v>7170</v>
      </c>
      <c r="H102" s="115">
        <f t="shared" si="70"/>
        <v>7300</v>
      </c>
      <c r="I102" s="115">
        <f t="shared" si="70"/>
        <v>0</v>
      </c>
      <c r="J102" s="115">
        <f t="shared" ref="J102" si="71">SUM(J103:J122)</f>
        <v>0</v>
      </c>
      <c r="K102" s="115">
        <f t="shared" si="70"/>
        <v>0</v>
      </c>
      <c r="L102" s="115">
        <f t="shared" si="70"/>
        <v>0</v>
      </c>
      <c r="M102" s="115">
        <f t="shared" si="70"/>
        <v>0</v>
      </c>
      <c r="N102" s="115">
        <f t="shared" si="70"/>
        <v>0</v>
      </c>
      <c r="O102" s="115">
        <f t="shared" si="70"/>
        <v>7175</v>
      </c>
      <c r="P102" s="115">
        <f t="shared" ref="P102" si="72">SUM(P103:P122)</f>
        <v>7186</v>
      </c>
      <c r="Q102" s="115">
        <f t="shared" si="70"/>
        <v>7075</v>
      </c>
      <c r="R102" s="115">
        <f t="shared" si="70"/>
        <v>6999</v>
      </c>
      <c r="S102" s="115">
        <f t="shared" si="70"/>
        <v>7170</v>
      </c>
      <c r="T102" s="115">
        <f t="shared" si="70"/>
        <v>7300</v>
      </c>
    </row>
    <row r="103" spans="1:20" ht="15.95" customHeight="1">
      <c r="A103" s="230"/>
      <c r="B103" s="208" t="s">
        <v>1005</v>
      </c>
      <c r="C103" s="114">
        <f>SUMPRODUCT(('1.계획인구(행정)'!$B$7:$B$501=$B103)*('1.계획인구(행정)'!$A$7:$A$501="연산면")*('1.계획인구(행정)'!D$7:D$501))</f>
        <v>285</v>
      </c>
      <c r="D103" s="114">
        <f>SUMPRODUCT(('1.계획인구(행정)'!$B$7:$B$501=$B103)*('1.계획인구(행정)'!$A$7:$A$501="연산면")*('1.계획인구(행정)'!E$7:E$501))</f>
        <v>286</v>
      </c>
      <c r="E103" s="114">
        <f>SUMPRODUCT(('1.계획인구(행정)'!$B$7:$B$501=$B103)*('1.계획인구(행정)'!$A$7:$A$501="연산면")*('1.계획인구(행정)'!F$7:F$501))</f>
        <v>281</v>
      </c>
      <c r="F103" s="114">
        <f>SUMPRODUCT(('1.계획인구(행정)'!$B$7:$B$501=$B103)*('1.계획인구(행정)'!$A$7:$A$501="연산면")*('1.계획인구(행정)'!G$7:G$501))</f>
        <v>278</v>
      </c>
      <c r="G103" s="114">
        <f>SUMPRODUCT(('1.계획인구(행정)'!$B$7:$B$501=$B103)*('1.계획인구(행정)'!$A$7:$A$501="연산면")*('1.계획인구(행정)'!H$7:H$501))</f>
        <v>285</v>
      </c>
      <c r="H103" s="114">
        <f>SUMPRODUCT(('1.계획인구(행정)'!$B$7:$B$501=$B103)*('1.계획인구(행정)'!$A$7:$A$501="연산면")*('1.계획인구(행정)'!I$7:I$501))</f>
        <v>290</v>
      </c>
      <c r="I103" s="114">
        <f>SUMPRODUCT(('1.계획인구(행정)'!$B$7:$B$501=$B103)*('1.계획인구(행정)'!$A$7:$A$501="연산면")*('1.계획인구(행정)'!J$7:J$501))</f>
        <v>0</v>
      </c>
      <c r="J103" s="114">
        <f>SUMPRODUCT(('1.계획인구(행정)'!$B$7:$B$501=$B103)*('1.계획인구(행정)'!$A$7:$A$501="연산면")*('1.계획인구(행정)'!K$7:K$501))</f>
        <v>0</v>
      </c>
      <c r="K103" s="114">
        <f>SUMPRODUCT(('1.계획인구(행정)'!$B$7:$B$501=$B103)*('1.계획인구(행정)'!$A$7:$A$501="연산면")*('1.계획인구(행정)'!L$7:L$501))</f>
        <v>0</v>
      </c>
      <c r="L103" s="114">
        <f>SUMPRODUCT(('1.계획인구(행정)'!$B$7:$B$501=$B103)*('1.계획인구(행정)'!$A$7:$A$501="연산면")*('1.계획인구(행정)'!M$7:M$501))</f>
        <v>0</v>
      </c>
      <c r="M103" s="114">
        <f>SUMPRODUCT(('1.계획인구(행정)'!$B$7:$B$501=$B103)*('1.계획인구(행정)'!$A$7:$A$501="연산면")*('1.계획인구(행정)'!N$7:N$501))</f>
        <v>0</v>
      </c>
      <c r="N103" s="114">
        <f>SUMPRODUCT(('1.계획인구(행정)'!$B$7:$B$501=$B103)*('1.계획인구(행정)'!$A$7:$A$501="연산면")*('1.계획인구(행정)'!O$7:O$501))</f>
        <v>0</v>
      </c>
      <c r="O103" s="114">
        <f t="shared" ref="O103:O122" si="73">C103+I103</f>
        <v>285</v>
      </c>
      <c r="P103" s="114">
        <f t="shared" ref="P103:Q122" si="74">D103+J103</f>
        <v>286</v>
      </c>
      <c r="Q103" s="114">
        <f t="shared" si="74"/>
        <v>281</v>
      </c>
      <c r="R103" s="114">
        <f t="shared" ref="R103:R122" si="75">F103+L103</f>
        <v>278</v>
      </c>
      <c r="S103" s="114">
        <f t="shared" ref="S103:S122" si="76">G103+M103</f>
        <v>285</v>
      </c>
      <c r="T103" s="114">
        <f t="shared" ref="T103:T122" si="77">H103+N103</f>
        <v>290</v>
      </c>
    </row>
    <row r="104" spans="1:20" ht="15.95" customHeight="1">
      <c r="A104" s="230"/>
      <c r="B104" s="208" t="s">
        <v>1006</v>
      </c>
      <c r="C104" s="114">
        <f>SUMPRODUCT(('1.계획인구(행정)'!$B$7:$B$501=$B104)*('1.계획인구(행정)'!$A$7:$A$501="연산면")*('1.계획인구(행정)'!D$7:D$501))</f>
        <v>162</v>
      </c>
      <c r="D104" s="114">
        <f>SUMPRODUCT(('1.계획인구(행정)'!$B$7:$B$501=$B104)*('1.계획인구(행정)'!$A$7:$A$501="연산면")*('1.계획인구(행정)'!E$7:E$501))</f>
        <v>162</v>
      </c>
      <c r="E104" s="114">
        <f>SUMPRODUCT(('1.계획인구(행정)'!$B$7:$B$501=$B104)*('1.계획인구(행정)'!$A$7:$A$501="연산면")*('1.계획인구(행정)'!F$7:F$501))</f>
        <v>160</v>
      </c>
      <c r="F104" s="114">
        <f>SUMPRODUCT(('1.계획인구(행정)'!$B$7:$B$501=$B104)*('1.계획인구(행정)'!$A$7:$A$501="연산면")*('1.계획인구(행정)'!G$7:G$501))</f>
        <v>158</v>
      </c>
      <c r="G104" s="114">
        <f>SUMPRODUCT(('1.계획인구(행정)'!$B$7:$B$501=$B104)*('1.계획인구(행정)'!$A$7:$A$501="연산면")*('1.계획인구(행정)'!H$7:H$501))</f>
        <v>162</v>
      </c>
      <c r="H104" s="114">
        <f>SUMPRODUCT(('1.계획인구(행정)'!$B$7:$B$501=$B104)*('1.계획인구(행정)'!$A$7:$A$501="연산면")*('1.계획인구(행정)'!I$7:I$501))</f>
        <v>165</v>
      </c>
      <c r="I104" s="114">
        <f>SUMPRODUCT(('1.계획인구(행정)'!$B$7:$B$501=$B104)*('1.계획인구(행정)'!$A$7:$A$501="연산면")*('1.계획인구(행정)'!J$7:J$501))</f>
        <v>0</v>
      </c>
      <c r="J104" s="114">
        <f>SUMPRODUCT(('1.계획인구(행정)'!$B$7:$B$501=$B104)*('1.계획인구(행정)'!$A$7:$A$501="연산면")*('1.계획인구(행정)'!K$7:K$501))</f>
        <v>0</v>
      </c>
      <c r="K104" s="114">
        <f>SUMPRODUCT(('1.계획인구(행정)'!$B$7:$B$501=$B104)*('1.계획인구(행정)'!$A$7:$A$501="연산면")*('1.계획인구(행정)'!L$7:L$501))</f>
        <v>0</v>
      </c>
      <c r="L104" s="114">
        <f>SUMPRODUCT(('1.계획인구(행정)'!$B$7:$B$501=$B104)*('1.계획인구(행정)'!$A$7:$A$501="연산면")*('1.계획인구(행정)'!M$7:M$501))</f>
        <v>0</v>
      </c>
      <c r="M104" s="114">
        <f>SUMPRODUCT(('1.계획인구(행정)'!$B$7:$B$501=$B104)*('1.계획인구(행정)'!$A$7:$A$501="연산면")*('1.계획인구(행정)'!N$7:N$501))</f>
        <v>0</v>
      </c>
      <c r="N104" s="114">
        <f>SUMPRODUCT(('1.계획인구(행정)'!$B$7:$B$501=$B104)*('1.계획인구(행정)'!$A$7:$A$501="연산면")*('1.계획인구(행정)'!O$7:O$501))</f>
        <v>0</v>
      </c>
      <c r="O104" s="114">
        <f t="shared" si="73"/>
        <v>162</v>
      </c>
      <c r="P104" s="114">
        <f t="shared" si="74"/>
        <v>162</v>
      </c>
      <c r="Q104" s="114">
        <f t="shared" si="74"/>
        <v>160</v>
      </c>
      <c r="R104" s="114">
        <f t="shared" si="75"/>
        <v>158</v>
      </c>
      <c r="S104" s="114">
        <f t="shared" si="76"/>
        <v>162</v>
      </c>
      <c r="T104" s="114">
        <f t="shared" si="77"/>
        <v>165</v>
      </c>
    </row>
    <row r="105" spans="1:20" ht="15.95" customHeight="1">
      <c r="A105" s="230"/>
      <c r="B105" s="208" t="s">
        <v>1007</v>
      </c>
      <c r="C105" s="114">
        <f>SUMPRODUCT(('1.계획인구(행정)'!$B$7:$B$501=$B105)*('1.계획인구(행정)'!$A$7:$A$501="연산면")*('1.계획인구(행정)'!D$7:D$501))</f>
        <v>431</v>
      </c>
      <c r="D105" s="114">
        <f>SUMPRODUCT(('1.계획인구(행정)'!$B$7:$B$501=$B105)*('1.계획인구(행정)'!$A$7:$A$501="연산면")*('1.계획인구(행정)'!E$7:E$501))</f>
        <v>431</v>
      </c>
      <c r="E105" s="114">
        <f>SUMPRODUCT(('1.계획인구(행정)'!$B$7:$B$501=$B105)*('1.계획인구(행정)'!$A$7:$A$501="연산면")*('1.계획인구(행정)'!F$7:F$501))</f>
        <v>425</v>
      </c>
      <c r="F105" s="114">
        <f>SUMPRODUCT(('1.계획인구(행정)'!$B$7:$B$501=$B105)*('1.계획인구(행정)'!$A$7:$A$501="연산면")*('1.계획인구(행정)'!G$7:G$501))</f>
        <v>421</v>
      </c>
      <c r="G105" s="114">
        <f>SUMPRODUCT(('1.계획인구(행정)'!$B$7:$B$501=$B105)*('1.계획인구(행정)'!$A$7:$A$501="연산면")*('1.계획인구(행정)'!H$7:H$501))</f>
        <v>431</v>
      </c>
      <c r="H105" s="114">
        <f>SUMPRODUCT(('1.계획인구(행정)'!$B$7:$B$501=$B105)*('1.계획인구(행정)'!$A$7:$A$501="연산면")*('1.계획인구(행정)'!I$7:I$501))</f>
        <v>439</v>
      </c>
      <c r="I105" s="114">
        <f>SUMPRODUCT(('1.계획인구(행정)'!$B$7:$B$501=$B105)*('1.계획인구(행정)'!$A$7:$A$501="연산면")*('1.계획인구(행정)'!J$7:J$501))</f>
        <v>0</v>
      </c>
      <c r="J105" s="114">
        <f>SUMPRODUCT(('1.계획인구(행정)'!$B$7:$B$501=$B105)*('1.계획인구(행정)'!$A$7:$A$501="연산면")*('1.계획인구(행정)'!K$7:K$501))</f>
        <v>0</v>
      </c>
      <c r="K105" s="114">
        <f>SUMPRODUCT(('1.계획인구(행정)'!$B$7:$B$501=$B105)*('1.계획인구(행정)'!$A$7:$A$501="연산면")*('1.계획인구(행정)'!L$7:L$501))</f>
        <v>0</v>
      </c>
      <c r="L105" s="114">
        <f>SUMPRODUCT(('1.계획인구(행정)'!$B$7:$B$501=$B105)*('1.계획인구(행정)'!$A$7:$A$501="연산면")*('1.계획인구(행정)'!M$7:M$501))</f>
        <v>0</v>
      </c>
      <c r="M105" s="114">
        <f>SUMPRODUCT(('1.계획인구(행정)'!$B$7:$B$501=$B105)*('1.계획인구(행정)'!$A$7:$A$501="연산면")*('1.계획인구(행정)'!N$7:N$501))</f>
        <v>0</v>
      </c>
      <c r="N105" s="114">
        <f>SUMPRODUCT(('1.계획인구(행정)'!$B$7:$B$501=$B105)*('1.계획인구(행정)'!$A$7:$A$501="연산면")*('1.계획인구(행정)'!O$7:O$501))</f>
        <v>0</v>
      </c>
      <c r="O105" s="114">
        <f t="shared" si="73"/>
        <v>431</v>
      </c>
      <c r="P105" s="114">
        <f t="shared" si="74"/>
        <v>431</v>
      </c>
      <c r="Q105" s="114">
        <f t="shared" si="74"/>
        <v>425</v>
      </c>
      <c r="R105" s="114">
        <f t="shared" si="75"/>
        <v>421</v>
      </c>
      <c r="S105" s="114">
        <f t="shared" si="76"/>
        <v>431</v>
      </c>
      <c r="T105" s="114">
        <f t="shared" si="77"/>
        <v>439</v>
      </c>
    </row>
    <row r="106" spans="1:20" ht="15.95" customHeight="1">
      <c r="A106" s="230"/>
      <c r="B106" s="208" t="s">
        <v>1008</v>
      </c>
      <c r="C106" s="114">
        <f>SUMPRODUCT(('1.계획인구(행정)'!$B$7:$B$501=$B106)*('1.계획인구(행정)'!$A$7:$A$501="연산면")*('1.계획인구(행정)'!D$7:D$501))</f>
        <v>292</v>
      </c>
      <c r="D106" s="114">
        <f>SUMPRODUCT(('1.계획인구(행정)'!$B$7:$B$501=$B106)*('1.계획인구(행정)'!$A$7:$A$501="연산면")*('1.계획인구(행정)'!E$7:E$501))</f>
        <v>292</v>
      </c>
      <c r="E106" s="114">
        <f>SUMPRODUCT(('1.계획인구(행정)'!$B$7:$B$501=$B106)*('1.계획인구(행정)'!$A$7:$A$501="연산면")*('1.계획인구(행정)'!F$7:F$501))</f>
        <v>288</v>
      </c>
      <c r="F106" s="114">
        <f>SUMPRODUCT(('1.계획인구(행정)'!$B$7:$B$501=$B106)*('1.계획인구(행정)'!$A$7:$A$501="연산면")*('1.계획인구(행정)'!G$7:G$501))</f>
        <v>285</v>
      </c>
      <c r="G106" s="114">
        <f>SUMPRODUCT(('1.계획인구(행정)'!$B$7:$B$501=$B106)*('1.계획인구(행정)'!$A$7:$A$501="연산면")*('1.계획인구(행정)'!H$7:H$501))</f>
        <v>291</v>
      </c>
      <c r="H106" s="114">
        <f>SUMPRODUCT(('1.계획인구(행정)'!$B$7:$B$501=$B106)*('1.계획인구(행정)'!$A$7:$A$501="연산면")*('1.계획인구(행정)'!I$7:I$501))</f>
        <v>297</v>
      </c>
      <c r="I106" s="114">
        <f>SUMPRODUCT(('1.계획인구(행정)'!$B$7:$B$501=$B106)*('1.계획인구(행정)'!$A$7:$A$501="연산면")*('1.계획인구(행정)'!J$7:J$501))</f>
        <v>0</v>
      </c>
      <c r="J106" s="114">
        <f>SUMPRODUCT(('1.계획인구(행정)'!$B$7:$B$501=$B106)*('1.계획인구(행정)'!$A$7:$A$501="연산면")*('1.계획인구(행정)'!K$7:K$501))</f>
        <v>0</v>
      </c>
      <c r="K106" s="114">
        <f>SUMPRODUCT(('1.계획인구(행정)'!$B$7:$B$501=$B106)*('1.계획인구(행정)'!$A$7:$A$501="연산면")*('1.계획인구(행정)'!L$7:L$501))</f>
        <v>0</v>
      </c>
      <c r="L106" s="114">
        <f>SUMPRODUCT(('1.계획인구(행정)'!$B$7:$B$501=$B106)*('1.계획인구(행정)'!$A$7:$A$501="연산면")*('1.계획인구(행정)'!M$7:M$501))</f>
        <v>0</v>
      </c>
      <c r="M106" s="114">
        <f>SUMPRODUCT(('1.계획인구(행정)'!$B$7:$B$501=$B106)*('1.계획인구(행정)'!$A$7:$A$501="연산면")*('1.계획인구(행정)'!N$7:N$501))</f>
        <v>0</v>
      </c>
      <c r="N106" s="114">
        <f>SUMPRODUCT(('1.계획인구(행정)'!$B$7:$B$501=$B106)*('1.계획인구(행정)'!$A$7:$A$501="연산면")*('1.계획인구(행정)'!O$7:O$501))</f>
        <v>0</v>
      </c>
      <c r="O106" s="114">
        <f t="shared" si="73"/>
        <v>292</v>
      </c>
      <c r="P106" s="114">
        <f t="shared" si="74"/>
        <v>292</v>
      </c>
      <c r="Q106" s="114">
        <f t="shared" si="74"/>
        <v>288</v>
      </c>
      <c r="R106" s="114">
        <f t="shared" si="75"/>
        <v>285</v>
      </c>
      <c r="S106" s="114">
        <f t="shared" si="76"/>
        <v>291</v>
      </c>
      <c r="T106" s="114">
        <f t="shared" si="77"/>
        <v>297</v>
      </c>
    </row>
    <row r="107" spans="1:20" ht="15.95" customHeight="1">
      <c r="A107" s="230"/>
      <c r="B107" s="208" t="s">
        <v>1009</v>
      </c>
      <c r="C107" s="114">
        <f>SUMPRODUCT(('1.계획인구(행정)'!$B$7:$B$501=$B107)*('1.계획인구(행정)'!$A$7:$A$501="연산면")*('1.계획인구(행정)'!D$7:D$501))</f>
        <v>1123</v>
      </c>
      <c r="D107" s="114">
        <f>SUMPRODUCT(('1.계획인구(행정)'!$B$7:$B$501=$B107)*('1.계획인구(행정)'!$A$7:$A$501="연산면")*('1.계획인구(행정)'!E$7:E$501))</f>
        <v>1124</v>
      </c>
      <c r="E107" s="114">
        <f>SUMPRODUCT(('1.계획인구(행정)'!$B$7:$B$501=$B107)*('1.계획인구(행정)'!$A$7:$A$501="연산면")*('1.계획인구(행정)'!F$7:F$501))</f>
        <v>1107</v>
      </c>
      <c r="F107" s="114">
        <f>SUMPRODUCT(('1.계획인구(행정)'!$B$7:$B$501=$B107)*('1.계획인구(행정)'!$A$7:$A$501="연산면")*('1.계획인구(행정)'!G$7:G$501))</f>
        <v>1095</v>
      </c>
      <c r="G107" s="114">
        <f>SUMPRODUCT(('1.계획인구(행정)'!$B$7:$B$501=$B107)*('1.계획인구(행정)'!$A$7:$A$501="연산면")*('1.계획인구(행정)'!H$7:H$501))</f>
        <v>1123</v>
      </c>
      <c r="H107" s="114">
        <f>SUMPRODUCT(('1.계획인구(행정)'!$B$7:$B$501=$B107)*('1.계획인구(행정)'!$A$7:$A$501="연산면")*('1.계획인구(행정)'!I$7:I$501))</f>
        <v>1142</v>
      </c>
      <c r="I107" s="114">
        <f>SUMPRODUCT(('1.계획인구(행정)'!$B$7:$B$501=$B107)*('1.계획인구(행정)'!$A$7:$A$501="연산면")*('1.계획인구(행정)'!J$7:J$501))</f>
        <v>0</v>
      </c>
      <c r="J107" s="114">
        <f>SUMPRODUCT(('1.계획인구(행정)'!$B$7:$B$501=$B107)*('1.계획인구(행정)'!$A$7:$A$501="연산면")*('1.계획인구(행정)'!K$7:K$501))</f>
        <v>0</v>
      </c>
      <c r="K107" s="114">
        <f>SUMPRODUCT(('1.계획인구(행정)'!$B$7:$B$501=$B107)*('1.계획인구(행정)'!$A$7:$A$501="연산면")*('1.계획인구(행정)'!L$7:L$501))</f>
        <v>0</v>
      </c>
      <c r="L107" s="114">
        <f>SUMPRODUCT(('1.계획인구(행정)'!$B$7:$B$501=$B107)*('1.계획인구(행정)'!$A$7:$A$501="연산면")*('1.계획인구(행정)'!M$7:M$501))</f>
        <v>0</v>
      </c>
      <c r="M107" s="114">
        <f>SUMPRODUCT(('1.계획인구(행정)'!$B$7:$B$501=$B107)*('1.계획인구(행정)'!$A$7:$A$501="연산면")*('1.계획인구(행정)'!N$7:N$501))</f>
        <v>0</v>
      </c>
      <c r="N107" s="114">
        <f>SUMPRODUCT(('1.계획인구(행정)'!$B$7:$B$501=$B107)*('1.계획인구(행정)'!$A$7:$A$501="연산면")*('1.계획인구(행정)'!O$7:O$501))</f>
        <v>0</v>
      </c>
      <c r="O107" s="114">
        <f t="shared" si="73"/>
        <v>1123</v>
      </c>
      <c r="P107" s="114">
        <f t="shared" si="74"/>
        <v>1124</v>
      </c>
      <c r="Q107" s="114">
        <f t="shared" si="74"/>
        <v>1107</v>
      </c>
      <c r="R107" s="114">
        <f t="shared" si="75"/>
        <v>1095</v>
      </c>
      <c r="S107" s="114">
        <f t="shared" si="76"/>
        <v>1123</v>
      </c>
      <c r="T107" s="114">
        <f t="shared" si="77"/>
        <v>1142</v>
      </c>
    </row>
    <row r="108" spans="1:20" ht="15.95" customHeight="1">
      <c r="A108" s="230"/>
      <c r="B108" s="208" t="s">
        <v>1010</v>
      </c>
      <c r="C108" s="114">
        <f>SUMPRODUCT(('1.계획인구(행정)'!$B$7:$B$501=$B108)*('1.계획인구(행정)'!$A$7:$A$501="연산면")*('1.계획인구(행정)'!D$7:D$501))</f>
        <v>786</v>
      </c>
      <c r="D108" s="114">
        <f>SUMPRODUCT(('1.계획인구(행정)'!$B$7:$B$501=$B108)*('1.계획인구(행정)'!$A$7:$A$501="연산면")*('1.계획인구(행정)'!E$7:E$501))</f>
        <v>787</v>
      </c>
      <c r="E108" s="114">
        <f>SUMPRODUCT(('1.계획인구(행정)'!$B$7:$B$501=$B108)*('1.계획인구(행정)'!$A$7:$A$501="연산면")*('1.계획인구(행정)'!F$7:F$501))</f>
        <v>775</v>
      </c>
      <c r="F108" s="114">
        <f>SUMPRODUCT(('1.계획인구(행정)'!$B$7:$B$501=$B108)*('1.계획인구(행정)'!$A$7:$A$501="연산면")*('1.계획인구(행정)'!G$7:G$501))</f>
        <v>767</v>
      </c>
      <c r="G108" s="114">
        <f>SUMPRODUCT(('1.계획인구(행정)'!$B$7:$B$501=$B108)*('1.계획인구(행정)'!$A$7:$A$501="연산면")*('1.계획인구(행정)'!H$7:H$501))</f>
        <v>786</v>
      </c>
      <c r="H108" s="114">
        <f>SUMPRODUCT(('1.계획인구(행정)'!$B$7:$B$501=$B108)*('1.계획인구(행정)'!$A$7:$A$501="연산면")*('1.계획인구(행정)'!I$7:I$501))</f>
        <v>801</v>
      </c>
      <c r="I108" s="114">
        <f>SUMPRODUCT(('1.계획인구(행정)'!$B$7:$B$501=$B108)*('1.계획인구(행정)'!$A$7:$A$501="연산면")*('1.계획인구(행정)'!J$7:J$501))</f>
        <v>0</v>
      </c>
      <c r="J108" s="114">
        <f>SUMPRODUCT(('1.계획인구(행정)'!$B$7:$B$501=$B108)*('1.계획인구(행정)'!$A$7:$A$501="연산면")*('1.계획인구(행정)'!K$7:K$501))</f>
        <v>0</v>
      </c>
      <c r="K108" s="114">
        <f>SUMPRODUCT(('1.계획인구(행정)'!$B$7:$B$501=$B108)*('1.계획인구(행정)'!$A$7:$A$501="연산면")*('1.계획인구(행정)'!L$7:L$501))</f>
        <v>0</v>
      </c>
      <c r="L108" s="114">
        <f>SUMPRODUCT(('1.계획인구(행정)'!$B$7:$B$501=$B108)*('1.계획인구(행정)'!$A$7:$A$501="연산면")*('1.계획인구(행정)'!M$7:M$501))</f>
        <v>0</v>
      </c>
      <c r="M108" s="114">
        <f>SUMPRODUCT(('1.계획인구(행정)'!$B$7:$B$501=$B108)*('1.계획인구(행정)'!$A$7:$A$501="연산면")*('1.계획인구(행정)'!N$7:N$501))</f>
        <v>0</v>
      </c>
      <c r="N108" s="114">
        <f>SUMPRODUCT(('1.계획인구(행정)'!$B$7:$B$501=$B108)*('1.계획인구(행정)'!$A$7:$A$501="연산면")*('1.계획인구(행정)'!O$7:O$501))</f>
        <v>0</v>
      </c>
      <c r="O108" s="114">
        <f t="shared" si="73"/>
        <v>786</v>
      </c>
      <c r="P108" s="114">
        <f t="shared" si="74"/>
        <v>787</v>
      </c>
      <c r="Q108" s="114">
        <f t="shared" si="74"/>
        <v>775</v>
      </c>
      <c r="R108" s="114">
        <f t="shared" si="75"/>
        <v>767</v>
      </c>
      <c r="S108" s="114">
        <f t="shared" si="76"/>
        <v>786</v>
      </c>
      <c r="T108" s="114">
        <f t="shared" si="77"/>
        <v>801</v>
      </c>
    </row>
    <row r="109" spans="1:20" ht="15.95" customHeight="1">
      <c r="A109" s="230"/>
      <c r="B109" s="208" t="s">
        <v>1011</v>
      </c>
      <c r="C109" s="114">
        <f>SUMPRODUCT(('1.계획인구(행정)'!$B$7:$B$501=$B109)*('1.계획인구(행정)'!$A$7:$A$501="연산면")*('1.계획인구(행정)'!D$7:D$501))</f>
        <v>160</v>
      </c>
      <c r="D109" s="114">
        <f>SUMPRODUCT(('1.계획인구(행정)'!$B$7:$B$501=$B109)*('1.계획인구(행정)'!$A$7:$A$501="연산면")*('1.계획인구(행정)'!E$7:E$501))</f>
        <v>160</v>
      </c>
      <c r="E109" s="114">
        <f>SUMPRODUCT(('1.계획인구(행정)'!$B$7:$B$501=$B109)*('1.계획인구(행정)'!$A$7:$A$501="연산면")*('1.계획인구(행정)'!F$7:F$501))</f>
        <v>158</v>
      </c>
      <c r="F109" s="114">
        <f>SUMPRODUCT(('1.계획인구(행정)'!$B$7:$B$501=$B109)*('1.계획인구(행정)'!$A$7:$A$501="연산면")*('1.계획인구(행정)'!G$7:G$501))</f>
        <v>156</v>
      </c>
      <c r="G109" s="114">
        <f>SUMPRODUCT(('1.계획인구(행정)'!$B$7:$B$501=$B109)*('1.계획인구(행정)'!$A$7:$A$501="연산면")*('1.계획인구(행정)'!H$7:H$501))</f>
        <v>160</v>
      </c>
      <c r="H109" s="114">
        <f>SUMPRODUCT(('1.계획인구(행정)'!$B$7:$B$501=$B109)*('1.계획인구(행정)'!$A$7:$A$501="연산면")*('1.계획인구(행정)'!I$7:I$501))</f>
        <v>163</v>
      </c>
      <c r="I109" s="114">
        <f>SUMPRODUCT(('1.계획인구(행정)'!$B$7:$B$501=$B109)*('1.계획인구(행정)'!$A$7:$A$501="연산면")*('1.계획인구(행정)'!J$7:J$501))</f>
        <v>0</v>
      </c>
      <c r="J109" s="114">
        <f>SUMPRODUCT(('1.계획인구(행정)'!$B$7:$B$501=$B109)*('1.계획인구(행정)'!$A$7:$A$501="연산면")*('1.계획인구(행정)'!K$7:K$501))</f>
        <v>0</v>
      </c>
      <c r="K109" s="114">
        <f>SUMPRODUCT(('1.계획인구(행정)'!$B$7:$B$501=$B109)*('1.계획인구(행정)'!$A$7:$A$501="연산면")*('1.계획인구(행정)'!L$7:L$501))</f>
        <v>0</v>
      </c>
      <c r="L109" s="114">
        <f>SUMPRODUCT(('1.계획인구(행정)'!$B$7:$B$501=$B109)*('1.계획인구(행정)'!$A$7:$A$501="연산면")*('1.계획인구(행정)'!M$7:M$501))</f>
        <v>0</v>
      </c>
      <c r="M109" s="114">
        <f>SUMPRODUCT(('1.계획인구(행정)'!$B$7:$B$501=$B109)*('1.계획인구(행정)'!$A$7:$A$501="연산면")*('1.계획인구(행정)'!N$7:N$501))</f>
        <v>0</v>
      </c>
      <c r="N109" s="114">
        <f>SUMPRODUCT(('1.계획인구(행정)'!$B$7:$B$501=$B109)*('1.계획인구(행정)'!$A$7:$A$501="연산면")*('1.계획인구(행정)'!O$7:O$501))</f>
        <v>0</v>
      </c>
      <c r="O109" s="114">
        <f t="shared" si="73"/>
        <v>160</v>
      </c>
      <c r="P109" s="114">
        <f t="shared" si="74"/>
        <v>160</v>
      </c>
      <c r="Q109" s="114">
        <f t="shared" si="74"/>
        <v>158</v>
      </c>
      <c r="R109" s="114">
        <f t="shared" si="75"/>
        <v>156</v>
      </c>
      <c r="S109" s="114">
        <f t="shared" si="76"/>
        <v>160</v>
      </c>
      <c r="T109" s="114">
        <f t="shared" si="77"/>
        <v>163</v>
      </c>
    </row>
    <row r="110" spans="1:20" ht="15.95" customHeight="1">
      <c r="A110" s="230"/>
      <c r="B110" s="208" t="s">
        <v>1012</v>
      </c>
      <c r="C110" s="114">
        <f>SUMPRODUCT(('1.계획인구(행정)'!$B$7:$B$501=$B110)*('1.계획인구(행정)'!$A$7:$A$501="연산면")*('1.계획인구(행정)'!D$7:D$501))</f>
        <v>573</v>
      </c>
      <c r="D110" s="114">
        <f>SUMPRODUCT(('1.계획인구(행정)'!$B$7:$B$501=$B110)*('1.계획인구(행정)'!$A$7:$A$501="연산면")*('1.계획인구(행정)'!E$7:E$501))</f>
        <v>574</v>
      </c>
      <c r="E110" s="114">
        <f>SUMPRODUCT(('1.계획인구(행정)'!$B$7:$B$501=$B110)*('1.계획인구(행정)'!$A$7:$A$501="연산면")*('1.계획인구(행정)'!F$7:F$501))</f>
        <v>565</v>
      </c>
      <c r="F110" s="114">
        <f>SUMPRODUCT(('1.계획인구(행정)'!$B$7:$B$501=$B110)*('1.계획인구(행정)'!$A$7:$A$501="연산면")*('1.계획인구(행정)'!G$7:G$501))</f>
        <v>558</v>
      </c>
      <c r="G110" s="114">
        <f>SUMPRODUCT(('1.계획인구(행정)'!$B$7:$B$501=$B110)*('1.계획인구(행정)'!$A$7:$A$501="연산면")*('1.계획인구(행정)'!H$7:H$501))</f>
        <v>572</v>
      </c>
      <c r="H110" s="114">
        <f>SUMPRODUCT(('1.계획인구(행정)'!$B$7:$B$501=$B110)*('1.계획인구(행정)'!$A$7:$A$501="연산면")*('1.계획인구(행정)'!I$7:I$501))</f>
        <v>582</v>
      </c>
      <c r="I110" s="114">
        <f>SUMPRODUCT(('1.계획인구(행정)'!$B$7:$B$501=$B110)*('1.계획인구(행정)'!$A$7:$A$501="연산면")*('1.계획인구(행정)'!J$7:J$501))</f>
        <v>0</v>
      </c>
      <c r="J110" s="114">
        <f>SUMPRODUCT(('1.계획인구(행정)'!$B$7:$B$501=$B110)*('1.계획인구(행정)'!$A$7:$A$501="연산면")*('1.계획인구(행정)'!K$7:K$501))</f>
        <v>0</v>
      </c>
      <c r="K110" s="114">
        <f>SUMPRODUCT(('1.계획인구(행정)'!$B$7:$B$501=$B110)*('1.계획인구(행정)'!$A$7:$A$501="연산면")*('1.계획인구(행정)'!L$7:L$501))</f>
        <v>0</v>
      </c>
      <c r="L110" s="114">
        <f>SUMPRODUCT(('1.계획인구(행정)'!$B$7:$B$501=$B110)*('1.계획인구(행정)'!$A$7:$A$501="연산면")*('1.계획인구(행정)'!M$7:M$501))</f>
        <v>0</v>
      </c>
      <c r="M110" s="114">
        <f>SUMPRODUCT(('1.계획인구(행정)'!$B$7:$B$501=$B110)*('1.계획인구(행정)'!$A$7:$A$501="연산면")*('1.계획인구(행정)'!N$7:N$501))</f>
        <v>0</v>
      </c>
      <c r="N110" s="114">
        <f>SUMPRODUCT(('1.계획인구(행정)'!$B$7:$B$501=$B110)*('1.계획인구(행정)'!$A$7:$A$501="연산면")*('1.계획인구(행정)'!O$7:O$501))</f>
        <v>0</v>
      </c>
      <c r="O110" s="114">
        <f t="shared" si="73"/>
        <v>573</v>
      </c>
      <c r="P110" s="114">
        <f t="shared" si="74"/>
        <v>574</v>
      </c>
      <c r="Q110" s="114">
        <f t="shared" si="74"/>
        <v>565</v>
      </c>
      <c r="R110" s="114">
        <f t="shared" si="75"/>
        <v>558</v>
      </c>
      <c r="S110" s="114">
        <f t="shared" si="76"/>
        <v>572</v>
      </c>
      <c r="T110" s="114">
        <f t="shared" si="77"/>
        <v>582</v>
      </c>
    </row>
    <row r="111" spans="1:20" ht="15.95" customHeight="1">
      <c r="A111" s="230"/>
      <c r="B111" s="208" t="s">
        <v>1013</v>
      </c>
      <c r="C111" s="114">
        <f>SUMPRODUCT(('1.계획인구(행정)'!$B$7:$B$501=$B111)*('1.계획인구(행정)'!$A$7:$A$501="연산면")*('1.계획인구(행정)'!D$7:D$501))</f>
        <v>217</v>
      </c>
      <c r="D111" s="114">
        <f>SUMPRODUCT(('1.계획인구(행정)'!$B$7:$B$501=$B111)*('1.계획인구(행정)'!$A$7:$A$501="연산면")*('1.계획인구(행정)'!E$7:E$501))</f>
        <v>217</v>
      </c>
      <c r="E111" s="114">
        <f>SUMPRODUCT(('1.계획인구(행정)'!$B$7:$B$501=$B111)*('1.계획인구(행정)'!$A$7:$A$501="연산면")*('1.계획인구(행정)'!F$7:F$501))</f>
        <v>213</v>
      </c>
      <c r="F111" s="114">
        <f>SUMPRODUCT(('1.계획인구(행정)'!$B$7:$B$501=$B111)*('1.계획인구(행정)'!$A$7:$A$501="연산면")*('1.계획인구(행정)'!G$7:G$501))</f>
        <v>211</v>
      </c>
      <c r="G111" s="114">
        <f>SUMPRODUCT(('1.계획인구(행정)'!$B$7:$B$501=$B111)*('1.계획인구(행정)'!$A$7:$A$501="연산면")*('1.계획인구(행정)'!H$7:H$501))</f>
        <v>217</v>
      </c>
      <c r="H111" s="114">
        <f>SUMPRODUCT(('1.계획인구(행정)'!$B$7:$B$501=$B111)*('1.계획인구(행정)'!$A$7:$A$501="연산면")*('1.계획인구(행정)'!I$7:I$501))</f>
        <v>220</v>
      </c>
      <c r="I111" s="114">
        <f>SUMPRODUCT(('1.계획인구(행정)'!$B$7:$B$501=$B111)*('1.계획인구(행정)'!$A$7:$A$501="연산면")*('1.계획인구(행정)'!J$7:J$501))</f>
        <v>0</v>
      </c>
      <c r="J111" s="114">
        <f>SUMPRODUCT(('1.계획인구(행정)'!$B$7:$B$501=$B111)*('1.계획인구(행정)'!$A$7:$A$501="연산면")*('1.계획인구(행정)'!K$7:K$501))</f>
        <v>0</v>
      </c>
      <c r="K111" s="114">
        <f>SUMPRODUCT(('1.계획인구(행정)'!$B$7:$B$501=$B111)*('1.계획인구(행정)'!$A$7:$A$501="연산면")*('1.계획인구(행정)'!L$7:L$501))</f>
        <v>0</v>
      </c>
      <c r="L111" s="114">
        <f>SUMPRODUCT(('1.계획인구(행정)'!$B$7:$B$501=$B111)*('1.계획인구(행정)'!$A$7:$A$501="연산면")*('1.계획인구(행정)'!M$7:M$501))</f>
        <v>0</v>
      </c>
      <c r="M111" s="114">
        <f>SUMPRODUCT(('1.계획인구(행정)'!$B$7:$B$501=$B111)*('1.계획인구(행정)'!$A$7:$A$501="연산면")*('1.계획인구(행정)'!N$7:N$501))</f>
        <v>0</v>
      </c>
      <c r="N111" s="114">
        <f>SUMPRODUCT(('1.계획인구(행정)'!$B$7:$B$501=$B111)*('1.계획인구(행정)'!$A$7:$A$501="연산면")*('1.계획인구(행정)'!O$7:O$501))</f>
        <v>0</v>
      </c>
      <c r="O111" s="114">
        <f t="shared" si="73"/>
        <v>217</v>
      </c>
      <c r="P111" s="114">
        <f t="shared" si="74"/>
        <v>217</v>
      </c>
      <c r="Q111" s="114">
        <f t="shared" si="74"/>
        <v>213</v>
      </c>
      <c r="R111" s="114">
        <f t="shared" si="75"/>
        <v>211</v>
      </c>
      <c r="S111" s="114">
        <f t="shared" si="76"/>
        <v>217</v>
      </c>
      <c r="T111" s="114">
        <f t="shared" si="77"/>
        <v>220</v>
      </c>
    </row>
    <row r="112" spans="1:20" ht="15.95" customHeight="1">
      <c r="A112" s="230"/>
      <c r="B112" s="208" t="s">
        <v>1014</v>
      </c>
      <c r="C112" s="114">
        <f>SUMPRODUCT(('1.계획인구(행정)'!$B$7:$B$501=$B112)*('1.계획인구(행정)'!$A$7:$A$501="연산면")*('1.계획인구(행정)'!D$7:D$501))</f>
        <v>264</v>
      </c>
      <c r="D112" s="114">
        <f>SUMPRODUCT(('1.계획인구(행정)'!$B$7:$B$501=$B112)*('1.계획인구(행정)'!$A$7:$A$501="연산면")*('1.계획인구(행정)'!E$7:E$501))</f>
        <v>266</v>
      </c>
      <c r="E112" s="114">
        <f>SUMPRODUCT(('1.계획인구(행정)'!$B$7:$B$501=$B112)*('1.계획인구(행정)'!$A$7:$A$501="연산면")*('1.계획인구(행정)'!F$7:F$501))</f>
        <v>261</v>
      </c>
      <c r="F112" s="114">
        <f>SUMPRODUCT(('1.계획인구(행정)'!$B$7:$B$501=$B112)*('1.계획인구(행정)'!$A$7:$A$501="연산면")*('1.계획인구(행정)'!G$7:G$501))</f>
        <v>258</v>
      </c>
      <c r="G112" s="114">
        <f>SUMPRODUCT(('1.계획인구(행정)'!$B$7:$B$501=$B112)*('1.계획인구(행정)'!$A$7:$A$501="연산면")*('1.계획인구(행정)'!H$7:H$501))</f>
        <v>264</v>
      </c>
      <c r="H112" s="114">
        <f>SUMPRODUCT(('1.계획인구(행정)'!$B$7:$B$501=$B112)*('1.계획인구(행정)'!$A$7:$A$501="연산면")*('1.계획인구(행정)'!I$7:I$501))</f>
        <v>269</v>
      </c>
      <c r="I112" s="114">
        <f>SUMPRODUCT(('1.계획인구(행정)'!$B$7:$B$501=$B112)*('1.계획인구(행정)'!$A$7:$A$501="연산면")*('1.계획인구(행정)'!J$7:J$501))</f>
        <v>0</v>
      </c>
      <c r="J112" s="114">
        <f>SUMPRODUCT(('1.계획인구(행정)'!$B$7:$B$501=$B112)*('1.계획인구(행정)'!$A$7:$A$501="연산면")*('1.계획인구(행정)'!K$7:K$501))</f>
        <v>0</v>
      </c>
      <c r="K112" s="114">
        <f>SUMPRODUCT(('1.계획인구(행정)'!$B$7:$B$501=$B112)*('1.계획인구(행정)'!$A$7:$A$501="연산면")*('1.계획인구(행정)'!L$7:L$501))</f>
        <v>0</v>
      </c>
      <c r="L112" s="114">
        <f>SUMPRODUCT(('1.계획인구(행정)'!$B$7:$B$501=$B112)*('1.계획인구(행정)'!$A$7:$A$501="연산면")*('1.계획인구(행정)'!M$7:M$501))</f>
        <v>0</v>
      </c>
      <c r="M112" s="114">
        <f>SUMPRODUCT(('1.계획인구(행정)'!$B$7:$B$501=$B112)*('1.계획인구(행정)'!$A$7:$A$501="연산면")*('1.계획인구(행정)'!N$7:N$501))</f>
        <v>0</v>
      </c>
      <c r="N112" s="114">
        <f>SUMPRODUCT(('1.계획인구(행정)'!$B$7:$B$501=$B112)*('1.계획인구(행정)'!$A$7:$A$501="연산면")*('1.계획인구(행정)'!O$7:O$501))</f>
        <v>0</v>
      </c>
      <c r="O112" s="114">
        <f t="shared" si="73"/>
        <v>264</v>
      </c>
      <c r="P112" s="114">
        <f t="shared" si="74"/>
        <v>266</v>
      </c>
      <c r="Q112" s="114">
        <f t="shared" si="74"/>
        <v>261</v>
      </c>
      <c r="R112" s="114">
        <f t="shared" si="75"/>
        <v>258</v>
      </c>
      <c r="S112" s="114">
        <f t="shared" si="76"/>
        <v>264</v>
      </c>
      <c r="T112" s="114">
        <f t="shared" si="77"/>
        <v>269</v>
      </c>
    </row>
    <row r="113" spans="1:20" ht="15.95" customHeight="1">
      <c r="A113" s="230"/>
      <c r="B113" s="208" t="s">
        <v>1015</v>
      </c>
      <c r="C113" s="114">
        <f>SUMPRODUCT(('1.계획인구(행정)'!$B$7:$B$501=$B113)*('1.계획인구(행정)'!$A$7:$A$501="연산면")*('1.계획인구(행정)'!D$7:D$501))</f>
        <v>176</v>
      </c>
      <c r="D113" s="114">
        <f>SUMPRODUCT(('1.계획인구(행정)'!$B$7:$B$501=$B113)*('1.계획인구(행정)'!$A$7:$A$501="연산면")*('1.계획인구(행정)'!E$7:E$501))</f>
        <v>176</v>
      </c>
      <c r="E113" s="114">
        <f>SUMPRODUCT(('1.계획인구(행정)'!$B$7:$B$501=$B113)*('1.계획인구(행정)'!$A$7:$A$501="연산면")*('1.계획인구(행정)'!F$7:F$501))</f>
        <v>173</v>
      </c>
      <c r="F113" s="114">
        <f>SUMPRODUCT(('1.계획인구(행정)'!$B$7:$B$501=$B113)*('1.계획인구(행정)'!$A$7:$A$501="연산면")*('1.계획인구(행정)'!G$7:G$501))</f>
        <v>172</v>
      </c>
      <c r="G113" s="114">
        <f>SUMPRODUCT(('1.계획인구(행정)'!$B$7:$B$501=$B113)*('1.계획인구(행정)'!$A$7:$A$501="연산면")*('1.계획인구(행정)'!H$7:H$501))</f>
        <v>176</v>
      </c>
      <c r="H113" s="114">
        <f>SUMPRODUCT(('1.계획인구(행정)'!$B$7:$B$501=$B113)*('1.계획인구(행정)'!$A$7:$A$501="연산면")*('1.계획인구(행정)'!I$7:I$501))</f>
        <v>179</v>
      </c>
      <c r="I113" s="114">
        <f>SUMPRODUCT(('1.계획인구(행정)'!$B$7:$B$501=$B113)*('1.계획인구(행정)'!$A$7:$A$501="연산면")*('1.계획인구(행정)'!J$7:J$501))</f>
        <v>0</v>
      </c>
      <c r="J113" s="114">
        <f>SUMPRODUCT(('1.계획인구(행정)'!$B$7:$B$501=$B113)*('1.계획인구(행정)'!$A$7:$A$501="연산면")*('1.계획인구(행정)'!K$7:K$501))</f>
        <v>0</v>
      </c>
      <c r="K113" s="114">
        <f>SUMPRODUCT(('1.계획인구(행정)'!$B$7:$B$501=$B113)*('1.계획인구(행정)'!$A$7:$A$501="연산면")*('1.계획인구(행정)'!L$7:L$501))</f>
        <v>0</v>
      </c>
      <c r="L113" s="114">
        <f>SUMPRODUCT(('1.계획인구(행정)'!$B$7:$B$501=$B113)*('1.계획인구(행정)'!$A$7:$A$501="연산면")*('1.계획인구(행정)'!M$7:M$501))</f>
        <v>0</v>
      </c>
      <c r="M113" s="114">
        <f>SUMPRODUCT(('1.계획인구(행정)'!$B$7:$B$501=$B113)*('1.계획인구(행정)'!$A$7:$A$501="연산면")*('1.계획인구(행정)'!N$7:N$501))</f>
        <v>0</v>
      </c>
      <c r="N113" s="114">
        <f>SUMPRODUCT(('1.계획인구(행정)'!$B$7:$B$501=$B113)*('1.계획인구(행정)'!$A$7:$A$501="연산면")*('1.계획인구(행정)'!O$7:O$501))</f>
        <v>0</v>
      </c>
      <c r="O113" s="114">
        <f t="shared" si="73"/>
        <v>176</v>
      </c>
      <c r="P113" s="114">
        <f t="shared" si="74"/>
        <v>176</v>
      </c>
      <c r="Q113" s="114">
        <f t="shared" si="74"/>
        <v>173</v>
      </c>
      <c r="R113" s="114">
        <f t="shared" si="75"/>
        <v>172</v>
      </c>
      <c r="S113" s="114">
        <f t="shared" si="76"/>
        <v>176</v>
      </c>
      <c r="T113" s="114">
        <f t="shared" si="77"/>
        <v>179</v>
      </c>
    </row>
    <row r="114" spans="1:20" ht="15.95" customHeight="1">
      <c r="A114" s="230"/>
      <c r="B114" s="208" t="s">
        <v>1016</v>
      </c>
      <c r="C114" s="114">
        <f>SUMPRODUCT(('1.계획인구(행정)'!$B$7:$B$501=$B114)*('1.계획인구(행정)'!$A$7:$A$501="연산면")*('1.계획인구(행정)'!D$7:D$501))</f>
        <v>436</v>
      </c>
      <c r="D114" s="114">
        <f>SUMPRODUCT(('1.계획인구(행정)'!$B$7:$B$501=$B114)*('1.계획인구(행정)'!$A$7:$A$501="연산면")*('1.계획인구(행정)'!E$7:E$501))</f>
        <v>437</v>
      </c>
      <c r="E114" s="114">
        <f>SUMPRODUCT(('1.계획인구(행정)'!$B$7:$B$501=$B114)*('1.계획인구(행정)'!$A$7:$A$501="연산면")*('1.계획인구(행정)'!F$7:F$501))</f>
        <v>430</v>
      </c>
      <c r="F114" s="114">
        <f>SUMPRODUCT(('1.계획인구(행정)'!$B$7:$B$501=$B114)*('1.계획인구(행정)'!$A$7:$A$501="연산면")*('1.계획인구(행정)'!G$7:G$501))</f>
        <v>425</v>
      </c>
      <c r="G114" s="114">
        <f>SUMPRODUCT(('1.계획인구(행정)'!$B$7:$B$501=$B114)*('1.계획인구(행정)'!$A$7:$A$501="연산면")*('1.계획인구(행정)'!H$7:H$501))</f>
        <v>436</v>
      </c>
      <c r="H114" s="114">
        <f>SUMPRODUCT(('1.계획인구(행정)'!$B$7:$B$501=$B114)*('1.계획인구(행정)'!$A$7:$A$501="연산면")*('1.계획인구(행정)'!I$7:I$501))</f>
        <v>444</v>
      </c>
      <c r="I114" s="114">
        <f>SUMPRODUCT(('1.계획인구(행정)'!$B$7:$B$501=$B114)*('1.계획인구(행정)'!$A$7:$A$501="연산면")*('1.계획인구(행정)'!J$7:J$501))</f>
        <v>0</v>
      </c>
      <c r="J114" s="114">
        <f>SUMPRODUCT(('1.계획인구(행정)'!$B$7:$B$501=$B114)*('1.계획인구(행정)'!$A$7:$A$501="연산면")*('1.계획인구(행정)'!K$7:K$501))</f>
        <v>0</v>
      </c>
      <c r="K114" s="114">
        <f>SUMPRODUCT(('1.계획인구(행정)'!$B$7:$B$501=$B114)*('1.계획인구(행정)'!$A$7:$A$501="연산면")*('1.계획인구(행정)'!L$7:L$501))</f>
        <v>0</v>
      </c>
      <c r="L114" s="114">
        <f>SUMPRODUCT(('1.계획인구(행정)'!$B$7:$B$501=$B114)*('1.계획인구(행정)'!$A$7:$A$501="연산면")*('1.계획인구(행정)'!M$7:M$501))</f>
        <v>0</v>
      </c>
      <c r="M114" s="114">
        <f>SUMPRODUCT(('1.계획인구(행정)'!$B$7:$B$501=$B114)*('1.계획인구(행정)'!$A$7:$A$501="연산면")*('1.계획인구(행정)'!N$7:N$501))</f>
        <v>0</v>
      </c>
      <c r="N114" s="114">
        <f>SUMPRODUCT(('1.계획인구(행정)'!$B$7:$B$501=$B114)*('1.계획인구(행정)'!$A$7:$A$501="연산면")*('1.계획인구(행정)'!O$7:O$501))</f>
        <v>0</v>
      </c>
      <c r="O114" s="114">
        <f t="shared" si="73"/>
        <v>436</v>
      </c>
      <c r="P114" s="114">
        <f t="shared" si="74"/>
        <v>437</v>
      </c>
      <c r="Q114" s="114">
        <f t="shared" si="74"/>
        <v>430</v>
      </c>
      <c r="R114" s="114">
        <f t="shared" si="75"/>
        <v>425</v>
      </c>
      <c r="S114" s="114">
        <f t="shared" si="76"/>
        <v>436</v>
      </c>
      <c r="T114" s="114">
        <f t="shared" si="77"/>
        <v>444</v>
      </c>
    </row>
    <row r="115" spans="1:20" ht="15.95" customHeight="1">
      <c r="A115" s="230"/>
      <c r="B115" s="208" t="s">
        <v>1017</v>
      </c>
      <c r="C115" s="114">
        <f>SUMPRODUCT(('1.계획인구(행정)'!$B$7:$B$501=$B115)*('1.계획인구(행정)'!$A$7:$A$501="연산면")*('1.계획인구(행정)'!D$7:D$501))</f>
        <v>255</v>
      </c>
      <c r="D115" s="114">
        <f>SUMPRODUCT(('1.계획인구(행정)'!$B$7:$B$501=$B115)*('1.계획인구(행정)'!$A$7:$A$501="연산면")*('1.계획인구(행정)'!E$7:E$501))</f>
        <v>255</v>
      </c>
      <c r="E115" s="114">
        <f>SUMPRODUCT(('1.계획인구(행정)'!$B$7:$B$501=$B115)*('1.계획인구(행정)'!$A$7:$A$501="연산면")*('1.계획인구(행정)'!F$7:F$501))</f>
        <v>252</v>
      </c>
      <c r="F115" s="114">
        <f>SUMPRODUCT(('1.계획인구(행정)'!$B$7:$B$501=$B115)*('1.계획인구(행정)'!$A$7:$A$501="연산면")*('1.계획인구(행정)'!G$7:G$501))</f>
        <v>249</v>
      </c>
      <c r="G115" s="114">
        <f>SUMPRODUCT(('1.계획인구(행정)'!$B$7:$B$501=$B115)*('1.계획인구(행정)'!$A$7:$A$501="연산면")*('1.계획인구(행정)'!H$7:H$501))</f>
        <v>255</v>
      </c>
      <c r="H115" s="114">
        <f>SUMPRODUCT(('1.계획인구(행정)'!$B$7:$B$501=$B115)*('1.계획인구(행정)'!$A$7:$A$501="연산면")*('1.계획인구(행정)'!I$7:I$501))</f>
        <v>260</v>
      </c>
      <c r="I115" s="114">
        <f>SUMPRODUCT(('1.계획인구(행정)'!$B$7:$B$501=$B115)*('1.계획인구(행정)'!$A$7:$A$501="연산면")*('1.계획인구(행정)'!J$7:J$501))</f>
        <v>0</v>
      </c>
      <c r="J115" s="114">
        <f>SUMPRODUCT(('1.계획인구(행정)'!$B$7:$B$501=$B115)*('1.계획인구(행정)'!$A$7:$A$501="연산면")*('1.계획인구(행정)'!K$7:K$501))</f>
        <v>0</v>
      </c>
      <c r="K115" s="114">
        <f>SUMPRODUCT(('1.계획인구(행정)'!$B$7:$B$501=$B115)*('1.계획인구(행정)'!$A$7:$A$501="연산면")*('1.계획인구(행정)'!L$7:L$501))</f>
        <v>0</v>
      </c>
      <c r="L115" s="114">
        <f>SUMPRODUCT(('1.계획인구(행정)'!$B$7:$B$501=$B115)*('1.계획인구(행정)'!$A$7:$A$501="연산면")*('1.계획인구(행정)'!M$7:M$501))</f>
        <v>0</v>
      </c>
      <c r="M115" s="114">
        <f>SUMPRODUCT(('1.계획인구(행정)'!$B$7:$B$501=$B115)*('1.계획인구(행정)'!$A$7:$A$501="연산면")*('1.계획인구(행정)'!N$7:N$501))</f>
        <v>0</v>
      </c>
      <c r="N115" s="114">
        <f>SUMPRODUCT(('1.계획인구(행정)'!$B$7:$B$501=$B115)*('1.계획인구(행정)'!$A$7:$A$501="연산면")*('1.계획인구(행정)'!O$7:O$501))</f>
        <v>0</v>
      </c>
      <c r="O115" s="114">
        <f t="shared" si="73"/>
        <v>255</v>
      </c>
      <c r="P115" s="114">
        <f t="shared" si="74"/>
        <v>255</v>
      </c>
      <c r="Q115" s="114">
        <f t="shared" si="74"/>
        <v>252</v>
      </c>
      <c r="R115" s="114">
        <f t="shared" si="75"/>
        <v>249</v>
      </c>
      <c r="S115" s="114">
        <f t="shared" si="76"/>
        <v>255</v>
      </c>
      <c r="T115" s="114">
        <f t="shared" si="77"/>
        <v>260</v>
      </c>
    </row>
    <row r="116" spans="1:20" ht="15.95" customHeight="1">
      <c r="A116" s="230" t="s">
        <v>1575</v>
      </c>
      <c r="B116" s="208" t="s">
        <v>1018</v>
      </c>
      <c r="C116" s="114">
        <f>SUMPRODUCT(('1.계획인구(행정)'!$B$7:$B$501=$B116)*('1.계획인구(행정)'!$A$7:$A$501="연산면")*('1.계획인구(행정)'!D$7:D$501))</f>
        <v>453</v>
      </c>
      <c r="D116" s="114">
        <f>SUMPRODUCT(('1.계획인구(행정)'!$B$7:$B$501=$B116)*('1.계획인구(행정)'!$A$7:$A$501="연산면")*('1.계획인구(행정)'!E$7:E$501))</f>
        <v>454</v>
      </c>
      <c r="E116" s="114">
        <f>SUMPRODUCT(('1.계획인구(행정)'!$B$7:$B$501=$B116)*('1.계획인구(행정)'!$A$7:$A$501="연산면")*('1.계획인구(행정)'!F$7:F$501))</f>
        <v>446</v>
      </c>
      <c r="F116" s="114">
        <f>SUMPRODUCT(('1.계획인구(행정)'!$B$7:$B$501=$B116)*('1.계획인구(행정)'!$A$7:$A$501="연산면")*('1.계획인구(행정)'!G$7:G$501))</f>
        <v>442</v>
      </c>
      <c r="G116" s="114">
        <f>SUMPRODUCT(('1.계획인구(행정)'!$B$7:$B$501=$B116)*('1.계획인구(행정)'!$A$7:$A$501="연산면")*('1.계획인구(행정)'!H$7:H$501))</f>
        <v>452</v>
      </c>
      <c r="H116" s="114">
        <f>SUMPRODUCT(('1.계획인구(행정)'!$B$7:$B$501=$B116)*('1.계획인구(행정)'!$A$7:$A$501="연산면")*('1.계획인구(행정)'!I$7:I$501))</f>
        <v>461</v>
      </c>
      <c r="I116" s="114">
        <f>SUMPRODUCT(('1.계획인구(행정)'!$B$7:$B$501=$B116)*('1.계획인구(행정)'!$A$7:$A$501="연산면")*('1.계획인구(행정)'!J$7:J$501))</f>
        <v>0</v>
      </c>
      <c r="J116" s="114">
        <f>SUMPRODUCT(('1.계획인구(행정)'!$B$7:$B$501=$B116)*('1.계획인구(행정)'!$A$7:$A$501="연산면")*('1.계획인구(행정)'!K$7:K$501))</f>
        <v>0</v>
      </c>
      <c r="K116" s="114">
        <f>SUMPRODUCT(('1.계획인구(행정)'!$B$7:$B$501=$B116)*('1.계획인구(행정)'!$A$7:$A$501="연산면")*('1.계획인구(행정)'!L$7:L$501))</f>
        <v>0</v>
      </c>
      <c r="L116" s="114">
        <f>SUMPRODUCT(('1.계획인구(행정)'!$B$7:$B$501=$B116)*('1.계획인구(행정)'!$A$7:$A$501="연산면")*('1.계획인구(행정)'!M$7:M$501))</f>
        <v>0</v>
      </c>
      <c r="M116" s="114">
        <f>SUMPRODUCT(('1.계획인구(행정)'!$B$7:$B$501=$B116)*('1.계획인구(행정)'!$A$7:$A$501="연산면")*('1.계획인구(행정)'!N$7:N$501))</f>
        <v>0</v>
      </c>
      <c r="N116" s="114">
        <f>SUMPRODUCT(('1.계획인구(행정)'!$B$7:$B$501=$B116)*('1.계획인구(행정)'!$A$7:$A$501="연산면")*('1.계획인구(행정)'!O$7:O$501))</f>
        <v>0</v>
      </c>
      <c r="O116" s="114">
        <f t="shared" si="73"/>
        <v>453</v>
      </c>
      <c r="P116" s="114">
        <f t="shared" si="74"/>
        <v>454</v>
      </c>
      <c r="Q116" s="114">
        <f t="shared" si="74"/>
        <v>446</v>
      </c>
      <c r="R116" s="114">
        <f t="shared" si="75"/>
        <v>442</v>
      </c>
      <c r="S116" s="114">
        <f t="shared" si="76"/>
        <v>452</v>
      </c>
      <c r="T116" s="114">
        <f t="shared" si="77"/>
        <v>461</v>
      </c>
    </row>
    <row r="117" spans="1:20" ht="15.95" customHeight="1">
      <c r="A117" s="230"/>
      <c r="B117" s="208" t="s">
        <v>1019</v>
      </c>
      <c r="C117" s="114">
        <f>SUMPRODUCT(('1.계획인구(행정)'!$B$7:$B$501=$B117)*('1.계획인구(행정)'!$A$7:$A$501="연산면")*('1.계획인구(행정)'!D$7:D$501))</f>
        <v>495</v>
      </c>
      <c r="D117" s="114">
        <f>SUMPRODUCT(('1.계획인구(행정)'!$B$7:$B$501=$B117)*('1.계획인구(행정)'!$A$7:$A$501="연산면")*('1.계획인구(행정)'!E$7:E$501))</f>
        <v>495</v>
      </c>
      <c r="E117" s="114">
        <f>SUMPRODUCT(('1.계획인구(행정)'!$B$7:$B$501=$B117)*('1.계획인구(행정)'!$A$7:$A$501="연산면")*('1.계획인구(행정)'!F$7:F$501))</f>
        <v>488</v>
      </c>
      <c r="F117" s="114">
        <f>SUMPRODUCT(('1.계획인구(행정)'!$B$7:$B$501=$B117)*('1.계획인구(행정)'!$A$7:$A$501="연산면")*('1.계획인구(행정)'!G$7:G$501))</f>
        <v>483</v>
      </c>
      <c r="G117" s="114">
        <f>SUMPRODUCT(('1.계획인구(행정)'!$B$7:$B$501=$B117)*('1.계획인구(행정)'!$A$7:$A$501="연산면")*('1.계획인구(행정)'!H$7:H$501))</f>
        <v>495</v>
      </c>
      <c r="H117" s="114">
        <f>SUMPRODUCT(('1.계획인구(행정)'!$B$7:$B$501=$B117)*('1.계획인구(행정)'!$A$7:$A$501="연산면")*('1.계획인구(행정)'!I$7:I$501))</f>
        <v>503</v>
      </c>
      <c r="I117" s="114">
        <f>SUMPRODUCT(('1.계획인구(행정)'!$B$7:$B$501=$B117)*('1.계획인구(행정)'!$A$7:$A$501="연산면")*('1.계획인구(행정)'!J$7:J$501))</f>
        <v>0</v>
      </c>
      <c r="J117" s="114">
        <f>SUMPRODUCT(('1.계획인구(행정)'!$B$7:$B$501=$B117)*('1.계획인구(행정)'!$A$7:$A$501="연산면")*('1.계획인구(행정)'!K$7:K$501))</f>
        <v>0</v>
      </c>
      <c r="K117" s="114">
        <f>SUMPRODUCT(('1.계획인구(행정)'!$B$7:$B$501=$B117)*('1.계획인구(행정)'!$A$7:$A$501="연산면")*('1.계획인구(행정)'!L$7:L$501))</f>
        <v>0</v>
      </c>
      <c r="L117" s="114">
        <f>SUMPRODUCT(('1.계획인구(행정)'!$B$7:$B$501=$B117)*('1.계획인구(행정)'!$A$7:$A$501="연산면")*('1.계획인구(행정)'!M$7:M$501))</f>
        <v>0</v>
      </c>
      <c r="M117" s="114">
        <f>SUMPRODUCT(('1.계획인구(행정)'!$B$7:$B$501=$B117)*('1.계획인구(행정)'!$A$7:$A$501="연산면")*('1.계획인구(행정)'!N$7:N$501))</f>
        <v>0</v>
      </c>
      <c r="N117" s="114">
        <f>SUMPRODUCT(('1.계획인구(행정)'!$B$7:$B$501=$B117)*('1.계획인구(행정)'!$A$7:$A$501="연산면")*('1.계획인구(행정)'!O$7:O$501))</f>
        <v>0</v>
      </c>
      <c r="O117" s="114">
        <f t="shared" si="73"/>
        <v>495</v>
      </c>
      <c r="P117" s="114">
        <f t="shared" si="74"/>
        <v>495</v>
      </c>
      <c r="Q117" s="114">
        <f t="shared" si="74"/>
        <v>488</v>
      </c>
      <c r="R117" s="114">
        <f t="shared" si="75"/>
        <v>483</v>
      </c>
      <c r="S117" s="114">
        <f t="shared" si="76"/>
        <v>495</v>
      </c>
      <c r="T117" s="114">
        <f t="shared" si="77"/>
        <v>503</v>
      </c>
    </row>
    <row r="118" spans="1:20" ht="15.95" customHeight="1">
      <c r="A118" s="230"/>
      <c r="B118" s="208" t="s">
        <v>1020</v>
      </c>
      <c r="C118" s="114">
        <f>SUMPRODUCT(('1.계획인구(행정)'!$B$7:$B$501=$B118)*('1.계획인구(행정)'!$A$7:$A$501="연산면")*('1.계획인구(행정)'!D$7:D$501))</f>
        <v>204</v>
      </c>
      <c r="D118" s="114">
        <f>SUMPRODUCT(('1.계획인구(행정)'!$B$7:$B$501=$B118)*('1.계획인구(행정)'!$A$7:$A$501="연산면")*('1.계획인구(행정)'!E$7:E$501))</f>
        <v>205</v>
      </c>
      <c r="E118" s="114">
        <f>SUMPRODUCT(('1.계획인구(행정)'!$B$7:$B$501=$B118)*('1.계획인구(행정)'!$A$7:$A$501="연산면")*('1.계획인구(행정)'!F$7:F$501))</f>
        <v>201</v>
      </c>
      <c r="F118" s="114">
        <f>SUMPRODUCT(('1.계획인구(행정)'!$B$7:$B$501=$B118)*('1.계획인구(행정)'!$A$7:$A$501="연산면")*('1.계획인구(행정)'!G$7:G$501))</f>
        <v>200</v>
      </c>
      <c r="G118" s="114">
        <f>SUMPRODUCT(('1.계획인구(행정)'!$B$7:$B$501=$B118)*('1.계획인구(행정)'!$A$7:$A$501="연산면")*('1.계획인구(행정)'!H$7:H$501))</f>
        <v>204</v>
      </c>
      <c r="H118" s="114">
        <f>SUMPRODUCT(('1.계획인구(행정)'!$B$7:$B$501=$B118)*('1.계획인구(행정)'!$A$7:$A$501="연산면")*('1.계획인구(행정)'!I$7:I$501))</f>
        <v>208</v>
      </c>
      <c r="I118" s="114">
        <f>SUMPRODUCT(('1.계획인구(행정)'!$B$7:$B$501=$B118)*('1.계획인구(행정)'!$A$7:$A$501="연산면")*('1.계획인구(행정)'!J$7:J$501))</f>
        <v>0</v>
      </c>
      <c r="J118" s="114">
        <f>SUMPRODUCT(('1.계획인구(행정)'!$B$7:$B$501=$B118)*('1.계획인구(행정)'!$A$7:$A$501="연산면")*('1.계획인구(행정)'!K$7:K$501))</f>
        <v>0</v>
      </c>
      <c r="K118" s="114">
        <f>SUMPRODUCT(('1.계획인구(행정)'!$B$7:$B$501=$B118)*('1.계획인구(행정)'!$A$7:$A$501="연산면")*('1.계획인구(행정)'!L$7:L$501))</f>
        <v>0</v>
      </c>
      <c r="L118" s="114">
        <f>SUMPRODUCT(('1.계획인구(행정)'!$B$7:$B$501=$B118)*('1.계획인구(행정)'!$A$7:$A$501="연산면")*('1.계획인구(행정)'!M$7:M$501))</f>
        <v>0</v>
      </c>
      <c r="M118" s="114">
        <f>SUMPRODUCT(('1.계획인구(행정)'!$B$7:$B$501=$B118)*('1.계획인구(행정)'!$A$7:$A$501="연산면")*('1.계획인구(행정)'!N$7:N$501))</f>
        <v>0</v>
      </c>
      <c r="N118" s="114">
        <f>SUMPRODUCT(('1.계획인구(행정)'!$B$7:$B$501=$B118)*('1.계획인구(행정)'!$A$7:$A$501="연산면")*('1.계획인구(행정)'!O$7:O$501))</f>
        <v>0</v>
      </c>
      <c r="O118" s="114">
        <f t="shared" si="73"/>
        <v>204</v>
      </c>
      <c r="P118" s="114">
        <f t="shared" si="74"/>
        <v>205</v>
      </c>
      <c r="Q118" s="114">
        <f t="shared" si="74"/>
        <v>201</v>
      </c>
      <c r="R118" s="114">
        <f t="shared" si="75"/>
        <v>200</v>
      </c>
      <c r="S118" s="114">
        <f t="shared" si="76"/>
        <v>204</v>
      </c>
      <c r="T118" s="114">
        <f t="shared" si="77"/>
        <v>208</v>
      </c>
    </row>
    <row r="119" spans="1:20" ht="15.95" customHeight="1">
      <c r="A119" s="230"/>
      <c r="B119" s="208" t="s">
        <v>1021</v>
      </c>
      <c r="C119" s="114">
        <f>SUMPRODUCT(('1.계획인구(행정)'!$B$7:$B$501=$B119)*('1.계획인구(행정)'!$A$7:$A$501="연산면")*('1.계획인구(행정)'!D$7:D$501))</f>
        <v>156</v>
      </c>
      <c r="D119" s="114">
        <f>SUMPRODUCT(('1.계획인구(행정)'!$B$7:$B$501=$B119)*('1.계획인구(행정)'!$A$7:$A$501="연산면")*('1.계획인구(행정)'!E$7:E$501))</f>
        <v>156</v>
      </c>
      <c r="E119" s="114">
        <f>SUMPRODUCT(('1.계획인구(행정)'!$B$7:$B$501=$B119)*('1.계획인구(행정)'!$A$7:$A$501="연산면")*('1.계획인구(행정)'!F$7:F$501))</f>
        <v>154</v>
      </c>
      <c r="F119" s="114">
        <f>SUMPRODUCT(('1.계획인구(행정)'!$B$7:$B$501=$B119)*('1.계획인구(행정)'!$A$7:$A$501="연산면")*('1.계획인구(행정)'!G$7:G$501))</f>
        <v>152</v>
      </c>
      <c r="G119" s="114">
        <f>SUMPRODUCT(('1.계획인구(행정)'!$B$7:$B$501=$B119)*('1.계획인구(행정)'!$A$7:$A$501="연산면")*('1.계획인구(행정)'!H$7:H$501))</f>
        <v>156</v>
      </c>
      <c r="H119" s="114">
        <f>SUMPRODUCT(('1.계획인구(행정)'!$B$7:$B$501=$B119)*('1.계획인구(행정)'!$A$7:$A$501="연산면")*('1.계획인구(행정)'!I$7:I$501))</f>
        <v>159</v>
      </c>
      <c r="I119" s="114">
        <f>SUMPRODUCT(('1.계획인구(행정)'!$B$7:$B$501=$B119)*('1.계획인구(행정)'!$A$7:$A$501="연산면")*('1.계획인구(행정)'!J$7:J$501))</f>
        <v>0</v>
      </c>
      <c r="J119" s="114">
        <f>SUMPRODUCT(('1.계획인구(행정)'!$B$7:$B$501=$B119)*('1.계획인구(행정)'!$A$7:$A$501="연산면")*('1.계획인구(행정)'!K$7:K$501))</f>
        <v>0</v>
      </c>
      <c r="K119" s="114">
        <f>SUMPRODUCT(('1.계획인구(행정)'!$B$7:$B$501=$B119)*('1.계획인구(행정)'!$A$7:$A$501="연산면")*('1.계획인구(행정)'!L$7:L$501))</f>
        <v>0</v>
      </c>
      <c r="L119" s="114">
        <f>SUMPRODUCT(('1.계획인구(행정)'!$B$7:$B$501=$B119)*('1.계획인구(행정)'!$A$7:$A$501="연산면")*('1.계획인구(행정)'!M$7:M$501))</f>
        <v>0</v>
      </c>
      <c r="M119" s="114">
        <f>SUMPRODUCT(('1.계획인구(행정)'!$B$7:$B$501=$B119)*('1.계획인구(행정)'!$A$7:$A$501="연산면")*('1.계획인구(행정)'!N$7:N$501))</f>
        <v>0</v>
      </c>
      <c r="N119" s="114">
        <f>SUMPRODUCT(('1.계획인구(행정)'!$B$7:$B$501=$B119)*('1.계획인구(행정)'!$A$7:$A$501="연산면")*('1.계획인구(행정)'!O$7:O$501))</f>
        <v>0</v>
      </c>
      <c r="O119" s="114">
        <f t="shared" si="73"/>
        <v>156</v>
      </c>
      <c r="P119" s="114">
        <f t="shared" si="74"/>
        <v>156</v>
      </c>
      <c r="Q119" s="114">
        <f t="shared" si="74"/>
        <v>154</v>
      </c>
      <c r="R119" s="114">
        <f t="shared" si="75"/>
        <v>152</v>
      </c>
      <c r="S119" s="114">
        <f t="shared" si="76"/>
        <v>156</v>
      </c>
      <c r="T119" s="114">
        <f t="shared" si="77"/>
        <v>159</v>
      </c>
    </row>
    <row r="120" spans="1:20" ht="15.95" customHeight="1">
      <c r="A120" s="230"/>
      <c r="B120" s="208" t="s">
        <v>1022</v>
      </c>
      <c r="C120" s="114">
        <f>SUMPRODUCT(('1.계획인구(행정)'!$B$7:$B$501=$B120)*('1.계획인구(행정)'!$A$7:$A$501="연산면")*('1.계획인구(행정)'!D$7:D$501))</f>
        <v>200</v>
      </c>
      <c r="D120" s="114">
        <f>SUMPRODUCT(('1.계획인구(행정)'!$B$7:$B$501=$B120)*('1.계획인구(행정)'!$A$7:$A$501="연산면")*('1.계획인구(행정)'!E$7:E$501))</f>
        <v>201</v>
      </c>
      <c r="E120" s="114">
        <f>SUMPRODUCT(('1.계획인구(행정)'!$B$7:$B$501=$B120)*('1.계획인구(행정)'!$A$7:$A$501="연산면")*('1.계획인구(행정)'!F$7:F$501))</f>
        <v>198</v>
      </c>
      <c r="F120" s="114">
        <f>SUMPRODUCT(('1.계획인구(행정)'!$B$7:$B$501=$B120)*('1.계획인구(행정)'!$A$7:$A$501="연산면")*('1.계획인구(행정)'!G$7:G$501))</f>
        <v>194</v>
      </c>
      <c r="G120" s="114">
        <f>SUMPRODUCT(('1.계획인구(행정)'!$B$7:$B$501=$B120)*('1.계획인구(행정)'!$A$7:$A$501="연산면")*('1.계획인구(행정)'!H$7:H$501))</f>
        <v>199</v>
      </c>
      <c r="H120" s="114">
        <f>SUMPRODUCT(('1.계획인구(행정)'!$B$7:$B$501=$B120)*('1.계획인구(행정)'!$A$7:$A$501="연산면")*('1.계획인구(행정)'!I$7:I$501))</f>
        <v>203</v>
      </c>
      <c r="I120" s="114">
        <f>SUMPRODUCT(('1.계획인구(행정)'!$B$7:$B$501=$B120)*('1.계획인구(행정)'!$A$7:$A$501="연산면")*('1.계획인구(행정)'!J$7:J$501))</f>
        <v>0</v>
      </c>
      <c r="J120" s="114">
        <f>SUMPRODUCT(('1.계획인구(행정)'!$B$7:$B$501=$B120)*('1.계획인구(행정)'!$A$7:$A$501="연산면")*('1.계획인구(행정)'!K$7:K$501))</f>
        <v>0</v>
      </c>
      <c r="K120" s="114">
        <f>SUMPRODUCT(('1.계획인구(행정)'!$B$7:$B$501=$B120)*('1.계획인구(행정)'!$A$7:$A$501="연산면")*('1.계획인구(행정)'!L$7:L$501))</f>
        <v>0</v>
      </c>
      <c r="L120" s="114">
        <f>SUMPRODUCT(('1.계획인구(행정)'!$B$7:$B$501=$B120)*('1.계획인구(행정)'!$A$7:$A$501="연산면")*('1.계획인구(행정)'!M$7:M$501))</f>
        <v>0</v>
      </c>
      <c r="M120" s="114">
        <f>SUMPRODUCT(('1.계획인구(행정)'!$B$7:$B$501=$B120)*('1.계획인구(행정)'!$A$7:$A$501="연산면")*('1.계획인구(행정)'!N$7:N$501))</f>
        <v>0</v>
      </c>
      <c r="N120" s="114">
        <f>SUMPRODUCT(('1.계획인구(행정)'!$B$7:$B$501=$B120)*('1.계획인구(행정)'!$A$7:$A$501="연산면")*('1.계획인구(행정)'!O$7:O$501))</f>
        <v>0</v>
      </c>
      <c r="O120" s="114">
        <f t="shared" si="73"/>
        <v>200</v>
      </c>
      <c r="P120" s="114">
        <f t="shared" si="74"/>
        <v>201</v>
      </c>
      <c r="Q120" s="114">
        <f t="shared" si="74"/>
        <v>198</v>
      </c>
      <c r="R120" s="114">
        <f t="shared" si="75"/>
        <v>194</v>
      </c>
      <c r="S120" s="114">
        <f t="shared" si="76"/>
        <v>199</v>
      </c>
      <c r="T120" s="114">
        <f t="shared" si="77"/>
        <v>203</v>
      </c>
    </row>
    <row r="121" spans="1:20" ht="15.95" customHeight="1">
      <c r="A121" s="230"/>
      <c r="B121" s="208" t="s">
        <v>1044</v>
      </c>
      <c r="C121" s="114">
        <f>SUMPRODUCT(('1.계획인구(행정)'!$B$7:$B$501=$B121)*('1.계획인구(행정)'!$A$7:$A$501="연산면")*('1.계획인구(행정)'!D$7:D$501))</f>
        <v>148</v>
      </c>
      <c r="D121" s="114">
        <f>SUMPRODUCT(('1.계획인구(행정)'!$B$7:$B$501=$B121)*('1.계획인구(행정)'!$A$7:$A$501="연산면")*('1.계획인구(행정)'!E$7:E$501))</f>
        <v>148</v>
      </c>
      <c r="E121" s="114">
        <f>SUMPRODUCT(('1.계획인구(행정)'!$B$7:$B$501=$B121)*('1.계획인구(행정)'!$A$7:$A$501="연산면")*('1.계획인구(행정)'!F$7:F$501))</f>
        <v>146</v>
      </c>
      <c r="F121" s="114">
        <f>SUMPRODUCT(('1.계획인구(행정)'!$B$7:$B$501=$B121)*('1.계획인구(행정)'!$A$7:$A$501="연산면")*('1.계획인구(행정)'!G$7:G$501))</f>
        <v>145</v>
      </c>
      <c r="G121" s="114">
        <f>SUMPRODUCT(('1.계획인구(행정)'!$B$7:$B$501=$B121)*('1.계획인구(행정)'!$A$7:$A$501="연산면")*('1.계획인구(행정)'!H$7:H$501))</f>
        <v>148</v>
      </c>
      <c r="H121" s="114">
        <f>SUMPRODUCT(('1.계획인구(행정)'!$B$7:$B$501=$B121)*('1.계획인구(행정)'!$A$7:$A$501="연산면")*('1.계획인구(행정)'!I$7:I$501))</f>
        <v>151</v>
      </c>
      <c r="I121" s="114">
        <f>SUMPRODUCT(('1.계획인구(행정)'!$B$7:$B$501=$B121)*('1.계획인구(행정)'!$A$7:$A$501="연산면")*('1.계획인구(행정)'!J$7:J$501))</f>
        <v>0</v>
      </c>
      <c r="J121" s="114">
        <f>SUMPRODUCT(('1.계획인구(행정)'!$B$7:$B$501=$B121)*('1.계획인구(행정)'!$A$7:$A$501="연산면")*('1.계획인구(행정)'!K$7:K$501))</f>
        <v>0</v>
      </c>
      <c r="K121" s="114">
        <f>SUMPRODUCT(('1.계획인구(행정)'!$B$7:$B$501=$B121)*('1.계획인구(행정)'!$A$7:$A$501="연산면")*('1.계획인구(행정)'!L$7:L$501))</f>
        <v>0</v>
      </c>
      <c r="L121" s="114">
        <f>SUMPRODUCT(('1.계획인구(행정)'!$B$7:$B$501=$B121)*('1.계획인구(행정)'!$A$7:$A$501="연산면")*('1.계획인구(행정)'!M$7:M$501))</f>
        <v>0</v>
      </c>
      <c r="M121" s="114">
        <f>SUMPRODUCT(('1.계획인구(행정)'!$B$7:$B$501=$B121)*('1.계획인구(행정)'!$A$7:$A$501="연산면")*('1.계획인구(행정)'!N$7:N$501))</f>
        <v>0</v>
      </c>
      <c r="N121" s="114">
        <f>SUMPRODUCT(('1.계획인구(행정)'!$B$7:$B$501=$B121)*('1.계획인구(행정)'!$A$7:$A$501="연산면")*('1.계획인구(행정)'!O$7:O$501))</f>
        <v>0</v>
      </c>
      <c r="O121" s="114">
        <f t="shared" si="73"/>
        <v>148</v>
      </c>
      <c r="P121" s="114">
        <f t="shared" si="74"/>
        <v>148</v>
      </c>
      <c r="Q121" s="114">
        <f t="shared" si="74"/>
        <v>146</v>
      </c>
      <c r="R121" s="114">
        <f t="shared" si="75"/>
        <v>145</v>
      </c>
      <c r="S121" s="114">
        <f t="shared" si="76"/>
        <v>148</v>
      </c>
      <c r="T121" s="114">
        <f t="shared" si="77"/>
        <v>151</v>
      </c>
    </row>
    <row r="122" spans="1:20" ht="15.95" customHeight="1">
      <c r="A122" s="230"/>
      <c r="B122" s="208" t="s">
        <v>1023</v>
      </c>
      <c r="C122" s="114">
        <f>SUMPRODUCT(('1.계획인구(행정)'!$B$7:$B$501=$B122)*('1.계획인구(행정)'!$A$7:$A$501="연산면")*('1.계획인구(행정)'!D$7:D$501))</f>
        <v>359</v>
      </c>
      <c r="D122" s="114">
        <f>SUMPRODUCT(('1.계획인구(행정)'!$B$7:$B$501=$B122)*('1.계획인구(행정)'!$A$7:$A$501="연산면")*('1.계획인구(행정)'!E$7:E$501))</f>
        <v>360</v>
      </c>
      <c r="E122" s="114">
        <f>SUMPRODUCT(('1.계획인구(행정)'!$B$7:$B$501=$B122)*('1.계획인구(행정)'!$A$7:$A$501="연산면")*('1.계획인구(행정)'!F$7:F$501))</f>
        <v>354</v>
      </c>
      <c r="F122" s="114">
        <f>SUMPRODUCT(('1.계획인구(행정)'!$B$7:$B$501=$B122)*('1.계획인구(행정)'!$A$7:$A$501="연산면")*('1.계획인구(행정)'!G$7:G$501))</f>
        <v>350</v>
      </c>
      <c r="G122" s="114">
        <f>SUMPRODUCT(('1.계획인구(행정)'!$B$7:$B$501=$B122)*('1.계획인구(행정)'!$A$7:$A$501="연산면")*('1.계획인구(행정)'!H$7:H$501))</f>
        <v>358</v>
      </c>
      <c r="H122" s="114">
        <f>SUMPRODUCT(('1.계획인구(행정)'!$B$7:$B$501=$B122)*('1.계획인구(행정)'!$A$7:$A$501="연산면")*('1.계획인구(행정)'!I$7:I$501))</f>
        <v>364</v>
      </c>
      <c r="I122" s="114">
        <f>SUMPRODUCT(('1.계획인구(행정)'!$B$7:$B$501=$B122)*('1.계획인구(행정)'!$A$7:$A$501="연산면")*('1.계획인구(행정)'!J$7:J$501))</f>
        <v>0</v>
      </c>
      <c r="J122" s="114">
        <f>SUMPRODUCT(('1.계획인구(행정)'!$B$7:$B$501=$B122)*('1.계획인구(행정)'!$A$7:$A$501="연산면")*('1.계획인구(행정)'!K$7:K$501))</f>
        <v>0</v>
      </c>
      <c r="K122" s="114">
        <f>SUMPRODUCT(('1.계획인구(행정)'!$B$7:$B$501=$B122)*('1.계획인구(행정)'!$A$7:$A$501="연산면")*('1.계획인구(행정)'!L$7:L$501))</f>
        <v>0</v>
      </c>
      <c r="L122" s="114">
        <f>SUMPRODUCT(('1.계획인구(행정)'!$B$7:$B$501=$B122)*('1.계획인구(행정)'!$A$7:$A$501="연산면")*('1.계획인구(행정)'!M$7:M$501))</f>
        <v>0</v>
      </c>
      <c r="M122" s="114">
        <f>SUMPRODUCT(('1.계획인구(행정)'!$B$7:$B$501=$B122)*('1.계획인구(행정)'!$A$7:$A$501="연산면")*('1.계획인구(행정)'!N$7:N$501))</f>
        <v>0</v>
      </c>
      <c r="N122" s="114">
        <f>SUMPRODUCT(('1.계획인구(행정)'!$B$7:$B$501=$B122)*('1.계획인구(행정)'!$A$7:$A$501="연산면")*('1.계획인구(행정)'!O$7:O$501))</f>
        <v>0</v>
      </c>
      <c r="O122" s="114">
        <f t="shared" si="73"/>
        <v>359</v>
      </c>
      <c r="P122" s="114">
        <f t="shared" si="74"/>
        <v>360</v>
      </c>
      <c r="Q122" s="114">
        <f t="shared" si="74"/>
        <v>354</v>
      </c>
      <c r="R122" s="114">
        <f t="shared" si="75"/>
        <v>350</v>
      </c>
      <c r="S122" s="114">
        <f t="shared" si="76"/>
        <v>358</v>
      </c>
      <c r="T122" s="114">
        <f t="shared" si="77"/>
        <v>364</v>
      </c>
    </row>
    <row r="123" spans="1:20" ht="15.95" customHeight="1">
      <c r="A123" s="230" t="s">
        <v>1024</v>
      </c>
      <c r="B123" s="210" t="s">
        <v>36</v>
      </c>
      <c r="C123" s="115">
        <f>SUM(C124:C137)</f>
        <v>2871</v>
      </c>
      <c r="D123" s="115">
        <f t="shared" ref="D123" si="78">SUM(D124:D137)</f>
        <v>2877</v>
      </c>
      <c r="E123" s="115">
        <f t="shared" ref="E123:T123" si="79">SUM(E124:E137)</f>
        <v>2833</v>
      </c>
      <c r="F123" s="115">
        <f t="shared" si="79"/>
        <v>2800</v>
      </c>
      <c r="G123" s="115">
        <f t="shared" si="79"/>
        <v>2866</v>
      </c>
      <c r="H123" s="115">
        <f t="shared" si="79"/>
        <v>2920</v>
      </c>
      <c r="I123" s="115">
        <f t="shared" si="79"/>
        <v>0</v>
      </c>
      <c r="J123" s="115">
        <f t="shared" ref="J123" si="80">SUM(J124:J137)</f>
        <v>0</v>
      </c>
      <c r="K123" s="115">
        <f t="shared" si="79"/>
        <v>0</v>
      </c>
      <c r="L123" s="115">
        <f t="shared" si="79"/>
        <v>0</v>
      </c>
      <c r="M123" s="115">
        <f t="shared" si="79"/>
        <v>0</v>
      </c>
      <c r="N123" s="115">
        <f t="shared" si="79"/>
        <v>0</v>
      </c>
      <c r="O123" s="115">
        <f t="shared" si="79"/>
        <v>2871</v>
      </c>
      <c r="P123" s="115">
        <f t="shared" ref="P123" si="81">SUM(P124:P137)</f>
        <v>2877</v>
      </c>
      <c r="Q123" s="115">
        <f t="shared" si="79"/>
        <v>2833</v>
      </c>
      <c r="R123" s="115">
        <f t="shared" si="79"/>
        <v>2800</v>
      </c>
      <c r="S123" s="115">
        <f t="shared" si="79"/>
        <v>2866</v>
      </c>
      <c r="T123" s="115">
        <f t="shared" si="79"/>
        <v>2920</v>
      </c>
    </row>
    <row r="124" spans="1:20" ht="15.95" customHeight="1">
      <c r="A124" s="230"/>
      <c r="B124" s="208" t="s">
        <v>1025</v>
      </c>
      <c r="C124" s="114">
        <f>SUMPRODUCT(('1.계획인구(행정)'!$B$7:$B$501=$B124)*('1.계획인구(행정)'!$A$7:$A$501="벌곡면")*('1.계획인구(행정)'!D$7:D$501))</f>
        <v>418</v>
      </c>
      <c r="D124" s="114">
        <f>SUMPRODUCT(('1.계획인구(행정)'!$B$7:$B$501=$B124)*('1.계획인구(행정)'!$A$7:$A$501="벌곡면")*('1.계획인구(행정)'!E$7:E$501))</f>
        <v>418</v>
      </c>
      <c r="E124" s="114">
        <f>SUMPRODUCT(('1.계획인구(행정)'!$B$7:$B$501=$B124)*('1.계획인구(행정)'!$A$7:$A$501="벌곡면")*('1.계획인구(행정)'!F$7:F$501))</f>
        <v>412</v>
      </c>
      <c r="F124" s="114">
        <f>SUMPRODUCT(('1.계획인구(행정)'!$B$7:$B$501=$B124)*('1.계획인구(행정)'!$A$7:$A$501="벌곡면")*('1.계획인구(행정)'!G$7:G$501))</f>
        <v>408</v>
      </c>
      <c r="G124" s="114">
        <f>SUMPRODUCT(('1.계획인구(행정)'!$B$7:$B$501=$B124)*('1.계획인구(행정)'!$A$7:$A$501="벌곡면")*('1.계획인구(행정)'!H$7:H$501))</f>
        <v>417</v>
      </c>
      <c r="H124" s="114">
        <f>SUMPRODUCT(('1.계획인구(행정)'!$B$7:$B$501=$B124)*('1.계획인구(행정)'!$A$7:$A$501="벌곡면")*('1.계획인구(행정)'!I$7:I$501))</f>
        <v>425</v>
      </c>
      <c r="I124" s="114">
        <f>SUMPRODUCT(('1.계획인구(행정)'!$B$7:$B$501=$B124)*('1.계획인구(행정)'!$A$7:$A$501="벌곡면")*('1.계획인구(행정)'!J$7:J$501))</f>
        <v>0</v>
      </c>
      <c r="J124" s="114">
        <f>SUMPRODUCT(('1.계획인구(행정)'!$B$7:$B$501=$B124)*('1.계획인구(행정)'!$A$7:$A$501="벌곡면")*('1.계획인구(행정)'!K$7:K$501))</f>
        <v>0</v>
      </c>
      <c r="K124" s="114">
        <f>SUMPRODUCT(('1.계획인구(행정)'!$B$7:$B$501=$B124)*('1.계획인구(행정)'!$A$7:$A$501="벌곡면")*('1.계획인구(행정)'!L$7:L$501))</f>
        <v>0</v>
      </c>
      <c r="L124" s="114">
        <f>SUMPRODUCT(('1.계획인구(행정)'!$B$7:$B$501=$B124)*('1.계획인구(행정)'!$A$7:$A$501="벌곡면")*('1.계획인구(행정)'!M$7:M$501))</f>
        <v>0</v>
      </c>
      <c r="M124" s="114">
        <f>SUMPRODUCT(('1.계획인구(행정)'!$B$7:$B$501=$B124)*('1.계획인구(행정)'!$A$7:$A$501="벌곡면")*('1.계획인구(행정)'!N$7:N$501))</f>
        <v>0</v>
      </c>
      <c r="N124" s="114">
        <f>SUMPRODUCT(('1.계획인구(행정)'!$B$7:$B$501=$B124)*('1.계획인구(행정)'!$A$7:$A$501="벌곡면")*('1.계획인구(행정)'!O$7:O$501))</f>
        <v>0</v>
      </c>
      <c r="O124" s="114">
        <f t="shared" ref="O124:O137" si="82">C124+I124</f>
        <v>418</v>
      </c>
      <c r="P124" s="114">
        <f t="shared" ref="P124:Q137" si="83">D124+J124</f>
        <v>418</v>
      </c>
      <c r="Q124" s="114">
        <f t="shared" si="83"/>
        <v>412</v>
      </c>
      <c r="R124" s="114">
        <f t="shared" ref="R124:R137" si="84">F124+L124</f>
        <v>408</v>
      </c>
      <c r="S124" s="114">
        <f t="shared" ref="S124:S137" si="85">G124+M124</f>
        <v>417</v>
      </c>
      <c r="T124" s="114">
        <f t="shared" ref="T124:T137" si="86">H124+N124</f>
        <v>425</v>
      </c>
    </row>
    <row r="125" spans="1:20" ht="15.95" customHeight="1">
      <c r="A125" s="230"/>
      <c r="B125" s="208" t="s">
        <v>1026</v>
      </c>
      <c r="C125" s="114">
        <f>SUMPRODUCT(('1.계획인구(행정)'!$B$7:$B$501=$B125)*('1.계획인구(행정)'!$A$7:$A$501="벌곡면")*('1.계획인구(행정)'!D$7:D$501))</f>
        <v>97</v>
      </c>
      <c r="D125" s="114">
        <f>SUMPRODUCT(('1.계획인구(행정)'!$B$7:$B$501=$B125)*('1.계획인구(행정)'!$A$7:$A$501="벌곡면")*('1.계획인구(행정)'!E$7:E$501))</f>
        <v>97</v>
      </c>
      <c r="E125" s="114">
        <f>SUMPRODUCT(('1.계획인구(행정)'!$B$7:$B$501=$B125)*('1.계획인구(행정)'!$A$7:$A$501="벌곡면")*('1.계획인구(행정)'!F$7:F$501))</f>
        <v>96</v>
      </c>
      <c r="F125" s="114">
        <f>SUMPRODUCT(('1.계획인구(행정)'!$B$7:$B$501=$B125)*('1.계획인구(행정)'!$A$7:$A$501="벌곡면")*('1.계획인구(행정)'!G$7:G$501))</f>
        <v>94</v>
      </c>
      <c r="G125" s="114">
        <f>SUMPRODUCT(('1.계획인구(행정)'!$B$7:$B$501=$B125)*('1.계획인구(행정)'!$A$7:$A$501="벌곡면")*('1.계획인구(행정)'!H$7:H$501))</f>
        <v>96</v>
      </c>
      <c r="H125" s="114">
        <f>SUMPRODUCT(('1.계획인구(행정)'!$B$7:$B$501=$B125)*('1.계획인구(행정)'!$A$7:$A$501="벌곡면")*('1.계획인구(행정)'!I$7:I$501))</f>
        <v>98</v>
      </c>
      <c r="I125" s="114">
        <f>SUMPRODUCT(('1.계획인구(행정)'!$B$7:$B$501=$B125)*('1.계획인구(행정)'!$A$7:$A$501="벌곡면")*('1.계획인구(행정)'!J$7:J$501))</f>
        <v>0</v>
      </c>
      <c r="J125" s="114">
        <f>SUMPRODUCT(('1.계획인구(행정)'!$B$7:$B$501=$B125)*('1.계획인구(행정)'!$A$7:$A$501="벌곡면")*('1.계획인구(행정)'!K$7:K$501))</f>
        <v>0</v>
      </c>
      <c r="K125" s="114">
        <f>SUMPRODUCT(('1.계획인구(행정)'!$B$7:$B$501=$B125)*('1.계획인구(행정)'!$A$7:$A$501="벌곡면")*('1.계획인구(행정)'!L$7:L$501))</f>
        <v>0</v>
      </c>
      <c r="L125" s="114">
        <f>SUMPRODUCT(('1.계획인구(행정)'!$B$7:$B$501=$B125)*('1.계획인구(행정)'!$A$7:$A$501="벌곡면")*('1.계획인구(행정)'!M$7:M$501))</f>
        <v>0</v>
      </c>
      <c r="M125" s="114">
        <f>SUMPRODUCT(('1.계획인구(행정)'!$B$7:$B$501=$B125)*('1.계획인구(행정)'!$A$7:$A$501="벌곡면")*('1.계획인구(행정)'!N$7:N$501))</f>
        <v>0</v>
      </c>
      <c r="N125" s="114">
        <f>SUMPRODUCT(('1.계획인구(행정)'!$B$7:$B$501=$B125)*('1.계획인구(행정)'!$A$7:$A$501="벌곡면")*('1.계획인구(행정)'!O$7:O$501))</f>
        <v>0</v>
      </c>
      <c r="O125" s="114">
        <f t="shared" si="82"/>
        <v>97</v>
      </c>
      <c r="P125" s="114">
        <f t="shared" si="83"/>
        <v>97</v>
      </c>
      <c r="Q125" s="114">
        <f t="shared" si="83"/>
        <v>96</v>
      </c>
      <c r="R125" s="114">
        <f t="shared" si="84"/>
        <v>94</v>
      </c>
      <c r="S125" s="114">
        <f t="shared" si="85"/>
        <v>96</v>
      </c>
      <c r="T125" s="114">
        <f t="shared" si="86"/>
        <v>98</v>
      </c>
    </row>
    <row r="126" spans="1:20" ht="15.95" customHeight="1">
      <c r="A126" s="230"/>
      <c r="B126" s="208" t="s">
        <v>1027</v>
      </c>
      <c r="C126" s="114">
        <f>SUMPRODUCT(('1.계획인구(행정)'!$B$7:$B$501=$B126)*('1.계획인구(행정)'!$A$7:$A$501="벌곡면")*('1.계획인구(행정)'!D$7:D$501))</f>
        <v>135</v>
      </c>
      <c r="D126" s="114">
        <f>SUMPRODUCT(('1.계획인구(행정)'!$B$7:$B$501=$B126)*('1.계획인구(행정)'!$A$7:$A$501="벌곡면")*('1.계획인구(행정)'!E$7:E$501))</f>
        <v>135</v>
      </c>
      <c r="E126" s="114">
        <f>SUMPRODUCT(('1.계획인구(행정)'!$B$7:$B$501=$B126)*('1.계획인구(행정)'!$A$7:$A$501="벌곡면")*('1.계획인구(행정)'!F$7:F$501))</f>
        <v>133</v>
      </c>
      <c r="F126" s="114">
        <f>SUMPRODUCT(('1.계획인구(행정)'!$B$7:$B$501=$B126)*('1.계획인구(행정)'!$A$7:$A$501="벌곡면")*('1.계획인구(행정)'!G$7:G$501))</f>
        <v>132</v>
      </c>
      <c r="G126" s="114">
        <f>SUMPRODUCT(('1.계획인구(행정)'!$B$7:$B$501=$B126)*('1.계획인구(행정)'!$A$7:$A$501="벌곡면")*('1.계획인구(행정)'!H$7:H$501))</f>
        <v>135</v>
      </c>
      <c r="H126" s="114">
        <f>SUMPRODUCT(('1.계획인구(행정)'!$B$7:$B$501=$B126)*('1.계획인구(행정)'!$A$7:$A$501="벌곡면")*('1.계획인구(행정)'!I$7:I$501))</f>
        <v>139</v>
      </c>
      <c r="I126" s="114">
        <f>SUMPRODUCT(('1.계획인구(행정)'!$B$7:$B$501=$B126)*('1.계획인구(행정)'!$A$7:$A$501="벌곡면")*('1.계획인구(행정)'!J$7:J$501))</f>
        <v>0</v>
      </c>
      <c r="J126" s="114">
        <f>SUMPRODUCT(('1.계획인구(행정)'!$B$7:$B$501=$B126)*('1.계획인구(행정)'!$A$7:$A$501="벌곡면")*('1.계획인구(행정)'!K$7:K$501))</f>
        <v>0</v>
      </c>
      <c r="K126" s="114">
        <f>SUMPRODUCT(('1.계획인구(행정)'!$B$7:$B$501=$B126)*('1.계획인구(행정)'!$A$7:$A$501="벌곡면")*('1.계획인구(행정)'!L$7:L$501))</f>
        <v>0</v>
      </c>
      <c r="L126" s="114">
        <f>SUMPRODUCT(('1.계획인구(행정)'!$B$7:$B$501=$B126)*('1.계획인구(행정)'!$A$7:$A$501="벌곡면")*('1.계획인구(행정)'!M$7:M$501))</f>
        <v>0</v>
      </c>
      <c r="M126" s="114">
        <f>SUMPRODUCT(('1.계획인구(행정)'!$B$7:$B$501=$B126)*('1.계획인구(행정)'!$A$7:$A$501="벌곡면")*('1.계획인구(행정)'!N$7:N$501))</f>
        <v>0</v>
      </c>
      <c r="N126" s="114">
        <f>SUMPRODUCT(('1.계획인구(행정)'!$B$7:$B$501=$B126)*('1.계획인구(행정)'!$A$7:$A$501="벌곡면")*('1.계획인구(행정)'!O$7:O$501))</f>
        <v>0</v>
      </c>
      <c r="O126" s="114">
        <f t="shared" si="82"/>
        <v>135</v>
      </c>
      <c r="P126" s="114">
        <f t="shared" si="83"/>
        <v>135</v>
      </c>
      <c r="Q126" s="114">
        <f t="shared" si="83"/>
        <v>133</v>
      </c>
      <c r="R126" s="114">
        <f t="shared" si="84"/>
        <v>132</v>
      </c>
      <c r="S126" s="114">
        <f t="shared" si="85"/>
        <v>135</v>
      </c>
      <c r="T126" s="114">
        <f t="shared" si="86"/>
        <v>139</v>
      </c>
    </row>
    <row r="127" spans="1:20" ht="15.95" customHeight="1">
      <c r="A127" s="230"/>
      <c r="B127" s="208" t="s">
        <v>1028</v>
      </c>
      <c r="C127" s="114">
        <f>SUMPRODUCT(('1.계획인구(행정)'!$B$7:$B$501=$B127)*('1.계획인구(행정)'!$A$7:$A$501="벌곡면")*('1.계획인구(행정)'!D$7:D$501))</f>
        <v>268</v>
      </c>
      <c r="D127" s="114">
        <f>SUMPRODUCT(('1.계획인구(행정)'!$B$7:$B$501=$B127)*('1.계획인구(행정)'!$A$7:$A$501="벌곡면")*('1.계획인구(행정)'!E$7:E$501))</f>
        <v>268</v>
      </c>
      <c r="E127" s="114">
        <f>SUMPRODUCT(('1.계획인구(행정)'!$B$7:$B$501=$B127)*('1.계획인구(행정)'!$A$7:$A$501="벌곡면")*('1.계획인구(행정)'!F$7:F$501))</f>
        <v>264</v>
      </c>
      <c r="F127" s="114">
        <f>SUMPRODUCT(('1.계획인구(행정)'!$B$7:$B$501=$B127)*('1.계획인구(행정)'!$A$7:$A$501="벌곡면")*('1.계획인구(행정)'!G$7:G$501))</f>
        <v>262</v>
      </c>
      <c r="G127" s="114">
        <f>SUMPRODUCT(('1.계획인구(행정)'!$B$7:$B$501=$B127)*('1.계획인구(행정)'!$A$7:$A$501="벌곡면")*('1.계획인구(행정)'!H$7:H$501))</f>
        <v>268</v>
      </c>
      <c r="H127" s="114">
        <f>SUMPRODUCT(('1.계획인구(행정)'!$B$7:$B$501=$B127)*('1.계획인구(행정)'!$A$7:$A$501="벌곡면")*('1.계획인구(행정)'!I$7:I$501))</f>
        <v>273</v>
      </c>
      <c r="I127" s="114">
        <f>SUMPRODUCT(('1.계획인구(행정)'!$B$7:$B$501=$B127)*('1.계획인구(행정)'!$A$7:$A$501="벌곡면")*('1.계획인구(행정)'!J$7:J$501))</f>
        <v>0</v>
      </c>
      <c r="J127" s="114">
        <f>SUMPRODUCT(('1.계획인구(행정)'!$B$7:$B$501=$B127)*('1.계획인구(행정)'!$A$7:$A$501="벌곡면")*('1.계획인구(행정)'!K$7:K$501))</f>
        <v>0</v>
      </c>
      <c r="K127" s="114">
        <f>SUMPRODUCT(('1.계획인구(행정)'!$B$7:$B$501=$B127)*('1.계획인구(행정)'!$A$7:$A$501="벌곡면")*('1.계획인구(행정)'!L$7:L$501))</f>
        <v>0</v>
      </c>
      <c r="L127" s="114">
        <f>SUMPRODUCT(('1.계획인구(행정)'!$B$7:$B$501=$B127)*('1.계획인구(행정)'!$A$7:$A$501="벌곡면")*('1.계획인구(행정)'!M$7:M$501))</f>
        <v>0</v>
      </c>
      <c r="M127" s="114">
        <f>SUMPRODUCT(('1.계획인구(행정)'!$B$7:$B$501=$B127)*('1.계획인구(행정)'!$A$7:$A$501="벌곡면")*('1.계획인구(행정)'!N$7:N$501))</f>
        <v>0</v>
      </c>
      <c r="N127" s="114">
        <f>SUMPRODUCT(('1.계획인구(행정)'!$B$7:$B$501=$B127)*('1.계획인구(행정)'!$A$7:$A$501="벌곡면")*('1.계획인구(행정)'!O$7:O$501))</f>
        <v>0</v>
      </c>
      <c r="O127" s="114">
        <f t="shared" si="82"/>
        <v>268</v>
      </c>
      <c r="P127" s="114">
        <f t="shared" si="83"/>
        <v>268</v>
      </c>
      <c r="Q127" s="114">
        <f t="shared" si="83"/>
        <v>264</v>
      </c>
      <c r="R127" s="114">
        <f t="shared" si="84"/>
        <v>262</v>
      </c>
      <c r="S127" s="114">
        <f t="shared" si="85"/>
        <v>268</v>
      </c>
      <c r="T127" s="114">
        <f t="shared" si="86"/>
        <v>273</v>
      </c>
    </row>
    <row r="128" spans="1:20" ht="15.95" customHeight="1">
      <c r="A128" s="230"/>
      <c r="B128" s="208" t="s">
        <v>1029</v>
      </c>
      <c r="C128" s="114">
        <f>SUMPRODUCT(('1.계획인구(행정)'!$B$7:$B$501=$B128)*('1.계획인구(행정)'!$A$7:$A$501="벌곡면")*('1.계획인구(행정)'!D$7:D$501))</f>
        <v>113</v>
      </c>
      <c r="D128" s="114">
        <f>SUMPRODUCT(('1.계획인구(행정)'!$B$7:$B$501=$B128)*('1.계획인구(행정)'!$A$7:$A$501="벌곡면")*('1.계획인구(행정)'!E$7:E$501))</f>
        <v>113</v>
      </c>
      <c r="E128" s="114">
        <f>SUMPRODUCT(('1.계획인구(행정)'!$B$7:$B$501=$B128)*('1.계획인구(행정)'!$A$7:$A$501="벌곡면")*('1.계획인구(행정)'!F$7:F$501))</f>
        <v>111</v>
      </c>
      <c r="F128" s="114">
        <f>SUMPRODUCT(('1.계획인구(행정)'!$B$7:$B$501=$B128)*('1.계획인구(행정)'!$A$7:$A$501="벌곡면")*('1.계획인구(행정)'!G$7:G$501))</f>
        <v>111</v>
      </c>
      <c r="G128" s="114">
        <f>SUMPRODUCT(('1.계획인구(행정)'!$B$7:$B$501=$B128)*('1.계획인구(행정)'!$A$7:$A$501="벌곡면")*('1.계획인구(행정)'!H$7:H$501))</f>
        <v>113</v>
      </c>
      <c r="H128" s="114">
        <f>SUMPRODUCT(('1.계획인구(행정)'!$B$7:$B$501=$B128)*('1.계획인구(행정)'!$A$7:$A$501="벌곡면")*('1.계획인구(행정)'!I$7:I$501))</f>
        <v>115</v>
      </c>
      <c r="I128" s="114">
        <f>SUMPRODUCT(('1.계획인구(행정)'!$B$7:$B$501=$B128)*('1.계획인구(행정)'!$A$7:$A$501="벌곡면")*('1.계획인구(행정)'!J$7:J$501))</f>
        <v>0</v>
      </c>
      <c r="J128" s="114">
        <f>SUMPRODUCT(('1.계획인구(행정)'!$B$7:$B$501=$B128)*('1.계획인구(행정)'!$A$7:$A$501="벌곡면")*('1.계획인구(행정)'!K$7:K$501))</f>
        <v>0</v>
      </c>
      <c r="K128" s="114">
        <f>SUMPRODUCT(('1.계획인구(행정)'!$B$7:$B$501=$B128)*('1.계획인구(행정)'!$A$7:$A$501="벌곡면")*('1.계획인구(행정)'!L$7:L$501))</f>
        <v>0</v>
      </c>
      <c r="L128" s="114">
        <f>SUMPRODUCT(('1.계획인구(행정)'!$B$7:$B$501=$B128)*('1.계획인구(행정)'!$A$7:$A$501="벌곡면")*('1.계획인구(행정)'!M$7:M$501))</f>
        <v>0</v>
      </c>
      <c r="M128" s="114">
        <f>SUMPRODUCT(('1.계획인구(행정)'!$B$7:$B$501=$B128)*('1.계획인구(행정)'!$A$7:$A$501="벌곡면")*('1.계획인구(행정)'!N$7:N$501))</f>
        <v>0</v>
      </c>
      <c r="N128" s="114">
        <f>SUMPRODUCT(('1.계획인구(행정)'!$B$7:$B$501=$B128)*('1.계획인구(행정)'!$A$7:$A$501="벌곡면")*('1.계획인구(행정)'!O$7:O$501))</f>
        <v>0</v>
      </c>
      <c r="O128" s="114">
        <f t="shared" si="82"/>
        <v>113</v>
      </c>
      <c r="P128" s="114">
        <f t="shared" si="83"/>
        <v>113</v>
      </c>
      <c r="Q128" s="114">
        <f t="shared" si="83"/>
        <v>111</v>
      </c>
      <c r="R128" s="114">
        <f t="shared" si="84"/>
        <v>111</v>
      </c>
      <c r="S128" s="114">
        <f t="shared" si="85"/>
        <v>113</v>
      </c>
      <c r="T128" s="114">
        <f t="shared" si="86"/>
        <v>115</v>
      </c>
    </row>
    <row r="129" spans="1:20" ht="15.95" customHeight="1">
      <c r="A129" s="230"/>
      <c r="B129" s="208" t="s">
        <v>1030</v>
      </c>
      <c r="C129" s="114">
        <f>SUMPRODUCT(('1.계획인구(행정)'!$B$7:$B$501=$B129)*('1.계획인구(행정)'!$A$7:$A$501="벌곡면")*('1.계획인구(행정)'!D$7:D$501))</f>
        <v>203</v>
      </c>
      <c r="D129" s="114">
        <f>SUMPRODUCT(('1.계획인구(행정)'!$B$7:$B$501=$B129)*('1.계획인구(행정)'!$A$7:$A$501="벌곡면")*('1.계획인구(행정)'!E$7:E$501))</f>
        <v>204</v>
      </c>
      <c r="E129" s="114">
        <f>SUMPRODUCT(('1.계획인구(행정)'!$B$7:$B$501=$B129)*('1.계획인구(행정)'!$A$7:$A$501="벌곡면")*('1.계획인구(행정)'!F$7:F$501))</f>
        <v>200</v>
      </c>
      <c r="F129" s="114">
        <f>SUMPRODUCT(('1.계획인구(행정)'!$B$7:$B$501=$B129)*('1.계획인구(행정)'!$A$7:$A$501="벌곡면")*('1.계획인구(행정)'!G$7:G$501))</f>
        <v>198</v>
      </c>
      <c r="G129" s="114">
        <f>SUMPRODUCT(('1.계획인구(행정)'!$B$7:$B$501=$B129)*('1.계획인구(행정)'!$A$7:$A$501="벌곡면")*('1.계획인구(행정)'!H$7:H$501))</f>
        <v>202</v>
      </c>
      <c r="H129" s="114">
        <f>SUMPRODUCT(('1.계획인구(행정)'!$B$7:$B$501=$B129)*('1.계획인구(행정)'!$A$7:$A$501="벌곡면")*('1.계획인구(행정)'!I$7:I$501))</f>
        <v>206</v>
      </c>
      <c r="I129" s="114">
        <f>SUMPRODUCT(('1.계획인구(행정)'!$B$7:$B$501=$B129)*('1.계획인구(행정)'!$A$7:$A$501="벌곡면")*('1.계획인구(행정)'!J$7:J$501))</f>
        <v>0</v>
      </c>
      <c r="J129" s="114">
        <f>SUMPRODUCT(('1.계획인구(행정)'!$B$7:$B$501=$B129)*('1.계획인구(행정)'!$A$7:$A$501="벌곡면")*('1.계획인구(행정)'!K$7:K$501))</f>
        <v>0</v>
      </c>
      <c r="K129" s="114">
        <f>SUMPRODUCT(('1.계획인구(행정)'!$B$7:$B$501=$B129)*('1.계획인구(행정)'!$A$7:$A$501="벌곡면")*('1.계획인구(행정)'!L$7:L$501))</f>
        <v>0</v>
      </c>
      <c r="L129" s="114">
        <f>SUMPRODUCT(('1.계획인구(행정)'!$B$7:$B$501=$B129)*('1.계획인구(행정)'!$A$7:$A$501="벌곡면")*('1.계획인구(행정)'!M$7:M$501))</f>
        <v>0</v>
      </c>
      <c r="M129" s="114">
        <f>SUMPRODUCT(('1.계획인구(행정)'!$B$7:$B$501=$B129)*('1.계획인구(행정)'!$A$7:$A$501="벌곡면")*('1.계획인구(행정)'!N$7:N$501))</f>
        <v>0</v>
      </c>
      <c r="N129" s="114">
        <f>SUMPRODUCT(('1.계획인구(행정)'!$B$7:$B$501=$B129)*('1.계획인구(행정)'!$A$7:$A$501="벌곡면")*('1.계획인구(행정)'!O$7:O$501))</f>
        <v>0</v>
      </c>
      <c r="O129" s="114">
        <f t="shared" si="82"/>
        <v>203</v>
      </c>
      <c r="P129" s="114">
        <f t="shared" si="83"/>
        <v>204</v>
      </c>
      <c r="Q129" s="114">
        <f t="shared" si="83"/>
        <v>200</v>
      </c>
      <c r="R129" s="114">
        <f t="shared" si="84"/>
        <v>198</v>
      </c>
      <c r="S129" s="114">
        <f t="shared" si="85"/>
        <v>202</v>
      </c>
      <c r="T129" s="114">
        <f t="shared" si="86"/>
        <v>206</v>
      </c>
    </row>
    <row r="130" spans="1:20" ht="15.95" customHeight="1">
      <c r="A130" s="230"/>
      <c r="B130" s="208" t="s">
        <v>1031</v>
      </c>
      <c r="C130" s="114">
        <f>SUMPRODUCT(('1.계획인구(행정)'!$B$7:$B$501=$B130)*('1.계획인구(행정)'!$A$7:$A$501="벌곡면")*('1.계획인구(행정)'!D$7:D$501))</f>
        <v>195</v>
      </c>
      <c r="D130" s="114">
        <f>SUMPRODUCT(('1.계획인구(행정)'!$B$7:$B$501=$B130)*('1.계획인구(행정)'!$A$7:$A$501="벌곡면")*('1.계획인구(행정)'!E$7:E$501))</f>
        <v>196</v>
      </c>
      <c r="E130" s="114">
        <f>SUMPRODUCT(('1.계획인구(행정)'!$B$7:$B$501=$B130)*('1.계획인구(행정)'!$A$7:$A$501="벌곡면")*('1.계획인구(행정)'!F$7:F$501))</f>
        <v>193</v>
      </c>
      <c r="F130" s="114">
        <f>SUMPRODUCT(('1.계획인구(행정)'!$B$7:$B$501=$B130)*('1.계획인구(행정)'!$A$7:$A$501="벌곡면")*('1.계획인구(행정)'!G$7:G$501))</f>
        <v>190</v>
      </c>
      <c r="G130" s="114">
        <f>SUMPRODUCT(('1.계획인구(행정)'!$B$7:$B$501=$B130)*('1.계획인구(행정)'!$A$7:$A$501="벌곡면")*('1.계획인구(행정)'!H$7:H$501))</f>
        <v>195</v>
      </c>
      <c r="H130" s="114">
        <f>SUMPRODUCT(('1.계획인구(행정)'!$B$7:$B$501=$B130)*('1.계획인구(행정)'!$A$7:$A$501="벌곡면")*('1.계획인구(행정)'!I$7:I$501))</f>
        <v>199</v>
      </c>
      <c r="I130" s="114">
        <f>SUMPRODUCT(('1.계획인구(행정)'!$B$7:$B$501=$B130)*('1.계획인구(행정)'!$A$7:$A$501="벌곡면")*('1.계획인구(행정)'!J$7:J$501))</f>
        <v>0</v>
      </c>
      <c r="J130" s="114">
        <f>SUMPRODUCT(('1.계획인구(행정)'!$B$7:$B$501=$B130)*('1.계획인구(행정)'!$A$7:$A$501="벌곡면")*('1.계획인구(행정)'!K$7:K$501))</f>
        <v>0</v>
      </c>
      <c r="K130" s="114">
        <f>SUMPRODUCT(('1.계획인구(행정)'!$B$7:$B$501=$B130)*('1.계획인구(행정)'!$A$7:$A$501="벌곡면")*('1.계획인구(행정)'!L$7:L$501))</f>
        <v>0</v>
      </c>
      <c r="L130" s="114">
        <f>SUMPRODUCT(('1.계획인구(행정)'!$B$7:$B$501=$B130)*('1.계획인구(행정)'!$A$7:$A$501="벌곡면")*('1.계획인구(행정)'!M$7:M$501))</f>
        <v>0</v>
      </c>
      <c r="M130" s="114">
        <f>SUMPRODUCT(('1.계획인구(행정)'!$B$7:$B$501=$B130)*('1.계획인구(행정)'!$A$7:$A$501="벌곡면")*('1.계획인구(행정)'!N$7:N$501))</f>
        <v>0</v>
      </c>
      <c r="N130" s="114">
        <f>SUMPRODUCT(('1.계획인구(행정)'!$B$7:$B$501=$B130)*('1.계획인구(행정)'!$A$7:$A$501="벌곡면")*('1.계획인구(행정)'!O$7:O$501))</f>
        <v>0</v>
      </c>
      <c r="O130" s="114">
        <f t="shared" si="82"/>
        <v>195</v>
      </c>
      <c r="P130" s="114">
        <f t="shared" si="83"/>
        <v>196</v>
      </c>
      <c r="Q130" s="114">
        <f t="shared" si="83"/>
        <v>193</v>
      </c>
      <c r="R130" s="114">
        <f t="shared" si="84"/>
        <v>190</v>
      </c>
      <c r="S130" s="114">
        <f t="shared" si="85"/>
        <v>195</v>
      </c>
      <c r="T130" s="114">
        <f t="shared" si="86"/>
        <v>199</v>
      </c>
    </row>
    <row r="131" spans="1:20" ht="15.95" customHeight="1">
      <c r="A131" s="230"/>
      <c r="B131" s="208" t="s">
        <v>1032</v>
      </c>
      <c r="C131" s="114">
        <f>SUMPRODUCT(('1.계획인구(행정)'!$B$7:$B$501=$B131)*('1.계획인구(행정)'!$A$7:$A$501="벌곡면")*('1.계획인구(행정)'!D$7:D$501))</f>
        <v>303</v>
      </c>
      <c r="D131" s="114">
        <f>SUMPRODUCT(('1.계획인구(행정)'!$B$7:$B$501=$B131)*('1.계획인구(행정)'!$A$7:$A$501="벌곡면")*('1.계획인구(행정)'!E$7:E$501))</f>
        <v>303</v>
      </c>
      <c r="E131" s="114">
        <f>SUMPRODUCT(('1.계획인구(행정)'!$B$7:$B$501=$B131)*('1.계획인구(행정)'!$A$7:$A$501="벌곡면")*('1.계획인구(행정)'!F$7:F$501))</f>
        <v>298</v>
      </c>
      <c r="F131" s="114">
        <f>SUMPRODUCT(('1.계획인구(행정)'!$B$7:$B$501=$B131)*('1.계획인구(행정)'!$A$7:$A$501="벌곡면")*('1.계획인구(행정)'!G$7:G$501))</f>
        <v>296</v>
      </c>
      <c r="G131" s="114">
        <f>SUMPRODUCT(('1.계획인구(행정)'!$B$7:$B$501=$B131)*('1.계획인구(행정)'!$A$7:$A$501="벌곡면")*('1.계획인구(행정)'!H$7:H$501))</f>
        <v>303</v>
      </c>
      <c r="H131" s="114">
        <f>SUMPRODUCT(('1.계획인구(행정)'!$B$7:$B$501=$B131)*('1.계획인구(행정)'!$A$7:$A$501="벌곡면")*('1.계획인구(행정)'!I$7:I$501))</f>
        <v>308</v>
      </c>
      <c r="I131" s="114">
        <f>SUMPRODUCT(('1.계획인구(행정)'!$B$7:$B$501=$B131)*('1.계획인구(행정)'!$A$7:$A$501="벌곡면")*('1.계획인구(행정)'!J$7:J$501))</f>
        <v>0</v>
      </c>
      <c r="J131" s="114">
        <f>SUMPRODUCT(('1.계획인구(행정)'!$B$7:$B$501=$B131)*('1.계획인구(행정)'!$A$7:$A$501="벌곡면")*('1.계획인구(행정)'!K$7:K$501))</f>
        <v>0</v>
      </c>
      <c r="K131" s="114">
        <f>SUMPRODUCT(('1.계획인구(행정)'!$B$7:$B$501=$B131)*('1.계획인구(행정)'!$A$7:$A$501="벌곡면")*('1.계획인구(행정)'!L$7:L$501))</f>
        <v>0</v>
      </c>
      <c r="L131" s="114">
        <f>SUMPRODUCT(('1.계획인구(행정)'!$B$7:$B$501=$B131)*('1.계획인구(행정)'!$A$7:$A$501="벌곡면")*('1.계획인구(행정)'!M$7:M$501))</f>
        <v>0</v>
      </c>
      <c r="M131" s="114">
        <f>SUMPRODUCT(('1.계획인구(행정)'!$B$7:$B$501=$B131)*('1.계획인구(행정)'!$A$7:$A$501="벌곡면")*('1.계획인구(행정)'!N$7:N$501))</f>
        <v>0</v>
      </c>
      <c r="N131" s="114">
        <f>SUMPRODUCT(('1.계획인구(행정)'!$B$7:$B$501=$B131)*('1.계획인구(행정)'!$A$7:$A$501="벌곡면")*('1.계획인구(행정)'!O$7:O$501))</f>
        <v>0</v>
      </c>
      <c r="O131" s="114">
        <f t="shared" si="82"/>
        <v>303</v>
      </c>
      <c r="P131" s="114">
        <f t="shared" si="83"/>
        <v>303</v>
      </c>
      <c r="Q131" s="114">
        <f t="shared" si="83"/>
        <v>298</v>
      </c>
      <c r="R131" s="114">
        <f t="shared" si="84"/>
        <v>296</v>
      </c>
      <c r="S131" s="114">
        <f t="shared" si="85"/>
        <v>303</v>
      </c>
      <c r="T131" s="114">
        <f t="shared" si="86"/>
        <v>308</v>
      </c>
    </row>
    <row r="132" spans="1:20" ht="15.95" customHeight="1">
      <c r="A132" s="230"/>
      <c r="B132" s="208" t="s">
        <v>1033</v>
      </c>
      <c r="C132" s="114">
        <f>SUMPRODUCT(('1.계획인구(행정)'!$B$7:$B$501=$B132)*('1.계획인구(행정)'!$A$7:$A$501="벌곡면")*('1.계획인구(행정)'!D$7:D$501))</f>
        <v>154</v>
      </c>
      <c r="D132" s="114">
        <f>SUMPRODUCT(('1.계획인구(행정)'!$B$7:$B$501=$B132)*('1.계획인구(행정)'!$A$7:$A$501="벌곡면")*('1.계획인구(행정)'!E$7:E$501))</f>
        <v>154</v>
      </c>
      <c r="E132" s="114">
        <f>SUMPRODUCT(('1.계획인구(행정)'!$B$7:$B$501=$B132)*('1.계획인구(행정)'!$A$7:$A$501="벌곡면")*('1.계획인구(행정)'!F$7:F$501))</f>
        <v>152</v>
      </c>
      <c r="F132" s="114">
        <f>SUMPRODUCT(('1.계획인구(행정)'!$B$7:$B$501=$B132)*('1.계획인구(행정)'!$A$7:$A$501="벌곡면")*('1.계획인구(행정)'!G$7:G$501))</f>
        <v>150</v>
      </c>
      <c r="G132" s="114">
        <f>SUMPRODUCT(('1.계획인구(행정)'!$B$7:$B$501=$B132)*('1.계획인구(행정)'!$A$7:$A$501="벌곡면")*('1.계획인구(행정)'!H$7:H$501))</f>
        <v>154</v>
      </c>
      <c r="H132" s="114">
        <f>SUMPRODUCT(('1.계획인구(행정)'!$B$7:$B$501=$B132)*('1.계획인구(행정)'!$A$7:$A$501="벌곡면")*('1.계획인구(행정)'!I$7:I$501))</f>
        <v>156</v>
      </c>
      <c r="I132" s="114">
        <f>SUMPRODUCT(('1.계획인구(행정)'!$B$7:$B$501=$B132)*('1.계획인구(행정)'!$A$7:$A$501="벌곡면")*('1.계획인구(행정)'!J$7:J$501))</f>
        <v>0</v>
      </c>
      <c r="J132" s="114">
        <f>SUMPRODUCT(('1.계획인구(행정)'!$B$7:$B$501=$B132)*('1.계획인구(행정)'!$A$7:$A$501="벌곡면")*('1.계획인구(행정)'!K$7:K$501))</f>
        <v>0</v>
      </c>
      <c r="K132" s="114">
        <f>SUMPRODUCT(('1.계획인구(행정)'!$B$7:$B$501=$B132)*('1.계획인구(행정)'!$A$7:$A$501="벌곡면")*('1.계획인구(행정)'!L$7:L$501))</f>
        <v>0</v>
      </c>
      <c r="L132" s="114">
        <f>SUMPRODUCT(('1.계획인구(행정)'!$B$7:$B$501=$B132)*('1.계획인구(행정)'!$A$7:$A$501="벌곡면")*('1.계획인구(행정)'!M$7:M$501))</f>
        <v>0</v>
      </c>
      <c r="M132" s="114">
        <f>SUMPRODUCT(('1.계획인구(행정)'!$B$7:$B$501=$B132)*('1.계획인구(행정)'!$A$7:$A$501="벌곡면")*('1.계획인구(행정)'!N$7:N$501))</f>
        <v>0</v>
      </c>
      <c r="N132" s="114">
        <f>SUMPRODUCT(('1.계획인구(행정)'!$B$7:$B$501=$B132)*('1.계획인구(행정)'!$A$7:$A$501="벌곡면")*('1.계획인구(행정)'!O$7:O$501))</f>
        <v>0</v>
      </c>
      <c r="O132" s="114">
        <f t="shared" si="82"/>
        <v>154</v>
      </c>
      <c r="P132" s="114">
        <f t="shared" si="83"/>
        <v>154</v>
      </c>
      <c r="Q132" s="114">
        <f t="shared" si="83"/>
        <v>152</v>
      </c>
      <c r="R132" s="114">
        <f t="shared" si="84"/>
        <v>150</v>
      </c>
      <c r="S132" s="114">
        <f t="shared" si="85"/>
        <v>154</v>
      </c>
      <c r="T132" s="114">
        <f t="shared" si="86"/>
        <v>156</v>
      </c>
    </row>
    <row r="133" spans="1:20" ht="15.95" customHeight="1">
      <c r="A133" s="230"/>
      <c r="B133" s="208" t="s">
        <v>1034</v>
      </c>
      <c r="C133" s="114">
        <f>SUMPRODUCT(('1.계획인구(행정)'!$B$7:$B$501=$B133)*('1.계획인구(행정)'!$A$7:$A$501="벌곡면")*('1.계획인구(행정)'!D$7:D$501))</f>
        <v>154</v>
      </c>
      <c r="D133" s="114">
        <f>SUMPRODUCT(('1.계획인구(행정)'!$B$7:$B$501=$B133)*('1.계획인구(행정)'!$A$7:$A$501="벌곡면")*('1.계획인구(행정)'!E$7:E$501))</f>
        <v>154</v>
      </c>
      <c r="E133" s="114">
        <f>SUMPRODUCT(('1.계획인구(행정)'!$B$7:$B$501=$B133)*('1.계획인구(행정)'!$A$7:$A$501="벌곡면")*('1.계획인구(행정)'!F$7:F$501))</f>
        <v>152</v>
      </c>
      <c r="F133" s="114">
        <f>SUMPRODUCT(('1.계획인구(행정)'!$B$7:$B$501=$B133)*('1.계획인구(행정)'!$A$7:$A$501="벌곡면")*('1.계획인구(행정)'!G$7:G$501))</f>
        <v>150</v>
      </c>
      <c r="G133" s="114">
        <f>SUMPRODUCT(('1.계획인구(행정)'!$B$7:$B$501=$B133)*('1.계획인구(행정)'!$A$7:$A$501="벌곡면")*('1.계획인구(행정)'!H$7:H$501))</f>
        <v>154</v>
      </c>
      <c r="H133" s="114">
        <f>SUMPRODUCT(('1.계획인구(행정)'!$B$7:$B$501=$B133)*('1.계획인구(행정)'!$A$7:$A$501="벌곡면")*('1.계획인구(행정)'!I$7:I$501))</f>
        <v>156</v>
      </c>
      <c r="I133" s="114">
        <f>SUMPRODUCT(('1.계획인구(행정)'!$B$7:$B$501=$B133)*('1.계획인구(행정)'!$A$7:$A$501="벌곡면")*('1.계획인구(행정)'!J$7:J$501))</f>
        <v>0</v>
      </c>
      <c r="J133" s="114">
        <f>SUMPRODUCT(('1.계획인구(행정)'!$B$7:$B$501=$B133)*('1.계획인구(행정)'!$A$7:$A$501="벌곡면")*('1.계획인구(행정)'!K$7:K$501))</f>
        <v>0</v>
      </c>
      <c r="K133" s="114">
        <f>SUMPRODUCT(('1.계획인구(행정)'!$B$7:$B$501=$B133)*('1.계획인구(행정)'!$A$7:$A$501="벌곡면")*('1.계획인구(행정)'!L$7:L$501))</f>
        <v>0</v>
      </c>
      <c r="L133" s="114">
        <f>SUMPRODUCT(('1.계획인구(행정)'!$B$7:$B$501=$B133)*('1.계획인구(행정)'!$A$7:$A$501="벌곡면")*('1.계획인구(행정)'!M$7:M$501))</f>
        <v>0</v>
      </c>
      <c r="M133" s="114">
        <f>SUMPRODUCT(('1.계획인구(행정)'!$B$7:$B$501=$B133)*('1.계획인구(행정)'!$A$7:$A$501="벌곡면")*('1.계획인구(행정)'!N$7:N$501))</f>
        <v>0</v>
      </c>
      <c r="N133" s="114">
        <f>SUMPRODUCT(('1.계획인구(행정)'!$B$7:$B$501=$B133)*('1.계획인구(행정)'!$A$7:$A$501="벌곡면")*('1.계획인구(행정)'!O$7:O$501))</f>
        <v>0</v>
      </c>
      <c r="O133" s="114">
        <f t="shared" si="82"/>
        <v>154</v>
      </c>
      <c r="P133" s="114">
        <f t="shared" si="83"/>
        <v>154</v>
      </c>
      <c r="Q133" s="114">
        <f t="shared" si="83"/>
        <v>152</v>
      </c>
      <c r="R133" s="114">
        <f t="shared" si="84"/>
        <v>150</v>
      </c>
      <c r="S133" s="114">
        <f t="shared" si="85"/>
        <v>154</v>
      </c>
      <c r="T133" s="114">
        <f t="shared" si="86"/>
        <v>156</v>
      </c>
    </row>
    <row r="134" spans="1:20" ht="15.95" customHeight="1">
      <c r="A134" s="230"/>
      <c r="B134" s="208" t="s">
        <v>1035</v>
      </c>
      <c r="C134" s="114">
        <f>SUMPRODUCT(('1.계획인구(행정)'!$B$7:$B$501=$B134)*('1.계획인구(행정)'!$A$7:$A$501="벌곡면")*('1.계획인구(행정)'!D$7:D$501))</f>
        <v>200</v>
      </c>
      <c r="D134" s="114">
        <f>SUMPRODUCT(('1.계획인구(행정)'!$B$7:$B$501=$B134)*('1.계획인구(행정)'!$A$7:$A$501="벌곡면")*('1.계획인구(행정)'!E$7:E$501))</f>
        <v>201</v>
      </c>
      <c r="E134" s="114">
        <f>SUMPRODUCT(('1.계획인구(행정)'!$B$7:$B$501=$B134)*('1.계획인구(행정)'!$A$7:$A$501="벌곡면")*('1.계획인구(행정)'!F$7:F$501))</f>
        <v>198</v>
      </c>
      <c r="F134" s="114">
        <f>SUMPRODUCT(('1.계획인구(행정)'!$B$7:$B$501=$B134)*('1.계획인구(행정)'!$A$7:$A$501="벌곡면")*('1.계획인구(행정)'!G$7:G$501))</f>
        <v>195</v>
      </c>
      <c r="G134" s="114">
        <f>SUMPRODUCT(('1.계획인구(행정)'!$B$7:$B$501=$B134)*('1.계획인구(행정)'!$A$7:$A$501="벌곡면")*('1.계획인구(행정)'!H$7:H$501))</f>
        <v>200</v>
      </c>
      <c r="H134" s="114">
        <f>SUMPRODUCT(('1.계획인구(행정)'!$B$7:$B$501=$B134)*('1.계획인구(행정)'!$A$7:$A$501="벌곡면")*('1.계획인구(행정)'!I$7:I$501))</f>
        <v>204</v>
      </c>
      <c r="I134" s="114">
        <f>SUMPRODUCT(('1.계획인구(행정)'!$B$7:$B$501=$B134)*('1.계획인구(행정)'!$A$7:$A$501="벌곡면")*('1.계획인구(행정)'!J$7:J$501))</f>
        <v>0</v>
      </c>
      <c r="J134" s="114">
        <f>SUMPRODUCT(('1.계획인구(행정)'!$B$7:$B$501=$B134)*('1.계획인구(행정)'!$A$7:$A$501="벌곡면")*('1.계획인구(행정)'!K$7:K$501))</f>
        <v>0</v>
      </c>
      <c r="K134" s="114">
        <f>SUMPRODUCT(('1.계획인구(행정)'!$B$7:$B$501=$B134)*('1.계획인구(행정)'!$A$7:$A$501="벌곡면")*('1.계획인구(행정)'!L$7:L$501))</f>
        <v>0</v>
      </c>
      <c r="L134" s="114">
        <f>SUMPRODUCT(('1.계획인구(행정)'!$B$7:$B$501=$B134)*('1.계획인구(행정)'!$A$7:$A$501="벌곡면")*('1.계획인구(행정)'!M$7:M$501))</f>
        <v>0</v>
      </c>
      <c r="M134" s="114">
        <f>SUMPRODUCT(('1.계획인구(행정)'!$B$7:$B$501=$B134)*('1.계획인구(행정)'!$A$7:$A$501="벌곡면")*('1.계획인구(행정)'!N$7:N$501))</f>
        <v>0</v>
      </c>
      <c r="N134" s="114">
        <f>SUMPRODUCT(('1.계획인구(행정)'!$B$7:$B$501=$B134)*('1.계획인구(행정)'!$A$7:$A$501="벌곡면")*('1.계획인구(행정)'!O$7:O$501))</f>
        <v>0</v>
      </c>
      <c r="O134" s="114">
        <f t="shared" si="82"/>
        <v>200</v>
      </c>
      <c r="P134" s="114">
        <f t="shared" si="83"/>
        <v>201</v>
      </c>
      <c r="Q134" s="114">
        <f t="shared" si="83"/>
        <v>198</v>
      </c>
      <c r="R134" s="114">
        <f t="shared" si="84"/>
        <v>195</v>
      </c>
      <c r="S134" s="114">
        <f t="shared" si="85"/>
        <v>200</v>
      </c>
      <c r="T134" s="114">
        <f t="shared" si="86"/>
        <v>204</v>
      </c>
    </row>
    <row r="135" spans="1:20" ht="15.95" customHeight="1">
      <c r="A135" s="230"/>
      <c r="B135" s="208" t="s">
        <v>1036</v>
      </c>
      <c r="C135" s="114">
        <f>SUMPRODUCT(('1.계획인구(행정)'!$B$7:$B$501=$B135)*('1.계획인구(행정)'!$A$7:$A$501="벌곡면")*('1.계획인구(행정)'!D$7:D$501))</f>
        <v>134</v>
      </c>
      <c r="D135" s="114">
        <f>SUMPRODUCT(('1.계획인구(행정)'!$B$7:$B$501=$B135)*('1.계획인구(행정)'!$A$7:$A$501="벌곡면")*('1.계획인구(행정)'!E$7:E$501))</f>
        <v>135</v>
      </c>
      <c r="E135" s="114">
        <f>SUMPRODUCT(('1.계획인구(행정)'!$B$7:$B$501=$B135)*('1.계획인구(행정)'!$A$7:$A$501="벌곡면")*('1.계획인구(행정)'!F$7:F$501))</f>
        <v>133</v>
      </c>
      <c r="F135" s="114">
        <f>SUMPRODUCT(('1.계획인구(행정)'!$B$7:$B$501=$B135)*('1.계획인구(행정)'!$A$7:$A$501="벌곡면")*('1.계획인구(행정)'!G$7:G$501))</f>
        <v>130</v>
      </c>
      <c r="G135" s="114">
        <f>SUMPRODUCT(('1.계획인구(행정)'!$B$7:$B$501=$B135)*('1.계획인구(행정)'!$A$7:$A$501="벌곡면")*('1.계획인구(행정)'!H$7:H$501))</f>
        <v>134</v>
      </c>
      <c r="H135" s="114">
        <f>SUMPRODUCT(('1.계획인구(행정)'!$B$7:$B$501=$B135)*('1.계획인구(행정)'!$A$7:$A$501="벌곡면")*('1.계획인구(행정)'!I$7:I$501))</f>
        <v>136</v>
      </c>
      <c r="I135" s="114">
        <f>SUMPRODUCT(('1.계획인구(행정)'!$B$7:$B$501=$B135)*('1.계획인구(행정)'!$A$7:$A$501="벌곡면")*('1.계획인구(행정)'!J$7:J$501))</f>
        <v>0</v>
      </c>
      <c r="J135" s="114">
        <f>SUMPRODUCT(('1.계획인구(행정)'!$B$7:$B$501=$B135)*('1.계획인구(행정)'!$A$7:$A$501="벌곡면")*('1.계획인구(행정)'!K$7:K$501))</f>
        <v>0</v>
      </c>
      <c r="K135" s="114">
        <f>SUMPRODUCT(('1.계획인구(행정)'!$B$7:$B$501=$B135)*('1.계획인구(행정)'!$A$7:$A$501="벌곡면")*('1.계획인구(행정)'!L$7:L$501))</f>
        <v>0</v>
      </c>
      <c r="L135" s="114">
        <f>SUMPRODUCT(('1.계획인구(행정)'!$B$7:$B$501=$B135)*('1.계획인구(행정)'!$A$7:$A$501="벌곡면")*('1.계획인구(행정)'!M$7:M$501))</f>
        <v>0</v>
      </c>
      <c r="M135" s="114">
        <f>SUMPRODUCT(('1.계획인구(행정)'!$B$7:$B$501=$B135)*('1.계획인구(행정)'!$A$7:$A$501="벌곡면")*('1.계획인구(행정)'!N$7:N$501))</f>
        <v>0</v>
      </c>
      <c r="N135" s="114">
        <f>SUMPRODUCT(('1.계획인구(행정)'!$B$7:$B$501=$B135)*('1.계획인구(행정)'!$A$7:$A$501="벌곡면")*('1.계획인구(행정)'!O$7:O$501))</f>
        <v>0</v>
      </c>
      <c r="O135" s="114">
        <f t="shared" si="82"/>
        <v>134</v>
      </c>
      <c r="P135" s="114">
        <f t="shared" si="83"/>
        <v>135</v>
      </c>
      <c r="Q135" s="114">
        <f t="shared" si="83"/>
        <v>133</v>
      </c>
      <c r="R135" s="114">
        <f t="shared" si="84"/>
        <v>130</v>
      </c>
      <c r="S135" s="114">
        <f t="shared" si="85"/>
        <v>134</v>
      </c>
      <c r="T135" s="114">
        <f t="shared" si="86"/>
        <v>136</v>
      </c>
    </row>
    <row r="136" spans="1:20" ht="15.95" customHeight="1">
      <c r="A136" s="230"/>
      <c r="B136" s="208" t="s">
        <v>1023</v>
      </c>
      <c r="C136" s="114">
        <f>SUMPRODUCT(('1.계획인구(행정)'!$B$7:$B$501=$B136)*('1.계획인구(행정)'!$A$7:$A$501="벌곡면")*('1.계획인구(행정)'!D$7:D$501))</f>
        <v>276</v>
      </c>
      <c r="D136" s="114">
        <f>SUMPRODUCT(('1.계획인구(행정)'!$B$7:$B$501=$B136)*('1.계획인구(행정)'!$A$7:$A$501="벌곡면")*('1.계획인구(행정)'!E$7:E$501))</f>
        <v>277</v>
      </c>
      <c r="E136" s="114">
        <f>SUMPRODUCT(('1.계획인구(행정)'!$B$7:$B$501=$B136)*('1.계획인구(행정)'!$A$7:$A$501="벌곡면")*('1.계획인구(행정)'!F$7:F$501))</f>
        <v>272</v>
      </c>
      <c r="F136" s="114">
        <f>SUMPRODUCT(('1.계획인구(행정)'!$B$7:$B$501=$B136)*('1.계획인구(행정)'!$A$7:$A$501="벌곡면")*('1.계획인구(행정)'!G$7:G$501))</f>
        <v>269</v>
      </c>
      <c r="G136" s="114">
        <f>SUMPRODUCT(('1.계획인구(행정)'!$B$7:$B$501=$B136)*('1.계획인구(행정)'!$A$7:$A$501="벌곡면")*('1.계획인구(행정)'!H$7:H$501))</f>
        <v>275</v>
      </c>
      <c r="H136" s="114">
        <f>SUMPRODUCT(('1.계획인구(행정)'!$B$7:$B$501=$B136)*('1.계획인구(행정)'!$A$7:$A$501="벌곡면")*('1.계획인구(행정)'!I$7:I$501))</f>
        <v>280</v>
      </c>
      <c r="I136" s="114">
        <f>SUMPRODUCT(('1.계획인구(행정)'!$B$7:$B$501=$B136)*('1.계획인구(행정)'!$A$7:$A$501="벌곡면")*('1.계획인구(행정)'!J$7:J$501))</f>
        <v>0</v>
      </c>
      <c r="J136" s="114">
        <f>SUMPRODUCT(('1.계획인구(행정)'!$B$7:$B$501=$B136)*('1.계획인구(행정)'!$A$7:$A$501="벌곡면")*('1.계획인구(행정)'!K$7:K$501))</f>
        <v>0</v>
      </c>
      <c r="K136" s="114">
        <f>SUMPRODUCT(('1.계획인구(행정)'!$B$7:$B$501=$B136)*('1.계획인구(행정)'!$A$7:$A$501="벌곡면")*('1.계획인구(행정)'!L$7:L$501))</f>
        <v>0</v>
      </c>
      <c r="L136" s="114">
        <f>SUMPRODUCT(('1.계획인구(행정)'!$B$7:$B$501=$B136)*('1.계획인구(행정)'!$A$7:$A$501="벌곡면")*('1.계획인구(행정)'!M$7:M$501))</f>
        <v>0</v>
      </c>
      <c r="M136" s="114">
        <f>SUMPRODUCT(('1.계획인구(행정)'!$B$7:$B$501=$B136)*('1.계획인구(행정)'!$A$7:$A$501="벌곡면")*('1.계획인구(행정)'!N$7:N$501))</f>
        <v>0</v>
      </c>
      <c r="N136" s="114">
        <f>SUMPRODUCT(('1.계획인구(행정)'!$B$7:$B$501=$B136)*('1.계획인구(행정)'!$A$7:$A$501="벌곡면")*('1.계획인구(행정)'!O$7:O$501))</f>
        <v>0</v>
      </c>
      <c r="O136" s="114">
        <f t="shared" si="82"/>
        <v>276</v>
      </c>
      <c r="P136" s="114">
        <f t="shared" si="83"/>
        <v>277</v>
      </c>
      <c r="Q136" s="114">
        <f t="shared" si="83"/>
        <v>272</v>
      </c>
      <c r="R136" s="114">
        <f t="shared" si="84"/>
        <v>269</v>
      </c>
      <c r="S136" s="114">
        <f t="shared" si="85"/>
        <v>275</v>
      </c>
      <c r="T136" s="114">
        <f t="shared" si="86"/>
        <v>280</v>
      </c>
    </row>
    <row r="137" spans="1:20" ht="15.95" customHeight="1">
      <c r="A137" s="230"/>
      <c r="B137" s="208" t="s">
        <v>1037</v>
      </c>
      <c r="C137" s="114">
        <f>SUMPRODUCT(('1.계획인구(행정)'!$B$7:$B$501=$B137)*('1.계획인구(행정)'!$A$7:$A$501="벌곡면")*('1.계획인구(행정)'!D$7:D$501))</f>
        <v>221</v>
      </c>
      <c r="D137" s="114">
        <f>SUMPRODUCT(('1.계획인구(행정)'!$B$7:$B$501=$B137)*('1.계획인구(행정)'!$A$7:$A$501="벌곡면")*('1.계획인구(행정)'!E$7:E$501))</f>
        <v>222</v>
      </c>
      <c r="E137" s="114">
        <f>SUMPRODUCT(('1.계획인구(행정)'!$B$7:$B$501=$B137)*('1.계획인구(행정)'!$A$7:$A$501="벌곡면")*('1.계획인구(행정)'!F$7:F$501))</f>
        <v>219</v>
      </c>
      <c r="F137" s="114">
        <f>SUMPRODUCT(('1.계획인구(행정)'!$B$7:$B$501=$B137)*('1.계획인구(행정)'!$A$7:$A$501="벌곡면")*('1.계획인구(행정)'!G$7:G$501))</f>
        <v>215</v>
      </c>
      <c r="G137" s="114">
        <f>SUMPRODUCT(('1.계획인구(행정)'!$B$7:$B$501=$B137)*('1.계획인구(행정)'!$A$7:$A$501="벌곡면")*('1.계획인구(행정)'!H$7:H$501))</f>
        <v>220</v>
      </c>
      <c r="H137" s="114">
        <f>SUMPRODUCT(('1.계획인구(행정)'!$B$7:$B$501=$B137)*('1.계획인구(행정)'!$A$7:$A$501="벌곡면")*('1.계획인구(행정)'!I$7:I$501))</f>
        <v>225</v>
      </c>
      <c r="I137" s="114">
        <f>SUMPRODUCT(('1.계획인구(행정)'!$B$7:$B$501=$B137)*('1.계획인구(행정)'!$A$7:$A$501="벌곡면")*('1.계획인구(행정)'!J$7:J$501))</f>
        <v>0</v>
      </c>
      <c r="J137" s="114">
        <f>SUMPRODUCT(('1.계획인구(행정)'!$B$7:$B$501=$B137)*('1.계획인구(행정)'!$A$7:$A$501="벌곡면")*('1.계획인구(행정)'!K$7:K$501))</f>
        <v>0</v>
      </c>
      <c r="K137" s="114">
        <f>SUMPRODUCT(('1.계획인구(행정)'!$B$7:$B$501=$B137)*('1.계획인구(행정)'!$A$7:$A$501="벌곡면")*('1.계획인구(행정)'!L$7:L$501))</f>
        <v>0</v>
      </c>
      <c r="L137" s="114">
        <f>SUMPRODUCT(('1.계획인구(행정)'!$B$7:$B$501=$B137)*('1.계획인구(행정)'!$A$7:$A$501="벌곡면")*('1.계획인구(행정)'!M$7:M$501))</f>
        <v>0</v>
      </c>
      <c r="M137" s="114">
        <f>SUMPRODUCT(('1.계획인구(행정)'!$B$7:$B$501=$B137)*('1.계획인구(행정)'!$A$7:$A$501="벌곡면")*('1.계획인구(행정)'!N$7:N$501))</f>
        <v>0</v>
      </c>
      <c r="N137" s="114">
        <f>SUMPRODUCT(('1.계획인구(행정)'!$B$7:$B$501=$B137)*('1.계획인구(행정)'!$A$7:$A$501="벌곡면")*('1.계획인구(행정)'!O$7:O$501))</f>
        <v>0</v>
      </c>
      <c r="O137" s="114">
        <f t="shared" si="82"/>
        <v>221</v>
      </c>
      <c r="P137" s="114">
        <f t="shared" si="83"/>
        <v>222</v>
      </c>
      <c r="Q137" s="114">
        <f t="shared" si="83"/>
        <v>219</v>
      </c>
      <c r="R137" s="114">
        <f t="shared" si="84"/>
        <v>215</v>
      </c>
      <c r="S137" s="114">
        <f t="shared" si="85"/>
        <v>220</v>
      </c>
      <c r="T137" s="114">
        <f t="shared" si="86"/>
        <v>225</v>
      </c>
    </row>
    <row r="138" spans="1:20" ht="15.6" customHeight="1">
      <c r="A138" s="230" t="s">
        <v>822</v>
      </c>
      <c r="B138" s="210" t="s">
        <v>36</v>
      </c>
      <c r="C138" s="115">
        <f>SUM(C139:C155)</f>
        <v>6598</v>
      </c>
      <c r="D138" s="115">
        <f t="shared" ref="D138" si="87">SUM(D139:D155)</f>
        <v>6606</v>
      </c>
      <c r="E138" s="115">
        <f t="shared" ref="E138:T138" si="88">SUM(E139:E155)</f>
        <v>6505</v>
      </c>
      <c r="F138" s="115">
        <f t="shared" si="88"/>
        <v>6438</v>
      </c>
      <c r="G138" s="115">
        <f t="shared" si="88"/>
        <v>6595</v>
      </c>
      <c r="H138" s="115">
        <f t="shared" si="88"/>
        <v>6715</v>
      </c>
      <c r="I138" s="115">
        <f t="shared" si="88"/>
        <v>0</v>
      </c>
      <c r="J138" s="115">
        <f t="shared" ref="J138" si="89">SUM(J139:J155)</f>
        <v>0</v>
      </c>
      <c r="K138" s="115">
        <f t="shared" si="88"/>
        <v>0</v>
      </c>
      <c r="L138" s="115">
        <f t="shared" si="88"/>
        <v>2927</v>
      </c>
      <c r="M138" s="115">
        <f t="shared" si="88"/>
        <v>2927</v>
      </c>
      <c r="N138" s="115">
        <f t="shared" si="88"/>
        <v>2927</v>
      </c>
      <c r="O138" s="115">
        <f t="shared" si="88"/>
        <v>6598</v>
      </c>
      <c r="P138" s="115">
        <f t="shared" ref="P138" si="90">SUM(P139:P155)</f>
        <v>6606</v>
      </c>
      <c r="Q138" s="115">
        <f t="shared" si="88"/>
        <v>6505</v>
      </c>
      <c r="R138" s="115">
        <f t="shared" si="88"/>
        <v>9365</v>
      </c>
      <c r="S138" s="115">
        <f t="shared" si="88"/>
        <v>9522</v>
      </c>
      <c r="T138" s="115">
        <f t="shared" si="88"/>
        <v>9642</v>
      </c>
    </row>
    <row r="139" spans="1:20" ht="15.6" customHeight="1">
      <c r="A139" s="230"/>
      <c r="B139" s="208" t="s">
        <v>1039</v>
      </c>
      <c r="C139" s="114">
        <f>SUMPRODUCT(('1.계획인구(행정)'!$B$7:$B$501=$B139)*('1.계획인구(행정)'!$A$7:$A$501="양촌면")*('1.계획인구(행정)'!D$7:D$501))</f>
        <v>894</v>
      </c>
      <c r="D139" s="114">
        <f>SUMPRODUCT(('1.계획인구(행정)'!$B$7:$B$501=$B139)*('1.계획인구(행정)'!$A$7:$A$501="양촌면")*('1.계획인구(행정)'!E$7:E$501))</f>
        <v>894</v>
      </c>
      <c r="E139" s="114">
        <f>SUMPRODUCT(('1.계획인구(행정)'!$B$7:$B$501=$B139)*('1.계획인구(행정)'!$A$7:$A$501="양촌면")*('1.계획인구(행정)'!F$7:F$501))</f>
        <v>880</v>
      </c>
      <c r="F139" s="114">
        <f>SUMPRODUCT(('1.계획인구(행정)'!$B$7:$B$501=$B139)*('1.계획인구(행정)'!$A$7:$A$501="양촌면")*('1.계획인구(행정)'!G$7:G$501))</f>
        <v>873</v>
      </c>
      <c r="G139" s="114">
        <f>SUMPRODUCT(('1.계획인구(행정)'!$B$7:$B$501=$B139)*('1.계획인구(행정)'!$A$7:$A$501="양촌면")*('1.계획인구(행정)'!H$7:H$501))</f>
        <v>894</v>
      </c>
      <c r="H139" s="114">
        <f>SUMPRODUCT(('1.계획인구(행정)'!$B$7:$B$501=$B139)*('1.계획인구(행정)'!$A$7:$A$501="양촌면")*('1.계획인구(행정)'!I$7:I$501))</f>
        <v>909</v>
      </c>
      <c r="I139" s="114">
        <f>SUMPRODUCT(('1.계획인구(행정)'!$B$7:$B$501=$B139)*('1.계획인구(행정)'!$A$7:$A$501="양촌면")*('1.계획인구(행정)'!J$7:J$501))</f>
        <v>0</v>
      </c>
      <c r="J139" s="114">
        <f>SUMPRODUCT(('1.계획인구(행정)'!$B$7:$B$501=$B139)*('1.계획인구(행정)'!$A$7:$A$501="양촌면")*('1.계획인구(행정)'!K$7:K$501))</f>
        <v>0</v>
      </c>
      <c r="K139" s="114">
        <f>SUMPRODUCT(('1.계획인구(행정)'!$B$7:$B$501=$B139)*('1.계획인구(행정)'!$A$7:$A$501="양촌면")*('1.계획인구(행정)'!L$7:L$501))</f>
        <v>0</v>
      </c>
      <c r="L139" s="114">
        <f>SUMPRODUCT(('1.계획인구(행정)'!$B$7:$B$501=$B139)*('1.계획인구(행정)'!$A$7:$A$501="양촌면")*('1.계획인구(행정)'!M$7:M$501))</f>
        <v>0</v>
      </c>
      <c r="M139" s="114">
        <f>SUMPRODUCT(('1.계획인구(행정)'!$B$7:$B$501=$B139)*('1.계획인구(행정)'!$A$7:$A$501="양촌면")*('1.계획인구(행정)'!N$7:N$501))</f>
        <v>0</v>
      </c>
      <c r="N139" s="114">
        <f>SUMPRODUCT(('1.계획인구(행정)'!$B$7:$B$501=$B139)*('1.계획인구(행정)'!$A$7:$A$501="양촌면")*('1.계획인구(행정)'!O$7:O$501))</f>
        <v>0</v>
      </c>
      <c r="O139" s="114">
        <f t="shared" ref="O139:O155" si="91">C139+I139</f>
        <v>894</v>
      </c>
      <c r="P139" s="114">
        <f t="shared" ref="P139:Q155" si="92">D139+J139</f>
        <v>894</v>
      </c>
      <c r="Q139" s="114">
        <f t="shared" si="92"/>
        <v>880</v>
      </c>
      <c r="R139" s="114">
        <f t="shared" ref="R139:R155" si="93">F139+L139</f>
        <v>873</v>
      </c>
      <c r="S139" s="114">
        <f t="shared" ref="S139:S155" si="94">G139+M139</f>
        <v>894</v>
      </c>
      <c r="T139" s="114">
        <f t="shared" ref="T139:T155" si="95">H139+N139</f>
        <v>909</v>
      </c>
    </row>
    <row r="140" spans="1:20" ht="15.6" customHeight="1">
      <c r="A140" s="230"/>
      <c r="B140" s="208" t="s">
        <v>1040</v>
      </c>
      <c r="C140" s="114">
        <f>SUMPRODUCT(('1.계획인구(행정)'!$B$7:$B$501=$B140)*('1.계획인구(행정)'!$A$7:$A$501="양촌면")*('1.계획인구(행정)'!D$7:D$501))</f>
        <v>417</v>
      </c>
      <c r="D140" s="114">
        <f>SUMPRODUCT(('1.계획인구(행정)'!$B$7:$B$501=$B140)*('1.계획인구(행정)'!$A$7:$A$501="양촌면")*('1.계획인구(행정)'!E$7:E$501))</f>
        <v>418</v>
      </c>
      <c r="E140" s="114">
        <f>SUMPRODUCT(('1.계획인구(행정)'!$B$7:$B$501=$B140)*('1.계획인구(행정)'!$A$7:$A$501="양촌면")*('1.계획인구(행정)'!F$7:F$501))</f>
        <v>412</v>
      </c>
      <c r="F140" s="114">
        <f>SUMPRODUCT(('1.계획인구(행정)'!$B$7:$B$501=$B140)*('1.계획인구(행정)'!$A$7:$A$501="양촌면")*('1.계획인구(행정)'!G$7:G$501))</f>
        <v>407</v>
      </c>
      <c r="G140" s="114">
        <f>SUMPRODUCT(('1.계획인구(행정)'!$B$7:$B$501=$B140)*('1.계획인구(행정)'!$A$7:$A$501="양촌면")*('1.계획인구(행정)'!H$7:H$501))</f>
        <v>417</v>
      </c>
      <c r="H140" s="114">
        <f>SUMPRODUCT(('1.계획인구(행정)'!$B$7:$B$501=$B140)*('1.계획인구(행정)'!$A$7:$A$501="양촌면")*('1.계획인구(행정)'!I$7:I$501))</f>
        <v>425</v>
      </c>
      <c r="I140" s="114">
        <f>SUMPRODUCT(('1.계획인구(행정)'!$B$7:$B$501=$B140)*('1.계획인구(행정)'!$A$7:$A$501="양촌면")*('1.계획인구(행정)'!J$7:J$501))</f>
        <v>0</v>
      </c>
      <c r="J140" s="114">
        <f>SUMPRODUCT(('1.계획인구(행정)'!$B$7:$B$501=$B140)*('1.계획인구(행정)'!$A$7:$A$501="양촌면")*('1.계획인구(행정)'!K$7:K$501))</f>
        <v>0</v>
      </c>
      <c r="K140" s="114">
        <f>SUMPRODUCT(('1.계획인구(행정)'!$B$7:$B$501=$B140)*('1.계획인구(행정)'!$A$7:$A$501="양촌면")*('1.계획인구(행정)'!L$7:L$501))</f>
        <v>0</v>
      </c>
      <c r="L140" s="114">
        <f>SUMPRODUCT(('1.계획인구(행정)'!$B$7:$B$501=$B140)*('1.계획인구(행정)'!$A$7:$A$501="양촌면")*('1.계획인구(행정)'!M$7:M$501))</f>
        <v>0</v>
      </c>
      <c r="M140" s="114">
        <f>SUMPRODUCT(('1.계획인구(행정)'!$B$7:$B$501=$B140)*('1.계획인구(행정)'!$A$7:$A$501="양촌면")*('1.계획인구(행정)'!N$7:N$501))</f>
        <v>0</v>
      </c>
      <c r="N140" s="114">
        <f>SUMPRODUCT(('1.계획인구(행정)'!$B$7:$B$501=$B140)*('1.계획인구(행정)'!$A$7:$A$501="양촌면")*('1.계획인구(행정)'!O$7:O$501))</f>
        <v>0</v>
      </c>
      <c r="O140" s="114">
        <f t="shared" si="91"/>
        <v>417</v>
      </c>
      <c r="P140" s="114">
        <f t="shared" si="92"/>
        <v>418</v>
      </c>
      <c r="Q140" s="114">
        <f t="shared" si="92"/>
        <v>412</v>
      </c>
      <c r="R140" s="114">
        <f t="shared" si="93"/>
        <v>407</v>
      </c>
      <c r="S140" s="114">
        <f t="shared" si="94"/>
        <v>417</v>
      </c>
      <c r="T140" s="114">
        <f t="shared" si="95"/>
        <v>425</v>
      </c>
    </row>
    <row r="141" spans="1:20" ht="15.6" customHeight="1">
      <c r="A141" s="230"/>
      <c r="B141" s="208" t="s">
        <v>1041</v>
      </c>
      <c r="C141" s="114">
        <f>SUMPRODUCT(('1.계획인구(행정)'!$B$7:$B$501=$B141)*('1.계획인구(행정)'!$A$7:$A$501="양촌면")*('1.계획인구(행정)'!D$7:D$501))</f>
        <v>459</v>
      </c>
      <c r="D141" s="114">
        <f>SUMPRODUCT(('1.계획인구(행정)'!$B$7:$B$501=$B141)*('1.계획인구(행정)'!$A$7:$A$501="양촌면")*('1.계획인구(행정)'!E$7:E$501))</f>
        <v>460</v>
      </c>
      <c r="E141" s="114">
        <f>SUMPRODUCT(('1.계획인구(행정)'!$B$7:$B$501=$B141)*('1.계획인구(행정)'!$A$7:$A$501="양촌면")*('1.계획인구(행정)'!F$7:F$501))</f>
        <v>452</v>
      </c>
      <c r="F141" s="114">
        <f>SUMPRODUCT(('1.계획인구(행정)'!$B$7:$B$501=$B141)*('1.계획인구(행정)'!$A$7:$A$501="양촌면")*('1.계획인구(행정)'!G$7:G$501))</f>
        <v>447</v>
      </c>
      <c r="G141" s="114">
        <f>SUMPRODUCT(('1.계획인구(행정)'!$B$7:$B$501=$B141)*('1.계획인구(행정)'!$A$7:$A$501="양촌면")*('1.계획인구(행정)'!H$7:H$501))</f>
        <v>459</v>
      </c>
      <c r="H141" s="114">
        <f>SUMPRODUCT(('1.계획인구(행정)'!$B$7:$B$501=$B141)*('1.계획인구(행정)'!$A$7:$A$501="양촌면")*('1.계획인구(행정)'!I$7:I$501))</f>
        <v>467</v>
      </c>
      <c r="I141" s="114">
        <f>SUMPRODUCT(('1.계획인구(행정)'!$B$7:$B$501=$B141)*('1.계획인구(행정)'!$A$7:$A$501="양촌면")*('1.계획인구(행정)'!J$7:J$501))</f>
        <v>0</v>
      </c>
      <c r="J141" s="114">
        <f>SUMPRODUCT(('1.계획인구(행정)'!$B$7:$B$501=$B141)*('1.계획인구(행정)'!$A$7:$A$501="양촌면")*('1.계획인구(행정)'!K$7:K$501))</f>
        <v>0</v>
      </c>
      <c r="K141" s="114">
        <f>SUMPRODUCT(('1.계획인구(행정)'!$B$7:$B$501=$B141)*('1.계획인구(행정)'!$A$7:$A$501="양촌면")*('1.계획인구(행정)'!L$7:L$501))</f>
        <v>0</v>
      </c>
      <c r="L141" s="114">
        <f>SUMPRODUCT(('1.계획인구(행정)'!$B$7:$B$501=$B141)*('1.계획인구(행정)'!$A$7:$A$501="양촌면")*('1.계획인구(행정)'!M$7:M$501))</f>
        <v>0</v>
      </c>
      <c r="M141" s="114">
        <f>SUMPRODUCT(('1.계획인구(행정)'!$B$7:$B$501=$B141)*('1.계획인구(행정)'!$A$7:$A$501="양촌면")*('1.계획인구(행정)'!N$7:N$501))</f>
        <v>0</v>
      </c>
      <c r="N141" s="114">
        <f>SUMPRODUCT(('1.계획인구(행정)'!$B$7:$B$501=$B141)*('1.계획인구(행정)'!$A$7:$A$501="양촌면")*('1.계획인구(행정)'!O$7:O$501))</f>
        <v>0</v>
      </c>
      <c r="O141" s="114">
        <f t="shared" si="91"/>
        <v>459</v>
      </c>
      <c r="P141" s="114">
        <f t="shared" si="92"/>
        <v>460</v>
      </c>
      <c r="Q141" s="114">
        <f t="shared" si="92"/>
        <v>452</v>
      </c>
      <c r="R141" s="114">
        <f t="shared" si="93"/>
        <v>447</v>
      </c>
      <c r="S141" s="114">
        <f t="shared" si="94"/>
        <v>459</v>
      </c>
      <c r="T141" s="114">
        <f t="shared" si="95"/>
        <v>467</v>
      </c>
    </row>
    <row r="142" spans="1:20" ht="15.6" customHeight="1">
      <c r="A142" s="230"/>
      <c r="B142" s="208" t="s">
        <v>1570</v>
      </c>
      <c r="C142" s="114">
        <f>SUMPRODUCT(('1.계획인구(행정)'!$B$7:$B$501=$B142)*('1.계획인구(행정)'!$A$7:$A$501="양촌면")*('1.계획인구(행정)'!D$7:D$501))</f>
        <v>389</v>
      </c>
      <c r="D142" s="114">
        <f>SUMPRODUCT(('1.계획인구(행정)'!$B$7:$B$501=$B142)*('1.계획인구(행정)'!$A$7:$A$501="양촌면")*('1.계획인구(행정)'!E$7:E$501))</f>
        <v>389</v>
      </c>
      <c r="E142" s="114">
        <f>SUMPRODUCT(('1.계획인구(행정)'!$B$7:$B$501=$B142)*('1.계획인구(행정)'!$A$7:$A$501="양촌면")*('1.계획인구(행정)'!F$7:F$501))</f>
        <v>384</v>
      </c>
      <c r="F142" s="114">
        <f>SUMPRODUCT(('1.계획인구(행정)'!$B$7:$B$501=$B142)*('1.계획인구(행정)'!$A$7:$A$501="양촌면")*('1.계획인구(행정)'!G$7:G$501))</f>
        <v>379</v>
      </c>
      <c r="G142" s="114">
        <f>SUMPRODUCT(('1.계획인구(행정)'!$B$7:$B$501=$B142)*('1.계획인구(행정)'!$A$7:$A$501="양촌면")*('1.계획인구(행정)'!H$7:H$501))</f>
        <v>389</v>
      </c>
      <c r="H142" s="114">
        <f>SUMPRODUCT(('1.계획인구(행정)'!$B$7:$B$501=$B142)*('1.계획인구(행정)'!$A$7:$A$501="양촌면")*('1.계획인구(행정)'!I$7:I$501))</f>
        <v>396</v>
      </c>
      <c r="I142" s="114">
        <f>SUMPRODUCT(('1.계획인구(행정)'!$B$7:$B$501=$B142)*('1.계획인구(행정)'!$A$7:$A$501="양촌면")*('1.계획인구(행정)'!J$7:J$501))</f>
        <v>0</v>
      </c>
      <c r="J142" s="114">
        <f>SUMPRODUCT(('1.계획인구(행정)'!$B$7:$B$501=$B142)*('1.계획인구(행정)'!$A$7:$A$501="양촌면")*('1.계획인구(행정)'!K$7:K$501))</f>
        <v>0</v>
      </c>
      <c r="K142" s="114">
        <f>SUMPRODUCT(('1.계획인구(행정)'!$B$7:$B$501=$B142)*('1.계획인구(행정)'!$A$7:$A$501="양촌면")*('1.계획인구(행정)'!L$7:L$501))</f>
        <v>0</v>
      </c>
      <c r="L142" s="114">
        <f>SUMPRODUCT(('1.계획인구(행정)'!$B$7:$B$501=$B142)*('1.계획인구(행정)'!$A$7:$A$501="양촌면")*('1.계획인구(행정)'!M$7:M$501))</f>
        <v>0</v>
      </c>
      <c r="M142" s="114">
        <f>SUMPRODUCT(('1.계획인구(행정)'!$B$7:$B$501=$B142)*('1.계획인구(행정)'!$A$7:$A$501="양촌면")*('1.계획인구(행정)'!N$7:N$501))</f>
        <v>0</v>
      </c>
      <c r="N142" s="114">
        <f>SUMPRODUCT(('1.계획인구(행정)'!$B$7:$B$501=$B142)*('1.계획인구(행정)'!$A$7:$A$501="양촌면")*('1.계획인구(행정)'!O$7:O$501))</f>
        <v>0</v>
      </c>
      <c r="O142" s="114">
        <f t="shared" si="91"/>
        <v>389</v>
      </c>
      <c r="P142" s="114">
        <f t="shared" si="92"/>
        <v>389</v>
      </c>
      <c r="Q142" s="114">
        <f t="shared" si="92"/>
        <v>384</v>
      </c>
      <c r="R142" s="114">
        <f t="shared" si="93"/>
        <v>379</v>
      </c>
      <c r="S142" s="114">
        <f t="shared" si="94"/>
        <v>389</v>
      </c>
      <c r="T142" s="114">
        <f t="shared" si="95"/>
        <v>396</v>
      </c>
    </row>
    <row r="143" spans="1:20" ht="15.6" customHeight="1">
      <c r="A143" s="230" t="s">
        <v>1574</v>
      </c>
      <c r="B143" s="208" t="s">
        <v>1043</v>
      </c>
      <c r="C143" s="114">
        <f>SUMPRODUCT(('1.계획인구(행정)'!$B$7:$B$501=$B143)*('1.계획인구(행정)'!$A$7:$A$501="양촌면")*('1.계획인구(행정)'!D$7:D$501))</f>
        <v>328</v>
      </c>
      <c r="D143" s="114">
        <f>SUMPRODUCT(('1.계획인구(행정)'!$B$7:$B$501=$B143)*('1.계획인구(행정)'!$A$7:$A$501="양촌면")*('1.계획인구(행정)'!E$7:E$501))</f>
        <v>328</v>
      </c>
      <c r="E143" s="114">
        <f>SUMPRODUCT(('1.계획인구(행정)'!$B$7:$B$501=$B143)*('1.계획인구(행정)'!$A$7:$A$501="양촌면")*('1.계획인구(행정)'!F$7:F$501))</f>
        <v>323</v>
      </c>
      <c r="F143" s="114">
        <f>SUMPRODUCT(('1.계획인구(행정)'!$B$7:$B$501=$B143)*('1.계획인구(행정)'!$A$7:$A$501="양촌면")*('1.계획인구(행정)'!G$7:G$501))</f>
        <v>321</v>
      </c>
      <c r="G143" s="114">
        <f>SUMPRODUCT(('1.계획인구(행정)'!$B$7:$B$501=$B143)*('1.계획인구(행정)'!$A$7:$A$501="양촌면")*('1.계획인구(행정)'!H$7:H$501))</f>
        <v>328</v>
      </c>
      <c r="H143" s="114">
        <f>SUMPRODUCT(('1.계획인구(행정)'!$B$7:$B$501=$B143)*('1.계획인구(행정)'!$A$7:$A$501="양촌면")*('1.계획인구(행정)'!I$7:I$501))</f>
        <v>335</v>
      </c>
      <c r="I143" s="114">
        <f>SUMPRODUCT(('1.계획인구(행정)'!$B$7:$B$501=$B143)*('1.계획인구(행정)'!$A$7:$A$501="양촌면")*('1.계획인구(행정)'!J$7:J$501))</f>
        <v>0</v>
      </c>
      <c r="J143" s="114">
        <f>SUMPRODUCT(('1.계획인구(행정)'!$B$7:$B$501=$B143)*('1.계획인구(행정)'!$A$7:$A$501="양촌면")*('1.계획인구(행정)'!K$7:K$501))</f>
        <v>0</v>
      </c>
      <c r="K143" s="114">
        <f>SUMPRODUCT(('1.계획인구(행정)'!$B$7:$B$501=$B143)*('1.계획인구(행정)'!$A$7:$A$501="양촌면")*('1.계획인구(행정)'!L$7:L$501))</f>
        <v>0</v>
      </c>
      <c r="L143" s="114">
        <f>SUMPRODUCT(('1.계획인구(행정)'!$B$7:$B$501=$B143)*('1.계획인구(행정)'!$A$7:$A$501="양촌면")*('1.계획인구(행정)'!M$7:M$501))</f>
        <v>0</v>
      </c>
      <c r="M143" s="114">
        <f>SUMPRODUCT(('1.계획인구(행정)'!$B$7:$B$501=$B143)*('1.계획인구(행정)'!$A$7:$A$501="양촌면")*('1.계획인구(행정)'!N$7:N$501))</f>
        <v>0</v>
      </c>
      <c r="N143" s="114">
        <f>SUMPRODUCT(('1.계획인구(행정)'!$B$7:$B$501=$B143)*('1.계획인구(행정)'!$A$7:$A$501="양촌면")*('1.계획인구(행정)'!O$7:O$501))</f>
        <v>0</v>
      </c>
      <c r="O143" s="114">
        <f t="shared" si="91"/>
        <v>328</v>
      </c>
      <c r="P143" s="114">
        <f t="shared" si="92"/>
        <v>328</v>
      </c>
      <c r="Q143" s="114">
        <f t="shared" si="92"/>
        <v>323</v>
      </c>
      <c r="R143" s="114">
        <f t="shared" si="93"/>
        <v>321</v>
      </c>
      <c r="S143" s="114">
        <f t="shared" si="94"/>
        <v>328</v>
      </c>
      <c r="T143" s="114">
        <f t="shared" si="95"/>
        <v>335</v>
      </c>
    </row>
    <row r="144" spans="1:20" ht="15.6" customHeight="1">
      <c r="A144" s="230"/>
      <c r="B144" s="208" t="s">
        <v>1044</v>
      </c>
      <c r="C144" s="114">
        <f>SUMPRODUCT(('1.계획인구(행정)'!$B$7:$B$501=$B144)*('1.계획인구(행정)'!$A$7:$A$501="양촌면")*('1.계획인구(행정)'!D$7:D$501))</f>
        <v>370</v>
      </c>
      <c r="D144" s="114">
        <f>SUMPRODUCT(('1.계획인구(행정)'!$B$7:$B$501=$B144)*('1.계획인구(행정)'!$A$7:$A$501="양촌면")*('1.계획인구(행정)'!E$7:E$501))</f>
        <v>370</v>
      </c>
      <c r="E144" s="114">
        <f>SUMPRODUCT(('1.계획인구(행정)'!$B$7:$B$501=$B144)*('1.계획인구(행정)'!$A$7:$A$501="양촌면")*('1.계획인구(행정)'!F$7:F$501))</f>
        <v>365</v>
      </c>
      <c r="F144" s="114">
        <f>SUMPRODUCT(('1.계획인구(행정)'!$B$7:$B$501=$B144)*('1.계획인구(행정)'!$A$7:$A$501="양촌면")*('1.계획인구(행정)'!G$7:G$501))</f>
        <v>361</v>
      </c>
      <c r="G144" s="114">
        <f>SUMPRODUCT(('1.계획인구(행정)'!$B$7:$B$501=$B144)*('1.계획인구(행정)'!$A$7:$A$501="양촌면")*('1.계획인구(행정)'!H$7:H$501))</f>
        <v>370</v>
      </c>
      <c r="H144" s="114">
        <f>SUMPRODUCT(('1.계획인구(행정)'!$B$7:$B$501=$B144)*('1.계획인구(행정)'!$A$7:$A$501="양촌면")*('1.계획인구(행정)'!I$7:I$501))</f>
        <v>377</v>
      </c>
      <c r="I144" s="114">
        <f>SUMPRODUCT(('1.계획인구(행정)'!$B$7:$B$501=$B144)*('1.계획인구(행정)'!$A$7:$A$501="양촌면")*('1.계획인구(행정)'!J$7:J$501))</f>
        <v>0</v>
      </c>
      <c r="J144" s="114">
        <f>SUMPRODUCT(('1.계획인구(행정)'!$B$7:$B$501=$B144)*('1.계획인구(행정)'!$A$7:$A$501="양촌면")*('1.계획인구(행정)'!K$7:K$501))</f>
        <v>0</v>
      </c>
      <c r="K144" s="114">
        <f>SUMPRODUCT(('1.계획인구(행정)'!$B$7:$B$501=$B144)*('1.계획인구(행정)'!$A$7:$A$501="양촌면")*('1.계획인구(행정)'!L$7:L$501))</f>
        <v>0</v>
      </c>
      <c r="L144" s="114">
        <f>SUMPRODUCT(('1.계획인구(행정)'!$B$7:$B$501=$B144)*('1.계획인구(행정)'!$A$7:$A$501="양촌면")*('1.계획인구(행정)'!M$7:M$501))</f>
        <v>0</v>
      </c>
      <c r="M144" s="114">
        <f>SUMPRODUCT(('1.계획인구(행정)'!$B$7:$B$501=$B144)*('1.계획인구(행정)'!$A$7:$A$501="양촌면")*('1.계획인구(행정)'!N$7:N$501))</f>
        <v>0</v>
      </c>
      <c r="N144" s="114">
        <f>SUMPRODUCT(('1.계획인구(행정)'!$B$7:$B$501=$B144)*('1.계획인구(행정)'!$A$7:$A$501="양촌면")*('1.계획인구(행정)'!O$7:O$501))</f>
        <v>0</v>
      </c>
      <c r="O144" s="114">
        <f t="shared" si="91"/>
        <v>370</v>
      </c>
      <c r="P144" s="114">
        <f t="shared" si="92"/>
        <v>370</v>
      </c>
      <c r="Q144" s="114">
        <f t="shared" si="92"/>
        <v>365</v>
      </c>
      <c r="R144" s="114">
        <f t="shared" si="93"/>
        <v>361</v>
      </c>
      <c r="S144" s="114">
        <f t="shared" si="94"/>
        <v>370</v>
      </c>
      <c r="T144" s="114">
        <f t="shared" si="95"/>
        <v>377</v>
      </c>
    </row>
    <row r="145" spans="1:20" ht="15.6" customHeight="1">
      <c r="A145" s="230"/>
      <c r="B145" s="208" t="s">
        <v>1045</v>
      </c>
      <c r="C145" s="114">
        <f>SUMPRODUCT(('1.계획인구(행정)'!$B$7:$B$501=$B145)*('1.계획인구(행정)'!$A$7:$A$501="양촌면")*('1.계획인구(행정)'!D$7:D$501))</f>
        <v>295</v>
      </c>
      <c r="D145" s="114">
        <f>SUMPRODUCT(('1.계획인구(행정)'!$B$7:$B$501=$B145)*('1.계획인구(행정)'!$A$7:$A$501="양촌면")*('1.계획인구(행정)'!E$7:E$501))</f>
        <v>296</v>
      </c>
      <c r="E145" s="114">
        <f>SUMPRODUCT(('1.계획인구(행정)'!$B$7:$B$501=$B145)*('1.계획인구(행정)'!$A$7:$A$501="양촌면")*('1.계획인구(행정)'!F$7:F$501))</f>
        <v>291</v>
      </c>
      <c r="F145" s="114">
        <f>SUMPRODUCT(('1.계획인구(행정)'!$B$7:$B$501=$B145)*('1.계획인구(행정)'!$A$7:$A$501="양촌면")*('1.계획인구(행정)'!G$7:G$501))</f>
        <v>287</v>
      </c>
      <c r="G145" s="114">
        <f>SUMPRODUCT(('1.계획인구(행정)'!$B$7:$B$501=$B145)*('1.계획인구(행정)'!$A$7:$A$501="양촌면")*('1.계획인구(행정)'!H$7:H$501))</f>
        <v>294</v>
      </c>
      <c r="H145" s="114">
        <f>SUMPRODUCT(('1.계획인구(행정)'!$B$7:$B$501=$B145)*('1.계획인구(행정)'!$A$7:$A$501="양촌면")*('1.계획인구(행정)'!I$7:I$501))</f>
        <v>300</v>
      </c>
      <c r="I145" s="114">
        <f>SUMPRODUCT(('1.계획인구(행정)'!$B$7:$B$501=$B145)*('1.계획인구(행정)'!$A$7:$A$501="양촌면")*('1.계획인구(행정)'!J$7:J$501))</f>
        <v>0</v>
      </c>
      <c r="J145" s="114">
        <f>SUMPRODUCT(('1.계획인구(행정)'!$B$7:$B$501=$B145)*('1.계획인구(행정)'!$A$7:$A$501="양촌면")*('1.계획인구(행정)'!K$7:K$501))</f>
        <v>0</v>
      </c>
      <c r="K145" s="114">
        <f>SUMPRODUCT(('1.계획인구(행정)'!$B$7:$B$501=$B145)*('1.계획인구(행정)'!$A$7:$A$501="양촌면")*('1.계획인구(행정)'!L$7:L$501))</f>
        <v>0</v>
      </c>
      <c r="L145" s="114">
        <f>SUMPRODUCT(('1.계획인구(행정)'!$B$7:$B$501=$B145)*('1.계획인구(행정)'!$A$7:$A$501="양촌면")*('1.계획인구(행정)'!M$7:M$501))</f>
        <v>0</v>
      </c>
      <c r="M145" s="114">
        <f>SUMPRODUCT(('1.계획인구(행정)'!$B$7:$B$501=$B145)*('1.계획인구(행정)'!$A$7:$A$501="양촌면")*('1.계획인구(행정)'!N$7:N$501))</f>
        <v>0</v>
      </c>
      <c r="N145" s="114">
        <f>SUMPRODUCT(('1.계획인구(행정)'!$B$7:$B$501=$B145)*('1.계획인구(행정)'!$A$7:$A$501="양촌면")*('1.계획인구(행정)'!O$7:O$501))</f>
        <v>0</v>
      </c>
      <c r="O145" s="114">
        <f t="shared" si="91"/>
        <v>295</v>
      </c>
      <c r="P145" s="114">
        <f t="shared" si="92"/>
        <v>296</v>
      </c>
      <c r="Q145" s="114">
        <f t="shared" si="92"/>
        <v>291</v>
      </c>
      <c r="R145" s="114">
        <f t="shared" si="93"/>
        <v>287</v>
      </c>
      <c r="S145" s="114">
        <f t="shared" si="94"/>
        <v>294</v>
      </c>
      <c r="T145" s="114">
        <f t="shared" si="95"/>
        <v>300</v>
      </c>
    </row>
    <row r="146" spans="1:20" ht="15.6" customHeight="1">
      <c r="A146" s="230"/>
      <c r="B146" s="208" t="s">
        <v>738</v>
      </c>
      <c r="C146" s="114">
        <f>SUMPRODUCT(('1.계획인구(행정)'!$B$7:$B$501=$B146)*('1.계획인구(행정)'!$A$7:$A$501="양촌면")*('1.계획인구(행정)'!D$7:D$501))</f>
        <v>314</v>
      </c>
      <c r="D146" s="114">
        <f>SUMPRODUCT(('1.계획인구(행정)'!$B$7:$B$501=$B146)*('1.계획인구(행정)'!$A$7:$A$501="양촌면")*('1.계획인구(행정)'!E$7:E$501))</f>
        <v>314</v>
      </c>
      <c r="E146" s="114">
        <f>SUMPRODUCT(('1.계획인구(행정)'!$B$7:$B$501=$B146)*('1.계획인구(행정)'!$A$7:$A$501="양촌면")*('1.계획인구(행정)'!F$7:F$501))</f>
        <v>310</v>
      </c>
      <c r="F146" s="114">
        <f>SUMPRODUCT(('1.계획인구(행정)'!$B$7:$B$501=$B146)*('1.계획인구(행정)'!$A$7:$A$501="양촌면")*('1.계획인구(행정)'!G$7:G$501))</f>
        <v>306</v>
      </c>
      <c r="G146" s="114">
        <f>SUMPRODUCT(('1.계획인구(행정)'!$B$7:$B$501=$B146)*('1.계획인구(행정)'!$A$7:$A$501="양촌면")*('1.계획인구(행정)'!H$7:H$501))</f>
        <v>314</v>
      </c>
      <c r="H146" s="114">
        <f>SUMPRODUCT(('1.계획인구(행정)'!$B$7:$B$501=$B146)*('1.계획인구(행정)'!$A$7:$A$501="양촌면")*('1.계획인구(행정)'!I$7:I$501))</f>
        <v>319</v>
      </c>
      <c r="I146" s="114">
        <f>SUMPRODUCT(('1.계획인구(행정)'!$B$7:$B$501=$B146)*('1.계획인구(행정)'!$A$7:$A$501="양촌면")*('1.계획인구(행정)'!J$7:J$501))</f>
        <v>0</v>
      </c>
      <c r="J146" s="114">
        <f>SUMPRODUCT(('1.계획인구(행정)'!$B$7:$B$501=$B146)*('1.계획인구(행정)'!$A$7:$A$501="양촌면")*('1.계획인구(행정)'!K$7:K$501))</f>
        <v>0</v>
      </c>
      <c r="K146" s="114">
        <f>SUMPRODUCT(('1.계획인구(행정)'!$B$7:$B$501=$B146)*('1.계획인구(행정)'!$A$7:$A$501="양촌면")*('1.계획인구(행정)'!L$7:L$501))</f>
        <v>0</v>
      </c>
      <c r="L146" s="114">
        <f>SUMPRODUCT(('1.계획인구(행정)'!$B$7:$B$501=$B146)*('1.계획인구(행정)'!$A$7:$A$501="양촌면")*('1.계획인구(행정)'!M$7:M$501))</f>
        <v>0</v>
      </c>
      <c r="M146" s="114">
        <f>SUMPRODUCT(('1.계획인구(행정)'!$B$7:$B$501=$B146)*('1.계획인구(행정)'!$A$7:$A$501="양촌면")*('1.계획인구(행정)'!N$7:N$501))</f>
        <v>0</v>
      </c>
      <c r="N146" s="114">
        <f>SUMPRODUCT(('1.계획인구(행정)'!$B$7:$B$501=$B146)*('1.계획인구(행정)'!$A$7:$A$501="양촌면")*('1.계획인구(행정)'!O$7:O$501))</f>
        <v>0</v>
      </c>
      <c r="O146" s="114">
        <f t="shared" si="91"/>
        <v>314</v>
      </c>
      <c r="P146" s="114">
        <f t="shared" si="92"/>
        <v>314</v>
      </c>
      <c r="Q146" s="114">
        <f t="shared" si="92"/>
        <v>310</v>
      </c>
      <c r="R146" s="114">
        <f t="shared" si="93"/>
        <v>306</v>
      </c>
      <c r="S146" s="114">
        <f t="shared" si="94"/>
        <v>314</v>
      </c>
      <c r="T146" s="114">
        <f t="shared" si="95"/>
        <v>319</v>
      </c>
    </row>
    <row r="147" spans="1:20" ht="15.6" customHeight="1">
      <c r="A147" s="230"/>
      <c r="B147" s="208" t="s">
        <v>1047</v>
      </c>
      <c r="C147" s="114">
        <f>SUMPRODUCT(('1.계획인구(행정)'!$B$7:$B$501=$B147)*('1.계획인구(행정)'!$A$7:$A$501="양촌면")*('1.계획인구(행정)'!D$7:D$501))</f>
        <v>239</v>
      </c>
      <c r="D147" s="114">
        <f>SUMPRODUCT(('1.계획인구(행정)'!$B$7:$B$501=$B147)*('1.계획인구(행정)'!$A$7:$A$501="양촌면")*('1.계획인구(행정)'!E$7:E$501))</f>
        <v>239</v>
      </c>
      <c r="E147" s="114">
        <f>SUMPRODUCT(('1.계획인구(행정)'!$B$7:$B$501=$B147)*('1.계획인구(행정)'!$A$7:$A$501="양촌면")*('1.계획인구(행정)'!F$7:F$501))</f>
        <v>235</v>
      </c>
      <c r="F147" s="114">
        <f>SUMPRODUCT(('1.계획인구(행정)'!$B$7:$B$501=$B147)*('1.계획인구(행정)'!$A$7:$A$501="양촌면")*('1.계획인구(행정)'!G$7:G$501))</f>
        <v>233</v>
      </c>
      <c r="G147" s="114">
        <f>SUMPRODUCT(('1.계획인구(행정)'!$B$7:$B$501=$B147)*('1.계획인구(행정)'!$A$7:$A$501="양촌면")*('1.계획인구(행정)'!H$7:H$501))</f>
        <v>239</v>
      </c>
      <c r="H147" s="114">
        <f>SUMPRODUCT(('1.계획인구(행정)'!$B$7:$B$501=$B147)*('1.계획인구(행정)'!$A$7:$A$501="양촌면")*('1.계획인구(행정)'!I$7:I$501))</f>
        <v>243</v>
      </c>
      <c r="I147" s="114">
        <f>SUMPRODUCT(('1.계획인구(행정)'!$B$7:$B$501=$B147)*('1.계획인구(행정)'!$A$7:$A$501="양촌면")*('1.계획인구(행정)'!J$7:J$501))</f>
        <v>0</v>
      </c>
      <c r="J147" s="114">
        <f>SUMPRODUCT(('1.계획인구(행정)'!$B$7:$B$501=$B147)*('1.계획인구(행정)'!$A$7:$A$501="양촌면")*('1.계획인구(행정)'!K$7:K$501))</f>
        <v>0</v>
      </c>
      <c r="K147" s="114">
        <f>SUMPRODUCT(('1.계획인구(행정)'!$B$7:$B$501=$B147)*('1.계획인구(행정)'!$A$7:$A$501="양촌면")*('1.계획인구(행정)'!L$7:L$501))</f>
        <v>0</v>
      </c>
      <c r="L147" s="114">
        <f>SUMPRODUCT(('1.계획인구(행정)'!$B$7:$B$501=$B147)*('1.계획인구(행정)'!$A$7:$A$501="양촌면")*('1.계획인구(행정)'!M$7:M$501))</f>
        <v>0</v>
      </c>
      <c r="M147" s="114">
        <f>SUMPRODUCT(('1.계획인구(행정)'!$B$7:$B$501=$B147)*('1.계획인구(행정)'!$A$7:$A$501="양촌면")*('1.계획인구(행정)'!N$7:N$501))</f>
        <v>0</v>
      </c>
      <c r="N147" s="114">
        <f>SUMPRODUCT(('1.계획인구(행정)'!$B$7:$B$501=$B147)*('1.계획인구(행정)'!$A$7:$A$501="양촌면")*('1.계획인구(행정)'!O$7:O$501))</f>
        <v>0</v>
      </c>
      <c r="O147" s="114">
        <f t="shared" si="91"/>
        <v>239</v>
      </c>
      <c r="P147" s="114">
        <f t="shared" si="92"/>
        <v>239</v>
      </c>
      <c r="Q147" s="114">
        <f t="shared" si="92"/>
        <v>235</v>
      </c>
      <c r="R147" s="114">
        <f t="shared" si="93"/>
        <v>233</v>
      </c>
      <c r="S147" s="114">
        <f t="shared" si="94"/>
        <v>239</v>
      </c>
      <c r="T147" s="114">
        <f t="shared" si="95"/>
        <v>243</v>
      </c>
    </row>
    <row r="148" spans="1:20" ht="15.6" customHeight="1">
      <c r="A148" s="230"/>
      <c r="B148" s="208" t="s">
        <v>1048</v>
      </c>
      <c r="C148" s="114">
        <f>SUMPRODUCT(('1.계획인구(행정)'!$B$7:$B$501=$B148)*('1.계획인구(행정)'!$A$7:$A$501="양촌면")*('1.계획인구(행정)'!D$7:D$501))</f>
        <v>207</v>
      </c>
      <c r="D148" s="114">
        <f>SUMPRODUCT(('1.계획인구(행정)'!$B$7:$B$501=$B148)*('1.계획인구(행정)'!$A$7:$A$501="양촌면")*('1.계획인구(행정)'!E$7:E$501))</f>
        <v>207</v>
      </c>
      <c r="E148" s="114">
        <f>SUMPRODUCT(('1.계획인구(행정)'!$B$7:$B$501=$B148)*('1.계획인구(행정)'!$A$7:$A$501="양촌면")*('1.계획인구(행정)'!F$7:F$501))</f>
        <v>204</v>
      </c>
      <c r="F148" s="114">
        <f>SUMPRODUCT(('1.계획인구(행정)'!$B$7:$B$501=$B148)*('1.계획인구(행정)'!$A$7:$A$501="양촌면")*('1.계획인구(행정)'!G$7:G$501))</f>
        <v>202</v>
      </c>
      <c r="G148" s="114">
        <f>SUMPRODUCT(('1.계획인구(행정)'!$B$7:$B$501=$B148)*('1.계획인구(행정)'!$A$7:$A$501="양촌면")*('1.계획인구(행정)'!H$7:H$501))</f>
        <v>207</v>
      </c>
      <c r="H148" s="114">
        <f>SUMPRODUCT(('1.계획인구(행정)'!$B$7:$B$501=$B148)*('1.계획인구(행정)'!$A$7:$A$501="양촌면")*('1.계획인구(행정)'!I$7:I$501))</f>
        <v>211</v>
      </c>
      <c r="I148" s="114">
        <f>SUMPRODUCT(('1.계획인구(행정)'!$B$7:$B$501=$B148)*('1.계획인구(행정)'!$A$7:$A$501="양촌면")*('1.계획인구(행정)'!J$7:J$501))</f>
        <v>0</v>
      </c>
      <c r="J148" s="114">
        <f>SUMPRODUCT(('1.계획인구(행정)'!$B$7:$B$501=$B148)*('1.계획인구(행정)'!$A$7:$A$501="양촌면")*('1.계획인구(행정)'!K$7:K$501))</f>
        <v>0</v>
      </c>
      <c r="K148" s="114">
        <f>SUMPRODUCT(('1.계획인구(행정)'!$B$7:$B$501=$B148)*('1.계획인구(행정)'!$A$7:$A$501="양촌면")*('1.계획인구(행정)'!L$7:L$501))</f>
        <v>0</v>
      </c>
      <c r="L148" s="114">
        <f>SUMPRODUCT(('1.계획인구(행정)'!$B$7:$B$501=$B148)*('1.계획인구(행정)'!$A$7:$A$501="양촌면")*('1.계획인구(행정)'!M$7:M$501))</f>
        <v>0</v>
      </c>
      <c r="M148" s="114">
        <f>SUMPRODUCT(('1.계획인구(행정)'!$B$7:$B$501=$B148)*('1.계획인구(행정)'!$A$7:$A$501="양촌면")*('1.계획인구(행정)'!N$7:N$501))</f>
        <v>0</v>
      </c>
      <c r="N148" s="114">
        <f>SUMPRODUCT(('1.계획인구(행정)'!$B$7:$B$501=$B148)*('1.계획인구(행정)'!$A$7:$A$501="양촌면")*('1.계획인구(행정)'!O$7:O$501))</f>
        <v>0</v>
      </c>
      <c r="O148" s="114">
        <f t="shared" si="91"/>
        <v>207</v>
      </c>
      <c r="P148" s="114">
        <f t="shared" si="92"/>
        <v>207</v>
      </c>
      <c r="Q148" s="114">
        <f t="shared" si="92"/>
        <v>204</v>
      </c>
      <c r="R148" s="114">
        <f t="shared" si="93"/>
        <v>202</v>
      </c>
      <c r="S148" s="114">
        <f t="shared" si="94"/>
        <v>207</v>
      </c>
      <c r="T148" s="114">
        <f t="shared" si="95"/>
        <v>211</v>
      </c>
    </row>
    <row r="149" spans="1:20" ht="15.6" customHeight="1">
      <c r="A149" s="230"/>
      <c r="B149" s="208" t="s">
        <v>1049</v>
      </c>
      <c r="C149" s="114">
        <f>SUMPRODUCT(('1.계획인구(행정)'!$B$7:$B$501=$B149)*('1.계획인구(행정)'!$A$7:$A$501="양촌면")*('1.계획인구(행정)'!D$7:D$501))</f>
        <v>460</v>
      </c>
      <c r="D149" s="114">
        <f>SUMPRODUCT(('1.계획인구(행정)'!$B$7:$B$501=$B149)*('1.계획인구(행정)'!$A$7:$A$501="양촌면")*('1.계획인구(행정)'!E$7:E$501))</f>
        <v>460</v>
      </c>
      <c r="E149" s="114">
        <f>SUMPRODUCT(('1.계획인구(행정)'!$B$7:$B$501=$B149)*('1.계획인구(행정)'!$A$7:$A$501="양촌면")*('1.계획인구(행정)'!F$7:F$501))</f>
        <v>453</v>
      </c>
      <c r="F149" s="114">
        <f>SUMPRODUCT(('1.계획인구(행정)'!$B$7:$B$501=$B149)*('1.계획인구(행정)'!$A$7:$A$501="양촌면")*('1.계획인구(행정)'!G$7:G$501))</f>
        <v>449</v>
      </c>
      <c r="G149" s="114">
        <f>SUMPRODUCT(('1.계획인구(행정)'!$B$7:$B$501=$B149)*('1.계획인구(행정)'!$A$7:$A$501="양촌면")*('1.계획인구(행정)'!H$7:H$501))</f>
        <v>460</v>
      </c>
      <c r="H149" s="114">
        <f>SUMPRODUCT(('1.계획인구(행정)'!$B$7:$B$501=$B149)*('1.계획인구(행정)'!$A$7:$A$501="양촌면")*('1.계획인구(행정)'!I$7:I$501))</f>
        <v>469</v>
      </c>
      <c r="I149" s="114">
        <f>SUMPRODUCT(('1.계획인구(행정)'!$B$7:$B$501=$B149)*('1.계획인구(행정)'!$A$7:$A$501="양촌면")*('1.계획인구(행정)'!J$7:J$501))</f>
        <v>0</v>
      </c>
      <c r="J149" s="114">
        <f>SUMPRODUCT(('1.계획인구(행정)'!$B$7:$B$501=$B149)*('1.계획인구(행정)'!$A$7:$A$501="양촌면")*('1.계획인구(행정)'!K$7:K$501))</f>
        <v>0</v>
      </c>
      <c r="K149" s="114">
        <f>SUMPRODUCT(('1.계획인구(행정)'!$B$7:$B$501=$B149)*('1.계획인구(행정)'!$A$7:$A$501="양촌면")*('1.계획인구(행정)'!L$7:L$501))</f>
        <v>0</v>
      </c>
      <c r="L149" s="114">
        <f>SUMPRODUCT(('1.계획인구(행정)'!$B$7:$B$501=$B149)*('1.계획인구(행정)'!$A$7:$A$501="양촌면")*('1.계획인구(행정)'!M$7:M$501))</f>
        <v>0</v>
      </c>
      <c r="M149" s="114">
        <f>SUMPRODUCT(('1.계획인구(행정)'!$B$7:$B$501=$B149)*('1.계획인구(행정)'!$A$7:$A$501="양촌면")*('1.계획인구(행정)'!N$7:N$501))</f>
        <v>0</v>
      </c>
      <c r="N149" s="114">
        <f>SUMPRODUCT(('1.계획인구(행정)'!$B$7:$B$501=$B149)*('1.계획인구(행정)'!$A$7:$A$501="양촌면")*('1.계획인구(행정)'!O$7:O$501))</f>
        <v>0</v>
      </c>
      <c r="O149" s="114">
        <f t="shared" si="91"/>
        <v>460</v>
      </c>
      <c r="P149" s="114">
        <f t="shared" si="92"/>
        <v>460</v>
      </c>
      <c r="Q149" s="114">
        <f t="shared" si="92"/>
        <v>453</v>
      </c>
      <c r="R149" s="114">
        <f t="shared" si="93"/>
        <v>449</v>
      </c>
      <c r="S149" s="114">
        <f t="shared" si="94"/>
        <v>460</v>
      </c>
      <c r="T149" s="114">
        <f t="shared" si="95"/>
        <v>469</v>
      </c>
    </row>
    <row r="150" spans="1:20" ht="15.6" customHeight="1">
      <c r="A150" s="230"/>
      <c r="B150" s="208" t="s">
        <v>1050</v>
      </c>
      <c r="C150" s="114">
        <f>SUMPRODUCT(('1.계획인구(행정)'!$B$7:$B$501=$B150)*('1.계획인구(행정)'!$A$7:$A$501="양촌면")*('1.계획인구(행정)'!D$7:D$501))</f>
        <v>327</v>
      </c>
      <c r="D150" s="114">
        <f>SUMPRODUCT(('1.계획인구(행정)'!$B$7:$B$501=$B150)*('1.계획인구(행정)'!$A$7:$A$501="양촌면")*('1.계획인구(행정)'!E$7:E$501))</f>
        <v>327</v>
      </c>
      <c r="E150" s="114">
        <f>SUMPRODUCT(('1.계획인구(행정)'!$B$7:$B$501=$B150)*('1.계획인구(행정)'!$A$7:$A$501="양촌면")*('1.계획인구(행정)'!F$7:F$501))</f>
        <v>322</v>
      </c>
      <c r="F150" s="114">
        <f>SUMPRODUCT(('1.계획인구(행정)'!$B$7:$B$501=$B150)*('1.계획인구(행정)'!$A$7:$A$501="양촌면")*('1.계획인구(행정)'!G$7:G$501))</f>
        <v>320</v>
      </c>
      <c r="G150" s="114">
        <f>SUMPRODUCT(('1.계획인구(행정)'!$B$7:$B$501=$B150)*('1.계획인구(행정)'!$A$7:$A$501="양촌면")*('1.계획인구(행정)'!H$7:H$501))</f>
        <v>327</v>
      </c>
      <c r="H150" s="114">
        <f>SUMPRODUCT(('1.계획인구(행정)'!$B$7:$B$501=$B150)*('1.계획인구(행정)'!$A$7:$A$501="양촌면")*('1.계획인구(행정)'!I$7:I$501))</f>
        <v>333</v>
      </c>
      <c r="I150" s="114">
        <f>SUMPRODUCT(('1.계획인구(행정)'!$B$7:$B$501=$B150)*('1.계획인구(행정)'!$A$7:$A$501="양촌면")*('1.계획인구(행정)'!J$7:J$501))</f>
        <v>0</v>
      </c>
      <c r="J150" s="114">
        <f>SUMPRODUCT(('1.계획인구(행정)'!$B$7:$B$501=$B150)*('1.계획인구(행정)'!$A$7:$A$501="양촌면")*('1.계획인구(행정)'!K$7:K$501))</f>
        <v>0</v>
      </c>
      <c r="K150" s="114">
        <f>SUMPRODUCT(('1.계획인구(행정)'!$B$7:$B$501=$B150)*('1.계획인구(행정)'!$A$7:$A$501="양촌면")*('1.계획인구(행정)'!L$7:L$501))</f>
        <v>0</v>
      </c>
      <c r="L150" s="114">
        <f>SUMPRODUCT(('1.계획인구(행정)'!$B$7:$B$501=$B150)*('1.계획인구(행정)'!$A$7:$A$501="양촌면")*('1.계획인구(행정)'!M$7:M$501))</f>
        <v>0</v>
      </c>
      <c r="M150" s="114">
        <f>SUMPRODUCT(('1.계획인구(행정)'!$B$7:$B$501=$B150)*('1.계획인구(행정)'!$A$7:$A$501="양촌면")*('1.계획인구(행정)'!N$7:N$501))</f>
        <v>0</v>
      </c>
      <c r="N150" s="114">
        <f>SUMPRODUCT(('1.계획인구(행정)'!$B$7:$B$501=$B150)*('1.계획인구(행정)'!$A$7:$A$501="양촌면")*('1.계획인구(행정)'!O$7:O$501))</f>
        <v>0</v>
      </c>
      <c r="O150" s="114">
        <f t="shared" si="91"/>
        <v>327</v>
      </c>
      <c r="P150" s="114">
        <f t="shared" si="92"/>
        <v>327</v>
      </c>
      <c r="Q150" s="114">
        <f t="shared" si="92"/>
        <v>322</v>
      </c>
      <c r="R150" s="114">
        <f t="shared" si="93"/>
        <v>320</v>
      </c>
      <c r="S150" s="114">
        <f t="shared" si="94"/>
        <v>327</v>
      </c>
      <c r="T150" s="114">
        <f t="shared" si="95"/>
        <v>333</v>
      </c>
    </row>
    <row r="151" spans="1:20" ht="15.6" customHeight="1">
      <c r="A151" s="230"/>
      <c r="B151" s="208" t="s">
        <v>823</v>
      </c>
      <c r="C151" s="114">
        <f>SUMPRODUCT(('1.계획인구(행정)'!$B$7:$B$501=$B151)*('1.계획인구(행정)'!$A$7:$A$501="양촌면")*('1.계획인구(행정)'!D$7:D$501))</f>
        <v>395</v>
      </c>
      <c r="D151" s="114">
        <f>SUMPRODUCT(('1.계획인구(행정)'!$B$7:$B$501=$B151)*('1.계획인구(행정)'!$A$7:$A$501="양촌면")*('1.계획인구(행정)'!E$7:E$501))</f>
        <v>396</v>
      </c>
      <c r="E151" s="114">
        <f>SUMPRODUCT(('1.계획인구(행정)'!$B$7:$B$501=$B151)*('1.계획인구(행정)'!$A$7:$A$501="양촌면")*('1.계획인구(행정)'!F$7:F$501))</f>
        <v>390</v>
      </c>
      <c r="F151" s="114">
        <f>SUMPRODUCT(('1.계획인구(행정)'!$B$7:$B$501=$B151)*('1.계획인구(행정)'!$A$7:$A$501="양촌면")*('1.계획인구(행정)'!G$7:G$501))</f>
        <v>384</v>
      </c>
      <c r="G151" s="114">
        <f>SUMPRODUCT(('1.계획인구(행정)'!$B$7:$B$501=$B151)*('1.계획인구(행정)'!$A$7:$A$501="양촌면")*('1.계획인구(행정)'!H$7:H$501))</f>
        <v>394</v>
      </c>
      <c r="H151" s="114">
        <f>SUMPRODUCT(('1.계획인구(행정)'!$B$7:$B$501=$B151)*('1.계획인구(행정)'!$A$7:$A$501="양촌면")*('1.계획인구(행정)'!I$7:I$501))</f>
        <v>401</v>
      </c>
      <c r="I151" s="114">
        <f>SUMPRODUCT(('1.계획인구(행정)'!$B$7:$B$501=$B151)*('1.계획인구(행정)'!$A$7:$A$501="양촌면")*('1.계획인구(행정)'!J$7:J$501))</f>
        <v>0</v>
      </c>
      <c r="J151" s="114">
        <f>SUMPRODUCT(('1.계획인구(행정)'!$B$7:$B$501=$B151)*('1.계획인구(행정)'!$A$7:$A$501="양촌면")*('1.계획인구(행정)'!K$7:K$501))</f>
        <v>0</v>
      </c>
      <c r="K151" s="114">
        <f>SUMPRODUCT(('1.계획인구(행정)'!$B$7:$B$501=$B151)*('1.계획인구(행정)'!$A$7:$A$501="양촌면")*('1.계획인구(행정)'!L$7:L$501))</f>
        <v>0</v>
      </c>
      <c r="L151" s="114">
        <f>SUMPRODUCT(('1.계획인구(행정)'!$B$7:$B$501=$B151)*('1.계획인구(행정)'!$A$7:$A$501="양촌면")*('1.계획인구(행정)'!M$7:M$501))</f>
        <v>2927</v>
      </c>
      <c r="M151" s="114">
        <f>SUMPRODUCT(('1.계획인구(행정)'!$B$7:$B$501=$B151)*('1.계획인구(행정)'!$A$7:$A$501="양촌면")*('1.계획인구(행정)'!N$7:N$501))</f>
        <v>2927</v>
      </c>
      <c r="N151" s="114">
        <f>SUMPRODUCT(('1.계획인구(행정)'!$B$7:$B$501=$B151)*('1.계획인구(행정)'!$A$7:$A$501="양촌면")*('1.계획인구(행정)'!O$7:O$501))</f>
        <v>2927</v>
      </c>
      <c r="O151" s="114">
        <f t="shared" si="91"/>
        <v>395</v>
      </c>
      <c r="P151" s="114">
        <f t="shared" si="92"/>
        <v>396</v>
      </c>
      <c r="Q151" s="114">
        <f t="shared" si="92"/>
        <v>390</v>
      </c>
      <c r="R151" s="114">
        <f t="shared" si="93"/>
        <v>3311</v>
      </c>
      <c r="S151" s="114">
        <f t="shared" si="94"/>
        <v>3321</v>
      </c>
      <c r="T151" s="114">
        <f t="shared" si="95"/>
        <v>3328</v>
      </c>
    </row>
    <row r="152" spans="1:20" ht="15.6" customHeight="1">
      <c r="A152" s="230"/>
      <c r="B152" s="208" t="s">
        <v>1052</v>
      </c>
      <c r="C152" s="114">
        <f>SUMPRODUCT(('1.계획인구(행정)'!$B$7:$B$501=$B152)*('1.계획인구(행정)'!$A$7:$A$501="양촌면")*('1.계획인구(행정)'!D$7:D$501))</f>
        <v>608</v>
      </c>
      <c r="D152" s="114">
        <f>SUMPRODUCT(('1.계획인구(행정)'!$B$7:$B$501=$B152)*('1.계획인구(행정)'!$A$7:$A$501="양촌면")*('1.계획인구(행정)'!E$7:E$501))</f>
        <v>610</v>
      </c>
      <c r="E152" s="114">
        <f>SUMPRODUCT(('1.계획인구(행정)'!$B$7:$B$501=$B152)*('1.계획인구(행정)'!$A$7:$A$501="양촌면")*('1.계획인구(행정)'!F$7:F$501))</f>
        <v>600</v>
      </c>
      <c r="F152" s="114">
        <f>SUMPRODUCT(('1.계획인구(행정)'!$B$7:$B$501=$B152)*('1.계획인구(행정)'!$A$7:$A$501="양촌면")*('1.계획인구(행정)'!G$7:G$501))</f>
        <v>593</v>
      </c>
      <c r="G152" s="114">
        <f>SUMPRODUCT(('1.계획인구(행정)'!$B$7:$B$501=$B152)*('1.계획인구(행정)'!$A$7:$A$501="양촌면")*('1.계획인구(행정)'!H$7:H$501))</f>
        <v>607</v>
      </c>
      <c r="H152" s="114">
        <f>SUMPRODUCT(('1.계획인구(행정)'!$B$7:$B$501=$B152)*('1.계획인구(행정)'!$A$7:$A$501="양촌면")*('1.계획인구(행정)'!I$7:I$501))</f>
        <v>618</v>
      </c>
      <c r="I152" s="114">
        <f>SUMPRODUCT(('1.계획인구(행정)'!$B$7:$B$501=$B152)*('1.계획인구(행정)'!$A$7:$A$501="양촌면")*('1.계획인구(행정)'!J$7:J$501))</f>
        <v>0</v>
      </c>
      <c r="J152" s="114">
        <f>SUMPRODUCT(('1.계획인구(행정)'!$B$7:$B$501=$B152)*('1.계획인구(행정)'!$A$7:$A$501="양촌면")*('1.계획인구(행정)'!K$7:K$501))</f>
        <v>0</v>
      </c>
      <c r="K152" s="114">
        <f>SUMPRODUCT(('1.계획인구(행정)'!$B$7:$B$501=$B152)*('1.계획인구(행정)'!$A$7:$A$501="양촌면")*('1.계획인구(행정)'!L$7:L$501))</f>
        <v>0</v>
      </c>
      <c r="L152" s="114">
        <f>SUMPRODUCT(('1.계획인구(행정)'!$B$7:$B$501=$B152)*('1.계획인구(행정)'!$A$7:$A$501="양촌면")*('1.계획인구(행정)'!M$7:M$501))</f>
        <v>0</v>
      </c>
      <c r="M152" s="114">
        <f>SUMPRODUCT(('1.계획인구(행정)'!$B$7:$B$501=$B152)*('1.계획인구(행정)'!$A$7:$A$501="양촌면")*('1.계획인구(행정)'!N$7:N$501))</f>
        <v>0</v>
      </c>
      <c r="N152" s="114">
        <f>SUMPRODUCT(('1.계획인구(행정)'!$B$7:$B$501=$B152)*('1.계획인구(행정)'!$A$7:$A$501="양촌면")*('1.계획인구(행정)'!O$7:O$501))</f>
        <v>0</v>
      </c>
      <c r="O152" s="114">
        <f t="shared" si="91"/>
        <v>608</v>
      </c>
      <c r="P152" s="114">
        <f t="shared" si="92"/>
        <v>610</v>
      </c>
      <c r="Q152" s="114">
        <f t="shared" si="92"/>
        <v>600</v>
      </c>
      <c r="R152" s="114">
        <f t="shared" si="93"/>
        <v>593</v>
      </c>
      <c r="S152" s="114">
        <f t="shared" si="94"/>
        <v>607</v>
      </c>
      <c r="T152" s="114">
        <f t="shared" si="95"/>
        <v>618</v>
      </c>
    </row>
    <row r="153" spans="1:20" ht="15.6" customHeight="1">
      <c r="A153" s="230"/>
      <c r="B153" s="208" t="s">
        <v>1053</v>
      </c>
      <c r="C153" s="114">
        <f>SUMPRODUCT(('1.계획인구(행정)'!$B$7:$B$501=$B153)*('1.계획인구(행정)'!$A$7:$A$501="양촌면")*('1.계획인구(행정)'!D$7:D$501))</f>
        <v>271</v>
      </c>
      <c r="D153" s="114">
        <f>SUMPRODUCT(('1.계획인구(행정)'!$B$7:$B$501=$B153)*('1.계획인구(행정)'!$A$7:$A$501="양촌면")*('1.계획인구(행정)'!E$7:E$501))</f>
        <v>272</v>
      </c>
      <c r="E153" s="114">
        <f>SUMPRODUCT(('1.계획인구(행정)'!$B$7:$B$501=$B153)*('1.계획인구(행정)'!$A$7:$A$501="양촌면")*('1.계획인구(행정)'!F$7:F$501))</f>
        <v>267</v>
      </c>
      <c r="F153" s="114">
        <f>SUMPRODUCT(('1.계획인구(행정)'!$B$7:$B$501=$B153)*('1.계획인구(행정)'!$A$7:$A$501="양촌면")*('1.계획인구(행정)'!G$7:G$501))</f>
        <v>265</v>
      </c>
      <c r="G153" s="114">
        <f>SUMPRODUCT(('1.계획인구(행정)'!$B$7:$B$501=$B153)*('1.계획인구(행정)'!$A$7:$A$501="양촌면")*('1.계획인구(행정)'!H$7:H$501))</f>
        <v>271</v>
      </c>
      <c r="H153" s="114">
        <f>SUMPRODUCT(('1.계획인구(행정)'!$B$7:$B$501=$B153)*('1.계획인구(행정)'!$A$7:$A$501="양촌면")*('1.계획인구(행정)'!I$7:I$501))</f>
        <v>276</v>
      </c>
      <c r="I153" s="114">
        <f>SUMPRODUCT(('1.계획인구(행정)'!$B$7:$B$501=$B153)*('1.계획인구(행정)'!$A$7:$A$501="양촌면")*('1.계획인구(행정)'!J$7:J$501))</f>
        <v>0</v>
      </c>
      <c r="J153" s="114">
        <f>SUMPRODUCT(('1.계획인구(행정)'!$B$7:$B$501=$B153)*('1.계획인구(행정)'!$A$7:$A$501="양촌면")*('1.계획인구(행정)'!K$7:K$501))</f>
        <v>0</v>
      </c>
      <c r="K153" s="114">
        <f>SUMPRODUCT(('1.계획인구(행정)'!$B$7:$B$501=$B153)*('1.계획인구(행정)'!$A$7:$A$501="양촌면")*('1.계획인구(행정)'!L$7:L$501))</f>
        <v>0</v>
      </c>
      <c r="L153" s="114">
        <f>SUMPRODUCT(('1.계획인구(행정)'!$B$7:$B$501=$B153)*('1.계획인구(행정)'!$A$7:$A$501="양촌면")*('1.계획인구(행정)'!M$7:M$501))</f>
        <v>0</v>
      </c>
      <c r="M153" s="114">
        <f>SUMPRODUCT(('1.계획인구(행정)'!$B$7:$B$501=$B153)*('1.계획인구(행정)'!$A$7:$A$501="양촌면")*('1.계획인구(행정)'!N$7:N$501))</f>
        <v>0</v>
      </c>
      <c r="N153" s="114">
        <f>SUMPRODUCT(('1.계획인구(행정)'!$B$7:$B$501=$B153)*('1.계획인구(행정)'!$A$7:$A$501="양촌면")*('1.계획인구(행정)'!O$7:O$501))</f>
        <v>0</v>
      </c>
      <c r="O153" s="114">
        <f t="shared" si="91"/>
        <v>271</v>
      </c>
      <c r="P153" s="114">
        <f t="shared" si="92"/>
        <v>272</v>
      </c>
      <c r="Q153" s="114">
        <f t="shared" si="92"/>
        <v>267</v>
      </c>
      <c r="R153" s="114">
        <f t="shared" si="93"/>
        <v>265</v>
      </c>
      <c r="S153" s="114">
        <f t="shared" si="94"/>
        <v>271</v>
      </c>
      <c r="T153" s="114">
        <f t="shared" si="95"/>
        <v>276</v>
      </c>
    </row>
    <row r="154" spans="1:20" ht="15.6" customHeight="1">
      <c r="A154" s="230"/>
      <c r="B154" s="208" t="s">
        <v>1054</v>
      </c>
      <c r="C154" s="114">
        <f>SUMPRODUCT(('1.계획인구(행정)'!$B$7:$B$501=$B154)*('1.계획인구(행정)'!$A$7:$A$501="양촌면")*('1.계획인구(행정)'!D$7:D$501))</f>
        <v>230</v>
      </c>
      <c r="D154" s="114">
        <f>SUMPRODUCT(('1.계획인구(행정)'!$B$7:$B$501=$B154)*('1.계획인구(행정)'!$A$7:$A$501="양촌면")*('1.계획인구(행정)'!E$7:E$501))</f>
        <v>230</v>
      </c>
      <c r="E154" s="114">
        <f>SUMPRODUCT(('1.계획인구(행정)'!$B$7:$B$501=$B154)*('1.계획인구(행정)'!$A$7:$A$501="양촌면")*('1.계획인구(행정)'!F$7:F$501))</f>
        <v>227</v>
      </c>
      <c r="F154" s="114">
        <f>SUMPRODUCT(('1.계획인구(행정)'!$B$7:$B$501=$B154)*('1.계획인구(행정)'!$A$7:$A$501="양촌면")*('1.계획인구(행정)'!G$7:G$501))</f>
        <v>225</v>
      </c>
      <c r="G154" s="114">
        <f>SUMPRODUCT(('1.계획인구(행정)'!$B$7:$B$501=$B154)*('1.계획인구(행정)'!$A$7:$A$501="양촌면")*('1.계획인구(행정)'!H$7:H$501))</f>
        <v>230</v>
      </c>
      <c r="H154" s="114">
        <f>SUMPRODUCT(('1.계획인구(행정)'!$B$7:$B$501=$B154)*('1.계획인구(행정)'!$A$7:$A$501="양촌면")*('1.계획인구(행정)'!I$7:I$501))</f>
        <v>234</v>
      </c>
      <c r="I154" s="114">
        <f>SUMPRODUCT(('1.계획인구(행정)'!$B$7:$B$501=$B154)*('1.계획인구(행정)'!$A$7:$A$501="양촌면")*('1.계획인구(행정)'!J$7:J$501))</f>
        <v>0</v>
      </c>
      <c r="J154" s="114">
        <f>SUMPRODUCT(('1.계획인구(행정)'!$B$7:$B$501=$B154)*('1.계획인구(행정)'!$A$7:$A$501="양촌면")*('1.계획인구(행정)'!K$7:K$501))</f>
        <v>0</v>
      </c>
      <c r="K154" s="114">
        <f>SUMPRODUCT(('1.계획인구(행정)'!$B$7:$B$501=$B154)*('1.계획인구(행정)'!$A$7:$A$501="양촌면")*('1.계획인구(행정)'!L$7:L$501))</f>
        <v>0</v>
      </c>
      <c r="L154" s="114">
        <f>SUMPRODUCT(('1.계획인구(행정)'!$B$7:$B$501=$B154)*('1.계획인구(행정)'!$A$7:$A$501="양촌면")*('1.계획인구(행정)'!M$7:M$501))</f>
        <v>0</v>
      </c>
      <c r="M154" s="114">
        <f>SUMPRODUCT(('1.계획인구(행정)'!$B$7:$B$501=$B154)*('1.계획인구(행정)'!$A$7:$A$501="양촌면")*('1.계획인구(행정)'!N$7:N$501))</f>
        <v>0</v>
      </c>
      <c r="N154" s="114">
        <f>SUMPRODUCT(('1.계획인구(행정)'!$B$7:$B$501=$B154)*('1.계획인구(행정)'!$A$7:$A$501="양촌면")*('1.계획인구(행정)'!O$7:O$501))</f>
        <v>0</v>
      </c>
      <c r="O154" s="114">
        <f t="shared" si="91"/>
        <v>230</v>
      </c>
      <c r="P154" s="114">
        <f t="shared" si="92"/>
        <v>230</v>
      </c>
      <c r="Q154" s="114">
        <f t="shared" si="92"/>
        <v>227</v>
      </c>
      <c r="R154" s="114">
        <f t="shared" si="93"/>
        <v>225</v>
      </c>
      <c r="S154" s="114">
        <f t="shared" si="94"/>
        <v>230</v>
      </c>
      <c r="T154" s="114">
        <f t="shared" si="95"/>
        <v>234</v>
      </c>
    </row>
    <row r="155" spans="1:20" ht="15.6" customHeight="1">
      <c r="A155" s="230"/>
      <c r="B155" s="208" t="s">
        <v>1055</v>
      </c>
      <c r="C155" s="114">
        <f>SUMPRODUCT(('1.계획인구(행정)'!$B$7:$B$501=$B155)*('1.계획인구(행정)'!$A$7:$A$501="양촌면")*('1.계획인구(행정)'!D$7:D$501))</f>
        <v>395</v>
      </c>
      <c r="D155" s="114">
        <f>SUMPRODUCT(('1.계획인구(행정)'!$B$7:$B$501=$B155)*('1.계획인구(행정)'!$A$7:$A$501="양촌면")*('1.계획인구(행정)'!E$7:E$501))</f>
        <v>396</v>
      </c>
      <c r="E155" s="114">
        <f>SUMPRODUCT(('1.계획인구(행정)'!$B$7:$B$501=$B155)*('1.계획인구(행정)'!$A$7:$A$501="양촌면")*('1.계획인구(행정)'!F$7:F$501))</f>
        <v>390</v>
      </c>
      <c r="F155" s="114">
        <f>SUMPRODUCT(('1.계획인구(행정)'!$B$7:$B$501=$B155)*('1.계획인구(행정)'!$A$7:$A$501="양촌면")*('1.계획인구(행정)'!G$7:G$501))</f>
        <v>386</v>
      </c>
      <c r="G155" s="114">
        <f>SUMPRODUCT(('1.계획인구(행정)'!$B$7:$B$501=$B155)*('1.계획인구(행정)'!$A$7:$A$501="양촌면")*('1.계획인구(행정)'!H$7:H$501))</f>
        <v>395</v>
      </c>
      <c r="H155" s="114">
        <f>SUMPRODUCT(('1.계획인구(행정)'!$B$7:$B$501=$B155)*('1.계획인구(행정)'!$A$7:$A$501="양촌면")*('1.계획인구(행정)'!I$7:I$501))</f>
        <v>402</v>
      </c>
      <c r="I155" s="114">
        <f>SUMPRODUCT(('1.계획인구(행정)'!$B$7:$B$501=$B155)*('1.계획인구(행정)'!$A$7:$A$501="양촌면")*('1.계획인구(행정)'!J$7:J$501))</f>
        <v>0</v>
      </c>
      <c r="J155" s="114">
        <f>SUMPRODUCT(('1.계획인구(행정)'!$B$7:$B$501=$B155)*('1.계획인구(행정)'!$A$7:$A$501="양촌면")*('1.계획인구(행정)'!K$7:K$501))</f>
        <v>0</v>
      </c>
      <c r="K155" s="114">
        <f>SUMPRODUCT(('1.계획인구(행정)'!$B$7:$B$501=$B155)*('1.계획인구(행정)'!$A$7:$A$501="양촌면")*('1.계획인구(행정)'!L$7:L$501))</f>
        <v>0</v>
      </c>
      <c r="L155" s="114">
        <f>SUMPRODUCT(('1.계획인구(행정)'!$B$7:$B$501=$B155)*('1.계획인구(행정)'!$A$7:$A$501="양촌면")*('1.계획인구(행정)'!M$7:M$501))</f>
        <v>0</v>
      </c>
      <c r="M155" s="114">
        <f>SUMPRODUCT(('1.계획인구(행정)'!$B$7:$B$501=$B155)*('1.계획인구(행정)'!$A$7:$A$501="양촌면")*('1.계획인구(행정)'!N$7:N$501))</f>
        <v>0</v>
      </c>
      <c r="N155" s="114">
        <f>SUMPRODUCT(('1.계획인구(행정)'!$B$7:$B$501=$B155)*('1.계획인구(행정)'!$A$7:$A$501="양촌면")*('1.계획인구(행정)'!O$7:O$501))</f>
        <v>0</v>
      </c>
      <c r="O155" s="114">
        <f t="shared" si="91"/>
        <v>395</v>
      </c>
      <c r="P155" s="114">
        <f t="shared" si="92"/>
        <v>396</v>
      </c>
      <c r="Q155" s="114">
        <f t="shared" si="92"/>
        <v>390</v>
      </c>
      <c r="R155" s="114">
        <f t="shared" si="93"/>
        <v>386</v>
      </c>
      <c r="S155" s="114">
        <f t="shared" si="94"/>
        <v>395</v>
      </c>
      <c r="T155" s="114">
        <f t="shared" si="95"/>
        <v>402</v>
      </c>
    </row>
    <row r="156" spans="1:20" ht="15.6" customHeight="1">
      <c r="A156" s="230" t="s">
        <v>875</v>
      </c>
      <c r="B156" s="210" t="s">
        <v>36</v>
      </c>
      <c r="C156" s="115">
        <f>SUM(C157:C170)</f>
        <v>4295</v>
      </c>
      <c r="D156" s="115">
        <f t="shared" ref="D156" si="96">SUM(D157:D170)</f>
        <v>4299</v>
      </c>
      <c r="E156" s="115">
        <f t="shared" ref="E156:T156" si="97">SUM(E157:E170)</f>
        <v>4233</v>
      </c>
      <c r="F156" s="115">
        <f t="shared" si="97"/>
        <v>4189</v>
      </c>
      <c r="G156" s="115">
        <f t="shared" si="97"/>
        <v>4288</v>
      </c>
      <c r="H156" s="115">
        <f t="shared" si="97"/>
        <v>4366</v>
      </c>
      <c r="I156" s="115">
        <f t="shared" si="97"/>
        <v>0</v>
      </c>
      <c r="J156" s="115">
        <f t="shared" ref="J156" si="98">SUM(J157:J170)</f>
        <v>0</v>
      </c>
      <c r="K156" s="115">
        <f t="shared" si="97"/>
        <v>0</v>
      </c>
      <c r="L156" s="115">
        <f t="shared" si="97"/>
        <v>0</v>
      </c>
      <c r="M156" s="115">
        <f t="shared" si="97"/>
        <v>0</v>
      </c>
      <c r="N156" s="115">
        <f t="shared" si="97"/>
        <v>0</v>
      </c>
      <c r="O156" s="115">
        <f t="shared" si="97"/>
        <v>4295</v>
      </c>
      <c r="P156" s="115">
        <f t="shared" ref="P156" si="99">SUM(P157:P170)</f>
        <v>4299</v>
      </c>
      <c r="Q156" s="115">
        <f t="shared" si="97"/>
        <v>4233</v>
      </c>
      <c r="R156" s="115">
        <f t="shared" si="97"/>
        <v>4189</v>
      </c>
      <c r="S156" s="115">
        <f t="shared" si="97"/>
        <v>4288</v>
      </c>
      <c r="T156" s="115">
        <f t="shared" si="97"/>
        <v>4366</v>
      </c>
    </row>
    <row r="157" spans="1:20" ht="15.6" customHeight="1">
      <c r="A157" s="230"/>
      <c r="B157" s="208" t="s">
        <v>1057</v>
      </c>
      <c r="C157" s="114">
        <f>SUMPRODUCT(('1.계획인구(행정)'!$B$7:$B$501=$B157)*('1.계획인구(행정)'!$A$7:$A$501="가야곡면")*('1.계획인구(행정)'!D$7:D$501))</f>
        <v>594</v>
      </c>
      <c r="D157" s="114">
        <f>SUMPRODUCT(('1.계획인구(행정)'!$B$7:$B$501=$B157)*('1.계획인구(행정)'!$A$7:$A$501="가야곡면")*('1.계획인구(행정)'!E$7:E$501))</f>
        <v>595</v>
      </c>
      <c r="E157" s="114">
        <f>SUMPRODUCT(('1.계획인구(행정)'!$B$7:$B$501=$B157)*('1.계획인구(행정)'!$A$7:$A$501="가야곡면")*('1.계획인구(행정)'!F$7:F$501))</f>
        <v>586</v>
      </c>
      <c r="F157" s="114">
        <f>SUMPRODUCT(('1.계획인구(행정)'!$B$7:$B$501=$B157)*('1.계획인구(행정)'!$A$7:$A$501="가야곡면")*('1.계획인구(행정)'!G$7:G$501))</f>
        <v>580</v>
      </c>
      <c r="G157" s="114">
        <f>SUMPRODUCT(('1.계획인구(행정)'!$B$7:$B$501=$B157)*('1.계획인구(행정)'!$A$7:$A$501="가야곡면")*('1.계획인구(행정)'!H$7:H$501))</f>
        <v>593</v>
      </c>
      <c r="H157" s="114">
        <f>SUMPRODUCT(('1.계획인구(행정)'!$B$7:$B$501=$B157)*('1.계획인구(행정)'!$A$7:$A$501="가야곡면")*('1.계획인구(행정)'!I$7:I$501))</f>
        <v>604</v>
      </c>
      <c r="I157" s="114">
        <f>SUMPRODUCT(('1.계획인구(행정)'!$B$7:$B$501=$B157)*('1.계획인구(행정)'!$A$7:$A$501="가야곡면")*('1.계획인구(행정)'!J$7:J$501))</f>
        <v>0</v>
      </c>
      <c r="J157" s="114">
        <f>SUMPRODUCT(('1.계획인구(행정)'!$B$7:$B$501=$B157)*('1.계획인구(행정)'!$A$7:$A$501="가야곡면")*('1.계획인구(행정)'!K$7:K$501))</f>
        <v>0</v>
      </c>
      <c r="K157" s="114">
        <f>SUMPRODUCT(('1.계획인구(행정)'!$B$7:$B$501=$B157)*('1.계획인구(행정)'!$A$7:$A$501="가야곡면")*('1.계획인구(행정)'!L$7:L$501))</f>
        <v>0</v>
      </c>
      <c r="L157" s="114">
        <f>SUMPRODUCT(('1.계획인구(행정)'!$B$7:$B$501=$B157)*('1.계획인구(행정)'!$A$7:$A$501="가야곡면")*('1.계획인구(행정)'!M$7:M$501))</f>
        <v>0</v>
      </c>
      <c r="M157" s="114">
        <f>SUMPRODUCT(('1.계획인구(행정)'!$B$7:$B$501=$B157)*('1.계획인구(행정)'!$A$7:$A$501="가야곡면")*('1.계획인구(행정)'!N$7:N$501))</f>
        <v>0</v>
      </c>
      <c r="N157" s="114">
        <f>SUMPRODUCT(('1.계획인구(행정)'!$B$7:$B$501=$B157)*('1.계획인구(행정)'!$A$7:$A$501="가야곡면")*('1.계획인구(행정)'!O$7:O$501))</f>
        <v>0</v>
      </c>
      <c r="O157" s="114">
        <f t="shared" ref="O157:O170" si="100">C157+I157</f>
        <v>594</v>
      </c>
      <c r="P157" s="114">
        <f t="shared" ref="P157:Q170" si="101">D157+J157</f>
        <v>595</v>
      </c>
      <c r="Q157" s="114">
        <f t="shared" si="101"/>
        <v>586</v>
      </c>
      <c r="R157" s="114">
        <f t="shared" ref="R157:R170" si="102">F157+L157</f>
        <v>580</v>
      </c>
      <c r="S157" s="114">
        <f t="shared" ref="S157:S170" si="103">G157+M157</f>
        <v>593</v>
      </c>
      <c r="T157" s="114">
        <f t="shared" ref="T157:T170" si="104">H157+N157</f>
        <v>604</v>
      </c>
    </row>
    <row r="158" spans="1:20" ht="15.6" customHeight="1">
      <c r="A158" s="230"/>
      <c r="B158" s="208" t="s">
        <v>1058</v>
      </c>
      <c r="C158" s="114">
        <f>SUMPRODUCT(('1.계획인구(행정)'!$B$7:$B$501=$B158)*('1.계획인구(행정)'!$A$7:$A$501="가야곡면")*('1.계획인구(행정)'!D$7:D$501))</f>
        <v>365</v>
      </c>
      <c r="D158" s="114">
        <f>SUMPRODUCT(('1.계획인구(행정)'!$B$7:$B$501=$B158)*('1.계획인구(행정)'!$A$7:$A$501="가야곡면")*('1.계획인구(행정)'!E$7:E$501))</f>
        <v>366</v>
      </c>
      <c r="E158" s="114">
        <f>SUMPRODUCT(('1.계획인구(행정)'!$B$7:$B$501=$B158)*('1.계획인구(행정)'!$A$7:$A$501="가야곡면")*('1.계획인구(행정)'!F$7:F$501))</f>
        <v>360</v>
      </c>
      <c r="F158" s="114">
        <f>SUMPRODUCT(('1.계획인구(행정)'!$B$7:$B$501=$B158)*('1.계획인구(행정)'!$A$7:$A$501="가야곡면")*('1.계획인구(행정)'!G$7:G$501))</f>
        <v>356</v>
      </c>
      <c r="G158" s="114">
        <f>SUMPRODUCT(('1.계획인구(행정)'!$B$7:$B$501=$B158)*('1.계획인구(행정)'!$A$7:$A$501="가야곡면")*('1.계획인구(행정)'!H$7:H$501))</f>
        <v>364</v>
      </c>
      <c r="H158" s="114">
        <f>SUMPRODUCT(('1.계획인구(행정)'!$B$7:$B$501=$B158)*('1.계획인구(행정)'!$A$7:$A$501="가야곡면")*('1.계획인구(행정)'!I$7:I$501))</f>
        <v>372</v>
      </c>
      <c r="I158" s="114">
        <f>SUMPRODUCT(('1.계획인구(행정)'!$B$7:$B$501=$B158)*('1.계획인구(행정)'!$A$7:$A$501="가야곡면")*('1.계획인구(행정)'!J$7:J$501))</f>
        <v>0</v>
      </c>
      <c r="J158" s="114">
        <f>SUMPRODUCT(('1.계획인구(행정)'!$B$7:$B$501=$B158)*('1.계획인구(행정)'!$A$7:$A$501="가야곡면")*('1.계획인구(행정)'!K$7:K$501))</f>
        <v>0</v>
      </c>
      <c r="K158" s="114">
        <f>SUMPRODUCT(('1.계획인구(행정)'!$B$7:$B$501=$B158)*('1.계획인구(행정)'!$A$7:$A$501="가야곡면")*('1.계획인구(행정)'!L$7:L$501))</f>
        <v>0</v>
      </c>
      <c r="L158" s="114">
        <f>SUMPRODUCT(('1.계획인구(행정)'!$B$7:$B$501=$B158)*('1.계획인구(행정)'!$A$7:$A$501="가야곡면")*('1.계획인구(행정)'!M$7:M$501))</f>
        <v>0</v>
      </c>
      <c r="M158" s="114">
        <f>SUMPRODUCT(('1.계획인구(행정)'!$B$7:$B$501=$B158)*('1.계획인구(행정)'!$A$7:$A$501="가야곡면")*('1.계획인구(행정)'!N$7:N$501))</f>
        <v>0</v>
      </c>
      <c r="N158" s="114">
        <f>SUMPRODUCT(('1.계획인구(행정)'!$B$7:$B$501=$B158)*('1.계획인구(행정)'!$A$7:$A$501="가야곡면")*('1.계획인구(행정)'!O$7:O$501))</f>
        <v>0</v>
      </c>
      <c r="O158" s="114">
        <f t="shared" si="100"/>
        <v>365</v>
      </c>
      <c r="P158" s="114">
        <f t="shared" si="101"/>
        <v>366</v>
      </c>
      <c r="Q158" s="114">
        <f t="shared" si="101"/>
        <v>360</v>
      </c>
      <c r="R158" s="114">
        <f t="shared" si="102"/>
        <v>356</v>
      </c>
      <c r="S158" s="114">
        <f t="shared" si="103"/>
        <v>364</v>
      </c>
      <c r="T158" s="114">
        <f t="shared" si="104"/>
        <v>372</v>
      </c>
    </row>
    <row r="159" spans="1:20" ht="15.6" customHeight="1">
      <c r="A159" s="230"/>
      <c r="B159" s="208" t="s">
        <v>1059</v>
      </c>
      <c r="C159" s="114">
        <f>SUMPRODUCT(('1.계획인구(행정)'!$B$7:$B$501=$B159)*('1.계획인구(행정)'!$A$7:$A$501="가야곡면")*('1.계획인구(행정)'!D$7:D$501))</f>
        <v>178</v>
      </c>
      <c r="D159" s="114">
        <f>SUMPRODUCT(('1.계획인구(행정)'!$B$7:$B$501=$B159)*('1.계획인구(행정)'!$A$7:$A$501="가야곡면")*('1.계획인구(행정)'!E$7:E$501))</f>
        <v>178</v>
      </c>
      <c r="E159" s="114">
        <f>SUMPRODUCT(('1.계획인구(행정)'!$B$7:$B$501=$B159)*('1.계획인구(행정)'!$A$7:$A$501="가야곡면")*('1.계획인구(행정)'!F$7:F$501))</f>
        <v>175</v>
      </c>
      <c r="F159" s="114">
        <f>SUMPRODUCT(('1.계획인구(행정)'!$B$7:$B$501=$B159)*('1.계획인구(행정)'!$A$7:$A$501="가야곡면")*('1.계획인구(행정)'!G$7:G$501))</f>
        <v>173</v>
      </c>
      <c r="G159" s="114">
        <f>SUMPRODUCT(('1.계획인구(행정)'!$B$7:$B$501=$B159)*('1.계획인구(행정)'!$A$7:$A$501="가야곡면")*('1.계획인구(행정)'!H$7:H$501))</f>
        <v>177</v>
      </c>
      <c r="H159" s="114">
        <f>SUMPRODUCT(('1.계획인구(행정)'!$B$7:$B$501=$B159)*('1.계획인구(행정)'!$A$7:$A$501="가야곡면")*('1.계획인구(행정)'!I$7:I$501))</f>
        <v>180</v>
      </c>
      <c r="I159" s="114">
        <f>SUMPRODUCT(('1.계획인구(행정)'!$B$7:$B$501=$B159)*('1.계획인구(행정)'!$A$7:$A$501="가야곡면")*('1.계획인구(행정)'!J$7:J$501))</f>
        <v>0</v>
      </c>
      <c r="J159" s="114">
        <f>SUMPRODUCT(('1.계획인구(행정)'!$B$7:$B$501=$B159)*('1.계획인구(행정)'!$A$7:$A$501="가야곡면")*('1.계획인구(행정)'!K$7:K$501))</f>
        <v>0</v>
      </c>
      <c r="K159" s="114">
        <f>SUMPRODUCT(('1.계획인구(행정)'!$B$7:$B$501=$B159)*('1.계획인구(행정)'!$A$7:$A$501="가야곡면")*('1.계획인구(행정)'!L$7:L$501))</f>
        <v>0</v>
      </c>
      <c r="L159" s="114">
        <f>SUMPRODUCT(('1.계획인구(행정)'!$B$7:$B$501=$B159)*('1.계획인구(행정)'!$A$7:$A$501="가야곡면")*('1.계획인구(행정)'!M$7:M$501))</f>
        <v>0</v>
      </c>
      <c r="M159" s="114">
        <f>SUMPRODUCT(('1.계획인구(행정)'!$B$7:$B$501=$B159)*('1.계획인구(행정)'!$A$7:$A$501="가야곡면")*('1.계획인구(행정)'!N$7:N$501))</f>
        <v>0</v>
      </c>
      <c r="N159" s="114">
        <f>SUMPRODUCT(('1.계획인구(행정)'!$B$7:$B$501=$B159)*('1.계획인구(행정)'!$A$7:$A$501="가야곡면")*('1.계획인구(행정)'!O$7:O$501))</f>
        <v>0</v>
      </c>
      <c r="O159" s="114">
        <f t="shared" si="100"/>
        <v>178</v>
      </c>
      <c r="P159" s="114">
        <f t="shared" si="101"/>
        <v>178</v>
      </c>
      <c r="Q159" s="114">
        <f t="shared" si="101"/>
        <v>175</v>
      </c>
      <c r="R159" s="114">
        <f t="shared" si="102"/>
        <v>173</v>
      </c>
      <c r="S159" s="114">
        <f t="shared" si="103"/>
        <v>177</v>
      </c>
      <c r="T159" s="114">
        <f t="shared" si="104"/>
        <v>180</v>
      </c>
    </row>
    <row r="160" spans="1:20" ht="15.6" customHeight="1">
      <c r="A160" s="230"/>
      <c r="B160" s="208" t="s">
        <v>1060</v>
      </c>
      <c r="C160" s="114">
        <f>SUMPRODUCT(('1.계획인구(행정)'!$B$7:$B$501=$B160)*('1.계획인구(행정)'!$A$7:$A$501="가야곡면")*('1.계획인구(행정)'!D$7:D$501))</f>
        <v>180</v>
      </c>
      <c r="D160" s="114">
        <f>SUMPRODUCT(('1.계획인구(행정)'!$B$7:$B$501=$B160)*('1.계획인구(행정)'!$A$7:$A$501="가야곡면")*('1.계획인구(행정)'!E$7:E$501))</f>
        <v>180</v>
      </c>
      <c r="E160" s="114">
        <f>SUMPRODUCT(('1.계획인구(행정)'!$B$7:$B$501=$B160)*('1.계획인구(행정)'!$A$7:$A$501="가야곡면")*('1.계획인구(행정)'!F$7:F$501))</f>
        <v>177</v>
      </c>
      <c r="F160" s="114">
        <f>SUMPRODUCT(('1.계획인구(행정)'!$B$7:$B$501=$B160)*('1.계획인구(행정)'!$A$7:$A$501="가야곡면")*('1.계획인구(행정)'!G$7:G$501))</f>
        <v>176</v>
      </c>
      <c r="G160" s="114">
        <f>SUMPRODUCT(('1.계획인구(행정)'!$B$7:$B$501=$B160)*('1.계획인구(행정)'!$A$7:$A$501="가야곡면")*('1.계획인구(행정)'!H$7:H$501))</f>
        <v>180</v>
      </c>
      <c r="H160" s="114">
        <f>SUMPRODUCT(('1.계획인구(행정)'!$B$7:$B$501=$B160)*('1.계획인구(행정)'!$A$7:$A$501="가야곡면")*('1.계획인구(행정)'!I$7:I$501))</f>
        <v>183</v>
      </c>
      <c r="I160" s="114">
        <f>SUMPRODUCT(('1.계획인구(행정)'!$B$7:$B$501=$B160)*('1.계획인구(행정)'!$A$7:$A$501="가야곡면")*('1.계획인구(행정)'!J$7:J$501))</f>
        <v>0</v>
      </c>
      <c r="J160" s="114">
        <f>SUMPRODUCT(('1.계획인구(행정)'!$B$7:$B$501=$B160)*('1.계획인구(행정)'!$A$7:$A$501="가야곡면")*('1.계획인구(행정)'!K$7:K$501))</f>
        <v>0</v>
      </c>
      <c r="K160" s="114">
        <f>SUMPRODUCT(('1.계획인구(행정)'!$B$7:$B$501=$B160)*('1.계획인구(행정)'!$A$7:$A$501="가야곡면")*('1.계획인구(행정)'!L$7:L$501))</f>
        <v>0</v>
      </c>
      <c r="L160" s="114">
        <f>SUMPRODUCT(('1.계획인구(행정)'!$B$7:$B$501=$B160)*('1.계획인구(행정)'!$A$7:$A$501="가야곡면")*('1.계획인구(행정)'!M$7:M$501))</f>
        <v>0</v>
      </c>
      <c r="M160" s="114">
        <f>SUMPRODUCT(('1.계획인구(행정)'!$B$7:$B$501=$B160)*('1.계획인구(행정)'!$A$7:$A$501="가야곡면")*('1.계획인구(행정)'!N$7:N$501))</f>
        <v>0</v>
      </c>
      <c r="N160" s="114">
        <f>SUMPRODUCT(('1.계획인구(행정)'!$B$7:$B$501=$B160)*('1.계획인구(행정)'!$A$7:$A$501="가야곡면")*('1.계획인구(행정)'!O$7:O$501))</f>
        <v>0</v>
      </c>
      <c r="O160" s="114">
        <f t="shared" si="100"/>
        <v>180</v>
      </c>
      <c r="P160" s="114">
        <f t="shared" si="101"/>
        <v>180</v>
      </c>
      <c r="Q160" s="114">
        <f t="shared" si="101"/>
        <v>177</v>
      </c>
      <c r="R160" s="114">
        <f t="shared" si="102"/>
        <v>176</v>
      </c>
      <c r="S160" s="114">
        <f t="shared" si="103"/>
        <v>180</v>
      </c>
      <c r="T160" s="114">
        <f t="shared" si="104"/>
        <v>183</v>
      </c>
    </row>
    <row r="161" spans="1:20" ht="15.6" customHeight="1">
      <c r="A161" s="230"/>
      <c r="B161" s="208" t="s">
        <v>1061</v>
      </c>
      <c r="C161" s="114">
        <f>SUMPRODUCT(('1.계획인구(행정)'!$B$7:$B$501=$B161)*('1.계획인구(행정)'!$A$7:$A$501="가야곡면")*('1.계획인구(행정)'!D$7:D$501))</f>
        <v>371</v>
      </c>
      <c r="D161" s="114">
        <f>SUMPRODUCT(('1.계획인구(행정)'!$B$7:$B$501=$B161)*('1.계획인구(행정)'!$A$7:$A$501="가야곡면")*('1.계획인구(행정)'!E$7:E$501))</f>
        <v>371</v>
      </c>
      <c r="E161" s="114">
        <f>SUMPRODUCT(('1.계획인구(행정)'!$B$7:$B$501=$B161)*('1.계획인구(행정)'!$A$7:$A$501="가야곡면")*('1.계획인구(행정)'!F$7:F$501))</f>
        <v>365</v>
      </c>
      <c r="F161" s="114">
        <f>SUMPRODUCT(('1.계획인구(행정)'!$B$7:$B$501=$B161)*('1.계획인구(행정)'!$A$7:$A$501="가야곡면")*('1.계획인구(행정)'!G$7:G$501))</f>
        <v>362</v>
      </c>
      <c r="G161" s="114">
        <f>SUMPRODUCT(('1.계획인구(행정)'!$B$7:$B$501=$B161)*('1.계획인구(행정)'!$A$7:$A$501="가야곡면")*('1.계획인구(행정)'!H$7:H$501))</f>
        <v>371</v>
      </c>
      <c r="H161" s="114">
        <f>SUMPRODUCT(('1.계획인구(행정)'!$B$7:$B$501=$B161)*('1.계획인구(행정)'!$A$7:$A$501="가야곡면")*('1.계획인구(행정)'!I$7:I$501))</f>
        <v>377</v>
      </c>
      <c r="I161" s="114">
        <f>SUMPRODUCT(('1.계획인구(행정)'!$B$7:$B$501=$B161)*('1.계획인구(행정)'!$A$7:$A$501="가야곡면")*('1.계획인구(행정)'!J$7:J$501))</f>
        <v>0</v>
      </c>
      <c r="J161" s="114">
        <f>SUMPRODUCT(('1.계획인구(행정)'!$B$7:$B$501=$B161)*('1.계획인구(행정)'!$A$7:$A$501="가야곡면")*('1.계획인구(행정)'!K$7:K$501))</f>
        <v>0</v>
      </c>
      <c r="K161" s="114">
        <f>SUMPRODUCT(('1.계획인구(행정)'!$B$7:$B$501=$B161)*('1.계획인구(행정)'!$A$7:$A$501="가야곡면")*('1.계획인구(행정)'!L$7:L$501))</f>
        <v>0</v>
      </c>
      <c r="L161" s="114">
        <f>SUMPRODUCT(('1.계획인구(행정)'!$B$7:$B$501=$B161)*('1.계획인구(행정)'!$A$7:$A$501="가야곡면")*('1.계획인구(행정)'!M$7:M$501))</f>
        <v>0</v>
      </c>
      <c r="M161" s="114">
        <f>SUMPRODUCT(('1.계획인구(행정)'!$B$7:$B$501=$B161)*('1.계획인구(행정)'!$A$7:$A$501="가야곡면")*('1.계획인구(행정)'!N$7:N$501))</f>
        <v>0</v>
      </c>
      <c r="N161" s="114">
        <f>SUMPRODUCT(('1.계획인구(행정)'!$B$7:$B$501=$B161)*('1.계획인구(행정)'!$A$7:$A$501="가야곡면")*('1.계획인구(행정)'!O$7:O$501))</f>
        <v>0</v>
      </c>
      <c r="O161" s="114">
        <f t="shared" si="100"/>
        <v>371</v>
      </c>
      <c r="P161" s="114">
        <f t="shared" si="101"/>
        <v>371</v>
      </c>
      <c r="Q161" s="114">
        <f t="shared" si="101"/>
        <v>365</v>
      </c>
      <c r="R161" s="114">
        <f t="shared" si="102"/>
        <v>362</v>
      </c>
      <c r="S161" s="114">
        <f t="shared" si="103"/>
        <v>371</v>
      </c>
      <c r="T161" s="114">
        <f t="shared" si="104"/>
        <v>377</v>
      </c>
    </row>
    <row r="162" spans="1:20" ht="15.6" customHeight="1">
      <c r="A162" s="230"/>
      <c r="B162" s="208" t="s">
        <v>1062</v>
      </c>
      <c r="C162" s="114">
        <f>SUMPRODUCT(('1.계획인구(행정)'!$B$7:$B$501=$B162)*('1.계획인구(행정)'!$A$7:$A$501="가야곡면")*('1.계획인구(행정)'!D$7:D$501))</f>
        <v>209</v>
      </c>
      <c r="D162" s="114">
        <f>SUMPRODUCT(('1.계획인구(행정)'!$B$7:$B$501=$B162)*('1.계획인구(행정)'!$A$7:$A$501="가야곡면")*('1.계획인구(행정)'!E$7:E$501))</f>
        <v>209</v>
      </c>
      <c r="E162" s="114">
        <f>SUMPRODUCT(('1.계획인구(행정)'!$B$7:$B$501=$B162)*('1.계획인구(행정)'!$A$7:$A$501="가야곡면")*('1.계획인구(행정)'!F$7:F$501))</f>
        <v>206</v>
      </c>
      <c r="F162" s="114">
        <f>SUMPRODUCT(('1.계획인구(행정)'!$B$7:$B$501=$B162)*('1.계획인구(행정)'!$A$7:$A$501="가야곡면")*('1.계획인구(행정)'!G$7:G$501))</f>
        <v>204</v>
      </c>
      <c r="G162" s="114">
        <f>SUMPRODUCT(('1.계획인구(행정)'!$B$7:$B$501=$B162)*('1.계획인구(행정)'!$A$7:$A$501="가야곡면")*('1.계획인구(행정)'!H$7:H$501))</f>
        <v>209</v>
      </c>
      <c r="H162" s="114">
        <f>SUMPRODUCT(('1.계획인구(행정)'!$B$7:$B$501=$B162)*('1.계획인구(행정)'!$A$7:$A$501="가야곡면")*('1.계획인구(행정)'!I$7:I$501))</f>
        <v>212</v>
      </c>
      <c r="I162" s="114">
        <f>SUMPRODUCT(('1.계획인구(행정)'!$B$7:$B$501=$B162)*('1.계획인구(행정)'!$A$7:$A$501="가야곡면")*('1.계획인구(행정)'!J$7:J$501))</f>
        <v>0</v>
      </c>
      <c r="J162" s="114">
        <f>SUMPRODUCT(('1.계획인구(행정)'!$B$7:$B$501=$B162)*('1.계획인구(행정)'!$A$7:$A$501="가야곡면")*('1.계획인구(행정)'!K$7:K$501))</f>
        <v>0</v>
      </c>
      <c r="K162" s="114">
        <f>SUMPRODUCT(('1.계획인구(행정)'!$B$7:$B$501=$B162)*('1.계획인구(행정)'!$A$7:$A$501="가야곡면")*('1.계획인구(행정)'!L$7:L$501))</f>
        <v>0</v>
      </c>
      <c r="L162" s="114">
        <f>SUMPRODUCT(('1.계획인구(행정)'!$B$7:$B$501=$B162)*('1.계획인구(행정)'!$A$7:$A$501="가야곡면")*('1.계획인구(행정)'!M$7:M$501))</f>
        <v>0</v>
      </c>
      <c r="M162" s="114">
        <f>SUMPRODUCT(('1.계획인구(행정)'!$B$7:$B$501=$B162)*('1.계획인구(행정)'!$A$7:$A$501="가야곡면")*('1.계획인구(행정)'!N$7:N$501))</f>
        <v>0</v>
      </c>
      <c r="N162" s="114">
        <f>SUMPRODUCT(('1.계획인구(행정)'!$B$7:$B$501=$B162)*('1.계획인구(행정)'!$A$7:$A$501="가야곡면")*('1.계획인구(행정)'!O$7:O$501))</f>
        <v>0</v>
      </c>
      <c r="O162" s="114">
        <f t="shared" si="100"/>
        <v>209</v>
      </c>
      <c r="P162" s="114">
        <f t="shared" si="101"/>
        <v>209</v>
      </c>
      <c r="Q162" s="114">
        <f t="shared" si="101"/>
        <v>206</v>
      </c>
      <c r="R162" s="114">
        <f t="shared" si="102"/>
        <v>204</v>
      </c>
      <c r="S162" s="114">
        <f t="shared" si="103"/>
        <v>209</v>
      </c>
      <c r="T162" s="114">
        <f t="shared" si="104"/>
        <v>212</v>
      </c>
    </row>
    <row r="163" spans="1:20" ht="15.6" customHeight="1">
      <c r="A163" s="230"/>
      <c r="B163" s="208" t="s">
        <v>1063</v>
      </c>
      <c r="C163" s="114">
        <f>SUMPRODUCT(('1.계획인구(행정)'!$B$7:$B$501=$B163)*('1.계획인구(행정)'!$A$7:$A$501="가야곡면")*('1.계획인구(행정)'!D$7:D$501))</f>
        <v>44</v>
      </c>
      <c r="D163" s="114">
        <f>SUMPRODUCT(('1.계획인구(행정)'!$B$7:$B$501=$B163)*('1.계획인구(행정)'!$A$7:$A$501="가야곡면")*('1.계획인구(행정)'!E$7:E$501))</f>
        <v>44</v>
      </c>
      <c r="E163" s="114">
        <f>SUMPRODUCT(('1.계획인구(행정)'!$B$7:$B$501=$B163)*('1.계획인구(행정)'!$A$7:$A$501="가야곡면")*('1.계획인구(행정)'!F$7:F$501))</f>
        <v>44</v>
      </c>
      <c r="F163" s="114">
        <f>SUMPRODUCT(('1.계획인구(행정)'!$B$7:$B$501=$B163)*('1.계획인구(행정)'!$A$7:$A$501="가야곡면")*('1.계획인구(행정)'!G$7:G$501))</f>
        <v>42</v>
      </c>
      <c r="G163" s="114">
        <f>SUMPRODUCT(('1.계획인구(행정)'!$B$7:$B$501=$B163)*('1.계획인구(행정)'!$A$7:$A$501="가야곡면")*('1.계획인구(행정)'!H$7:H$501))</f>
        <v>43</v>
      </c>
      <c r="H163" s="114">
        <f>SUMPRODUCT(('1.계획인구(행정)'!$B$7:$B$501=$B163)*('1.계획인구(행정)'!$A$7:$A$501="가야곡면")*('1.계획인구(행정)'!I$7:I$501))</f>
        <v>44</v>
      </c>
      <c r="I163" s="114">
        <f>SUMPRODUCT(('1.계획인구(행정)'!$B$7:$B$501=$B163)*('1.계획인구(행정)'!$A$7:$A$501="가야곡면")*('1.계획인구(행정)'!J$7:J$501))</f>
        <v>0</v>
      </c>
      <c r="J163" s="114">
        <f>SUMPRODUCT(('1.계획인구(행정)'!$B$7:$B$501=$B163)*('1.계획인구(행정)'!$A$7:$A$501="가야곡면")*('1.계획인구(행정)'!K$7:K$501))</f>
        <v>0</v>
      </c>
      <c r="K163" s="114">
        <f>SUMPRODUCT(('1.계획인구(행정)'!$B$7:$B$501=$B163)*('1.계획인구(행정)'!$A$7:$A$501="가야곡면")*('1.계획인구(행정)'!L$7:L$501))</f>
        <v>0</v>
      </c>
      <c r="L163" s="114">
        <f>SUMPRODUCT(('1.계획인구(행정)'!$B$7:$B$501=$B163)*('1.계획인구(행정)'!$A$7:$A$501="가야곡면")*('1.계획인구(행정)'!M$7:M$501))</f>
        <v>0</v>
      </c>
      <c r="M163" s="114">
        <f>SUMPRODUCT(('1.계획인구(행정)'!$B$7:$B$501=$B163)*('1.계획인구(행정)'!$A$7:$A$501="가야곡면")*('1.계획인구(행정)'!N$7:N$501))</f>
        <v>0</v>
      </c>
      <c r="N163" s="114">
        <f>SUMPRODUCT(('1.계획인구(행정)'!$B$7:$B$501=$B163)*('1.계획인구(행정)'!$A$7:$A$501="가야곡면")*('1.계획인구(행정)'!O$7:O$501))</f>
        <v>0</v>
      </c>
      <c r="O163" s="114">
        <f t="shared" si="100"/>
        <v>44</v>
      </c>
      <c r="P163" s="114">
        <f t="shared" si="101"/>
        <v>44</v>
      </c>
      <c r="Q163" s="114">
        <f t="shared" si="101"/>
        <v>44</v>
      </c>
      <c r="R163" s="114">
        <f t="shared" si="102"/>
        <v>42</v>
      </c>
      <c r="S163" s="114">
        <f t="shared" si="103"/>
        <v>43</v>
      </c>
      <c r="T163" s="114">
        <f t="shared" si="104"/>
        <v>44</v>
      </c>
    </row>
    <row r="164" spans="1:20" ht="15.6" customHeight="1">
      <c r="A164" s="230"/>
      <c r="B164" s="208" t="s">
        <v>1064</v>
      </c>
      <c r="C164" s="114">
        <f>SUMPRODUCT(('1.계획인구(행정)'!$B$7:$B$501=$B164)*('1.계획인구(행정)'!$A$7:$A$501="가야곡면")*('1.계획인구(행정)'!D$7:D$501))</f>
        <v>355</v>
      </c>
      <c r="D164" s="114">
        <f>SUMPRODUCT(('1.계획인구(행정)'!$B$7:$B$501=$B164)*('1.계획인구(행정)'!$A$7:$A$501="가야곡면")*('1.계획인구(행정)'!E$7:E$501))</f>
        <v>355</v>
      </c>
      <c r="E164" s="114">
        <f>SUMPRODUCT(('1.계획인구(행정)'!$B$7:$B$501=$B164)*('1.계획인구(행정)'!$A$7:$A$501="가야곡면")*('1.계획인구(행정)'!F$7:F$501))</f>
        <v>350</v>
      </c>
      <c r="F164" s="114">
        <f>SUMPRODUCT(('1.계획인구(행정)'!$B$7:$B$501=$B164)*('1.계획인구(행정)'!$A$7:$A$501="가야곡면")*('1.계획인구(행정)'!G$7:G$501))</f>
        <v>347</v>
      </c>
      <c r="G164" s="114">
        <f>SUMPRODUCT(('1.계획인구(행정)'!$B$7:$B$501=$B164)*('1.계획인구(행정)'!$A$7:$A$501="가야곡면")*('1.계획인구(행정)'!H$7:H$501))</f>
        <v>355</v>
      </c>
      <c r="H164" s="114">
        <f>SUMPRODUCT(('1.계획인구(행정)'!$B$7:$B$501=$B164)*('1.계획인구(행정)'!$A$7:$A$501="가야곡면")*('1.계획인구(행정)'!I$7:I$501))</f>
        <v>362</v>
      </c>
      <c r="I164" s="114">
        <f>SUMPRODUCT(('1.계획인구(행정)'!$B$7:$B$501=$B164)*('1.계획인구(행정)'!$A$7:$A$501="가야곡면")*('1.계획인구(행정)'!J$7:J$501))</f>
        <v>0</v>
      </c>
      <c r="J164" s="114">
        <f>SUMPRODUCT(('1.계획인구(행정)'!$B$7:$B$501=$B164)*('1.계획인구(행정)'!$A$7:$A$501="가야곡면")*('1.계획인구(행정)'!K$7:K$501))</f>
        <v>0</v>
      </c>
      <c r="K164" s="114">
        <f>SUMPRODUCT(('1.계획인구(행정)'!$B$7:$B$501=$B164)*('1.계획인구(행정)'!$A$7:$A$501="가야곡면")*('1.계획인구(행정)'!L$7:L$501))</f>
        <v>0</v>
      </c>
      <c r="L164" s="114">
        <f>SUMPRODUCT(('1.계획인구(행정)'!$B$7:$B$501=$B164)*('1.계획인구(행정)'!$A$7:$A$501="가야곡면")*('1.계획인구(행정)'!M$7:M$501))</f>
        <v>0</v>
      </c>
      <c r="M164" s="114">
        <f>SUMPRODUCT(('1.계획인구(행정)'!$B$7:$B$501=$B164)*('1.계획인구(행정)'!$A$7:$A$501="가야곡면")*('1.계획인구(행정)'!N$7:N$501))</f>
        <v>0</v>
      </c>
      <c r="N164" s="114">
        <f>SUMPRODUCT(('1.계획인구(행정)'!$B$7:$B$501=$B164)*('1.계획인구(행정)'!$A$7:$A$501="가야곡면")*('1.계획인구(행정)'!O$7:O$501))</f>
        <v>0</v>
      </c>
      <c r="O164" s="114">
        <f t="shared" si="100"/>
        <v>355</v>
      </c>
      <c r="P164" s="114">
        <f t="shared" si="101"/>
        <v>355</v>
      </c>
      <c r="Q164" s="114">
        <f t="shared" si="101"/>
        <v>350</v>
      </c>
      <c r="R164" s="114">
        <f t="shared" si="102"/>
        <v>347</v>
      </c>
      <c r="S164" s="114">
        <f t="shared" si="103"/>
        <v>355</v>
      </c>
      <c r="T164" s="114">
        <f t="shared" si="104"/>
        <v>362</v>
      </c>
    </row>
    <row r="165" spans="1:20" ht="15.6" customHeight="1">
      <c r="A165" s="230"/>
      <c r="B165" s="208" t="s">
        <v>1065</v>
      </c>
      <c r="C165" s="114">
        <f>SUMPRODUCT(('1.계획인구(행정)'!$B$7:$B$501=$B165)*('1.계획인구(행정)'!$A$7:$A$501="가야곡면")*('1.계획인구(행정)'!D$7:D$501))</f>
        <v>422</v>
      </c>
      <c r="D165" s="114">
        <f>SUMPRODUCT(('1.계획인구(행정)'!$B$7:$B$501=$B165)*('1.계획인구(행정)'!$A$7:$A$501="가야곡면")*('1.계획인구(행정)'!E$7:E$501))</f>
        <v>422</v>
      </c>
      <c r="E165" s="114">
        <f>SUMPRODUCT(('1.계획인구(행정)'!$B$7:$B$501=$B165)*('1.계획인구(행정)'!$A$7:$A$501="가야곡면")*('1.계획인구(행정)'!F$7:F$501))</f>
        <v>416</v>
      </c>
      <c r="F165" s="114">
        <f>SUMPRODUCT(('1.계획인구(행정)'!$B$7:$B$501=$B165)*('1.계획인구(행정)'!$A$7:$A$501="가야곡면")*('1.계획인구(행정)'!G$7:G$501))</f>
        <v>411</v>
      </c>
      <c r="G165" s="114">
        <f>SUMPRODUCT(('1.계획인구(행정)'!$B$7:$B$501=$B165)*('1.계획인구(행정)'!$A$7:$A$501="가야곡면")*('1.계획인구(행정)'!H$7:H$501))</f>
        <v>422</v>
      </c>
      <c r="H165" s="114">
        <f>SUMPRODUCT(('1.계획인구(행정)'!$B$7:$B$501=$B165)*('1.계획인구(행정)'!$A$7:$A$501="가야곡면")*('1.계획인구(행정)'!I$7:I$501))</f>
        <v>429</v>
      </c>
      <c r="I165" s="114">
        <f>SUMPRODUCT(('1.계획인구(행정)'!$B$7:$B$501=$B165)*('1.계획인구(행정)'!$A$7:$A$501="가야곡면")*('1.계획인구(행정)'!J$7:J$501))</f>
        <v>0</v>
      </c>
      <c r="J165" s="114">
        <f>SUMPRODUCT(('1.계획인구(행정)'!$B$7:$B$501=$B165)*('1.계획인구(행정)'!$A$7:$A$501="가야곡면")*('1.계획인구(행정)'!K$7:K$501))</f>
        <v>0</v>
      </c>
      <c r="K165" s="114">
        <f>SUMPRODUCT(('1.계획인구(행정)'!$B$7:$B$501=$B165)*('1.계획인구(행정)'!$A$7:$A$501="가야곡면")*('1.계획인구(행정)'!L$7:L$501))</f>
        <v>0</v>
      </c>
      <c r="L165" s="114">
        <f>SUMPRODUCT(('1.계획인구(행정)'!$B$7:$B$501=$B165)*('1.계획인구(행정)'!$A$7:$A$501="가야곡면")*('1.계획인구(행정)'!M$7:M$501))</f>
        <v>0</v>
      </c>
      <c r="M165" s="114">
        <f>SUMPRODUCT(('1.계획인구(행정)'!$B$7:$B$501=$B165)*('1.계획인구(행정)'!$A$7:$A$501="가야곡면")*('1.계획인구(행정)'!N$7:N$501))</f>
        <v>0</v>
      </c>
      <c r="N165" s="114">
        <f>SUMPRODUCT(('1.계획인구(행정)'!$B$7:$B$501=$B165)*('1.계획인구(행정)'!$A$7:$A$501="가야곡면")*('1.계획인구(행정)'!O$7:O$501))</f>
        <v>0</v>
      </c>
      <c r="O165" s="114">
        <f t="shared" si="100"/>
        <v>422</v>
      </c>
      <c r="P165" s="114">
        <f t="shared" si="101"/>
        <v>422</v>
      </c>
      <c r="Q165" s="114">
        <f t="shared" si="101"/>
        <v>416</v>
      </c>
      <c r="R165" s="114">
        <f t="shared" si="102"/>
        <v>411</v>
      </c>
      <c r="S165" s="114">
        <f t="shared" si="103"/>
        <v>422</v>
      </c>
      <c r="T165" s="114">
        <f t="shared" si="104"/>
        <v>429</v>
      </c>
    </row>
    <row r="166" spans="1:20" ht="15.6" customHeight="1">
      <c r="A166" s="230"/>
      <c r="B166" s="208" t="s">
        <v>1066</v>
      </c>
      <c r="C166" s="114">
        <f>SUMPRODUCT(('1.계획인구(행정)'!$B$7:$B$501=$B166)*('1.계획인구(행정)'!$A$7:$A$501="가야곡면")*('1.계획인구(행정)'!D$7:D$501))</f>
        <v>242</v>
      </c>
      <c r="D166" s="114">
        <f>SUMPRODUCT(('1.계획인구(행정)'!$B$7:$B$501=$B166)*('1.계획인구(행정)'!$A$7:$A$501="가야곡면")*('1.계획인구(행정)'!E$7:E$501))</f>
        <v>242</v>
      </c>
      <c r="E166" s="114">
        <f>SUMPRODUCT(('1.계획인구(행정)'!$B$7:$B$501=$B166)*('1.계획인구(행정)'!$A$7:$A$501="가야곡면")*('1.계획인구(행정)'!F$7:F$501))</f>
        <v>238</v>
      </c>
      <c r="F166" s="114">
        <f>SUMPRODUCT(('1.계획인구(행정)'!$B$7:$B$501=$B166)*('1.계획인구(행정)'!$A$7:$A$501="가야곡면")*('1.계획인구(행정)'!G$7:G$501))</f>
        <v>236</v>
      </c>
      <c r="G166" s="114">
        <f>SUMPRODUCT(('1.계획인구(행정)'!$B$7:$B$501=$B166)*('1.계획인구(행정)'!$A$7:$A$501="가야곡면")*('1.계획인구(행정)'!H$7:H$501))</f>
        <v>242</v>
      </c>
      <c r="H166" s="114">
        <f>SUMPRODUCT(('1.계획인구(행정)'!$B$7:$B$501=$B166)*('1.계획인구(행정)'!$A$7:$A$501="가야곡면")*('1.계획인구(행정)'!I$7:I$501))</f>
        <v>246</v>
      </c>
      <c r="I166" s="114">
        <f>SUMPRODUCT(('1.계획인구(행정)'!$B$7:$B$501=$B166)*('1.계획인구(행정)'!$A$7:$A$501="가야곡면")*('1.계획인구(행정)'!J$7:J$501))</f>
        <v>0</v>
      </c>
      <c r="J166" s="114">
        <f>SUMPRODUCT(('1.계획인구(행정)'!$B$7:$B$501=$B166)*('1.계획인구(행정)'!$A$7:$A$501="가야곡면")*('1.계획인구(행정)'!K$7:K$501))</f>
        <v>0</v>
      </c>
      <c r="K166" s="114">
        <f>SUMPRODUCT(('1.계획인구(행정)'!$B$7:$B$501=$B166)*('1.계획인구(행정)'!$A$7:$A$501="가야곡면")*('1.계획인구(행정)'!L$7:L$501))</f>
        <v>0</v>
      </c>
      <c r="L166" s="114">
        <f>SUMPRODUCT(('1.계획인구(행정)'!$B$7:$B$501=$B166)*('1.계획인구(행정)'!$A$7:$A$501="가야곡면")*('1.계획인구(행정)'!M$7:M$501))</f>
        <v>0</v>
      </c>
      <c r="M166" s="114">
        <f>SUMPRODUCT(('1.계획인구(행정)'!$B$7:$B$501=$B166)*('1.계획인구(행정)'!$A$7:$A$501="가야곡면")*('1.계획인구(행정)'!N$7:N$501))</f>
        <v>0</v>
      </c>
      <c r="N166" s="114">
        <f>SUMPRODUCT(('1.계획인구(행정)'!$B$7:$B$501=$B166)*('1.계획인구(행정)'!$A$7:$A$501="가야곡면")*('1.계획인구(행정)'!O$7:O$501))</f>
        <v>0</v>
      </c>
      <c r="O166" s="114">
        <f t="shared" si="100"/>
        <v>242</v>
      </c>
      <c r="P166" s="114">
        <f t="shared" si="101"/>
        <v>242</v>
      </c>
      <c r="Q166" s="114">
        <f t="shared" si="101"/>
        <v>238</v>
      </c>
      <c r="R166" s="114">
        <f t="shared" si="102"/>
        <v>236</v>
      </c>
      <c r="S166" s="114">
        <f t="shared" si="103"/>
        <v>242</v>
      </c>
      <c r="T166" s="114">
        <f t="shared" si="104"/>
        <v>246</v>
      </c>
    </row>
    <row r="167" spans="1:20" ht="15.6" customHeight="1">
      <c r="A167" s="230"/>
      <c r="B167" s="208" t="s">
        <v>881</v>
      </c>
      <c r="C167" s="114">
        <f>SUMPRODUCT(('1.계획인구(행정)'!$B$7:$B$501=$B167)*('1.계획인구(행정)'!$A$7:$A$501="가야곡면")*('1.계획인구(행정)'!D$7:D$501))</f>
        <v>508</v>
      </c>
      <c r="D167" s="114">
        <f>SUMPRODUCT(('1.계획인구(행정)'!$B$7:$B$501=$B167)*('1.계획인구(행정)'!$A$7:$A$501="가야곡면")*('1.계획인구(행정)'!E$7:E$501))</f>
        <v>510</v>
      </c>
      <c r="E167" s="114">
        <f>SUMPRODUCT(('1.계획인구(행정)'!$B$7:$B$501=$B167)*('1.계획인구(행정)'!$A$7:$A$501="가야곡면")*('1.계획인구(행정)'!F$7:F$501))</f>
        <v>502</v>
      </c>
      <c r="F167" s="114">
        <f>SUMPRODUCT(('1.계획인구(행정)'!$B$7:$B$501=$B167)*('1.계획인구(행정)'!$A$7:$A$501="가야곡면")*('1.계획인구(행정)'!G$7:G$501))</f>
        <v>496</v>
      </c>
      <c r="G167" s="114">
        <f>SUMPRODUCT(('1.계획인구(행정)'!$B$7:$B$501=$B167)*('1.계획인구(행정)'!$A$7:$A$501="가야곡면")*('1.계획인구(행정)'!H$7:H$501))</f>
        <v>508</v>
      </c>
      <c r="H167" s="114">
        <f>SUMPRODUCT(('1.계획인구(행정)'!$B$7:$B$501=$B167)*('1.계획인구(행정)'!$A$7:$A$501="가야곡면")*('1.계획인구(행정)'!I$7:I$501))</f>
        <v>517</v>
      </c>
      <c r="I167" s="114">
        <f>SUMPRODUCT(('1.계획인구(행정)'!$B$7:$B$501=$B167)*('1.계획인구(행정)'!$A$7:$A$501="가야곡면")*('1.계획인구(행정)'!J$7:J$501))</f>
        <v>0</v>
      </c>
      <c r="J167" s="114">
        <f>SUMPRODUCT(('1.계획인구(행정)'!$B$7:$B$501=$B167)*('1.계획인구(행정)'!$A$7:$A$501="가야곡면")*('1.계획인구(행정)'!K$7:K$501))</f>
        <v>0</v>
      </c>
      <c r="K167" s="114">
        <f>SUMPRODUCT(('1.계획인구(행정)'!$B$7:$B$501=$B167)*('1.계획인구(행정)'!$A$7:$A$501="가야곡면")*('1.계획인구(행정)'!L$7:L$501))</f>
        <v>0</v>
      </c>
      <c r="L167" s="114">
        <f>SUMPRODUCT(('1.계획인구(행정)'!$B$7:$B$501=$B167)*('1.계획인구(행정)'!$A$7:$A$501="가야곡면")*('1.계획인구(행정)'!M$7:M$501))</f>
        <v>0</v>
      </c>
      <c r="M167" s="114">
        <f>SUMPRODUCT(('1.계획인구(행정)'!$B$7:$B$501=$B167)*('1.계획인구(행정)'!$A$7:$A$501="가야곡면")*('1.계획인구(행정)'!N$7:N$501))</f>
        <v>0</v>
      </c>
      <c r="N167" s="114">
        <f>SUMPRODUCT(('1.계획인구(행정)'!$B$7:$B$501=$B167)*('1.계획인구(행정)'!$A$7:$A$501="가야곡면")*('1.계획인구(행정)'!O$7:O$501))</f>
        <v>0</v>
      </c>
      <c r="O167" s="114">
        <f t="shared" si="100"/>
        <v>508</v>
      </c>
      <c r="P167" s="114">
        <f t="shared" si="101"/>
        <v>510</v>
      </c>
      <c r="Q167" s="114">
        <f t="shared" si="101"/>
        <v>502</v>
      </c>
      <c r="R167" s="114">
        <f t="shared" si="102"/>
        <v>496</v>
      </c>
      <c r="S167" s="114">
        <f t="shared" si="103"/>
        <v>508</v>
      </c>
      <c r="T167" s="114">
        <f t="shared" si="104"/>
        <v>517</v>
      </c>
    </row>
    <row r="168" spans="1:20" ht="15.6" customHeight="1">
      <c r="A168" s="230"/>
      <c r="B168" s="208" t="s">
        <v>1068</v>
      </c>
      <c r="C168" s="114">
        <f>SUMPRODUCT(('1.계획인구(행정)'!$B$7:$B$501=$B168)*('1.계획인구(행정)'!$A$7:$A$501="가야곡면")*('1.계획인구(행정)'!D$7:D$501))</f>
        <v>332</v>
      </c>
      <c r="D168" s="114">
        <f>SUMPRODUCT(('1.계획인구(행정)'!$B$7:$B$501=$B168)*('1.계획인구(행정)'!$A$7:$A$501="가야곡면")*('1.계획인구(행정)'!E$7:E$501))</f>
        <v>332</v>
      </c>
      <c r="E168" s="114">
        <f>SUMPRODUCT(('1.계획인구(행정)'!$B$7:$B$501=$B168)*('1.계획인구(행정)'!$A$7:$A$501="가야곡면")*('1.계획인구(행정)'!F$7:F$501))</f>
        <v>327</v>
      </c>
      <c r="F168" s="114">
        <f>SUMPRODUCT(('1.계획인구(행정)'!$B$7:$B$501=$B168)*('1.계획인구(행정)'!$A$7:$A$501="가야곡면")*('1.계획인구(행정)'!G$7:G$501))</f>
        <v>324</v>
      </c>
      <c r="G168" s="114">
        <f>SUMPRODUCT(('1.계획인구(행정)'!$B$7:$B$501=$B168)*('1.계획인구(행정)'!$A$7:$A$501="가야곡면")*('1.계획인구(행정)'!H$7:H$501))</f>
        <v>331</v>
      </c>
      <c r="H168" s="114">
        <f>SUMPRODUCT(('1.계획인구(행정)'!$B$7:$B$501=$B168)*('1.계획인구(행정)'!$A$7:$A$501="가야곡면")*('1.계획인구(행정)'!I$7:I$501))</f>
        <v>337</v>
      </c>
      <c r="I168" s="114">
        <f>SUMPRODUCT(('1.계획인구(행정)'!$B$7:$B$501=$B168)*('1.계획인구(행정)'!$A$7:$A$501="가야곡면")*('1.계획인구(행정)'!J$7:J$501))</f>
        <v>0</v>
      </c>
      <c r="J168" s="114">
        <f>SUMPRODUCT(('1.계획인구(행정)'!$B$7:$B$501=$B168)*('1.계획인구(행정)'!$A$7:$A$501="가야곡면")*('1.계획인구(행정)'!K$7:K$501))</f>
        <v>0</v>
      </c>
      <c r="K168" s="114">
        <f>SUMPRODUCT(('1.계획인구(행정)'!$B$7:$B$501=$B168)*('1.계획인구(행정)'!$A$7:$A$501="가야곡면")*('1.계획인구(행정)'!L$7:L$501))</f>
        <v>0</v>
      </c>
      <c r="L168" s="114">
        <f>SUMPRODUCT(('1.계획인구(행정)'!$B$7:$B$501=$B168)*('1.계획인구(행정)'!$A$7:$A$501="가야곡면")*('1.계획인구(행정)'!M$7:M$501))</f>
        <v>0</v>
      </c>
      <c r="M168" s="114">
        <f>SUMPRODUCT(('1.계획인구(행정)'!$B$7:$B$501=$B168)*('1.계획인구(행정)'!$A$7:$A$501="가야곡면")*('1.계획인구(행정)'!N$7:N$501))</f>
        <v>0</v>
      </c>
      <c r="N168" s="114">
        <f>SUMPRODUCT(('1.계획인구(행정)'!$B$7:$B$501=$B168)*('1.계획인구(행정)'!$A$7:$A$501="가야곡면")*('1.계획인구(행정)'!O$7:O$501))</f>
        <v>0</v>
      </c>
      <c r="O168" s="114">
        <f t="shared" si="100"/>
        <v>332</v>
      </c>
      <c r="P168" s="114">
        <f t="shared" si="101"/>
        <v>332</v>
      </c>
      <c r="Q168" s="114">
        <f t="shared" si="101"/>
        <v>327</v>
      </c>
      <c r="R168" s="114">
        <f t="shared" si="102"/>
        <v>324</v>
      </c>
      <c r="S168" s="114">
        <f t="shared" si="103"/>
        <v>331</v>
      </c>
      <c r="T168" s="114">
        <f t="shared" si="104"/>
        <v>337</v>
      </c>
    </row>
    <row r="169" spans="1:20" ht="15.6" customHeight="1">
      <c r="A169" s="230"/>
      <c r="B169" s="208" t="s">
        <v>1069</v>
      </c>
      <c r="C169" s="114">
        <f>SUMPRODUCT(('1.계획인구(행정)'!$B$7:$B$501=$B169)*('1.계획인구(행정)'!$A$7:$A$501="가야곡면")*('1.계획인구(행정)'!D$7:D$501))</f>
        <v>372</v>
      </c>
      <c r="D169" s="114">
        <f>SUMPRODUCT(('1.계획인구(행정)'!$B$7:$B$501=$B169)*('1.계획인구(행정)'!$A$7:$A$501="가야곡면")*('1.계획인구(행정)'!E$7:E$501))</f>
        <v>372</v>
      </c>
      <c r="E169" s="114">
        <f>SUMPRODUCT(('1.계획인구(행정)'!$B$7:$B$501=$B169)*('1.계획인구(행정)'!$A$7:$A$501="가야곡면")*('1.계획인구(행정)'!F$7:F$501))</f>
        <v>366</v>
      </c>
      <c r="F169" s="114">
        <f>SUMPRODUCT(('1.계획인구(행정)'!$B$7:$B$501=$B169)*('1.계획인구(행정)'!$A$7:$A$501="가야곡면")*('1.계획인구(행정)'!G$7:G$501))</f>
        <v>362</v>
      </c>
      <c r="G169" s="114">
        <f>SUMPRODUCT(('1.계획인구(행정)'!$B$7:$B$501=$B169)*('1.계획인구(행정)'!$A$7:$A$501="가야곡면")*('1.계획인구(행정)'!H$7:H$501))</f>
        <v>370</v>
      </c>
      <c r="H169" s="114">
        <f>SUMPRODUCT(('1.계획인구(행정)'!$B$7:$B$501=$B169)*('1.계획인구(행정)'!$A$7:$A$501="가야곡면")*('1.계획인구(행정)'!I$7:I$501))</f>
        <v>378</v>
      </c>
      <c r="I169" s="114">
        <f>SUMPRODUCT(('1.계획인구(행정)'!$B$7:$B$501=$B169)*('1.계획인구(행정)'!$A$7:$A$501="가야곡면")*('1.계획인구(행정)'!J$7:J$501))</f>
        <v>0</v>
      </c>
      <c r="J169" s="114">
        <f>SUMPRODUCT(('1.계획인구(행정)'!$B$7:$B$501=$B169)*('1.계획인구(행정)'!$A$7:$A$501="가야곡면")*('1.계획인구(행정)'!K$7:K$501))</f>
        <v>0</v>
      </c>
      <c r="K169" s="114">
        <f>SUMPRODUCT(('1.계획인구(행정)'!$B$7:$B$501=$B169)*('1.계획인구(행정)'!$A$7:$A$501="가야곡면")*('1.계획인구(행정)'!L$7:L$501))</f>
        <v>0</v>
      </c>
      <c r="L169" s="114">
        <f>SUMPRODUCT(('1.계획인구(행정)'!$B$7:$B$501=$B169)*('1.계획인구(행정)'!$A$7:$A$501="가야곡면")*('1.계획인구(행정)'!M$7:M$501))</f>
        <v>0</v>
      </c>
      <c r="M169" s="114">
        <f>SUMPRODUCT(('1.계획인구(행정)'!$B$7:$B$501=$B169)*('1.계획인구(행정)'!$A$7:$A$501="가야곡면")*('1.계획인구(행정)'!N$7:N$501))</f>
        <v>0</v>
      </c>
      <c r="N169" s="114">
        <f>SUMPRODUCT(('1.계획인구(행정)'!$B$7:$B$501=$B169)*('1.계획인구(행정)'!$A$7:$A$501="가야곡면")*('1.계획인구(행정)'!O$7:O$501))</f>
        <v>0</v>
      </c>
      <c r="O169" s="114">
        <f t="shared" si="100"/>
        <v>372</v>
      </c>
      <c r="P169" s="114">
        <f t="shared" si="101"/>
        <v>372</v>
      </c>
      <c r="Q169" s="114">
        <f t="shared" si="101"/>
        <v>366</v>
      </c>
      <c r="R169" s="114">
        <f t="shared" si="102"/>
        <v>362</v>
      </c>
      <c r="S169" s="114">
        <f t="shared" si="103"/>
        <v>370</v>
      </c>
      <c r="T169" s="114">
        <f t="shared" si="104"/>
        <v>378</v>
      </c>
    </row>
    <row r="170" spans="1:20" ht="15.6" customHeight="1">
      <c r="A170" s="230"/>
      <c r="B170" s="208" t="s">
        <v>1042</v>
      </c>
      <c r="C170" s="114">
        <f>SUMPRODUCT(('1.계획인구(행정)'!$B$7:$B$501=$B170)*('1.계획인구(행정)'!$A$7:$A$501="가야곡면")*('1.계획인구(행정)'!D$7:D$501))</f>
        <v>123</v>
      </c>
      <c r="D170" s="114">
        <f>SUMPRODUCT(('1.계획인구(행정)'!$B$7:$B$501=$B170)*('1.계획인구(행정)'!$A$7:$A$501="가야곡면")*('1.계획인구(행정)'!E$7:E$501))</f>
        <v>123</v>
      </c>
      <c r="E170" s="114">
        <f>SUMPRODUCT(('1.계획인구(행정)'!$B$7:$B$501=$B170)*('1.계획인구(행정)'!$A$7:$A$501="가야곡면")*('1.계획인구(행정)'!F$7:F$501))</f>
        <v>121</v>
      </c>
      <c r="F170" s="114">
        <f>SUMPRODUCT(('1.계획인구(행정)'!$B$7:$B$501=$B170)*('1.계획인구(행정)'!$A$7:$A$501="가야곡면")*('1.계획인구(행정)'!G$7:G$501))</f>
        <v>120</v>
      </c>
      <c r="G170" s="114">
        <f>SUMPRODUCT(('1.계획인구(행정)'!$B$7:$B$501=$B170)*('1.계획인구(행정)'!$A$7:$A$501="가야곡면")*('1.계획인구(행정)'!H$7:H$501))</f>
        <v>123</v>
      </c>
      <c r="H170" s="114">
        <f>SUMPRODUCT(('1.계획인구(행정)'!$B$7:$B$501=$B170)*('1.계획인구(행정)'!$A$7:$A$501="가야곡면")*('1.계획인구(행정)'!I$7:I$501))</f>
        <v>125</v>
      </c>
      <c r="I170" s="114">
        <f>SUMPRODUCT(('1.계획인구(행정)'!$B$7:$B$501=$B170)*('1.계획인구(행정)'!$A$7:$A$501="가야곡면")*('1.계획인구(행정)'!J$7:J$501))</f>
        <v>0</v>
      </c>
      <c r="J170" s="114">
        <f>SUMPRODUCT(('1.계획인구(행정)'!$B$7:$B$501=$B170)*('1.계획인구(행정)'!$A$7:$A$501="가야곡면")*('1.계획인구(행정)'!K$7:K$501))</f>
        <v>0</v>
      </c>
      <c r="K170" s="114">
        <f>SUMPRODUCT(('1.계획인구(행정)'!$B$7:$B$501=$B170)*('1.계획인구(행정)'!$A$7:$A$501="가야곡면")*('1.계획인구(행정)'!L$7:L$501))</f>
        <v>0</v>
      </c>
      <c r="L170" s="114">
        <f>SUMPRODUCT(('1.계획인구(행정)'!$B$7:$B$501=$B170)*('1.계획인구(행정)'!$A$7:$A$501="가야곡면")*('1.계획인구(행정)'!M$7:M$501))</f>
        <v>0</v>
      </c>
      <c r="M170" s="114">
        <f>SUMPRODUCT(('1.계획인구(행정)'!$B$7:$B$501=$B170)*('1.계획인구(행정)'!$A$7:$A$501="가야곡면")*('1.계획인구(행정)'!N$7:N$501))</f>
        <v>0</v>
      </c>
      <c r="N170" s="114">
        <f>SUMPRODUCT(('1.계획인구(행정)'!$B$7:$B$501=$B170)*('1.계획인구(행정)'!$A$7:$A$501="가야곡면")*('1.계획인구(행정)'!O$7:O$501))</f>
        <v>0</v>
      </c>
      <c r="O170" s="114">
        <f t="shared" si="100"/>
        <v>123</v>
      </c>
      <c r="P170" s="114">
        <f t="shared" si="101"/>
        <v>123</v>
      </c>
      <c r="Q170" s="114">
        <f t="shared" si="101"/>
        <v>121</v>
      </c>
      <c r="R170" s="114">
        <f t="shared" si="102"/>
        <v>120</v>
      </c>
      <c r="S170" s="114">
        <f t="shared" si="103"/>
        <v>123</v>
      </c>
      <c r="T170" s="114">
        <f t="shared" si="104"/>
        <v>125</v>
      </c>
    </row>
    <row r="171" spans="1:20" ht="15.6" customHeight="1">
      <c r="A171" s="230" t="s">
        <v>737</v>
      </c>
      <c r="B171" s="210" t="s">
        <v>36</v>
      </c>
      <c r="C171" s="115">
        <f>SUM(C172:C181)</f>
        <v>5431</v>
      </c>
      <c r="D171" s="115">
        <f t="shared" ref="D171" si="105">SUM(D172:D181)</f>
        <v>5438</v>
      </c>
      <c r="E171" s="115">
        <f t="shared" ref="E171:T171" si="106">SUM(E172:E181)</f>
        <v>5355</v>
      </c>
      <c r="F171" s="115">
        <f t="shared" si="106"/>
        <v>5299</v>
      </c>
      <c r="G171" s="115">
        <f t="shared" si="106"/>
        <v>5425</v>
      </c>
      <c r="H171" s="115">
        <f t="shared" si="106"/>
        <v>5524</v>
      </c>
      <c r="I171" s="115">
        <f t="shared" si="106"/>
        <v>0</v>
      </c>
      <c r="J171" s="115">
        <f t="shared" ref="J171" si="107">SUM(J172:J181)</f>
        <v>0</v>
      </c>
      <c r="K171" s="115">
        <f t="shared" si="106"/>
        <v>0</v>
      </c>
      <c r="L171" s="115">
        <f t="shared" si="106"/>
        <v>0</v>
      </c>
      <c r="M171" s="115">
        <f t="shared" si="106"/>
        <v>0</v>
      </c>
      <c r="N171" s="115">
        <f t="shared" si="106"/>
        <v>0</v>
      </c>
      <c r="O171" s="115">
        <f t="shared" si="106"/>
        <v>5431</v>
      </c>
      <c r="P171" s="115">
        <f t="shared" ref="P171" si="108">SUM(P172:P181)</f>
        <v>5438</v>
      </c>
      <c r="Q171" s="115">
        <f t="shared" si="106"/>
        <v>5355</v>
      </c>
      <c r="R171" s="115">
        <f t="shared" si="106"/>
        <v>5299</v>
      </c>
      <c r="S171" s="115">
        <f t="shared" si="106"/>
        <v>5425</v>
      </c>
      <c r="T171" s="115">
        <f t="shared" si="106"/>
        <v>5524</v>
      </c>
    </row>
    <row r="172" spans="1:20" ht="15.6" customHeight="1">
      <c r="A172" s="230"/>
      <c r="B172" s="208" t="s">
        <v>1071</v>
      </c>
      <c r="C172" s="114">
        <f>SUMPRODUCT(('1.계획인구(행정)'!$B$7:$B$501=$B172)*('1.계획인구(행정)'!$A$7:$A$501="은진면")*('1.계획인구(행정)'!D$7:D$501))</f>
        <v>527</v>
      </c>
      <c r="D172" s="114">
        <f>SUMPRODUCT(('1.계획인구(행정)'!$B$7:$B$501=$B172)*('1.계획인구(행정)'!$A$7:$A$501="은진면")*('1.계획인구(행정)'!E$7:E$501))</f>
        <v>527</v>
      </c>
      <c r="E172" s="114">
        <f>SUMPRODUCT(('1.계획인구(행정)'!$B$7:$B$501=$B172)*('1.계획인구(행정)'!$A$7:$A$501="은진면")*('1.계획인구(행정)'!F$7:F$501))</f>
        <v>519</v>
      </c>
      <c r="F172" s="114">
        <f>SUMPRODUCT(('1.계획인구(행정)'!$B$7:$B$501=$B172)*('1.계획인구(행정)'!$A$7:$A$501="은진면")*('1.계획인구(행정)'!G$7:G$501))</f>
        <v>514</v>
      </c>
      <c r="G172" s="114">
        <f>SUMPRODUCT(('1.계획인구(행정)'!$B$7:$B$501=$B172)*('1.계획인구(행정)'!$A$7:$A$501="은진면")*('1.계획인구(행정)'!H$7:H$501))</f>
        <v>527</v>
      </c>
      <c r="H172" s="114">
        <f>SUMPRODUCT(('1.계획인구(행정)'!$B$7:$B$501=$B172)*('1.계획인구(행정)'!$A$7:$A$501="은진면")*('1.계획인구(행정)'!I$7:I$501))</f>
        <v>536</v>
      </c>
      <c r="I172" s="114">
        <f>SUMPRODUCT(('1.계획인구(행정)'!$B$7:$B$501=$B172)*('1.계획인구(행정)'!$A$7:$A$501="은진면")*('1.계획인구(행정)'!J$7:J$501))</f>
        <v>0</v>
      </c>
      <c r="J172" s="114">
        <f>SUMPRODUCT(('1.계획인구(행정)'!$B$7:$B$501=$B172)*('1.계획인구(행정)'!$A$7:$A$501="은진면")*('1.계획인구(행정)'!K$7:K$501))</f>
        <v>0</v>
      </c>
      <c r="K172" s="114">
        <f>SUMPRODUCT(('1.계획인구(행정)'!$B$7:$B$501=$B172)*('1.계획인구(행정)'!$A$7:$A$501="은진면")*('1.계획인구(행정)'!L$7:L$501))</f>
        <v>0</v>
      </c>
      <c r="L172" s="114">
        <f>SUMPRODUCT(('1.계획인구(행정)'!$B$7:$B$501=$B172)*('1.계획인구(행정)'!$A$7:$A$501="은진면")*('1.계획인구(행정)'!M$7:M$501))</f>
        <v>0</v>
      </c>
      <c r="M172" s="114">
        <f>SUMPRODUCT(('1.계획인구(행정)'!$B$7:$B$501=$B172)*('1.계획인구(행정)'!$A$7:$A$501="은진면")*('1.계획인구(행정)'!N$7:N$501))</f>
        <v>0</v>
      </c>
      <c r="N172" s="114">
        <f>SUMPRODUCT(('1.계획인구(행정)'!$B$7:$B$501=$B172)*('1.계획인구(행정)'!$A$7:$A$501="은진면")*('1.계획인구(행정)'!O$7:O$501))</f>
        <v>0</v>
      </c>
      <c r="O172" s="114">
        <f t="shared" ref="O172:O181" si="109">C172+I172</f>
        <v>527</v>
      </c>
      <c r="P172" s="114">
        <f t="shared" ref="P172:Q181" si="110">D172+J172</f>
        <v>527</v>
      </c>
      <c r="Q172" s="114">
        <f t="shared" si="110"/>
        <v>519</v>
      </c>
      <c r="R172" s="114">
        <f t="shared" ref="R172:R181" si="111">F172+L172</f>
        <v>514</v>
      </c>
      <c r="S172" s="114">
        <f t="shared" ref="S172:S181" si="112">G172+M172</f>
        <v>527</v>
      </c>
      <c r="T172" s="114">
        <f t="shared" ref="T172:T181" si="113">H172+N172</f>
        <v>536</v>
      </c>
    </row>
    <row r="173" spans="1:20" ht="15.6" customHeight="1">
      <c r="A173" s="230"/>
      <c r="B173" s="208" t="s">
        <v>742</v>
      </c>
      <c r="C173" s="114">
        <f>SUMPRODUCT(('1.계획인구(행정)'!$B$7:$B$501=$B173)*('1.계획인구(행정)'!$A$7:$A$501="은진면")*('1.계획인구(행정)'!D$7:D$501))</f>
        <v>474</v>
      </c>
      <c r="D173" s="114">
        <f>SUMPRODUCT(('1.계획인구(행정)'!$B$7:$B$501=$B173)*('1.계획인구(행정)'!$A$7:$A$501="은진면")*('1.계획인구(행정)'!E$7:E$501))</f>
        <v>474</v>
      </c>
      <c r="E173" s="114">
        <f>SUMPRODUCT(('1.계획인구(행정)'!$B$7:$B$501=$B173)*('1.계획인구(행정)'!$A$7:$A$501="은진면")*('1.계획인구(행정)'!F$7:F$501))</f>
        <v>467</v>
      </c>
      <c r="F173" s="114">
        <f>SUMPRODUCT(('1.계획인구(행정)'!$B$7:$B$501=$B173)*('1.계획인구(행정)'!$A$7:$A$501="은진면")*('1.계획인구(행정)'!G$7:G$501))</f>
        <v>463</v>
      </c>
      <c r="G173" s="114">
        <f>SUMPRODUCT(('1.계획인구(행정)'!$B$7:$B$501=$B173)*('1.계획인구(행정)'!$A$7:$A$501="은진면")*('1.계획인구(행정)'!H$7:H$501))</f>
        <v>474</v>
      </c>
      <c r="H173" s="114">
        <f>SUMPRODUCT(('1.계획인구(행정)'!$B$7:$B$501=$B173)*('1.계획인구(행정)'!$A$7:$A$501="은진면")*('1.계획인구(행정)'!I$7:I$501))</f>
        <v>482</v>
      </c>
      <c r="I173" s="114">
        <f>SUMPRODUCT(('1.계획인구(행정)'!$B$7:$B$501=$B173)*('1.계획인구(행정)'!$A$7:$A$501="은진면")*('1.계획인구(행정)'!J$7:J$501))</f>
        <v>0</v>
      </c>
      <c r="J173" s="114">
        <f>SUMPRODUCT(('1.계획인구(행정)'!$B$7:$B$501=$B173)*('1.계획인구(행정)'!$A$7:$A$501="은진면")*('1.계획인구(행정)'!K$7:K$501))</f>
        <v>0</v>
      </c>
      <c r="K173" s="114">
        <f>SUMPRODUCT(('1.계획인구(행정)'!$B$7:$B$501=$B173)*('1.계획인구(행정)'!$A$7:$A$501="은진면")*('1.계획인구(행정)'!L$7:L$501))</f>
        <v>0</v>
      </c>
      <c r="L173" s="114">
        <f>SUMPRODUCT(('1.계획인구(행정)'!$B$7:$B$501=$B173)*('1.계획인구(행정)'!$A$7:$A$501="은진면")*('1.계획인구(행정)'!M$7:M$501))</f>
        <v>0</v>
      </c>
      <c r="M173" s="114">
        <f>SUMPRODUCT(('1.계획인구(행정)'!$B$7:$B$501=$B173)*('1.계획인구(행정)'!$A$7:$A$501="은진면")*('1.계획인구(행정)'!N$7:N$501))</f>
        <v>0</v>
      </c>
      <c r="N173" s="114">
        <f>SUMPRODUCT(('1.계획인구(행정)'!$B$7:$B$501=$B173)*('1.계획인구(행정)'!$A$7:$A$501="은진면")*('1.계획인구(행정)'!O$7:O$501))</f>
        <v>0</v>
      </c>
      <c r="O173" s="114">
        <f t="shared" si="109"/>
        <v>474</v>
      </c>
      <c r="P173" s="114">
        <f t="shared" si="110"/>
        <v>474</v>
      </c>
      <c r="Q173" s="114">
        <f t="shared" si="110"/>
        <v>467</v>
      </c>
      <c r="R173" s="114">
        <f t="shared" si="111"/>
        <v>463</v>
      </c>
      <c r="S173" s="114">
        <f t="shared" si="112"/>
        <v>474</v>
      </c>
      <c r="T173" s="114">
        <f t="shared" si="113"/>
        <v>482</v>
      </c>
    </row>
    <row r="174" spans="1:20" ht="15.6" customHeight="1">
      <c r="A174" s="230"/>
      <c r="B174" s="208" t="s">
        <v>1073</v>
      </c>
      <c r="C174" s="114">
        <f>SUMPRODUCT(('1.계획인구(행정)'!$B$7:$B$501=$B174)*('1.계획인구(행정)'!$A$7:$A$501="은진면")*('1.계획인구(행정)'!D$7:D$501))</f>
        <v>404</v>
      </c>
      <c r="D174" s="114">
        <f>SUMPRODUCT(('1.계획인구(행정)'!$B$7:$B$501=$B174)*('1.계획인구(행정)'!$A$7:$A$501="은진면")*('1.계획인구(행정)'!E$7:E$501))</f>
        <v>404</v>
      </c>
      <c r="E174" s="114">
        <f>SUMPRODUCT(('1.계획인구(행정)'!$B$7:$B$501=$B174)*('1.계획인구(행정)'!$A$7:$A$501="은진면")*('1.계획인구(행정)'!F$7:F$501))</f>
        <v>398</v>
      </c>
      <c r="F174" s="114">
        <f>SUMPRODUCT(('1.계획인구(행정)'!$B$7:$B$501=$B174)*('1.계획인구(행정)'!$A$7:$A$501="은진면")*('1.계획인구(행정)'!G$7:G$501))</f>
        <v>394</v>
      </c>
      <c r="G174" s="114">
        <f>SUMPRODUCT(('1.계획인구(행정)'!$B$7:$B$501=$B174)*('1.계획인구(행정)'!$A$7:$A$501="은진면")*('1.계획인구(행정)'!H$7:H$501))</f>
        <v>403</v>
      </c>
      <c r="H174" s="114">
        <f>SUMPRODUCT(('1.계획인구(행정)'!$B$7:$B$501=$B174)*('1.계획인구(행정)'!$A$7:$A$501="은진면")*('1.계획인구(행정)'!I$7:I$501))</f>
        <v>411</v>
      </c>
      <c r="I174" s="114">
        <f>SUMPRODUCT(('1.계획인구(행정)'!$B$7:$B$501=$B174)*('1.계획인구(행정)'!$A$7:$A$501="은진면")*('1.계획인구(행정)'!J$7:J$501))</f>
        <v>0</v>
      </c>
      <c r="J174" s="114">
        <f>SUMPRODUCT(('1.계획인구(행정)'!$B$7:$B$501=$B174)*('1.계획인구(행정)'!$A$7:$A$501="은진면")*('1.계획인구(행정)'!K$7:K$501))</f>
        <v>0</v>
      </c>
      <c r="K174" s="114">
        <f>SUMPRODUCT(('1.계획인구(행정)'!$B$7:$B$501=$B174)*('1.계획인구(행정)'!$A$7:$A$501="은진면")*('1.계획인구(행정)'!L$7:L$501))</f>
        <v>0</v>
      </c>
      <c r="L174" s="114">
        <f>SUMPRODUCT(('1.계획인구(행정)'!$B$7:$B$501=$B174)*('1.계획인구(행정)'!$A$7:$A$501="은진면")*('1.계획인구(행정)'!M$7:M$501))</f>
        <v>0</v>
      </c>
      <c r="M174" s="114">
        <f>SUMPRODUCT(('1.계획인구(행정)'!$B$7:$B$501=$B174)*('1.계획인구(행정)'!$A$7:$A$501="은진면")*('1.계획인구(행정)'!N$7:N$501))</f>
        <v>0</v>
      </c>
      <c r="N174" s="114">
        <f>SUMPRODUCT(('1.계획인구(행정)'!$B$7:$B$501=$B174)*('1.계획인구(행정)'!$A$7:$A$501="은진면")*('1.계획인구(행정)'!O$7:O$501))</f>
        <v>0</v>
      </c>
      <c r="O174" s="114">
        <f t="shared" si="109"/>
        <v>404</v>
      </c>
      <c r="P174" s="114">
        <f t="shared" si="110"/>
        <v>404</v>
      </c>
      <c r="Q174" s="114">
        <f t="shared" si="110"/>
        <v>398</v>
      </c>
      <c r="R174" s="114">
        <f t="shared" si="111"/>
        <v>394</v>
      </c>
      <c r="S174" s="114">
        <f t="shared" si="112"/>
        <v>403</v>
      </c>
      <c r="T174" s="114">
        <f t="shared" si="113"/>
        <v>411</v>
      </c>
    </row>
    <row r="175" spans="1:20" ht="15.6" customHeight="1">
      <c r="A175" s="230"/>
      <c r="B175" s="208" t="s">
        <v>1074</v>
      </c>
      <c r="C175" s="114">
        <f>SUMPRODUCT(('1.계획인구(행정)'!$B$7:$B$501=$B175)*('1.계획인구(행정)'!$A$7:$A$501="은진면")*('1.계획인구(행정)'!D$7:D$501))</f>
        <v>480</v>
      </c>
      <c r="D175" s="114">
        <f>SUMPRODUCT(('1.계획인구(행정)'!$B$7:$B$501=$B175)*('1.계획인구(행정)'!$A$7:$A$501="은진면")*('1.계획인구(행정)'!E$7:E$501))</f>
        <v>481</v>
      </c>
      <c r="E175" s="114">
        <f>SUMPRODUCT(('1.계획인구(행정)'!$B$7:$B$501=$B175)*('1.계획인구(행정)'!$A$7:$A$501="은진면")*('1.계획인구(행정)'!F$7:F$501))</f>
        <v>474</v>
      </c>
      <c r="F175" s="114">
        <f>SUMPRODUCT(('1.계획인구(행정)'!$B$7:$B$501=$B175)*('1.계획인구(행정)'!$A$7:$A$501="은진면")*('1.계획인구(행정)'!G$7:G$501))</f>
        <v>468</v>
      </c>
      <c r="G175" s="114">
        <f>SUMPRODUCT(('1.계획인구(행정)'!$B$7:$B$501=$B175)*('1.계획인구(행정)'!$A$7:$A$501="은진면")*('1.계획인구(행정)'!H$7:H$501))</f>
        <v>478</v>
      </c>
      <c r="H175" s="114">
        <f>SUMPRODUCT(('1.계획인구(행정)'!$B$7:$B$501=$B175)*('1.계획인구(행정)'!$A$7:$A$501="은진면")*('1.계획인구(행정)'!I$7:I$501))</f>
        <v>488</v>
      </c>
      <c r="I175" s="114">
        <f>SUMPRODUCT(('1.계획인구(행정)'!$B$7:$B$501=$B175)*('1.계획인구(행정)'!$A$7:$A$501="은진면")*('1.계획인구(행정)'!J$7:J$501))</f>
        <v>0</v>
      </c>
      <c r="J175" s="114">
        <f>SUMPRODUCT(('1.계획인구(행정)'!$B$7:$B$501=$B175)*('1.계획인구(행정)'!$A$7:$A$501="은진면")*('1.계획인구(행정)'!K$7:K$501))</f>
        <v>0</v>
      </c>
      <c r="K175" s="114">
        <f>SUMPRODUCT(('1.계획인구(행정)'!$B$7:$B$501=$B175)*('1.계획인구(행정)'!$A$7:$A$501="은진면")*('1.계획인구(행정)'!L$7:L$501))</f>
        <v>0</v>
      </c>
      <c r="L175" s="114">
        <f>SUMPRODUCT(('1.계획인구(행정)'!$B$7:$B$501=$B175)*('1.계획인구(행정)'!$A$7:$A$501="은진면")*('1.계획인구(행정)'!M$7:M$501))</f>
        <v>0</v>
      </c>
      <c r="M175" s="114">
        <f>SUMPRODUCT(('1.계획인구(행정)'!$B$7:$B$501=$B175)*('1.계획인구(행정)'!$A$7:$A$501="은진면")*('1.계획인구(행정)'!N$7:N$501))</f>
        <v>0</v>
      </c>
      <c r="N175" s="114">
        <f>SUMPRODUCT(('1.계획인구(행정)'!$B$7:$B$501=$B175)*('1.계획인구(행정)'!$A$7:$A$501="은진면")*('1.계획인구(행정)'!O$7:O$501))</f>
        <v>0</v>
      </c>
      <c r="O175" s="114">
        <f t="shared" si="109"/>
        <v>480</v>
      </c>
      <c r="P175" s="114">
        <f t="shared" si="110"/>
        <v>481</v>
      </c>
      <c r="Q175" s="114">
        <f t="shared" si="110"/>
        <v>474</v>
      </c>
      <c r="R175" s="114">
        <f t="shared" si="111"/>
        <v>468</v>
      </c>
      <c r="S175" s="114">
        <f t="shared" si="112"/>
        <v>478</v>
      </c>
      <c r="T175" s="114">
        <f t="shared" si="113"/>
        <v>488</v>
      </c>
    </row>
    <row r="176" spans="1:20" ht="15.6" customHeight="1">
      <c r="A176" s="230"/>
      <c r="B176" s="208" t="s">
        <v>1075</v>
      </c>
      <c r="C176" s="114">
        <f>SUMPRODUCT(('1.계획인구(행정)'!$B$7:$B$501=$B176)*('1.계획인구(행정)'!$A$7:$A$501="은진면")*('1.계획인구(행정)'!D$7:D$501))</f>
        <v>344</v>
      </c>
      <c r="D176" s="114">
        <f>SUMPRODUCT(('1.계획인구(행정)'!$B$7:$B$501=$B176)*('1.계획인구(행정)'!$A$7:$A$501="은진면")*('1.계획인구(행정)'!E$7:E$501))</f>
        <v>344</v>
      </c>
      <c r="E176" s="114">
        <f>SUMPRODUCT(('1.계획인구(행정)'!$B$7:$B$501=$B176)*('1.계획인구(행정)'!$A$7:$A$501="은진면")*('1.계획인구(행정)'!F$7:F$501))</f>
        <v>339</v>
      </c>
      <c r="F176" s="114">
        <f>SUMPRODUCT(('1.계획인구(행정)'!$B$7:$B$501=$B176)*('1.계획인구(행정)'!$A$7:$A$501="은진면")*('1.계획인구(행정)'!G$7:G$501))</f>
        <v>335</v>
      </c>
      <c r="G176" s="114">
        <f>SUMPRODUCT(('1.계획인구(행정)'!$B$7:$B$501=$B176)*('1.계획인구(행정)'!$A$7:$A$501="은진면")*('1.계획인구(행정)'!H$7:H$501))</f>
        <v>344</v>
      </c>
      <c r="H176" s="114">
        <f>SUMPRODUCT(('1.계획인구(행정)'!$B$7:$B$501=$B176)*('1.계획인구(행정)'!$A$7:$A$501="은진면")*('1.계획인구(행정)'!I$7:I$501))</f>
        <v>349</v>
      </c>
      <c r="I176" s="114">
        <f>SUMPRODUCT(('1.계획인구(행정)'!$B$7:$B$501=$B176)*('1.계획인구(행정)'!$A$7:$A$501="은진면")*('1.계획인구(행정)'!J$7:J$501))</f>
        <v>0</v>
      </c>
      <c r="J176" s="114">
        <f>SUMPRODUCT(('1.계획인구(행정)'!$B$7:$B$501=$B176)*('1.계획인구(행정)'!$A$7:$A$501="은진면")*('1.계획인구(행정)'!K$7:K$501))</f>
        <v>0</v>
      </c>
      <c r="K176" s="114">
        <f>SUMPRODUCT(('1.계획인구(행정)'!$B$7:$B$501=$B176)*('1.계획인구(행정)'!$A$7:$A$501="은진면")*('1.계획인구(행정)'!L$7:L$501))</f>
        <v>0</v>
      </c>
      <c r="L176" s="114">
        <f>SUMPRODUCT(('1.계획인구(행정)'!$B$7:$B$501=$B176)*('1.계획인구(행정)'!$A$7:$A$501="은진면")*('1.계획인구(행정)'!M$7:M$501))</f>
        <v>0</v>
      </c>
      <c r="M176" s="114">
        <f>SUMPRODUCT(('1.계획인구(행정)'!$B$7:$B$501=$B176)*('1.계획인구(행정)'!$A$7:$A$501="은진면")*('1.계획인구(행정)'!N$7:N$501))</f>
        <v>0</v>
      </c>
      <c r="N176" s="114">
        <f>SUMPRODUCT(('1.계획인구(행정)'!$B$7:$B$501=$B176)*('1.계획인구(행정)'!$A$7:$A$501="은진면")*('1.계획인구(행정)'!O$7:O$501))</f>
        <v>0</v>
      </c>
      <c r="O176" s="114">
        <f t="shared" si="109"/>
        <v>344</v>
      </c>
      <c r="P176" s="114">
        <f t="shared" si="110"/>
        <v>344</v>
      </c>
      <c r="Q176" s="114">
        <f t="shared" si="110"/>
        <v>339</v>
      </c>
      <c r="R176" s="114">
        <f t="shared" si="111"/>
        <v>335</v>
      </c>
      <c r="S176" s="114">
        <f t="shared" si="112"/>
        <v>344</v>
      </c>
      <c r="T176" s="114">
        <f t="shared" si="113"/>
        <v>349</v>
      </c>
    </row>
    <row r="177" spans="1:20" ht="15.6" customHeight="1">
      <c r="A177" s="230"/>
      <c r="B177" s="208" t="s">
        <v>966</v>
      </c>
      <c r="C177" s="114">
        <f>SUMPRODUCT(('1.계획인구(행정)'!$B$7:$B$501=$B177)*('1.계획인구(행정)'!$A$7:$A$501="은진면")*('1.계획인구(행정)'!D$7:D$501))</f>
        <v>642</v>
      </c>
      <c r="D177" s="114">
        <f>SUMPRODUCT(('1.계획인구(행정)'!$B$7:$B$501=$B177)*('1.계획인구(행정)'!$A$7:$A$501="은진면")*('1.계획인구(행정)'!E$7:E$501))</f>
        <v>644</v>
      </c>
      <c r="E177" s="114">
        <f>SUMPRODUCT(('1.계획인구(행정)'!$B$7:$B$501=$B177)*('1.계획인구(행정)'!$A$7:$A$501="은진면")*('1.계획인구(행정)'!F$7:F$501))</f>
        <v>634</v>
      </c>
      <c r="F177" s="114">
        <f>SUMPRODUCT(('1.계획인구(행정)'!$B$7:$B$501=$B177)*('1.계획인구(행정)'!$A$7:$A$501="은진면")*('1.계획인구(행정)'!G$7:G$501))</f>
        <v>626</v>
      </c>
      <c r="G177" s="114">
        <f>SUMPRODUCT(('1.계획인구(행정)'!$B$7:$B$501=$B177)*('1.계획인구(행정)'!$A$7:$A$501="은진면")*('1.계획인구(행정)'!H$7:H$501))</f>
        <v>641</v>
      </c>
      <c r="H177" s="114">
        <f>SUMPRODUCT(('1.계획인구(행정)'!$B$7:$B$501=$B177)*('1.계획인구(행정)'!$A$7:$A$501="은진면")*('1.계획인구(행정)'!I$7:I$501))</f>
        <v>653</v>
      </c>
      <c r="I177" s="114">
        <f>SUMPRODUCT(('1.계획인구(행정)'!$B$7:$B$501=$B177)*('1.계획인구(행정)'!$A$7:$A$501="은진면")*('1.계획인구(행정)'!J$7:J$501))</f>
        <v>0</v>
      </c>
      <c r="J177" s="114">
        <f>SUMPRODUCT(('1.계획인구(행정)'!$B$7:$B$501=$B177)*('1.계획인구(행정)'!$A$7:$A$501="은진면")*('1.계획인구(행정)'!K$7:K$501))</f>
        <v>0</v>
      </c>
      <c r="K177" s="114">
        <f>SUMPRODUCT(('1.계획인구(행정)'!$B$7:$B$501=$B177)*('1.계획인구(행정)'!$A$7:$A$501="은진면")*('1.계획인구(행정)'!L$7:L$501))</f>
        <v>0</v>
      </c>
      <c r="L177" s="114">
        <f>SUMPRODUCT(('1.계획인구(행정)'!$B$7:$B$501=$B177)*('1.계획인구(행정)'!$A$7:$A$501="은진면")*('1.계획인구(행정)'!M$7:M$501))</f>
        <v>0</v>
      </c>
      <c r="M177" s="114">
        <f>SUMPRODUCT(('1.계획인구(행정)'!$B$7:$B$501=$B177)*('1.계획인구(행정)'!$A$7:$A$501="은진면")*('1.계획인구(행정)'!N$7:N$501))</f>
        <v>0</v>
      </c>
      <c r="N177" s="114">
        <f>SUMPRODUCT(('1.계획인구(행정)'!$B$7:$B$501=$B177)*('1.계획인구(행정)'!$A$7:$A$501="은진면")*('1.계획인구(행정)'!O$7:O$501))</f>
        <v>0</v>
      </c>
      <c r="O177" s="114">
        <f t="shared" si="109"/>
        <v>642</v>
      </c>
      <c r="P177" s="114">
        <f t="shared" si="110"/>
        <v>644</v>
      </c>
      <c r="Q177" s="114">
        <f t="shared" si="110"/>
        <v>634</v>
      </c>
      <c r="R177" s="114">
        <f t="shared" si="111"/>
        <v>626</v>
      </c>
      <c r="S177" s="114">
        <f t="shared" si="112"/>
        <v>641</v>
      </c>
      <c r="T177" s="114">
        <f t="shared" si="113"/>
        <v>653</v>
      </c>
    </row>
    <row r="178" spans="1:20" ht="15.6" customHeight="1">
      <c r="A178" s="230"/>
      <c r="B178" s="208" t="s">
        <v>1076</v>
      </c>
      <c r="C178" s="114">
        <f>SUMPRODUCT(('1.계획인구(행정)'!$B$7:$B$501=$B178)*('1.계획인구(행정)'!$A$7:$A$501="은진면")*('1.계획인구(행정)'!D$7:D$501))</f>
        <v>1310</v>
      </c>
      <c r="D178" s="114">
        <f>SUMPRODUCT(('1.계획인구(행정)'!$B$7:$B$501=$B178)*('1.계획인구(행정)'!$A$7:$A$501="은진면")*('1.계획인구(행정)'!E$7:E$501))</f>
        <v>1312</v>
      </c>
      <c r="E178" s="114">
        <f>SUMPRODUCT(('1.계획인구(행정)'!$B$7:$B$501=$B178)*('1.계획인구(행정)'!$A$7:$A$501="은진면")*('1.계획인구(행정)'!F$7:F$501))</f>
        <v>1291</v>
      </c>
      <c r="F178" s="114">
        <f>SUMPRODUCT(('1.계획인구(행정)'!$B$7:$B$501=$B178)*('1.계획인구(행정)'!$A$7:$A$501="은진면")*('1.계획인구(행정)'!G$7:G$501))</f>
        <v>1278</v>
      </c>
      <c r="G178" s="114">
        <f>SUMPRODUCT(('1.계획인구(행정)'!$B$7:$B$501=$B178)*('1.계획인구(행정)'!$A$7:$A$501="은진면")*('1.계획인구(행정)'!H$7:H$501))</f>
        <v>1309</v>
      </c>
      <c r="H178" s="114">
        <f>SUMPRODUCT(('1.계획인구(행정)'!$B$7:$B$501=$B178)*('1.계획인구(행정)'!$A$7:$A$501="은진면")*('1.계획인구(행정)'!I$7:I$501))</f>
        <v>1332</v>
      </c>
      <c r="I178" s="114">
        <f>SUMPRODUCT(('1.계획인구(행정)'!$B$7:$B$501=$B178)*('1.계획인구(행정)'!$A$7:$A$501="은진면")*('1.계획인구(행정)'!J$7:J$501))</f>
        <v>0</v>
      </c>
      <c r="J178" s="114">
        <f>SUMPRODUCT(('1.계획인구(행정)'!$B$7:$B$501=$B178)*('1.계획인구(행정)'!$A$7:$A$501="은진면")*('1.계획인구(행정)'!K$7:K$501))</f>
        <v>0</v>
      </c>
      <c r="K178" s="114">
        <f>SUMPRODUCT(('1.계획인구(행정)'!$B$7:$B$501=$B178)*('1.계획인구(행정)'!$A$7:$A$501="은진면")*('1.계획인구(행정)'!L$7:L$501))</f>
        <v>0</v>
      </c>
      <c r="L178" s="114">
        <f>SUMPRODUCT(('1.계획인구(행정)'!$B$7:$B$501=$B178)*('1.계획인구(행정)'!$A$7:$A$501="은진면")*('1.계획인구(행정)'!M$7:M$501))</f>
        <v>0</v>
      </c>
      <c r="M178" s="114">
        <f>SUMPRODUCT(('1.계획인구(행정)'!$B$7:$B$501=$B178)*('1.계획인구(행정)'!$A$7:$A$501="은진면")*('1.계획인구(행정)'!N$7:N$501))</f>
        <v>0</v>
      </c>
      <c r="N178" s="114">
        <f>SUMPRODUCT(('1.계획인구(행정)'!$B$7:$B$501=$B178)*('1.계획인구(행정)'!$A$7:$A$501="은진면")*('1.계획인구(행정)'!O$7:O$501))</f>
        <v>0</v>
      </c>
      <c r="O178" s="114">
        <f t="shared" si="109"/>
        <v>1310</v>
      </c>
      <c r="P178" s="114">
        <f t="shared" si="110"/>
        <v>1312</v>
      </c>
      <c r="Q178" s="114">
        <f t="shared" si="110"/>
        <v>1291</v>
      </c>
      <c r="R178" s="114">
        <f t="shared" si="111"/>
        <v>1278</v>
      </c>
      <c r="S178" s="114">
        <f t="shared" si="112"/>
        <v>1309</v>
      </c>
      <c r="T178" s="114">
        <f t="shared" si="113"/>
        <v>1332</v>
      </c>
    </row>
    <row r="179" spans="1:20" ht="15.6" customHeight="1">
      <c r="A179" s="230"/>
      <c r="B179" s="208" t="s">
        <v>738</v>
      </c>
      <c r="C179" s="114">
        <f>SUMPRODUCT(('1.계획인구(행정)'!$B$7:$B$501=$B179)*('1.계획인구(행정)'!$A$7:$A$501="은진면")*('1.계획인구(행정)'!D$7:D$501))</f>
        <v>424</v>
      </c>
      <c r="D179" s="114">
        <f>SUMPRODUCT(('1.계획인구(행정)'!$B$7:$B$501=$B179)*('1.계획인구(행정)'!$A$7:$A$501="은진면")*('1.계획인구(행정)'!E$7:E$501))</f>
        <v>425</v>
      </c>
      <c r="E179" s="114">
        <f>SUMPRODUCT(('1.계획인구(행정)'!$B$7:$B$501=$B179)*('1.계획인구(행정)'!$A$7:$A$501="은진면")*('1.계획인구(행정)'!F$7:F$501))</f>
        <v>419</v>
      </c>
      <c r="F179" s="114">
        <f>SUMPRODUCT(('1.계획인구(행정)'!$B$7:$B$501=$B179)*('1.계획인구(행정)'!$A$7:$A$501="은진면")*('1.계획인구(행정)'!G$7:G$501))</f>
        <v>414</v>
      </c>
      <c r="G179" s="114">
        <f>SUMPRODUCT(('1.계획인구(행정)'!$B$7:$B$501=$B179)*('1.계획인구(행정)'!$A$7:$A$501="은진면")*('1.계획인구(행정)'!H$7:H$501))</f>
        <v>423</v>
      </c>
      <c r="H179" s="114">
        <f>SUMPRODUCT(('1.계획인구(행정)'!$B$7:$B$501=$B179)*('1.계획인구(행정)'!$A$7:$A$501="은진면")*('1.계획인구(행정)'!I$7:I$501))</f>
        <v>432</v>
      </c>
      <c r="I179" s="114">
        <f>SUMPRODUCT(('1.계획인구(행정)'!$B$7:$B$501=$B179)*('1.계획인구(행정)'!$A$7:$A$501="은진면")*('1.계획인구(행정)'!J$7:J$501))</f>
        <v>0</v>
      </c>
      <c r="J179" s="114">
        <f>SUMPRODUCT(('1.계획인구(행정)'!$B$7:$B$501=$B179)*('1.계획인구(행정)'!$A$7:$A$501="은진면")*('1.계획인구(행정)'!K$7:K$501))</f>
        <v>0</v>
      </c>
      <c r="K179" s="114">
        <f>SUMPRODUCT(('1.계획인구(행정)'!$B$7:$B$501=$B179)*('1.계획인구(행정)'!$A$7:$A$501="은진면")*('1.계획인구(행정)'!L$7:L$501))</f>
        <v>0</v>
      </c>
      <c r="L179" s="114">
        <f>SUMPRODUCT(('1.계획인구(행정)'!$B$7:$B$501=$B179)*('1.계획인구(행정)'!$A$7:$A$501="은진면")*('1.계획인구(행정)'!M$7:M$501))</f>
        <v>0</v>
      </c>
      <c r="M179" s="114">
        <f>SUMPRODUCT(('1.계획인구(행정)'!$B$7:$B$501=$B179)*('1.계획인구(행정)'!$A$7:$A$501="은진면")*('1.계획인구(행정)'!N$7:N$501))</f>
        <v>0</v>
      </c>
      <c r="N179" s="114">
        <f>SUMPRODUCT(('1.계획인구(행정)'!$B$7:$B$501=$B179)*('1.계획인구(행정)'!$A$7:$A$501="은진면")*('1.계획인구(행정)'!O$7:O$501))</f>
        <v>0</v>
      </c>
      <c r="O179" s="114">
        <f t="shared" si="109"/>
        <v>424</v>
      </c>
      <c r="P179" s="114">
        <f t="shared" si="110"/>
        <v>425</v>
      </c>
      <c r="Q179" s="114">
        <f t="shared" si="110"/>
        <v>419</v>
      </c>
      <c r="R179" s="114">
        <f t="shared" si="111"/>
        <v>414</v>
      </c>
      <c r="S179" s="114">
        <f t="shared" si="112"/>
        <v>423</v>
      </c>
      <c r="T179" s="114">
        <f t="shared" si="113"/>
        <v>432</v>
      </c>
    </row>
    <row r="180" spans="1:20" ht="15.6" customHeight="1">
      <c r="A180" s="230"/>
      <c r="B180" s="208" t="s">
        <v>1077</v>
      </c>
      <c r="C180" s="114">
        <f>SUMPRODUCT(('1.계획인구(행정)'!$B$7:$B$501=$B180)*('1.계획인구(행정)'!$A$7:$A$501="은진면")*('1.계획인구(행정)'!D$7:D$501))</f>
        <v>282</v>
      </c>
      <c r="D180" s="114">
        <f>SUMPRODUCT(('1.계획인구(행정)'!$B$7:$B$501=$B180)*('1.계획인구(행정)'!$A$7:$A$501="은진면")*('1.계획인구(행정)'!E$7:E$501))</f>
        <v>283</v>
      </c>
      <c r="E180" s="114">
        <f>SUMPRODUCT(('1.계획인구(행정)'!$B$7:$B$501=$B180)*('1.계획인구(행정)'!$A$7:$A$501="은진면")*('1.계획인구(행정)'!F$7:F$501))</f>
        <v>278</v>
      </c>
      <c r="F180" s="114">
        <f>SUMPRODUCT(('1.계획인구(행정)'!$B$7:$B$501=$B180)*('1.계획인구(행정)'!$A$7:$A$501="은진면")*('1.계획인구(행정)'!G$7:G$501))</f>
        <v>275</v>
      </c>
      <c r="G180" s="114">
        <f>SUMPRODUCT(('1.계획인구(행정)'!$B$7:$B$501=$B180)*('1.계획인구(행정)'!$A$7:$A$501="은진면")*('1.계획인구(행정)'!H$7:H$501))</f>
        <v>282</v>
      </c>
      <c r="H180" s="114">
        <f>SUMPRODUCT(('1.계획인구(행정)'!$B$7:$B$501=$B180)*('1.계획인구(행정)'!$A$7:$A$501="은진면")*('1.계획인구(행정)'!I$7:I$501))</f>
        <v>287</v>
      </c>
      <c r="I180" s="114">
        <f>SUMPRODUCT(('1.계획인구(행정)'!$B$7:$B$501=$B180)*('1.계획인구(행정)'!$A$7:$A$501="은진면")*('1.계획인구(행정)'!J$7:J$501))</f>
        <v>0</v>
      </c>
      <c r="J180" s="114">
        <f>SUMPRODUCT(('1.계획인구(행정)'!$B$7:$B$501=$B180)*('1.계획인구(행정)'!$A$7:$A$501="은진면")*('1.계획인구(행정)'!K$7:K$501))</f>
        <v>0</v>
      </c>
      <c r="K180" s="114">
        <f>SUMPRODUCT(('1.계획인구(행정)'!$B$7:$B$501=$B180)*('1.계획인구(행정)'!$A$7:$A$501="은진면")*('1.계획인구(행정)'!L$7:L$501))</f>
        <v>0</v>
      </c>
      <c r="L180" s="114">
        <f>SUMPRODUCT(('1.계획인구(행정)'!$B$7:$B$501=$B180)*('1.계획인구(행정)'!$A$7:$A$501="은진면")*('1.계획인구(행정)'!M$7:M$501))</f>
        <v>0</v>
      </c>
      <c r="M180" s="114">
        <f>SUMPRODUCT(('1.계획인구(행정)'!$B$7:$B$501=$B180)*('1.계획인구(행정)'!$A$7:$A$501="은진면")*('1.계획인구(행정)'!N$7:N$501))</f>
        <v>0</v>
      </c>
      <c r="N180" s="114">
        <f>SUMPRODUCT(('1.계획인구(행정)'!$B$7:$B$501=$B180)*('1.계획인구(행정)'!$A$7:$A$501="은진면")*('1.계획인구(행정)'!O$7:O$501))</f>
        <v>0</v>
      </c>
      <c r="O180" s="114">
        <f t="shared" si="109"/>
        <v>282</v>
      </c>
      <c r="P180" s="114">
        <f t="shared" si="110"/>
        <v>283</v>
      </c>
      <c r="Q180" s="114">
        <f t="shared" si="110"/>
        <v>278</v>
      </c>
      <c r="R180" s="114">
        <f t="shared" si="111"/>
        <v>275</v>
      </c>
      <c r="S180" s="114">
        <f t="shared" si="112"/>
        <v>282</v>
      </c>
      <c r="T180" s="114">
        <f t="shared" si="113"/>
        <v>287</v>
      </c>
    </row>
    <row r="181" spans="1:20" ht="15.6" customHeight="1">
      <c r="A181" s="230"/>
      <c r="B181" s="208" t="s">
        <v>1078</v>
      </c>
      <c r="C181" s="114">
        <f>SUMPRODUCT(('1.계획인구(행정)'!$B$7:$B$501=$B181)*('1.계획인구(행정)'!$A$7:$A$501="은진면")*('1.계획인구(행정)'!D$7:D$501))</f>
        <v>544</v>
      </c>
      <c r="D181" s="114">
        <f>SUMPRODUCT(('1.계획인구(행정)'!$B$7:$B$501=$B181)*('1.계획인구(행정)'!$A$7:$A$501="은진면")*('1.계획인구(행정)'!E$7:E$501))</f>
        <v>544</v>
      </c>
      <c r="E181" s="114">
        <f>SUMPRODUCT(('1.계획인구(행정)'!$B$7:$B$501=$B181)*('1.계획인구(행정)'!$A$7:$A$501="은진면")*('1.계획인구(행정)'!F$7:F$501))</f>
        <v>536</v>
      </c>
      <c r="F181" s="114">
        <f>SUMPRODUCT(('1.계획인구(행정)'!$B$7:$B$501=$B181)*('1.계획인구(행정)'!$A$7:$A$501="은진면")*('1.계획인구(행정)'!G$7:G$501))</f>
        <v>532</v>
      </c>
      <c r="G181" s="114">
        <f>SUMPRODUCT(('1.계획인구(행정)'!$B$7:$B$501=$B181)*('1.계획인구(행정)'!$A$7:$A$501="은진면")*('1.계획인구(행정)'!H$7:H$501))</f>
        <v>544</v>
      </c>
      <c r="H181" s="114">
        <f>SUMPRODUCT(('1.계획인구(행정)'!$B$7:$B$501=$B181)*('1.계획인구(행정)'!$A$7:$A$501="은진면")*('1.계획인구(행정)'!I$7:I$501))</f>
        <v>554</v>
      </c>
      <c r="I181" s="114">
        <f>SUMPRODUCT(('1.계획인구(행정)'!$B$7:$B$501=$B181)*('1.계획인구(행정)'!$A$7:$A$501="은진면")*('1.계획인구(행정)'!J$7:J$501))</f>
        <v>0</v>
      </c>
      <c r="J181" s="114">
        <f>SUMPRODUCT(('1.계획인구(행정)'!$B$7:$B$501=$B181)*('1.계획인구(행정)'!$A$7:$A$501="은진면")*('1.계획인구(행정)'!K$7:K$501))</f>
        <v>0</v>
      </c>
      <c r="K181" s="114">
        <f>SUMPRODUCT(('1.계획인구(행정)'!$B$7:$B$501=$B181)*('1.계획인구(행정)'!$A$7:$A$501="은진면")*('1.계획인구(행정)'!L$7:L$501))</f>
        <v>0</v>
      </c>
      <c r="L181" s="114">
        <f>SUMPRODUCT(('1.계획인구(행정)'!$B$7:$B$501=$B181)*('1.계획인구(행정)'!$A$7:$A$501="은진면")*('1.계획인구(행정)'!M$7:M$501))</f>
        <v>0</v>
      </c>
      <c r="M181" s="114">
        <f>SUMPRODUCT(('1.계획인구(행정)'!$B$7:$B$501=$B181)*('1.계획인구(행정)'!$A$7:$A$501="은진면")*('1.계획인구(행정)'!N$7:N$501))</f>
        <v>0</v>
      </c>
      <c r="N181" s="114">
        <f>SUMPRODUCT(('1.계획인구(행정)'!$B$7:$B$501=$B181)*('1.계획인구(행정)'!$A$7:$A$501="은진면")*('1.계획인구(행정)'!O$7:O$501))</f>
        <v>0</v>
      </c>
      <c r="O181" s="114">
        <f t="shared" si="109"/>
        <v>544</v>
      </c>
      <c r="P181" s="114">
        <f t="shared" si="110"/>
        <v>544</v>
      </c>
      <c r="Q181" s="114">
        <f t="shared" si="110"/>
        <v>536</v>
      </c>
      <c r="R181" s="114">
        <f t="shared" si="111"/>
        <v>532</v>
      </c>
      <c r="S181" s="114">
        <f t="shared" si="112"/>
        <v>544</v>
      </c>
      <c r="T181" s="114">
        <f t="shared" si="113"/>
        <v>554</v>
      </c>
    </row>
    <row r="182" spans="1:20" ht="15.6" customHeight="1">
      <c r="A182" s="230" t="s">
        <v>714</v>
      </c>
      <c r="B182" s="210" t="s">
        <v>36</v>
      </c>
      <c r="C182" s="115">
        <f>SUM(C183:C190)</f>
        <v>2879</v>
      </c>
      <c r="D182" s="115">
        <f t="shared" ref="D182" si="114">SUM(D183:D190)</f>
        <v>2881</v>
      </c>
      <c r="E182" s="115">
        <f t="shared" ref="E182:T182" si="115">SUM(E183:E190)</f>
        <v>2839</v>
      </c>
      <c r="F182" s="115">
        <f t="shared" si="115"/>
        <v>2807</v>
      </c>
      <c r="G182" s="115">
        <f t="shared" si="115"/>
        <v>2877</v>
      </c>
      <c r="H182" s="115">
        <f t="shared" si="115"/>
        <v>2930</v>
      </c>
      <c r="I182" s="115">
        <f t="shared" si="115"/>
        <v>0</v>
      </c>
      <c r="J182" s="115">
        <f t="shared" ref="J182" si="116">SUM(J183:J190)</f>
        <v>0</v>
      </c>
      <c r="K182" s="115">
        <f t="shared" si="115"/>
        <v>0</v>
      </c>
      <c r="L182" s="115">
        <f t="shared" si="115"/>
        <v>0</v>
      </c>
      <c r="M182" s="115">
        <f t="shared" si="115"/>
        <v>0</v>
      </c>
      <c r="N182" s="115">
        <f t="shared" si="115"/>
        <v>0</v>
      </c>
      <c r="O182" s="115">
        <f t="shared" si="115"/>
        <v>2879</v>
      </c>
      <c r="P182" s="115">
        <f t="shared" ref="P182" si="117">SUM(P183:P190)</f>
        <v>2881</v>
      </c>
      <c r="Q182" s="115">
        <f t="shared" si="115"/>
        <v>2839</v>
      </c>
      <c r="R182" s="115">
        <f t="shared" si="115"/>
        <v>2807</v>
      </c>
      <c r="S182" s="115">
        <f t="shared" si="115"/>
        <v>2877</v>
      </c>
      <c r="T182" s="115">
        <f t="shared" si="115"/>
        <v>2930</v>
      </c>
    </row>
    <row r="183" spans="1:20" ht="15.6" customHeight="1">
      <c r="A183" s="230"/>
      <c r="B183" s="208" t="s">
        <v>715</v>
      </c>
      <c r="C183" s="114">
        <f>SUMPRODUCT(('1.계획인구(행정)'!$B$7:$B$501=$B183)*('1.계획인구(행정)'!$A$7:$A$501="채운면")*('1.계획인구(행정)'!D$7:D$501))</f>
        <v>591</v>
      </c>
      <c r="D183" s="114">
        <f>SUMPRODUCT(('1.계획인구(행정)'!$B$7:$B$501=$B183)*('1.계획인구(행정)'!$A$7:$A$501="채운면")*('1.계획인구(행정)'!E$7:E$501))</f>
        <v>592</v>
      </c>
      <c r="E183" s="114">
        <f>SUMPRODUCT(('1.계획인구(행정)'!$B$7:$B$501=$B183)*('1.계획인구(행정)'!$A$7:$A$501="채운면")*('1.계획인구(행정)'!F$7:F$501))</f>
        <v>584</v>
      </c>
      <c r="F183" s="114">
        <f>SUMPRODUCT(('1.계획인구(행정)'!$B$7:$B$501=$B183)*('1.계획인구(행정)'!$A$7:$A$501="채운면")*('1.계획인구(행정)'!G$7:G$501))</f>
        <v>576</v>
      </c>
      <c r="G183" s="114">
        <f>SUMPRODUCT(('1.계획인구(행정)'!$B$7:$B$501=$B183)*('1.계획인구(행정)'!$A$7:$A$501="채운면")*('1.계획인구(행정)'!H$7:H$501))</f>
        <v>590</v>
      </c>
      <c r="H183" s="114">
        <f>SUMPRODUCT(('1.계획인구(행정)'!$B$7:$B$501=$B183)*('1.계획인구(행정)'!$A$7:$A$501="채운면")*('1.계획인구(행정)'!I$7:I$501))</f>
        <v>602</v>
      </c>
      <c r="I183" s="114">
        <f>SUMPRODUCT(('1.계획인구(행정)'!$B$7:$B$501=$B183)*('1.계획인구(행정)'!$A$7:$A$501="채운면")*('1.계획인구(행정)'!J$7:J$501))</f>
        <v>0</v>
      </c>
      <c r="J183" s="114">
        <f>SUMPRODUCT(('1.계획인구(행정)'!$B$7:$B$501=$B183)*('1.계획인구(행정)'!$A$7:$A$501="채운면")*('1.계획인구(행정)'!K$7:K$501))</f>
        <v>0</v>
      </c>
      <c r="K183" s="114">
        <f>SUMPRODUCT(('1.계획인구(행정)'!$B$7:$B$501=$B183)*('1.계획인구(행정)'!$A$7:$A$501="채운면")*('1.계획인구(행정)'!L$7:L$501))</f>
        <v>0</v>
      </c>
      <c r="L183" s="114">
        <f>SUMPRODUCT(('1.계획인구(행정)'!$B$7:$B$501=$B183)*('1.계획인구(행정)'!$A$7:$A$501="채운면")*('1.계획인구(행정)'!M$7:M$501))</f>
        <v>0</v>
      </c>
      <c r="M183" s="114">
        <f>SUMPRODUCT(('1.계획인구(행정)'!$B$7:$B$501=$B183)*('1.계획인구(행정)'!$A$7:$A$501="채운면")*('1.계획인구(행정)'!N$7:N$501))</f>
        <v>0</v>
      </c>
      <c r="N183" s="114">
        <f>SUMPRODUCT(('1.계획인구(행정)'!$B$7:$B$501=$B183)*('1.계획인구(행정)'!$A$7:$A$501="채운면")*('1.계획인구(행정)'!O$7:O$501))</f>
        <v>0</v>
      </c>
      <c r="O183" s="114">
        <f t="shared" ref="O183:O190" si="118">C183+I183</f>
        <v>591</v>
      </c>
      <c r="P183" s="114">
        <f t="shared" ref="P183:Q190" si="119">D183+J183</f>
        <v>592</v>
      </c>
      <c r="Q183" s="114">
        <f t="shared" si="119"/>
        <v>584</v>
      </c>
      <c r="R183" s="114">
        <f t="shared" ref="R183:R190" si="120">F183+L183</f>
        <v>576</v>
      </c>
      <c r="S183" s="114">
        <f t="shared" ref="S183:S190" si="121">G183+M183</f>
        <v>590</v>
      </c>
      <c r="T183" s="114">
        <f t="shared" ref="T183:T190" si="122">H183+N183</f>
        <v>602</v>
      </c>
    </row>
    <row r="184" spans="1:20" ht="15.6" customHeight="1">
      <c r="A184" s="230"/>
      <c r="B184" s="208" t="s">
        <v>719</v>
      </c>
      <c r="C184" s="114">
        <f>SUMPRODUCT(('1.계획인구(행정)'!$B$7:$B$501=$B184)*('1.계획인구(행정)'!$A$7:$A$501="채운면")*('1.계획인구(행정)'!D$7:D$501))</f>
        <v>514</v>
      </c>
      <c r="D184" s="114">
        <f>SUMPRODUCT(('1.계획인구(행정)'!$B$7:$B$501=$B184)*('1.계획인구(행정)'!$A$7:$A$501="채운면")*('1.계획인구(행정)'!E$7:E$501))</f>
        <v>514</v>
      </c>
      <c r="E184" s="114">
        <f>SUMPRODUCT(('1.계획인구(행정)'!$B$7:$B$501=$B184)*('1.계획인구(행정)'!$A$7:$A$501="채운면")*('1.계획인구(행정)'!F$7:F$501))</f>
        <v>507</v>
      </c>
      <c r="F184" s="114">
        <f>SUMPRODUCT(('1.계획인구(행정)'!$B$7:$B$501=$B184)*('1.계획인구(행정)'!$A$7:$A$501="채운면")*('1.계획인구(행정)'!G$7:G$501))</f>
        <v>501</v>
      </c>
      <c r="G184" s="114">
        <f>SUMPRODUCT(('1.계획인구(행정)'!$B$7:$B$501=$B184)*('1.계획인구(행정)'!$A$7:$A$501="채운면")*('1.계획인구(행정)'!H$7:H$501))</f>
        <v>513</v>
      </c>
      <c r="H184" s="114">
        <f>SUMPRODUCT(('1.계획인구(행정)'!$B$7:$B$501=$B184)*('1.계획인구(행정)'!$A$7:$A$501="채운면")*('1.계획인구(행정)'!I$7:I$501))</f>
        <v>522</v>
      </c>
      <c r="I184" s="114">
        <f>SUMPRODUCT(('1.계획인구(행정)'!$B$7:$B$501=$B184)*('1.계획인구(행정)'!$A$7:$A$501="채운면")*('1.계획인구(행정)'!J$7:J$501))</f>
        <v>0</v>
      </c>
      <c r="J184" s="114">
        <f>SUMPRODUCT(('1.계획인구(행정)'!$B$7:$B$501=$B184)*('1.계획인구(행정)'!$A$7:$A$501="채운면")*('1.계획인구(행정)'!K$7:K$501))</f>
        <v>0</v>
      </c>
      <c r="K184" s="114">
        <f>SUMPRODUCT(('1.계획인구(행정)'!$B$7:$B$501=$B184)*('1.계획인구(행정)'!$A$7:$A$501="채운면")*('1.계획인구(행정)'!L$7:L$501))</f>
        <v>0</v>
      </c>
      <c r="L184" s="114">
        <f>SUMPRODUCT(('1.계획인구(행정)'!$B$7:$B$501=$B184)*('1.계획인구(행정)'!$A$7:$A$501="채운면")*('1.계획인구(행정)'!M$7:M$501))</f>
        <v>0</v>
      </c>
      <c r="M184" s="114">
        <f>SUMPRODUCT(('1.계획인구(행정)'!$B$7:$B$501=$B184)*('1.계획인구(행정)'!$A$7:$A$501="채운면")*('1.계획인구(행정)'!N$7:N$501))</f>
        <v>0</v>
      </c>
      <c r="N184" s="114">
        <f>SUMPRODUCT(('1.계획인구(행정)'!$B$7:$B$501=$B184)*('1.계획인구(행정)'!$A$7:$A$501="채운면")*('1.계획인구(행정)'!O$7:O$501))</f>
        <v>0</v>
      </c>
      <c r="O184" s="114">
        <f t="shared" si="118"/>
        <v>514</v>
      </c>
      <c r="P184" s="114">
        <f t="shared" si="119"/>
        <v>514</v>
      </c>
      <c r="Q184" s="114">
        <f t="shared" si="119"/>
        <v>507</v>
      </c>
      <c r="R184" s="114">
        <f t="shared" si="120"/>
        <v>501</v>
      </c>
      <c r="S184" s="114">
        <f t="shared" si="121"/>
        <v>513</v>
      </c>
      <c r="T184" s="114">
        <f t="shared" si="122"/>
        <v>522</v>
      </c>
    </row>
    <row r="185" spans="1:20" ht="15.6" customHeight="1">
      <c r="A185" s="230"/>
      <c r="B185" s="208" t="s">
        <v>724</v>
      </c>
      <c r="C185" s="114">
        <f>SUMPRODUCT(('1.계획인구(행정)'!$B$7:$B$501=$B185)*('1.계획인구(행정)'!$A$7:$A$501="채운면")*('1.계획인구(행정)'!D$7:D$501))</f>
        <v>511</v>
      </c>
      <c r="D185" s="114">
        <f>SUMPRODUCT(('1.계획인구(행정)'!$B$7:$B$501=$B185)*('1.계획인구(행정)'!$A$7:$A$501="채운면")*('1.계획인구(행정)'!E$7:E$501))</f>
        <v>512</v>
      </c>
      <c r="E185" s="114">
        <f>SUMPRODUCT(('1.계획인구(행정)'!$B$7:$B$501=$B185)*('1.계획인구(행정)'!$A$7:$A$501="채운면")*('1.계획인구(행정)'!F$7:F$501))</f>
        <v>504</v>
      </c>
      <c r="F185" s="114">
        <f>SUMPRODUCT(('1.계획인구(행정)'!$B$7:$B$501=$B185)*('1.계획인구(행정)'!$A$7:$A$501="채운면")*('1.계획인구(행정)'!G$7:G$501))</f>
        <v>499</v>
      </c>
      <c r="G185" s="114">
        <f>SUMPRODUCT(('1.계획인구(행정)'!$B$7:$B$501=$B185)*('1.계획인구(행정)'!$A$7:$A$501="채운면")*('1.계획인구(행정)'!H$7:H$501))</f>
        <v>511</v>
      </c>
      <c r="H185" s="114">
        <f>SUMPRODUCT(('1.계획인구(행정)'!$B$7:$B$501=$B185)*('1.계획인구(행정)'!$A$7:$A$501="채운면")*('1.계획인구(행정)'!I$7:I$501))</f>
        <v>520</v>
      </c>
      <c r="I185" s="114">
        <f>SUMPRODUCT(('1.계획인구(행정)'!$B$7:$B$501=$B185)*('1.계획인구(행정)'!$A$7:$A$501="채운면")*('1.계획인구(행정)'!J$7:J$501))</f>
        <v>0</v>
      </c>
      <c r="J185" s="114">
        <f>SUMPRODUCT(('1.계획인구(행정)'!$B$7:$B$501=$B185)*('1.계획인구(행정)'!$A$7:$A$501="채운면")*('1.계획인구(행정)'!K$7:K$501))</f>
        <v>0</v>
      </c>
      <c r="K185" s="114">
        <f>SUMPRODUCT(('1.계획인구(행정)'!$B$7:$B$501=$B185)*('1.계획인구(행정)'!$A$7:$A$501="채운면")*('1.계획인구(행정)'!L$7:L$501))</f>
        <v>0</v>
      </c>
      <c r="L185" s="114">
        <f>SUMPRODUCT(('1.계획인구(행정)'!$B$7:$B$501=$B185)*('1.계획인구(행정)'!$A$7:$A$501="채운면")*('1.계획인구(행정)'!M$7:M$501))</f>
        <v>0</v>
      </c>
      <c r="M185" s="114">
        <f>SUMPRODUCT(('1.계획인구(행정)'!$B$7:$B$501=$B185)*('1.계획인구(행정)'!$A$7:$A$501="채운면")*('1.계획인구(행정)'!N$7:N$501))</f>
        <v>0</v>
      </c>
      <c r="N185" s="114">
        <f>SUMPRODUCT(('1.계획인구(행정)'!$B$7:$B$501=$B185)*('1.계획인구(행정)'!$A$7:$A$501="채운면")*('1.계획인구(행정)'!O$7:O$501))</f>
        <v>0</v>
      </c>
      <c r="O185" s="114">
        <f t="shared" si="118"/>
        <v>511</v>
      </c>
      <c r="P185" s="114">
        <f t="shared" si="119"/>
        <v>512</v>
      </c>
      <c r="Q185" s="114">
        <f t="shared" si="119"/>
        <v>504</v>
      </c>
      <c r="R185" s="114">
        <f t="shared" si="120"/>
        <v>499</v>
      </c>
      <c r="S185" s="114">
        <f t="shared" si="121"/>
        <v>511</v>
      </c>
      <c r="T185" s="114">
        <f t="shared" si="122"/>
        <v>520</v>
      </c>
    </row>
    <row r="186" spans="1:20" ht="15.6" customHeight="1">
      <c r="A186" s="230"/>
      <c r="B186" s="208" t="s">
        <v>728</v>
      </c>
      <c r="C186" s="114">
        <f>SUMPRODUCT(('1.계획인구(행정)'!$B$7:$B$501=$B186)*('1.계획인구(행정)'!$A$7:$A$501="채운면")*('1.계획인구(행정)'!D$7:D$501))</f>
        <v>250</v>
      </c>
      <c r="D186" s="114">
        <f>SUMPRODUCT(('1.계획인구(행정)'!$B$7:$B$501=$B186)*('1.계획인구(행정)'!$A$7:$A$501="채운면")*('1.계획인구(행정)'!E$7:E$501))</f>
        <v>250</v>
      </c>
      <c r="E186" s="114">
        <f>SUMPRODUCT(('1.계획인구(행정)'!$B$7:$B$501=$B186)*('1.계획인구(행정)'!$A$7:$A$501="채운면")*('1.계획인구(행정)'!F$7:F$501))</f>
        <v>246</v>
      </c>
      <c r="F186" s="114">
        <f>SUMPRODUCT(('1.계획인구(행정)'!$B$7:$B$501=$B186)*('1.계획인구(행정)'!$A$7:$A$501="채운면")*('1.계획인구(행정)'!G$7:G$501))</f>
        <v>244</v>
      </c>
      <c r="G186" s="114">
        <f>SUMPRODUCT(('1.계획인구(행정)'!$B$7:$B$501=$B186)*('1.계획인구(행정)'!$A$7:$A$501="채운면")*('1.계획인구(행정)'!H$7:H$501))</f>
        <v>250</v>
      </c>
      <c r="H186" s="114">
        <f>SUMPRODUCT(('1.계획인구(행정)'!$B$7:$B$501=$B186)*('1.계획인구(행정)'!$A$7:$A$501="채운면")*('1.계획인구(행정)'!I$7:I$501))</f>
        <v>255</v>
      </c>
      <c r="I186" s="114">
        <f>SUMPRODUCT(('1.계획인구(행정)'!$B$7:$B$501=$B186)*('1.계획인구(행정)'!$A$7:$A$501="채운면")*('1.계획인구(행정)'!J$7:J$501))</f>
        <v>0</v>
      </c>
      <c r="J186" s="114">
        <f>SUMPRODUCT(('1.계획인구(행정)'!$B$7:$B$501=$B186)*('1.계획인구(행정)'!$A$7:$A$501="채운면")*('1.계획인구(행정)'!K$7:K$501))</f>
        <v>0</v>
      </c>
      <c r="K186" s="114">
        <f>SUMPRODUCT(('1.계획인구(행정)'!$B$7:$B$501=$B186)*('1.계획인구(행정)'!$A$7:$A$501="채운면")*('1.계획인구(행정)'!L$7:L$501))</f>
        <v>0</v>
      </c>
      <c r="L186" s="114">
        <f>SUMPRODUCT(('1.계획인구(행정)'!$B$7:$B$501=$B186)*('1.계획인구(행정)'!$A$7:$A$501="채운면")*('1.계획인구(행정)'!M$7:M$501))</f>
        <v>0</v>
      </c>
      <c r="M186" s="114">
        <f>SUMPRODUCT(('1.계획인구(행정)'!$B$7:$B$501=$B186)*('1.계획인구(행정)'!$A$7:$A$501="채운면")*('1.계획인구(행정)'!N$7:N$501))</f>
        <v>0</v>
      </c>
      <c r="N186" s="114">
        <f>SUMPRODUCT(('1.계획인구(행정)'!$B$7:$B$501=$B186)*('1.계획인구(행정)'!$A$7:$A$501="채운면")*('1.계획인구(행정)'!O$7:O$501))</f>
        <v>0</v>
      </c>
      <c r="O186" s="114">
        <f t="shared" si="118"/>
        <v>250</v>
      </c>
      <c r="P186" s="114">
        <f t="shared" si="119"/>
        <v>250</v>
      </c>
      <c r="Q186" s="114">
        <f t="shared" si="119"/>
        <v>246</v>
      </c>
      <c r="R186" s="114">
        <f t="shared" si="120"/>
        <v>244</v>
      </c>
      <c r="S186" s="114">
        <f t="shared" si="121"/>
        <v>250</v>
      </c>
      <c r="T186" s="114">
        <f t="shared" si="122"/>
        <v>255</v>
      </c>
    </row>
    <row r="187" spans="1:20" ht="15.6" customHeight="1">
      <c r="A187" s="230"/>
      <c r="B187" s="208" t="s">
        <v>731</v>
      </c>
      <c r="C187" s="114">
        <f>SUMPRODUCT(('1.계획인구(행정)'!$B$7:$B$501=$B187)*('1.계획인구(행정)'!$A$7:$A$501="채운면")*('1.계획인구(행정)'!D$7:D$501))</f>
        <v>328</v>
      </c>
      <c r="D187" s="114">
        <f>SUMPRODUCT(('1.계획인구(행정)'!$B$7:$B$501=$B187)*('1.계획인구(행정)'!$A$7:$A$501="채운면")*('1.계획인구(행정)'!E$7:E$501))</f>
        <v>328</v>
      </c>
      <c r="E187" s="114">
        <f>SUMPRODUCT(('1.계획인구(행정)'!$B$7:$B$501=$B187)*('1.계획인구(행정)'!$A$7:$A$501="채운면")*('1.계획인구(행정)'!F$7:F$501))</f>
        <v>323</v>
      </c>
      <c r="F187" s="114">
        <f>SUMPRODUCT(('1.계획인구(행정)'!$B$7:$B$501=$B187)*('1.계획인구(행정)'!$A$7:$A$501="채운면")*('1.계획인구(행정)'!G$7:G$501))</f>
        <v>321</v>
      </c>
      <c r="G187" s="114">
        <f>SUMPRODUCT(('1.계획인구(행정)'!$B$7:$B$501=$B187)*('1.계획인구(행정)'!$A$7:$A$501="채운면")*('1.계획인구(행정)'!H$7:H$501))</f>
        <v>328</v>
      </c>
      <c r="H187" s="114">
        <f>SUMPRODUCT(('1.계획인구(행정)'!$B$7:$B$501=$B187)*('1.계획인구(행정)'!$A$7:$A$501="채운면")*('1.계획인구(행정)'!I$7:I$501))</f>
        <v>334</v>
      </c>
      <c r="I187" s="114">
        <f>SUMPRODUCT(('1.계획인구(행정)'!$B$7:$B$501=$B187)*('1.계획인구(행정)'!$A$7:$A$501="채운면")*('1.계획인구(행정)'!J$7:J$501))</f>
        <v>0</v>
      </c>
      <c r="J187" s="114">
        <f>SUMPRODUCT(('1.계획인구(행정)'!$B$7:$B$501=$B187)*('1.계획인구(행정)'!$A$7:$A$501="채운면")*('1.계획인구(행정)'!K$7:K$501))</f>
        <v>0</v>
      </c>
      <c r="K187" s="114">
        <f>SUMPRODUCT(('1.계획인구(행정)'!$B$7:$B$501=$B187)*('1.계획인구(행정)'!$A$7:$A$501="채운면")*('1.계획인구(행정)'!L$7:L$501))</f>
        <v>0</v>
      </c>
      <c r="L187" s="114">
        <f>SUMPRODUCT(('1.계획인구(행정)'!$B$7:$B$501=$B187)*('1.계획인구(행정)'!$A$7:$A$501="채운면")*('1.계획인구(행정)'!M$7:M$501))</f>
        <v>0</v>
      </c>
      <c r="M187" s="114">
        <f>SUMPRODUCT(('1.계획인구(행정)'!$B$7:$B$501=$B187)*('1.계획인구(행정)'!$A$7:$A$501="채운면")*('1.계획인구(행정)'!N$7:N$501))</f>
        <v>0</v>
      </c>
      <c r="N187" s="114">
        <f>SUMPRODUCT(('1.계획인구(행정)'!$B$7:$B$501=$B187)*('1.계획인구(행정)'!$A$7:$A$501="채운면")*('1.계획인구(행정)'!O$7:O$501))</f>
        <v>0</v>
      </c>
      <c r="O187" s="114">
        <f t="shared" si="118"/>
        <v>328</v>
      </c>
      <c r="P187" s="114">
        <f t="shared" si="119"/>
        <v>328</v>
      </c>
      <c r="Q187" s="114">
        <f t="shared" si="119"/>
        <v>323</v>
      </c>
      <c r="R187" s="114">
        <f t="shared" si="120"/>
        <v>321</v>
      </c>
      <c r="S187" s="114">
        <f t="shared" si="121"/>
        <v>328</v>
      </c>
      <c r="T187" s="114">
        <f t="shared" si="122"/>
        <v>334</v>
      </c>
    </row>
    <row r="188" spans="1:20" ht="15.6" customHeight="1">
      <c r="A188" s="230"/>
      <c r="B188" s="208" t="s">
        <v>774</v>
      </c>
      <c r="C188" s="114">
        <f>SUMPRODUCT(('1.계획인구(행정)'!$B$7:$B$501=$B188)*('1.계획인구(행정)'!$A$7:$A$501="채운면")*('1.계획인구(행정)'!D$7:D$501))</f>
        <v>203</v>
      </c>
      <c r="D188" s="114">
        <f>SUMPRODUCT(('1.계획인구(행정)'!$B$7:$B$501=$B188)*('1.계획인구(행정)'!$A$7:$A$501="채운면")*('1.계획인구(행정)'!E$7:E$501))</f>
        <v>203</v>
      </c>
      <c r="E188" s="114">
        <f>SUMPRODUCT(('1.계획인구(행정)'!$B$7:$B$501=$B188)*('1.계획인구(행정)'!$A$7:$A$501="채운면")*('1.계획인구(행정)'!F$7:F$501))</f>
        <v>200</v>
      </c>
      <c r="F188" s="114">
        <f>SUMPRODUCT(('1.계획인구(행정)'!$B$7:$B$501=$B188)*('1.계획인구(행정)'!$A$7:$A$501="채운면")*('1.계획인구(행정)'!G$7:G$501))</f>
        <v>197</v>
      </c>
      <c r="G188" s="114">
        <f>SUMPRODUCT(('1.계획인구(행정)'!$B$7:$B$501=$B188)*('1.계획인구(행정)'!$A$7:$A$501="채운면")*('1.계획인구(행정)'!H$7:H$501))</f>
        <v>203</v>
      </c>
      <c r="H188" s="114">
        <f>SUMPRODUCT(('1.계획인구(행정)'!$B$7:$B$501=$B188)*('1.계획인구(행정)'!$A$7:$A$501="채운면")*('1.계획인구(행정)'!I$7:I$501))</f>
        <v>206</v>
      </c>
      <c r="I188" s="114">
        <f>SUMPRODUCT(('1.계획인구(행정)'!$B$7:$B$501=$B188)*('1.계획인구(행정)'!$A$7:$A$501="채운면")*('1.계획인구(행정)'!J$7:J$501))</f>
        <v>0</v>
      </c>
      <c r="J188" s="114">
        <f>SUMPRODUCT(('1.계획인구(행정)'!$B$7:$B$501=$B188)*('1.계획인구(행정)'!$A$7:$A$501="채운면")*('1.계획인구(행정)'!K$7:K$501))</f>
        <v>0</v>
      </c>
      <c r="K188" s="114">
        <f>SUMPRODUCT(('1.계획인구(행정)'!$B$7:$B$501=$B188)*('1.계획인구(행정)'!$A$7:$A$501="채운면")*('1.계획인구(행정)'!L$7:L$501))</f>
        <v>0</v>
      </c>
      <c r="L188" s="114">
        <f>SUMPRODUCT(('1.계획인구(행정)'!$B$7:$B$501=$B188)*('1.계획인구(행정)'!$A$7:$A$501="채운면")*('1.계획인구(행정)'!M$7:M$501))</f>
        <v>0</v>
      </c>
      <c r="M188" s="114">
        <f>SUMPRODUCT(('1.계획인구(행정)'!$B$7:$B$501=$B188)*('1.계획인구(행정)'!$A$7:$A$501="채운면")*('1.계획인구(행정)'!N$7:N$501))</f>
        <v>0</v>
      </c>
      <c r="N188" s="114">
        <f>SUMPRODUCT(('1.계획인구(행정)'!$B$7:$B$501=$B188)*('1.계획인구(행정)'!$A$7:$A$501="채운면")*('1.계획인구(행정)'!O$7:O$501))</f>
        <v>0</v>
      </c>
      <c r="O188" s="114">
        <f t="shared" si="118"/>
        <v>203</v>
      </c>
      <c r="P188" s="114">
        <f t="shared" si="119"/>
        <v>203</v>
      </c>
      <c r="Q188" s="114">
        <f t="shared" si="119"/>
        <v>200</v>
      </c>
      <c r="R188" s="114">
        <f t="shared" si="120"/>
        <v>197</v>
      </c>
      <c r="S188" s="114">
        <f t="shared" si="121"/>
        <v>203</v>
      </c>
      <c r="T188" s="114">
        <f t="shared" si="122"/>
        <v>206</v>
      </c>
    </row>
    <row r="189" spans="1:20" ht="15.6" customHeight="1">
      <c r="A189" s="230"/>
      <c r="B189" s="208" t="s">
        <v>768</v>
      </c>
      <c r="C189" s="114">
        <f>SUMPRODUCT(('1.계획인구(행정)'!$B$7:$B$501=$B189)*('1.계획인구(행정)'!$A$7:$A$501="채운면")*('1.계획인구(행정)'!D$7:D$501))</f>
        <v>151</v>
      </c>
      <c r="D189" s="114">
        <f>SUMPRODUCT(('1.계획인구(행정)'!$B$7:$B$501=$B189)*('1.계획인구(행정)'!$A$7:$A$501="채운면")*('1.계획인구(행정)'!E$7:E$501))</f>
        <v>151</v>
      </c>
      <c r="E189" s="114">
        <f>SUMPRODUCT(('1.계획인구(행정)'!$B$7:$B$501=$B189)*('1.계획인구(행정)'!$A$7:$A$501="채운면")*('1.계획인구(행정)'!F$7:F$501))</f>
        <v>149</v>
      </c>
      <c r="F189" s="114">
        <f>SUMPRODUCT(('1.계획인구(행정)'!$B$7:$B$501=$B189)*('1.계획인구(행정)'!$A$7:$A$501="채운면")*('1.계획인구(행정)'!G$7:G$501))</f>
        <v>147</v>
      </c>
      <c r="G189" s="114">
        <f>SUMPRODUCT(('1.계획인구(행정)'!$B$7:$B$501=$B189)*('1.계획인구(행정)'!$A$7:$A$501="채운면")*('1.계획인구(행정)'!H$7:H$501))</f>
        <v>151</v>
      </c>
      <c r="H189" s="114">
        <f>SUMPRODUCT(('1.계획인구(행정)'!$B$7:$B$501=$B189)*('1.계획인구(행정)'!$A$7:$A$501="채운면")*('1.계획인구(행정)'!I$7:I$501))</f>
        <v>154</v>
      </c>
      <c r="I189" s="114">
        <f>SUMPRODUCT(('1.계획인구(행정)'!$B$7:$B$501=$B189)*('1.계획인구(행정)'!$A$7:$A$501="채운면")*('1.계획인구(행정)'!J$7:J$501))</f>
        <v>0</v>
      </c>
      <c r="J189" s="114">
        <f>SUMPRODUCT(('1.계획인구(행정)'!$B$7:$B$501=$B189)*('1.계획인구(행정)'!$A$7:$A$501="채운면")*('1.계획인구(행정)'!K$7:K$501))</f>
        <v>0</v>
      </c>
      <c r="K189" s="114">
        <f>SUMPRODUCT(('1.계획인구(행정)'!$B$7:$B$501=$B189)*('1.계획인구(행정)'!$A$7:$A$501="채운면")*('1.계획인구(행정)'!L$7:L$501))</f>
        <v>0</v>
      </c>
      <c r="L189" s="114">
        <f>SUMPRODUCT(('1.계획인구(행정)'!$B$7:$B$501=$B189)*('1.계획인구(행정)'!$A$7:$A$501="채운면")*('1.계획인구(행정)'!M$7:M$501))</f>
        <v>0</v>
      </c>
      <c r="M189" s="114">
        <f>SUMPRODUCT(('1.계획인구(행정)'!$B$7:$B$501=$B189)*('1.계획인구(행정)'!$A$7:$A$501="채운면")*('1.계획인구(행정)'!N$7:N$501))</f>
        <v>0</v>
      </c>
      <c r="N189" s="114">
        <f>SUMPRODUCT(('1.계획인구(행정)'!$B$7:$B$501=$B189)*('1.계획인구(행정)'!$A$7:$A$501="채운면")*('1.계획인구(행정)'!O$7:O$501))</f>
        <v>0</v>
      </c>
      <c r="O189" s="114">
        <f t="shared" si="118"/>
        <v>151</v>
      </c>
      <c r="P189" s="114">
        <f t="shared" si="119"/>
        <v>151</v>
      </c>
      <c r="Q189" s="114">
        <f t="shared" si="119"/>
        <v>149</v>
      </c>
      <c r="R189" s="114">
        <f t="shared" si="120"/>
        <v>147</v>
      </c>
      <c r="S189" s="114">
        <f t="shared" si="121"/>
        <v>151</v>
      </c>
      <c r="T189" s="114">
        <f t="shared" si="122"/>
        <v>154</v>
      </c>
    </row>
    <row r="190" spans="1:20" ht="15.6" customHeight="1">
      <c r="A190" s="230"/>
      <c r="B190" s="208" t="s">
        <v>734</v>
      </c>
      <c r="C190" s="114">
        <f>SUMPRODUCT(('1.계획인구(행정)'!$B$7:$B$501=$B190)*('1.계획인구(행정)'!$A$7:$A$501="채운면")*('1.계획인구(행정)'!D$7:D$501))</f>
        <v>331</v>
      </c>
      <c r="D190" s="114">
        <f>SUMPRODUCT(('1.계획인구(행정)'!$B$7:$B$501=$B190)*('1.계획인구(행정)'!$A$7:$A$501="채운면")*('1.계획인구(행정)'!E$7:E$501))</f>
        <v>331</v>
      </c>
      <c r="E190" s="114">
        <f>SUMPRODUCT(('1.계획인구(행정)'!$B$7:$B$501=$B190)*('1.계획인구(행정)'!$A$7:$A$501="채운면")*('1.계획인구(행정)'!F$7:F$501))</f>
        <v>326</v>
      </c>
      <c r="F190" s="114">
        <f>SUMPRODUCT(('1.계획인구(행정)'!$B$7:$B$501=$B190)*('1.계획인구(행정)'!$A$7:$A$501="채운면")*('1.계획인구(행정)'!G$7:G$501))</f>
        <v>322</v>
      </c>
      <c r="G190" s="114">
        <f>SUMPRODUCT(('1.계획인구(행정)'!$B$7:$B$501=$B190)*('1.계획인구(행정)'!$A$7:$A$501="채운면")*('1.계획인구(행정)'!H$7:H$501))</f>
        <v>331</v>
      </c>
      <c r="H190" s="114">
        <f>SUMPRODUCT(('1.계획인구(행정)'!$B$7:$B$501=$B190)*('1.계획인구(행정)'!$A$7:$A$501="채운면")*('1.계획인구(행정)'!I$7:I$501))</f>
        <v>337</v>
      </c>
      <c r="I190" s="114">
        <f>SUMPRODUCT(('1.계획인구(행정)'!$B$7:$B$501=$B190)*('1.계획인구(행정)'!$A$7:$A$501="채운면")*('1.계획인구(행정)'!J$7:J$501))</f>
        <v>0</v>
      </c>
      <c r="J190" s="114">
        <f>SUMPRODUCT(('1.계획인구(행정)'!$B$7:$B$501=$B190)*('1.계획인구(행정)'!$A$7:$A$501="채운면")*('1.계획인구(행정)'!K$7:K$501))</f>
        <v>0</v>
      </c>
      <c r="K190" s="114">
        <f>SUMPRODUCT(('1.계획인구(행정)'!$B$7:$B$501=$B190)*('1.계획인구(행정)'!$A$7:$A$501="채운면")*('1.계획인구(행정)'!L$7:L$501))</f>
        <v>0</v>
      </c>
      <c r="L190" s="114">
        <f>SUMPRODUCT(('1.계획인구(행정)'!$B$7:$B$501=$B190)*('1.계획인구(행정)'!$A$7:$A$501="채운면")*('1.계획인구(행정)'!M$7:M$501))</f>
        <v>0</v>
      </c>
      <c r="M190" s="114">
        <f>SUMPRODUCT(('1.계획인구(행정)'!$B$7:$B$501=$B190)*('1.계획인구(행정)'!$A$7:$A$501="채운면")*('1.계획인구(행정)'!N$7:N$501))</f>
        <v>0</v>
      </c>
      <c r="N190" s="114">
        <f>SUMPRODUCT(('1.계획인구(행정)'!$B$7:$B$501=$B190)*('1.계획인구(행정)'!$A$7:$A$501="채운면")*('1.계획인구(행정)'!O$7:O$501))</f>
        <v>0</v>
      </c>
      <c r="O190" s="114">
        <f t="shared" si="118"/>
        <v>331</v>
      </c>
      <c r="P190" s="114">
        <f t="shared" si="119"/>
        <v>331</v>
      </c>
      <c r="Q190" s="114">
        <f t="shared" si="119"/>
        <v>326</v>
      </c>
      <c r="R190" s="114">
        <f t="shared" si="120"/>
        <v>322</v>
      </c>
      <c r="S190" s="114">
        <f t="shared" si="121"/>
        <v>331</v>
      </c>
      <c r="T190" s="114">
        <f t="shared" si="122"/>
        <v>337</v>
      </c>
    </row>
    <row r="191" spans="1:20" ht="15.6" customHeight="1">
      <c r="A191" s="230" t="s">
        <v>692</v>
      </c>
      <c r="B191" s="210" t="s">
        <v>36</v>
      </c>
      <c r="C191" s="115">
        <f>SUM(C192:C198)</f>
        <v>30861</v>
      </c>
      <c r="D191" s="115">
        <f t="shared" ref="D191" si="123">SUM(D192:D198)</f>
        <v>34130</v>
      </c>
      <c r="E191" s="115">
        <f t="shared" ref="E191:T191" si="124">SUM(E192:E198)</f>
        <v>31498</v>
      </c>
      <c r="F191" s="115">
        <f t="shared" si="124"/>
        <v>34375</v>
      </c>
      <c r="G191" s="115">
        <f t="shared" si="124"/>
        <v>35095</v>
      </c>
      <c r="H191" s="115">
        <f t="shared" si="124"/>
        <v>35661</v>
      </c>
      <c r="I191" s="115">
        <f t="shared" si="124"/>
        <v>0</v>
      </c>
      <c r="J191" s="115">
        <f t="shared" ref="J191" si="125">SUM(J192:J198)</f>
        <v>2145</v>
      </c>
      <c r="K191" s="115">
        <f t="shared" si="124"/>
        <v>709</v>
      </c>
      <c r="L191" s="115">
        <f t="shared" si="124"/>
        <v>2832</v>
      </c>
      <c r="M191" s="115">
        <f t="shared" si="124"/>
        <v>2832</v>
      </c>
      <c r="N191" s="115">
        <f t="shared" si="124"/>
        <v>2832</v>
      </c>
      <c r="O191" s="115">
        <f t="shared" si="124"/>
        <v>30861</v>
      </c>
      <c r="P191" s="115">
        <f t="shared" ref="P191" si="126">SUM(P192:P198)</f>
        <v>36275</v>
      </c>
      <c r="Q191" s="115">
        <f t="shared" si="124"/>
        <v>32207</v>
      </c>
      <c r="R191" s="115">
        <f t="shared" si="124"/>
        <v>37207</v>
      </c>
      <c r="S191" s="115">
        <f t="shared" si="124"/>
        <v>37927</v>
      </c>
      <c r="T191" s="115">
        <f t="shared" si="124"/>
        <v>38493</v>
      </c>
    </row>
    <row r="192" spans="1:20" ht="15.6" customHeight="1">
      <c r="A192" s="230"/>
      <c r="B192" s="208" t="s">
        <v>891</v>
      </c>
      <c r="C192" s="114">
        <f>SUMPRODUCT(('1.계획인구(행정)'!$B$7:$B$501=$B192)*('1.계획인구(행정)'!$A$7:$A$501="취암동")*('1.계획인구(행정)'!D$7:D$501))</f>
        <v>2776</v>
      </c>
      <c r="D192" s="114">
        <f>SUMPRODUCT(('1.계획인구(행정)'!$B$7:$B$501=$B192)*('1.계획인구(행정)'!$A$7:$A$501="취암동")*('1.계획인구(행정)'!E$7:E$501))</f>
        <v>2779</v>
      </c>
      <c r="E192" s="114">
        <f>SUMPRODUCT(('1.계획인구(행정)'!$B$7:$B$501=$B192)*('1.계획인구(행정)'!$A$7:$A$501="취암동")*('1.계획인구(행정)'!F$7:F$501))</f>
        <v>2736</v>
      </c>
      <c r="F192" s="114">
        <f>SUMPRODUCT(('1.계획인구(행정)'!$B$7:$B$501=$B192)*('1.계획인구(행정)'!$A$7:$A$501="취암동")*('1.계획인구(행정)'!G$7:G$501))</f>
        <v>2707</v>
      </c>
      <c r="G192" s="114">
        <f>SUMPRODUCT(('1.계획인구(행정)'!$B$7:$B$501=$B192)*('1.계획인구(행정)'!$A$7:$A$501="취암동")*('1.계획인구(행정)'!H$7:H$501))</f>
        <v>2772</v>
      </c>
      <c r="H192" s="114">
        <f>SUMPRODUCT(('1.계획인구(행정)'!$B$7:$B$501=$B192)*('1.계획인구(행정)'!$A$7:$A$501="취암동")*('1.계획인구(행정)'!I$7:I$501))</f>
        <v>2824</v>
      </c>
      <c r="I192" s="114">
        <f>SUMPRODUCT(('1.계획인구(행정)'!$B$7:$B$501=$B192)*('1.계획인구(행정)'!$A$7:$A$501="취암동")*('1.계획인구(행정)'!J$7:J$501))</f>
        <v>0</v>
      </c>
      <c r="J192" s="114">
        <f>SUMPRODUCT(('1.계획인구(행정)'!$B$7:$B$501=$B192)*('1.계획인구(행정)'!$A$7:$A$501="취암동")*('1.계획인구(행정)'!K$7:K$501))</f>
        <v>0</v>
      </c>
      <c r="K192" s="114">
        <f>SUMPRODUCT(('1.계획인구(행정)'!$B$7:$B$501=$B192)*('1.계획인구(행정)'!$A$7:$A$501="취암동")*('1.계획인구(행정)'!L$7:L$501))</f>
        <v>0</v>
      </c>
      <c r="L192" s="114">
        <f>SUMPRODUCT(('1.계획인구(행정)'!$B$7:$B$501=$B192)*('1.계획인구(행정)'!$A$7:$A$501="취암동")*('1.계획인구(행정)'!M$7:M$501))</f>
        <v>0</v>
      </c>
      <c r="M192" s="114">
        <f>SUMPRODUCT(('1.계획인구(행정)'!$B$7:$B$501=$B192)*('1.계획인구(행정)'!$A$7:$A$501="취암동")*('1.계획인구(행정)'!N$7:N$501))</f>
        <v>0</v>
      </c>
      <c r="N192" s="114">
        <f>SUMPRODUCT(('1.계획인구(행정)'!$B$7:$B$501=$B192)*('1.계획인구(행정)'!$A$7:$A$501="취암동")*('1.계획인구(행정)'!O$7:O$501))</f>
        <v>0</v>
      </c>
      <c r="O192" s="114">
        <f t="shared" ref="O192:O198" si="127">C192+I192</f>
        <v>2776</v>
      </c>
      <c r="P192" s="114">
        <f t="shared" ref="P192:Q198" si="128">D192+J192</f>
        <v>2779</v>
      </c>
      <c r="Q192" s="114">
        <f t="shared" si="128"/>
        <v>2736</v>
      </c>
      <c r="R192" s="114">
        <f t="shared" ref="R192:R198" si="129">F192+L192</f>
        <v>2707</v>
      </c>
      <c r="S192" s="114">
        <f t="shared" ref="S192:S198" si="130">G192+M192</f>
        <v>2772</v>
      </c>
      <c r="T192" s="114">
        <f t="shared" ref="T192:T198" si="131">H192+N192</f>
        <v>2824</v>
      </c>
    </row>
    <row r="193" spans="1:20" ht="15.6" customHeight="1">
      <c r="A193" s="230"/>
      <c r="B193" s="208" t="s">
        <v>892</v>
      </c>
      <c r="C193" s="114">
        <f>SUMPRODUCT(('1.계획인구(행정)'!$B$7:$B$501=$B193)*('1.계획인구(행정)'!$A$7:$A$501="취암동")*('1.계획인구(행정)'!D$7:D$501))</f>
        <v>1744</v>
      </c>
      <c r="D193" s="114">
        <f>SUMPRODUCT(('1.계획인구(행정)'!$B$7:$B$501=$B193)*('1.계획인구(행정)'!$A$7:$A$501="취암동")*('1.계획인구(행정)'!E$7:E$501))</f>
        <v>1747</v>
      </c>
      <c r="E193" s="114">
        <f>SUMPRODUCT(('1.계획인구(행정)'!$B$7:$B$501=$B193)*('1.계획인구(행정)'!$A$7:$A$501="취암동")*('1.계획인구(행정)'!F$7:F$501))</f>
        <v>1720</v>
      </c>
      <c r="F193" s="114">
        <f>SUMPRODUCT(('1.계획인구(행정)'!$B$7:$B$501=$B193)*('1.계획인구(행정)'!$A$7:$A$501="취암동")*('1.계획인구(행정)'!G$7:G$501))</f>
        <v>1702</v>
      </c>
      <c r="G193" s="114">
        <f>SUMPRODUCT(('1.계획인구(행정)'!$B$7:$B$501=$B193)*('1.계획인구(행정)'!$A$7:$A$501="취암동")*('1.계획인구(행정)'!H$7:H$501))</f>
        <v>1743</v>
      </c>
      <c r="H193" s="114">
        <f>SUMPRODUCT(('1.계획인구(행정)'!$B$7:$B$501=$B193)*('1.계획인구(행정)'!$A$7:$A$501="취암동")*('1.계획인구(행정)'!I$7:I$501))</f>
        <v>1775</v>
      </c>
      <c r="I193" s="114">
        <f>SUMPRODUCT(('1.계획인구(행정)'!$B$7:$B$501=$B193)*('1.계획인구(행정)'!$A$7:$A$501="취암동")*('1.계획인구(행정)'!J$7:J$501))</f>
        <v>0</v>
      </c>
      <c r="J193" s="114">
        <f>SUMPRODUCT(('1.계획인구(행정)'!$B$7:$B$501=$B193)*('1.계획인구(행정)'!$A$7:$A$501="취암동")*('1.계획인구(행정)'!K$7:K$501))</f>
        <v>0</v>
      </c>
      <c r="K193" s="114">
        <f>SUMPRODUCT(('1.계획인구(행정)'!$B$7:$B$501=$B193)*('1.계획인구(행정)'!$A$7:$A$501="취암동")*('1.계획인구(행정)'!L$7:L$501))</f>
        <v>0</v>
      </c>
      <c r="L193" s="114">
        <f>SUMPRODUCT(('1.계획인구(행정)'!$B$7:$B$501=$B193)*('1.계획인구(행정)'!$A$7:$A$501="취암동")*('1.계획인구(행정)'!M$7:M$501))</f>
        <v>0</v>
      </c>
      <c r="M193" s="114">
        <f>SUMPRODUCT(('1.계획인구(행정)'!$B$7:$B$501=$B193)*('1.계획인구(행정)'!$A$7:$A$501="취암동")*('1.계획인구(행정)'!N$7:N$501))</f>
        <v>0</v>
      </c>
      <c r="N193" s="114">
        <f>SUMPRODUCT(('1.계획인구(행정)'!$B$7:$B$501=$B193)*('1.계획인구(행정)'!$A$7:$A$501="취암동")*('1.계획인구(행정)'!O$7:O$501))</f>
        <v>0</v>
      </c>
      <c r="O193" s="114">
        <f t="shared" si="127"/>
        <v>1744</v>
      </c>
      <c r="P193" s="114">
        <f t="shared" si="128"/>
        <v>1747</v>
      </c>
      <c r="Q193" s="114">
        <f t="shared" si="128"/>
        <v>1720</v>
      </c>
      <c r="R193" s="114">
        <f t="shared" si="129"/>
        <v>1702</v>
      </c>
      <c r="S193" s="114">
        <f t="shared" si="130"/>
        <v>1743</v>
      </c>
      <c r="T193" s="114">
        <f t="shared" si="131"/>
        <v>1775</v>
      </c>
    </row>
    <row r="194" spans="1:20" ht="15.6" customHeight="1">
      <c r="A194" s="230"/>
      <c r="B194" s="208" t="s">
        <v>692</v>
      </c>
      <c r="C194" s="114">
        <f>SUMPRODUCT(('1.계획인구(행정)'!$B$7:$B$501=$B194)*('1.계획인구(행정)'!$A$7:$A$501="취암동")*('1.계획인구(행정)'!D$7:D$501))</f>
        <v>12837</v>
      </c>
      <c r="D194" s="114">
        <f>SUMPRODUCT(('1.계획인구(행정)'!$B$7:$B$501=$B194)*('1.계획인구(행정)'!$A$7:$A$501="취암동")*('1.계획인구(행정)'!E$7:E$501))</f>
        <v>12970</v>
      </c>
      <c r="E194" s="114">
        <f>SUMPRODUCT(('1.계획인구(행정)'!$B$7:$B$501=$B194)*('1.계획인구(행정)'!$A$7:$A$501="취암동")*('1.계획인구(행정)'!F$7:F$501))</f>
        <v>12776</v>
      </c>
      <c r="F194" s="114">
        <f>SUMPRODUCT(('1.계획인구(행정)'!$B$7:$B$501=$B194)*('1.계획인구(행정)'!$A$7:$A$501="취암동")*('1.계획인구(행정)'!G$7:G$501))</f>
        <v>12862</v>
      </c>
      <c r="G194" s="114">
        <f>SUMPRODUCT(('1.계획인구(행정)'!$B$7:$B$501=$B194)*('1.계획인구(행정)'!$A$7:$A$501="취암동")*('1.계획인구(행정)'!H$7:H$501))</f>
        <v>13162</v>
      </c>
      <c r="H194" s="114">
        <f>SUMPRODUCT(('1.계획인구(행정)'!$B$7:$B$501=$B194)*('1.계획인구(행정)'!$A$7:$A$501="취암동")*('1.계획인구(행정)'!I$7:I$501))</f>
        <v>13396</v>
      </c>
      <c r="I194" s="114">
        <f>SUMPRODUCT(('1.계획인구(행정)'!$B$7:$B$501=$B194)*('1.계획인구(행정)'!$A$7:$A$501="취암동")*('1.계획인구(행정)'!J$7:J$501))</f>
        <v>0</v>
      </c>
      <c r="J194" s="114">
        <f>SUMPRODUCT(('1.계획인구(행정)'!$B$7:$B$501=$B194)*('1.계획인구(행정)'!$A$7:$A$501="취암동")*('1.계획인구(행정)'!K$7:K$501))</f>
        <v>78</v>
      </c>
      <c r="K194" s="114">
        <f>SUMPRODUCT(('1.계획인구(행정)'!$B$7:$B$501=$B194)*('1.계획인구(행정)'!$A$7:$A$501="취암동")*('1.계획인구(행정)'!L$7:L$501))</f>
        <v>78</v>
      </c>
      <c r="L194" s="114">
        <f>SUMPRODUCT(('1.계획인구(행정)'!$B$7:$B$501=$B194)*('1.계획인구(행정)'!$A$7:$A$501="취암동")*('1.계획인구(행정)'!M$7:M$501))</f>
        <v>222</v>
      </c>
      <c r="M194" s="114">
        <f>SUMPRODUCT(('1.계획인구(행정)'!$B$7:$B$501=$B194)*('1.계획인구(행정)'!$A$7:$A$501="취암동")*('1.계획인구(행정)'!N$7:N$501))</f>
        <v>222</v>
      </c>
      <c r="N194" s="114">
        <f>SUMPRODUCT(('1.계획인구(행정)'!$B$7:$B$501=$B194)*('1.계획인구(행정)'!$A$7:$A$501="취암동")*('1.계획인구(행정)'!O$7:O$501))</f>
        <v>222</v>
      </c>
      <c r="O194" s="114">
        <f t="shared" si="127"/>
        <v>12837</v>
      </c>
      <c r="P194" s="114">
        <f t="shared" si="128"/>
        <v>13048</v>
      </c>
      <c r="Q194" s="114">
        <f t="shared" si="128"/>
        <v>12854</v>
      </c>
      <c r="R194" s="114">
        <f t="shared" si="129"/>
        <v>13084</v>
      </c>
      <c r="S194" s="114">
        <f t="shared" si="130"/>
        <v>13384</v>
      </c>
      <c r="T194" s="114">
        <f t="shared" si="131"/>
        <v>13618</v>
      </c>
    </row>
    <row r="195" spans="1:20" ht="15.6" customHeight="1">
      <c r="A195" s="230"/>
      <c r="B195" s="208" t="s">
        <v>893</v>
      </c>
      <c r="C195" s="114">
        <f>SUMPRODUCT(('1.계획인구(행정)'!$B$7:$B$501=$B195)*('1.계획인구(행정)'!$A$7:$A$501="취암동")*('1.계획인구(행정)'!D$7:D$501))</f>
        <v>824</v>
      </c>
      <c r="D195" s="114">
        <f>SUMPRODUCT(('1.계획인구(행정)'!$B$7:$B$501=$B195)*('1.계획인구(행정)'!$A$7:$A$501="취암동")*('1.계획인구(행정)'!E$7:E$501))</f>
        <v>826</v>
      </c>
      <c r="E195" s="114">
        <f>SUMPRODUCT(('1.계획인구(행정)'!$B$7:$B$501=$B195)*('1.계획인구(행정)'!$A$7:$A$501="취암동")*('1.계획인구(행정)'!F$7:F$501))</f>
        <v>813</v>
      </c>
      <c r="F195" s="114">
        <f>SUMPRODUCT(('1.계획인구(행정)'!$B$7:$B$501=$B195)*('1.계획인구(행정)'!$A$7:$A$501="취암동")*('1.계획인구(행정)'!G$7:G$501))</f>
        <v>803</v>
      </c>
      <c r="G195" s="114">
        <f>SUMPRODUCT(('1.계획인구(행정)'!$B$7:$B$501=$B195)*('1.계획인구(행정)'!$A$7:$A$501="취암동")*('1.계획인구(행정)'!H$7:H$501))</f>
        <v>822</v>
      </c>
      <c r="H195" s="114">
        <f>SUMPRODUCT(('1.계획인구(행정)'!$B$7:$B$501=$B195)*('1.계획인구(행정)'!$A$7:$A$501="취암동")*('1.계획인구(행정)'!I$7:I$501))</f>
        <v>837</v>
      </c>
      <c r="I195" s="114">
        <f>SUMPRODUCT(('1.계획인구(행정)'!$B$7:$B$501=$B195)*('1.계획인구(행정)'!$A$7:$A$501="취암동")*('1.계획인구(행정)'!J$7:J$501))</f>
        <v>0</v>
      </c>
      <c r="J195" s="114">
        <f>SUMPRODUCT(('1.계획인구(행정)'!$B$7:$B$501=$B195)*('1.계획인구(행정)'!$A$7:$A$501="취암동")*('1.계획인구(행정)'!K$7:K$501))</f>
        <v>0</v>
      </c>
      <c r="K195" s="114">
        <f>SUMPRODUCT(('1.계획인구(행정)'!$B$7:$B$501=$B195)*('1.계획인구(행정)'!$A$7:$A$501="취암동")*('1.계획인구(행정)'!L$7:L$501))</f>
        <v>0</v>
      </c>
      <c r="L195" s="114">
        <f>SUMPRODUCT(('1.계획인구(행정)'!$B$7:$B$501=$B195)*('1.계획인구(행정)'!$A$7:$A$501="취암동")*('1.계획인구(행정)'!M$7:M$501))</f>
        <v>0</v>
      </c>
      <c r="M195" s="114">
        <f>SUMPRODUCT(('1.계획인구(행정)'!$B$7:$B$501=$B195)*('1.계획인구(행정)'!$A$7:$A$501="취암동")*('1.계획인구(행정)'!N$7:N$501))</f>
        <v>0</v>
      </c>
      <c r="N195" s="114">
        <f>SUMPRODUCT(('1.계획인구(행정)'!$B$7:$B$501=$B195)*('1.계획인구(행정)'!$A$7:$A$501="취암동")*('1.계획인구(행정)'!O$7:O$501))</f>
        <v>0</v>
      </c>
      <c r="O195" s="114">
        <f t="shared" si="127"/>
        <v>824</v>
      </c>
      <c r="P195" s="114">
        <f t="shared" si="128"/>
        <v>826</v>
      </c>
      <c r="Q195" s="114">
        <f t="shared" si="128"/>
        <v>813</v>
      </c>
      <c r="R195" s="114">
        <f t="shared" si="129"/>
        <v>803</v>
      </c>
      <c r="S195" s="114">
        <f t="shared" si="130"/>
        <v>822</v>
      </c>
      <c r="T195" s="114">
        <f t="shared" si="131"/>
        <v>837</v>
      </c>
    </row>
    <row r="196" spans="1:20" ht="15.6" customHeight="1">
      <c r="A196" s="230"/>
      <c r="B196" s="208" t="s">
        <v>894</v>
      </c>
      <c r="C196" s="114">
        <f>SUMPRODUCT(('1.계획인구(행정)'!$B$7:$B$501=$B196)*('1.계획인구(행정)'!$A$7:$A$501="취암동")*('1.계획인구(행정)'!D$7:D$501))</f>
        <v>385</v>
      </c>
      <c r="D196" s="114">
        <f>SUMPRODUCT(('1.계획인구(행정)'!$B$7:$B$501=$B196)*('1.계획인구(행정)'!$A$7:$A$501="취암동")*('1.계획인구(행정)'!E$7:E$501))</f>
        <v>385</v>
      </c>
      <c r="E196" s="114">
        <f>SUMPRODUCT(('1.계획인구(행정)'!$B$7:$B$501=$B196)*('1.계획인구(행정)'!$A$7:$A$501="취암동")*('1.계획인구(행정)'!F$7:F$501))</f>
        <v>380</v>
      </c>
      <c r="F196" s="114">
        <f>SUMPRODUCT(('1.계획인구(행정)'!$B$7:$B$501=$B196)*('1.계획인구(행정)'!$A$7:$A$501="취암동")*('1.계획인구(행정)'!G$7:G$501))</f>
        <v>375</v>
      </c>
      <c r="G196" s="114">
        <f>SUMPRODUCT(('1.계획인구(행정)'!$B$7:$B$501=$B196)*('1.계획인구(행정)'!$A$7:$A$501="취암동")*('1.계획인구(행정)'!H$7:H$501))</f>
        <v>384</v>
      </c>
      <c r="H196" s="114">
        <f>SUMPRODUCT(('1.계획인구(행정)'!$B$7:$B$501=$B196)*('1.계획인구(행정)'!$A$7:$A$501="취암동")*('1.계획인구(행정)'!I$7:I$501))</f>
        <v>391</v>
      </c>
      <c r="I196" s="114">
        <f>SUMPRODUCT(('1.계획인구(행정)'!$B$7:$B$501=$B196)*('1.계획인구(행정)'!$A$7:$A$501="취암동")*('1.계획인구(행정)'!J$7:J$501))</f>
        <v>0</v>
      </c>
      <c r="J196" s="114">
        <f>SUMPRODUCT(('1.계획인구(행정)'!$B$7:$B$501=$B196)*('1.계획인구(행정)'!$A$7:$A$501="취암동")*('1.계획인구(행정)'!K$7:K$501))</f>
        <v>0</v>
      </c>
      <c r="K196" s="114">
        <f>SUMPRODUCT(('1.계획인구(행정)'!$B$7:$B$501=$B196)*('1.계획인구(행정)'!$A$7:$A$501="취암동")*('1.계획인구(행정)'!L$7:L$501))</f>
        <v>0</v>
      </c>
      <c r="L196" s="114">
        <f>SUMPRODUCT(('1.계획인구(행정)'!$B$7:$B$501=$B196)*('1.계획인구(행정)'!$A$7:$A$501="취암동")*('1.계획인구(행정)'!M$7:M$501))</f>
        <v>0</v>
      </c>
      <c r="M196" s="114">
        <f>SUMPRODUCT(('1.계획인구(행정)'!$B$7:$B$501=$B196)*('1.계획인구(행정)'!$A$7:$A$501="취암동")*('1.계획인구(행정)'!N$7:N$501))</f>
        <v>0</v>
      </c>
      <c r="N196" s="114">
        <f>SUMPRODUCT(('1.계획인구(행정)'!$B$7:$B$501=$B196)*('1.계획인구(행정)'!$A$7:$A$501="취암동")*('1.계획인구(행정)'!O$7:O$501))</f>
        <v>0</v>
      </c>
      <c r="O196" s="114">
        <f t="shared" si="127"/>
        <v>385</v>
      </c>
      <c r="P196" s="114">
        <f t="shared" si="128"/>
        <v>385</v>
      </c>
      <c r="Q196" s="114">
        <f t="shared" si="128"/>
        <v>380</v>
      </c>
      <c r="R196" s="114">
        <f t="shared" si="129"/>
        <v>375</v>
      </c>
      <c r="S196" s="114">
        <f t="shared" si="130"/>
        <v>384</v>
      </c>
      <c r="T196" s="114">
        <f t="shared" si="131"/>
        <v>391</v>
      </c>
    </row>
    <row r="197" spans="1:20" ht="15.6" customHeight="1">
      <c r="A197" s="230"/>
      <c r="B197" s="208" t="s">
        <v>816</v>
      </c>
      <c r="C197" s="114">
        <f>SUMPRODUCT(('1.계획인구(행정)'!$B$7:$B$501=$B197)*('1.계획인구(행정)'!$A$7:$A$501="취암동")*('1.계획인구(행정)'!D$7:D$501))</f>
        <v>11729</v>
      </c>
      <c r="D197" s="114">
        <f>SUMPRODUCT(('1.계획인구(행정)'!$B$7:$B$501=$B197)*('1.계획인구(행정)'!$A$7:$A$501="취암동")*('1.계획인구(행정)'!E$7:E$501))</f>
        <v>14857</v>
      </c>
      <c r="E197" s="114">
        <f>SUMPRODUCT(('1.계획인구(행정)'!$B$7:$B$501=$B197)*('1.계획인구(행정)'!$A$7:$A$501="취암동")*('1.계획인구(행정)'!F$7:F$501))</f>
        <v>12515</v>
      </c>
      <c r="F197" s="114">
        <f>SUMPRODUCT(('1.계획인구(행정)'!$B$7:$B$501=$B197)*('1.계획인구(행정)'!$A$7:$A$501="취암동")*('1.계획인구(행정)'!G$7:G$501))</f>
        <v>15374</v>
      </c>
      <c r="G197" s="114">
        <f>SUMPRODUCT(('1.계획인구(행정)'!$B$7:$B$501=$B197)*('1.계획인구(행정)'!$A$7:$A$501="취암동")*('1.계획인구(행정)'!H$7:H$501))</f>
        <v>15646</v>
      </c>
      <c r="H197" s="114">
        <f>SUMPRODUCT(('1.계획인구(행정)'!$B$7:$B$501=$B197)*('1.계획인구(행정)'!$A$7:$A$501="취암동")*('1.계획인구(행정)'!I$7:I$501))</f>
        <v>15862</v>
      </c>
      <c r="I197" s="114">
        <f>SUMPRODUCT(('1.계획인구(행정)'!$B$7:$B$501=$B197)*('1.계획인구(행정)'!$A$7:$A$501="취암동")*('1.계획인구(행정)'!J$7:J$501))</f>
        <v>0</v>
      </c>
      <c r="J197" s="114">
        <f>SUMPRODUCT(('1.계획인구(행정)'!$B$7:$B$501=$B197)*('1.계획인구(행정)'!$A$7:$A$501="취암동")*('1.계획인구(행정)'!K$7:K$501))</f>
        <v>2067</v>
      </c>
      <c r="K197" s="114">
        <f>SUMPRODUCT(('1.계획인구(행정)'!$B$7:$B$501=$B197)*('1.계획인구(행정)'!$A$7:$A$501="취암동")*('1.계획인구(행정)'!L$7:L$501))</f>
        <v>631</v>
      </c>
      <c r="L197" s="114">
        <f>SUMPRODUCT(('1.계획인구(행정)'!$B$7:$B$501=$B197)*('1.계획인구(행정)'!$A$7:$A$501="취암동")*('1.계획인구(행정)'!M$7:M$501))</f>
        <v>2610</v>
      </c>
      <c r="M197" s="114">
        <f>SUMPRODUCT(('1.계획인구(행정)'!$B$7:$B$501=$B197)*('1.계획인구(행정)'!$A$7:$A$501="취암동")*('1.계획인구(행정)'!N$7:N$501))</f>
        <v>2610</v>
      </c>
      <c r="N197" s="114">
        <f>SUMPRODUCT(('1.계획인구(행정)'!$B$7:$B$501=$B197)*('1.계획인구(행정)'!$A$7:$A$501="취암동")*('1.계획인구(행정)'!O$7:O$501))</f>
        <v>2610</v>
      </c>
      <c r="O197" s="114">
        <f t="shared" si="127"/>
        <v>11729</v>
      </c>
      <c r="P197" s="114">
        <f t="shared" si="128"/>
        <v>16924</v>
      </c>
      <c r="Q197" s="114">
        <f t="shared" si="128"/>
        <v>13146</v>
      </c>
      <c r="R197" s="114">
        <f t="shared" si="129"/>
        <v>17984</v>
      </c>
      <c r="S197" s="114">
        <f t="shared" si="130"/>
        <v>18256</v>
      </c>
      <c r="T197" s="114">
        <f t="shared" si="131"/>
        <v>18472</v>
      </c>
    </row>
    <row r="198" spans="1:20" ht="15.6" customHeight="1">
      <c r="A198" s="230"/>
      <c r="B198" s="208" t="s">
        <v>895</v>
      </c>
      <c r="C198" s="114">
        <f>SUMPRODUCT(('1.계획인구(행정)'!$B$7:$B$501=$B198)*('1.계획인구(행정)'!$A$7:$A$501="취암동")*('1.계획인구(행정)'!D$7:D$501))</f>
        <v>566</v>
      </c>
      <c r="D198" s="114">
        <f>SUMPRODUCT(('1.계획인구(행정)'!$B$7:$B$501=$B198)*('1.계획인구(행정)'!$A$7:$A$501="취암동")*('1.계획인구(행정)'!E$7:E$501))</f>
        <v>566</v>
      </c>
      <c r="E198" s="114">
        <f>SUMPRODUCT(('1.계획인구(행정)'!$B$7:$B$501=$B198)*('1.계획인구(행정)'!$A$7:$A$501="취암동")*('1.계획인구(행정)'!F$7:F$501))</f>
        <v>558</v>
      </c>
      <c r="F198" s="114">
        <f>SUMPRODUCT(('1.계획인구(행정)'!$B$7:$B$501=$B198)*('1.계획인구(행정)'!$A$7:$A$501="취암동")*('1.계획인구(행정)'!G$7:G$501))</f>
        <v>552</v>
      </c>
      <c r="G198" s="114">
        <f>SUMPRODUCT(('1.계획인구(행정)'!$B$7:$B$501=$B198)*('1.계획인구(행정)'!$A$7:$A$501="취암동")*('1.계획인구(행정)'!H$7:H$501))</f>
        <v>566</v>
      </c>
      <c r="H198" s="114">
        <f>SUMPRODUCT(('1.계획인구(행정)'!$B$7:$B$501=$B198)*('1.계획인구(행정)'!$A$7:$A$501="취암동")*('1.계획인구(행정)'!I$7:I$501))</f>
        <v>576</v>
      </c>
      <c r="I198" s="114">
        <f>SUMPRODUCT(('1.계획인구(행정)'!$B$7:$B$501=$B198)*('1.계획인구(행정)'!$A$7:$A$501="취암동")*('1.계획인구(행정)'!J$7:J$501))</f>
        <v>0</v>
      </c>
      <c r="J198" s="114">
        <f>SUMPRODUCT(('1.계획인구(행정)'!$B$7:$B$501=$B198)*('1.계획인구(행정)'!$A$7:$A$501="취암동")*('1.계획인구(행정)'!K$7:K$501))</f>
        <v>0</v>
      </c>
      <c r="K198" s="114">
        <f>SUMPRODUCT(('1.계획인구(행정)'!$B$7:$B$501=$B198)*('1.계획인구(행정)'!$A$7:$A$501="취암동")*('1.계획인구(행정)'!L$7:L$501))</f>
        <v>0</v>
      </c>
      <c r="L198" s="114">
        <f>SUMPRODUCT(('1.계획인구(행정)'!$B$7:$B$501=$B198)*('1.계획인구(행정)'!$A$7:$A$501="취암동")*('1.계획인구(행정)'!M$7:M$501))</f>
        <v>0</v>
      </c>
      <c r="M198" s="114">
        <f>SUMPRODUCT(('1.계획인구(행정)'!$B$7:$B$501=$B198)*('1.계획인구(행정)'!$A$7:$A$501="취암동")*('1.계획인구(행정)'!N$7:N$501))</f>
        <v>0</v>
      </c>
      <c r="N198" s="114">
        <f>SUMPRODUCT(('1.계획인구(행정)'!$B$7:$B$501=$B198)*('1.계획인구(행정)'!$A$7:$A$501="취암동")*('1.계획인구(행정)'!O$7:O$501))</f>
        <v>0</v>
      </c>
      <c r="O198" s="114">
        <f t="shared" si="127"/>
        <v>566</v>
      </c>
      <c r="P198" s="114">
        <f t="shared" si="128"/>
        <v>566</v>
      </c>
      <c r="Q198" s="114">
        <f t="shared" si="128"/>
        <v>558</v>
      </c>
      <c r="R198" s="114">
        <f t="shared" si="129"/>
        <v>552</v>
      </c>
      <c r="S198" s="114">
        <f t="shared" si="130"/>
        <v>566</v>
      </c>
      <c r="T198" s="114">
        <f t="shared" si="131"/>
        <v>576</v>
      </c>
    </row>
    <row r="199" spans="1:20" ht="15.95" customHeight="1">
      <c r="A199" s="230" t="s">
        <v>702</v>
      </c>
      <c r="B199" s="210" t="s">
        <v>36</v>
      </c>
      <c r="C199" s="115">
        <f>SUM(C200:C203)</f>
        <v>18943</v>
      </c>
      <c r="D199" s="115">
        <f t="shared" ref="D199" si="132">SUM(D200:D203)</f>
        <v>18971</v>
      </c>
      <c r="E199" s="115">
        <f t="shared" ref="E199:T199" si="133">SUM(E200:E203)</f>
        <v>18677</v>
      </c>
      <c r="F199" s="115">
        <f t="shared" si="133"/>
        <v>19331</v>
      </c>
      <c r="G199" s="115">
        <f t="shared" si="133"/>
        <v>19777</v>
      </c>
      <c r="H199" s="115">
        <f t="shared" si="133"/>
        <v>20121</v>
      </c>
      <c r="I199" s="115">
        <f t="shared" si="133"/>
        <v>0</v>
      </c>
      <c r="J199" s="115">
        <f t="shared" ref="J199" si="134">SUM(J200:J203)</f>
        <v>0</v>
      </c>
      <c r="K199" s="115">
        <f t="shared" si="133"/>
        <v>0</v>
      </c>
      <c r="L199" s="115">
        <f t="shared" si="133"/>
        <v>565</v>
      </c>
      <c r="M199" s="115">
        <f t="shared" si="133"/>
        <v>565</v>
      </c>
      <c r="N199" s="115">
        <f t="shared" si="133"/>
        <v>565</v>
      </c>
      <c r="O199" s="115">
        <f t="shared" si="133"/>
        <v>18943</v>
      </c>
      <c r="P199" s="115">
        <f t="shared" ref="P199" si="135">SUM(P200:P203)</f>
        <v>18971</v>
      </c>
      <c r="Q199" s="115">
        <f t="shared" si="133"/>
        <v>18677</v>
      </c>
      <c r="R199" s="115">
        <f t="shared" si="133"/>
        <v>19896</v>
      </c>
      <c r="S199" s="115">
        <f t="shared" si="133"/>
        <v>20342</v>
      </c>
      <c r="T199" s="115">
        <f t="shared" si="133"/>
        <v>20686</v>
      </c>
    </row>
    <row r="200" spans="1:20" ht="15.95" customHeight="1">
      <c r="A200" s="230"/>
      <c r="B200" s="208" t="s">
        <v>817</v>
      </c>
      <c r="C200" s="114">
        <f>SUMPRODUCT(('1.계획인구(행정)'!$B$7:$B$501=$B200)*('1.계획인구(행정)'!$A$7:$A$501="부창동")*('1.계획인구(행정)'!D$7:D$501))</f>
        <v>4563</v>
      </c>
      <c r="D200" s="114">
        <f>SUMPRODUCT(('1.계획인구(행정)'!$B$7:$B$501=$B200)*('1.계획인구(행정)'!$A$7:$A$501="부창동")*('1.계획인구(행정)'!E$7:E$501))</f>
        <v>4570</v>
      </c>
      <c r="E200" s="114">
        <f>SUMPRODUCT(('1.계획인구(행정)'!$B$7:$B$501=$B200)*('1.계획인구(행정)'!$A$7:$A$501="부창동")*('1.계획인구(행정)'!F$7:F$501))</f>
        <v>4498</v>
      </c>
      <c r="F200" s="114">
        <f>SUMPRODUCT(('1.계획인구(행정)'!$B$7:$B$501=$B200)*('1.계획인구(행정)'!$A$7:$A$501="부창동")*('1.계획인구(행정)'!G$7:G$501))</f>
        <v>5301</v>
      </c>
      <c r="G200" s="114">
        <f>SUMPRODUCT(('1.계획인구(행정)'!$B$7:$B$501=$B200)*('1.계획인구(행정)'!$A$7:$A$501="부창동")*('1.계획인구(행정)'!H$7:H$501))</f>
        <v>5408</v>
      </c>
      <c r="H200" s="114">
        <f>SUMPRODUCT(('1.계획인구(행정)'!$B$7:$B$501=$B200)*('1.계획인구(행정)'!$A$7:$A$501="부창동")*('1.계획인구(행정)'!I$7:I$501))</f>
        <v>5491</v>
      </c>
      <c r="I200" s="114">
        <f>SUMPRODUCT(('1.계획인구(행정)'!$B$7:$B$501=$B200)*('1.계획인구(행정)'!$A$7:$A$501="부창동")*('1.계획인구(행정)'!J$7:J$501))</f>
        <v>0</v>
      </c>
      <c r="J200" s="114">
        <f>SUMPRODUCT(('1.계획인구(행정)'!$B$7:$B$501=$B200)*('1.계획인구(행정)'!$A$7:$A$501="부창동")*('1.계획인구(행정)'!K$7:K$501))</f>
        <v>0</v>
      </c>
      <c r="K200" s="114">
        <f>SUMPRODUCT(('1.계획인구(행정)'!$B$7:$B$501=$B200)*('1.계획인구(행정)'!$A$7:$A$501="부창동")*('1.계획인구(행정)'!L$7:L$501))</f>
        <v>0</v>
      </c>
      <c r="L200" s="114">
        <f>SUMPRODUCT(('1.계획인구(행정)'!$B$7:$B$501=$B200)*('1.계획인구(행정)'!$A$7:$A$501="부창동")*('1.계획인구(행정)'!M$7:M$501))</f>
        <v>565</v>
      </c>
      <c r="M200" s="114">
        <f>SUMPRODUCT(('1.계획인구(행정)'!$B$7:$B$501=$B200)*('1.계획인구(행정)'!$A$7:$A$501="부창동")*('1.계획인구(행정)'!N$7:N$501))</f>
        <v>565</v>
      </c>
      <c r="N200" s="114">
        <f>SUMPRODUCT(('1.계획인구(행정)'!$B$7:$B$501=$B200)*('1.계획인구(행정)'!$A$7:$A$501="부창동")*('1.계획인구(행정)'!O$7:O$501))</f>
        <v>565</v>
      </c>
      <c r="O200" s="114">
        <f t="shared" ref="O200:O203" si="136">C200+I200</f>
        <v>4563</v>
      </c>
      <c r="P200" s="114">
        <f t="shared" ref="P200:Q203" si="137">D200+J200</f>
        <v>4570</v>
      </c>
      <c r="Q200" s="114">
        <f t="shared" si="137"/>
        <v>4498</v>
      </c>
      <c r="R200" s="114">
        <f t="shared" ref="R200:R203" si="138">F200+L200</f>
        <v>5866</v>
      </c>
      <c r="S200" s="114">
        <f t="shared" ref="S200:S203" si="139">G200+M200</f>
        <v>5973</v>
      </c>
      <c r="T200" s="114">
        <f t="shared" ref="T200:T203" si="140">H200+N200</f>
        <v>6056</v>
      </c>
    </row>
    <row r="201" spans="1:20" ht="15.95" customHeight="1">
      <c r="A201" s="230"/>
      <c r="B201" s="208" t="s">
        <v>702</v>
      </c>
      <c r="C201" s="114">
        <f>SUMPRODUCT(('1.계획인구(행정)'!$B$7:$B$501=$B201)*('1.계획인구(행정)'!$A$7:$A$501="부창동")*('1.계획인구(행정)'!D$7:D$501))</f>
        <v>6845</v>
      </c>
      <c r="D201" s="114">
        <f>SUMPRODUCT(('1.계획인구(행정)'!$B$7:$B$501=$B201)*('1.계획인구(행정)'!$A$7:$A$501="부창동")*('1.계획인구(행정)'!E$7:E$501))</f>
        <v>6854</v>
      </c>
      <c r="E201" s="114">
        <f>SUMPRODUCT(('1.계획인구(행정)'!$B$7:$B$501=$B201)*('1.계획인구(행정)'!$A$7:$A$501="부창동")*('1.계획인구(행정)'!F$7:F$501))</f>
        <v>6750</v>
      </c>
      <c r="F201" s="114">
        <f>SUMPRODUCT(('1.계획인구(행정)'!$B$7:$B$501=$B201)*('1.계획인구(행정)'!$A$7:$A$501="부창동")*('1.계획인구(행정)'!G$7:G$501))</f>
        <v>6680</v>
      </c>
      <c r="G201" s="114">
        <f>SUMPRODUCT(('1.계획인구(행정)'!$B$7:$B$501=$B201)*('1.계획인구(행정)'!$A$7:$A$501="부창동")*('1.계획인구(행정)'!H$7:H$501))</f>
        <v>6840</v>
      </c>
      <c r="H201" s="114">
        <f>SUMPRODUCT(('1.계획인구(행정)'!$B$7:$B$501=$B201)*('1.계획인구(행정)'!$A$7:$A$501="부창동")*('1.계획인구(행정)'!I$7:I$501))</f>
        <v>6964</v>
      </c>
      <c r="I201" s="114">
        <f>SUMPRODUCT(('1.계획인구(행정)'!$B$7:$B$501=$B201)*('1.계획인구(행정)'!$A$7:$A$501="부창동")*('1.계획인구(행정)'!J$7:J$501))</f>
        <v>0</v>
      </c>
      <c r="J201" s="114">
        <f>SUMPRODUCT(('1.계획인구(행정)'!$B$7:$B$501=$B201)*('1.계획인구(행정)'!$A$7:$A$501="부창동")*('1.계획인구(행정)'!K$7:K$501))</f>
        <v>0</v>
      </c>
      <c r="K201" s="114">
        <f>SUMPRODUCT(('1.계획인구(행정)'!$B$7:$B$501=$B201)*('1.계획인구(행정)'!$A$7:$A$501="부창동")*('1.계획인구(행정)'!L$7:L$501))</f>
        <v>0</v>
      </c>
      <c r="L201" s="114">
        <f>SUMPRODUCT(('1.계획인구(행정)'!$B$7:$B$501=$B201)*('1.계획인구(행정)'!$A$7:$A$501="부창동")*('1.계획인구(행정)'!M$7:M$501))</f>
        <v>0</v>
      </c>
      <c r="M201" s="114">
        <f>SUMPRODUCT(('1.계획인구(행정)'!$B$7:$B$501=$B201)*('1.계획인구(행정)'!$A$7:$A$501="부창동")*('1.계획인구(행정)'!N$7:N$501))</f>
        <v>0</v>
      </c>
      <c r="N201" s="114">
        <f>SUMPRODUCT(('1.계획인구(행정)'!$B$7:$B$501=$B201)*('1.계획인구(행정)'!$A$7:$A$501="부창동")*('1.계획인구(행정)'!O$7:O$501))</f>
        <v>0</v>
      </c>
      <c r="O201" s="114">
        <f t="shared" si="136"/>
        <v>6845</v>
      </c>
      <c r="P201" s="114">
        <f t="shared" si="137"/>
        <v>6854</v>
      </c>
      <c r="Q201" s="114">
        <f t="shared" si="137"/>
        <v>6750</v>
      </c>
      <c r="R201" s="114">
        <f t="shared" si="138"/>
        <v>6680</v>
      </c>
      <c r="S201" s="114">
        <f t="shared" si="139"/>
        <v>6840</v>
      </c>
      <c r="T201" s="114">
        <f t="shared" si="140"/>
        <v>6964</v>
      </c>
    </row>
    <row r="202" spans="1:20" ht="15.95" customHeight="1">
      <c r="A202" s="230"/>
      <c r="B202" s="208" t="s">
        <v>897</v>
      </c>
      <c r="C202" s="114">
        <f>SUMPRODUCT(('1.계획인구(행정)'!$B$7:$B$501=$B202)*('1.계획인구(행정)'!$A$7:$A$501="부창동")*('1.계획인구(행정)'!D$7:D$501))</f>
        <v>715</v>
      </c>
      <c r="D202" s="114">
        <f>SUMPRODUCT(('1.계획인구(행정)'!$B$7:$B$501=$B202)*('1.계획인구(행정)'!$A$7:$A$501="부창동")*('1.계획인구(행정)'!E$7:E$501))</f>
        <v>717</v>
      </c>
      <c r="E202" s="114">
        <f>SUMPRODUCT(('1.계획인구(행정)'!$B$7:$B$501=$B202)*('1.계획인구(행정)'!$A$7:$A$501="부창동")*('1.계획인구(행정)'!F$7:F$501))</f>
        <v>705</v>
      </c>
      <c r="F202" s="114">
        <f>SUMPRODUCT(('1.계획인구(행정)'!$B$7:$B$501=$B202)*('1.계획인구(행정)'!$A$7:$A$501="부창동")*('1.계획인구(행정)'!G$7:G$501))</f>
        <v>697</v>
      </c>
      <c r="G202" s="114">
        <f>SUMPRODUCT(('1.계획인구(행정)'!$B$7:$B$501=$B202)*('1.계획인구(행정)'!$A$7:$A$501="부창동")*('1.계획인구(행정)'!H$7:H$501))</f>
        <v>714</v>
      </c>
      <c r="H202" s="114">
        <f>SUMPRODUCT(('1.계획인구(행정)'!$B$7:$B$501=$B202)*('1.계획인구(행정)'!$A$7:$A$501="부창동")*('1.계획인구(행정)'!I$7:I$501))</f>
        <v>727</v>
      </c>
      <c r="I202" s="114">
        <f>SUMPRODUCT(('1.계획인구(행정)'!$B$7:$B$501=$B202)*('1.계획인구(행정)'!$A$7:$A$501="부창동")*('1.계획인구(행정)'!J$7:J$501))</f>
        <v>0</v>
      </c>
      <c r="J202" s="114">
        <f>SUMPRODUCT(('1.계획인구(행정)'!$B$7:$B$501=$B202)*('1.계획인구(행정)'!$A$7:$A$501="부창동")*('1.계획인구(행정)'!K$7:K$501))</f>
        <v>0</v>
      </c>
      <c r="K202" s="114">
        <f>SUMPRODUCT(('1.계획인구(행정)'!$B$7:$B$501=$B202)*('1.계획인구(행정)'!$A$7:$A$501="부창동")*('1.계획인구(행정)'!L$7:L$501))</f>
        <v>0</v>
      </c>
      <c r="L202" s="114">
        <f>SUMPRODUCT(('1.계획인구(행정)'!$B$7:$B$501=$B202)*('1.계획인구(행정)'!$A$7:$A$501="부창동")*('1.계획인구(행정)'!M$7:M$501))</f>
        <v>0</v>
      </c>
      <c r="M202" s="114">
        <f>SUMPRODUCT(('1.계획인구(행정)'!$B$7:$B$501=$B202)*('1.계획인구(행정)'!$A$7:$A$501="부창동")*('1.계획인구(행정)'!N$7:N$501))</f>
        <v>0</v>
      </c>
      <c r="N202" s="114">
        <f>SUMPRODUCT(('1.계획인구(행정)'!$B$7:$B$501=$B202)*('1.계획인구(행정)'!$A$7:$A$501="부창동")*('1.계획인구(행정)'!O$7:O$501))</f>
        <v>0</v>
      </c>
      <c r="O202" s="114">
        <f t="shared" si="136"/>
        <v>715</v>
      </c>
      <c r="P202" s="114">
        <f t="shared" si="137"/>
        <v>717</v>
      </c>
      <c r="Q202" s="114">
        <f t="shared" si="137"/>
        <v>705</v>
      </c>
      <c r="R202" s="114">
        <f t="shared" si="138"/>
        <v>697</v>
      </c>
      <c r="S202" s="114">
        <f t="shared" si="139"/>
        <v>714</v>
      </c>
      <c r="T202" s="114">
        <f t="shared" si="140"/>
        <v>727</v>
      </c>
    </row>
    <row r="203" spans="1:20" ht="15.95" customHeight="1">
      <c r="A203" s="230"/>
      <c r="B203" s="208" t="s">
        <v>898</v>
      </c>
      <c r="C203" s="114">
        <f>SUMPRODUCT(('1.계획인구(행정)'!$B$7:$B$501=$B203)*('1.계획인구(행정)'!$A$7:$A$501="부창동")*('1.계획인구(행정)'!D$7:D$501))</f>
        <v>6820</v>
      </c>
      <c r="D203" s="114">
        <f>SUMPRODUCT(('1.계획인구(행정)'!$B$7:$B$501=$B203)*('1.계획인구(행정)'!$A$7:$A$501="부창동")*('1.계획인구(행정)'!E$7:E$501))</f>
        <v>6830</v>
      </c>
      <c r="E203" s="114">
        <f>SUMPRODUCT(('1.계획인구(행정)'!$B$7:$B$501=$B203)*('1.계획인구(행정)'!$A$7:$A$501="부창동")*('1.계획인구(행정)'!F$7:F$501))</f>
        <v>6724</v>
      </c>
      <c r="F203" s="114">
        <f>SUMPRODUCT(('1.계획인구(행정)'!$B$7:$B$501=$B203)*('1.계획인구(행정)'!$A$7:$A$501="부창동")*('1.계획인구(행정)'!G$7:G$501))</f>
        <v>6653</v>
      </c>
      <c r="G203" s="114">
        <f>SUMPRODUCT(('1.계획인구(행정)'!$B$7:$B$501=$B203)*('1.계획인구(행정)'!$A$7:$A$501="부창동")*('1.계획인구(행정)'!H$7:H$501))</f>
        <v>6815</v>
      </c>
      <c r="H203" s="114">
        <f>SUMPRODUCT(('1.계획인구(행정)'!$B$7:$B$501=$B203)*('1.계획인구(행정)'!$A$7:$A$501="부창동")*('1.계획인구(행정)'!I$7:I$501))</f>
        <v>6939</v>
      </c>
      <c r="I203" s="114">
        <f>SUMPRODUCT(('1.계획인구(행정)'!$B$7:$B$501=$B203)*('1.계획인구(행정)'!$A$7:$A$501="부창동")*('1.계획인구(행정)'!J$7:J$501))</f>
        <v>0</v>
      </c>
      <c r="J203" s="114">
        <f>SUMPRODUCT(('1.계획인구(행정)'!$B$7:$B$501=$B203)*('1.계획인구(행정)'!$A$7:$A$501="부창동")*('1.계획인구(행정)'!K$7:K$501))</f>
        <v>0</v>
      </c>
      <c r="K203" s="114">
        <f>SUMPRODUCT(('1.계획인구(행정)'!$B$7:$B$501=$B203)*('1.계획인구(행정)'!$A$7:$A$501="부창동")*('1.계획인구(행정)'!L$7:L$501))</f>
        <v>0</v>
      </c>
      <c r="L203" s="114">
        <f>SUMPRODUCT(('1.계획인구(행정)'!$B$7:$B$501=$B203)*('1.계획인구(행정)'!$A$7:$A$501="부창동")*('1.계획인구(행정)'!M$7:M$501))</f>
        <v>0</v>
      </c>
      <c r="M203" s="114">
        <f>SUMPRODUCT(('1.계획인구(행정)'!$B$7:$B$501=$B203)*('1.계획인구(행정)'!$A$7:$A$501="부창동")*('1.계획인구(행정)'!N$7:N$501))</f>
        <v>0</v>
      </c>
      <c r="N203" s="114">
        <f>SUMPRODUCT(('1.계획인구(행정)'!$B$7:$B$501=$B203)*('1.계획인구(행정)'!$A$7:$A$501="부창동")*('1.계획인구(행정)'!O$7:O$501))</f>
        <v>0</v>
      </c>
      <c r="O203" s="114">
        <f t="shared" si="136"/>
        <v>6820</v>
      </c>
      <c r="P203" s="114">
        <f t="shared" si="137"/>
        <v>6830</v>
      </c>
      <c r="Q203" s="114">
        <f t="shared" si="137"/>
        <v>6724</v>
      </c>
      <c r="R203" s="114">
        <f t="shared" si="138"/>
        <v>6653</v>
      </c>
      <c r="S203" s="114">
        <f t="shared" si="139"/>
        <v>6815</v>
      </c>
      <c r="T203" s="114">
        <f t="shared" si="140"/>
        <v>6939</v>
      </c>
    </row>
  </sheetData>
  <mergeCells count="22">
    <mergeCell ref="A182:A190"/>
    <mergeCell ref="A191:A198"/>
    <mergeCell ref="A199:A203"/>
    <mergeCell ref="A89:A101"/>
    <mergeCell ref="A123:A137"/>
    <mergeCell ref="A156:A170"/>
    <mergeCell ref="A171:A181"/>
    <mergeCell ref="A138:A142"/>
    <mergeCell ref="A143:A155"/>
    <mergeCell ref="A102:A115"/>
    <mergeCell ref="A116:A122"/>
    <mergeCell ref="O3:T3"/>
    <mergeCell ref="A75:A88"/>
    <mergeCell ref="A3:B4"/>
    <mergeCell ref="A5:B5"/>
    <mergeCell ref="C3:H3"/>
    <mergeCell ref="I3:N3"/>
    <mergeCell ref="A6:A19"/>
    <mergeCell ref="A20:A33"/>
    <mergeCell ref="A34:A45"/>
    <mergeCell ref="A46:A59"/>
    <mergeCell ref="A60:A74"/>
  </mergeCells>
  <phoneticPr fontId="7" type="noConversion"/>
  <printOptions horizontalCentered="1"/>
  <pageMargins left="0.62992125984251968" right="0.62992125984251968" top="0.62992125984251968" bottom="0.62992125984251968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U501"/>
  <sheetViews>
    <sheetView view="pageBreakPreview" zoomScaleNormal="40" zoomScaleSheetLayoutView="100" workbookViewId="0">
      <selection activeCell="M467" sqref="M467"/>
    </sheetView>
  </sheetViews>
  <sheetFormatPr defaultColWidth="9.375" defaultRowHeight="18" customHeight="1" outlineLevelCol="1"/>
  <cols>
    <col min="1" max="4" width="7.625" style="193" customWidth="1"/>
    <col min="5" max="5" width="7.625" style="193" hidden="1" customWidth="1" outlineLevel="1"/>
    <col min="6" max="6" width="7.625" style="193" customWidth="1" collapsed="1"/>
    <col min="7" max="10" width="7.625" style="193" customWidth="1"/>
    <col min="11" max="11" width="7.625" style="193" hidden="1" customWidth="1" outlineLevel="1"/>
    <col min="12" max="12" width="7.625" style="193" customWidth="1" collapsed="1"/>
    <col min="13" max="16" width="7.625" style="193" customWidth="1"/>
    <col min="17" max="17" width="7.625" style="193" hidden="1" customWidth="1" outlineLevel="1"/>
    <col min="18" max="18" width="7.625" style="193" customWidth="1" collapsed="1"/>
    <col min="19" max="21" width="7.625" style="193" customWidth="1"/>
    <col min="22" max="16384" width="9.375" style="193"/>
  </cols>
  <sheetData>
    <row r="1" spans="1:21" s="100" customFormat="1" ht="20.100000000000001" customHeight="1">
      <c r="A1" s="67" t="s">
        <v>903</v>
      </c>
    </row>
    <row r="2" spans="1:21" s="100" customFormat="1" ht="20.100000000000001" customHeight="1">
      <c r="A2" s="67" t="s">
        <v>1581</v>
      </c>
      <c r="D2" s="101"/>
      <c r="E2" s="101"/>
      <c r="F2" s="101"/>
      <c r="H2" s="101"/>
      <c r="I2" s="101"/>
    </row>
    <row r="3" spans="1:21" ht="18" customHeight="1">
      <c r="A3" s="233" t="s">
        <v>1325</v>
      </c>
      <c r="B3" s="233"/>
      <c r="C3" s="233"/>
      <c r="D3" s="227" t="s">
        <v>1568</v>
      </c>
      <c r="E3" s="228"/>
      <c r="F3" s="228"/>
      <c r="G3" s="228"/>
      <c r="H3" s="228"/>
      <c r="I3" s="229"/>
      <c r="J3" s="217" t="s">
        <v>1569</v>
      </c>
      <c r="K3" s="217"/>
      <c r="L3" s="217"/>
      <c r="M3" s="217"/>
      <c r="N3" s="217"/>
      <c r="O3" s="217"/>
      <c r="P3" s="217" t="s">
        <v>660</v>
      </c>
      <c r="Q3" s="217"/>
      <c r="R3" s="217"/>
      <c r="S3" s="217"/>
      <c r="T3" s="217"/>
      <c r="U3" s="217"/>
    </row>
    <row r="4" spans="1:21" ht="18" customHeight="1">
      <c r="A4" s="233"/>
      <c r="B4" s="233"/>
      <c r="C4" s="233"/>
      <c r="D4" s="194" t="s">
        <v>1326</v>
      </c>
      <c r="E4" s="200" t="s">
        <v>1571</v>
      </c>
      <c r="F4" s="194" t="s">
        <v>1327</v>
      </c>
      <c r="G4" s="194" t="s">
        <v>1328</v>
      </c>
      <c r="H4" s="194" t="s">
        <v>1329</v>
      </c>
      <c r="I4" s="194" t="s">
        <v>1330</v>
      </c>
      <c r="J4" s="194" t="s">
        <v>1326</v>
      </c>
      <c r="K4" s="200" t="s">
        <v>1571</v>
      </c>
      <c r="L4" s="194" t="s">
        <v>1327</v>
      </c>
      <c r="M4" s="194" t="s">
        <v>1328</v>
      </c>
      <c r="N4" s="194" t="s">
        <v>1329</v>
      </c>
      <c r="O4" s="194" t="s">
        <v>1330</v>
      </c>
      <c r="P4" s="194" t="s">
        <v>1326</v>
      </c>
      <c r="Q4" s="200" t="s">
        <v>1571</v>
      </c>
      <c r="R4" s="194" t="s">
        <v>1327</v>
      </c>
      <c r="S4" s="194" t="s">
        <v>1328</v>
      </c>
      <c r="T4" s="194" t="s">
        <v>1329</v>
      </c>
      <c r="U4" s="194" t="s">
        <v>1330</v>
      </c>
    </row>
    <row r="5" spans="1:21" ht="18" customHeight="1">
      <c r="A5" s="233" t="s">
        <v>1331</v>
      </c>
      <c r="B5" s="233"/>
      <c r="C5" s="233"/>
      <c r="D5" s="192">
        <f>D6+D35+D94+D126+D160+D187+D214+D248+D289+D313+D356+D385+D414+D440+D477</f>
        <v>128965</v>
      </c>
      <c r="E5" s="201">
        <f t="shared" ref="E5" si="0">E6+E35+E94+E126+E160+E187+E214+E248+E289+E313+E356+E385+E414+E440+E477</f>
        <v>132476</v>
      </c>
      <c r="F5" s="192">
        <f t="shared" ref="F5:I5" si="1">F6+F35+F94+F126+F160+F187+F214+F248+F289+F313+F356+F385+F414+F440+F477</f>
        <v>130469</v>
      </c>
      <c r="G5" s="192">
        <f t="shared" si="1"/>
        <v>133201</v>
      </c>
      <c r="H5" s="192">
        <f t="shared" si="1"/>
        <v>136221</v>
      </c>
      <c r="I5" s="192">
        <f t="shared" si="1"/>
        <v>138561</v>
      </c>
      <c r="J5" s="192">
        <f>J6+J35+J94+J126+J160+J187+J214+J248+J289+J313+J356+J385+J414+J440+J477</f>
        <v>0</v>
      </c>
      <c r="K5" s="201">
        <f t="shared" ref="K5:O5" si="2">K6+K35+K94+K126+K160+K187+K214+K248+K289+K313+K356+K385+K414+K440+K477</f>
        <v>2218</v>
      </c>
      <c r="L5" s="192">
        <f t="shared" si="2"/>
        <v>2200</v>
      </c>
      <c r="M5" s="192">
        <f t="shared" si="2"/>
        <v>7815</v>
      </c>
      <c r="N5" s="192">
        <f t="shared" si="2"/>
        <v>7815</v>
      </c>
      <c r="O5" s="192">
        <f t="shared" si="2"/>
        <v>7815</v>
      </c>
      <c r="P5" s="192">
        <f>P6+P35+P94+P126+P160+P187+P214+P248+P289+P313+P356+P385+P414+P440+P477</f>
        <v>128965</v>
      </c>
      <c r="Q5" s="201">
        <f t="shared" ref="Q5" si="3">Q6+Q35+Q94+Q126+Q160+Q187+Q214+Q248+Q289+Q313+Q356+Q385+Q414+Q440+Q477</f>
        <v>134694</v>
      </c>
      <c r="R5" s="192">
        <f t="shared" ref="R5:U5" si="4">R6+R35+R94+R126+R160+R187+R214+R248+R289+R313+R356+R385+R414+R440+R477</f>
        <v>132669</v>
      </c>
      <c r="S5" s="192">
        <f t="shared" si="4"/>
        <v>141016</v>
      </c>
      <c r="T5" s="192">
        <f t="shared" si="4"/>
        <v>144036</v>
      </c>
      <c r="U5" s="192">
        <f t="shared" si="4"/>
        <v>146376</v>
      </c>
    </row>
    <row r="6" spans="1:21" ht="18" customHeight="1">
      <c r="A6" s="195" t="s">
        <v>1332</v>
      </c>
      <c r="B6" s="234" t="s">
        <v>1333</v>
      </c>
      <c r="C6" s="235"/>
      <c r="D6" s="196">
        <f>SUM(D7:D34)</f>
        <v>10575</v>
      </c>
      <c r="E6" s="196">
        <f t="shared" ref="E6" si="5">SUM(E7:E34)</f>
        <v>10596</v>
      </c>
      <c r="F6" s="196">
        <f t="shared" ref="F6:U6" si="6">SUM(F7:F34)</f>
        <v>10421</v>
      </c>
      <c r="G6" s="196">
        <f t="shared" si="6"/>
        <v>10332</v>
      </c>
      <c r="H6" s="196">
        <f t="shared" si="6"/>
        <v>10581</v>
      </c>
      <c r="I6" s="196">
        <f t="shared" si="6"/>
        <v>10756</v>
      </c>
      <c r="J6" s="196">
        <f t="shared" ref="J6" si="7">SUM(J7:J34)</f>
        <v>0</v>
      </c>
      <c r="K6" s="196">
        <f t="shared" ref="K6:L6" si="8">SUM(K7:K34)</f>
        <v>0</v>
      </c>
      <c r="L6" s="196">
        <f t="shared" si="8"/>
        <v>0</v>
      </c>
      <c r="M6" s="196">
        <f t="shared" ref="M6" si="9">SUM(M7:M34)</f>
        <v>0</v>
      </c>
      <c r="N6" s="196">
        <f t="shared" ref="N6" si="10">SUM(N7:N34)</f>
        <v>0</v>
      </c>
      <c r="O6" s="196">
        <f t="shared" ref="O6" si="11">SUM(O7:O34)</f>
        <v>0</v>
      </c>
      <c r="P6" s="196">
        <f t="shared" si="6"/>
        <v>10575</v>
      </c>
      <c r="Q6" s="196">
        <f t="shared" ref="Q6" si="12">SUM(Q7:Q34)</f>
        <v>10596</v>
      </c>
      <c r="R6" s="196">
        <f t="shared" si="6"/>
        <v>10421</v>
      </c>
      <c r="S6" s="196">
        <f t="shared" si="6"/>
        <v>10332</v>
      </c>
      <c r="T6" s="196">
        <f t="shared" si="6"/>
        <v>10581</v>
      </c>
      <c r="U6" s="196">
        <f t="shared" si="6"/>
        <v>10756</v>
      </c>
    </row>
    <row r="7" spans="1:21" ht="18" customHeight="1">
      <c r="A7" s="194" t="s">
        <v>1332</v>
      </c>
      <c r="B7" s="194" t="s">
        <v>1334</v>
      </c>
      <c r="C7" s="197" t="s">
        <v>123</v>
      </c>
      <c r="D7" s="192">
        <f>VLOOKUP($C7,'3.내부이동'!$C$7:$AA$501,20,FALSE)</f>
        <v>512</v>
      </c>
      <c r="E7" s="201">
        <f>VLOOKUP($C7,'3.내부이동'!$C$7:$AA$501,21,FALSE)</f>
        <v>522</v>
      </c>
      <c r="F7" s="192">
        <f>VLOOKUP($C7,'3.내부이동'!$C$7:$AA$501,22,FALSE)</f>
        <v>499</v>
      </c>
      <c r="G7" s="192">
        <f>VLOOKUP($C7,'3.내부이동'!$C$7:$AA$501,23,FALSE)</f>
        <v>511</v>
      </c>
      <c r="H7" s="192">
        <f>VLOOKUP($C7,'3.내부이동'!$C$7:$AA$501,24,FALSE)</f>
        <v>526</v>
      </c>
      <c r="I7" s="192">
        <f>VLOOKUP($C7,'3.내부이동'!$C$7:$AA$501,25,FALSE)</f>
        <v>516</v>
      </c>
      <c r="J7" s="114">
        <f>IF(ISERROR(VLOOKUP($C7,'2.사회적인구 행정구역별 집계'!$C$6:$M$73,2,FALSE)),0,VLOOKUP($C7,'2.사회적인구 행정구역별 집계'!$C$6:$M$73,2,FALSE))</f>
        <v>0</v>
      </c>
      <c r="K7" s="114"/>
      <c r="L7" s="114">
        <f>IF(ISERROR(VLOOKUP($C7,'2.사회적인구 행정구역별 집계'!$C$6:$M$73,3,FALSE)),0,VLOOKUP($C7,'2.사회적인구 행정구역별 집계'!$C$6:$M$73,3,FALSE))</f>
        <v>0</v>
      </c>
      <c r="M7" s="114">
        <f>IF(ISERROR(VLOOKUP($C7,'2.사회적인구 행정구역별 집계'!$C$6:$M$73,4,FALSE)),0,VLOOKUP($C7,'2.사회적인구 행정구역별 집계'!$C$6:$M$73,4,FALSE))</f>
        <v>0</v>
      </c>
      <c r="N7" s="114">
        <f>IF(ISERROR(VLOOKUP($C7,'2.사회적인구 행정구역별 집계'!$C$6:$M$73,5,FALSE)),0,VLOOKUP($C7,'2.사회적인구 행정구역별 집계'!$C$6:$M$73,5,FALSE))</f>
        <v>0</v>
      </c>
      <c r="O7" s="114">
        <f>IF(ISERROR(VLOOKUP($C7,'2.사회적인구 행정구역별 집계'!$C$6:$M$73,6,FALSE)),0,VLOOKUP($C7,'2.사회적인구 행정구역별 집계'!$C$6:$M$73,6,FALSE))</f>
        <v>0</v>
      </c>
      <c r="P7" s="160">
        <f t="shared" ref="P7:U7" si="13">D7+J7</f>
        <v>512</v>
      </c>
      <c r="Q7" s="160">
        <f t="shared" si="13"/>
        <v>522</v>
      </c>
      <c r="R7" s="160">
        <f t="shared" si="13"/>
        <v>499</v>
      </c>
      <c r="S7" s="160">
        <f t="shared" si="13"/>
        <v>511</v>
      </c>
      <c r="T7" s="160">
        <f t="shared" si="13"/>
        <v>526</v>
      </c>
      <c r="U7" s="160">
        <f t="shared" si="13"/>
        <v>516</v>
      </c>
    </row>
    <row r="8" spans="1:21" ht="18" customHeight="1">
      <c r="A8" s="194" t="s">
        <v>1332</v>
      </c>
      <c r="B8" s="194" t="s">
        <v>1335</v>
      </c>
      <c r="C8" s="197" t="s">
        <v>124</v>
      </c>
      <c r="D8" s="201">
        <f>VLOOKUP($C8,'3.내부이동'!$C$7:$AA$501,20,FALSE)</f>
        <v>321</v>
      </c>
      <c r="E8" s="201">
        <f>VLOOKUP($C8,'3.내부이동'!$C$7:$AA$501,21,FALSE)</f>
        <v>322</v>
      </c>
      <c r="F8" s="201">
        <f>VLOOKUP($C8,'3.내부이동'!$C$7:$AA$501,22,FALSE)</f>
        <v>317</v>
      </c>
      <c r="G8" s="201">
        <f>VLOOKUP($C8,'3.내부이동'!$C$7:$AA$501,23,FALSE)</f>
        <v>314</v>
      </c>
      <c r="H8" s="201">
        <f>VLOOKUP($C8,'3.내부이동'!$C$7:$AA$501,24,FALSE)</f>
        <v>321</v>
      </c>
      <c r="I8" s="201">
        <f>VLOOKUP($C8,'3.내부이동'!$C$7:$AA$501,25,FALSE)</f>
        <v>327</v>
      </c>
      <c r="J8" s="114">
        <f>IF(ISERROR(VLOOKUP($C8,'2.사회적인구 행정구역별 집계'!$C$6:$M$73,2,FALSE)),0,VLOOKUP($C8,'2.사회적인구 행정구역별 집계'!$C$6:$M$73,2,FALSE))</f>
        <v>0</v>
      </c>
      <c r="K8" s="114"/>
      <c r="L8" s="114">
        <f>IF(ISERROR(VLOOKUP($C8,'2.사회적인구 행정구역별 집계'!$C$6:$M$73,3,FALSE)),0,VLOOKUP($C8,'2.사회적인구 행정구역별 집계'!$C$6:$M$73,3,FALSE))</f>
        <v>0</v>
      </c>
      <c r="M8" s="114">
        <f>IF(ISERROR(VLOOKUP($C8,'2.사회적인구 행정구역별 집계'!$C$6:$M$73,4,FALSE)),0,VLOOKUP($C8,'2.사회적인구 행정구역별 집계'!$C$6:$M$73,4,FALSE))</f>
        <v>0</v>
      </c>
      <c r="N8" s="114">
        <f>IF(ISERROR(VLOOKUP($C8,'2.사회적인구 행정구역별 집계'!$C$6:$M$73,5,FALSE)),0,VLOOKUP($C8,'2.사회적인구 행정구역별 집계'!$C$6:$M$73,5,FALSE))</f>
        <v>0</v>
      </c>
      <c r="O8" s="114">
        <f>IF(ISERROR(VLOOKUP($C8,'2.사회적인구 행정구역별 집계'!$C$6:$M$73,6,FALSE)),0,VLOOKUP($C8,'2.사회적인구 행정구역별 집계'!$C$6:$M$73,6,FALSE))</f>
        <v>0</v>
      </c>
      <c r="P8" s="160">
        <f t="shared" ref="P8:P34" si="14">D8+J8</f>
        <v>321</v>
      </c>
      <c r="Q8" s="160">
        <f t="shared" ref="Q8:R34" si="15">E8+K8</f>
        <v>322</v>
      </c>
      <c r="R8" s="160">
        <f t="shared" si="15"/>
        <v>317</v>
      </c>
      <c r="S8" s="160">
        <f t="shared" ref="S8:S34" si="16">G8+M8</f>
        <v>314</v>
      </c>
      <c r="T8" s="160">
        <f t="shared" ref="T8:T34" si="17">H8+N8</f>
        <v>321</v>
      </c>
      <c r="U8" s="160">
        <f t="shared" ref="U8:U34" si="18">I8+O8</f>
        <v>327</v>
      </c>
    </row>
    <row r="9" spans="1:21" ht="18" customHeight="1">
      <c r="A9" s="194" t="s">
        <v>1332</v>
      </c>
      <c r="B9" s="194" t="s">
        <v>1335</v>
      </c>
      <c r="C9" s="197" t="s">
        <v>125</v>
      </c>
      <c r="D9" s="201">
        <f>VLOOKUP($C9,'3.내부이동'!$C$7:$AA$501,20,FALSE)</f>
        <v>301</v>
      </c>
      <c r="E9" s="201">
        <f>VLOOKUP($C9,'3.내부이동'!$C$7:$AA$501,21,FALSE)</f>
        <v>301</v>
      </c>
      <c r="F9" s="201">
        <f>VLOOKUP($C9,'3.내부이동'!$C$7:$AA$501,22,FALSE)</f>
        <v>297</v>
      </c>
      <c r="G9" s="201">
        <f>VLOOKUP($C9,'3.내부이동'!$C$7:$AA$501,23,FALSE)</f>
        <v>294</v>
      </c>
      <c r="H9" s="201">
        <f>VLOOKUP($C9,'3.내부이동'!$C$7:$AA$501,24,FALSE)</f>
        <v>301</v>
      </c>
      <c r="I9" s="201">
        <f>VLOOKUP($C9,'3.내부이동'!$C$7:$AA$501,25,FALSE)</f>
        <v>306</v>
      </c>
      <c r="J9" s="114">
        <f>IF(ISERROR(VLOOKUP($C9,'2.사회적인구 행정구역별 집계'!$C$6:$M$73,2,FALSE)),0,VLOOKUP($C9,'2.사회적인구 행정구역별 집계'!$C$6:$M$73,2,FALSE))</f>
        <v>0</v>
      </c>
      <c r="K9" s="114"/>
      <c r="L9" s="114">
        <f>IF(ISERROR(VLOOKUP($C9,'2.사회적인구 행정구역별 집계'!$C$6:$M$73,3,FALSE)),0,VLOOKUP($C9,'2.사회적인구 행정구역별 집계'!$C$6:$M$73,3,FALSE))</f>
        <v>0</v>
      </c>
      <c r="M9" s="114">
        <f>IF(ISERROR(VLOOKUP($C9,'2.사회적인구 행정구역별 집계'!$C$6:$M$73,4,FALSE)),0,VLOOKUP($C9,'2.사회적인구 행정구역별 집계'!$C$6:$M$73,4,FALSE))</f>
        <v>0</v>
      </c>
      <c r="N9" s="114">
        <f>IF(ISERROR(VLOOKUP($C9,'2.사회적인구 행정구역별 집계'!$C$6:$M$73,5,FALSE)),0,VLOOKUP($C9,'2.사회적인구 행정구역별 집계'!$C$6:$M$73,5,FALSE))</f>
        <v>0</v>
      </c>
      <c r="O9" s="114">
        <f>IF(ISERROR(VLOOKUP($C9,'2.사회적인구 행정구역별 집계'!$C$6:$M$73,6,FALSE)),0,VLOOKUP($C9,'2.사회적인구 행정구역별 집계'!$C$6:$M$73,6,FALSE))</f>
        <v>0</v>
      </c>
      <c r="P9" s="160">
        <f t="shared" si="14"/>
        <v>301</v>
      </c>
      <c r="Q9" s="160">
        <f t="shared" si="15"/>
        <v>301</v>
      </c>
      <c r="R9" s="160">
        <f t="shared" si="15"/>
        <v>297</v>
      </c>
      <c r="S9" s="160">
        <f t="shared" si="16"/>
        <v>294</v>
      </c>
      <c r="T9" s="160">
        <f t="shared" si="17"/>
        <v>301</v>
      </c>
      <c r="U9" s="160">
        <f t="shared" si="18"/>
        <v>306</v>
      </c>
    </row>
    <row r="10" spans="1:21" ht="18" customHeight="1">
      <c r="A10" s="194" t="s">
        <v>1332</v>
      </c>
      <c r="B10" s="194" t="s">
        <v>1336</v>
      </c>
      <c r="C10" s="197" t="s">
        <v>126</v>
      </c>
      <c r="D10" s="201">
        <f>VLOOKUP($C10,'3.내부이동'!$C$7:$AA$501,20,FALSE)</f>
        <v>210</v>
      </c>
      <c r="E10" s="201">
        <f>VLOOKUP($C10,'3.내부이동'!$C$7:$AA$501,21,FALSE)</f>
        <v>211</v>
      </c>
      <c r="F10" s="201">
        <f>VLOOKUP($C10,'3.내부이동'!$C$7:$AA$501,22,FALSE)</f>
        <v>207</v>
      </c>
      <c r="G10" s="201">
        <f>VLOOKUP($C10,'3.내부이동'!$C$7:$AA$501,23,FALSE)</f>
        <v>205</v>
      </c>
      <c r="H10" s="201">
        <f>VLOOKUP($C10,'3.내부이동'!$C$7:$AA$501,24,FALSE)</f>
        <v>210</v>
      </c>
      <c r="I10" s="201">
        <f>VLOOKUP($C10,'3.내부이동'!$C$7:$AA$501,25,FALSE)</f>
        <v>214</v>
      </c>
      <c r="J10" s="114">
        <f>IF(ISERROR(VLOOKUP($C10,'2.사회적인구 행정구역별 집계'!$C$6:$M$73,2,FALSE)),0,VLOOKUP($C10,'2.사회적인구 행정구역별 집계'!$C$6:$M$73,2,FALSE))</f>
        <v>0</v>
      </c>
      <c r="K10" s="114"/>
      <c r="L10" s="114">
        <f>IF(ISERROR(VLOOKUP($C10,'2.사회적인구 행정구역별 집계'!$C$6:$M$73,3,FALSE)),0,VLOOKUP($C10,'2.사회적인구 행정구역별 집계'!$C$6:$M$73,3,FALSE))</f>
        <v>0</v>
      </c>
      <c r="M10" s="114">
        <f>IF(ISERROR(VLOOKUP($C10,'2.사회적인구 행정구역별 집계'!$C$6:$M$73,4,FALSE)),0,VLOOKUP($C10,'2.사회적인구 행정구역별 집계'!$C$6:$M$73,4,FALSE))</f>
        <v>0</v>
      </c>
      <c r="N10" s="114">
        <f>IF(ISERROR(VLOOKUP($C10,'2.사회적인구 행정구역별 집계'!$C$6:$M$73,5,FALSE)),0,VLOOKUP($C10,'2.사회적인구 행정구역별 집계'!$C$6:$M$73,5,FALSE))</f>
        <v>0</v>
      </c>
      <c r="O10" s="114">
        <f>IF(ISERROR(VLOOKUP($C10,'2.사회적인구 행정구역별 집계'!$C$6:$M$73,6,FALSE)),0,VLOOKUP($C10,'2.사회적인구 행정구역별 집계'!$C$6:$M$73,6,FALSE))</f>
        <v>0</v>
      </c>
      <c r="P10" s="160">
        <f t="shared" si="14"/>
        <v>210</v>
      </c>
      <c r="Q10" s="160">
        <f t="shared" si="15"/>
        <v>211</v>
      </c>
      <c r="R10" s="160">
        <f t="shared" si="15"/>
        <v>207</v>
      </c>
      <c r="S10" s="160">
        <f t="shared" si="16"/>
        <v>205</v>
      </c>
      <c r="T10" s="160">
        <f t="shared" si="17"/>
        <v>210</v>
      </c>
      <c r="U10" s="160">
        <f t="shared" si="18"/>
        <v>214</v>
      </c>
    </row>
    <row r="11" spans="1:21" ht="18" customHeight="1">
      <c r="A11" s="194" t="s">
        <v>1332</v>
      </c>
      <c r="B11" s="194" t="s">
        <v>1337</v>
      </c>
      <c r="C11" s="197" t="s">
        <v>127</v>
      </c>
      <c r="D11" s="201">
        <f>VLOOKUP($C11,'3.내부이동'!$C$7:$AA$501,20,FALSE)</f>
        <v>266</v>
      </c>
      <c r="E11" s="201">
        <f>VLOOKUP($C11,'3.내부이동'!$C$7:$AA$501,21,FALSE)</f>
        <v>266</v>
      </c>
      <c r="F11" s="201">
        <f>VLOOKUP($C11,'3.내부이동'!$C$7:$AA$501,22,FALSE)</f>
        <v>262</v>
      </c>
      <c r="G11" s="201">
        <f>VLOOKUP($C11,'3.내부이동'!$C$7:$AA$501,23,FALSE)</f>
        <v>260</v>
      </c>
      <c r="H11" s="201">
        <f>VLOOKUP($C11,'3.내부이동'!$C$7:$AA$501,24,FALSE)</f>
        <v>266</v>
      </c>
      <c r="I11" s="201">
        <f>VLOOKUP($C11,'3.내부이동'!$C$7:$AA$501,25,FALSE)</f>
        <v>271</v>
      </c>
      <c r="J11" s="114">
        <f>IF(ISERROR(VLOOKUP($C11,'2.사회적인구 행정구역별 집계'!$C$6:$M$73,2,FALSE)),0,VLOOKUP($C11,'2.사회적인구 행정구역별 집계'!$C$6:$M$73,2,FALSE))</f>
        <v>0</v>
      </c>
      <c r="K11" s="114"/>
      <c r="L11" s="114">
        <f>IF(ISERROR(VLOOKUP($C11,'2.사회적인구 행정구역별 집계'!$C$6:$M$73,3,FALSE)),0,VLOOKUP($C11,'2.사회적인구 행정구역별 집계'!$C$6:$M$73,3,FALSE))</f>
        <v>0</v>
      </c>
      <c r="M11" s="114">
        <f>IF(ISERROR(VLOOKUP($C11,'2.사회적인구 행정구역별 집계'!$C$6:$M$73,4,FALSE)),0,VLOOKUP($C11,'2.사회적인구 행정구역별 집계'!$C$6:$M$73,4,FALSE))</f>
        <v>0</v>
      </c>
      <c r="N11" s="114">
        <f>IF(ISERROR(VLOOKUP($C11,'2.사회적인구 행정구역별 집계'!$C$6:$M$73,5,FALSE)),0,VLOOKUP($C11,'2.사회적인구 행정구역별 집계'!$C$6:$M$73,5,FALSE))</f>
        <v>0</v>
      </c>
      <c r="O11" s="114">
        <f>IF(ISERROR(VLOOKUP($C11,'2.사회적인구 행정구역별 집계'!$C$6:$M$73,6,FALSE)),0,VLOOKUP($C11,'2.사회적인구 행정구역별 집계'!$C$6:$M$73,6,FALSE))</f>
        <v>0</v>
      </c>
      <c r="P11" s="160">
        <f t="shared" si="14"/>
        <v>266</v>
      </c>
      <c r="Q11" s="160">
        <f t="shared" si="15"/>
        <v>266</v>
      </c>
      <c r="R11" s="160">
        <f t="shared" si="15"/>
        <v>262</v>
      </c>
      <c r="S11" s="160">
        <f t="shared" si="16"/>
        <v>260</v>
      </c>
      <c r="T11" s="160">
        <f t="shared" si="17"/>
        <v>266</v>
      </c>
      <c r="U11" s="160">
        <f t="shared" si="18"/>
        <v>271</v>
      </c>
    </row>
    <row r="12" spans="1:21" ht="18" customHeight="1">
      <c r="A12" s="194" t="s">
        <v>1332</v>
      </c>
      <c r="B12" s="194" t="s">
        <v>1338</v>
      </c>
      <c r="C12" s="197" t="s">
        <v>128</v>
      </c>
      <c r="D12" s="201">
        <f>VLOOKUP($C12,'3.내부이동'!$C$7:$AA$501,20,FALSE)</f>
        <v>521</v>
      </c>
      <c r="E12" s="201">
        <f>VLOOKUP($C12,'3.내부이동'!$C$7:$AA$501,21,FALSE)</f>
        <v>522</v>
      </c>
      <c r="F12" s="201">
        <f>VLOOKUP($C12,'3.내부이동'!$C$7:$AA$501,22,FALSE)</f>
        <v>514</v>
      </c>
      <c r="G12" s="201">
        <f>VLOOKUP($C12,'3.내부이동'!$C$7:$AA$501,23,FALSE)</f>
        <v>508</v>
      </c>
      <c r="H12" s="201">
        <f>VLOOKUP($C12,'3.내부이동'!$C$7:$AA$501,24,FALSE)</f>
        <v>520</v>
      </c>
      <c r="I12" s="201">
        <f>VLOOKUP($C12,'3.내부이동'!$C$7:$AA$501,25,FALSE)</f>
        <v>530</v>
      </c>
      <c r="J12" s="114">
        <f>IF(ISERROR(VLOOKUP($C12,'2.사회적인구 행정구역별 집계'!$C$6:$M$73,2,FALSE)),0,VLOOKUP($C12,'2.사회적인구 행정구역별 집계'!$C$6:$M$73,2,FALSE))</f>
        <v>0</v>
      </c>
      <c r="K12" s="114"/>
      <c r="L12" s="114">
        <f>IF(ISERROR(VLOOKUP($C12,'2.사회적인구 행정구역별 집계'!$C$6:$M$73,3,FALSE)),0,VLOOKUP($C12,'2.사회적인구 행정구역별 집계'!$C$6:$M$73,3,FALSE))</f>
        <v>0</v>
      </c>
      <c r="M12" s="114">
        <f>IF(ISERROR(VLOOKUP($C12,'2.사회적인구 행정구역별 집계'!$C$6:$M$73,4,FALSE)),0,VLOOKUP($C12,'2.사회적인구 행정구역별 집계'!$C$6:$M$73,4,FALSE))</f>
        <v>0</v>
      </c>
      <c r="N12" s="114">
        <f>IF(ISERROR(VLOOKUP($C12,'2.사회적인구 행정구역별 집계'!$C$6:$M$73,5,FALSE)),0,VLOOKUP($C12,'2.사회적인구 행정구역별 집계'!$C$6:$M$73,5,FALSE))</f>
        <v>0</v>
      </c>
      <c r="O12" s="114">
        <f>IF(ISERROR(VLOOKUP($C12,'2.사회적인구 행정구역별 집계'!$C$6:$M$73,6,FALSE)),0,VLOOKUP($C12,'2.사회적인구 행정구역별 집계'!$C$6:$M$73,6,FALSE))</f>
        <v>0</v>
      </c>
      <c r="P12" s="160">
        <f t="shared" si="14"/>
        <v>521</v>
      </c>
      <c r="Q12" s="160">
        <f t="shared" si="15"/>
        <v>522</v>
      </c>
      <c r="R12" s="160">
        <f t="shared" si="15"/>
        <v>514</v>
      </c>
      <c r="S12" s="160">
        <f t="shared" si="16"/>
        <v>508</v>
      </c>
      <c r="T12" s="160">
        <f t="shared" si="17"/>
        <v>520</v>
      </c>
      <c r="U12" s="160">
        <f t="shared" si="18"/>
        <v>530</v>
      </c>
    </row>
    <row r="13" spans="1:21" ht="18" customHeight="1">
      <c r="A13" s="194" t="s">
        <v>1332</v>
      </c>
      <c r="B13" s="194" t="s">
        <v>1339</v>
      </c>
      <c r="C13" s="197" t="s">
        <v>129</v>
      </c>
      <c r="D13" s="201">
        <f>VLOOKUP($C13,'3.내부이동'!$C$7:$AA$501,20,FALSE)</f>
        <v>373</v>
      </c>
      <c r="E13" s="201">
        <f>VLOOKUP($C13,'3.내부이동'!$C$7:$AA$501,21,FALSE)</f>
        <v>373</v>
      </c>
      <c r="F13" s="201">
        <f>VLOOKUP($C13,'3.내부이동'!$C$7:$AA$501,22,FALSE)</f>
        <v>367</v>
      </c>
      <c r="G13" s="201">
        <f>VLOOKUP($C13,'3.내부이동'!$C$7:$AA$501,23,FALSE)</f>
        <v>364</v>
      </c>
      <c r="H13" s="201">
        <f>VLOOKUP($C13,'3.내부이동'!$C$7:$AA$501,24,FALSE)</f>
        <v>373</v>
      </c>
      <c r="I13" s="201">
        <f>VLOOKUP($C13,'3.내부이동'!$C$7:$AA$501,25,FALSE)</f>
        <v>380</v>
      </c>
      <c r="J13" s="114">
        <f>IF(ISERROR(VLOOKUP($C13,'2.사회적인구 행정구역별 집계'!$C$6:$M$73,2,FALSE)),0,VLOOKUP($C13,'2.사회적인구 행정구역별 집계'!$C$6:$M$73,2,FALSE))</f>
        <v>0</v>
      </c>
      <c r="K13" s="114"/>
      <c r="L13" s="114">
        <f>IF(ISERROR(VLOOKUP($C13,'2.사회적인구 행정구역별 집계'!$C$6:$M$73,3,FALSE)),0,VLOOKUP($C13,'2.사회적인구 행정구역별 집계'!$C$6:$M$73,3,FALSE))</f>
        <v>0</v>
      </c>
      <c r="M13" s="114">
        <f>IF(ISERROR(VLOOKUP($C13,'2.사회적인구 행정구역별 집계'!$C$6:$M$73,4,FALSE)),0,VLOOKUP($C13,'2.사회적인구 행정구역별 집계'!$C$6:$M$73,4,FALSE))</f>
        <v>0</v>
      </c>
      <c r="N13" s="114">
        <f>IF(ISERROR(VLOOKUP($C13,'2.사회적인구 행정구역별 집계'!$C$6:$M$73,5,FALSE)),0,VLOOKUP($C13,'2.사회적인구 행정구역별 집계'!$C$6:$M$73,5,FALSE))</f>
        <v>0</v>
      </c>
      <c r="O13" s="114">
        <f>IF(ISERROR(VLOOKUP($C13,'2.사회적인구 행정구역별 집계'!$C$6:$M$73,6,FALSE)),0,VLOOKUP($C13,'2.사회적인구 행정구역별 집계'!$C$6:$M$73,6,FALSE))</f>
        <v>0</v>
      </c>
      <c r="P13" s="160">
        <f t="shared" si="14"/>
        <v>373</v>
      </c>
      <c r="Q13" s="160">
        <f t="shared" si="15"/>
        <v>373</v>
      </c>
      <c r="R13" s="160">
        <f t="shared" si="15"/>
        <v>367</v>
      </c>
      <c r="S13" s="160">
        <f t="shared" si="16"/>
        <v>364</v>
      </c>
      <c r="T13" s="160">
        <f t="shared" si="17"/>
        <v>373</v>
      </c>
      <c r="U13" s="160">
        <f t="shared" si="18"/>
        <v>380</v>
      </c>
    </row>
    <row r="14" spans="1:21" ht="18" customHeight="1">
      <c r="A14" s="194" t="s">
        <v>1332</v>
      </c>
      <c r="B14" s="194" t="s">
        <v>1339</v>
      </c>
      <c r="C14" s="197" t="s">
        <v>130</v>
      </c>
      <c r="D14" s="201">
        <f>VLOOKUP($C14,'3.내부이동'!$C$7:$AA$501,20,FALSE)</f>
        <v>198</v>
      </c>
      <c r="E14" s="201">
        <f>VLOOKUP($C14,'3.내부이동'!$C$7:$AA$501,21,FALSE)</f>
        <v>198</v>
      </c>
      <c r="F14" s="201">
        <f>VLOOKUP($C14,'3.내부이동'!$C$7:$AA$501,22,FALSE)</f>
        <v>195</v>
      </c>
      <c r="G14" s="201">
        <f>VLOOKUP($C14,'3.내부이동'!$C$7:$AA$501,23,FALSE)</f>
        <v>194</v>
      </c>
      <c r="H14" s="201">
        <f>VLOOKUP($C14,'3.내부이동'!$C$7:$AA$501,24,FALSE)</f>
        <v>198</v>
      </c>
      <c r="I14" s="201">
        <f>VLOOKUP($C14,'3.내부이동'!$C$7:$AA$501,25,FALSE)</f>
        <v>202</v>
      </c>
      <c r="J14" s="114">
        <f>IF(ISERROR(VLOOKUP($C14,'2.사회적인구 행정구역별 집계'!$C$6:$M$73,2,FALSE)),0,VLOOKUP($C14,'2.사회적인구 행정구역별 집계'!$C$6:$M$73,2,FALSE))</f>
        <v>0</v>
      </c>
      <c r="K14" s="114"/>
      <c r="L14" s="114">
        <f>IF(ISERROR(VLOOKUP($C14,'2.사회적인구 행정구역별 집계'!$C$6:$M$73,3,FALSE)),0,VLOOKUP($C14,'2.사회적인구 행정구역별 집계'!$C$6:$M$73,3,FALSE))</f>
        <v>0</v>
      </c>
      <c r="M14" s="114">
        <f>IF(ISERROR(VLOOKUP($C14,'2.사회적인구 행정구역별 집계'!$C$6:$M$73,4,FALSE)),0,VLOOKUP($C14,'2.사회적인구 행정구역별 집계'!$C$6:$M$73,4,FALSE))</f>
        <v>0</v>
      </c>
      <c r="N14" s="114">
        <f>IF(ISERROR(VLOOKUP($C14,'2.사회적인구 행정구역별 집계'!$C$6:$M$73,5,FALSE)),0,VLOOKUP($C14,'2.사회적인구 행정구역별 집계'!$C$6:$M$73,5,FALSE))</f>
        <v>0</v>
      </c>
      <c r="O14" s="114">
        <f>IF(ISERROR(VLOOKUP($C14,'2.사회적인구 행정구역별 집계'!$C$6:$M$73,6,FALSE)),0,VLOOKUP($C14,'2.사회적인구 행정구역별 집계'!$C$6:$M$73,6,FALSE))</f>
        <v>0</v>
      </c>
      <c r="P14" s="160">
        <f t="shared" si="14"/>
        <v>198</v>
      </c>
      <c r="Q14" s="160">
        <f t="shared" si="15"/>
        <v>198</v>
      </c>
      <c r="R14" s="160">
        <f t="shared" si="15"/>
        <v>195</v>
      </c>
      <c r="S14" s="160">
        <f t="shared" si="16"/>
        <v>194</v>
      </c>
      <c r="T14" s="160">
        <f t="shared" si="17"/>
        <v>198</v>
      </c>
      <c r="U14" s="160">
        <f t="shared" si="18"/>
        <v>202</v>
      </c>
    </row>
    <row r="15" spans="1:21" ht="18" customHeight="1">
      <c r="A15" s="194" t="s">
        <v>1332</v>
      </c>
      <c r="B15" s="194" t="s">
        <v>1340</v>
      </c>
      <c r="C15" s="197" t="s">
        <v>131</v>
      </c>
      <c r="D15" s="201">
        <f>VLOOKUP($C15,'3.내부이동'!$C$7:$AA$501,20,FALSE)</f>
        <v>202</v>
      </c>
      <c r="E15" s="201">
        <f>VLOOKUP($C15,'3.내부이동'!$C$7:$AA$501,21,FALSE)</f>
        <v>202</v>
      </c>
      <c r="F15" s="201">
        <f>VLOOKUP($C15,'3.내부이동'!$C$7:$AA$501,22,FALSE)</f>
        <v>199</v>
      </c>
      <c r="G15" s="201">
        <f>VLOOKUP($C15,'3.내부이동'!$C$7:$AA$501,23,FALSE)</f>
        <v>197</v>
      </c>
      <c r="H15" s="201">
        <f>VLOOKUP($C15,'3.내부이동'!$C$7:$AA$501,24,FALSE)</f>
        <v>201</v>
      </c>
      <c r="I15" s="201">
        <f>VLOOKUP($C15,'3.내부이동'!$C$7:$AA$501,25,FALSE)</f>
        <v>205</v>
      </c>
      <c r="J15" s="114">
        <f>IF(ISERROR(VLOOKUP($C15,'2.사회적인구 행정구역별 집계'!$C$6:$M$73,2,FALSE)),0,VLOOKUP($C15,'2.사회적인구 행정구역별 집계'!$C$6:$M$73,2,FALSE))</f>
        <v>0</v>
      </c>
      <c r="K15" s="114"/>
      <c r="L15" s="114">
        <f>IF(ISERROR(VLOOKUP($C15,'2.사회적인구 행정구역별 집계'!$C$6:$M$73,3,FALSE)),0,VLOOKUP($C15,'2.사회적인구 행정구역별 집계'!$C$6:$M$73,3,FALSE))</f>
        <v>0</v>
      </c>
      <c r="M15" s="114">
        <f>IF(ISERROR(VLOOKUP($C15,'2.사회적인구 행정구역별 집계'!$C$6:$M$73,4,FALSE)),0,VLOOKUP($C15,'2.사회적인구 행정구역별 집계'!$C$6:$M$73,4,FALSE))</f>
        <v>0</v>
      </c>
      <c r="N15" s="114">
        <f>IF(ISERROR(VLOOKUP($C15,'2.사회적인구 행정구역별 집계'!$C$6:$M$73,5,FALSE)),0,VLOOKUP($C15,'2.사회적인구 행정구역별 집계'!$C$6:$M$73,5,FALSE))</f>
        <v>0</v>
      </c>
      <c r="O15" s="114">
        <f>IF(ISERROR(VLOOKUP($C15,'2.사회적인구 행정구역별 집계'!$C$6:$M$73,6,FALSE)),0,VLOOKUP($C15,'2.사회적인구 행정구역별 집계'!$C$6:$M$73,6,FALSE))</f>
        <v>0</v>
      </c>
      <c r="P15" s="160">
        <f t="shared" si="14"/>
        <v>202</v>
      </c>
      <c r="Q15" s="160">
        <f t="shared" si="15"/>
        <v>202</v>
      </c>
      <c r="R15" s="160">
        <f t="shared" si="15"/>
        <v>199</v>
      </c>
      <c r="S15" s="160">
        <f t="shared" si="16"/>
        <v>197</v>
      </c>
      <c r="T15" s="160">
        <f t="shared" si="17"/>
        <v>201</v>
      </c>
      <c r="U15" s="160">
        <f t="shared" si="18"/>
        <v>205</v>
      </c>
    </row>
    <row r="16" spans="1:21" ht="18" customHeight="1">
      <c r="A16" s="194" t="s">
        <v>1332</v>
      </c>
      <c r="B16" s="194" t="s">
        <v>1341</v>
      </c>
      <c r="C16" s="197" t="s">
        <v>132</v>
      </c>
      <c r="D16" s="201">
        <f>VLOOKUP($C16,'3.내부이동'!$C$7:$AA$501,20,FALSE)</f>
        <v>244</v>
      </c>
      <c r="E16" s="201">
        <f>VLOOKUP($C16,'3.내부이동'!$C$7:$AA$501,21,FALSE)</f>
        <v>245</v>
      </c>
      <c r="F16" s="201">
        <f>VLOOKUP($C16,'3.내부이동'!$C$7:$AA$501,22,FALSE)</f>
        <v>241</v>
      </c>
      <c r="G16" s="201">
        <f>VLOOKUP($C16,'3.내부이동'!$C$7:$AA$501,23,FALSE)</f>
        <v>238</v>
      </c>
      <c r="H16" s="201">
        <f>VLOOKUP($C16,'3.내부이동'!$C$7:$AA$501,24,FALSE)</f>
        <v>244</v>
      </c>
      <c r="I16" s="201">
        <f>VLOOKUP($C16,'3.내부이동'!$C$7:$AA$501,25,FALSE)</f>
        <v>248</v>
      </c>
      <c r="J16" s="114">
        <f>IF(ISERROR(VLOOKUP($C16,'2.사회적인구 행정구역별 집계'!$C$6:$M$73,2,FALSE)),0,VLOOKUP($C16,'2.사회적인구 행정구역별 집계'!$C$6:$M$73,2,FALSE))</f>
        <v>0</v>
      </c>
      <c r="K16" s="114"/>
      <c r="L16" s="114">
        <f>IF(ISERROR(VLOOKUP($C16,'2.사회적인구 행정구역별 집계'!$C$6:$M$73,3,FALSE)),0,VLOOKUP($C16,'2.사회적인구 행정구역별 집계'!$C$6:$M$73,3,FALSE))</f>
        <v>0</v>
      </c>
      <c r="M16" s="114">
        <f>IF(ISERROR(VLOOKUP($C16,'2.사회적인구 행정구역별 집계'!$C$6:$M$73,4,FALSE)),0,VLOOKUP($C16,'2.사회적인구 행정구역별 집계'!$C$6:$M$73,4,FALSE))</f>
        <v>0</v>
      </c>
      <c r="N16" s="114">
        <f>IF(ISERROR(VLOOKUP($C16,'2.사회적인구 행정구역별 집계'!$C$6:$M$73,5,FALSE)),0,VLOOKUP($C16,'2.사회적인구 행정구역별 집계'!$C$6:$M$73,5,FALSE))</f>
        <v>0</v>
      </c>
      <c r="O16" s="114">
        <f>IF(ISERROR(VLOOKUP($C16,'2.사회적인구 행정구역별 집계'!$C$6:$M$73,6,FALSE)),0,VLOOKUP($C16,'2.사회적인구 행정구역별 집계'!$C$6:$M$73,6,FALSE))</f>
        <v>0</v>
      </c>
      <c r="P16" s="160">
        <f t="shared" si="14"/>
        <v>244</v>
      </c>
      <c r="Q16" s="160">
        <f t="shared" si="15"/>
        <v>245</v>
      </c>
      <c r="R16" s="160">
        <f t="shared" si="15"/>
        <v>241</v>
      </c>
      <c r="S16" s="160">
        <f t="shared" si="16"/>
        <v>238</v>
      </c>
      <c r="T16" s="160">
        <f t="shared" si="17"/>
        <v>244</v>
      </c>
      <c r="U16" s="160">
        <f t="shared" si="18"/>
        <v>248</v>
      </c>
    </row>
    <row r="17" spans="1:21" ht="18" customHeight="1">
      <c r="A17" s="194" t="s">
        <v>1332</v>
      </c>
      <c r="B17" s="194" t="s">
        <v>1342</v>
      </c>
      <c r="C17" s="197" t="s">
        <v>133</v>
      </c>
      <c r="D17" s="201">
        <f>VLOOKUP($C17,'3.내부이동'!$C$7:$AA$501,20,FALSE)</f>
        <v>810</v>
      </c>
      <c r="E17" s="201">
        <f>VLOOKUP($C17,'3.내부이동'!$C$7:$AA$501,21,FALSE)</f>
        <v>811</v>
      </c>
      <c r="F17" s="201">
        <f>VLOOKUP($C17,'3.내부이동'!$C$7:$AA$501,22,FALSE)</f>
        <v>798</v>
      </c>
      <c r="G17" s="201">
        <f>VLOOKUP($C17,'3.내부이동'!$C$7:$AA$501,23,FALSE)</f>
        <v>791</v>
      </c>
      <c r="H17" s="201">
        <f>VLOOKUP($C17,'3.내부이동'!$C$7:$AA$501,24,FALSE)</f>
        <v>810</v>
      </c>
      <c r="I17" s="201">
        <f>VLOOKUP($C17,'3.내부이동'!$C$7:$AA$501,25,FALSE)</f>
        <v>824</v>
      </c>
      <c r="J17" s="114">
        <f>IF(ISERROR(VLOOKUP($C17,'2.사회적인구 행정구역별 집계'!$C$6:$M$73,2,FALSE)),0,VLOOKUP($C17,'2.사회적인구 행정구역별 집계'!$C$6:$M$73,2,FALSE))</f>
        <v>0</v>
      </c>
      <c r="K17" s="114"/>
      <c r="L17" s="114">
        <f>IF(ISERROR(VLOOKUP($C17,'2.사회적인구 행정구역별 집계'!$C$6:$M$73,3,FALSE)),0,VLOOKUP($C17,'2.사회적인구 행정구역별 집계'!$C$6:$M$73,3,FALSE))</f>
        <v>0</v>
      </c>
      <c r="M17" s="114">
        <f>IF(ISERROR(VLOOKUP($C17,'2.사회적인구 행정구역별 집계'!$C$6:$M$73,4,FALSE)),0,VLOOKUP($C17,'2.사회적인구 행정구역별 집계'!$C$6:$M$73,4,FALSE))</f>
        <v>0</v>
      </c>
      <c r="N17" s="114">
        <f>IF(ISERROR(VLOOKUP($C17,'2.사회적인구 행정구역별 집계'!$C$6:$M$73,5,FALSE)),0,VLOOKUP($C17,'2.사회적인구 행정구역별 집계'!$C$6:$M$73,5,FALSE))</f>
        <v>0</v>
      </c>
      <c r="O17" s="114">
        <f>IF(ISERROR(VLOOKUP($C17,'2.사회적인구 행정구역별 집계'!$C$6:$M$73,6,FALSE)),0,VLOOKUP($C17,'2.사회적인구 행정구역별 집계'!$C$6:$M$73,6,FALSE))</f>
        <v>0</v>
      </c>
      <c r="P17" s="160">
        <f t="shared" si="14"/>
        <v>810</v>
      </c>
      <c r="Q17" s="160">
        <f t="shared" si="15"/>
        <v>811</v>
      </c>
      <c r="R17" s="160">
        <f t="shared" si="15"/>
        <v>798</v>
      </c>
      <c r="S17" s="160">
        <f t="shared" si="16"/>
        <v>791</v>
      </c>
      <c r="T17" s="160">
        <f t="shared" si="17"/>
        <v>810</v>
      </c>
      <c r="U17" s="160">
        <f t="shared" si="18"/>
        <v>824</v>
      </c>
    </row>
    <row r="18" spans="1:21" ht="18" customHeight="1">
      <c r="A18" s="194" t="s">
        <v>1332</v>
      </c>
      <c r="B18" s="194" t="s">
        <v>1342</v>
      </c>
      <c r="C18" s="197" t="s">
        <v>134</v>
      </c>
      <c r="D18" s="201">
        <f>VLOOKUP($C18,'3.내부이동'!$C$7:$AA$501,20,FALSE)</f>
        <v>346</v>
      </c>
      <c r="E18" s="201">
        <f>VLOOKUP($C18,'3.내부이동'!$C$7:$AA$501,21,FALSE)</f>
        <v>346</v>
      </c>
      <c r="F18" s="201">
        <f>VLOOKUP($C18,'3.내부이동'!$C$7:$AA$501,22,FALSE)</f>
        <v>341</v>
      </c>
      <c r="G18" s="201">
        <f>VLOOKUP($C18,'3.내부이동'!$C$7:$AA$501,23,FALSE)</f>
        <v>337</v>
      </c>
      <c r="H18" s="201">
        <f>VLOOKUP($C18,'3.내부이동'!$C$7:$AA$501,24,FALSE)</f>
        <v>345</v>
      </c>
      <c r="I18" s="201">
        <f>VLOOKUP($C18,'3.내부이동'!$C$7:$AA$501,25,FALSE)</f>
        <v>352</v>
      </c>
      <c r="J18" s="114">
        <f>IF(ISERROR(VLOOKUP($C18,'2.사회적인구 행정구역별 집계'!$C$6:$M$73,2,FALSE)),0,VLOOKUP($C18,'2.사회적인구 행정구역별 집계'!$C$6:$M$73,2,FALSE))</f>
        <v>0</v>
      </c>
      <c r="K18" s="114"/>
      <c r="L18" s="114">
        <f>IF(ISERROR(VLOOKUP($C18,'2.사회적인구 행정구역별 집계'!$C$6:$M$73,3,FALSE)),0,VLOOKUP($C18,'2.사회적인구 행정구역별 집계'!$C$6:$M$73,3,FALSE))</f>
        <v>0</v>
      </c>
      <c r="M18" s="114">
        <f>IF(ISERROR(VLOOKUP($C18,'2.사회적인구 행정구역별 집계'!$C$6:$M$73,4,FALSE)),0,VLOOKUP($C18,'2.사회적인구 행정구역별 집계'!$C$6:$M$73,4,FALSE))</f>
        <v>0</v>
      </c>
      <c r="N18" s="114">
        <f>IF(ISERROR(VLOOKUP($C18,'2.사회적인구 행정구역별 집계'!$C$6:$M$73,5,FALSE)),0,VLOOKUP($C18,'2.사회적인구 행정구역별 집계'!$C$6:$M$73,5,FALSE))</f>
        <v>0</v>
      </c>
      <c r="O18" s="114">
        <f>IF(ISERROR(VLOOKUP($C18,'2.사회적인구 행정구역별 집계'!$C$6:$M$73,6,FALSE)),0,VLOOKUP($C18,'2.사회적인구 행정구역별 집계'!$C$6:$M$73,6,FALSE))</f>
        <v>0</v>
      </c>
      <c r="P18" s="160">
        <f t="shared" si="14"/>
        <v>346</v>
      </c>
      <c r="Q18" s="160">
        <f t="shared" si="15"/>
        <v>346</v>
      </c>
      <c r="R18" s="160">
        <f t="shared" si="15"/>
        <v>341</v>
      </c>
      <c r="S18" s="160">
        <f t="shared" si="16"/>
        <v>337</v>
      </c>
      <c r="T18" s="160">
        <f t="shared" si="17"/>
        <v>345</v>
      </c>
      <c r="U18" s="160">
        <f t="shared" si="18"/>
        <v>352</v>
      </c>
    </row>
    <row r="19" spans="1:21" ht="18" customHeight="1">
      <c r="A19" s="194" t="s">
        <v>1332</v>
      </c>
      <c r="B19" s="194" t="s">
        <v>1342</v>
      </c>
      <c r="C19" s="197" t="s">
        <v>135</v>
      </c>
      <c r="D19" s="201">
        <f>VLOOKUP($C19,'3.내부이동'!$C$7:$AA$501,20,FALSE)</f>
        <v>928</v>
      </c>
      <c r="E19" s="201">
        <f>VLOOKUP($C19,'3.내부이동'!$C$7:$AA$501,21,FALSE)</f>
        <v>929</v>
      </c>
      <c r="F19" s="201">
        <f>VLOOKUP($C19,'3.내부이동'!$C$7:$AA$501,22,FALSE)</f>
        <v>915</v>
      </c>
      <c r="G19" s="201">
        <f>VLOOKUP($C19,'3.내부이동'!$C$7:$AA$501,23,FALSE)</f>
        <v>905</v>
      </c>
      <c r="H19" s="201">
        <f>VLOOKUP($C19,'3.내부이동'!$C$7:$AA$501,24,FALSE)</f>
        <v>927</v>
      </c>
      <c r="I19" s="201">
        <f>VLOOKUP($C19,'3.내부이동'!$C$7:$AA$501,25,FALSE)</f>
        <v>944</v>
      </c>
      <c r="J19" s="114">
        <f>IF(ISERROR(VLOOKUP($C19,'2.사회적인구 행정구역별 집계'!$C$6:$M$73,2,FALSE)),0,VLOOKUP($C19,'2.사회적인구 행정구역별 집계'!$C$6:$M$73,2,FALSE))</f>
        <v>0</v>
      </c>
      <c r="K19" s="114"/>
      <c r="L19" s="114">
        <f>IF(ISERROR(VLOOKUP($C19,'2.사회적인구 행정구역별 집계'!$C$6:$M$73,3,FALSE)),0,VLOOKUP($C19,'2.사회적인구 행정구역별 집계'!$C$6:$M$73,3,FALSE))</f>
        <v>0</v>
      </c>
      <c r="M19" s="114">
        <f>IF(ISERROR(VLOOKUP($C19,'2.사회적인구 행정구역별 집계'!$C$6:$M$73,4,FALSE)),0,VLOOKUP($C19,'2.사회적인구 행정구역별 집계'!$C$6:$M$73,4,FALSE))</f>
        <v>0</v>
      </c>
      <c r="N19" s="114">
        <f>IF(ISERROR(VLOOKUP($C19,'2.사회적인구 행정구역별 집계'!$C$6:$M$73,5,FALSE)),0,VLOOKUP($C19,'2.사회적인구 행정구역별 집계'!$C$6:$M$73,5,FALSE))</f>
        <v>0</v>
      </c>
      <c r="O19" s="114">
        <f>IF(ISERROR(VLOOKUP($C19,'2.사회적인구 행정구역별 집계'!$C$6:$M$73,6,FALSE)),0,VLOOKUP($C19,'2.사회적인구 행정구역별 집계'!$C$6:$M$73,6,FALSE))</f>
        <v>0</v>
      </c>
      <c r="P19" s="160">
        <f t="shared" si="14"/>
        <v>928</v>
      </c>
      <c r="Q19" s="160">
        <f t="shared" si="15"/>
        <v>929</v>
      </c>
      <c r="R19" s="160">
        <f t="shared" si="15"/>
        <v>915</v>
      </c>
      <c r="S19" s="160">
        <f t="shared" si="16"/>
        <v>905</v>
      </c>
      <c r="T19" s="160">
        <f t="shared" si="17"/>
        <v>927</v>
      </c>
      <c r="U19" s="160">
        <f t="shared" si="18"/>
        <v>944</v>
      </c>
    </row>
    <row r="20" spans="1:21" ht="18" customHeight="1">
      <c r="A20" s="194" t="s">
        <v>1332</v>
      </c>
      <c r="B20" s="194" t="s">
        <v>1343</v>
      </c>
      <c r="C20" s="197" t="s">
        <v>136</v>
      </c>
      <c r="D20" s="201">
        <f>VLOOKUP($C20,'3.내부이동'!$C$7:$AA$501,20,FALSE)</f>
        <v>257</v>
      </c>
      <c r="E20" s="201">
        <f>VLOOKUP($C20,'3.내부이동'!$C$7:$AA$501,21,FALSE)</f>
        <v>257</v>
      </c>
      <c r="F20" s="201">
        <f>VLOOKUP($C20,'3.내부이동'!$C$7:$AA$501,22,FALSE)</f>
        <v>253</v>
      </c>
      <c r="G20" s="201">
        <f>VLOOKUP($C20,'3.내부이동'!$C$7:$AA$501,23,FALSE)</f>
        <v>250</v>
      </c>
      <c r="H20" s="201">
        <f>VLOOKUP($C20,'3.내부이동'!$C$7:$AA$501,24,FALSE)</f>
        <v>256</v>
      </c>
      <c r="I20" s="201">
        <f>VLOOKUP($C20,'3.내부이동'!$C$7:$AA$501,25,FALSE)</f>
        <v>261</v>
      </c>
      <c r="J20" s="114">
        <f>IF(ISERROR(VLOOKUP($C20,'2.사회적인구 행정구역별 집계'!$C$6:$M$73,2,FALSE)),0,VLOOKUP($C20,'2.사회적인구 행정구역별 집계'!$C$6:$M$73,2,FALSE))</f>
        <v>0</v>
      </c>
      <c r="K20" s="114"/>
      <c r="L20" s="114">
        <f>IF(ISERROR(VLOOKUP($C20,'2.사회적인구 행정구역별 집계'!$C$6:$M$73,3,FALSE)),0,VLOOKUP($C20,'2.사회적인구 행정구역별 집계'!$C$6:$M$73,3,FALSE))</f>
        <v>0</v>
      </c>
      <c r="M20" s="114">
        <f>IF(ISERROR(VLOOKUP($C20,'2.사회적인구 행정구역별 집계'!$C$6:$M$73,4,FALSE)),0,VLOOKUP($C20,'2.사회적인구 행정구역별 집계'!$C$6:$M$73,4,FALSE))</f>
        <v>0</v>
      </c>
      <c r="N20" s="114">
        <f>IF(ISERROR(VLOOKUP($C20,'2.사회적인구 행정구역별 집계'!$C$6:$M$73,5,FALSE)),0,VLOOKUP($C20,'2.사회적인구 행정구역별 집계'!$C$6:$M$73,5,FALSE))</f>
        <v>0</v>
      </c>
      <c r="O20" s="114">
        <f>IF(ISERROR(VLOOKUP($C20,'2.사회적인구 행정구역별 집계'!$C$6:$M$73,6,FALSE)),0,VLOOKUP($C20,'2.사회적인구 행정구역별 집계'!$C$6:$M$73,6,FALSE))</f>
        <v>0</v>
      </c>
      <c r="P20" s="160">
        <f t="shared" si="14"/>
        <v>257</v>
      </c>
      <c r="Q20" s="160">
        <f t="shared" si="15"/>
        <v>257</v>
      </c>
      <c r="R20" s="160">
        <f t="shared" si="15"/>
        <v>253</v>
      </c>
      <c r="S20" s="160">
        <f t="shared" si="16"/>
        <v>250</v>
      </c>
      <c r="T20" s="160">
        <f t="shared" si="17"/>
        <v>256</v>
      </c>
      <c r="U20" s="160">
        <f t="shared" si="18"/>
        <v>261</v>
      </c>
    </row>
    <row r="21" spans="1:21" ht="18" customHeight="1">
      <c r="A21" s="194" t="s">
        <v>1332</v>
      </c>
      <c r="B21" s="194" t="s">
        <v>1343</v>
      </c>
      <c r="C21" s="197" t="s">
        <v>137</v>
      </c>
      <c r="D21" s="201">
        <f>VLOOKUP($C21,'3.내부이동'!$C$7:$AA$501,20,FALSE)</f>
        <v>151</v>
      </c>
      <c r="E21" s="201">
        <f>VLOOKUP($C21,'3.내부이동'!$C$7:$AA$501,21,FALSE)</f>
        <v>151</v>
      </c>
      <c r="F21" s="201">
        <f>VLOOKUP($C21,'3.내부이동'!$C$7:$AA$501,22,FALSE)</f>
        <v>149</v>
      </c>
      <c r="G21" s="201">
        <f>VLOOKUP($C21,'3.내부이동'!$C$7:$AA$501,23,FALSE)</f>
        <v>147</v>
      </c>
      <c r="H21" s="201">
        <f>VLOOKUP($C21,'3.내부이동'!$C$7:$AA$501,24,FALSE)</f>
        <v>150</v>
      </c>
      <c r="I21" s="201">
        <f>VLOOKUP($C21,'3.내부이동'!$C$7:$AA$501,25,FALSE)</f>
        <v>153</v>
      </c>
      <c r="J21" s="114">
        <f>IF(ISERROR(VLOOKUP($C21,'2.사회적인구 행정구역별 집계'!$C$6:$M$73,2,FALSE)),0,VLOOKUP($C21,'2.사회적인구 행정구역별 집계'!$C$6:$M$73,2,FALSE))</f>
        <v>0</v>
      </c>
      <c r="K21" s="114"/>
      <c r="L21" s="114">
        <f>IF(ISERROR(VLOOKUP($C21,'2.사회적인구 행정구역별 집계'!$C$6:$M$73,3,FALSE)),0,VLOOKUP($C21,'2.사회적인구 행정구역별 집계'!$C$6:$M$73,3,FALSE))</f>
        <v>0</v>
      </c>
      <c r="M21" s="114">
        <f>IF(ISERROR(VLOOKUP($C21,'2.사회적인구 행정구역별 집계'!$C$6:$M$73,4,FALSE)),0,VLOOKUP($C21,'2.사회적인구 행정구역별 집계'!$C$6:$M$73,4,FALSE))</f>
        <v>0</v>
      </c>
      <c r="N21" s="114">
        <f>IF(ISERROR(VLOOKUP($C21,'2.사회적인구 행정구역별 집계'!$C$6:$M$73,5,FALSE)),0,VLOOKUP($C21,'2.사회적인구 행정구역별 집계'!$C$6:$M$73,5,FALSE))</f>
        <v>0</v>
      </c>
      <c r="O21" s="114">
        <f>IF(ISERROR(VLOOKUP($C21,'2.사회적인구 행정구역별 집계'!$C$6:$M$73,6,FALSE)),0,VLOOKUP($C21,'2.사회적인구 행정구역별 집계'!$C$6:$M$73,6,FALSE))</f>
        <v>0</v>
      </c>
      <c r="P21" s="160">
        <f t="shared" si="14"/>
        <v>151</v>
      </c>
      <c r="Q21" s="160">
        <f t="shared" si="15"/>
        <v>151</v>
      </c>
      <c r="R21" s="160">
        <f t="shared" si="15"/>
        <v>149</v>
      </c>
      <c r="S21" s="160">
        <f t="shared" si="16"/>
        <v>147</v>
      </c>
      <c r="T21" s="160">
        <f t="shared" si="17"/>
        <v>150</v>
      </c>
      <c r="U21" s="160">
        <f t="shared" si="18"/>
        <v>153</v>
      </c>
    </row>
    <row r="22" spans="1:21" ht="18" customHeight="1">
      <c r="A22" s="194" t="s">
        <v>1332</v>
      </c>
      <c r="B22" s="194" t="s">
        <v>1343</v>
      </c>
      <c r="C22" s="197" t="s">
        <v>138</v>
      </c>
      <c r="D22" s="201">
        <f>VLOOKUP($C22,'3.내부이동'!$C$7:$AA$501,20,FALSE)</f>
        <v>236</v>
      </c>
      <c r="E22" s="201">
        <f>VLOOKUP($C22,'3.내부이동'!$C$7:$AA$501,21,FALSE)</f>
        <v>236</v>
      </c>
      <c r="F22" s="201">
        <f>VLOOKUP($C22,'3.내부이동'!$C$7:$AA$501,22,FALSE)</f>
        <v>233</v>
      </c>
      <c r="G22" s="201">
        <f>VLOOKUP($C22,'3.내부이동'!$C$7:$AA$501,23,FALSE)</f>
        <v>231</v>
      </c>
      <c r="H22" s="201">
        <f>VLOOKUP($C22,'3.내부이동'!$C$7:$AA$501,24,FALSE)</f>
        <v>236</v>
      </c>
      <c r="I22" s="201">
        <f>VLOOKUP($C22,'3.내부이동'!$C$7:$AA$501,25,FALSE)</f>
        <v>241</v>
      </c>
      <c r="J22" s="114">
        <f>IF(ISERROR(VLOOKUP($C22,'2.사회적인구 행정구역별 집계'!$C$6:$M$73,2,FALSE)),0,VLOOKUP($C22,'2.사회적인구 행정구역별 집계'!$C$6:$M$73,2,FALSE))</f>
        <v>0</v>
      </c>
      <c r="K22" s="114"/>
      <c r="L22" s="114">
        <f>IF(ISERROR(VLOOKUP($C22,'2.사회적인구 행정구역별 집계'!$C$6:$M$73,3,FALSE)),0,VLOOKUP($C22,'2.사회적인구 행정구역별 집계'!$C$6:$M$73,3,FALSE))</f>
        <v>0</v>
      </c>
      <c r="M22" s="114">
        <f>IF(ISERROR(VLOOKUP($C22,'2.사회적인구 행정구역별 집계'!$C$6:$M$73,4,FALSE)),0,VLOOKUP($C22,'2.사회적인구 행정구역별 집계'!$C$6:$M$73,4,FALSE))</f>
        <v>0</v>
      </c>
      <c r="N22" s="114">
        <f>IF(ISERROR(VLOOKUP($C22,'2.사회적인구 행정구역별 집계'!$C$6:$M$73,5,FALSE)),0,VLOOKUP($C22,'2.사회적인구 행정구역별 집계'!$C$6:$M$73,5,FALSE))</f>
        <v>0</v>
      </c>
      <c r="O22" s="114">
        <f>IF(ISERROR(VLOOKUP($C22,'2.사회적인구 행정구역별 집계'!$C$6:$M$73,6,FALSE)),0,VLOOKUP($C22,'2.사회적인구 행정구역별 집계'!$C$6:$M$73,6,FALSE))</f>
        <v>0</v>
      </c>
      <c r="P22" s="160">
        <f t="shared" si="14"/>
        <v>236</v>
      </c>
      <c r="Q22" s="160">
        <f t="shared" si="15"/>
        <v>236</v>
      </c>
      <c r="R22" s="160">
        <f t="shared" si="15"/>
        <v>233</v>
      </c>
      <c r="S22" s="160">
        <f t="shared" si="16"/>
        <v>231</v>
      </c>
      <c r="T22" s="160">
        <f t="shared" si="17"/>
        <v>236</v>
      </c>
      <c r="U22" s="160">
        <f t="shared" si="18"/>
        <v>241</v>
      </c>
    </row>
    <row r="23" spans="1:21" ht="18" customHeight="1">
      <c r="A23" s="194" t="s">
        <v>1332</v>
      </c>
      <c r="B23" s="194" t="s">
        <v>1343</v>
      </c>
      <c r="C23" s="197" t="s">
        <v>139</v>
      </c>
      <c r="D23" s="201">
        <f>VLOOKUP($C23,'3.내부이동'!$C$7:$AA$501,20,FALSE)</f>
        <v>525</v>
      </c>
      <c r="E23" s="201">
        <f>VLOOKUP($C23,'3.내부이동'!$C$7:$AA$501,21,FALSE)</f>
        <v>525</v>
      </c>
      <c r="F23" s="201">
        <f>VLOOKUP($C23,'3.내부이동'!$C$7:$AA$501,22,FALSE)</f>
        <v>518</v>
      </c>
      <c r="G23" s="201">
        <f>VLOOKUP($C23,'3.내부이동'!$C$7:$AA$501,23,FALSE)</f>
        <v>512</v>
      </c>
      <c r="H23" s="201">
        <f>VLOOKUP($C23,'3.내부이동'!$C$7:$AA$501,24,FALSE)</f>
        <v>525</v>
      </c>
      <c r="I23" s="201">
        <f>VLOOKUP($C23,'3.내부이동'!$C$7:$AA$501,25,FALSE)</f>
        <v>534</v>
      </c>
      <c r="J23" s="114">
        <f>IF(ISERROR(VLOOKUP($C23,'2.사회적인구 행정구역별 집계'!$C$6:$M$73,2,FALSE)),0,VLOOKUP($C23,'2.사회적인구 행정구역별 집계'!$C$6:$M$73,2,FALSE))</f>
        <v>0</v>
      </c>
      <c r="K23" s="114"/>
      <c r="L23" s="114">
        <f>IF(ISERROR(VLOOKUP($C23,'2.사회적인구 행정구역별 집계'!$C$6:$M$73,3,FALSE)),0,VLOOKUP($C23,'2.사회적인구 행정구역별 집계'!$C$6:$M$73,3,FALSE))</f>
        <v>0</v>
      </c>
      <c r="M23" s="114">
        <f>IF(ISERROR(VLOOKUP($C23,'2.사회적인구 행정구역별 집계'!$C$6:$M$73,4,FALSE)),0,VLOOKUP($C23,'2.사회적인구 행정구역별 집계'!$C$6:$M$73,4,FALSE))</f>
        <v>0</v>
      </c>
      <c r="N23" s="114">
        <f>IF(ISERROR(VLOOKUP($C23,'2.사회적인구 행정구역별 집계'!$C$6:$M$73,5,FALSE)),0,VLOOKUP($C23,'2.사회적인구 행정구역별 집계'!$C$6:$M$73,5,FALSE))</f>
        <v>0</v>
      </c>
      <c r="O23" s="114">
        <f>IF(ISERROR(VLOOKUP($C23,'2.사회적인구 행정구역별 집계'!$C$6:$M$73,6,FALSE)),0,VLOOKUP($C23,'2.사회적인구 행정구역별 집계'!$C$6:$M$73,6,FALSE))</f>
        <v>0</v>
      </c>
      <c r="P23" s="160">
        <f t="shared" si="14"/>
        <v>525</v>
      </c>
      <c r="Q23" s="160">
        <f t="shared" si="15"/>
        <v>525</v>
      </c>
      <c r="R23" s="160">
        <f t="shared" si="15"/>
        <v>518</v>
      </c>
      <c r="S23" s="160">
        <f t="shared" si="16"/>
        <v>512</v>
      </c>
      <c r="T23" s="160">
        <f t="shared" si="17"/>
        <v>525</v>
      </c>
      <c r="U23" s="160">
        <f t="shared" si="18"/>
        <v>534</v>
      </c>
    </row>
    <row r="24" spans="1:21" ht="18" customHeight="1">
      <c r="A24" s="194" t="s">
        <v>1332</v>
      </c>
      <c r="B24" s="194" t="s">
        <v>1343</v>
      </c>
      <c r="C24" s="197" t="s">
        <v>1344</v>
      </c>
      <c r="D24" s="201">
        <f>VLOOKUP($C24,'3.내부이동'!$C$7:$AA$501,20,FALSE)</f>
        <v>673</v>
      </c>
      <c r="E24" s="201">
        <f>VLOOKUP($C24,'3.내부이동'!$C$7:$AA$501,21,FALSE)</f>
        <v>674</v>
      </c>
      <c r="F24" s="201">
        <f>VLOOKUP($C24,'3.내부이동'!$C$7:$AA$501,22,FALSE)</f>
        <v>664</v>
      </c>
      <c r="G24" s="201">
        <f>VLOOKUP($C24,'3.내부이동'!$C$7:$AA$501,23,FALSE)</f>
        <v>657</v>
      </c>
      <c r="H24" s="201">
        <f>VLOOKUP($C24,'3.내부이동'!$C$7:$AA$501,24,FALSE)</f>
        <v>673</v>
      </c>
      <c r="I24" s="201">
        <f>VLOOKUP($C24,'3.내부이동'!$C$7:$AA$501,25,FALSE)</f>
        <v>685</v>
      </c>
      <c r="J24" s="114">
        <f>IF(ISERROR(VLOOKUP($C24,'2.사회적인구 행정구역별 집계'!$C$6:$M$73,2,FALSE)),0,VLOOKUP($C24,'2.사회적인구 행정구역별 집계'!$C$6:$M$73,2,FALSE))</f>
        <v>0</v>
      </c>
      <c r="K24" s="114"/>
      <c r="L24" s="114">
        <f>IF(ISERROR(VLOOKUP($C24,'2.사회적인구 행정구역별 집계'!$C$6:$M$73,3,FALSE)),0,VLOOKUP($C24,'2.사회적인구 행정구역별 집계'!$C$6:$M$73,3,FALSE))</f>
        <v>0</v>
      </c>
      <c r="M24" s="114">
        <f>IF(ISERROR(VLOOKUP($C24,'2.사회적인구 행정구역별 집계'!$C$6:$M$73,4,FALSE)),0,VLOOKUP($C24,'2.사회적인구 행정구역별 집계'!$C$6:$M$73,4,FALSE))</f>
        <v>0</v>
      </c>
      <c r="N24" s="114">
        <f>IF(ISERROR(VLOOKUP($C24,'2.사회적인구 행정구역별 집계'!$C$6:$M$73,5,FALSE)),0,VLOOKUP($C24,'2.사회적인구 행정구역별 집계'!$C$6:$M$73,5,FALSE))</f>
        <v>0</v>
      </c>
      <c r="O24" s="114">
        <f>IF(ISERROR(VLOOKUP($C24,'2.사회적인구 행정구역별 집계'!$C$6:$M$73,6,FALSE)),0,VLOOKUP($C24,'2.사회적인구 행정구역별 집계'!$C$6:$M$73,6,FALSE))</f>
        <v>0</v>
      </c>
      <c r="P24" s="160">
        <f t="shared" si="14"/>
        <v>673</v>
      </c>
      <c r="Q24" s="160">
        <f t="shared" si="15"/>
        <v>674</v>
      </c>
      <c r="R24" s="160">
        <f t="shared" si="15"/>
        <v>664</v>
      </c>
      <c r="S24" s="160">
        <f t="shared" si="16"/>
        <v>657</v>
      </c>
      <c r="T24" s="160">
        <f t="shared" si="17"/>
        <v>673</v>
      </c>
      <c r="U24" s="160">
        <f t="shared" si="18"/>
        <v>685</v>
      </c>
    </row>
    <row r="25" spans="1:21" ht="18" customHeight="1">
      <c r="A25" s="194" t="s">
        <v>1332</v>
      </c>
      <c r="B25" s="194" t="s">
        <v>1345</v>
      </c>
      <c r="C25" s="197" t="s">
        <v>140</v>
      </c>
      <c r="D25" s="201">
        <f>VLOOKUP($C25,'3.내부이동'!$C$7:$AA$501,20,FALSE)</f>
        <v>191</v>
      </c>
      <c r="E25" s="201">
        <f>VLOOKUP($C25,'3.내부이동'!$C$7:$AA$501,21,FALSE)</f>
        <v>191</v>
      </c>
      <c r="F25" s="201">
        <f>VLOOKUP($C25,'3.내부이동'!$C$7:$AA$501,22,FALSE)</f>
        <v>188</v>
      </c>
      <c r="G25" s="201">
        <f>VLOOKUP($C25,'3.내부이동'!$C$7:$AA$501,23,FALSE)</f>
        <v>186</v>
      </c>
      <c r="H25" s="201">
        <f>VLOOKUP($C25,'3.내부이동'!$C$7:$AA$501,24,FALSE)</f>
        <v>191</v>
      </c>
      <c r="I25" s="201">
        <f>VLOOKUP($C25,'3.내부이동'!$C$7:$AA$501,25,FALSE)</f>
        <v>194</v>
      </c>
      <c r="J25" s="114">
        <f>IF(ISERROR(VLOOKUP($C25,'2.사회적인구 행정구역별 집계'!$C$6:$M$73,2,FALSE)),0,VLOOKUP($C25,'2.사회적인구 행정구역별 집계'!$C$6:$M$73,2,FALSE))</f>
        <v>0</v>
      </c>
      <c r="K25" s="114"/>
      <c r="L25" s="114">
        <f>IF(ISERROR(VLOOKUP($C25,'2.사회적인구 행정구역별 집계'!$C$6:$M$73,3,FALSE)),0,VLOOKUP($C25,'2.사회적인구 행정구역별 집계'!$C$6:$M$73,3,FALSE))</f>
        <v>0</v>
      </c>
      <c r="M25" s="114">
        <f>IF(ISERROR(VLOOKUP($C25,'2.사회적인구 행정구역별 집계'!$C$6:$M$73,4,FALSE)),0,VLOOKUP($C25,'2.사회적인구 행정구역별 집계'!$C$6:$M$73,4,FALSE))</f>
        <v>0</v>
      </c>
      <c r="N25" s="114">
        <f>IF(ISERROR(VLOOKUP($C25,'2.사회적인구 행정구역별 집계'!$C$6:$M$73,5,FALSE)),0,VLOOKUP($C25,'2.사회적인구 행정구역별 집계'!$C$6:$M$73,5,FALSE))</f>
        <v>0</v>
      </c>
      <c r="O25" s="114">
        <f>IF(ISERROR(VLOOKUP($C25,'2.사회적인구 행정구역별 집계'!$C$6:$M$73,6,FALSE)),0,VLOOKUP($C25,'2.사회적인구 행정구역별 집계'!$C$6:$M$73,6,FALSE))</f>
        <v>0</v>
      </c>
      <c r="P25" s="160">
        <f t="shared" si="14"/>
        <v>191</v>
      </c>
      <c r="Q25" s="160">
        <f t="shared" si="15"/>
        <v>191</v>
      </c>
      <c r="R25" s="160">
        <f t="shared" si="15"/>
        <v>188</v>
      </c>
      <c r="S25" s="160">
        <f t="shared" si="16"/>
        <v>186</v>
      </c>
      <c r="T25" s="160">
        <f t="shared" si="17"/>
        <v>191</v>
      </c>
      <c r="U25" s="160">
        <f t="shared" si="18"/>
        <v>194</v>
      </c>
    </row>
    <row r="26" spans="1:21" ht="18" customHeight="1">
      <c r="A26" s="194" t="s">
        <v>1332</v>
      </c>
      <c r="B26" s="194" t="s">
        <v>1345</v>
      </c>
      <c r="C26" s="197" t="s">
        <v>141</v>
      </c>
      <c r="D26" s="201">
        <f>VLOOKUP($C26,'3.내부이동'!$C$7:$AA$501,20,FALSE)</f>
        <v>364</v>
      </c>
      <c r="E26" s="201">
        <f>VLOOKUP($C26,'3.내부이동'!$C$7:$AA$501,21,FALSE)</f>
        <v>365</v>
      </c>
      <c r="F26" s="201">
        <f>VLOOKUP($C26,'3.내부이동'!$C$7:$AA$501,22,FALSE)</f>
        <v>359</v>
      </c>
      <c r="G26" s="201">
        <f>VLOOKUP($C26,'3.내부이동'!$C$7:$AA$501,23,FALSE)</f>
        <v>355</v>
      </c>
      <c r="H26" s="201">
        <f>VLOOKUP($C26,'3.내부이동'!$C$7:$AA$501,24,FALSE)</f>
        <v>363</v>
      </c>
      <c r="I26" s="201">
        <f>VLOOKUP($C26,'3.내부이동'!$C$7:$AA$501,25,FALSE)</f>
        <v>370</v>
      </c>
      <c r="J26" s="114">
        <f>IF(ISERROR(VLOOKUP($C26,'2.사회적인구 행정구역별 집계'!$C$6:$M$73,2,FALSE)),0,VLOOKUP($C26,'2.사회적인구 행정구역별 집계'!$C$6:$M$73,2,FALSE))</f>
        <v>0</v>
      </c>
      <c r="K26" s="114"/>
      <c r="L26" s="114">
        <f>IF(ISERROR(VLOOKUP($C26,'2.사회적인구 행정구역별 집계'!$C$6:$M$73,3,FALSE)),0,VLOOKUP($C26,'2.사회적인구 행정구역별 집계'!$C$6:$M$73,3,FALSE))</f>
        <v>0</v>
      </c>
      <c r="M26" s="114">
        <f>IF(ISERROR(VLOOKUP($C26,'2.사회적인구 행정구역별 집계'!$C$6:$M$73,4,FALSE)),0,VLOOKUP($C26,'2.사회적인구 행정구역별 집계'!$C$6:$M$73,4,FALSE))</f>
        <v>0</v>
      </c>
      <c r="N26" s="114">
        <f>IF(ISERROR(VLOOKUP($C26,'2.사회적인구 행정구역별 집계'!$C$6:$M$73,5,FALSE)),0,VLOOKUP($C26,'2.사회적인구 행정구역별 집계'!$C$6:$M$73,5,FALSE))</f>
        <v>0</v>
      </c>
      <c r="O26" s="114">
        <f>IF(ISERROR(VLOOKUP($C26,'2.사회적인구 행정구역별 집계'!$C$6:$M$73,6,FALSE)),0,VLOOKUP($C26,'2.사회적인구 행정구역별 집계'!$C$6:$M$73,6,FALSE))</f>
        <v>0</v>
      </c>
      <c r="P26" s="160">
        <f t="shared" si="14"/>
        <v>364</v>
      </c>
      <c r="Q26" s="160">
        <f t="shared" si="15"/>
        <v>365</v>
      </c>
      <c r="R26" s="160">
        <f t="shared" si="15"/>
        <v>359</v>
      </c>
      <c r="S26" s="160">
        <f t="shared" si="16"/>
        <v>355</v>
      </c>
      <c r="T26" s="160">
        <f t="shared" si="17"/>
        <v>363</v>
      </c>
      <c r="U26" s="160">
        <f t="shared" si="18"/>
        <v>370</v>
      </c>
    </row>
    <row r="27" spans="1:21" ht="18" customHeight="1">
      <c r="A27" s="194" t="s">
        <v>1332</v>
      </c>
      <c r="B27" s="194" t="s">
        <v>1345</v>
      </c>
      <c r="C27" s="197" t="s">
        <v>142</v>
      </c>
      <c r="D27" s="201">
        <f>VLOOKUP($C27,'3.내부이동'!$C$7:$AA$501,20,FALSE)</f>
        <v>223</v>
      </c>
      <c r="E27" s="201">
        <f>VLOOKUP($C27,'3.내부이동'!$C$7:$AA$501,21,FALSE)</f>
        <v>223</v>
      </c>
      <c r="F27" s="201">
        <f>VLOOKUP($C27,'3.내부이동'!$C$7:$AA$501,22,FALSE)</f>
        <v>220</v>
      </c>
      <c r="G27" s="201">
        <f>VLOOKUP($C27,'3.내부이동'!$C$7:$AA$501,23,FALSE)</f>
        <v>217</v>
      </c>
      <c r="H27" s="201">
        <f>VLOOKUP($C27,'3.내부이동'!$C$7:$AA$501,24,FALSE)</f>
        <v>223</v>
      </c>
      <c r="I27" s="201">
        <f>VLOOKUP($C27,'3.내부이동'!$C$7:$AA$501,25,FALSE)</f>
        <v>227</v>
      </c>
      <c r="J27" s="114">
        <f>IF(ISERROR(VLOOKUP($C27,'2.사회적인구 행정구역별 집계'!$C$6:$M$73,2,FALSE)),0,VLOOKUP($C27,'2.사회적인구 행정구역별 집계'!$C$6:$M$73,2,FALSE))</f>
        <v>0</v>
      </c>
      <c r="K27" s="114"/>
      <c r="L27" s="114">
        <f>IF(ISERROR(VLOOKUP($C27,'2.사회적인구 행정구역별 집계'!$C$6:$M$73,3,FALSE)),0,VLOOKUP($C27,'2.사회적인구 행정구역별 집계'!$C$6:$M$73,3,FALSE))</f>
        <v>0</v>
      </c>
      <c r="M27" s="114">
        <f>IF(ISERROR(VLOOKUP($C27,'2.사회적인구 행정구역별 집계'!$C$6:$M$73,4,FALSE)),0,VLOOKUP($C27,'2.사회적인구 행정구역별 집계'!$C$6:$M$73,4,FALSE))</f>
        <v>0</v>
      </c>
      <c r="N27" s="114">
        <f>IF(ISERROR(VLOOKUP($C27,'2.사회적인구 행정구역별 집계'!$C$6:$M$73,5,FALSE)),0,VLOOKUP($C27,'2.사회적인구 행정구역별 집계'!$C$6:$M$73,5,FALSE))</f>
        <v>0</v>
      </c>
      <c r="O27" s="114">
        <f>IF(ISERROR(VLOOKUP($C27,'2.사회적인구 행정구역별 집계'!$C$6:$M$73,6,FALSE)),0,VLOOKUP($C27,'2.사회적인구 행정구역별 집계'!$C$6:$M$73,6,FALSE))</f>
        <v>0</v>
      </c>
      <c r="P27" s="160">
        <f t="shared" si="14"/>
        <v>223</v>
      </c>
      <c r="Q27" s="160">
        <f t="shared" si="15"/>
        <v>223</v>
      </c>
      <c r="R27" s="160">
        <f t="shared" si="15"/>
        <v>220</v>
      </c>
      <c r="S27" s="160">
        <f t="shared" si="16"/>
        <v>217</v>
      </c>
      <c r="T27" s="160">
        <f t="shared" si="17"/>
        <v>223</v>
      </c>
      <c r="U27" s="160">
        <f t="shared" si="18"/>
        <v>227</v>
      </c>
    </row>
    <row r="28" spans="1:21" ht="18" customHeight="1">
      <c r="A28" s="194" t="s">
        <v>1332</v>
      </c>
      <c r="B28" s="194" t="s">
        <v>1345</v>
      </c>
      <c r="C28" s="197" t="s">
        <v>143</v>
      </c>
      <c r="D28" s="201">
        <f>VLOOKUP($C28,'3.내부이동'!$C$7:$AA$501,20,FALSE)</f>
        <v>305</v>
      </c>
      <c r="E28" s="201">
        <f>VLOOKUP($C28,'3.내부이동'!$C$7:$AA$501,21,FALSE)</f>
        <v>305</v>
      </c>
      <c r="F28" s="201">
        <f>VLOOKUP($C28,'3.내부이동'!$C$7:$AA$501,22,FALSE)</f>
        <v>301</v>
      </c>
      <c r="G28" s="201">
        <f>VLOOKUP($C28,'3.내부이동'!$C$7:$AA$501,23,FALSE)</f>
        <v>298</v>
      </c>
      <c r="H28" s="201">
        <f>VLOOKUP($C28,'3.내부이동'!$C$7:$AA$501,24,FALSE)</f>
        <v>305</v>
      </c>
      <c r="I28" s="201">
        <f>VLOOKUP($C28,'3.내부이동'!$C$7:$AA$501,25,FALSE)</f>
        <v>311</v>
      </c>
      <c r="J28" s="114">
        <f>IF(ISERROR(VLOOKUP($C28,'2.사회적인구 행정구역별 집계'!$C$6:$M$73,2,FALSE)),0,VLOOKUP($C28,'2.사회적인구 행정구역별 집계'!$C$6:$M$73,2,FALSE))</f>
        <v>0</v>
      </c>
      <c r="K28" s="114"/>
      <c r="L28" s="114">
        <f>IF(ISERROR(VLOOKUP($C28,'2.사회적인구 행정구역별 집계'!$C$6:$M$73,3,FALSE)),0,VLOOKUP($C28,'2.사회적인구 행정구역별 집계'!$C$6:$M$73,3,FALSE))</f>
        <v>0</v>
      </c>
      <c r="M28" s="114">
        <f>IF(ISERROR(VLOOKUP($C28,'2.사회적인구 행정구역별 집계'!$C$6:$M$73,4,FALSE)),0,VLOOKUP($C28,'2.사회적인구 행정구역별 집계'!$C$6:$M$73,4,FALSE))</f>
        <v>0</v>
      </c>
      <c r="N28" s="114">
        <f>IF(ISERROR(VLOOKUP($C28,'2.사회적인구 행정구역별 집계'!$C$6:$M$73,5,FALSE)),0,VLOOKUP($C28,'2.사회적인구 행정구역별 집계'!$C$6:$M$73,5,FALSE))</f>
        <v>0</v>
      </c>
      <c r="O28" s="114">
        <f>IF(ISERROR(VLOOKUP($C28,'2.사회적인구 행정구역별 집계'!$C$6:$M$73,6,FALSE)),0,VLOOKUP($C28,'2.사회적인구 행정구역별 집계'!$C$6:$M$73,6,FALSE))</f>
        <v>0</v>
      </c>
      <c r="P28" s="160">
        <f t="shared" si="14"/>
        <v>305</v>
      </c>
      <c r="Q28" s="160">
        <f t="shared" si="15"/>
        <v>305</v>
      </c>
      <c r="R28" s="160">
        <f t="shared" si="15"/>
        <v>301</v>
      </c>
      <c r="S28" s="160">
        <f t="shared" si="16"/>
        <v>298</v>
      </c>
      <c r="T28" s="160">
        <f t="shared" si="17"/>
        <v>305</v>
      </c>
      <c r="U28" s="160">
        <f t="shared" si="18"/>
        <v>311</v>
      </c>
    </row>
    <row r="29" spans="1:21" ht="18" customHeight="1">
      <c r="A29" s="194" t="s">
        <v>1332</v>
      </c>
      <c r="B29" s="194" t="s">
        <v>1345</v>
      </c>
      <c r="C29" s="197" t="s">
        <v>144</v>
      </c>
      <c r="D29" s="201">
        <f>VLOOKUP($C29,'3.내부이동'!$C$7:$AA$501,20,FALSE)</f>
        <v>416</v>
      </c>
      <c r="E29" s="201">
        <f>VLOOKUP($C29,'3.내부이동'!$C$7:$AA$501,21,FALSE)</f>
        <v>416</v>
      </c>
      <c r="F29" s="201">
        <f>VLOOKUP($C29,'3.내부이동'!$C$7:$AA$501,22,FALSE)</f>
        <v>410</v>
      </c>
      <c r="G29" s="201">
        <f>VLOOKUP($C29,'3.내부이동'!$C$7:$AA$501,23,FALSE)</f>
        <v>406</v>
      </c>
      <c r="H29" s="201">
        <f>VLOOKUP($C29,'3.내부이동'!$C$7:$AA$501,24,FALSE)</f>
        <v>415</v>
      </c>
      <c r="I29" s="201">
        <f>VLOOKUP($C29,'3.내부이동'!$C$7:$AA$501,25,FALSE)</f>
        <v>423</v>
      </c>
      <c r="J29" s="114">
        <f>IF(ISERROR(VLOOKUP($C29,'2.사회적인구 행정구역별 집계'!$C$6:$M$73,2,FALSE)),0,VLOOKUP($C29,'2.사회적인구 행정구역별 집계'!$C$6:$M$73,2,FALSE))</f>
        <v>0</v>
      </c>
      <c r="K29" s="114"/>
      <c r="L29" s="114">
        <f>IF(ISERROR(VLOOKUP($C29,'2.사회적인구 행정구역별 집계'!$C$6:$M$73,3,FALSE)),0,VLOOKUP($C29,'2.사회적인구 행정구역별 집계'!$C$6:$M$73,3,FALSE))</f>
        <v>0</v>
      </c>
      <c r="M29" s="114">
        <f>IF(ISERROR(VLOOKUP($C29,'2.사회적인구 행정구역별 집계'!$C$6:$M$73,4,FALSE)),0,VLOOKUP($C29,'2.사회적인구 행정구역별 집계'!$C$6:$M$73,4,FALSE))</f>
        <v>0</v>
      </c>
      <c r="N29" s="114">
        <f>IF(ISERROR(VLOOKUP($C29,'2.사회적인구 행정구역별 집계'!$C$6:$M$73,5,FALSE)),0,VLOOKUP($C29,'2.사회적인구 행정구역별 집계'!$C$6:$M$73,5,FALSE))</f>
        <v>0</v>
      </c>
      <c r="O29" s="114">
        <f>IF(ISERROR(VLOOKUP($C29,'2.사회적인구 행정구역별 집계'!$C$6:$M$73,6,FALSE)),0,VLOOKUP($C29,'2.사회적인구 행정구역별 집계'!$C$6:$M$73,6,FALSE))</f>
        <v>0</v>
      </c>
      <c r="P29" s="160">
        <f t="shared" si="14"/>
        <v>416</v>
      </c>
      <c r="Q29" s="160">
        <f t="shared" si="15"/>
        <v>416</v>
      </c>
      <c r="R29" s="160">
        <f t="shared" si="15"/>
        <v>410</v>
      </c>
      <c r="S29" s="160">
        <f t="shared" si="16"/>
        <v>406</v>
      </c>
      <c r="T29" s="160">
        <f t="shared" si="17"/>
        <v>415</v>
      </c>
      <c r="U29" s="160">
        <f t="shared" si="18"/>
        <v>423</v>
      </c>
    </row>
    <row r="30" spans="1:21" ht="18" customHeight="1">
      <c r="A30" s="194" t="s">
        <v>1332</v>
      </c>
      <c r="B30" s="194" t="s">
        <v>1346</v>
      </c>
      <c r="C30" s="197" t="s">
        <v>145</v>
      </c>
      <c r="D30" s="201">
        <f>VLOOKUP($C30,'3.내부이동'!$C$7:$AA$501,20,FALSE)</f>
        <v>246</v>
      </c>
      <c r="E30" s="201">
        <f>VLOOKUP($C30,'3.내부이동'!$C$7:$AA$501,21,FALSE)</f>
        <v>247</v>
      </c>
      <c r="F30" s="201">
        <f>VLOOKUP($C30,'3.내부이동'!$C$7:$AA$501,22,FALSE)</f>
        <v>243</v>
      </c>
      <c r="G30" s="201">
        <f>VLOOKUP($C30,'3.내부이동'!$C$7:$AA$501,23,FALSE)</f>
        <v>240</v>
      </c>
      <c r="H30" s="201">
        <f>VLOOKUP($C30,'3.내부이동'!$C$7:$AA$501,24,FALSE)</f>
        <v>246</v>
      </c>
      <c r="I30" s="201">
        <f>VLOOKUP($C30,'3.내부이동'!$C$7:$AA$501,25,FALSE)</f>
        <v>250</v>
      </c>
      <c r="J30" s="114">
        <f>IF(ISERROR(VLOOKUP($C30,'2.사회적인구 행정구역별 집계'!$C$6:$M$73,2,FALSE)),0,VLOOKUP($C30,'2.사회적인구 행정구역별 집계'!$C$6:$M$73,2,FALSE))</f>
        <v>0</v>
      </c>
      <c r="K30" s="114"/>
      <c r="L30" s="114">
        <f>IF(ISERROR(VLOOKUP($C30,'2.사회적인구 행정구역별 집계'!$C$6:$M$73,3,FALSE)),0,VLOOKUP($C30,'2.사회적인구 행정구역별 집계'!$C$6:$M$73,3,FALSE))</f>
        <v>0</v>
      </c>
      <c r="M30" s="114">
        <f>IF(ISERROR(VLOOKUP($C30,'2.사회적인구 행정구역별 집계'!$C$6:$M$73,4,FALSE)),0,VLOOKUP($C30,'2.사회적인구 행정구역별 집계'!$C$6:$M$73,4,FALSE))</f>
        <v>0</v>
      </c>
      <c r="N30" s="114">
        <f>IF(ISERROR(VLOOKUP($C30,'2.사회적인구 행정구역별 집계'!$C$6:$M$73,5,FALSE)),0,VLOOKUP($C30,'2.사회적인구 행정구역별 집계'!$C$6:$M$73,5,FALSE))</f>
        <v>0</v>
      </c>
      <c r="O30" s="114">
        <f>IF(ISERROR(VLOOKUP($C30,'2.사회적인구 행정구역별 집계'!$C$6:$M$73,6,FALSE)),0,VLOOKUP($C30,'2.사회적인구 행정구역별 집계'!$C$6:$M$73,6,FALSE))</f>
        <v>0</v>
      </c>
      <c r="P30" s="160">
        <f t="shared" si="14"/>
        <v>246</v>
      </c>
      <c r="Q30" s="160">
        <f t="shared" si="15"/>
        <v>247</v>
      </c>
      <c r="R30" s="160">
        <f t="shared" si="15"/>
        <v>243</v>
      </c>
      <c r="S30" s="160">
        <f t="shared" si="16"/>
        <v>240</v>
      </c>
      <c r="T30" s="160">
        <f t="shared" si="17"/>
        <v>246</v>
      </c>
      <c r="U30" s="160">
        <f t="shared" si="18"/>
        <v>250</v>
      </c>
    </row>
    <row r="31" spans="1:21" ht="18" customHeight="1">
      <c r="A31" s="194" t="s">
        <v>1332</v>
      </c>
      <c r="B31" s="194" t="s">
        <v>1346</v>
      </c>
      <c r="C31" s="197" t="s">
        <v>146</v>
      </c>
      <c r="D31" s="201">
        <f>VLOOKUP($C31,'3.내부이동'!$C$7:$AA$501,20,FALSE)</f>
        <v>597</v>
      </c>
      <c r="E31" s="201">
        <f>VLOOKUP($C31,'3.내부이동'!$C$7:$AA$501,21,FALSE)</f>
        <v>598</v>
      </c>
      <c r="F31" s="201">
        <f>VLOOKUP($C31,'3.내부이동'!$C$7:$AA$501,22,FALSE)</f>
        <v>589</v>
      </c>
      <c r="G31" s="201">
        <f>VLOOKUP($C31,'3.내부이동'!$C$7:$AA$501,23,FALSE)</f>
        <v>583</v>
      </c>
      <c r="H31" s="201">
        <f>VLOOKUP($C31,'3.내부이동'!$C$7:$AA$501,24,FALSE)</f>
        <v>597</v>
      </c>
      <c r="I31" s="201">
        <f>VLOOKUP($C31,'3.내부이동'!$C$7:$AA$501,25,FALSE)</f>
        <v>607</v>
      </c>
      <c r="J31" s="114">
        <f>IF(ISERROR(VLOOKUP($C31,'2.사회적인구 행정구역별 집계'!$C$6:$M$73,2,FALSE)),0,VLOOKUP($C31,'2.사회적인구 행정구역별 집계'!$C$6:$M$73,2,FALSE))</f>
        <v>0</v>
      </c>
      <c r="K31" s="114"/>
      <c r="L31" s="114">
        <f>IF(ISERROR(VLOOKUP($C31,'2.사회적인구 행정구역별 집계'!$C$6:$M$73,3,FALSE)),0,VLOOKUP($C31,'2.사회적인구 행정구역별 집계'!$C$6:$M$73,3,FALSE))</f>
        <v>0</v>
      </c>
      <c r="M31" s="114">
        <f>IF(ISERROR(VLOOKUP($C31,'2.사회적인구 행정구역별 집계'!$C$6:$M$73,4,FALSE)),0,VLOOKUP($C31,'2.사회적인구 행정구역별 집계'!$C$6:$M$73,4,FALSE))</f>
        <v>0</v>
      </c>
      <c r="N31" s="114">
        <f>IF(ISERROR(VLOOKUP($C31,'2.사회적인구 행정구역별 집계'!$C$6:$M$73,5,FALSE)),0,VLOOKUP($C31,'2.사회적인구 행정구역별 집계'!$C$6:$M$73,5,FALSE))</f>
        <v>0</v>
      </c>
      <c r="O31" s="114">
        <f>IF(ISERROR(VLOOKUP($C31,'2.사회적인구 행정구역별 집계'!$C$6:$M$73,6,FALSE)),0,VLOOKUP($C31,'2.사회적인구 행정구역별 집계'!$C$6:$M$73,6,FALSE))</f>
        <v>0</v>
      </c>
      <c r="P31" s="160">
        <f t="shared" si="14"/>
        <v>597</v>
      </c>
      <c r="Q31" s="160">
        <f t="shared" si="15"/>
        <v>598</v>
      </c>
      <c r="R31" s="160">
        <f t="shared" si="15"/>
        <v>589</v>
      </c>
      <c r="S31" s="160">
        <f t="shared" si="16"/>
        <v>583</v>
      </c>
      <c r="T31" s="160">
        <f t="shared" si="17"/>
        <v>597</v>
      </c>
      <c r="U31" s="160">
        <f t="shared" si="18"/>
        <v>607</v>
      </c>
    </row>
    <row r="32" spans="1:21" ht="18" customHeight="1">
      <c r="A32" s="194" t="s">
        <v>1332</v>
      </c>
      <c r="B32" s="194" t="s">
        <v>1346</v>
      </c>
      <c r="C32" s="197" t="s">
        <v>147</v>
      </c>
      <c r="D32" s="201">
        <f>VLOOKUP($C32,'3.내부이동'!$C$7:$AA$501,20,FALSE)</f>
        <v>779</v>
      </c>
      <c r="E32" s="201">
        <f>VLOOKUP($C32,'3.내부이동'!$C$7:$AA$501,21,FALSE)</f>
        <v>780</v>
      </c>
      <c r="F32" s="201">
        <f>VLOOKUP($C32,'3.내부이동'!$C$7:$AA$501,22,FALSE)</f>
        <v>768</v>
      </c>
      <c r="G32" s="201">
        <f>VLOOKUP($C32,'3.내부이동'!$C$7:$AA$501,23,FALSE)</f>
        <v>761</v>
      </c>
      <c r="H32" s="201">
        <f>VLOOKUP($C32,'3.내부이동'!$C$7:$AA$501,24,FALSE)</f>
        <v>779</v>
      </c>
      <c r="I32" s="201">
        <f>VLOOKUP($C32,'3.내부이동'!$C$7:$AA$501,25,FALSE)</f>
        <v>793</v>
      </c>
      <c r="J32" s="114">
        <f>IF(ISERROR(VLOOKUP($C32,'2.사회적인구 행정구역별 집계'!$C$6:$M$73,2,FALSE)),0,VLOOKUP($C32,'2.사회적인구 행정구역별 집계'!$C$6:$M$73,2,FALSE))</f>
        <v>0</v>
      </c>
      <c r="K32" s="114"/>
      <c r="L32" s="114">
        <f>IF(ISERROR(VLOOKUP($C32,'2.사회적인구 행정구역별 집계'!$C$6:$M$73,3,FALSE)),0,VLOOKUP($C32,'2.사회적인구 행정구역별 집계'!$C$6:$M$73,3,FALSE))</f>
        <v>0</v>
      </c>
      <c r="M32" s="114">
        <f>IF(ISERROR(VLOOKUP($C32,'2.사회적인구 행정구역별 집계'!$C$6:$M$73,4,FALSE)),0,VLOOKUP($C32,'2.사회적인구 행정구역별 집계'!$C$6:$M$73,4,FALSE))</f>
        <v>0</v>
      </c>
      <c r="N32" s="114">
        <f>IF(ISERROR(VLOOKUP($C32,'2.사회적인구 행정구역별 집계'!$C$6:$M$73,5,FALSE)),0,VLOOKUP($C32,'2.사회적인구 행정구역별 집계'!$C$6:$M$73,5,FALSE))</f>
        <v>0</v>
      </c>
      <c r="O32" s="114">
        <f>IF(ISERROR(VLOOKUP($C32,'2.사회적인구 행정구역별 집계'!$C$6:$M$73,6,FALSE)),0,VLOOKUP($C32,'2.사회적인구 행정구역별 집계'!$C$6:$M$73,6,FALSE))</f>
        <v>0</v>
      </c>
      <c r="P32" s="160">
        <f t="shared" si="14"/>
        <v>779</v>
      </c>
      <c r="Q32" s="160">
        <f t="shared" si="15"/>
        <v>780</v>
      </c>
      <c r="R32" s="160">
        <f t="shared" si="15"/>
        <v>768</v>
      </c>
      <c r="S32" s="160">
        <f t="shared" si="16"/>
        <v>761</v>
      </c>
      <c r="T32" s="160">
        <f t="shared" si="17"/>
        <v>779</v>
      </c>
      <c r="U32" s="160">
        <f t="shared" si="18"/>
        <v>793</v>
      </c>
    </row>
    <row r="33" spans="1:21" ht="18" customHeight="1">
      <c r="A33" s="194" t="s">
        <v>1332</v>
      </c>
      <c r="B33" s="194" t="s">
        <v>1347</v>
      </c>
      <c r="C33" s="197" t="s">
        <v>148</v>
      </c>
      <c r="D33" s="201">
        <f>VLOOKUP($C33,'3.내부이동'!$C$7:$AA$501,20,FALSE)</f>
        <v>197</v>
      </c>
      <c r="E33" s="201">
        <f>VLOOKUP($C33,'3.내부이동'!$C$7:$AA$501,21,FALSE)</f>
        <v>197</v>
      </c>
      <c r="F33" s="201">
        <f>VLOOKUP($C33,'3.내부이동'!$C$7:$AA$501,22,FALSE)</f>
        <v>194</v>
      </c>
      <c r="G33" s="201">
        <f>VLOOKUP($C33,'3.내부이동'!$C$7:$AA$501,23,FALSE)</f>
        <v>192</v>
      </c>
      <c r="H33" s="201">
        <f>VLOOKUP($C33,'3.내부이동'!$C$7:$AA$501,24,FALSE)</f>
        <v>197</v>
      </c>
      <c r="I33" s="201">
        <f>VLOOKUP($C33,'3.내부이동'!$C$7:$AA$501,25,FALSE)</f>
        <v>201</v>
      </c>
      <c r="J33" s="114">
        <f>IF(ISERROR(VLOOKUP($C33,'2.사회적인구 행정구역별 집계'!$C$6:$M$73,2,FALSE)),0,VLOOKUP($C33,'2.사회적인구 행정구역별 집계'!$C$6:$M$73,2,FALSE))</f>
        <v>0</v>
      </c>
      <c r="K33" s="114"/>
      <c r="L33" s="114">
        <f>IF(ISERROR(VLOOKUP($C33,'2.사회적인구 행정구역별 집계'!$C$6:$M$73,3,FALSE)),0,VLOOKUP($C33,'2.사회적인구 행정구역별 집계'!$C$6:$M$73,3,FALSE))</f>
        <v>0</v>
      </c>
      <c r="M33" s="114">
        <f>IF(ISERROR(VLOOKUP($C33,'2.사회적인구 행정구역별 집계'!$C$6:$M$73,4,FALSE)),0,VLOOKUP($C33,'2.사회적인구 행정구역별 집계'!$C$6:$M$73,4,FALSE))</f>
        <v>0</v>
      </c>
      <c r="N33" s="114">
        <f>IF(ISERROR(VLOOKUP($C33,'2.사회적인구 행정구역별 집계'!$C$6:$M$73,5,FALSE)),0,VLOOKUP($C33,'2.사회적인구 행정구역별 집계'!$C$6:$M$73,5,FALSE))</f>
        <v>0</v>
      </c>
      <c r="O33" s="114">
        <f>IF(ISERROR(VLOOKUP($C33,'2.사회적인구 행정구역별 집계'!$C$6:$M$73,6,FALSE)),0,VLOOKUP($C33,'2.사회적인구 행정구역별 집계'!$C$6:$M$73,6,FALSE))</f>
        <v>0</v>
      </c>
      <c r="P33" s="160">
        <f t="shared" si="14"/>
        <v>197</v>
      </c>
      <c r="Q33" s="160">
        <f t="shared" si="15"/>
        <v>197</v>
      </c>
      <c r="R33" s="160">
        <f t="shared" si="15"/>
        <v>194</v>
      </c>
      <c r="S33" s="160">
        <f t="shared" si="16"/>
        <v>192</v>
      </c>
      <c r="T33" s="160">
        <f t="shared" si="17"/>
        <v>197</v>
      </c>
      <c r="U33" s="160">
        <f t="shared" si="18"/>
        <v>201</v>
      </c>
    </row>
    <row r="34" spans="1:21" ht="18" customHeight="1">
      <c r="A34" s="194" t="s">
        <v>1332</v>
      </c>
      <c r="B34" s="194" t="s">
        <v>1347</v>
      </c>
      <c r="C34" s="197" t="s">
        <v>149</v>
      </c>
      <c r="D34" s="201">
        <f>VLOOKUP($C34,'3.내부이동'!$C$7:$AA$501,20,FALSE)</f>
        <v>183</v>
      </c>
      <c r="E34" s="201">
        <f>VLOOKUP($C34,'3.내부이동'!$C$7:$AA$501,21,FALSE)</f>
        <v>183</v>
      </c>
      <c r="F34" s="201">
        <f>VLOOKUP($C34,'3.내부이동'!$C$7:$AA$501,22,FALSE)</f>
        <v>180</v>
      </c>
      <c r="G34" s="201">
        <f>VLOOKUP($C34,'3.내부이동'!$C$7:$AA$501,23,FALSE)</f>
        <v>179</v>
      </c>
      <c r="H34" s="201">
        <f>VLOOKUP($C34,'3.내부이동'!$C$7:$AA$501,24,FALSE)</f>
        <v>183</v>
      </c>
      <c r="I34" s="201">
        <f>VLOOKUP($C34,'3.내부이동'!$C$7:$AA$501,25,FALSE)</f>
        <v>187</v>
      </c>
      <c r="J34" s="114">
        <f>IF(ISERROR(VLOOKUP($C34,'2.사회적인구 행정구역별 집계'!$C$6:$M$73,2,FALSE)),0,VLOOKUP($C34,'2.사회적인구 행정구역별 집계'!$C$6:$M$73,2,FALSE))</f>
        <v>0</v>
      </c>
      <c r="K34" s="114"/>
      <c r="L34" s="114">
        <f>IF(ISERROR(VLOOKUP($C34,'2.사회적인구 행정구역별 집계'!$C$6:$M$73,3,FALSE)),0,VLOOKUP($C34,'2.사회적인구 행정구역별 집계'!$C$6:$M$73,3,FALSE))</f>
        <v>0</v>
      </c>
      <c r="M34" s="114">
        <f>IF(ISERROR(VLOOKUP($C34,'2.사회적인구 행정구역별 집계'!$C$6:$M$73,4,FALSE)),0,VLOOKUP($C34,'2.사회적인구 행정구역별 집계'!$C$6:$M$73,4,FALSE))</f>
        <v>0</v>
      </c>
      <c r="N34" s="114">
        <f>IF(ISERROR(VLOOKUP($C34,'2.사회적인구 행정구역별 집계'!$C$6:$M$73,5,FALSE)),0,VLOOKUP($C34,'2.사회적인구 행정구역별 집계'!$C$6:$M$73,5,FALSE))</f>
        <v>0</v>
      </c>
      <c r="O34" s="114">
        <f>IF(ISERROR(VLOOKUP($C34,'2.사회적인구 행정구역별 집계'!$C$6:$M$73,6,FALSE)),0,VLOOKUP($C34,'2.사회적인구 행정구역별 집계'!$C$6:$M$73,6,FALSE))</f>
        <v>0</v>
      </c>
      <c r="P34" s="160">
        <f t="shared" si="14"/>
        <v>183</v>
      </c>
      <c r="Q34" s="160">
        <f t="shared" si="15"/>
        <v>183</v>
      </c>
      <c r="R34" s="160">
        <f t="shared" si="15"/>
        <v>180</v>
      </c>
      <c r="S34" s="160">
        <f t="shared" si="16"/>
        <v>179</v>
      </c>
      <c r="T34" s="160">
        <f t="shared" si="17"/>
        <v>183</v>
      </c>
      <c r="U34" s="160">
        <f t="shared" si="18"/>
        <v>187</v>
      </c>
    </row>
    <row r="35" spans="1:21" ht="18" customHeight="1">
      <c r="A35" s="195" t="s">
        <v>1348</v>
      </c>
      <c r="B35" s="234" t="s">
        <v>1333</v>
      </c>
      <c r="C35" s="235"/>
      <c r="D35" s="196">
        <f>SUM(D36:D93)</f>
        <v>16342</v>
      </c>
      <c r="E35" s="196">
        <f t="shared" ref="E35:U35" si="19">SUM(E36:E93)</f>
        <v>16467</v>
      </c>
      <c r="F35" s="196">
        <f t="shared" si="19"/>
        <v>18357</v>
      </c>
      <c r="G35" s="196">
        <f t="shared" si="19"/>
        <v>18193</v>
      </c>
      <c r="H35" s="196">
        <f t="shared" si="19"/>
        <v>18577</v>
      </c>
      <c r="I35" s="196">
        <f t="shared" si="19"/>
        <v>18873</v>
      </c>
      <c r="J35" s="196">
        <f t="shared" si="19"/>
        <v>0</v>
      </c>
      <c r="K35" s="196">
        <f t="shared" si="19"/>
        <v>73</v>
      </c>
      <c r="L35" s="196">
        <f t="shared" si="19"/>
        <v>1491</v>
      </c>
      <c r="M35" s="196">
        <f t="shared" si="19"/>
        <v>1491</v>
      </c>
      <c r="N35" s="196">
        <f t="shared" si="19"/>
        <v>1491</v>
      </c>
      <c r="O35" s="196">
        <f t="shared" si="19"/>
        <v>1491</v>
      </c>
      <c r="P35" s="196">
        <f t="shared" si="19"/>
        <v>16342</v>
      </c>
      <c r="Q35" s="196">
        <f t="shared" ref="Q35" si="20">SUM(Q36:Q93)</f>
        <v>16540</v>
      </c>
      <c r="R35" s="196">
        <f t="shared" si="19"/>
        <v>19848</v>
      </c>
      <c r="S35" s="196">
        <f t="shared" si="19"/>
        <v>19684</v>
      </c>
      <c r="T35" s="196">
        <f t="shared" si="19"/>
        <v>20068</v>
      </c>
      <c r="U35" s="196">
        <f t="shared" si="19"/>
        <v>20364</v>
      </c>
    </row>
    <row r="36" spans="1:21" ht="18" customHeight="1">
      <c r="A36" s="194" t="s">
        <v>1348</v>
      </c>
      <c r="B36" s="194" t="s">
        <v>1349</v>
      </c>
      <c r="C36" s="197" t="s">
        <v>151</v>
      </c>
      <c r="D36" s="201">
        <f>VLOOKUP($C36,'3.내부이동'!$C$7:$AA$501,20,FALSE)</f>
        <v>747</v>
      </c>
      <c r="E36" s="201">
        <f>VLOOKUP($C36,'3.내부이동'!$C$7:$AA$501,21,FALSE)</f>
        <v>748</v>
      </c>
      <c r="F36" s="201">
        <f>VLOOKUP($C36,'3.내부이동'!$C$7:$AA$501,22,FALSE)</f>
        <v>737</v>
      </c>
      <c r="G36" s="201">
        <f>VLOOKUP($C36,'3.내부이동'!$C$7:$AA$501,23,FALSE)</f>
        <v>729</v>
      </c>
      <c r="H36" s="201">
        <f>VLOOKUP($C36,'3.내부이동'!$C$7:$AA$501,24,FALSE)</f>
        <v>746</v>
      </c>
      <c r="I36" s="201">
        <f>VLOOKUP($C36,'3.내부이동'!$C$7:$AA$501,25,FALSE)</f>
        <v>760</v>
      </c>
      <c r="J36" s="114">
        <f>IF(ISERROR(VLOOKUP($C36,'2.사회적인구 행정구역별 집계'!$C$6:$M$73,2,FALSE)),0,VLOOKUP($C36,'2.사회적인구 행정구역별 집계'!$C$6:$M$73,2,FALSE))</f>
        <v>0</v>
      </c>
      <c r="K36" s="114"/>
      <c r="L36" s="114">
        <f>IF(ISERROR(VLOOKUP($C36,'2.사회적인구 행정구역별 집계'!$C$6:$M$73,3,FALSE)),0,VLOOKUP($C36,'2.사회적인구 행정구역별 집계'!$C$6:$M$73,3,FALSE))</f>
        <v>0</v>
      </c>
      <c r="M36" s="114">
        <f>IF(ISERROR(VLOOKUP($C36,'2.사회적인구 행정구역별 집계'!$C$6:$M$73,4,FALSE)),0,VLOOKUP($C36,'2.사회적인구 행정구역별 집계'!$C$6:$M$73,4,FALSE))</f>
        <v>0</v>
      </c>
      <c r="N36" s="114">
        <f>IF(ISERROR(VLOOKUP($C36,'2.사회적인구 행정구역별 집계'!$C$6:$M$73,5,FALSE)),0,VLOOKUP($C36,'2.사회적인구 행정구역별 집계'!$C$6:$M$73,5,FALSE))</f>
        <v>0</v>
      </c>
      <c r="O36" s="114">
        <f>IF(ISERROR(VLOOKUP($C36,'2.사회적인구 행정구역별 집계'!$C$6:$M$73,6,FALSE)),0,VLOOKUP($C36,'2.사회적인구 행정구역별 집계'!$C$6:$M$73,6,FALSE))</f>
        <v>0</v>
      </c>
      <c r="P36" s="160">
        <f t="shared" ref="P36:P93" si="21">D36+J36</f>
        <v>747</v>
      </c>
      <c r="Q36" s="160">
        <f t="shared" ref="Q36:R93" si="22">E36+K36</f>
        <v>748</v>
      </c>
      <c r="R36" s="160">
        <f t="shared" si="22"/>
        <v>737</v>
      </c>
      <c r="S36" s="160">
        <f t="shared" ref="S36:S93" si="23">G36+M36</f>
        <v>729</v>
      </c>
      <c r="T36" s="160">
        <f t="shared" ref="T36:T93" si="24">H36+N36</f>
        <v>746</v>
      </c>
      <c r="U36" s="160">
        <f t="shared" ref="U36:U93" si="25">I36+O36</f>
        <v>760</v>
      </c>
    </row>
    <row r="37" spans="1:21" ht="18" customHeight="1">
      <c r="A37" s="194" t="s">
        <v>1348</v>
      </c>
      <c r="B37" s="194" t="s">
        <v>1349</v>
      </c>
      <c r="C37" s="197" t="s">
        <v>152</v>
      </c>
      <c r="D37" s="201">
        <f>VLOOKUP($C37,'3.내부이동'!$C$7:$AA$501,20,FALSE)</f>
        <v>370</v>
      </c>
      <c r="E37" s="201">
        <f>VLOOKUP($C37,'3.내부이동'!$C$7:$AA$501,21,FALSE)</f>
        <v>370</v>
      </c>
      <c r="F37" s="201">
        <f>VLOOKUP($C37,'3.내부이동'!$C$7:$AA$501,22,FALSE)</f>
        <v>364</v>
      </c>
      <c r="G37" s="201">
        <f>VLOOKUP($C37,'3.내부이동'!$C$7:$AA$501,23,FALSE)</f>
        <v>361</v>
      </c>
      <c r="H37" s="201">
        <f>VLOOKUP($C37,'3.내부이동'!$C$7:$AA$501,24,FALSE)</f>
        <v>370</v>
      </c>
      <c r="I37" s="201">
        <f>VLOOKUP($C37,'3.내부이동'!$C$7:$AA$501,25,FALSE)</f>
        <v>377</v>
      </c>
      <c r="J37" s="114">
        <f>IF(ISERROR(VLOOKUP($C37,'2.사회적인구 행정구역별 집계'!$C$6:$M$73,2,FALSE)),0,VLOOKUP($C37,'2.사회적인구 행정구역별 집계'!$C$6:$M$73,2,FALSE))</f>
        <v>0</v>
      </c>
      <c r="K37" s="114"/>
      <c r="L37" s="114">
        <f>IF(ISERROR(VLOOKUP($C37,'2.사회적인구 행정구역별 집계'!$C$6:$M$73,3,FALSE)),0,VLOOKUP($C37,'2.사회적인구 행정구역별 집계'!$C$6:$M$73,3,FALSE))</f>
        <v>0</v>
      </c>
      <c r="M37" s="114">
        <f>IF(ISERROR(VLOOKUP($C37,'2.사회적인구 행정구역별 집계'!$C$6:$M$73,4,FALSE)),0,VLOOKUP($C37,'2.사회적인구 행정구역별 집계'!$C$6:$M$73,4,FALSE))</f>
        <v>0</v>
      </c>
      <c r="N37" s="114">
        <f>IF(ISERROR(VLOOKUP($C37,'2.사회적인구 행정구역별 집계'!$C$6:$M$73,5,FALSE)),0,VLOOKUP($C37,'2.사회적인구 행정구역별 집계'!$C$6:$M$73,5,FALSE))</f>
        <v>0</v>
      </c>
      <c r="O37" s="114">
        <f>IF(ISERROR(VLOOKUP($C37,'2.사회적인구 행정구역별 집계'!$C$6:$M$73,6,FALSE)),0,VLOOKUP($C37,'2.사회적인구 행정구역별 집계'!$C$6:$M$73,6,FALSE))</f>
        <v>0</v>
      </c>
      <c r="P37" s="160">
        <f t="shared" si="21"/>
        <v>370</v>
      </c>
      <c r="Q37" s="160">
        <f t="shared" si="22"/>
        <v>370</v>
      </c>
      <c r="R37" s="160">
        <f t="shared" si="22"/>
        <v>364</v>
      </c>
      <c r="S37" s="160">
        <f t="shared" si="23"/>
        <v>361</v>
      </c>
      <c r="T37" s="160">
        <f t="shared" si="24"/>
        <v>370</v>
      </c>
      <c r="U37" s="160">
        <f t="shared" si="25"/>
        <v>377</v>
      </c>
    </row>
    <row r="38" spans="1:21" ht="18" customHeight="1">
      <c r="A38" s="194" t="s">
        <v>1348</v>
      </c>
      <c r="B38" s="194" t="s">
        <v>1349</v>
      </c>
      <c r="C38" s="197" t="s">
        <v>153</v>
      </c>
      <c r="D38" s="201">
        <f>VLOOKUP($C38,'3.내부이동'!$C$7:$AA$501,20,FALSE)</f>
        <v>339</v>
      </c>
      <c r="E38" s="201">
        <f>VLOOKUP($C38,'3.내부이동'!$C$7:$AA$501,21,FALSE)</f>
        <v>339</v>
      </c>
      <c r="F38" s="201">
        <f>VLOOKUP($C38,'3.내부이동'!$C$7:$AA$501,22,FALSE)</f>
        <v>334</v>
      </c>
      <c r="G38" s="201">
        <f>VLOOKUP($C38,'3.내부이동'!$C$7:$AA$501,23,FALSE)</f>
        <v>331</v>
      </c>
      <c r="H38" s="201">
        <f>VLOOKUP($C38,'3.내부이동'!$C$7:$AA$501,24,FALSE)</f>
        <v>339</v>
      </c>
      <c r="I38" s="201">
        <f>VLOOKUP($C38,'3.내부이동'!$C$7:$AA$501,25,FALSE)</f>
        <v>345</v>
      </c>
      <c r="J38" s="114">
        <f>IF(ISERROR(VLOOKUP($C38,'2.사회적인구 행정구역별 집계'!$C$6:$M$73,2,FALSE)),0,VLOOKUP($C38,'2.사회적인구 행정구역별 집계'!$C$6:$M$73,2,FALSE))</f>
        <v>0</v>
      </c>
      <c r="K38" s="114"/>
      <c r="L38" s="114">
        <f>IF(ISERROR(VLOOKUP($C38,'2.사회적인구 행정구역별 집계'!$C$6:$M$73,3,FALSE)),0,VLOOKUP($C38,'2.사회적인구 행정구역별 집계'!$C$6:$M$73,3,FALSE))</f>
        <v>0</v>
      </c>
      <c r="M38" s="114">
        <f>IF(ISERROR(VLOOKUP($C38,'2.사회적인구 행정구역별 집계'!$C$6:$M$73,4,FALSE)),0,VLOOKUP($C38,'2.사회적인구 행정구역별 집계'!$C$6:$M$73,4,FALSE))</f>
        <v>0</v>
      </c>
      <c r="N38" s="114">
        <f>IF(ISERROR(VLOOKUP($C38,'2.사회적인구 행정구역별 집계'!$C$6:$M$73,5,FALSE)),0,VLOOKUP($C38,'2.사회적인구 행정구역별 집계'!$C$6:$M$73,5,FALSE))</f>
        <v>0</v>
      </c>
      <c r="O38" s="114">
        <f>IF(ISERROR(VLOOKUP($C38,'2.사회적인구 행정구역별 집계'!$C$6:$M$73,6,FALSE)),0,VLOOKUP($C38,'2.사회적인구 행정구역별 집계'!$C$6:$M$73,6,FALSE))</f>
        <v>0</v>
      </c>
      <c r="P38" s="160">
        <f t="shared" si="21"/>
        <v>339</v>
      </c>
      <c r="Q38" s="160">
        <f t="shared" si="22"/>
        <v>339</v>
      </c>
      <c r="R38" s="160">
        <f t="shared" si="22"/>
        <v>334</v>
      </c>
      <c r="S38" s="160">
        <f t="shared" si="23"/>
        <v>331</v>
      </c>
      <c r="T38" s="160">
        <f t="shared" si="24"/>
        <v>339</v>
      </c>
      <c r="U38" s="160">
        <f t="shared" si="25"/>
        <v>345</v>
      </c>
    </row>
    <row r="39" spans="1:21" ht="18" customHeight="1">
      <c r="A39" s="194" t="s">
        <v>1348</v>
      </c>
      <c r="B39" s="194" t="s">
        <v>1349</v>
      </c>
      <c r="C39" s="197" t="s">
        <v>154</v>
      </c>
      <c r="D39" s="201">
        <f>VLOOKUP($C39,'3.내부이동'!$C$7:$AA$501,20,FALSE)</f>
        <v>243</v>
      </c>
      <c r="E39" s="201">
        <f>VLOOKUP($C39,'3.내부이동'!$C$7:$AA$501,21,FALSE)</f>
        <v>244</v>
      </c>
      <c r="F39" s="201">
        <f>VLOOKUP($C39,'3.내부이동'!$C$7:$AA$501,22,FALSE)</f>
        <v>240</v>
      </c>
      <c r="G39" s="201">
        <f>VLOOKUP($C39,'3.내부이동'!$C$7:$AA$501,23,FALSE)</f>
        <v>237</v>
      </c>
      <c r="H39" s="201">
        <f>VLOOKUP($C39,'3.내부이동'!$C$7:$AA$501,24,FALSE)</f>
        <v>243</v>
      </c>
      <c r="I39" s="201">
        <f>VLOOKUP($C39,'3.내부이동'!$C$7:$AA$501,25,FALSE)</f>
        <v>247</v>
      </c>
      <c r="J39" s="114">
        <f>IF(ISERROR(VLOOKUP($C39,'2.사회적인구 행정구역별 집계'!$C$6:$M$73,2,FALSE)),0,VLOOKUP($C39,'2.사회적인구 행정구역별 집계'!$C$6:$M$73,2,FALSE))</f>
        <v>0</v>
      </c>
      <c r="K39" s="114"/>
      <c r="L39" s="114">
        <f>IF(ISERROR(VLOOKUP($C39,'2.사회적인구 행정구역별 집계'!$C$6:$M$73,3,FALSE)),0,VLOOKUP($C39,'2.사회적인구 행정구역별 집계'!$C$6:$M$73,3,FALSE))</f>
        <v>0</v>
      </c>
      <c r="M39" s="114">
        <f>IF(ISERROR(VLOOKUP($C39,'2.사회적인구 행정구역별 집계'!$C$6:$M$73,4,FALSE)),0,VLOOKUP($C39,'2.사회적인구 행정구역별 집계'!$C$6:$M$73,4,FALSE))</f>
        <v>0</v>
      </c>
      <c r="N39" s="114">
        <f>IF(ISERROR(VLOOKUP($C39,'2.사회적인구 행정구역별 집계'!$C$6:$M$73,5,FALSE)),0,VLOOKUP($C39,'2.사회적인구 행정구역별 집계'!$C$6:$M$73,5,FALSE))</f>
        <v>0</v>
      </c>
      <c r="O39" s="114">
        <f>IF(ISERROR(VLOOKUP($C39,'2.사회적인구 행정구역별 집계'!$C$6:$M$73,6,FALSE)),0,VLOOKUP($C39,'2.사회적인구 행정구역별 집계'!$C$6:$M$73,6,FALSE))</f>
        <v>0</v>
      </c>
      <c r="P39" s="160">
        <f t="shared" si="21"/>
        <v>243</v>
      </c>
      <c r="Q39" s="160">
        <f t="shared" si="22"/>
        <v>244</v>
      </c>
      <c r="R39" s="160">
        <f t="shared" si="22"/>
        <v>240</v>
      </c>
      <c r="S39" s="160">
        <f t="shared" si="23"/>
        <v>237</v>
      </c>
      <c r="T39" s="160">
        <f t="shared" si="24"/>
        <v>243</v>
      </c>
      <c r="U39" s="160">
        <f t="shared" si="25"/>
        <v>247</v>
      </c>
    </row>
    <row r="40" spans="1:21" ht="18" customHeight="1">
      <c r="A40" s="194" t="s">
        <v>1348</v>
      </c>
      <c r="B40" s="194" t="s">
        <v>1350</v>
      </c>
      <c r="C40" s="197" t="s">
        <v>155</v>
      </c>
      <c r="D40" s="201">
        <f>VLOOKUP($C40,'3.내부이동'!$C$7:$AA$501,20,FALSE)</f>
        <v>117</v>
      </c>
      <c r="E40" s="201">
        <f>VLOOKUP($C40,'3.내부이동'!$C$7:$AA$501,21,FALSE)</f>
        <v>117</v>
      </c>
      <c r="F40" s="201">
        <f>VLOOKUP($C40,'3.내부이동'!$C$7:$AA$501,22,FALSE)</f>
        <v>115</v>
      </c>
      <c r="G40" s="201">
        <f>VLOOKUP($C40,'3.내부이동'!$C$7:$AA$501,23,FALSE)</f>
        <v>114</v>
      </c>
      <c r="H40" s="201">
        <f>VLOOKUP($C40,'3.내부이동'!$C$7:$AA$501,24,FALSE)</f>
        <v>117</v>
      </c>
      <c r="I40" s="201">
        <f>VLOOKUP($C40,'3.내부이동'!$C$7:$AA$501,25,FALSE)</f>
        <v>119</v>
      </c>
      <c r="J40" s="114">
        <f>IF(ISERROR(VLOOKUP($C40,'2.사회적인구 행정구역별 집계'!$C$6:$M$73,2,FALSE)),0,VLOOKUP($C40,'2.사회적인구 행정구역별 집계'!$C$6:$M$73,2,FALSE))</f>
        <v>0</v>
      </c>
      <c r="K40" s="114"/>
      <c r="L40" s="114">
        <f>IF(ISERROR(VLOOKUP($C40,'2.사회적인구 행정구역별 집계'!$C$6:$M$73,3,FALSE)),0,VLOOKUP($C40,'2.사회적인구 행정구역별 집계'!$C$6:$M$73,3,FALSE))</f>
        <v>0</v>
      </c>
      <c r="M40" s="114">
        <f>IF(ISERROR(VLOOKUP($C40,'2.사회적인구 행정구역별 집계'!$C$6:$M$73,4,FALSE)),0,VLOOKUP($C40,'2.사회적인구 행정구역별 집계'!$C$6:$M$73,4,FALSE))</f>
        <v>0</v>
      </c>
      <c r="N40" s="114">
        <f>IF(ISERROR(VLOOKUP($C40,'2.사회적인구 행정구역별 집계'!$C$6:$M$73,5,FALSE)),0,VLOOKUP($C40,'2.사회적인구 행정구역별 집계'!$C$6:$M$73,5,FALSE))</f>
        <v>0</v>
      </c>
      <c r="O40" s="114">
        <f>IF(ISERROR(VLOOKUP($C40,'2.사회적인구 행정구역별 집계'!$C$6:$M$73,6,FALSE)),0,VLOOKUP($C40,'2.사회적인구 행정구역별 집계'!$C$6:$M$73,6,FALSE))</f>
        <v>0</v>
      </c>
      <c r="P40" s="160">
        <f t="shared" si="21"/>
        <v>117</v>
      </c>
      <c r="Q40" s="160">
        <f t="shared" si="22"/>
        <v>117</v>
      </c>
      <c r="R40" s="160">
        <f t="shared" si="22"/>
        <v>115</v>
      </c>
      <c r="S40" s="160">
        <f t="shared" si="23"/>
        <v>114</v>
      </c>
      <c r="T40" s="160">
        <f t="shared" si="24"/>
        <v>117</v>
      </c>
      <c r="U40" s="160">
        <f t="shared" si="25"/>
        <v>119</v>
      </c>
    </row>
    <row r="41" spans="1:21" ht="18" customHeight="1">
      <c r="A41" s="194" t="s">
        <v>1348</v>
      </c>
      <c r="B41" s="194" t="s">
        <v>1350</v>
      </c>
      <c r="C41" s="197" t="s">
        <v>156</v>
      </c>
      <c r="D41" s="201">
        <f>VLOOKUP($C41,'3.내부이동'!$C$7:$AA$501,20,FALSE)</f>
        <v>153</v>
      </c>
      <c r="E41" s="201">
        <f>VLOOKUP($C41,'3.내부이동'!$C$7:$AA$501,21,FALSE)</f>
        <v>153</v>
      </c>
      <c r="F41" s="201">
        <f>VLOOKUP($C41,'3.내부이동'!$C$7:$AA$501,22,FALSE)</f>
        <v>151</v>
      </c>
      <c r="G41" s="201">
        <f>VLOOKUP($C41,'3.내부이동'!$C$7:$AA$501,23,FALSE)</f>
        <v>149</v>
      </c>
      <c r="H41" s="201">
        <f>VLOOKUP($C41,'3.내부이동'!$C$7:$AA$501,24,FALSE)</f>
        <v>153</v>
      </c>
      <c r="I41" s="201">
        <f>VLOOKUP($C41,'3.내부이동'!$C$7:$AA$501,25,FALSE)</f>
        <v>155</v>
      </c>
      <c r="J41" s="114">
        <f>IF(ISERROR(VLOOKUP($C41,'2.사회적인구 행정구역별 집계'!$C$6:$M$73,2,FALSE)),0,VLOOKUP($C41,'2.사회적인구 행정구역별 집계'!$C$6:$M$73,2,FALSE))</f>
        <v>0</v>
      </c>
      <c r="K41" s="114"/>
      <c r="L41" s="114">
        <f>IF(ISERROR(VLOOKUP($C41,'2.사회적인구 행정구역별 집계'!$C$6:$M$73,3,FALSE)),0,VLOOKUP($C41,'2.사회적인구 행정구역별 집계'!$C$6:$M$73,3,FALSE))</f>
        <v>0</v>
      </c>
      <c r="M41" s="114">
        <f>IF(ISERROR(VLOOKUP($C41,'2.사회적인구 행정구역별 집계'!$C$6:$M$73,4,FALSE)),0,VLOOKUP($C41,'2.사회적인구 행정구역별 집계'!$C$6:$M$73,4,FALSE))</f>
        <v>0</v>
      </c>
      <c r="N41" s="114">
        <f>IF(ISERROR(VLOOKUP($C41,'2.사회적인구 행정구역별 집계'!$C$6:$M$73,5,FALSE)),0,VLOOKUP($C41,'2.사회적인구 행정구역별 집계'!$C$6:$M$73,5,FALSE))</f>
        <v>0</v>
      </c>
      <c r="O41" s="114">
        <f>IF(ISERROR(VLOOKUP($C41,'2.사회적인구 행정구역별 집계'!$C$6:$M$73,6,FALSE)),0,VLOOKUP($C41,'2.사회적인구 행정구역별 집계'!$C$6:$M$73,6,FALSE))</f>
        <v>0</v>
      </c>
      <c r="P41" s="160">
        <f t="shared" si="21"/>
        <v>153</v>
      </c>
      <c r="Q41" s="160">
        <f t="shared" si="22"/>
        <v>153</v>
      </c>
      <c r="R41" s="160">
        <f t="shared" si="22"/>
        <v>151</v>
      </c>
      <c r="S41" s="160">
        <f t="shared" si="23"/>
        <v>149</v>
      </c>
      <c r="T41" s="160">
        <f t="shared" si="24"/>
        <v>153</v>
      </c>
      <c r="U41" s="160">
        <f t="shared" si="25"/>
        <v>155</v>
      </c>
    </row>
    <row r="42" spans="1:21" ht="18" customHeight="1">
      <c r="A42" s="194" t="s">
        <v>1348</v>
      </c>
      <c r="B42" s="194" t="s">
        <v>1351</v>
      </c>
      <c r="C42" s="197" t="s">
        <v>157</v>
      </c>
      <c r="D42" s="201">
        <f>VLOOKUP($C42,'3.내부이동'!$C$7:$AA$501,20,FALSE)</f>
        <v>374</v>
      </c>
      <c r="E42" s="201">
        <f>VLOOKUP($C42,'3.내부이동'!$C$7:$AA$501,21,FALSE)</f>
        <v>374</v>
      </c>
      <c r="F42" s="201">
        <f>VLOOKUP($C42,'3.내부이동'!$C$7:$AA$501,22,FALSE)</f>
        <v>368</v>
      </c>
      <c r="G42" s="201">
        <f>VLOOKUP($C42,'3.내부이동'!$C$7:$AA$501,23,FALSE)</f>
        <v>365</v>
      </c>
      <c r="H42" s="201">
        <f>VLOOKUP($C42,'3.내부이동'!$C$7:$AA$501,24,FALSE)</f>
        <v>374</v>
      </c>
      <c r="I42" s="201">
        <f>VLOOKUP($C42,'3.내부이동'!$C$7:$AA$501,25,FALSE)</f>
        <v>381</v>
      </c>
      <c r="J42" s="114">
        <f>IF(ISERROR(VLOOKUP($C42,'2.사회적인구 행정구역별 집계'!$C$6:$M$73,2,FALSE)),0,VLOOKUP($C42,'2.사회적인구 행정구역별 집계'!$C$6:$M$73,2,FALSE))</f>
        <v>0</v>
      </c>
      <c r="K42" s="114"/>
      <c r="L42" s="114">
        <f>IF(ISERROR(VLOOKUP($C42,'2.사회적인구 행정구역별 집계'!$C$6:$M$73,3,FALSE)),0,VLOOKUP($C42,'2.사회적인구 행정구역별 집계'!$C$6:$M$73,3,FALSE))</f>
        <v>0</v>
      </c>
      <c r="M42" s="114">
        <f>IF(ISERROR(VLOOKUP($C42,'2.사회적인구 행정구역별 집계'!$C$6:$M$73,4,FALSE)),0,VLOOKUP($C42,'2.사회적인구 행정구역별 집계'!$C$6:$M$73,4,FALSE))</f>
        <v>0</v>
      </c>
      <c r="N42" s="114">
        <f>IF(ISERROR(VLOOKUP($C42,'2.사회적인구 행정구역별 집계'!$C$6:$M$73,5,FALSE)),0,VLOOKUP($C42,'2.사회적인구 행정구역별 집계'!$C$6:$M$73,5,FALSE))</f>
        <v>0</v>
      </c>
      <c r="O42" s="114">
        <f>IF(ISERROR(VLOOKUP($C42,'2.사회적인구 행정구역별 집계'!$C$6:$M$73,6,FALSE)),0,VLOOKUP($C42,'2.사회적인구 행정구역별 집계'!$C$6:$M$73,6,FALSE))</f>
        <v>0</v>
      </c>
      <c r="P42" s="160">
        <f t="shared" si="21"/>
        <v>374</v>
      </c>
      <c r="Q42" s="160">
        <f t="shared" si="22"/>
        <v>374</v>
      </c>
      <c r="R42" s="160">
        <f t="shared" si="22"/>
        <v>368</v>
      </c>
      <c r="S42" s="160">
        <f t="shared" si="23"/>
        <v>365</v>
      </c>
      <c r="T42" s="160">
        <f t="shared" si="24"/>
        <v>374</v>
      </c>
      <c r="U42" s="160">
        <f t="shared" si="25"/>
        <v>381</v>
      </c>
    </row>
    <row r="43" spans="1:21" ht="18" customHeight="1">
      <c r="A43" s="194" t="s">
        <v>1348</v>
      </c>
      <c r="B43" s="194" t="s">
        <v>1351</v>
      </c>
      <c r="C43" s="197" t="s">
        <v>158</v>
      </c>
      <c r="D43" s="201">
        <f>VLOOKUP($C43,'3.내부이동'!$C$7:$AA$501,20,FALSE)</f>
        <v>309</v>
      </c>
      <c r="E43" s="201">
        <f>VLOOKUP($C43,'3.내부이동'!$C$7:$AA$501,21,FALSE)</f>
        <v>309</v>
      </c>
      <c r="F43" s="201">
        <f>VLOOKUP($C43,'3.내부이동'!$C$7:$AA$501,22,FALSE)</f>
        <v>305</v>
      </c>
      <c r="G43" s="201">
        <f>VLOOKUP($C43,'3.내부이동'!$C$7:$AA$501,23,FALSE)</f>
        <v>301</v>
      </c>
      <c r="H43" s="201">
        <f>VLOOKUP($C43,'3.내부이동'!$C$7:$AA$501,24,FALSE)</f>
        <v>308</v>
      </c>
      <c r="I43" s="201">
        <f>VLOOKUP($C43,'3.내부이동'!$C$7:$AA$501,25,FALSE)</f>
        <v>314</v>
      </c>
      <c r="J43" s="114">
        <f>IF(ISERROR(VLOOKUP($C43,'2.사회적인구 행정구역별 집계'!$C$6:$M$73,2,FALSE)),0,VLOOKUP($C43,'2.사회적인구 행정구역별 집계'!$C$6:$M$73,2,FALSE))</f>
        <v>0</v>
      </c>
      <c r="K43" s="114"/>
      <c r="L43" s="114">
        <f>IF(ISERROR(VLOOKUP($C43,'2.사회적인구 행정구역별 집계'!$C$6:$M$73,3,FALSE)),0,VLOOKUP($C43,'2.사회적인구 행정구역별 집계'!$C$6:$M$73,3,FALSE))</f>
        <v>0</v>
      </c>
      <c r="M43" s="114">
        <f>IF(ISERROR(VLOOKUP($C43,'2.사회적인구 행정구역별 집계'!$C$6:$M$73,4,FALSE)),0,VLOOKUP($C43,'2.사회적인구 행정구역별 집계'!$C$6:$M$73,4,FALSE))</f>
        <v>0</v>
      </c>
      <c r="N43" s="114">
        <f>IF(ISERROR(VLOOKUP($C43,'2.사회적인구 행정구역별 집계'!$C$6:$M$73,5,FALSE)),0,VLOOKUP($C43,'2.사회적인구 행정구역별 집계'!$C$6:$M$73,5,FALSE))</f>
        <v>0</v>
      </c>
      <c r="O43" s="114">
        <f>IF(ISERROR(VLOOKUP($C43,'2.사회적인구 행정구역별 집계'!$C$6:$M$73,6,FALSE)),0,VLOOKUP($C43,'2.사회적인구 행정구역별 집계'!$C$6:$M$73,6,FALSE))</f>
        <v>0</v>
      </c>
      <c r="P43" s="160">
        <f t="shared" si="21"/>
        <v>309</v>
      </c>
      <c r="Q43" s="160">
        <f t="shared" si="22"/>
        <v>309</v>
      </c>
      <c r="R43" s="160">
        <f t="shared" si="22"/>
        <v>305</v>
      </c>
      <c r="S43" s="160">
        <f t="shared" si="23"/>
        <v>301</v>
      </c>
      <c r="T43" s="160">
        <f t="shared" si="24"/>
        <v>308</v>
      </c>
      <c r="U43" s="160">
        <f t="shared" si="25"/>
        <v>314</v>
      </c>
    </row>
    <row r="44" spans="1:21" ht="18" customHeight="1">
      <c r="A44" s="194" t="s">
        <v>1348</v>
      </c>
      <c r="B44" s="194" t="s">
        <v>1351</v>
      </c>
      <c r="C44" s="197" t="s">
        <v>159</v>
      </c>
      <c r="D44" s="201">
        <f>VLOOKUP($C44,'3.내부이동'!$C$7:$AA$501,20,FALSE)</f>
        <v>234</v>
      </c>
      <c r="E44" s="201">
        <f>VLOOKUP($C44,'3.내부이동'!$C$7:$AA$501,21,FALSE)</f>
        <v>234</v>
      </c>
      <c r="F44" s="201">
        <f>VLOOKUP($C44,'3.내부이동'!$C$7:$AA$501,22,FALSE)</f>
        <v>231</v>
      </c>
      <c r="G44" s="201">
        <f>VLOOKUP($C44,'3.내부이동'!$C$7:$AA$501,23,FALSE)</f>
        <v>229</v>
      </c>
      <c r="H44" s="201">
        <f>VLOOKUP($C44,'3.내부이동'!$C$7:$AA$501,24,FALSE)</f>
        <v>234</v>
      </c>
      <c r="I44" s="201">
        <f>VLOOKUP($C44,'3.내부이동'!$C$7:$AA$501,25,FALSE)</f>
        <v>238</v>
      </c>
      <c r="J44" s="114">
        <f>IF(ISERROR(VLOOKUP($C44,'2.사회적인구 행정구역별 집계'!$C$6:$M$73,2,FALSE)),0,VLOOKUP($C44,'2.사회적인구 행정구역별 집계'!$C$6:$M$73,2,FALSE))</f>
        <v>0</v>
      </c>
      <c r="K44" s="114"/>
      <c r="L44" s="114">
        <f>IF(ISERROR(VLOOKUP($C44,'2.사회적인구 행정구역별 집계'!$C$6:$M$73,3,FALSE)),0,VLOOKUP($C44,'2.사회적인구 행정구역별 집계'!$C$6:$M$73,3,FALSE))</f>
        <v>0</v>
      </c>
      <c r="M44" s="114">
        <f>IF(ISERROR(VLOOKUP($C44,'2.사회적인구 행정구역별 집계'!$C$6:$M$73,4,FALSE)),0,VLOOKUP($C44,'2.사회적인구 행정구역별 집계'!$C$6:$M$73,4,FALSE))</f>
        <v>0</v>
      </c>
      <c r="N44" s="114">
        <f>IF(ISERROR(VLOOKUP($C44,'2.사회적인구 행정구역별 집계'!$C$6:$M$73,5,FALSE)),0,VLOOKUP($C44,'2.사회적인구 행정구역별 집계'!$C$6:$M$73,5,FALSE))</f>
        <v>0</v>
      </c>
      <c r="O44" s="114">
        <f>IF(ISERROR(VLOOKUP($C44,'2.사회적인구 행정구역별 집계'!$C$6:$M$73,6,FALSE)),0,VLOOKUP($C44,'2.사회적인구 행정구역별 집계'!$C$6:$M$73,6,FALSE))</f>
        <v>0</v>
      </c>
      <c r="P44" s="160">
        <f t="shared" si="21"/>
        <v>234</v>
      </c>
      <c r="Q44" s="160">
        <f t="shared" si="22"/>
        <v>234</v>
      </c>
      <c r="R44" s="160">
        <f t="shared" si="22"/>
        <v>231</v>
      </c>
      <c r="S44" s="160">
        <f t="shared" si="23"/>
        <v>229</v>
      </c>
      <c r="T44" s="160">
        <f t="shared" si="24"/>
        <v>234</v>
      </c>
      <c r="U44" s="160">
        <f t="shared" si="25"/>
        <v>238</v>
      </c>
    </row>
    <row r="45" spans="1:21" ht="18" customHeight="1">
      <c r="A45" s="194" t="s">
        <v>1348</v>
      </c>
      <c r="B45" s="194" t="s">
        <v>1351</v>
      </c>
      <c r="C45" s="197" t="s">
        <v>160</v>
      </c>
      <c r="D45" s="201">
        <f>VLOOKUP($C45,'3.내부이동'!$C$7:$AA$501,20,FALSE)</f>
        <v>154</v>
      </c>
      <c r="E45" s="201">
        <f>VLOOKUP($C45,'3.내부이동'!$C$7:$AA$501,21,FALSE)</f>
        <v>154</v>
      </c>
      <c r="F45" s="201">
        <f>VLOOKUP($C45,'3.내부이동'!$C$7:$AA$501,22,FALSE)</f>
        <v>152</v>
      </c>
      <c r="G45" s="201">
        <f>VLOOKUP($C45,'3.내부이동'!$C$7:$AA$501,23,FALSE)</f>
        <v>150</v>
      </c>
      <c r="H45" s="201">
        <f>VLOOKUP($C45,'3.내부이동'!$C$7:$AA$501,24,FALSE)</f>
        <v>154</v>
      </c>
      <c r="I45" s="201">
        <f>VLOOKUP($C45,'3.내부이동'!$C$7:$AA$501,25,FALSE)</f>
        <v>156</v>
      </c>
      <c r="J45" s="114">
        <f>IF(ISERROR(VLOOKUP($C45,'2.사회적인구 행정구역별 집계'!$C$6:$M$73,2,FALSE)),0,VLOOKUP($C45,'2.사회적인구 행정구역별 집계'!$C$6:$M$73,2,FALSE))</f>
        <v>0</v>
      </c>
      <c r="K45" s="114"/>
      <c r="L45" s="114">
        <f>IF(ISERROR(VLOOKUP($C45,'2.사회적인구 행정구역별 집계'!$C$6:$M$73,3,FALSE)),0,VLOOKUP($C45,'2.사회적인구 행정구역별 집계'!$C$6:$M$73,3,FALSE))</f>
        <v>0</v>
      </c>
      <c r="M45" s="114">
        <f>IF(ISERROR(VLOOKUP($C45,'2.사회적인구 행정구역별 집계'!$C$6:$M$73,4,FALSE)),0,VLOOKUP($C45,'2.사회적인구 행정구역별 집계'!$C$6:$M$73,4,FALSE))</f>
        <v>0</v>
      </c>
      <c r="N45" s="114">
        <f>IF(ISERROR(VLOOKUP($C45,'2.사회적인구 행정구역별 집계'!$C$6:$M$73,5,FALSE)),0,VLOOKUP($C45,'2.사회적인구 행정구역별 집계'!$C$6:$M$73,5,FALSE))</f>
        <v>0</v>
      </c>
      <c r="O45" s="114">
        <f>IF(ISERROR(VLOOKUP($C45,'2.사회적인구 행정구역별 집계'!$C$6:$M$73,6,FALSE)),0,VLOOKUP($C45,'2.사회적인구 행정구역별 집계'!$C$6:$M$73,6,FALSE))</f>
        <v>0</v>
      </c>
      <c r="P45" s="160">
        <f t="shared" si="21"/>
        <v>154</v>
      </c>
      <c r="Q45" s="160">
        <f t="shared" si="22"/>
        <v>154</v>
      </c>
      <c r="R45" s="160">
        <f t="shared" si="22"/>
        <v>152</v>
      </c>
      <c r="S45" s="160">
        <f t="shared" si="23"/>
        <v>150</v>
      </c>
      <c r="T45" s="160">
        <f t="shared" si="24"/>
        <v>154</v>
      </c>
      <c r="U45" s="160">
        <f t="shared" si="25"/>
        <v>156</v>
      </c>
    </row>
    <row r="46" spans="1:21" ht="18" customHeight="1">
      <c r="A46" s="194" t="s">
        <v>1348</v>
      </c>
      <c r="B46" s="194" t="s">
        <v>1352</v>
      </c>
      <c r="C46" s="197" t="s">
        <v>161</v>
      </c>
      <c r="D46" s="201">
        <f>VLOOKUP($C46,'3.내부이동'!$C$7:$AA$501,20,FALSE)</f>
        <v>168</v>
      </c>
      <c r="E46" s="201">
        <f>VLOOKUP($C46,'3.내부이동'!$C$7:$AA$501,21,FALSE)</f>
        <v>169</v>
      </c>
      <c r="F46" s="201">
        <f>VLOOKUP($C46,'3.내부이동'!$C$7:$AA$501,22,FALSE)</f>
        <v>166</v>
      </c>
      <c r="G46" s="201">
        <f>VLOOKUP($C46,'3.내부이동'!$C$7:$AA$501,23,FALSE)</f>
        <v>164</v>
      </c>
      <c r="H46" s="201">
        <f>VLOOKUP($C46,'3.내부이동'!$C$7:$AA$501,24,FALSE)</f>
        <v>167</v>
      </c>
      <c r="I46" s="201">
        <f>VLOOKUP($C46,'3.내부이동'!$C$7:$AA$501,25,FALSE)</f>
        <v>171</v>
      </c>
      <c r="J46" s="114">
        <f>IF(ISERROR(VLOOKUP($C46,'2.사회적인구 행정구역별 집계'!$C$6:$M$73,2,FALSE)),0,VLOOKUP($C46,'2.사회적인구 행정구역별 집계'!$C$6:$M$73,2,FALSE))</f>
        <v>0</v>
      </c>
      <c r="K46" s="114"/>
      <c r="L46" s="114">
        <f>IF(ISERROR(VLOOKUP($C46,'2.사회적인구 행정구역별 집계'!$C$6:$M$73,3,FALSE)),0,VLOOKUP($C46,'2.사회적인구 행정구역별 집계'!$C$6:$M$73,3,FALSE))</f>
        <v>0</v>
      </c>
      <c r="M46" s="114">
        <f>IF(ISERROR(VLOOKUP($C46,'2.사회적인구 행정구역별 집계'!$C$6:$M$73,4,FALSE)),0,VLOOKUP($C46,'2.사회적인구 행정구역별 집계'!$C$6:$M$73,4,FALSE))</f>
        <v>0</v>
      </c>
      <c r="N46" s="114">
        <f>IF(ISERROR(VLOOKUP($C46,'2.사회적인구 행정구역별 집계'!$C$6:$M$73,5,FALSE)),0,VLOOKUP($C46,'2.사회적인구 행정구역별 집계'!$C$6:$M$73,5,FALSE))</f>
        <v>0</v>
      </c>
      <c r="O46" s="114">
        <f>IF(ISERROR(VLOOKUP($C46,'2.사회적인구 행정구역별 집계'!$C$6:$M$73,6,FALSE)),0,VLOOKUP($C46,'2.사회적인구 행정구역별 집계'!$C$6:$M$73,6,FALSE))</f>
        <v>0</v>
      </c>
      <c r="P46" s="160">
        <f t="shared" si="21"/>
        <v>168</v>
      </c>
      <c r="Q46" s="160">
        <f t="shared" si="22"/>
        <v>169</v>
      </c>
      <c r="R46" s="160">
        <f t="shared" si="22"/>
        <v>166</v>
      </c>
      <c r="S46" s="160">
        <f t="shared" si="23"/>
        <v>164</v>
      </c>
      <c r="T46" s="160">
        <f t="shared" si="24"/>
        <v>167</v>
      </c>
      <c r="U46" s="160">
        <f t="shared" si="25"/>
        <v>171</v>
      </c>
    </row>
    <row r="47" spans="1:21" ht="18" customHeight="1">
      <c r="A47" s="194" t="s">
        <v>1348</v>
      </c>
      <c r="B47" s="194" t="s">
        <v>1352</v>
      </c>
      <c r="C47" s="197" t="s">
        <v>162</v>
      </c>
      <c r="D47" s="201">
        <f>VLOOKUP($C47,'3.내부이동'!$C$7:$AA$501,20,FALSE)</f>
        <v>333</v>
      </c>
      <c r="E47" s="201">
        <f>VLOOKUP($C47,'3.내부이동'!$C$7:$AA$501,21,FALSE)</f>
        <v>333</v>
      </c>
      <c r="F47" s="201">
        <f>VLOOKUP($C47,'3.내부이동'!$C$7:$AA$501,22,FALSE)</f>
        <v>328</v>
      </c>
      <c r="G47" s="201">
        <f>VLOOKUP($C47,'3.내부이동'!$C$7:$AA$501,23,FALSE)</f>
        <v>325</v>
      </c>
      <c r="H47" s="201">
        <f>VLOOKUP($C47,'3.내부이동'!$C$7:$AA$501,24,FALSE)</f>
        <v>333</v>
      </c>
      <c r="I47" s="201">
        <f>VLOOKUP($C47,'3.내부이동'!$C$7:$AA$501,25,FALSE)</f>
        <v>339</v>
      </c>
      <c r="J47" s="114">
        <f>IF(ISERROR(VLOOKUP($C47,'2.사회적인구 행정구역별 집계'!$C$6:$M$73,2,FALSE)),0,VLOOKUP($C47,'2.사회적인구 행정구역별 집계'!$C$6:$M$73,2,FALSE))</f>
        <v>0</v>
      </c>
      <c r="K47" s="114"/>
      <c r="L47" s="114">
        <f>IF(ISERROR(VLOOKUP($C47,'2.사회적인구 행정구역별 집계'!$C$6:$M$73,3,FALSE)),0,VLOOKUP($C47,'2.사회적인구 행정구역별 집계'!$C$6:$M$73,3,FALSE))</f>
        <v>0</v>
      </c>
      <c r="M47" s="114">
        <f>IF(ISERROR(VLOOKUP($C47,'2.사회적인구 행정구역별 집계'!$C$6:$M$73,4,FALSE)),0,VLOOKUP($C47,'2.사회적인구 행정구역별 집계'!$C$6:$M$73,4,FALSE))</f>
        <v>0</v>
      </c>
      <c r="N47" s="114">
        <f>IF(ISERROR(VLOOKUP($C47,'2.사회적인구 행정구역별 집계'!$C$6:$M$73,5,FALSE)),0,VLOOKUP($C47,'2.사회적인구 행정구역별 집계'!$C$6:$M$73,5,FALSE))</f>
        <v>0</v>
      </c>
      <c r="O47" s="114">
        <f>IF(ISERROR(VLOOKUP($C47,'2.사회적인구 행정구역별 집계'!$C$6:$M$73,6,FALSE)),0,VLOOKUP($C47,'2.사회적인구 행정구역별 집계'!$C$6:$M$73,6,FALSE))</f>
        <v>0</v>
      </c>
      <c r="P47" s="160">
        <f t="shared" si="21"/>
        <v>333</v>
      </c>
      <c r="Q47" s="160">
        <f t="shared" si="22"/>
        <v>333</v>
      </c>
      <c r="R47" s="160">
        <f t="shared" si="22"/>
        <v>328</v>
      </c>
      <c r="S47" s="160">
        <f t="shared" si="23"/>
        <v>325</v>
      </c>
      <c r="T47" s="160">
        <f t="shared" si="24"/>
        <v>333</v>
      </c>
      <c r="U47" s="160">
        <f t="shared" si="25"/>
        <v>339</v>
      </c>
    </row>
    <row r="48" spans="1:21" ht="18" customHeight="1">
      <c r="A48" s="194" t="s">
        <v>1348</v>
      </c>
      <c r="B48" s="194" t="s">
        <v>1352</v>
      </c>
      <c r="C48" s="197" t="s">
        <v>163</v>
      </c>
      <c r="D48" s="201">
        <f>VLOOKUP($C48,'3.내부이동'!$C$7:$AA$501,20,FALSE)</f>
        <v>598</v>
      </c>
      <c r="E48" s="201">
        <f>VLOOKUP($C48,'3.내부이동'!$C$7:$AA$501,21,FALSE)</f>
        <v>599</v>
      </c>
      <c r="F48" s="201">
        <f>VLOOKUP($C48,'3.내부이동'!$C$7:$AA$501,22,FALSE)</f>
        <v>590</v>
      </c>
      <c r="G48" s="201">
        <f>VLOOKUP($C48,'3.내부이동'!$C$7:$AA$501,23,FALSE)</f>
        <v>584</v>
      </c>
      <c r="H48" s="201">
        <f>VLOOKUP($C48,'3.내부이동'!$C$7:$AA$501,24,FALSE)</f>
        <v>598</v>
      </c>
      <c r="I48" s="201">
        <f>VLOOKUP($C48,'3.내부이동'!$C$7:$AA$501,25,FALSE)</f>
        <v>608</v>
      </c>
      <c r="J48" s="114">
        <f>IF(ISERROR(VLOOKUP($C48,'2.사회적인구 행정구역별 집계'!$C$6:$M$73,2,FALSE)),0,VLOOKUP($C48,'2.사회적인구 행정구역별 집계'!$C$6:$M$73,2,FALSE))</f>
        <v>0</v>
      </c>
      <c r="K48" s="114"/>
      <c r="L48" s="114">
        <f>IF(ISERROR(VLOOKUP($C48,'2.사회적인구 행정구역별 집계'!$C$6:$M$73,3,FALSE)),0,VLOOKUP($C48,'2.사회적인구 행정구역별 집계'!$C$6:$M$73,3,FALSE))</f>
        <v>0</v>
      </c>
      <c r="M48" s="114">
        <f>IF(ISERROR(VLOOKUP($C48,'2.사회적인구 행정구역별 집계'!$C$6:$M$73,4,FALSE)),0,VLOOKUP($C48,'2.사회적인구 행정구역별 집계'!$C$6:$M$73,4,FALSE))</f>
        <v>0</v>
      </c>
      <c r="N48" s="114">
        <f>IF(ISERROR(VLOOKUP($C48,'2.사회적인구 행정구역별 집계'!$C$6:$M$73,5,FALSE)),0,VLOOKUP($C48,'2.사회적인구 행정구역별 집계'!$C$6:$M$73,5,FALSE))</f>
        <v>0</v>
      </c>
      <c r="O48" s="114">
        <f>IF(ISERROR(VLOOKUP($C48,'2.사회적인구 행정구역별 집계'!$C$6:$M$73,6,FALSE)),0,VLOOKUP($C48,'2.사회적인구 행정구역별 집계'!$C$6:$M$73,6,FALSE))</f>
        <v>0</v>
      </c>
      <c r="P48" s="160">
        <f t="shared" si="21"/>
        <v>598</v>
      </c>
      <c r="Q48" s="160">
        <f t="shared" si="22"/>
        <v>599</v>
      </c>
      <c r="R48" s="160">
        <f t="shared" si="22"/>
        <v>590</v>
      </c>
      <c r="S48" s="160">
        <f t="shared" si="23"/>
        <v>584</v>
      </c>
      <c r="T48" s="160">
        <f t="shared" si="24"/>
        <v>598</v>
      </c>
      <c r="U48" s="160">
        <f t="shared" si="25"/>
        <v>608</v>
      </c>
    </row>
    <row r="49" spans="1:21" ht="18" customHeight="1">
      <c r="A49" s="194" t="s">
        <v>1348</v>
      </c>
      <c r="B49" s="194" t="s">
        <v>1352</v>
      </c>
      <c r="C49" s="197" t="s">
        <v>164</v>
      </c>
      <c r="D49" s="201">
        <f>VLOOKUP($C49,'3.내부이동'!$C$7:$AA$501,20,FALSE)</f>
        <v>186</v>
      </c>
      <c r="E49" s="201">
        <f>VLOOKUP($C49,'3.내부이동'!$C$7:$AA$501,21,FALSE)</f>
        <v>186</v>
      </c>
      <c r="F49" s="201">
        <f>VLOOKUP($C49,'3.내부이동'!$C$7:$AA$501,22,FALSE)</f>
        <v>183</v>
      </c>
      <c r="G49" s="201">
        <f>VLOOKUP($C49,'3.내부이동'!$C$7:$AA$501,23,FALSE)</f>
        <v>181</v>
      </c>
      <c r="H49" s="201">
        <f>VLOOKUP($C49,'3.내부이동'!$C$7:$AA$501,24,FALSE)</f>
        <v>185</v>
      </c>
      <c r="I49" s="201">
        <f>VLOOKUP($C49,'3.내부이동'!$C$7:$AA$501,25,FALSE)</f>
        <v>189</v>
      </c>
      <c r="J49" s="114">
        <f>IF(ISERROR(VLOOKUP($C49,'2.사회적인구 행정구역별 집계'!$C$6:$M$73,2,FALSE)),0,VLOOKUP($C49,'2.사회적인구 행정구역별 집계'!$C$6:$M$73,2,FALSE))</f>
        <v>0</v>
      </c>
      <c r="K49" s="114"/>
      <c r="L49" s="114">
        <f>IF(ISERROR(VLOOKUP($C49,'2.사회적인구 행정구역별 집계'!$C$6:$M$73,3,FALSE)),0,VLOOKUP($C49,'2.사회적인구 행정구역별 집계'!$C$6:$M$73,3,FALSE))</f>
        <v>0</v>
      </c>
      <c r="M49" s="114">
        <f>IF(ISERROR(VLOOKUP($C49,'2.사회적인구 행정구역별 집계'!$C$6:$M$73,4,FALSE)),0,VLOOKUP($C49,'2.사회적인구 행정구역별 집계'!$C$6:$M$73,4,FALSE))</f>
        <v>0</v>
      </c>
      <c r="N49" s="114">
        <f>IF(ISERROR(VLOOKUP($C49,'2.사회적인구 행정구역별 집계'!$C$6:$M$73,5,FALSE)),0,VLOOKUP($C49,'2.사회적인구 행정구역별 집계'!$C$6:$M$73,5,FALSE))</f>
        <v>0</v>
      </c>
      <c r="O49" s="114">
        <f>IF(ISERROR(VLOOKUP($C49,'2.사회적인구 행정구역별 집계'!$C$6:$M$73,6,FALSE)),0,VLOOKUP($C49,'2.사회적인구 행정구역별 집계'!$C$6:$M$73,6,FALSE))</f>
        <v>0</v>
      </c>
      <c r="P49" s="160">
        <f t="shared" si="21"/>
        <v>186</v>
      </c>
      <c r="Q49" s="160">
        <f t="shared" si="22"/>
        <v>186</v>
      </c>
      <c r="R49" s="160">
        <f t="shared" si="22"/>
        <v>183</v>
      </c>
      <c r="S49" s="160">
        <f t="shared" si="23"/>
        <v>181</v>
      </c>
      <c r="T49" s="160">
        <f t="shared" si="24"/>
        <v>185</v>
      </c>
      <c r="U49" s="160">
        <f t="shared" si="25"/>
        <v>189</v>
      </c>
    </row>
    <row r="50" spans="1:21" ht="18" customHeight="1">
      <c r="A50" s="194" t="s">
        <v>1348</v>
      </c>
      <c r="B50" s="194" t="s">
        <v>1352</v>
      </c>
      <c r="C50" s="197" t="s">
        <v>165</v>
      </c>
      <c r="D50" s="201">
        <f>VLOOKUP($C50,'3.내부이동'!$C$7:$AA$501,20,FALSE)</f>
        <v>101</v>
      </c>
      <c r="E50" s="201">
        <f>VLOOKUP($C50,'3.내부이동'!$C$7:$AA$501,21,FALSE)</f>
        <v>101</v>
      </c>
      <c r="F50" s="201">
        <f>VLOOKUP($C50,'3.내부이동'!$C$7:$AA$501,22,FALSE)</f>
        <v>99</v>
      </c>
      <c r="G50" s="201">
        <f>VLOOKUP($C50,'3.내부이동'!$C$7:$AA$501,23,FALSE)</f>
        <v>98</v>
      </c>
      <c r="H50" s="201">
        <f>VLOOKUP($C50,'3.내부이동'!$C$7:$AA$501,24,FALSE)</f>
        <v>101</v>
      </c>
      <c r="I50" s="201">
        <f>VLOOKUP($C50,'3.내부이동'!$C$7:$AA$501,25,FALSE)</f>
        <v>103</v>
      </c>
      <c r="J50" s="114">
        <f>IF(ISERROR(VLOOKUP($C50,'2.사회적인구 행정구역별 집계'!$C$6:$M$73,2,FALSE)),0,VLOOKUP($C50,'2.사회적인구 행정구역별 집계'!$C$6:$M$73,2,FALSE))</f>
        <v>0</v>
      </c>
      <c r="K50" s="114"/>
      <c r="L50" s="114">
        <f>IF(ISERROR(VLOOKUP($C50,'2.사회적인구 행정구역별 집계'!$C$6:$M$73,3,FALSE)),0,VLOOKUP($C50,'2.사회적인구 행정구역별 집계'!$C$6:$M$73,3,FALSE))</f>
        <v>0</v>
      </c>
      <c r="M50" s="114">
        <f>IF(ISERROR(VLOOKUP($C50,'2.사회적인구 행정구역별 집계'!$C$6:$M$73,4,FALSE)),0,VLOOKUP($C50,'2.사회적인구 행정구역별 집계'!$C$6:$M$73,4,FALSE))</f>
        <v>0</v>
      </c>
      <c r="N50" s="114">
        <f>IF(ISERROR(VLOOKUP($C50,'2.사회적인구 행정구역별 집계'!$C$6:$M$73,5,FALSE)),0,VLOOKUP($C50,'2.사회적인구 행정구역별 집계'!$C$6:$M$73,5,FALSE))</f>
        <v>0</v>
      </c>
      <c r="O50" s="114">
        <f>IF(ISERROR(VLOOKUP($C50,'2.사회적인구 행정구역별 집계'!$C$6:$M$73,6,FALSE)),0,VLOOKUP($C50,'2.사회적인구 행정구역별 집계'!$C$6:$M$73,6,FALSE))</f>
        <v>0</v>
      </c>
      <c r="P50" s="160">
        <f t="shared" si="21"/>
        <v>101</v>
      </c>
      <c r="Q50" s="160">
        <f t="shared" si="22"/>
        <v>101</v>
      </c>
      <c r="R50" s="160">
        <f t="shared" si="22"/>
        <v>99</v>
      </c>
      <c r="S50" s="160">
        <f t="shared" si="23"/>
        <v>98</v>
      </c>
      <c r="T50" s="160">
        <f t="shared" si="24"/>
        <v>101</v>
      </c>
      <c r="U50" s="160">
        <f t="shared" si="25"/>
        <v>103</v>
      </c>
    </row>
    <row r="51" spans="1:21" ht="18" customHeight="1">
      <c r="A51" s="194" t="s">
        <v>1348</v>
      </c>
      <c r="B51" s="194" t="s">
        <v>1352</v>
      </c>
      <c r="C51" s="197" t="s">
        <v>166</v>
      </c>
      <c r="D51" s="201">
        <f>VLOOKUP($C51,'3.내부이동'!$C$7:$AA$501,20,FALSE)</f>
        <v>172</v>
      </c>
      <c r="E51" s="201">
        <f>VLOOKUP($C51,'3.내부이동'!$C$7:$AA$501,21,FALSE)</f>
        <v>173</v>
      </c>
      <c r="F51" s="201">
        <f>VLOOKUP($C51,'3.내부이동'!$C$7:$AA$501,22,FALSE)</f>
        <v>2093</v>
      </c>
      <c r="G51" s="201">
        <f>VLOOKUP($C51,'3.내부이동'!$C$7:$AA$501,23,FALSE)</f>
        <v>2091</v>
      </c>
      <c r="H51" s="201">
        <f>VLOOKUP($C51,'3.내부이동'!$C$7:$AA$501,24,FALSE)</f>
        <v>2095</v>
      </c>
      <c r="I51" s="201">
        <f>VLOOKUP($C51,'3.내부이동'!$C$7:$AA$501,25,FALSE)</f>
        <v>2098</v>
      </c>
      <c r="J51" s="114">
        <f>IF(ISERROR(VLOOKUP($C51,'2.사회적인구 행정구역별 집계'!$C$6:$M$73,2,FALSE)),0,VLOOKUP($C51,'2.사회적인구 행정구역별 집계'!$C$6:$M$73,2,FALSE))</f>
        <v>0</v>
      </c>
      <c r="K51" s="114"/>
      <c r="L51" s="114">
        <f>IF(ISERROR(VLOOKUP($C51,'2.사회적인구 행정구역별 집계'!$C$6:$M$73,3,FALSE)),0,VLOOKUP($C51,'2.사회적인구 행정구역별 집계'!$C$6:$M$73,3,FALSE))</f>
        <v>1277</v>
      </c>
      <c r="M51" s="114">
        <f>IF(ISERROR(VLOOKUP($C51,'2.사회적인구 행정구역별 집계'!$C$6:$M$73,4,FALSE)),0,VLOOKUP($C51,'2.사회적인구 행정구역별 집계'!$C$6:$M$73,4,FALSE))</f>
        <v>1277</v>
      </c>
      <c r="N51" s="114">
        <f>IF(ISERROR(VLOOKUP($C51,'2.사회적인구 행정구역별 집계'!$C$6:$M$73,5,FALSE)),0,VLOOKUP($C51,'2.사회적인구 행정구역별 집계'!$C$6:$M$73,5,FALSE))</f>
        <v>1277</v>
      </c>
      <c r="O51" s="114">
        <f>IF(ISERROR(VLOOKUP($C51,'2.사회적인구 행정구역별 집계'!$C$6:$M$73,6,FALSE)),0,VLOOKUP($C51,'2.사회적인구 행정구역별 집계'!$C$6:$M$73,6,FALSE))</f>
        <v>1277</v>
      </c>
      <c r="P51" s="160">
        <f t="shared" si="21"/>
        <v>172</v>
      </c>
      <c r="Q51" s="160">
        <f t="shared" si="22"/>
        <v>173</v>
      </c>
      <c r="R51" s="160">
        <f t="shared" si="22"/>
        <v>3370</v>
      </c>
      <c r="S51" s="160">
        <f t="shared" si="23"/>
        <v>3368</v>
      </c>
      <c r="T51" s="160">
        <f t="shared" si="24"/>
        <v>3372</v>
      </c>
      <c r="U51" s="160">
        <f t="shared" si="25"/>
        <v>3375</v>
      </c>
    </row>
    <row r="52" spans="1:21" ht="18" customHeight="1">
      <c r="A52" s="194" t="s">
        <v>1348</v>
      </c>
      <c r="B52" s="194" t="s">
        <v>1352</v>
      </c>
      <c r="C52" s="197" t="s">
        <v>167</v>
      </c>
      <c r="D52" s="201">
        <f>VLOOKUP($C52,'3.내부이동'!$C$7:$AA$501,20,FALSE)</f>
        <v>706</v>
      </c>
      <c r="E52" s="201">
        <f>VLOOKUP($C52,'3.내부이동'!$C$7:$AA$501,21,FALSE)</f>
        <v>707</v>
      </c>
      <c r="F52" s="201">
        <f>VLOOKUP($C52,'3.내부이동'!$C$7:$AA$501,22,FALSE)</f>
        <v>696</v>
      </c>
      <c r="G52" s="201">
        <f>VLOOKUP($C52,'3.내부이동'!$C$7:$AA$501,23,FALSE)</f>
        <v>689</v>
      </c>
      <c r="H52" s="201">
        <f>VLOOKUP($C52,'3.내부이동'!$C$7:$AA$501,24,FALSE)</f>
        <v>706</v>
      </c>
      <c r="I52" s="201">
        <f>VLOOKUP($C52,'3.내부이동'!$C$7:$AA$501,25,FALSE)</f>
        <v>719</v>
      </c>
      <c r="J52" s="114">
        <f>IF(ISERROR(VLOOKUP($C52,'2.사회적인구 행정구역별 집계'!$C$6:$M$73,2,FALSE)),0,VLOOKUP($C52,'2.사회적인구 행정구역별 집계'!$C$6:$M$73,2,FALSE))</f>
        <v>0</v>
      </c>
      <c r="K52" s="114"/>
      <c r="L52" s="114">
        <f>IF(ISERROR(VLOOKUP($C52,'2.사회적인구 행정구역별 집계'!$C$6:$M$73,3,FALSE)),0,VLOOKUP($C52,'2.사회적인구 행정구역별 집계'!$C$6:$M$73,3,FALSE))</f>
        <v>0</v>
      </c>
      <c r="M52" s="114">
        <f>IF(ISERROR(VLOOKUP($C52,'2.사회적인구 행정구역별 집계'!$C$6:$M$73,4,FALSE)),0,VLOOKUP($C52,'2.사회적인구 행정구역별 집계'!$C$6:$M$73,4,FALSE))</f>
        <v>0</v>
      </c>
      <c r="N52" s="114">
        <f>IF(ISERROR(VLOOKUP($C52,'2.사회적인구 행정구역별 집계'!$C$6:$M$73,5,FALSE)),0,VLOOKUP($C52,'2.사회적인구 행정구역별 집계'!$C$6:$M$73,5,FALSE))</f>
        <v>0</v>
      </c>
      <c r="O52" s="114">
        <f>IF(ISERROR(VLOOKUP($C52,'2.사회적인구 행정구역별 집계'!$C$6:$M$73,6,FALSE)),0,VLOOKUP($C52,'2.사회적인구 행정구역별 집계'!$C$6:$M$73,6,FALSE))</f>
        <v>0</v>
      </c>
      <c r="P52" s="160">
        <f t="shared" si="21"/>
        <v>706</v>
      </c>
      <c r="Q52" s="160">
        <f t="shared" si="22"/>
        <v>707</v>
      </c>
      <c r="R52" s="160">
        <f t="shared" si="22"/>
        <v>696</v>
      </c>
      <c r="S52" s="160">
        <f t="shared" si="23"/>
        <v>689</v>
      </c>
      <c r="T52" s="160">
        <f t="shared" si="24"/>
        <v>706</v>
      </c>
      <c r="U52" s="160">
        <f t="shared" si="25"/>
        <v>719</v>
      </c>
    </row>
    <row r="53" spans="1:21" ht="18" customHeight="1">
      <c r="A53" s="194" t="s">
        <v>1348</v>
      </c>
      <c r="B53" s="194" t="s">
        <v>1352</v>
      </c>
      <c r="C53" s="197" t="s">
        <v>168</v>
      </c>
      <c r="D53" s="201">
        <f>VLOOKUP($C53,'3.내부이동'!$C$7:$AA$501,20,FALSE)</f>
        <v>216</v>
      </c>
      <c r="E53" s="201">
        <f>VLOOKUP($C53,'3.내부이동'!$C$7:$AA$501,21,FALSE)</f>
        <v>216</v>
      </c>
      <c r="F53" s="201">
        <f>VLOOKUP($C53,'3.내부이동'!$C$7:$AA$501,22,FALSE)</f>
        <v>213</v>
      </c>
      <c r="G53" s="201">
        <f>VLOOKUP($C53,'3.내부이동'!$C$7:$AA$501,23,FALSE)</f>
        <v>211</v>
      </c>
      <c r="H53" s="201">
        <f>VLOOKUP($C53,'3.내부이동'!$C$7:$AA$501,24,FALSE)</f>
        <v>216</v>
      </c>
      <c r="I53" s="201">
        <f>VLOOKUP($C53,'3.내부이동'!$C$7:$AA$501,25,FALSE)</f>
        <v>220</v>
      </c>
      <c r="J53" s="114">
        <f>IF(ISERROR(VLOOKUP($C53,'2.사회적인구 행정구역별 집계'!$C$6:$M$73,2,FALSE)),0,VLOOKUP($C53,'2.사회적인구 행정구역별 집계'!$C$6:$M$73,2,FALSE))</f>
        <v>0</v>
      </c>
      <c r="K53" s="114"/>
      <c r="L53" s="114">
        <f>IF(ISERROR(VLOOKUP($C53,'2.사회적인구 행정구역별 집계'!$C$6:$M$73,3,FALSE)),0,VLOOKUP($C53,'2.사회적인구 행정구역별 집계'!$C$6:$M$73,3,FALSE))</f>
        <v>0</v>
      </c>
      <c r="M53" s="114">
        <f>IF(ISERROR(VLOOKUP($C53,'2.사회적인구 행정구역별 집계'!$C$6:$M$73,4,FALSE)),0,VLOOKUP($C53,'2.사회적인구 행정구역별 집계'!$C$6:$M$73,4,FALSE))</f>
        <v>0</v>
      </c>
      <c r="N53" s="114">
        <f>IF(ISERROR(VLOOKUP($C53,'2.사회적인구 행정구역별 집계'!$C$6:$M$73,5,FALSE)),0,VLOOKUP($C53,'2.사회적인구 행정구역별 집계'!$C$6:$M$73,5,FALSE))</f>
        <v>0</v>
      </c>
      <c r="O53" s="114">
        <f>IF(ISERROR(VLOOKUP($C53,'2.사회적인구 행정구역별 집계'!$C$6:$M$73,6,FALSE)),0,VLOOKUP($C53,'2.사회적인구 행정구역별 집계'!$C$6:$M$73,6,FALSE))</f>
        <v>0</v>
      </c>
      <c r="P53" s="160">
        <f t="shared" si="21"/>
        <v>216</v>
      </c>
      <c r="Q53" s="160">
        <f t="shared" si="22"/>
        <v>216</v>
      </c>
      <c r="R53" s="160">
        <f t="shared" si="22"/>
        <v>213</v>
      </c>
      <c r="S53" s="160">
        <f t="shared" si="23"/>
        <v>211</v>
      </c>
      <c r="T53" s="160">
        <f t="shared" si="24"/>
        <v>216</v>
      </c>
      <c r="U53" s="160">
        <f t="shared" si="25"/>
        <v>220</v>
      </c>
    </row>
    <row r="54" spans="1:21" ht="18" customHeight="1">
      <c r="A54" s="194" t="s">
        <v>1348</v>
      </c>
      <c r="B54" s="194" t="s">
        <v>1352</v>
      </c>
      <c r="C54" s="197" t="s">
        <v>169</v>
      </c>
      <c r="D54" s="201">
        <f>VLOOKUP($C54,'3.내부이동'!$C$7:$AA$501,20,FALSE)</f>
        <v>1109</v>
      </c>
      <c r="E54" s="201">
        <f>VLOOKUP($C54,'3.내부이동'!$C$7:$AA$501,21,FALSE)</f>
        <v>1110</v>
      </c>
      <c r="F54" s="201">
        <f>VLOOKUP($C54,'3.내부이동'!$C$7:$AA$501,22,FALSE)</f>
        <v>1307</v>
      </c>
      <c r="G54" s="201">
        <f>VLOOKUP($C54,'3.내부이동'!$C$7:$AA$501,23,FALSE)</f>
        <v>1295</v>
      </c>
      <c r="H54" s="201">
        <f>VLOOKUP($C54,'3.내부이동'!$C$7:$AA$501,24,FALSE)</f>
        <v>1321</v>
      </c>
      <c r="I54" s="201">
        <f>VLOOKUP($C54,'3.내부이동'!$C$7:$AA$501,25,FALSE)</f>
        <v>1342</v>
      </c>
      <c r="J54" s="114">
        <f>IF(ISERROR(VLOOKUP($C54,'2.사회적인구 행정구역별 집계'!$C$6:$M$73,2,FALSE)),0,VLOOKUP($C54,'2.사회적인구 행정구역별 집계'!$C$6:$M$73,2,FALSE))</f>
        <v>0</v>
      </c>
      <c r="K54" s="114"/>
      <c r="L54" s="114">
        <f>IF(ISERROR(VLOOKUP($C54,'2.사회적인구 행정구역별 집계'!$C$6:$M$73,3,FALSE)),0,VLOOKUP($C54,'2.사회적인구 행정구역별 집계'!$C$6:$M$73,3,FALSE))</f>
        <v>141</v>
      </c>
      <c r="M54" s="114">
        <f>IF(ISERROR(VLOOKUP($C54,'2.사회적인구 행정구역별 집계'!$C$6:$M$73,4,FALSE)),0,VLOOKUP($C54,'2.사회적인구 행정구역별 집계'!$C$6:$M$73,4,FALSE))</f>
        <v>141</v>
      </c>
      <c r="N54" s="114">
        <f>IF(ISERROR(VLOOKUP($C54,'2.사회적인구 행정구역별 집계'!$C$6:$M$73,5,FALSE)),0,VLOOKUP($C54,'2.사회적인구 행정구역별 집계'!$C$6:$M$73,5,FALSE))</f>
        <v>141</v>
      </c>
      <c r="O54" s="114">
        <f>IF(ISERROR(VLOOKUP($C54,'2.사회적인구 행정구역별 집계'!$C$6:$M$73,6,FALSE)),0,VLOOKUP($C54,'2.사회적인구 행정구역별 집계'!$C$6:$M$73,6,FALSE))</f>
        <v>141</v>
      </c>
      <c r="P54" s="160">
        <f t="shared" si="21"/>
        <v>1109</v>
      </c>
      <c r="Q54" s="160">
        <f t="shared" si="22"/>
        <v>1110</v>
      </c>
      <c r="R54" s="160">
        <f t="shared" si="22"/>
        <v>1448</v>
      </c>
      <c r="S54" s="160">
        <f t="shared" si="23"/>
        <v>1436</v>
      </c>
      <c r="T54" s="160">
        <f t="shared" si="24"/>
        <v>1462</v>
      </c>
      <c r="U54" s="160">
        <f t="shared" si="25"/>
        <v>1483</v>
      </c>
    </row>
    <row r="55" spans="1:21" ht="18" customHeight="1">
      <c r="A55" s="194" t="s">
        <v>1348</v>
      </c>
      <c r="B55" s="194" t="s">
        <v>1353</v>
      </c>
      <c r="C55" s="197" t="s">
        <v>170</v>
      </c>
      <c r="D55" s="201">
        <f>VLOOKUP($C55,'3.내부이동'!$C$7:$AA$501,20,FALSE)</f>
        <v>189</v>
      </c>
      <c r="E55" s="201">
        <f>VLOOKUP($C55,'3.내부이동'!$C$7:$AA$501,21,FALSE)</f>
        <v>189</v>
      </c>
      <c r="F55" s="201">
        <f>VLOOKUP($C55,'3.내부이동'!$C$7:$AA$501,22,FALSE)</f>
        <v>186</v>
      </c>
      <c r="G55" s="201">
        <f>VLOOKUP($C55,'3.내부이동'!$C$7:$AA$501,23,FALSE)</f>
        <v>184</v>
      </c>
      <c r="H55" s="201">
        <f>VLOOKUP($C55,'3.내부이동'!$C$7:$AA$501,24,FALSE)</f>
        <v>189</v>
      </c>
      <c r="I55" s="201">
        <f>VLOOKUP($C55,'3.내부이동'!$C$7:$AA$501,25,FALSE)</f>
        <v>192</v>
      </c>
      <c r="J55" s="114">
        <f>IF(ISERROR(VLOOKUP($C55,'2.사회적인구 행정구역별 집계'!$C$6:$M$73,2,FALSE)),0,VLOOKUP($C55,'2.사회적인구 행정구역별 집계'!$C$6:$M$73,2,FALSE))</f>
        <v>0</v>
      </c>
      <c r="K55" s="114"/>
      <c r="L55" s="114">
        <f>IF(ISERROR(VLOOKUP($C55,'2.사회적인구 행정구역별 집계'!$C$6:$M$73,3,FALSE)),0,VLOOKUP($C55,'2.사회적인구 행정구역별 집계'!$C$6:$M$73,3,FALSE))</f>
        <v>0</v>
      </c>
      <c r="M55" s="114">
        <f>IF(ISERROR(VLOOKUP($C55,'2.사회적인구 행정구역별 집계'!$C$6:$M$73,4,FALSE)),0,VLOOKUP($C55,'2.사회적인구 행정구역별 집계'!$C$6:$M$73,4,FALSE))</f>
        <v>0</v>
      </c>
      <c r="N55" s="114">
        <f>IF(ISERROR(VLOOKUP($C55,'2.사회적인구 행정구역별 집계'!$C$6:$M$73,5,FALSE)),0,VLOOKUP($C55,'2.사회적인구 행정구역별 집계'!$C$6:$M$73,5,FALSE))</f>
        <v>0</v>
      </c>
      <c r="O55" s="114">
        <f>IF(ISERROR(VLOOKUP($C55,'2.사회적인구 행정구역별 집계'!$C$6:$M$73,6,FALSE)),0,VLOOKUP($C55,'2.사회적인구 행정구역별 집계'!$C$6:$M$73,6,FALSE))</f>
        <v>0</v>
      </c>
      <c r="P55" s="160">
        <f t="shared" si="21"/>
        <v>189</v>
      </c>
      <c r="Q55" s="160">
        <f t="shared" si="22"/>
        <v>189</v>
      </c>
      <c r="R55" s="160">
        <f t="shared" si="22"/>
        <v>186</v>
      </c>
      <c r="S55" s="160">
        <f t="shared" si="23"/>
        <v>184</v>
      </c>
      <c r="T55" s="160">
        <f t="shared" si="24"/>
        <v>189</v>
      </c>
      <c r="U55" s="160">
        <f t="shared" si="25"/>
        <v>192</v>
      </c>
    </row>
    <row r="56" spans="1:21" ht="18" customHeight="1">
      <c r="A56" s="194" t="s">
        <v>1348</v>
      </c>
      <c r="B56" s="194" t="s">
        <v>1353</v>
      </c>
      <c r="C56" s="197" t="s">
        <v>171</v>
      </c>
      <c r="D56" s="201">
        <f>VLOOKUP($C56,'3.내부이동'!$C$7:$AA$501,20,FALSE)</f>
        <v>72</v>
      </c>
      <c r="E56" s="201">
        <f>VLOOKUP($C56,'3.내부이동'!$C$7:$AA$501,21,FALSE)</f>
        <v>72</v>
      </c>
      <c r="F56" s="201">
        <f>VLOOKUP($C56,'3.내부이동'!$C$7:$AA$501,22,FALSE)</f>
        <v>71</v>
      </c>
      <c r="G56" s="201">
        <f>VLOOKUP($C56,'3.내부이동'!$C$7:$AA$501,23,FALSE)</f>
        <v>70</v>
      </c>
      <c r="H56" s="201">
        <f>VLOOKUP($C56,'3.내부이동'!$C$7:$AA$501,24,FALSE)</f>
        <v>72</v>
      </c>
      <c r="I56" s="201">
        <f>VLOOKUP($C56,'3.내부이동'!$C$7:$AA$501,25,FALSE)</f>
        <v>73</v>
      </c>
      <c r="J56" s="114">
        <f>IF(ISERROR(VLOOKUP($C56,'2.사회적인구 행정구역별 집계'!$C$6:$M$73,2,FALSE)),0,VLOOKUP($C56,'2.사회적인구 행정구역별 집계'!$C$6:$M$73,2,FALSE))</f>
        <v>0</v>
      </c>
      <c r="K56" s="114"/>
      <c r="L56" s="114">
        <f>IF(ISERROR(VLOOKUP($C56,'2.사회적인구 행정구역별 집계'!$C$6:$M$73,3,FALSE)),0,VLOOKUP($C56,'2.사회적인구 행정구역별 집계'!$C$6:$M$73,3,FALSE))</f>
        <v>0</v>
      </c>
      <c r="M56" s="114">
        <f>IF(ISERROR(VLOOKUP($C56,'2.사회적인구 행정구역별 집계'!$C$6:$M$73,4,FALSE)),0,VLOOKUP($C56,'2.사회적인구 행정구역별 집계'!$C$6:$M$73,4,FALSE))</f>
        <v>0</v>
      </c>
      <c r="N56" s="114">
        <f>IF(ISERROR(VLOOKUP($C56,'2.사회적인구 행정구역별 집계'!$C$6:$M$73,5,FALSE)),0,VLOOKUP($C56,'2.사회적인구 행정구역별 집계'!$C$6:$M$73,5,FALSE))</f>
        <v>0</v>
      </c>
      <c r="O56" s="114">
        <f>IF(ISERROR(VLOOKUP($C56,'2.사회적인구 행정구역별 집계'!$C$6:$M$73,6,FALSE)),0,VLOOKUP($C56,'2.사회적인구 행정구역별 집계'!$C$6:$M$73,6,FALSE))</f>
        <v>0</v>
      </c>
      <c r="P56" s="160">
        <f t="shared" si="21"/>
        <v>72</v>
      </c>
      <c r="Q56" s="160">
        <f t="shared" si="22"/>
        <v>72</v>
      </c>
      <c r="R56" s="160">
        <f t="shared" si="22"/>
        <v>71</v>
      </c>
      <c r="S56" s="160">
        <f t="shared" si="23"/>
        <v>70</v>
      </c>
      <c r="T56" s="160">
        <f t="shared" si="24"/>
        <v>72</v>
      </c>
      <c r="U56" s="160">
        <f t="shared" si="25"/>
        <v>73</v>
      </c>
    </row>
    <row r="57" spans="1:21" ht="18" customHeight="1">
      <c r="A57" s="194" t="s">
        <v>1348</v>
      </c>
      <c r="B57" s="194" t="s">
        <v>1354</v>
      </c>
      <c r="C57" s="197" t="s">
        <v>172</v>
      </c>
      <c r="D57" s="201">
        <f>VLOOKUP($C57,'3.내부이동'!$C$7:$AA$501,20,FALSE)</f>
        <v>335</v>
      </c>
      <c r="E57" s="201">
        <f>VLOOKUP($C57,'3.내부이동'!$C$7:$AA$501,21,FALSE)</f>
        <v>335</v>
      </c>
      <c r="F57" s="201">
        <f>VLOOKUP($C57,'3.내부이동'!$C$7:$AA$501,22,FALSE)</f>
        <v>330</v>
      </c>
      <c r="G57" s="201">
        <f>VLOOKUP($C57,'3.내부이동'!$C$7:$AA$501,23,FALSE)</f>
        <v>327</v>
      </c>
      <c r="H57" s="201">
        <f>VLOOKUP($C57,'3.내부이동'!$C$7:$AA$501,24,FALSE)</f>
        <v>335</v>
      </c>
      <c r="I57" s="201">
        <f>VLOOKUP($C57,'3.내부이동'!$C$7:$AA$501,25,FALSE)</f>
        <v>341</v>
      </c>
      <c r="J57" s="114">
        <f>IF(ISERROR(VLOOKUP($C57,'2.사회적인구 행정구역별 집계'!$C$6:$M$73,2,FALSE)),0,VLOOKUP($C57,'2.사회적인구 행정구역별 집계'!$C$6:$M$73,2,FALSE))</f>
        <v>0</v>
      </c>
      <c r="K57" s="114"/>
      <c r="L57" s="114">
        <f>IF(ISERROR(VLOOKUP($C57,'2.사회적인구 행정구역별 집계'!$C$6:$M$73,3,FALSE)),0,VLOOKUP($C57,'2.사회적인구 행정구역별 집계'!$C$6:$M$73,3,FALSE))</f>
        <v>0</v>
      </c>
      <c r="M57" s="114">
        <f>IF(ISERROR(VLOOKUP($C57,'2.사회적인구 행정구역별 집계'!$C$6:$M$73,4,FALSE)),0,VLOOKUP($C57,'2.사회적인구 행정구역별 집계'!$C$6:$M$73,4,FALSE))</f>
        <v>0</v>
      </c>
      <c r="N57" s="114">
        <f>IF(ISERROR(VLOOKUP($C57,'2.사회적인구 행정구역별 집계'!$C$6:$M$73,5,FALSE)),0,VLOOKUP($C57,'2.사회적인구 행정구역별 집계'!$C$6:$M$73,5,FALSE))</f>
        <v>0</v>
      </c>
      <c r="O57" s="114">
        <f>IF(ISERROR(VLOOKUP($C57,'2.사회적인구 행정구역별 집계'!$C$6:$M$73,6,FALSE)),0,VLOOKUP($C57,'2.사회적인구 행정구역별 집계'!$C$6:$M$73,6,FALSE))</f>
        <v>0</v>
      </c>
      <c r="P57" s="160">
        <f t="shared" si="21"/>
        <v>335</v>
      </c>
      <c r="Q57" s="160">
        <f t="shared" si="22"/>
        <v>335</v>
      </c>
      <c r="R57" s="160">
        <f t="shared" si="22"/>
        <v>330</v>
      </c>
      <c r="S57" s="160">
        <f t="shared" si="23"/>
        <v>327</v>
      </c>
      <c r="T57" s="160">
        <f t="shared" si="24"/>
        <v>335</v>
      </c>
      <c r="U57" s="160">
        <f t="shared" si="25"/>
        <v>341</v>
      </c>
    </row>
    <row r="58" spans="1:21" ht="18" customHeight="1">
      <c r="A58" s="194" t="s">
        <v>1355</v>
      </c>
      <c r="B58" s="194" t="s">
        <v>1356</v>
      </c>
      <c r="C58" s="197" t="s">
        <v>173</v>
      </c>
      <c r="D58" s="201">
        <f>VLOOKUP($C58,'3.내부이동'!$C$7:$AA$501,20,FALSE)</f>
        <v>249</v>
      </c>
      <c r="E58" s="201">
        <f>VLOOKUP($C58,'3.내부이동'!$C$7:$AA$501,21,FALSE)</f>
        <v>250</v>
      </c>
      <c r="F58" s="201">
        <f>VLOOKUP($C58,'3.내부이동'!$C$7:$AA$501,22,FALSE)</f>
        <v>246</v>
      </c>
      <c r="G58" s="201">
        <f>VLOOKUP($C58,'3.내부이동'!$C$7:$AA$501,23,FALSE)</f>
        <v>243</v>
      </c>
      <c r="H58" s="201">
        <f>VLOOKUP($C58,'3.내부이동'!$C$7:$AA$501,24,FALSE)</f>
        <v>249</v>
      </c>
      <c r="I58" s="201">
        <f>VLOOKUP($C58,'3.내부이동'!$C$7:$AA$501,25,FALSE)</f>
        <v>254</v>
      </c>
      <c r="J58" s="114">
        <f>IF(ISERROR(VLOOKUP($C58,'2.사회적인구 행정구역별 집계'!$C$6:$M$73,2,FALSE)),0,VLOOKUP($C58,'2.사회적인구 행정구역별 집계'!$C$6:$M$73,2,FALSE))</f>
        <v>0</v>
      </c>
      <c r="K58" s="114"/>
      <c r="L58" s="114">
        <f>IF(ISERROR(VLOOKUP($C58,'2.사회적인구 행정구역별 집계'!$C$6:$M$73,3,FALSE)),0,VLOOKUP($C58,'2.사회적인구 행정구역별 집계'!$C$6:$M$73,3,FALSE))</f>
        <v>0</v>
      </c>
      <c r="M58" s="114">
        <f>IF(ISERROR(VLOOKUP($C58,'2.사회적인구 행정구역별 집계'!$C$6:$M$73,4,FALSE)),0,VLOOKUP($C58,'2.사회적인구 행정구역별 집계'!$C$6:$M$73,4,FALSE))</f>
        <v>0</v>
      </c>
      <c r="N58" s="114">
        <f>IF(ISERROR(VLOOKUP($C58,'2.사회적인구 행정구역별 집계'!$C$6:$M$73,5,FALSE)),0,VLOOKUP($C58,'2.사회적인구 행정구역별 집계'!$C$6:$M$73,5,FALSE))</f>
        <v>0</v>
      </c>
      <c r="O58" s="114">
        <f>IF(ISERROR(VLOOKUP($C58,'2.사회적인구 행정구역별 집계'!$C$6:$M$73,6,FALSE)),0,VLOOKUP($C58,'2.사회적인구 행정구역별 집계'!$C$6:$M$73,6,FALSE))</f>
        <v>0</v>
      </c>
      <c r="P58" s="160">
        <f t="shared" si="21"/>
        <v>249</v>
      </c>
      <c r="Q58" s="160">
        <f t="shared" si="22"/>
        <v>250</v>
      </c>
      <c r="R58" s="160">
        <f t="shared" si="22"/>
        <v>246</v>
      </c>
      <c r="S58" s="160">
        <f t="shared" si="23"/>
        <v>243</v>
      </c>
      <c r="T58" s="160">
        <f t="shared" si="24"/>
        <v>249</v>
      </c>
      <c r="U58" s="160">
        <f t="shared" si="25"/>
        <v>254</v>
      </c>
    </row>
    <row r="59" spans="1:21" ht="18" customHeight="1">
      <c r="A59" s="194" t="s">
        <v>1355</v>
      </c>
      <c r="B59" s="194" t="s">
        <v>1356</v>
      </c>
      <c r="C59" s="197" t="s">
        <v>174</v>
      </c>
      <c r="D59" s="201">
        <f>VLOOKUP($C59,'3.내부이동'!$C$7:$AA$501,20,FALSE)</f>
        <v>108</v>
      </c>
      <c r="E59" s="201">
        <f>VLOOKUP($C59,'3.내부이동'!$C$7:$AA$501,21,FALSE)</f>
        <v>108</v>
      </c>
      <c r="F59" s="201">
        <f>VLOOKUP($C59,'3.내부이동'!$C$7:$AA$501,22,FALSE)</f>
        <v>106</v>
      </c>
      <c r="G59" s="201">
        <f>VLOOKUP($C59,'3.내부이동'!$C$7:$AA$501,23,FALSE)</f>
        <v>106</v>
      </c>
      <c r="H59" s="201">
        <f>VLOOKUP($C59,'3.내부이동'!$C$7:$AA$501,24,FALSE)</f>
        <v>108</v>
      </c>
      <c r="I59" s="201">
        <f>VLOOKUP($C59,'3.내부이동'!$C$7:$AA$501,25,FALSE)</f>
        <v>110</v>
      </c>
      <c r="J59" s="114">
        <f>IF(ISERROR(VLOOKUP($C59,'2.사회적인구 행정구역별 집계'!$C$6:$M$73,2,FALSE)),0,VLOOKUP($C59,'2.사회적인구 행정구역별 집계'!$C$6:$M$73,2,FALSE))</f>
        <v>0</v>
      </c>
      <c r="K59" s="114"/>
      <c r="L59" s="114">
        <f>IF(ISERROR(VLOOKUP($C59,'2.사회적인구 행정구역별 집계'!$C$6:$M$73,3,FALSE)),0,VLOOKUP($C59,'2.사회적인구 행정구역별 집계'!$C$6:$M$73,3,FALSE))</f>
        <v>0</v>
      </c>
      <c r="M59" s="114">
        <f>IF(ISERROR(VLOOKUP($C59,'2.사회적인구 행정구역별 집계'!$C$6:$M$73,4,FALSE)),0,VLOOKUP($C59,'2.사회적인구 행정구역별 집계'!$C$6:$M$73,4,FALSE))</f>
        <v>0</v>
      </c>
      <c r="N59" s="114">
        <f>IF(ISERROR(VLOOKUP($C59,'2.사회적인구 행정구역별 집계'!$C$6:$M$73,5,FALSE)),0,VLOOKUP($C59,'2.사회적인구 행정구역별 집계'!$C$6:$M$73,5,FALSE))</f>
        <v>0</v>
      </c>
      <c r="O59" s="114">
        <f>IF(ISERROR(VLOOKUP($C59,'2.사회적인구 행정구역별 집계'!$C$6:$M$73,6,FALSE)),0,VLOOKUP($C59,'2.사회적인구 행정구역별 집계'!$C$6:$M$73,6,FALSE))</f>
        <v>0</v>
      </c>
      <c r="P59" s="160">
        <f t="shared" si="21"/>
        <v>108</v>
      </c>
      <c r="Q59" s="160">
        <f t="shared" si="22"/>
        <v>108</v>
      </c>
      <c r="R59" s="160">
        <f t="shared" si="22"/>
        <v>106</v>
      </c>
      <c r="S59" s="160">
        <f t="shared" si="23"/>
        <v>106</v>
      </c>
      <c r="T59" s="160">
        <f t="shared" si="24"/>
        <v>108</v>
      </c>
      <c r="U59" s="160">
        <f t="shared" si="25"/>
        <v>110</v>
      </c>
    </row>
    <row r="60" spans="1:21" ht="18" customHeight="1">
      <c r="A60" s="194" t="s">
        <v>1355</v>
      </c>
      <c r="B60" s="194" t="s">
        <v>1357</v>
      </c>
      <c r="C60" s="197" t="s">
        <v>175</v>
      </c>
      <c r="D60" s="201">
        <f>VLOOKUP($C60,'3.내부이동'!$C$7:$AA$501,20,FALSE)</f>
        <v>251</v>
      </c>
      <c r="E60" s="201">
        <f>VLOOKUP($C60,'3.내부이동'!$C$7:$AA$501,21,FALSE)</f>
        <v>251</v>
      </c>
      <c r="F60" s="201">
        <f>VLOOKUP($C60,'3.내부이동'!$C$7:$AA$501,22,FALSE)</f>
        <v>248</v>
      </c>
      <c r="G60" s="201">
        <f>VLOOKUP($C60,'3.내부이동'!$C$7:$AA$501,23,FALSE)</f>
        <v>245</v>
      </c>
      <c r="H60" s="201">
        <f>VLOOKUP($C60,'3.내부이동'!$C$7:$AA$501,24,FALSE)</f>
        <v>251</v>
      </c>
      <c r="I60" s="201">
        <f>VLOOKUP($C60,'3.내부이동'!$C$7:$AA$501,25,FALSE)</f>
        <v>256</v>
      </c>
      <c r="J60" s="114">
        <f>IF(ISERROR(VLOOKUP($C60,'2.사회적인구 행정구역별 집계'!$C$6:$M$73,2,FALSE)),0,VLOOKUP($C60,'2.사회적인구 행정구역별 집계'!$C$6:$M$73,2,FALSE))</f>
        <v>0</v>
      </c>
      <c r="K60" s="114"/>
      <c r="L60" s="114">
        <f>IF(ISERROR(VLOOKUP($C60,'2.사회적인구 행정구역별 집계'!$C$6:$M$73,3,FALSE)),0,VLOOKUP($C60,'2.사회적인구 행정구역별 집계'!$C$6:$M$73,3,FALSE))</f>
        <v>0</v>
      </c>
      <c r="M60" s="114">
        <f>IF(ISERROR(VLOOKUP($C60,'2.사회적인구 행정구역별 집계'!$C$6:$M$73,4,FALSE)),0,VLOOKUP($C60,'2.사회적인구 행정구역별 집계'!$C$6:$M$73,4,FALSE))</f>
        <v>0</v>
      </c>
      <c r="N60" s="114">
        <f>IF(ISERROR(VLOOKUP($C60,'2.사회적인구 행정구역별 집계'!$C$6:$M$73,5,FALSE)),0,VLOOKUP($C60,'2.사회적인구 행정구역별 집계'!$C$6:$M$73,5,FALSE))</f>
        <v>0</v>
      </c>
      <c r="O60" s="114">
        <f>IF(ISERROR(VLOOKUP($C60,'2.사회적인구 행정구역별 집계'!$C$6:$M$73,6,FALSE)),0,VLOOKUP($C60,'2.사회적인구 행정구역별 집계'!$C$6:$M$73,6,FALSE))</f>
        <v>0</v>
      </c>
      <c r="P60" s="160">
        <f t="shared" si="21"/>
        <v>251</v>
      </c>
      <c r="Q60" s="160">
        <f t="shared" si="22"/>
        <v>251</v>
      </c>
      <c r="R60" s="160">
        <f t="shared" si="22"/>
        <v>248</v>
      </c>
      <c r="S60" s="160">
        <f t="shared" si="23"/>
        <v>245</v>
      </c>
      <c r="T60" s="160">
        <f t="shared" si="24"/>
        <v>251</v>
      </c>
      <c r="U60" s="160">
        <f t="shared" si="25"/>
        <v>256</v>
      </c>
    </row>
    <row r="61" spans="1:21" ht="18" customHeight="1">
      <c r="A61" s="194" t="s">
        <v>1355</v>
      </c>
      <c r="B61" s="194" t="s">
        <v>1357</v>
      </c>
      <c r="C61" s="197" t="s">
        <v>176</v>
      </c>
      <c r="D61" s="201">
        <f>VLOOKUP($C61,'3.내부이동'!$C$7:$AA$501,20,FALSE)</f>
        <v>157</v>
      </c>
      <c r="E61" s="201">
        <f>VLOOKUP($C61,'3.내부이동'!$C$7:$AA$501,21,FALSE)</f>
        <v>157</v>
      </c>
      <c r="F61" s="201">
        <f>VLOOKUP($C61,'3.내부이동'!$C$7:$AA$501,22,FALSE)</f>
        <v>155</v>
      </c>
      <c r="G61" s="201">
        <f>VLOOKUP($C61,'3.내부이동'!$C$7:$AA$501,23,FALSE)</f>
        <v>153</v>
      </c>
      <c r="H61" s="201">
        <f>VLOOKUP($C61,'3.내부이동'!$C$7:$AA$501,24,FALSE)</f>
        <v>157</v>
      </c>
      <c r="I61" s="201">
        <f>VLOOKUP($C61,'3.내부이동'!$C$7:$AA$501,25,FALSE)</f>
        <v>160</v>
      </c>
      <c r="J61" s="114">
        <f>IF(ISERROR(VLOOKUP($C61,'2.사회적인구 행정구역별 집계'!$C$6:$M$73,2,FALSE)),0,VLOOKUP($C61,'2.사회적인구 행정구역별 집계'!$C$6:$M$73,2,FALSE))</f>
        <v>0</v>
      </c>
      <c r="K61" s="114"/>
      <c r="L61" s="114">
        <f>IF(ISERROR(VLOOKUP($C61,'2.사회적인구 행정구역별 집계'!$C$6:$M$73,3,FALSE)),0,VLOOKUP($C61,'2.사회적인구 행정구역별 집계'!$C$6:$M$73,3,FALSE))</f>
        <v>0</v>
      </c>
      <c r="M61" s="114">
        <f>IF(ISERROR(VLOOKUP($C61,'2.사회적인구 행정구역별 집계'!$C$6:$M$73,4,FALSE)),0,VLOOKUP($C61,'2.사회적인구 행정구역별 집계'!$C$6:$M$73,4,FALSE))</f>
        <v>0</v>
      </c>
      <c r="N61" s="114">
        <f>IF(ISERROR(VLOOKUP($C61,'2.사회적인구 행정구역별 집계'!$C$6:$M$73,5,FALSE)),0,VLOOKUP($C61,'2.사회적인구 행정구역별 집계'!$C$6:$M$73,5,FALSE))</f>
        <v>0</v>
      </c>
      <c r="O61" s="114">
        <f>IF(ISERROR(VLOOKUP($C61,'2.사회적인구 행정구역별 집계'!$C$6:$M$73,6,FALSE)),0,VLOOKUP($C61,'2.사회적인구 행정구역별 집계'!$C$6:$M$73,6,FALSE))</f>
        <v>0</v>
      </c>
      <c r="P61" s="160">
        <f t="shared" si="21"/>
        <v>157</v>
      </c>
      <c r="Q61" s="160">
        <f t="shared" si="22"/>
        <v>157</v>
      </c>
      <c r="R61" s="160">
        <f t="shared" si="22"/>
        <v>155</v>
      </c>
      <c r="S61" s="160">
        <f t="shared" si="23"/>
        <v>153</v>
      </c>
      <c r="T61" s="160">
        <f t="shared" si="24"/>
        <v>157</v>
      </c>
      <c r="U61" s="160">
        <f t="shared" si="25"/>
        <v>160</v>
      </c>
    </row>
    <row r="62" spans="1:21" ht="18" customHeight="1">
      <c r="A62" s="194" t="s">
        <v>1355</v>
      </c>
      <c r="B62" s="194" t="s">
        <v>1357</v>
      </c>
      <c r="C62" s="197" t="s">
        <v>177</v>
      </c>
      <c r="D62" s="201">
        <f>VLOOKUP($C62,'3.내부이동'!$C$7:$AA$501,20,FALSE)</f>
        <v>146</v>
      </c>
      <c r="E62" s="201">
        <f>VLOOKUP($C62,'3.내부이동'!$C$7:$AA$501,21,FALSE)</f>
        <v>146</v>
      </c>
      <c r="F62" s="201">
        <f>VLOOKUP($C62,'3.내부이동'!$C$7:$AA$501,22,FALSE)</f>
        <v>144</v>
      </c>
      <c r="G62" s="201">
        <f>VLOOKUP($C62,'3.내부이동'!$C$7:$AA$501,23,FALSE)</f>
        <v>143</v>
      </c>
      <c r="H62" s="201">
        <f>VLOOKUP($C62,'3.내부이동'!$C$7:$AA$501,24,FALSE)</f>
        <v>146</v>
      </c>
      <c r="I62" s="201">
        <f>VLOOKUP($C62,'3.내부이동'!$C$7:$AA$501,25,FALSE)</f>
        <v>149</v>
      </c>
      <c r="J62" s="114">
        <f>IF(ISERROR(VLOOKUP($C62,'2.사회적인구 행정구역별 집계'!$C$6:$M$73,2,FALSE)),0,VLOOKUP($C62,'2.사회적인구 행정구역별 집계'!$C$6:$M$73,2,FALSE))</f>
        <v>0</v>
      </c>
      <c r="K62" s="114"/>
      <c r="L62" s="114">
        <f>IF(ISERROR(VLOOKUP($C62,'2.사회적인구 행정구역별 집계'!$C$6:$M$73,3,FALSE)),0,VLOOKUP($C62,'2.사회적인구 행정구역별 집계'!$C$6:$M$73,3,FALSE))</f>
        <v>0</v>
      </c>
      <c r="M62" s="114">
        <f>IF(ISERROR(VLOOKUP($C62,'2.사회적인구 행정구역별 집계'!$C$6:$M$73,4,FALSE)),0,VLOOKUP($C62,'2.사회적인구 행정구역별 집계'!$C$6:$M$73,4,FALSE))</f>
        <v>0</v>
      </c>
      <c r="N62" s="114">
        <f>IF(ISERROR(VLOOKUP($C62,'2.사회적인구 행정구역별 집계'!$C$6:$M$73,5,FALSE)),0,VLOOKUP($C62,'2.사회적인구 행정구역별 집계'!$C$6:$M$73,5,FALSE))</f>
        <v>0</v>
      </c>
      <c r="O62" s="114">
        <f>IF(ISERROR(VLOOKUP($C62,'2.사회적인구 행정구역별 집계'!$C$6:$M$73,6,FALSE)),0,VLOOKUP($C62,'2.사회적인구 행정구역별 집계'!$C$6:$M$73,6,FALSE))</f>
        <v>0</v>
      </c>
      <c r="P62" s="160">
        <f t="shared" si="21"/>
        <v>146</v>
      </c>
      <c r="Q62" s="160">
        <f t="shared" si="22"/>
        <v>146</v>
      </c>
      <c r="R62" s="160">
        <f t="shared" si="22"/>
        <v>144</v>
      </c>
      <c r="S62" s="160">
        <f t="shared" si="23"/>
        <v>143</v>
      </c>
      <c r="T62" s="160">
        <f t="shared" si="24"/>
        <v>146</v>
      </c>
      <c r="U62" s="160">
        <f t="shared" si="25"/>
        <v>149</v>
      </c>
    </row>
    <row r="63" spans="1:21" ht="18" customHeight="1">
      <c r="A63" s="194" t="s">
        <v>1355</v>
      </c>
      <c r="B63" s="194" t="s">
        <v>1357</v>
      </c>
      <c r="C63" s="197" t="s">
        <v>178</v>
      </c>
      <c r="D63" s="201">
        <f>VLOOKUP($C63,'3.내부이동'!$C$7:$AA$501,20,FALSE)</f>
        <v>106</v>
      </c>
      <c r="E63" s="201">
        <f>VLOOKUP($C63,'3.내부이동'!$C$7:$AA$501,21,FALSE)</f>
        <v>106</v>
      </c>
      <c r="F63" s="201">
        <f>VLOOKUP($C63,'3.내부이동'!$C$7:$AA$501,22,FALSE)</f>
        <v>104</v>
      </c>
      <c r="G63" s="201">
        <f>VLOOKUP($C63,'3.내부이동'!$C$7:$AA$501,23,FALSE)</f>
        <v>103</v>
      </c>
      <c r="H63" s="201">
        <f>VLOOKUP($C63,'3.내부이동'!$C$7:$AA$501,24,FALSE)</f>
        <v>106</v>
      </c>
      <c r="I63" s="201">
        <f>VLOOKUP($C63,'3.내부이동'!$C$7:$AA$501,25,FALSE)</f>
        <v>108</v>
      </c>
      <c r="J63" s="114">
        <f>IF(ISERROR(VLOOKUP($C63,'2.사회적인구 행정구역별 집계'!$C$6:$M$73,2,FALSE)),0,VLOOKUP($C63,'2.사회적인구 행정구역별 집계'!$C$6:$M$73,2,FALSE))</f>
        <v>0</v>
      </c>
      <c r="K63" s="114"/>
      <c r="L63" s="114">
        <f>IF(ISERROR(VLOOKUP($C63,'2.사회적인구 행정구역별 집계'!$C$6:$M$73,3,FALSE)),0,VLOOKUP($C63,'2.사회적인구 행정구역별 집계'!$C$6:$M$73,3,FALSE))</f>
        <v>0</v>
      </c>
      <c r="M63" s="114">
        <f>IF(ISERROR(VLOOKUP($C63,'2.사회적인구 행정구역별 집계'!$C$6:$M$73,4,FALSE)),0,VLOOKUP($C63,'2.사회적인구 행정구역별 집계'!$C$6:$M$73,4,FALSE))</f>
        <v>0</v>
      </c>
      <c r="N63" s="114">
        <f>IF(ISERROR(VLOOKUP($C63,'2.사회적인구 행정구역별 집계'!$C$6:$M$73,5,FALSE)),0,VLOOKUP($C63,'2.사회적인구 행정구역별 집계'!$C$6:$M$73,5,FALSE))</f>
        <v>0</v>
      </c>
      <c r="O63" s="114">
        <f>IF(ISERROR(VLOOKUP($C63,'2.사회적인구 행정구역별 집계'!$C$6:$M$73,6,FALSE)),0,VLOOKUP($C63,'2.사회적인구 행정구역별 집계'!$C$6:$M$73,6,FALSE))</f>
        <v>0</v>
      </c>
      <c r="P63" s="160">
        <f t="shared" si="21"/>
        <v>106</v>
      </c>
      <c r="Q63" s="160">
        <f t="shared" si="22"/>
        <v>106</v>
      </c>
      <c r="R63" s="160">
        <f t="shared" si="22"/>
        <v>104</v>
      </c>
      <c r="S63" s="160">
        <f t="shared" si="23"/>
        <v>103</v>
      </c>
      <c r="T63" s="160">
        <f t="shared" si="24"/>
        <v>106</v>
      </c>
      <c r="U63" s="160">
        <f t="shared" si="25"/>
        <v>108</v>
      </c>
    </row>
    <row r="64" spans="1:21" ht="18" customHeight="1">
      <c r="A64" s="194" t="s">
        <v>1355</v>
      </c>
      <c r="B64" s="194" t="s">
        <v>1357</v>
      </c>
      <c r="C64" s="197" t="s">
        <v>179</v>
      </c>
      <c r="D64" s="201">
        <f>VLOOKUP($C64,'3.내부이동'!$C$7:$AA$501,20,FALSE)</f>
        <v>81</v>
      </c>
      <c r="E64" s="201">
        <f>VLOOKUP($C64,'3.내부이동'!$C$7:$AA$501,21,FALSE)</f>
        <v>81</v>
      </c>
      <c r="F64" s="201">
        <f>VLOOKUP($C64,'3.내부이동'!$C$7:$AA$501,22,FALSE)</f>
        <v>80</v>
      </c>
      <c r="G64" s="201">
        <f>VLOOKUP($C64,'3.내부이동'!$C$7:$AA$501,23,FALSE)</f>
        <v>79</v>
      </c>
      <c r="H64" s="201">
        <f>VLOOKUP($C64,'3.내부이동'!$C$7:$AA$501,24,FALSE)</f>
        <v>81</v>
      </c>
      <c r="I64" s="201">
        <f>VLOOKUP($C64,'3.내부이동'!$C$7:$AA$501,25,FALSE)</f>
        <v>82</v>
      </c>
      <c r="J64" s="114">
        <f>IF(ISERROR(VLOOKUP($C64,'2.사회적인구 행정구역별 집계'!$C$6:$M$73,2,FALSE)),0,VLOOKUP($C64,'2.사회적인구 행정구역별 집계'!$C$6:$M$73,2,FALSE))</f>
        <v>0</v>
      </c>
      <c r="K64" s="114"/>
      <c r="L64" s="114">
        <f>IF(ISERROR(VLOOKUP($C64,'2.사회적인구 행정구역별 집계'!$C$6:$M$73,3,FALSE)),0,VLOOKUP($C64,'2.사회적인구 행정구역별 집계'!$C$6:$M$73,3,FALSE))</f>
        <v>0</v>
      </c>
      <c r="M64" s="114">
        <f>IF(ISERROR(VLOOKUP($C64,'2.사회적인구 행정구역별 집계'!$C$6:$M$73,4,FALSE)),0,VLOOKUP($C64,'2.사회적인구 행정구역별 집계'!$C$6:$M$73,4,FALSE))</f>
        <v>0</v>
      </c>
      <c r="N64" s="114">
        <f>IF(ISERROR(VLOOKUP($C64,'2.사회적인구 행정구역별 집계'!$C$6:$M$73,5,FALSE)),0,VLOOKUP($C64,'2.사회적인구 행정구역별 집계'!$C$6:$M$73,5,FALSE))</f>
        <v>0</v>
      </c>
      <c r="O64" s="114">
        <f>IF(ISERROR(VLOOKUP($C64,'2.사회적인구 행정구역별 집계'!$C$6:$M$73,6,FALSE)),0,VLOOKUP($C64,'2.사회적인구 행정구역별 집계'!$C$6:$M$73,6,FALSE))</f>
        <v>0</v>
      </c>
      <c r="P64" s="160">
        <f t="shared" si="21"/>
        <v>81</v>
      </c>
      <c r="Q64" s="160">
        <f t="shared" si="22"/>
        <v>81</v>
      </c>
      <c r="R64" s="160">
        <f t="shared" si="22"/>
        <v>80</v>
      </c>
      <c r="S64" s="160">
        <f t="shared" si="23"/>
        <v>79</v>
      </c>
      <c r="T64" s="160">
        <f t="shared" si="24"/>
        <v>81</v>
      </c>
      <c r="U64" s="160">
        <f t="shared" si="25"/>
        <v>82</v>
      </c>
    </row>
    <row r="65" spans="1:21" ht="18" customHeight="1">
      <c r="A65" s="194" t="s">
        <v>1355</v>
      </c>
      <c r="B65" s="194" t="s">
        <v>1357</v>
      </c>
      <c r="C65" s="197" t="s">
        <v>180</v>
      </c>
      <c r="D65" s="201">
        <f>VLOOKUP($C65,'3.내부이동'!$C$7:$AA$501,20,FALSE)</f>
        <v>60</v>
      </c>
      <c r="E65" s="201">
        <f>VLOOKUP($C65,'3.내부이동'!$C$7:$AA$501,21,FALSE)</f>
        <v>60</v>
      </c>
      <c r="F65" s="201">
        <f>VLOOKUP($C65,'3.내부이동'!$C$7:$AA$501,22,FALSE)</f>
        <v>59</v>
      </c>
      <c r="G65" s="201">
        <f>VLOOKUP($C65,'3.내부이동'!$C$7:$AA$501,23,FALSE)</f>
        <v>59</v>
      </c>
      <c r="H65" s="201">
        <f>VLOOKUP($C65,'3.내부이동'!$C$7:$AA$501,24,FALSE)</f>
        <v>60</v>
      </c>
      <c r="I65" s="201">
        <f>VLOOKUP($C65,'3.내부이동'!$C$7:$AA$501,25,FALSE)</f>
        <v>61</v>
      </c>
      <c r="J65" s="114">
        <f>IF(ISERROR(VLOOKUP($C65,'2.사회적인구 행정구역별 집계'!$C$6:$M$73,2,FALSE)),0,VLOOKUP($C65,'2.사회적인구 행정구역별 집계'!$C$6:$M$73,2,FALSE))</f>
        <v>0</v>
      </c>
      <c r="K65" s="114"/>
      <c r="L65" s="114">
        <f>IF(ISERROR(VLOOKUP($C65,'2.사회적인구 행정구역별 집계'!$C$6:$M$73,3,FALSE)),0,VLOOKUP($C65,'2.사회적인구 행정구역별 집계'!$C$6:$M$73,3,FALSE))</f>
        <v>0</v>
      </c>
      <c r="M65" s="114">
        <f>IF(ISERROR(VLOOKUP($C65,'2.사회적인구 행정구역별 집계'!$C$6:$M$73,4,FALSE)),0,VLOOKUP($C65,'2.사회적인구 행정구역별 집계'!$C$6:$M$73,4,FALSE))</f>
        <v>0</v>
      </c>
      <c r="N65" s="114">
        <f>IF(ISERROR(VLOOKUP($C65,'2.사회적인구 행정구역별 집계'!$C$6:$M$73,5,FALSE)),0,VLOOKUP($C65,'2.사회적인구 행정구역별 집계'!$C$6:$M$73,5,FALSE))</f>
        <v>0</v>
      </c>
      <c r="O65" s="114">
        <f>IF(ISERROR(VLOOKUP($C65,'2.사회적인구 행정구역별 집계'!$C$6:$M$73,6,FALSE)),0,VLOOKUP($C65,'2.사회적인구 행정구역별 집계'!$C$6:$M$73,6,FALSE))</f>
        <v>0</v>
      </c>
      <c r="P65" s="160">
        <f t="shared" si="21"/>
        <v>60</v>
      </c>
      <c r="Q65" s="160">
        <f t="shared" si="22"/>
        <v>60</v>
      </c>
      <c r="R65" s="160">
        <f t="shared" si="22"/>
        <v>59</v>
      </c>
      <c r="S65" s="160">
        <f t="shared" si="23"/>
        <v>59</v>
      </c>
      <c r="T65" s="160">
        <f t="shared" si="24"/>
        <v>60</v>
      </c>
      <c r="U65" s="160">
        <f t="shared" si="25"/>
        <v>61</v>
      </c>
    </row>
    <row r="66" spans="1:21" ht="18" customHeight="1">
      <c r="A66" s="194" t="s">
        <v>1355</v>
      </c>
      <c r="B66" s="194" t="s">
        <v>1358</v>
      </c>
      <c r="C66" s="197" t="s">
        <v>181</v>
      </c>
      <c r="D66" s="201">
        <f>VLOOKUP($C66,'3.내부이동'!$C$7:$AA$501,20,FALSE)</f>
        <v>55</v>
      </c>
      <c r="E66" s="201">
        <f>VLOOKUP($C66,'3.내부이동'!$C$7:$AA$501,21,FALSE)</f>
        <v>55</v>
      </c>
      <c r="F66" s="201">
        <f>VLOOKUP($C66,'3.내부이동'!$C$7:$AA$501,22,FALSE)</f>
        <v>55</v>
      </c>
      <c r="G66" s="201">
        <f>VLOOKUP($C66,'3.내부이동'!$C$7:$AA$501,23,FALSE)</f>
        <v>54</v>
      </c>
      <c r="H66" s="201">
        <f>VLOOKUP($C66,'3.내부이동'!$C$7:$AA$501,24,FALSE)</f>
        <v>55</v>
      </c>
      <c r="I66" s="201">
        <f>VLOOKUP($C66,'3.내부이동'!$C$7:$AA$501,25,FALSE)</f>
        <v>56</v>
      </c>
      <c r="J66" s="114">
        <f>IF(ISERROR(VLOOKUP($C66,'2.사회적인구 행정구역별 집계'!$C$6:$M$73,2,FALSE)),0,VLOOKUP($C66,'2.사회적인구 행정구역별 집계'!$C$6:$M$73,2,FALSE))</f>
        <v>0</v>
      </c>
      <c r="K66" s="114"/>
      <c r="L66" s="114">
        <f>IF(ISERROR(VLOOKUP($C66,'2.사회적인구 행정구역별 집계'!$C$6:$M$73,3,FALSE)),0,VLOOKUP($C66,'2.사회적인구 행정구역별 집계'!$C$6:$M$73,3,FALSE))</f>
        <v>0</v>
      </c>
      <c r="M66" s="114">
        <f>IF(ISERROR(VLOOKUP($C66,'2.사회적인구 행정구역별 집계'!$C$6:$M$73,4,FALSE)),0,VLOOKUP($C66,'2.사회적인구 행정구역별 집계'!$C$6:$M$73,4,FALSE))</f>
        <v>0</v>
      </c>
      <c r="N66" s="114">
        <f>IF(ISERROR(VLOOKUP($C66,'2.사회적인구 행정구역별 집계'!$C$6:$M$73,5,FALSE)),0,VLOOKUP($C66,'2.사회적인구 행정구역별 집계'!$C$6:$M$73,5,FALSE))</f>
        <v>0</v>
      </c>
      <c r="O66" s="114">
        <f>IF(ISERROR(VLOOKUP($C66,'2.사회적인구 행정구역별 집계'!$C$6:$M$73,6,FALSE)),0,VLOOKUP($C66,'2.사회적인구 행정구역별 집계'!$C$6:$M$73,6,FALSE))</f>
        <v>0</v>
      </c>
      <c r="P66" s="160">
        <f t="shared" si="21"/>
        <v>55</v>
      </c>
      <c r="Q66" s="160">
        <f t="shared" si="22"/>
        <v>55</v>
      </c>
      <c r="R66" s="160">
        <f t="shared" si="22"/>
        <v>55</v>
      </c>
      <c r="S66" s="160">
        <f t="shared" si="23"/>
        <v>54</v>
      </c>
      <c r="T66" s="160">
        <f t="shared" si="24"/>
        <v>55</v>
      </c>
      <c r="U66" s="160">
        <f t="shared" si="25"/>
        <v>56</v>
      </c>
    </row>
    <row r="67" spans="1:21" ht="18" customHeight="1">
      <c r="A67" s="194" t="s">
        <v>1355</v>
      </c>
      <c r="B67" s="194" t="s">
        <v>1358</v>
      </c>
      <c r="C67" s="197" t="s">
        <v>182</v>
      </c>
      <c r="D67" s="201">
        <f>VLOOKUP($C67,'3.내부이동'!$C$7:$AA$501,20,FALSE)</f>
        <v>127</v>
      </c>
      <c r="E67" s="201">
        <f>VLOOKUP($C67,'3.내부이동'!$C$7:$AA$501,21,FALSE)</f>
        <v>127</v>
      </c>
      <c r="F67" s="201">
        <f>VLOOKUP($C67,'3.내부이동'!$C$7:$AA$501,22,FALSE)</f>
        <v>125</v>
      </c>
      <c r="G67" s="201">
        <f>VLOOKUP($C67,'3.내부이동'!$C$7:$AA$501,23,FALSE)</f>
        <v>124</v>
      </c>
      <c r="H67" s="201">
        <f>VLOOKUP($C67,'3.내부이동'!$C$7:$AA$501,24,FALSE)</f>
        <v>127</v>
      </c>
      <c r="I67" s="201">
        <f>VLOOKUP($C67,'3.내부이동'!$C$7:$AA$501,25,FALSE)</f>
        <v>129</v>
      </c>
      <c r="J67" s="114">
        <f>IF(ISERROR(VLOOKUP($C67,'2.사회적인구 행정구역별 집계'!$C$6:$M$73,2,FALSE)),0,VLOOKUP($C67,'2.사회적인구 행정구역별 집계'!$C$6:$M$73,2,FALSE))</f>
        <v>0</v>
      </c>
      <c r="K67" s="114"/>
      <c r="L67" s="114">
        <f>IF(ISERROR(VLOOKUP($C67,'2.사회적인구 행정구역별 집계'!$C$6:$M$73,3,FALSE)),0,VLOOKUP($C67,'2.사회적인구 행정구역별 집계'!$C$6:$M$73,3,FALSE))</f>
        <v>0</v>
      </c>
      <c r="M67" s="114">
        <f>IF(ISERROR(VLOOKUP($C67,'2.사회적인구 행정구역별 집계'!$C$6:$M$73,4,FALSE)),0,VLOOKUP($C67,'2.사회적인구 행정구역별 집계'!$C$6:$M$73,4,FALSE))</f>
        <v>0</v>
      </c>
      <c r="N67" s="114">
        <f>IF(ISERROR(VLOOKUP($C67,'2.사회적인구 행정구역별 집계'!$C$6:$M$73,5,FALSE)),0,VLOOKUP($C67,'2.사회적인구 행정구역별 집계'!$C$6:$M$73,5,FALSE))</f>
        <v>0</v>
      </c>
      <c r="O67" s="114">
        <f>IF(ISERROR(VLOOKUP($C67,'2.사회적인구 행정구역별 집계'!$C$6:$M$73,6,FALSE)),0,VLOOKUP($C67,'2.사회적인구 행정구역별 집계'!$C$6:$M$73,6,FALSE))</f>
        <v>0</v>
      </c>
      <c r="P67" s="160">
        <f t="shared" si="21"/>
        <v>127</v>
      </c>
      <c r="Q67" s="160">
        <f t="shared" si="22"/>
        <v>127</v>
      </c>
      <c r="R67" s="160">
        <f t="shared" si="22"/>
        <v>125</v>
      </c>
      <c r="S67" s="160">
        <f t="shared" si="23"/>
        <v>124</v>
      </c>
      <c r="T67" s="160">
        <f t="shared" si="24"/>
        <v>127</v>
      </c>
      <c r="U67" s="160">
        <f t="shared" si="25"/>
        <v>129</v>
      </c>
    </row>
    <row r="68" spans="1:21" ht="18" customHeight="1">
      <c r="A68" s="194" t="s">
        <v>1355</v>
      </c>
      <c r="B68" s="194" t="s">
        <v>1358</v>
      </c>
      <c r="C68" s="197" t="s">
        <v>183</v>
      </c>
      <c r="D68" s="201">
        <f>VLOOKUP($C68,'3.내부이동'!$C$7:$AA$501,20,FALSE)</f>
        <v>138</v>
      </c>
      <c r="E68" s="201">
        <f>VLOOKUP($C68,'3.내부이동'!$C$7:$AA$501,21,FALSE)</f>
        <v>138</v>
      </c>
      <c r="F68" s="201">
        <f>VLOOKUP($C68,'3.내부이동'!$C$7:$AA$501,22,FALSE)</f>
        <v>136</v>
      </c>
      <c r="G68" s="201">
        <f>VLOOKUP($C68,'3.내부이동'!$C$7:$AA$501,23,FALSE)</f>
        <v>135</v>
      </c>
      <c r="H68" s="201">
        <f>VLOOKUP($C68,'3.내부이동'!$C$7:$AA$501,24,FALSE)</f>
        <v>138</v>
      </c>
      <c r="I68" s="201">
        <f>VLOOKUP($C68,'3.내부이동'!$C$7:$AA$501,25,FALSE)</f>
        <v>140</v>
      </c>
      <c r="J68" s="114">
        <f>IF(ISERROR(VLOOKUP($C68,'2.사회적인구 행정구역별 집계'!$C$6:$M$73,2,FALSE)),0,VLOOKUP($C68,'2.사회적인구 행정구역별 집계'!$C$6:$M$73,2,FALSE))</f>
        <v>0</v>
      </c>
      <c r="K68" s="114"/>
      <c r="L68" s="114">
        <f>IF(ISERROR(VLOOKUP($C68,'2.사회적인구 행정구역별 집계'!$C$6:$M$73,3,FALSE)),0,VLOOKUP($C68,'2.사회적인구 행정구역별 집계'!$C$6:$M$73,3,FALSE))</f>
        <v>0</v>
      </c>
      <c r="M68" s="114">
        <f>IF(ISERROR(VLOOKUP($C68,'2.사회적인구 행정구역별 집계'!$C$6:$M$73,4,FALSE)),0,VLOOKUP($C68,'2.사회적인구 행정구역별 집계'!$C$6:$M$73,4,FALSE))</f>
        <v>0</v>
      </c>
      <c r="N68" s="114">
        <f>IF(ISERROR(VLOOKUP($C68,'2.사회적인구 행정구역별 집계'!$C$6:$M$73,5,FALSE)),0,VLOOKUP($C68,'2.사회적인구 행정구역별 집계'!$C$6:$M$73,5,FALSE))</f>
        <v>0</v>
      </c>
      <c r="O68" s="114">
        <f>IF(ISERROR(VLOOKUP($C68,'2.사회적인구 행정구역별 집계'!$C$6:$M$73,6,FALSE)),0,VLOOKUP($C68,'2.사회적인구 행정구역별 집계'!$C$6:$M$73,6,FALSE))</f>
        <v>0</v>
      </c>
      <c r="P68" s="160">
        <f t="shared" si="21"/>
        <v>138</v>
      </c>
      <c r="Q68" s="160">
        <f t="shared" si="22"/>
        <v>138</v>
      </c>
      <c r="R68" s="160">
        <f t="shared" si="22"/>
        <v>136</v>
      </c>
      <c r="S68" s="160">
        <f t="shared" si="23"/>
        <v>135</v>
      </c>
      <c r="T68" s="160">
        <f t="shared" si="24"/>
        <v>138</v>
      </c>
      <c r="U68" s="160">
        <f t="shared" si="25"/>
        <v>140</v>
      </c>
    </row>
    <row r="69" spans="1:21" ht="18" customHeight="1">
      <c r="A69" s="194" t="s">
        <v>1355</v>
      </c>
      <c r="B69" s="194" t="s">
        <v>1358</v>
      </c>
      <c r="C69" s="197" t="s">
        <v>184</v>
      </c>
      <c r="D69" s="201">
        <f>VLOOKUP($C69,'3.내부이동'!$C$7:$AA$501,20,FALSE)</f>
        <v>73</v>
      </c>
      <c r="E69" s="201">
        <f>VLOOKUP($C69,'3.내부이동'!$C$7:$AA$501,21,FALSE)</f>
        <v>73</v>
      </c>
      <c r="F69" s="201">
        <f>VLOOKUP($C69,'3.내부이동'!$C$7:$AA$501,22,FALSE)</f>
        <v>72</v>
      </c>
      <c r="G69" s="201">
        <f>VLOOKUP($C69,'3.내부이동'!$C$7:$AA$501,23,FALSE)</f>
        <v>71</v>
      </c>
      <c r="H69" s="201">
        <f>VLOOKUP($C69,'3.내부이동'!$C$7:$AA$501,24,FALSE)</f>
        <v>73</v>
      </c>
      <c r="I69" s="201">
        <f>VLOOKUP($C69,'3.내부이동'!$C$7:$AA$501,25,FALSE)</f>
        <v>74</v>
      </c>
      <c r="J69" s="114">
        <f>IF(ISERROR(VLOOKUP($C69,'2.사회적인구 행정구역별 집계'!$C$6:$M$73,2,FALSE)),0,VLOOKUP($C69,'2.사회적인구 행정구역별 집계'!$C$6:$M$73,2,FALSE))</f>
        <v>0</v>
      </c>
      <c r="K69" s="114"/>
      <c r="L69" s="114">
        <f>IF(ISERROR(VLOOKUP($C69,'2.사회적인구 행정구역별 집계'!$C$6:$M$73,3,FALSE)),0,VLOOKUP($C69,'2.사회적인구 행정구역별 집계'!$C$6:$M$73,3,FALSE))</f>
        <v>0</v>
      </c>
      <c r="M69" s="114">
        <f>IF(ISERROR(VLOOKUP($C69,'2.사회적인구 행정구역별 집계'!$C$6:$M$73,4,FALSE)),0,VLOOKUP($C69,'2.사회적인구 행정구역별 집계'!$C$6:$M$73,4,FALSE))</f>
        <v>0</v>
      </c>
      <c r="N69" s="114">
        <f>IF(ISERROR(VLOOKUP($C69,'2.사회적인구 행정구역별 집계'!$C$6:$M$73,5,FALSE)),0,VLOOKUP($C69,'2.사회적인구 행정구역별 집계'!$C$6:$M$73,5,FALSE))</f>
        <v>0</v>
      </c>
      <c r="O69" s="114">
        <f>IF(ISERROR(VLOOKUP($C69,'2.사회적인구 행정구역별 집계'!$C$6:$M$73,6,FALSE)),0,VLOOKUP($C69,'2.사회적인구 행정구역별 집계'!$C$6:$M$73,6,FALSE))</f>
        <v>0</v>
      </c>
      <c r="P69" s="160">
        <f t="shared" si="21"/>
        <v>73</v>
      </c>
      <c r="Q69" s="160">
        <f t="shared" si="22"/>
        <v>73</v>
      </c>
      <c r="R69" s="160">
        <f t="shared" si="22"/>
        <v>72</v>
      </c>
      <c r="S69" s="160">
        <f t="shared" si="23"/>
        <v>71</v>
      </c>
      <c r="T69" s="160">
        <f t="shared" si="24"/>
        <v>73</v>
      </c>
      <c r="U69" s="160">
        <f t="shared" si="25"/>
        <v>74</v>
      </c>
    </row>
    <row r="70" spans="1:21" ht="18" customHeight="1">
      <c r="A70" s="194" t="s">
        <v>1355</v>
      </c>
      <c r="B70" s="194" t="s">
        <v>1358</v>
      </c>
      <c r="C70" s="197" t="s">
        <v>185</v>
      </c>
      <c r="D70" s="201">
        <f>VLOOKUP($C70,'3.내부이동'!$C$7:$AA$501,20,FALSE)</f>
        <v>72</v>
      </c>
      <c r="E70" s="201">
        <f>VLOOKUP($C70,'3.내부이동'!$C$7:$AA$501,21,FALSE)</f>
        <v>72</v>
      </c>
      <c r="F70" s="201">
        <f>VLOOKUP($C70,'3.내부이동'!$C$7:$AA$501,22,FALSE)</f>
        <v>71</v>
      </c>
      <c r="G70" s="201">
        <f>VLOOKUP($C70,'3.내부이동'!$C$7:$AA$501,23,FALSE)</f>
        <v>70</v>
      </c>
      <c r="H70" s="201">
        <f>VLOOKUP($C70,'3.내부이동'!$C$7:$AA$501,24,FALSE)</f>
        <v>72</v>
      </c>
      <c r="I70" s="201">
        <f>VLOOKUP($C70,'3.내부이동'!$C$7:$AA$501,25,FALSE)</f>
        <v>73</v>
      </c>
      <c r="J70" s="114">
        <f>IF(ISERROR(VLOOKUP($C70,'2.사회적인구 행정구역별 집계'!$C$6:$M$73,2,FALSE)),0,VLOOKUP($C70,'2.사회적인구 행정구역별 집계'!$C$6:$M$73,2,FALSE))</f>
        <v>0</v>
      </c>
      <c r="K70" s="114"/>
      <c r="L70" s="114">
        <f>IF(ISERROR(VLOOKUP($C70,'2.사회적인구 행정구역별 집계'!$C$6:$M$73,3,FALSE)),0,VLOOKUP($C70,'2.사회적인구 행정구역별 집계'!$C$6:$M$73,3,FALSE))</f>
        <v>0</v>
      </c>
      <c r="M70" s="114">
        <f>IF(ISERROR(VLOOKUP($C70,'2.사회적인구 행정구역별 집계'!$C$6:$M$73,4,FALSE)),0,VLOOKUP($C70,'2.사회적인구 행정구역별 집계'!$C$6:$M$73,4,FALSE))</f>
        <v>0</v>
      </c>
      <c r="N70" s="114">
        <f>IF(ISERROR(VLOOKUP($C70,'2.사회적인구 행정구역별 집계'!$C$6:$M$73,5,FALSE)),0,VLOOKUP($C70,'2.사회적인구 행정구역별 집계'!$C$6:$M$73,5,FALSE))</f>
        <v>0</v>
      </c>
      <c r="O70" s="114">
        <f>IF(ISERROR(VLOOKUP($C70,'2.사회적인구 행정구역별 집계'!$C$6:$M$73,6,FALSE)),0,VLOOKUP($C70,'2.사회적인구 행정구역별 집계'!$C$6:$M$73,6,FALSE))</f>
        <v>0</v>
      </c>
      <c r="P70" s="160">
        <f t="shared" si="21"/>
        <v>72</v>
      </c>
      <c r="Q70" s="160">
        <f t="shared" si="22"/>
        <v>72</v>
      </c>
      <c r="R70" s="160">
        <f t="shared" si="22"/>
        <v>71</v>
      </c>
      <c r="S70" s="160">
        <f t="shared" si="23"/>
        <v>70</v>
      </c>
      <c r="T70" s="160">
        <f t="shared" si="24"/>
        <v>72</v>
      </c>
      <c r="U70" s="160">
        <f t="shared" si="25"/>
        <v>73</v>
      </c>
    </row>
    <row r="71" spans="1:21" ht="18" customHeight="1">
      <c r="A71" s="194" t="s">
        <v>1355</v>
      </c>
      <c r="B71" s="194" t="s">
        <v>1358</v>
      </c>
      <c r="C71" s="197" t="s">
        <v>186</v>
      </c>
      <c r="D71" s="201">
        <f>VLOOKUP($C71,'3.내부이동'!$C$7:$AA$501,20,FALSE)</f>
        <v>179</v>
      </c>
      <c r="E71" s="201">
        <f>VLOOKUP($C71,'3.내부이동'!$C$7:$AA$501,21,FALSE)</f>
        <v>179</v>
      </c>
      <c r="F71" s="201">
        <f>VLOOKUP($C71,'3.내부이동'!$C$7:$AA$501,22,FALSE)</f>
        <v>176</v>
      </c>
      <c r="G71" s="201">
        <f>VLOOKUP($C71,'3.내부이동'!$C$7:$AA$501,23,FALSE)</f>
        <v>175</v>
      </c>
      <c r="H71" s="201">
        <f>VLOOKUP($C71,'3.내부이동'!$C$7:$AA$501,24,FALSE)</f>
        <v>179</v>
      </c>
      <c r="I71" s="201">
        <f>VLOOKUP($C71,'3.내부이동'!$C$7:$AA$501,25,FALSE)</f>
        <v>182</v>
      </c>
      <c r="J71" s="114">
        <f>IF(ISERROR(VLOOKUP($C71,'2.사회적인구 행정구역별 집계'!$C$6:$M$73,2,FALSE)),0,VLOOKUP($C71,'2.사회적인구 행정구역별 집계'!$C$6:$M$73,2,FALSE))</f>
        <v>0</v>
      </c>
      <c r="K71" s="114"/>
      <c r="L71" s="114">
        <f>IF(ISERROR(VLOOKUP($C71,'2.사회적인구 행정구역별 집계'!$C$6:$M$73,3,FALSE)),0,VLOOKUP($C71,'2.사회적인구 행정구역별 집계'!$C$6:$M$73,3,FALSE))</f>
        <v>0</v>
      </c>
      <c r="M71" s="114">
        <f>IF(ISERROR(VLOOKUP($C71,'2.사회적인구 행정구역별 집계'!$C$6:$M$73,4,FALSE)),0,VLOOKUP($C71,'2.사회적인구 행정구역별 집계'!$C$6:$M$73,4,FALSE))</f>
        <v>0</v>
      </c>
      <c r="N71" s="114">
        <f>IF(ISERROR(VLOOKUP($C71,'2.사회적인구 행정구역별 집계'!$C$6:$M$73,5,FALSE)),0,VLOOKUP($C71,'2.사회적인구 행정구역별 집계'!$C$6:$M$73,5,FALSE))</f>
        <v>0</v>
      </c>
      <c r="O71" s="114">
        <f>IF(ISERROR(VLOOKUP($C71,'2.사회적인구 행정구역별 집계'!$C$6:$M$73,6,FALSE)),0,VLOOKUP($C71,'2.사회적인구 행정구역별 집계'!$C$6:$M$73,6,FALSE))</f>
        <v>0</v>
      </c>
      <c r="P71" s="160">
        <f t="shared" si="21"/>
        <v>179</v>
      </c>
      <c r="Q71" s="160">
        <f t="shared" si="22"/>
        <v>179</v>
      </c>
      <c r="R71" s="160">
        <f t="shared" si="22"/>
        <v>176</v>
      </c>
      <c r="S71" s="160">
        <f t="shared" si="23"/>
        <v>175</v>
      </c>
      <c r="T71" s="160">
        <f t="shared" si="24"/>
        <v>179</v>
      </c>
      <c r="U71" s="160">
        <f t="shared" si="25"/>
        <v>182</v>
      </c>
    </row>
    <row r="72" spans="1:21" ht="18" customHeight="1">
      <c r="A72" s="194" t="s">
        <v>1355</v>
      </c>
      <c r="B72" s="194" t="s">
        <v>1359</v>
      </c>
      <c r="C72" s="197" t="s">
        <v>187</v>
      </c>
      <c r="D72" s="201">
        <f>VLOOKUP($C72,'3.내부이동'!$C$7:$AA$501,20,FALSE)</f>
        <v>173</v>
      </c>
      <c r="E72" s="201">
        <f>VLOOKUP($C72,'3.내부이동'!$C$7:$AA$501,21,FALSE)</f>
        <v>174</v>
      </c>
      <c r="F72" s="201">
        <f>VLOOKUP($C72,'3.내부이동'!$C$7:$AA$501,22,FALSE)</f>
        <v>171</v>
      </c>
      <c r="G72" s="201">
        <f>VLOOKUP($C72,'3.내부이동'!$C$7:$AA$501,23,FALSE)</f>
        <v>169</v>
      </c>
      <c r="H72" s="201">
        <f>VLOOKUP($C72,'3.내부이동'!$C$7:$AA$501,24,FALSE)</f>
        <v>173</v>
      </c>
      <c r="I72" s="201">
        <f>VLOOKUP($C72,'3.내부이동'!$C$7:$AA$501,25,FALSE)</f>
        <v>176</v>
      </c>
      <c r="J72" s="114">
        <f>IF(ISERROR(VLOOKUP($C72,'2.사회적인구 행정구역별 집계'!$C$6:$M$73,2,FALSE)),0,VLOOKUP($C72,'2.사회적인구 행정구역별 집계'!$C$6:$M$73,2,FALSE))</f>
        <v>0</v>
      </c>
      <c r="K72" s="114"/>
      <c r="L72" s="114">
        <f>IF(ISERROR(VLOOKUP($C72,'2.사회적인구 행정구역별 집계'!$C$6:$M$73,3,FALSE)),0,VLOOKUP($C72,'2.사회적인구 행정구역별 집계'!$C$6:$M$73,3,FALSE))</f>
        <v>0</v>
      </c>
      <c r="M72" s="114">
        <f>IF(ISERROR(VLOOKUP($C72,'2.사회적인구 행정구역별 집계'!$C$6:$M$73,4,FALSE)),0,VLOOKUP($C72,'2.사회적인구 행정구역별 집계'!$C$6:$M$73,4,FALSE))</f>
        <v>0</v>
      </c>
      <c r="N72" s="114">
        <f>IF(ISERROR(VLOOKUP($C72,'2.사회적인구 행정구역별 집계'!$C$6:$M$73,5,FALSE)),0,VLOOKUP($C72,'2.사회적인구 행정구역별 집계'!$C$6:$M$73,5,FALSE))</f>
        <v>0</v>
      </c>
      <c r="O72" s="114">
        <f>IF(ISERROR(VLOOKUP($C72,'2.사회적인구 행정구역별 집계'!$C$6:$M$73,6,FALSE)),0,VLOOKUP($C72,'2.사회적인구 행정구역별 집계'!$C$6:$M$73,6,FALSE))</f>
        <v>0</v>
      </c>
      <c r="P72" s="160">
        <f t="shared" si="21"/>
        <v>173</v>
      </c>
      <c r="Q72" s="160">
        <f t="shared" si="22"/>
        <v>174</v>
      </c>
      <c r="R72" s="160">
        <f t="shared" si="22"/>
        <v>171</v>
      </c>
      <c r="S72" s="160">
        <f t="shared" si="23"/>
        <v>169</v>
      </c>
      <c r="T72" s="160">
        <f t="shared" si="24"/>
        <v>173</v>
      </c>
      <c r="U72" s="160">
        <f t="shared" si="25"/>
        <v>176</v>
      </c>
    </row>
    <row r="73" spans="1:21" ht="18" customHeight="1">
      <c r="A73" s="194" t="s">
        <v>1355</v>
      </c>
      <c r="B73" s="194" t="s">
        <v>1359</v>
      </c>
      <c r="C73" s="197" t="s">
        <v>188</v>
      </c>
      <c r="D73" s="201">
        <f>VLOOKUP($C73,'3.내부이동'!$C$7:$AA$501,20,FALSE)</f>
        <v>145</v>
      </c>
      <c r="E73" s="201">
        <f>VLOOKUP($C73,'3.내부이동'!$C$7:$AA$501,21,FALSE)</f>
        <v>145</v>
      </c>
      <c r="F73" s="201">
        <f>VLOOKUP($C73,'3.내부이동'!$C$7:$AA$501,22,FALSE)</f>
        <v>143</v>
      </c>
      <c r="G73" s="201">
        <f>VLOOKUP($C73,'3.내부이동'!$C$7:$AA$501,23,FALSE)</f>
        <v>142</v>
      </c>
      <c r="H73" s="201">
        <f>VLOOKUP($C73,'3.내부이동'!$C$7:$AA$501,24,FALSE)</f>
        <v>145</v>
      </c>
      <c r="I73" s="201">
        <f>VLOOKUP($C73,'3.내부이동'!$C$7:$AA$501,25,FALSE)</f>
        <v>148</v>
      </c>
      <c r="J73" s="114">
        <f>IF(ISERROR(VLOOKUP($C73,'2.사회적인구 행정구역별 집계'!$C$6:$M$73,2,FALSE)),0,VLOOKUP($C73,'2.사회적인구 행정구역별 집계'!$C$6:$M$73,2,FALSE))</f>
        <v>0</v>
      </c>
      <c r="K73" s="114"/>
      <c r="L73" s="114">
        <f>IF(ISERROR(VLOOKUP($C73,'2.사회적인구 행정구역별 집계'!$C$6:$M$73,3,FALSE)),0,VLOOKUP($C73,'2.사회적인구 행정구역별 집계'!$C$6:$M$73,3,FALSE))</f>
        <v>0</v>
      </c>
      <c r="M73" s="114">
        <f>IF(ISERROR(VLOOKUP($C73,'2.사회적인구 행정구역별 집계'!$C$6:$M$73,4,FALSE)),0,VLOOKUP($C73,'2.사회적인구 행정구역별 집계'!$C$6:$M$73,4,FALSE))</f>
        <v>0</v>
      </c>
      <c r="N73" s="114">
        <f>IF(ISERROR(VLOOKUP($C73,'2.사회적인구 행정구역별 집계'!$C$6:$M$73,5,FALSE)),0,VLOOKUP($C73,'2.사회적인구 행정구역별 집계'!$C$6:$M$73,5,FALSE))</f>
        <v>0</v>
      </c>
      <c r="O73" s="114">
        <f>IF(ISERROR(VLOOKUP($C73,'2.사회적인구 행정구역별 집계'!$C$6:$M$73,6,FALSE)),0,VLOOKUP($C73,'2.사회적인구 행정구역별 집계'!$C$6:$M$73,6,FALSE))</f>
        <v>0</v>
      </c>
      <c r="P73" s="160">
        <f t="shared" si="21"/>
        <v>145</v>
      </c>
      <c r="Q73" s="160">
        <f t="shared" si="22"/>
        <v>145</v>
      </c>
      <c r="R73" s="160">
        <f t="shared" si="22"/>
        <v>143</v>
      </c>
      <c r="S73" s="160">
        <f t="shared" si="23"/>
        <v>142</v>
      </c>
      <c r="T73" s="160">
        <f t="shared" si="24"/>
        <v>145</v>
      </c>
      <c r="U73" s="160">
        <f t="shared" si="25"/>
        <v>148</v>
      </c>
    </row>
    <row r="74" spans="1:21" ht="18" customHeight="1">
      <c r="A74" s="194" t="s">
        <v>1355</v>
      </c>
      <c r="B74" s="194" t="s">
        <v>1359</v>
      </c>
      <c r="C74" s="197" t="s">
        <v>189</v>
      </c>
      <c r="D74" s="201">
        <f>VLOOKUP($C74,'3.내부이동'!$C$7:$AA$501,20,FALSE)</f>
        <v>289</v>
      </c>
      <c r="E74" s="201">
        <f>VLOOKUP($C74,'3.내부이동'!$C$7:$AA$501,21,FALSE)</f>
        <v>290</v>
      </c>
      <c r="F74" s="201">
        <f>VLOOKUP($C74,'3.내부이동'!$C$7:$AA$501,22,FALSE)</f>
        <v>285</v>
      </c>
      <c r="G74" s="201">
        <f>VLOOKUP($C74,'3.내부이동'!$C$7:$AA$501,23,FALSE)</f>
        <v>282</v>
      </c>
      <c r="H74" s="201">
        <f>VLOOKUP($C74,'3.내부이동'!$C$7:$AA$501,24,FALSE)</f>
        <v>289</v>
      </c>
      <c r="I74" s="201">
        <f>VLOOKUP($C74,'3.내부이동'!$C$7:$AA$501,25,FALSE)</f>
        <v>295</v>
      </c>
      <c r="J74" s="114">
        <f>IF(ISERROR(VLOOKUP($C74,'2.사회적인구 행정구역별 집계'!$C$6:$M$73,2,FALSE)),0,VLOOKUP($C74,'2.사회적인구 행정구역별 집계'!$C$6:$M$73,2,FALSE))</f>
        <v>0</v>
      </c>
      <c r="K74" s="114"/>
      <c r="L74" s="114">
        <f>IF(ISERROR(VLOOKUP($C74,'2.사회적인구 행정구역별 집계'!$C$6:$M$73,3,FALSE)),0,VLOOKUP($C74,'2.사회적인구 행정구역별 집계'!$C$6:$M$73,3,FALSE))</f>
        <v>0</v>
      </c>
      <c r="M74" s="114">
        <f>IF(ISERROR(VLOOKUP($C74,'2.사회적인구 행정구역별 집계'!$C$6:$M$73,4,FALSE)),0,VLOOKUP($C74,'2.사회적인구 행정구역별 집계'!$C$6:$M$73,4,FALSE))</f>
        <v>0</v>
      </c>
      <c r="N74" s="114">
        <f>IF(ISERROR(VLOOKUP($C74,'2.사회적인구 행정구역별 집계'!$C$6:$M$73,5,FALSE)),0,VLOOKUP($C74,'2.사회적인구 행정구역별 집계'!$C$6:$M$73,5,FALSE))</f>
        <v>0</v>
      </c>
      <c r="O74" s="114">
        <f>IF(ISERROR(VLOOKUP($C74,'2.사회적인구 행정구역별 집계'!$C$6:$M$73,6,FALSE)),0,VLOOKUP($C74,'2.사회적인구 행정구역별 집계'!$C$6:$M$73,6,FALSE))</f>
        <v>0</v>
      </c>
      <c r="P74" s="160">
        <f t="shared" si="21"/>
        <v>289</v>
      </c>
      <c r="Q74" s="160">
        <f t="shared" si="22"/>
        <v>290</v>
      </c>
      <c r="R74" s="160">
        <f t="shared" si="22"/>
        <v>285</v>
      </c>
      <c r="S74" s="160">
        <f t="shared" si="23"/>
        <v>282</v>
      </c>
      <c r="T74" s="160">
        <f t="shared" si="24"/>
        <v>289</v>
      </c>
      <c r="U74" s="160">
        <f t="shared" si="25"/>
        <v>295</v>
      </c>
    </row>
    <row r="75" spans="1:21" ht="18" customHeight="1">
      <c r="A75" s="194" t="s">
        <v>1355</v>
      </c>
      <c r="B75" s="194" t="s">
        <v>1359</v>
      </c>
      <c r="C75" s="197" t="s">
        <v>190</v>
      </c>
      <c r="D75" s="201">
        <f>VLOOKUP($C75,'3.내부이동'!$C$7:$AA$501,20,FALSE)</f>
        <v>122</v>
      </c>
      <c r="E75" s="201">
        <f>VLOOKUP($C75,'3.내부이동'!$C$7:$AA$501,21,FALSE)</f>
        <v>122</v>
      </c>
      <c r="F75" s="201">
        <f>VLOOKUP($C75,'3.내부이동'!$C$7:$AA$501,22,FALSE)</f>
        <v>120</v>
      </c>
      <c r="G75" s="201">
        <f>VLOOKUP($C75,'3.내부이동'!$C$7:$AA$501,23,FALSE)</f>
        <v>119</v>
      </c>
      <c r="H75" s="201">
        <f>VLOOKUP($C75,'3.내부이동'!$C$7:$AA$501,24,FALSE)</f>
        <v>122</v>
      </c>
      <c r="I75" s="201">
        <f>VLOOKUP($C75,'3.내부이동'!$C$7:$AA$501,25,FALSE)</f>
        <v>124</v>
      </c>
      <c r="J75" s="114">
        <f>IF(ISERROR(VLOOKUP($C75,'2.사회적인구 행정구역별 집계'!$C$6:$M$73,2,FALSE)),0,VLOOKUP($C75,'2.사회적인구 행정구역별 집계'!$C$6:$M$73,2,FALSE))</f>
        <v>0</v>
      </c>
      <c r="K75" s="114"/>
      <c r="L75" s="114">
        <f>IF(ISERROR(VLOOKUP($C75,'2.사회적인구 행정구역별 집계'!$C$6:$M$73,3,FALSE)),0,VLOOKUP($C75,'2.사회적인구 행정구역별 집계'!$C$6:$M$73,3,FALSE))</f>
        <v>0</v>
      </c>
      <c r="M75" s="114">
        <f>IF(ISERROR(VLOOKUP($C75,'2.사회적인구 행정구역별 집계'!$C$6:$M$73,4,FALSE)),0,VLOOKUP($C75,'2.사회적인구 행정구역별 집계'!$C$6:$M$73,4,FALSE))</f>
        <v>0</v>
      </c>
      <c r="N75" s="114">
        <f>IF(ISERROR(VLOOKUP($C75,'2.사회적인구 행정구역별 집계'!$C$6:$M$73,5,FALSE)),0,VLOOKUP($C75,'2.사회적인구 행정구역별 집계'!$C$6:$M$73,5,FALSE))</f>
        <v>0</v>
      </c>
      <c r="O75" s="114">
        <f>IF(ISERROR(VLOOKUP($C75,'2.사회적인구 행정구역별 집계'!$C$6:$M$73,6,FALSE)),0,VLOOKUP($C75,'2.사회적인구 행정구역별 집계'!$C$6:$M$73,6,FALSE))</f>
        <v>0</v>
      </c>
      <c r="P75" s="160">
        <f t="shared" si="21"/>
        <v>122</v>
      </c>
      <c r="Q75" s="160">
        <f t="shared" si="22"/>
        <v>122</v>
      </c>
      <c r="R75" s="160">
        <f t="shared" si="22"/>
        <v>120</v>
      </c>
      <c r="S75" s="160">
        <f t="shared" si="23"/>
        <v>119</v>
      </c>
      <c r="T75" s="160">
        <f t="shared" si="24"/>
        <v>122</v>
      </c>
      <c r="U75" s="160">
        <f t="shared" si="25"/>
        <v>124</v>
      </c>
    </row>
    <row r="76" spans="1:21" ht="18" customHeight="1">
      <c r="A76" s="194" t="s">
        <v>1355</v>
      </c>
      <c r="B76" s="194" t="s">
        <v>1360</v>
      </c>
      <c r="C76" s="197" t="s">
        <v>191</v>
      </c>
      <c r="D76" s="201">
        <f>VLOOKUP($C76,'3.내부이동'!$C$7:$AA$501,20,FALSE)</f>
        <v>637</v>
      </c>
      <c r="E76" s="201">
        <f>VLOOKUP($C76,'3.내부이동'!$C$7:$AA$501,21,FALSE)</f>
        <v>747</v>
      </c>
      <c r="F76" s="201">
        <f>VLOOKUP($C76,'3.내부이동'!$C$7:$AA$501,22,FALSE)</f>
        <v>737</v>
      </c>
      <c r="G76" s="201">
        <f>VLOOKUP($C76,'3.내부이동'!$C$7:$AA$501,23,FALSE)</f>
        <v>731</v>
      </c>
      <c r="H76" s="201">
        <f>VLOOKUP($C76,'3.내부이동'!$C$7:$AA$501,24,FALSE)</f>
        <v>746</v>
      </c>
      <c r="I76" s="201">
        <f>VLOOKUP($C76,'3.내부이동'!$C$7:$AA$501,25,FALSE)</f>
        <v>757</v>
      </c>
      <c r="J76" s="114">
        <f>IF(ISERROR(VLOOKUP($C76,'2.사회적인구 행정구역별 집계'!$C$6:$M$73,2,FALSE)),0,VLOOKUP($C76,'2.사회적인구 행정구역별 집계'!$C$6:$M$73,2,FALSE))</f>
        <v>0</v>
      </c>
      <c r="K76" s="202">
        <v>73</v>
      </c>
      <c r="L76" s="114">
        <f>IF(ISERROR(VLOOKUP($C76,'2.사회적인구 행정구역별 집계'!$C$6:$M$73,3,FALSE)),0,VLOOKUP($C76,'2.사회적인구 행정구역별 집계'!$C$6:$M$73,3,FALSE))</f>
        <v>73</v>
      </c>
      <c r="M76" s="114">
        <f>IF(ISERROR(VLOOKUP($C76,'2.사회적인구 행정구역별 집계'!$C$6:$M$73,4,FALSE)),0,VLOOKUP($C76,'2.사회적인구 행정구역별 집계'!$C$6:$M$73,4,FALSE))</f>
        <v>73</v>
      </c>
      <c r="N76" s="114">
        <f>IF(ISERROR(VLOOKUP($C76,'2.사회적인구 행정구역별 집계'!$C$6:$M$73,5,FALSE)),0,VLOOKUP($C76,'2.사회적인구 행정구역별 집계'!$C$6:$M$73,5,FALSE))</f>
        <v>73</v>
      </c>
      <c r="O76" s="114">
        <f>IF(ISERROR(VLOOKUP($C76,'2.사회적인구 행정구역별 집계'!$C$6:$M$73,6,FALSE)),0,VLOOKUP($C76,'2.사회적인구 행정구역별 집계'!$C$6:$M$73,6,FALSE))</f>
        <v>73</v>
      </c>
      <c r="P76" s="160">
        <f t="shared" si="21"/>
        <v>637</v>
      </c>
      <c r="Q76" s="160">
        <f t="shared" si="22"/>
        <v>820</v>
      </c>
      <c r="R76" s="160">
        <f t="shared" si="22"/>
        <v>810</v>
      </c>
      <c r="S76" s="160">
        <f t="shared" si="23"/>
        <v>804</v>
      </c>
      <c r="T76" s="160">
        <f t="shared" si="24"/>
        <v>819</v>
      </c>
      <c r="U76" s="160">
        <f t="shared" si="25"/>
        <v>830</v>
      </c>
    </row>
    <row r="77" spans="1:21" ht="18" customHeight="1">
      <c r="A77" s="194" t="s">
        <v>1355</v>
      </c>
      <c r="B77" s="194" t="s">
        <v>1360</v>
      </c>
      <c r="C77" s="197" t="s">
        <v>192</v>
      </c>
      <c r="D77" s="201">
        <f>VLOOKUP($C77,'3.내부이동'!$C$7:$AA$501,20,FALSE)</f>
        <v>475</v>
      </c>
      <c r="E77" s="201">
        <f>VLOOKUP($C77,'3.내부이동'!$C$7:$AA$501,21,FALSE)</f>
        <v>476</v>
      </c>
      <c r="F77" s="201">
        <f>VLOOKUP($C77,'3.내부이동'!$C$7:$AA$501,22,FALSE)</f>
        <v>469</v>
      </c>
      <c r="G77" s="201">
        <f>VLOOKUP($C77,'3.내부이동'!$C$7:$AA$501,23,FALSE)</f>
        <v>464</v>
      </c>
      <c r="H77" s="201">
        <f>VLOOKUP($C77,'3.내부이동'!$C$7:$AA$501,24,FALSE)</f>
        <v>475</v>
      </c>
      <c r="I77" s="201">
        <f>VLOOKUP($C77,'3.내부이동'!$C$7:$AA$501,25,FALSE)</f>
        <v>483</v>
      </c>
      <c r="J77" s="114">
        <f>IF(ISERROR(VLOOKUP($C77,'2.사회적인구 행정구역별 집계'!$C$6:$M$73,2,FALSE)),0,VLOOKUP($C77,'2.사회적인구 행정구역별 집계'!$C$6:$M$73,2,FALSE))</f>
        <v>0</v>
      </c>
      <c r="K77" s="114"/>
      <c r="L77" s="114">
        <f>IF(ISERROR(VLOOKUP($C77,'2.사회적인구 행정구역별 집계'!$C$6:$M$73,3,FALSE)),0,VLOOKUP($C77,'2.사회적인구 행정구역별 집계'!$C$6:$M$73,3,FALSE))</f>
        <v>0</v>
      </c>
      <c r="M77" s="114">
        <f>IF(ISERROR(VLOOKUP($C77,'2.사회적인구 행정구역별 집계'!$C$6:$M$73,4,FALSE)),0,VLOOKUP($C77,'2.사회적인구 행정구역별 집계'!$C$6:$M$73,4,FALSE))</f>
        <v>0</v>
      </c>
      <c r="N77" s="114">
        <f>IF(ISERROR(VLOOKUP($C77,'2.사회적인구 행정구역별 집계'!$C$6:$M$73,5,FALSE)),0,VLOOKUP($C77,'2.사회적인구 행정구역별 집계'!$C$6:$M$73,5,FALSE))</f>
        <v>0</v>
      </c>
      <c r="O77" s="114">
        <f>IF(ISERROR(VLOOKUP($C77,'2.사회적인구 행정구역별 집계'!$C$6:$M$73,6,FALSE)),0,VLOOKUP($C77,'2.사회적인구 행정구역별 집계'!$C$6:$M$73,6,FALSE))</f>
        <v>0</v>
      </c>
      <c r="P77" s="160">
        <f t="shared" si="21"/>
        <v>475</v>
      </c>
      <c r="Q77" s="160">
        <f t="shared" si="22"/>
        <v>476</v>
      </c>
      <c r="R77" s="160">
        <f t="shared" si="22"/>
        <v>469</v>
      </c>
      <c r="S77" s="160">
        <f t="shared" si="23"/>
        <v>464</v>
      </c>
      <c r="T77" s="160">
        <f t="shared" si="24"/>
        <v>475</v>
      </c>
      <c r="U77" s="160">
        <f t="shared" si="25"/>
        <v>483</v>
      </c>
    </row>
    <row r="78" spans="1:21" ht="18" customHeight="1">
      <c r="A78" s="194" t="s">
        <v>1355</v>
      </c>
      <c r="B78" s="194" t="s">
        <v>1360</v>
      </c>
      <c r="C78" s="197" t="s">
        <v>193</v>
      </c>
      <c r="D78" s="201">
        <f>VLOOKUP($C78,'3.내부이동'!$C$7:$AA$501,20,FALSE)</f>
        <v>149</v>
      </c>
      <c r="E78" s="201">
        <f>VLOOKUP($C78,'3.내부이동'!$C$7:$AA$501,21,FALSE)</f>
        <v>149</v>
      </c>
      <c r="F78" s="201">
        <f>VLOOKUP($C78,'3.내부이동'!$C$7:$AA$501,22,FALSE)</f>
        <v>147</v>
      </c>
      <c r="G78" s="201">
        <f>VLOOKUP($C78,'3.내부이동'!$C$7:$AA$501,23,FALSE)</f>
        <v>145</v>
      </c>
      <c r="H78" s="201">
        <f>VLOOKUP($C78,'3.내부이동'!$C$7:$AA$501,24,FALSE)</f>
        <v>148</v>
      </c>
      <c r="I78" s="201">
        <f>VLOOKUP($C78,'3.내부이동'!$C$7:$AA$501,25,FALSE)</f>
        <v>151</v>
      </c>
      <c r="J78" s="114">
        <f>IF(ISERROR(VLOOKUP($C78,'2.사회적인구 행정구역별 집계'!$C$6:$M$73,2,FALSE)),0,VLOOKUP($C78,'2.사회적인구 행정구역별 집계'!$C$6:$M$73,2,FALSE))</f>
        <v>0</v>
      </c>
      <c r="K78" s="114"/>
      <c r="L78" s="114">
        <f>IF(ISERROR(VLOOKUP($C78,'2.사회적인구 행정구역별 집계'!$C$6:$M$73,3,FALSE)),0,VLOOKUP($C78,'2.사회적인구 행정구역별 집계'!$C$6:$M$73,3,FALSE))</f>
        <v>0</v>
      </c>
      <c r="M78" s="114">
        <f>IF(ISERROR(VLOOKUP($C78,'2.사회적인구 행정구역별 집계'!$C$6:$M$73,4,FALSE)),0,VLOOKUP($C78,'2.사회적인구 행정구역별 집계'!$C$6:$M$73,4,FALSE))</f>
        <v>0</v>
      </c>
      <c r="N78" s="114">
        <f>IF(ISERROR(VLOOKUP($C78,'2.사회적인구 행정구역별 집계'!$C$6:$M$73,5,FALSE)),0,VLOOKUP($C78,'2.사회적인구 행정구역별 집계'!$C$6:$M$73,5,FALSE))</f>
        <v>0</v>
      </c>
      <c r="O78" s="114">
        <f>IF(ISERROR(VLOOKUP($C78,'2.사회적인구 행정구역별 집계'!$C$6:$M$73,6,FALSE)),0,VLOOKUP($C78,'2.사회적인구 행정구역별 집계'!$C$6:$M$73,6,FALSE))</f>
        <v>0</v>
      </c>
      <c r="P78" s="160">
        <f t="shared" si="21"/>
        <v>149</v>
      </c>
      <c r="Q78" s="160">
        <f t="shared" si="22"/>
        <v>149</v>
      </c>
      <c r="R78" s="160">
        <f t="shared" si="22"/>
        <v>147</v>
      </c>
      <c r="S78" s="160">
        <f t="shared" si="23"/>
        <v>145</v>
      </c>
      <c r="T78" s="160">
        <f t="shared" si="24"/>
        <v>148</v>
      </c>
      <c r="U78" s="160">
        <f t="shared" si="25"/>
        <v>151</v>
      </c>
    </row>
    <row r="79" spans="1:21" ht="18" customHeight="1">
      <c r="A79" s="194" t="s">
        <v>1355</v>
      </c>
      <c r="B79" s="194" t="s">
        <v>1360</v>
      </c>
      <c r="C79" s="197" t="s">
        <v>194</v>
      </c>
      <c r="D79" s="201">
        <f>VLOOKUP($C79,'3.내부이동'!$C$7:$AA$501,20,FALSE)</f>
        <v>264</v>
      </c>
      <c r="E79" s="201">
        <f>VLOOKUP($C79,'3.내부이동'!$C$7:$AA$501,21,FALSE)</f>
        <v>264</v>
      </c>
      <c r="F79" s="201">
        <f>VLOOKUP($C79,'3.내부이동'!$C$7:$AA$501,22,FALSE)</f>
        <v>260</v>
      </c>
      <c r="G79" s="201">
        <f>VLOOKUP($C79,'3.내부이동'!$C$7:$AA$501,23,FALSE)</f>
        <v>258</v>
      </c>
      <c r="H79" s="201">
        <f>VLOOKUP($C79,'3.내부이동'!$C$7:$AA$501,24,FALSE)</f>
        <v>264</v>
      </c>
      <c r="I79" s="201">
        <f>VLOOKUP($C79,'3.내부이동'!$C$7:$AA$501,25,FALSE)</f>
        <v>269</v>
      </c>
      <c r="J79" s="114">
        <f>IF(ISERROR(VLOOKUP($C79,'2.사회적인구 행정구역별 집계'!$C$6:$M$73,2,FALSE)),0,VLOOKUP($C79,'2.사회적인구 행정구역별 집계'!$C$6:$M$73,2,FALSE))</f>
        <v>0</v>
      </c>
      <c r="K79" s="114"/>
      <c r="L79" s="114">
        <f>IF(ISERROR(VLOOKUP($C79,'2.사회적인구 행정구역별 집계'!$C$6:$M$73,3,FALSE)),0,VLOOKUP($C79,'2.사회적인구 행정구역별 집계'!$C$6:$M$73,3,FALSE))</f>
        <v>0</v>
      </c>
      <c r="M79" s="114">
        <f>IF(ISERROR(VLOOKUP($C79,'2.사회적인구 행정구역별 집계'!$C$6:$M$73,4,FALSE)),0,VLOOKUP($C79,'2.사회적인구 행정구역별 집계'!$C$6:$M$73,4,FALSE))</f>
        <v>0</v>
      </c>
      <c r="N79" s="114">
        <f>IF(ISERROR(VLOOKUP($C79,'2.사회적인구 행정구역별 집계'!$C$6:$M$73,5,FALSE)),0,VLOOKUP($C79,'2.사회적인구 행정구역별 집계'!$C$6:$M$73,5,FALSE))</f>
        <v>0</v>
      </c>
      <c r="O79" s="114">
        <f>IF(ISERROR(VLOOKUP($C79,'2.사회적인구 행정구역별 집계'!$C$6:$M$73,6,FALSE)),0,VLOOKUP($C79,'2.사회적인구 행정구역별 집계'!$C$6:$M$73,6,FALSE))</f>
        <v>0</v>
      </c>
      <c r="P79" s="160">
        <f t="shared" si="21"/>
        <v>264</v>
      </c>
      <c r="Q79" s="160">
        <f t="shared" si="22"/>
        <v>264</v>
      </c>
      <c r="R79" s="160">
        <f t="shared" si="22"/>
        <v>260</v>
      </c>
      <c r="S79" s="160">
        <f t="shared" si="23"/>
        <v>258</v>
      </c>
      <c r="T79" s="160">
        <f t="shared" si="24"/>
        <v>264</v>
      </c>
      <c r="U79" s="160">
        <f t="shared" si="25"/>
        <v>269</v>
      </c>
    </row>
    <row r="80" spans="1:21" ht="18" customHeight="1">
      <c r="A80" s="194" t="s">
        <v>1355</v>
      </c>
      <c r="B80" s="194" t="s">
        <v>1360</v>
      </c>
      <c r="C80" s="197" t="s">
        <v>195</v>
      </c>
      <c r="D80" s="201">
        <f>VLOOKUP($C80,'3.내부이동'!$C$7:$AA$501,20,FALSE)</f>
        <v>216</v>
      </c>
      <c r="E80" s="201">
        <f>VLOOKUP($C80,'3.내부이동'!$C$7:$AA$501,21,FALSE)</f>
        <v>216</v>
      </c>
      <c r="F80" s="201">
        <f>VLOOKUP($C80,'3.내부이동'!$C$7:$AA$501,22,FALSE)</f>
        <v>213</v>
      </c>
      <c r="G80" s="201">
        <f>VLOOKUP($C80,'3.내부이동'!$C$7:$AA$501,23,FALSE)</f>
        <v>211</v>
      </c>
      <c r="H80" s="201">
        <f>VLOOKUP($C80,'3.내부이동'!$C$7:$AA$501,24,FALSE)</f>
        <v>216</v>
      </c>
      <c r="I80" s="201">
        <f>VLOOKUP($C80,'3.내부이동'!$C$7:$AA$501,25,FALSE)</f>
        <v>220</v>
      </c>
      <c r="J80" s="114">
        <f>IF(ISERROR(VLOOKUP($C80,'2.사회적인구 행정구역별 집계'!$C$6:$M$73,2,FALSE)),0,VLOOKUP($C80,'2.사회적인구 행정구역별 집계'!$C$6:$M$73,2,FALSE))</f>
        <v>0</v>
      </c>
      <c r="K80" s="114"/>
      <c r="L80" s="114">
        <f>IF(ISERROR(VLOOKUP($C80,'2.사회적인구 행정구역별 집계'!$C$6:$M$73,3,FALSE)),0,VLOOKUP($C80,'2.사회적인구 행정구역별 집계'!$C$6:$M$73,3,FALSE))</f>
        <v>0</v>
      </c>
      <c r="M80" s="114">
        <f>IF(ISERROR(VLOOKUP($C80,'2.사회적인구 행정구역별 집계'!$C$6:$M$73,4,FALSE)),0,VLOOKUP($C80,'2.사회적인구 행정구역별 집계'!$C$6:$M$73,4,FALSE))</f>
        <v>0</v>
      </c>
      <c r="N80" s="114">
        <f>IF(ISERROR(VLOOKUP($C80,'2.사회적인구 행정구역별 집계'!$C$6:$M$73,5,FALSE)),0,VLOOKUP($C80,'2.사회적인구 행정구역별 집계'!$C$6:$M$73,5,FALSE))</f>
        <v>0</v>
      </c>
      <c r="O80" s="114">
        <f>IF(ISERROR(VLOOKUP($C80,'2.사회적인구 행정구역별 집계'!$C$6:$M$73,6,FALSE)),0,VLOOKUP($C80,'2.사회적인구 행정구역별 집계'!$C$6:$M$73,6,FALSE))</f>
        <v>0</v>
      </c>
      <c r="P80" s="160">
        <f t="shared" si="21"/>
        <v>216</v>
      </c>
      <c r="Q80" s="160">
        <f t="shared" si="22"/>
        <v>216</v>
      </c>
      <c r="R80" s="160">
        <f t="shared" si="22"/>
        <v>213</v>
      </c>
      <c r="S80" s="160">
        <f t="shared" si="23"/>
        <v>211</v>
      </c>
      <c r="T80" s="160">
        <f t="shared" si="24"/>
        <v>216</v>
      </c>
      <c r="U80" s="160">
        <f t="shared" si="25"/>
        <v>220</v>
      </c>
    </row>
    <row r="81" spans="1:21" ht="18" customHeight="1">
      <c r="A81" s="194" t="s">
        <v>1355</v>
      </c>
      <c r="B81" s="194" t="s">
        <v>1360</v>
      </c>
      <c r="C81" s="197" t="s">
        <v>196</v>
      </c>
      <c r="D81" s="201">
        <f>VLOOKUP($C81,'3.내부이동'!$C$7:$AA$501,20,FALSE)</f>
        <v>160</v>
      </c>
      <c r="E81" s="201">
        <f>VLOOKUP($C81,'3.내부이동'!$C$7:$AA$501,21,FALSE)</f>
        <v>160</v>
      </c>
      <c r="F81" s="201">
        <f>VLOOKUP($C81,'3.내부이동'!$C$7:$AA$501,22,FALSE)</f>
        <v>158</v>
      </c>
      <c r="G81" s="201">
        <f>VLOOKUP($C81,'3.내부이동'!$C$7:$AA$501,23,FALSE)</f>
        <v>156</v>
      </c>
      <c r="H81" s="201">
        <f>VLOOKUP($C81,'3.내부이동'!$C$7:$AA$501,24,FALSE)</f>
        <v>160</v>
      </c>
      <c r="I81" s="201">
        <f>VLOOKUP($C81,'3.내부이동'!$C$7:$AA$501,25,FALSE)</f>
        <v>163</v>
      </c>
      <c r="J81" s="114">
        <f>IF(ISERROR(VLOOKUP($C81,'2.사회적인구 행정구역별 집계'!$C$6:$M$73,2,FALSE)),0,VLOOKUP($C81,'2.사회적인구 행정구역별 집계'!$C$6:$M$73,2,FALSE))</f>
        <v>0</v>
      </c>
      <c r="K81" s="114"/>
      <c r="L81" s="114">
        <f>IF(ISERROR(VLOOKUP($C81,'2.사회적인구 행정구역별 집계'!$C$6:$M$73,3,FALSE)),0,VLOOKUP($C81,'2.사회적인구 행정구역별 집계'!$C$6:$M$73,3,FALSE))</f>
        <v>0</v>
      </c>
      <c r="M81" s="114">
        <f>IF(ISERROR(VLOOKUP($C81,'2.사회적인구 행정구역별 집계'!$C$6:$M$73,4,FALSE)),0,VLOOKUP($C81,'2.사회적인구 행정구역별 집계'!$C$6:$M$73,4,FALSE))</f>
        <v>0</v>
      </c>
      <c r="N81" s="114">
        <f>IF(ISERROR(VLOOKUP($C81,'2.사회적인구 행정구역별 집계'!$C$6:$M$73,5,FALSE)),0,VLOOKUP($C81,'2.사회적인구 행정구역별 집계'!$C$6:$M$73,5,FALSE))</f>
        <v>0</v>
      </c>
      <c r="O81" s="114">
        <f>IF(ISERROR(VLOOKUP($C81,'2.사회적인구 행정구역별 집계'!$C$6:$M$73,6,FALSE)),0,VLOOKUP($C81,'2.사회적인구 행정구역별 집계'!$C$6:$M$73,6,FALSE))</f>
        <v>0</v>
      </c>
      <c r="P81" s="160">
        <f t="shared" si="21"/>
        <v>160</v>
      </c>
      <c r="Q81" s="160">
        <f t="shared" si="22"/>
        <v>160</v>
      </c>
      <c r="R81" s="160">
        <f t="shared" si="22"/>
        <v>158</v>
      </c>
      <c r="S81" s="160">
        <f t="shared" si="23"/>
        <v>156</v>
      </c>
      <c r="T81" s="160">
        <f t="shared" si="24"/>
        <v>160</v>
      </c>
      <c r="U81" s="160">
        <f t="shared" si="25"/>
        <v>163</v>
      </c>
    </row>
    <row r="82" spans="1:21" ht="18" customHeight="1">
      <c r="A82" s="194" t="s">
        <v>1355</v>
      </c>
      <c r="B82" s="194" t="s">
        <v>1360</v>
      </c>
      <c r="C82" s="197" t="s">
        <v>197</v>
      </c>
      <c r="D82" s="201">
        <f>VLOOKUP($C82,'3.내부이동'!$C$7:$AA$501,20,FALSE)</f>
        <v>808</v>
      </c>
      <c r="E82" s="201">
        <f>VLOOKUP($C82,'3.내부이동'!$C$7:$AA$501,21,FALSE)</f>
        <v>809</v>
      </c>
      <c r="F82" s="201">
        <f>VLOOKUP($C82,'3.내부이동'!$C$7:$AA$501,22,FALSE)</f>
        <v>796</v>
      </c>
      <c r="G82" s="201">
        <f>VLOOKUP($C82,'3.내부이동'!$C$7:$AA$501,23,FALSE)</f>
        <v>789</v>
      </c>
      <c r="H82" s="201">
        <f>VLOOKUP($C82,'3.내부이동'!$C$7:$AA$501,24,FALSE)</f>
        <v>807</v>
      </c>
      <c r="I82" s="201">
        <f>VLOOKUP($C82,'3.내부이동'!$C$7:$AA$501,25,FALSE)</f>
        <v>822</v>
      </c>
      <c r="J82" s="114">
        <f>IF(ISERROR(VLOOKUP($C82,'2.사회적인구 행정구역별 집계'!$C$6:$M$73,2,FALSE)),0,VLOOKUP($C82,'2.사회적인구 행정구역별 집계'!$C$6:$M$73,2,FALSE))</f>
        <v>0</v>
      </c>
      <c r="K82" s="114"/>
      <c r="L82" s="114">
        <f>IF(ISERROR(VLOOKUP($C82,'2.사회적인구 행정구역별 집계'!$C$6:$M$73,3,FALSE)),0,VLOOKUP($C82,'2.사회적인구 행정구역별 집계'!$C$6:$M$73,3,FALSE))</f>
        <v>0</v>
      </c>
      <c r="M82" s="114">
        <f>IF(ISERROR(VLOOKUP($C82,'2.사회적인구 행정구역별 집계'!$C$6:$M$73,4,FALSE)),0,VLOOKUP($C82,'2.사회적인구 행정구역별 집계'!$C$6:$M$73,4,FALSE))</f>
        <v>0</v>
      </c>
      <c r="N82" s="114">
        <f>IF(ISERROR(VLOOKUP($C82,'2.사회적인구 행정구역별 집계'!$C$6:$M$73,5,FALSE)),0,VLOOKUP($C82,'2.사회적인구 행정구역별 집계'!$C$6:$M$73,5,FALSE))</f>
        <v>0</v>
      </c>
      <c r="O82" s="114">
        <f>IF(ISERROR(VLOOKUP($C82,'2.사회적인구 행정구역별 집계'!$C$6:$M$73,6,FALSE)),0,VLOOKUP($C82,'2.사회적인구 행정구역별 집계'!$C$6:$M$73,6,FALSE))</f>
        <v>0</v>
      </c>
      <c r="P82" s="160">
        <f t="shared" si="21"/>
        <v>808</v>
      </c>
      <c r="Q82" s="160">
        <f t="shared" si="22"/>
        <v>809</v>
      </c>
      <c r="R82" s="160">
        <f t="shared" si="22"/>
        <v>796</v>
      </c>
      <c r="S82" s="160">
        <f t="shared" si="23"/>
        <v>789</v>
      </c>
      <c r="T82" s="160">
        <f t="shared" si="24"/>
        <v>807</v>
      </c>
      <c r="U82" s="160">
        <f t="shared" si="25"/>
        <v>822</v>
      </c>
    </row>
    <row r="83" spans="1:21" ht="18" customHeight="1">
      <c r="A83" s="194" t="s">
        <v>1355</v>
      </c>
      <c r="B83" s="194" t="s">
        <v>1360</v>
      </c>
      <c r="C83" s="197" t="s">
        <v>198</v>
      </c>
      <c r="D83" s="201">
        <f>VLOOKUP($C83,'3.내부이동'!$C$7:$AA$501,20,FALSE)</f>
        <v>994</v>
      </c>
      <c r="E83" s="201">
        <f>VLOOKUP($C83,'3.내부이동'!$C$7:$AA$501,21,FALSE)</f>
        <v>995</v>
      </c>
      <c r="F83" s="201">
        <f>VLOOKUP($C83,'3.내부이동'!$C$7:$AA$501,22,FALSE)</f>
        <v>980</v>
      </c>
      <c r="G83" s="201">
        <f>VLOOKUP($C83,'3.내부이동'!$C$7:$AA$501,23,FALSE)</f>
        <v>970</v>
      </c>
      <c r="H83" s="201">
        <f>VLOOKUP($C83,'3.내부이동'!$C$7:$AA$501,24,FALSE)</f>
        <v>993</v>
      </c>
      <c r="I83" s="201">
        <f>VLOOKUP($C83,'3.내부이동'!$C$7:$AA$501,25,FALSE)</f>
        <v>1011</v>
      </c>
      <c r="J83" s="114">
        <f>IF(ISERROR(VLOOKUP($C83,'2.사회적인구 행정구역별 집계'!$C$6:$M$73,2,FALSE)),0,VLOOKUP($C83,'2.사회적인구 행정구역별 집계'!$C$6:$M$73,2,FALSE))</f>
        <v>0</v>
      </c>
      <c r="K83" s="114"/>
      <c r="L83" s="114">
        <f>IF(ISERROR(VLOOKUP($C83,'2.사회적인구 행정구역별 집계'!$C$6:$M$73,3,FALSE)),0,VLOOKUP($C83,'2.사회적인구 행정구역별 집계'!$C$6:$M$73,3,FALSE))</f>
        <v>0</v>
      </c>
      <c r="M83" s="114">
        <f>IF(ISERROR(VLOOKUP($C83,'2.사회적인구 행정구역별 집계'!$C$6:$M$73,4,FALSE)),0,VLOOKUP($C83,'2.사회적인구 행정구역별 집계'!$C$6:$M$73,4,FALSE))</f>
        <v>0</v>
      </c>
      <c r="N83" s="114">
        <f>IF(ISERROR(VLOOKUP($C83,'2.사회적인구 행정구역별 집계'!$C$6:$M$73,5,FALSE)),0,VLOOKUP($C83,'2.사회적인구 행정구역별 집계'!$C$6:$M$73,5,FALSE))</f>
        <v>0</v>
      </c>
      <c r="O83" s="114">
        <f>IF(ISERROR(VLOOKUP($C83,'2.사회적인구 행정구역별 집계'!$C$6:$M$73,6,FALSE)),0,VLOOKUP($C83,'2.사회적인구 행정구역별 집계'!$C$6:$M$73,6,FALSE))</f>
        <v>0</v>
      </c>
      <c r="P83" s="160">
        <f t="shared" si="21"/>
        <v>994</v>
      </c>
      <c r="Q83" s="160">
        <f t="shared" si="22"/>
        <v>995</v>
      </c>
      <c r="R83" s="160">
        <f t="shared" si="22"/>
        <v>980</v>
      </c>
      <c r="S83" s="160">
        <f t="shared" si="23"/>
        <v>970</v>
      </c>
      <c r="T83" s="160">
        <f t="shared" si="24"/>
        <v>993</v>
      </c>
      <c r="U83" s="160">
        <f t="shared" si="25"/>
        <v>1011</v>
      </c>
    </row>
    <row r="84" spans="1:21" ht="18" customHeight="1">
      <c r="A84" s="194" t="s">
        <v>1355</v>
      </c>
      <c r="B84" s="194" t="s">
        <v>1360</v>
      </c>
      <c r="C84" s="197" t="s">
        <v>199</v>
      </c>
      <c r="D84" s="201">
        <f>VLOOKUP($C84,'3.내부이동'!$C$7:$AA$501,20,FALSE)</f>
        <v>1765</v>
      </c>
      <c r="E84" s="201">
        <f>VLOOKUP($C84,'3.내부이동'!$C$7:$AA$501,21,FALSE)</f>
        <v>1767</v>
      </c>
      <c r="F84" s="201">
        <f>VLOOKUP($C84,'3.내부이동'!$C$7:$AA$501,22,FALSE)</f>
        <v>1741</v>
      </c>
      <c r="G84" s="201">
        <f>VLOOKUP($C84,'3.내부이동'!$C$7:$AA$501,23,FALSE)</f>
        <v>1722</v>
      </c>
      <c r="H84" s="201">
        <f>VLOOKUP($C84,'3.내부이동'!$C$7:$AA$501,24,FALSE)</f>
        <v>1763</v>
      </c>
      <c r="I84" s="201">
        <f>VLOOKUP($C84,'3.내부이동'!$C$7:$AA$501,25,FALSE)</f>
        <v>1795</v>
      </c>
      <c r="J84" s="114">
        <f>IF(ISERROR(VLOOKUP($C84,'2.사회적인구 행정구역별 집계'!$C$6:$M$73,2,FALSE)),0,VLOOKUP($C84,'2.사회적인구 행정구역별 집계'!$C$6:$M$73,2,FALSE))</f>
        <v>0</v>
      </c>
      <c r="K84" s="114"/>
      <c r="L84" s="114">
        <f>IF(ISERROR(VLOOKUP($C84,'2.사회적인구 행정구역별 집계'!$C$6:$M$73,3,FALSE)),0,VLOOKUP($C84,'2.사회적인구 행정구역별 집계'!$C$6:$M$73,3,FALSE))</f>
        <v>0</v>
      </c>
      <c r="M84" s="114">
        <f>IF(ISERROR(VLOOKUP($C84,'2.사회적인구 행정구역별 집계'!$C$6:$M$73,4,FALSE)),0,VLOOKUP($C84,'2.사회적인구 행정구역별 집계'!$C$6:$M$73,4,FALSE))</f>
        <v>0</v>
      </c>
      <c r="N84" s="114">
        <f>IF(ISERROR(VLOOKUP($C84,'2.사회적인구 행정구역별 집계'!$C$6:$M$73,5,FALSE)),0,VLOOKUP($C84,'2.사회적인구 행정구역별 집계'!$C$6:$M$73,5,FALSE))</f>
        <v>0</v>
      </c>
      <c r="O84" s="114">
        <f>IF(ISERROR(VLOOKUP($C84,'2.사회적인구 행정구역별 집계'!$C$6:$M$73,6,FALSE)),0,VLOOKUP($C84,'2.사회적인구 행정구역별 집계'!$C$6:$M$73,6,FALSE))</f>
        <v>0</v>
      </c>
      <c r="P84" s="160">
        <f t="shared" si="21"/>
        <v>1765</v>
      </c>
      <c r="Q84" s="160">
        <f t="shared" si="22"/>
        <v>1767</v>
      </c>
      <c r="R84" s="160">
        <f t="shared" si="22"/>
        <v>1741</v>
      </c>
      <c r="S84" s="160">
        <f t="shared" si="23"/>
        <v>1722</v>
      </c>
      <c r="T84" s="160">
        <f t="shared" si="24"/>
        <v>1763</v>
      </c>
      <c r="U84" s="160">
        <f t="shared" si="25"/>
        <v>1795</v>
      </c>
    </row>
    <row r="85" spans="1:21" ht="18" customHeight="1">
      <c r="A85" s="194" t="s">
        <v>1355</v>
      </c>
      <c r="B85" s="194" t="s">
        <v>1361</v>
      </c>
      <c r="C85" s="197" t="s">
        <v>200</v>
      </c>
      <c r="D85" s="201">
        <f>VLOOKUP($C85,'3.내부이동'!$C$7:$AA$501,20,FALSE)</f>
        <v>196</v>
      </c>
      <c r="E85" s="201">
        <f>VLOOKUP($C85,'3.내부이동'!$C$7:$AA$501,21,FALSE)</f>
        <v>196</v>
      </c>
      <c r="F85" s="201">
        <f>VLOOKUP($C85,'3.내부이동'!$C$7:$AA$501,22,FALSE)</f>
        <v>193</v>
      </c>
      <c r="G85" s="201">
        <f>VLOOKUP($C85,'3.내부이동'!$C$7:$AA$501,23,FALSE)</f>
        <v>191</v>
      </c>
      <c r="H85" s="201">
        <f>VLOOKUP($C85,'3.내부이동'!$C$7:$AA$501,24,FALSE)</f>
        <v>196</v>
      </c>
      <c r="I85" s="201">
        <f>VLOOKUP($C85,'3.내부이동'!$C$7:$AA$501,25,FALSE)</f>
        <v>200</v>
      </c>
      <c r="J85" s="114">
        <f>IF(ISERROR(VLOOKUP($C85,'2.사회적인구 행정구역별 집계'!$C$6:$M$73,2,FALSE)),0,VLOOKUP($C85,'2.사회적인구 행정구역별 집계'!$C$6:$M$73,2,FALSE))</f>
        <v>0</v>
      </c>
      <c r="K85" s="114"/>
      <c r="L85" s="114">
        <f>IF(ISERROR(VLOOKUP($C85,'2.사회적인구 행정구역별 집계'!$C$6:$M$73,3,FALSE)),0,VLOOKUP($C85,'2.사회적인구 행정구역별 집계'!$C$6:$M$73,3,FALSE))</f>
        <v>0</v>
      </c>
      <c r="M85" s="114">
        <f>IF(ISERROR(VLOOKUP($C85,'2.사회적인구 행정구역별 집계'!$C$6:$M$73,4,FALSE)),0,VLOOKUP($C85,'2.사회적인구 행정구역별 집계'!$C$6:$M$73,4,FALSE))</f>
        <v>0</v>
      </c>
      <c r="N85" s="114">
        <f>IF(ISERROR(VLOOKUP($C85,'2.사회적인구 행정구역별 집계'!$C$6:$M$73,5,FALSE)),0,VLOOKUP($C85,'2.사회적인구 행정구역별 집계'!$C$6:$M$73,5,FALSE))</f>
        <v>0</v>
      </c>
      <c r="O85" s="114">
        <f>IF(ISERROR(VLOOKUP($C85,'2.사회적인구 행정구역별 집계'!$C$6:$M$73,6,FALSE)),0,VLOOKUP($C85,'2.사회적인구 행정구역별 집계'!$C$6:$M$73,6,FALSE))</f>
        <v>0</v>
      </c>
      <c r="P85" s="160">
        <f t="shared" si="21"/>
        <v>196</v>
      </c>
      <c r="Q85" s="160">
        <f t="shared" si="22"/>
        <v>196</v>
      </c>
      <c r="R85" s="160">
        <f t="shared" si="22"/>
        <v>193</v>
      </c>
      <c r="S85" s="160">
        <f t="shared" si="23"/>
        <v>191</v>
      </c>
      <c r="T85" s="160">
        <f t="shared" si="24"/>
        <v>196</v>
      </c>
      <c r="U85" s="160">
        <f t="shared" si="25"/>
        <v>200</v>
      </c>
    </row>
    <row r="86" spans="1:21" ht="18" customHeight="1">
      <c r="A86" s="194" t="s">
        <v>1355</v>
      </c>
      <c r="B86" s="194" t="s">
        <v>1361</v>
      </c>
      <c r="C86" s="197" t="s">
        <v>201</v>
      </c>
      <c r="D86" s="201">
        <f>VLOOKUP($C86,'3.내부이동'!$C$7:$AA$501,20,FALSE)</f>
        <v>103</v>
      </c>
      <c r="E86" s="201">
        <f>VLOOKUP($C86,'3.내부이동'!$C$7:$AA$501,21,FALSE)</f>
        <v>103</v>
      </c>
      <c r="F86" s="201">
        <f>VLOOKUP($C86,'3.내부이동'!$C$7:$AA$501,22,FALSE)</f>
        <v>101</v>
      </c>
      <c r="G86" s="201">
        <f>VLOOKUP($C86,'3.내부이동'!$C$7:$AA$501,23,FALSE)</f>
        <v>100</v>
      </c>
      <c r="H86" s="201">
        <f>VLOOKUP($C86,'3.내부이동'!$C$7:$AA$501,24,FALSE)</f>
        <v>103</v>
      </c>
      <c r="I86" s="201">
        <f>VLOOKUP($C86,'3.내부이동'!$C$7:$AA$501,25,FALSE)</f>
        <v>105</v>
      </c>
      <c r="J86" s="114">
        <f>IF(ISERROR(VLOOKUP($C86,'2.사회적인구 행정구역별 집계'!$C$6:$M$73,2,FALSE)),0,VLOOKUP($C86,'2.사회적인구 행정구역별 집계'!$C$6:$M$73,2,FALSE))</f>
        <v>0</v>
      </c>
      <c r="K86" s="114"/>
      <c r="L86" s="114">
        <f>IF(ISERROR(VLOOKUP($C86,'2.사회적인구 행정구역별 집계'!$C$6:$M$73,3,FALSE)),0,VLOOKUP($C86,'2.사회적인구 행정구역별 집계'!$C$6:$M$73,3,FALSE))</f>
        <v>0</v>
      </c>
      <c r="M86" s="114">
        <f>IF(ISERROR(VLOOKUP($C86,'2.사회적인구 행정구역별 집계'!$C$6:$M$73,4,FALSE)),0,VLOOKUP($C86,'2.사회적인구 행정구역별 집계'!$C$6:$M$73,4,FALSE))</f>
        <v>0</v>
      </c>
      <c r="N86" s="114">
        <f>IF(ISERROR(VLOOKUP($C86,'2.사회적인구 행정구역별 집계'!$C$6:$M$73,5,FALSE)),0,VLOOKUP($C86,'2.사회적인구 행정구역별 집계'!$C$6:$M$73,5,FALSE))</f>
        <v>0</v>
      </c>
      <c r="O86" s="114">
        <f>IF(ISERROR(VLOOKUP($C86,'2.사회적인구 행정구역별 집계'!$C$6:$M$73,6,FALSE)),0,VLOOKUP($C86,'2.사회적인구 행정구역별 집계'!$C$6:$M$73,6,FALSE))</f>
        <v>0</v>
      </c>
      <c r="P86" s="160">
        <f t="shared" si="21"/>
        <v>103</v>
      </c>
      <c r="Q86" s="160">
        <f t="shared" si="22"/>
        <v>103</v>
      </c>
      <c r="R86" s="160">
        <f t="shared" si="22"/>
        <v>101</v>
      </c>
      <c r="S86" s="160">
        <f t="shared" si="23"/>
        <v>100</v>
      </c>
      <c r="T86" s="160">
        <f t="shared" si="24"/>
        <v>103</v>
      </c>
      <c r="U86" s="160">
        <f t="shared" si="25"/>
        <v>105</v>
      </c>
    </row>
    <row r="87" spans="1:21" ht="18" customHeight="1">
      <c r="A87" s="194" t="s">
        <v>1355</v>
      </c>
      <c r="B87" s="194" t="s">
        <v>1361</v>
      </c>
      <c r="C87" s="197" t="s">
        <v>202</v>
      </c>
      <c r="D87" s="201">
        <f>VLOOKUP($C87,'3.내부이동'!$C$7:$AA$501,20,FALSE)</f>
        <v>85</v>
      </c>
      <c r="E87" s="201">
        <f>VLOOKUP($C87,'3.내부이동'!$C$7:$AA$501,21,FALSE)</f>
        <v>85</v>
      </c>
      <c r="F87" s="201">
        <f>VLOOKUP($C87,'3.내부이동'!$C$7:$AA$501,22,FALSE)</f>
        <v>84</v>
      </c>
      <c r="G87" s="201">
        <f>VLOOKUP($C87,'3.내부이동'!$C$7:$AA$501,23,FALSE)</f>
        <v>83</v>
      </c>
      <c r="H87" s="201">
        <f>VLOOKUP($C87,'3.내부이동'!$C$7:$AA$501,24,FALSE)</f>
        <v>85</v>
      </c>
      <c r="I87" s="201">
        <f>VLOOKUP($C87,'3.내부이동'!$C$7:$AA$501,25,FALSE)</f>
        <v>86</v>
      </c>
      <c r="J87" s="114">
        <f>IF(ISERROR(VLOOKUP($C87,'2.사회적인구 행정구역별 집계'!$C$6:$M$73,2,FALSE)),0,VLOOKUP($C87,'2.사회적인구 행정구역별 집계'!$C$6:$M$73,2,FALSE))</f>
        <v>0</v>
      </c>
      <c r="K87" s="114"/>
      <c r="L87" s="114">
        <f>IF(ISERROR(VLOOKUP($C87,'2.사회적인구 행정구역별 집계'!$C$6:$M$73,3,FALSE)),0,VLOOKUP($C87,'2.사회적인구 행정구역별 집계'!$C$6:$M$73,3,FALSE))</f>
        <v>0</v>
      </c>
      <c r="M87" s="114">
        <f>IF(ISERROR(VLOOKUP($C87,'2.사회적인구 행정구역별 집계'!$C$6:$M$73,4,FALSE)),0,VLOOKUP($C87,'2.사회적인구 행정구역별 집계'!$C$6:$M$73,4,FALSE))</f>
        <v>0</v>
      </c>
      <c r="N87" s="114">
        <f>IF(ISERROR(VLOOKUP($C87,'2.사회적인구 행정구역별 집계'!$C$6:$M$73,5,FALSE)),0,VLOOKUP($C87,'2.사회적인구 행정구역별 집계'!$C$6:$M$73,5,FALSE))</f>
        <v>0</v>
      </c>
      <c r="O87" s="114">
        <f>IF(ISERROR(VLOOKUP($C87,'2.사회적인구 행정구역별 집계'!$C$6:$M$73,6,FALSE)),0,VLOOKUP($C87,'2.사회적인구 행정구역별 집계'!$C$6:$M$73,6,FALSE))</f>
        <v>0</v>
      </c>
      <c r="P87" s="160">
        <f t="shared" si="21"/>
        <v>85</v>
      </c>
      <c r="Q87" s="160">
        <f t="shared" si="22"/>
        <v>85</v>
      </c>
      <c r="R87" s="160">
        <f t="shared" si="22"/>
        <v>84</v>
      </c>
      <c r="S87" s="160">
        <f t="shared" si="23"/>
        <v>83</v>
      </c>
      <c r="T87" s="160">
        <f t="shared" si="24"/>
        <v>85</v>
      </c>
      <c r="U87" s="160">
        <f t="shared" si="25"/>
        <v>86</v>
      </c>
    </row>
    <row r="88" spans="1:21" ht="18" customHeight="1">
      <c r="A88" s="194" t="s">
        <v>1355</v>
      </c>
      <c r="B88" s="194" t="s">
        <v>1362</v>
      </c>
      <c r="C88" s="197" t="s">
        <v>203</v>
      </c>
      <c r="D88" s="201">
        <f>VLOOKUP($C88,'3.내부이동'!$C$7:$AA$501,20,FALSE)</f>
        <v>147</v>
      </c>
      <c r="E88" s="201">
        <f>VLOOKUP($C88,'3.내부이동'!$C$7:$AA$501,21,FALSE)</f>
        <v>147</v>
      </c>
      <c r="F88" s="201">
        <f>VLOOKUP($C88,'3.내부이동'!$C$7:$AA$501,22,FALSE)</f>
        <v>145</v>
      </c>
      <c r="G88" s="201">
        <f>VLOOKUP($C88,'3.내부이동'!$C$7:$AA$501,23,FALSE)</f>
        <v>144</v>
      </c>
      <c r="H88" s="201">
        <f>VLOOKUP($C88,'3.내부이동'!$C$7:$AA$501,24,FALSE)</f>
        <v>147</v>
      </c>
      <c r="I88" s="201">
        <f>VLOOKUP($C88,'3.내부이동'!$C$7:$AA$501,25,FALSE)</f>
        <v>150</v>
      </c>
      <c r="J88" s="114">
        <f>IF(ISERROR(VLOOKUP($C88,'2.사회적인구 행정구역별 집계'!$C$6:$M$73,2,FALSE)),0,VLOOKUP($C88,'2.사회적인구 행정구역별 집계'!$C$6:$M$73,2,FALSE))</f>
        <v>0</v>
      </c>
      <c r="K88" s="114"/>
      <c r="L88" s="114">
        <f>IF(ISERROR(VLOOKUP($C88,'2.사회적인구 행정구역별 집계'!$C$6:$M$73,3,FALSE)),0,VLOOKUP($C88,'2.사회적인구 행정구역별 집계'!$C$6:$M$73,3,FALSE))</f>
        <v>0</v>
      </c>
      <c r="M88" s="114">
        <f>IF(ISERROR(VLOOKUP($C88,'2.사회적인구 행정구역별 집계'!$C$6:$M$73,4,FALSE)),0,VLOOKUP($C88,'2.사회적인구 행정구역별 집계'!$C$6:$M$73,4,FALSE))</f>
        <v>0</v>
      </c>
      <c r="N88" s="114">
        <f>IF(ISERROR(VLOOKUP($C88,'2.사회적인구 행정구역별 집계'!$C$6:$M$73,5,FALSE)),0,VLOOKUP($C88,'2.사회적인구 행정구역별 집계'!$C$6:$M$73,5,FALSE))</f>
        <v>0</v>
      </c>
      <c r="O88" s="114">
        <f>IF(ISERROR(VLOOKUP($C88,'2.사회적인구 행정구역별 집계'!$C$6:$M$73,6,FALSE)),0,VLOOKUP($C88,'2.사회적인구 행정구역별 집계'!$C$6:$M$73,6,FALSE))</f>
        <v>0</v>
      </c>
      <c r="P88" s="160">
        <f t="shared" si="21"/>
        <v>147</v>
      </c>
      <c r="Q88" s="160">
        <f t="shared" si="22"/>
        <v>147</v>
      </c>
      <c r="R88" s="160">
        <f t="shared" si="22"/>
        <v>145</v>
      </c>
      <c r="S88" s="160">
        <f t="shared" si="23"/>
        <v>144</v>
      </c>
      <c r="T88" s="160">
        <f t="shared" si="24"/>
        <v>147</v>
      </c>
      <c r="U88" s="160">
        <f t="shared" si="25"/>
        <v>150</v>
      </c>
    </row>
    <row r="89" spans="1:21" ht="18" customHeight="1">
      <c r="A89" s="194" t="s">
        <v>1355</v>
      </c>
      <c r="B89" s="194" t="s">
        <v>1362</v>
      </c>
      <c r="C89" s="197" t="s">
        <v>204</v>
      </c>
      <c r="D89" s="201">
        <f>VLOOKUP($C89,'3.내부이동'!$C$7:$AA$501,20,FALSE)</f>
        <v>103</v>
      </c>
      <c r="E89" s="201">
        <f>VLOOKUP($C89,'3.내부이동'!$C$7:$AA$501,21,FALSE)</f>
        <v>103</v>
      </c>
      <c r="F89" s="201">
        <f>VLOOKUP($C89,'3.내부이동'!$C$7:$AA$501,22,FALSE)</f>
        <v>101</v>
      </c>
      <c r="G89" s="201">
        <f>VLOOKUP($C89,'3.내부이동'!$C$7:$AA$501,23,FALSE)</f>
        <v>100</v>
      </c>
      <c r="H89" s="201">
        <f>VLOOKUP($C89,'3.내부이동'!$C$7:$AA$501,24,FALSE)</f>
        <v>103</v>
      </c>
      <c r="I89" s="201">
        <f>VLOOKUP($C89,'3.내부이동'!$C$7:$AA$501,25,FALSE)</f>
        <v>105</v>
      </c>
      <c r="J89" s="114">
        <f>IF(ISERROR(VLOOKUP($C89,'2.사회적인구 행정구역별 집계'!$C$6:$M$73,2,FALSE)),0,VLOOKUP($C89,'2.사회적인구 행정구역별 집계'!$C$6:$M$73,2,FALSE))</f>
        <v>0</v>
      </c>
      <c r="K89" s="114"/>
      <c r="L89" s="114">
        <f>IF(ISERROR(VLOOKUP($C89,'2.사회적인구 행정구역별 집계'!$C$6:$M$73,3,FALSE)),0,VLOOKUP($C89,'2.사회적인구 행정구역별 집계'!$C$6:$M$73,3,FALSE))</f>
        <v>0</v>
      </c>
      <c r="M89" s="114">
        <f>IF(ISERROR(VLOOKUP($C89,'2.사회적인구 행정구역별 집계'!$C$6:$M$73,4,FALSE)),0,VLOOKUP($C89,'2.사회적인구 행정구역별 집계'!$C$6:$M$73,4,FALSE))</f>
        <v>0</v>
      </c>
      <c r="N89" s="114">
        <f>IF(ISERROR(VLOOKUP($C89,'2.사회적인구 행정구역별 집계'!$C$6:$M$73,5,FALSE)),0,VLOOKUP($C89,'2.사회적인구 행정구역별 집계'!$C$6:$M$73,5,FALSE))</f>
        <v>0</v>
      </c>
      <c r="O89" s="114">
        <f>IF(ISERROR(VLOOKUP($C89,'2.사회적인구 행정구역별 집계'!$C$6:$M$73,6,FALSE)),0,VLOOKUP($C89,'2.사회적인구 행정구역별 집계'!$C$6:$M$73,6,FALSE))</f>
        <v>0</v>
      </c>
      <c r="P89" s="160">
        <f t="shared" si="21"/>
        <v>103</v>
      </c>
      <c r="Q89" s="160">
        <f t="shared" si="22"/>
        <v>103</v>
      </c>
      <c r="R89" s="160">
        <f t="shared" si="22"/>
        <v>101</v>
      </c>
      <c r="S89" s="160">
        <f t="shared" si="23"/>
        <v>100</v>
      </c>
      <c r="T89" s="160">
        <f t="shared" si="24"/>
        <v>103</v>
      </c>
      <c r="U89" s="160">
        <f t="shared" si="25"/>
        <v>105</v>
      </c>
    </row>
    <row r="90" spans="1:21" ht="18" customHeight="1">
      <c r="A90" s="194" t="s">
        <v>1355</v>
      </c>
      <c r="B90" s="194" t="s">
        <v>1362</v>
      </c>
      <c r="C90" s="197" t="s">
        <v>205</v>
      </c>
      <c r="D90" s="201">
        <f>VLOOKUP($C90,'3.내부이동'!$C$7:$AA$501,20,FALSE)</f>
        <v>199</v>
      </c>
      <c r="E90" s="201">
        <f>VLOOKUP($C90,'3.내부이동'!$C$7:$AA$501,21,FALSE)</f>
        <v>199</v>
      </c>
      <c r="F90" s="201">
        <f>VLOOKUP($C90,'3.내부이동'!$C$7:$AA$501,22,FALSE)</f>
        <v>196</v>
      </c>
      <c r="G90" s="201">
        <f>VLOOKUP($C90,'3.내부이동'!$C$7:$AA$501,23,FALSE)</f>
        <v>195</v>
      </c>
      <c r="H90" s="201">
        <f>VLOOKUP($C90,'3.내부이동'!$C$7:$AA$501,24,FALSE)</f>
        <v>199</v>
      </c>
      <c r="I90" s="201">
        <f>VLOOKUP($C90,'3.내부이동'!$C$7:$AA$501,25,FALSE)</f>
        <v>203</v>
      </c>
      <c r="J90" s="114">
        <f>IF(ISERROR(VLOOKUP($C90,'2.사회적인구 행정구역별 집계'!$C$6:$M$73,2,FALSE)),0,VLOOKUP($C90,'2.사회적인구 행정구역별 집계'!$C$6:$M$73,2,FALSE))</f>
        <v>0</v>
      </c>
      <c r="K90" s="114"/>
      <c r="L90" s="114">
        <f>IF(ISERROR(VLOOKUP($C90,'2.사회적인구 행정구역별 집계'!$C$6:$M$73,3,FALSE)),0,VLOOKUP($C90,'2.사회적인구 행정구역별 집계'!$C$6:$M$73,3,FALSE))</f>
        <v>0</v>
      </c>
      <c r="M90" s="114">
        <f>IF(ISERROR(VLOOKUP($C90,'2.사회적인구 행정구역별 집계'!$C$6:$M$73,4,FALSE)),0,VLOOKUP($C90,'2.사회적인구 행정구역별 집계'!$C$6:$M$73,4,FALSE))</f>
        <v>0</v>
      </c>
      <c r="N90" s="114">
        <f>IF(ISERROR(VLOOKUP($C90,'2.사회적인구 행정구역별 집계'!$C$6:$M$73,5,FALSE)),0,VLOOKUP($C90,'2.사회적인구 행정구역별 집계'!$C$6:$M$73,5,FALSE))</f>
        <v>0</v>
      </c>
      <c r="O90" s="114">
        <f>IF(ISERROR(VLOOKUP($C90,'2.사회적인구 행정구역별 집계'!$C$6:$M$73,6,FALSE)),0,VLOOKUP($C90,'2.사회적인구 행정구역별 집계'!$C$6:$M$73,6,FALSE))</f>
        <v>0</v>
      </c>
      <c r="P90" s="160">
        <f t="shared" si="21"/>
        <v>199</v>
      </c>
      <c r="Q90" s="160">
        <f t="shared" si="22"/>
        <v>199</v>
      </c>
      <c r="R90" s="160">
        <f t="shared" si="22"/>
        <v>196</v>
      </c>
      <c r="S90" s="160">
        <f t="shared" si="23"/>
        <v>195</v>
      </c>
      <c r="T90" s="160">
        <f t="shared" si="24"/>
        <v>199</v>
      </c>
      <c r="U90" s="160">
        <f t="shared" si="25"/>
        <v>203</v>
      </c>
    </row>
    <row r="91" spans="1:21" ht="18" customHeight="1">
      <c r="A91" s="194" t="s">
        <v>1355</v>
      </c>
      <c r="B91" s="194" t="s">
        <v>1362</v>
      </c>
      <c r="C91" s="197" t="s">
        <v>206</v>
      </c>
      <c r="D91" s="201">
        <f>VLOOKUP($C91,'3.내부이동'!$C$7:$AA$501,20,FALSE)</f>
        <v>153</v>
      </c>
      <c r="E91" s="201">
        <f>VLOOKUP($C91,'3.내부이동'!$C$7:$AA$501,21,FALSE)</f>
        <v>153</v>
      </c>
      <c r="F91" s="201">
        <f>VLOOKUP($C91,'3.내부이동'!$C$7:$AA$501,22,FALSE)</f>
        <v>151</v>
      </c>
      <c r="G91" s="201">
        <f>VLOOKUP($C91,'3.내부이동'!$C$7:$AA$501,23,FALSE)</f>
        <v>149</v>
      </c>
      <c r="H91" s="201">
        <f>VLOOKUP($C91,'3.내부이동'!$C$7:$AA$501,24,FALSE)</f>
        <v>153</v>
      </c>
      <c r="I91" s="201">
        <f>VLOOKUP($C91,'3.내부이동'!$C$7:$AA$501,25,FALSE)</f>
        <v>155</v>
      </c>
      <c r="J91" s="114">
        <f>IF(ISERROR(VLOOKUP($C91,'2.사회적인구 행정구역별 집계'!$C$6:$M$73,2,FALSE)),0,VLOOKUP($C91,'2.사회적인구 행정구역별 집계'!$C$6:$M$73,2,FALSE))</f>
        <v>0</v>
      </c>
      <c r="K91" s="114"/>
      <c r="L91" s="114">
        <f>IF(ISERROR(VLOOKUP($C91,'2.사회적인구 행정구역별 집계'!$C$6:$M$73,3,FALSE)),0,VLOOKUP($C91,'2.사회적인구 행정구역별 집계'!$C$6:$M$73,3,FALSE))</f>
        <v>0</v>
      </c>
      <c r="M91" s="114">
        <f>IF(ISERROR(VLOOKUP($C91,'2.사회적인구 행정구역별 집계'!$C$6:$M$73,4,FALSE)),0,VLOOKUP($C91,'2.사회적인구 행정구역별 집계'!$C$6:$M$73,4,FALSE))</f>
        <v>0</v>
      </c>
      <c r="N91" s="114">
        <f>IF(ISERROR(VLOOKUP($C91,'2.사회적인구 행정구역별 집계'!$C$6:$M$73,5,FALSE)),0,VLOOKUP($C91,'2.사회적인구 행정구역별 집계'!$C$6:$M$73,5,FALSE))</f>
        <v>0</v>
      </c>
      <c r="O91" s="114">
        <f>IF(ISERROR(VLOOKUP($C91,'2.사회적인구 행정구역별 집계'!$C$6:$M$73,6,FALSE)),0,VLOOKUP($C91,'2.사회적인구 행정구역별 집계'!$C$6:$M$73,6,FALSE))</f>
        <v>0</v>
      </c>
      <c r="P91" s="160">
        <f t="shared" si="21"/>
        <v>153</v>
      </c>
      <c r="Q91" s="160">
        <f t="shared" si="22"/>
        <v>153</v>
      </c>
      <c r="R91" s="160">
        <f t="shared" si="22"/>
        <v>151</v>
      </c>
      <c r="S91" s="160">
        <f t="shared" si="23"/>
        <v>149</v>
      </c>
      <c r="T91" s="160">
        <f t="shared" si="24"/>
        <v>153</v>
      </c>
      <c r="U91" s="160">
        <f t="shared" si="25"/>
        <v>155</v>
      </c>
    </row>
    <row r="92" spans="1:21" ht="18" customHeight="1">
      <c r="A92" s="194" t="s">
        <v>1355</v>
      </c>
      <c r="B92" s="194" t="s">
        <v>1362</v>
      </c>
      <c r="C92" s="197" t="s">
        <v>207</v>
      </c>
      <c r="D92" s="201">
        <f>VLOOKUP($C92,'3.내부이동'!$C$7:$AA$501,20,FALSE)</f>
        <v>67</v>
      </c>
      <c r="E92" s="201">
        <f>VLOOKUP($C92,'3.내부이동'!$C$7:$AA$501,21,FALSE)</f>
        <v>67</v>
      </c>
      <c r="F92" s="201">
        <f>VLOOKUP($C92,'3.내부이동'!$C$7:$AA$501,22,FALSE)</f>
        <v>66</v>
      </c>
      <c r="G92" s="201">
        <f>VLOOKUP($C92,'3.내부이동'!$C$7:$AA$501,23,FALSE)</f>
        <v>65</v>
      </c>
      <c r="H92" s="201">
        <f>VLOOKUP($C92,'3.내부이동'!$C$7:$AA$501,24,FALSE)</f>
        <v>67</v>
      </c>
      <c r="I92" s="201">
        <f>VLOOKUP($C92,'3.내부이동'!$C$7:$AA$501,25,FALSE)</f>
        <v>68</v>
      </c>
      <c r="J92" s="114">
        <f>IF(ISERROR(VLOOKUP($C92,'2.사회적인구 행정구역별 집계'!$C$6:$M$73,2,FALSE)),0,VLOOKUP($C92,'2.사회적인구 행정구역별 집계'!$C$6:$M$73,2,FALSE))</f>
        <v>0</v>
      </c>
      <c r="K92" s="114"/>
      <c r="L92" s="114">
        <f>IF(ISERROR(VLOOKUP($C92,'2.사회적인구 행정구역별 집계'!$C$6:$M$73,3,FALSE)),0,VLOOKUP($C92,'2.사회적인구 행정구역별 집계'!$C$6:$M$73,3,FALSE))</f>
        <v>0</v>
      </c>
      <c r="M92" s="114">
        <f>IF(ISERROR(VLOOKUP($C92,'2.사회적인구 행정구역별 집계'!$C$6:$M$73,4,FALSE)),0,VLOOKUP($C92,'2.사회적인구 행정구역별 집계'!$C$6:$M$73,4,FALSE))</f>
        <v>0</v>
      </c>
      <c r="N92" s="114">
        <f>IF(ISERROR(VLOOKUP($C92,'2.사회적인구 행정구역별 집계'!$C$6:$M$73,5,FALSE)),0,VLOOKUP($C92,'2.사회적인구 행정구역별 집계'!$C$6:$M$73,5,FALSE))</f>
        <v>0</v>
      </c>
      <c r="O92" s="114">
        <f>IF(ISERROR(VLOOKUP($C92,'2.사회적인구 행정구역별 집계'!$C$6:$M$73,6,FALSE)),0,VLOOKUP($C92,'2.사회적인구 행정구역별 집계'!$C$6:$M$73,6,FALSE))</f>
        <v>0</v>
      </c>
      <c r="P92" s="160">
        <f t="shared" si="21"/>
        <v>67</v>
      </c>
      <c r="Q92" s="160">
        <f t="shared" si="22"/>
        <v>67</v>
      </c>
      <c r="R92" s="160">
        <f t="shared" si="22"/>
        <v>66</v>
      </c>
      <c r="S92" s="160">
        <f t="shared" si="23"/>
        <v>65</v>
      </c>
      <c r="T92" s="160">
        <f t="shared" si="24"/>
        <v>67</v>
      </c>
      <c r="U92" s="160">
        <f t="shared" si="25"/>
        <v>68</v>
      </c>
    </row>
    <row r="93" spans="1:21" ht="18" customHeight="1">
      <c r="A93" s="194" t="s">
        <v>1355</v>
      </c>
      <c r="B93" s="194" t="s">
        <v>1362</v>
      </c>
      <c r="C93" s="197" t="s">
        <v>208</v>
      </c>
      <c r="D93" s="201">
        <f>VLOOKUP($C93,'3.내부이동'!$C$7:$AA$501,20,FALSE)</f>
        <v>65</v>
      </c>
      <c r="E93" s="201">
        <f>VLOOKUP($C93,'3.내부이동'!$C$7:$AA$501,21,FALSE)</f>
        <v>65</v>
      </c>
      <c r="F93" s="201">
        <f>VLOOKUP($C93,'3.내부이동'!$C$7:$AA$501,22,FALSE)</f>
        <v>64</v>
      </c>
      <c r="G93" s="201">
        <f>VLOOKUP($C93,'3.내부이동'!$C$7:$AA$501,23,FALSE)</f>
        <v>63</v>
      </c>
      <c r="H93" s="201">
        <f>VLOOKUP($C93,'3.내부이동'!$C$7:$AA$501,24,FALSE)</f>
        <v>65</v>
      </c>
      <c r="I93" s="201">
        <f>VLOOKUP($C93,'3.내부이동'!$C$7:$AA$501,25,FALSE)</f>
        <v>66</v>
      </c>
      <c r="J93" s="114">
        <f>IF(ISERROR(VLOOKUP($C93,'2.사회적인구 행정구역별 집계'!$C$6:$M$73,2,FALSE)),0,VLOOKUP($C93,'2.사회적인구 행정구역별 집계'!$C$6:$M$73,2,FALSE))</f>
        <v>0</v>
      </c>
      <c r="K93" s="114"/>
      <c r="L93" s="114">
        <f>IF(ISERROR(VLOOKUP($C93,'2.사회적인구 행정구역별 집계'!$C$6:$M$73,3,FALSE)),0,VLOOKUP($C93,'2.사회적인구 행정구역별 집계'!$C$6:$M$73,3,FALSE))</f>
        <v>0</v>
      </c>
      <c r="M93" s="114">
        <f>IF(ISERROR(VLOOKUP($C93,'2.사회적인구 행정구역별 집계'!$C$6:$M$73,4,FALSE)),0,VLOOKUP($C93,'2.사회적인구 행정구역별 집계'!$C$6:$M$73,4,FALSE))</f>
        <v>0</v>
      </c>
      <c r="N93" s="114">
        <f>IF(ISERROR(VLOOKUP($C93,'2.사회적인구 행정구역별 집계'!$C$6:$M$73,5,FALSE)),0,VLOOKUP($C93,'2.사회적인구 행정구역별 집계'!$C$6:$M$73,5,FALSE))</f>
        <v>0</v>
      </c>
      <c r="O93" s="114">
        <f>IF(ISERROR(VLOOKUP($C93,'2.사회적인구 행정구역별 집계'!$C$6:$M$73,6,FALSE)),0,VLOOKUP($C93,'2.사회적인구 행정구역별 집계'!$C$6:$M$73,6,FALSE))</f>
        <v>0</v>
      </c>
      <c r="P93" s="160">
        <f t="shared" si="21"/>
        <v>65</v>
      </c>
      <c r="Q93" s="160">
        <f t="shared" si="22"/>
        <v>65</v>
      </c>
      <c r="R93" s="160">
        <f t="shared" si="22"/>
        <v>64</v>
      </c>
      <c r="S93" s="160">
        <f t="shared" si="23"/>
        <v>63</v>
      </c>
      <c r="T93" s="160">
        <f t="shared" si="24"/>
        <v>65</v>
      </c>
      <c r="U93" s="160">
        <f t="shared" si="25"/>
        <v>66</v>
      </c>
    </row>
    <row r="94" spans="1:21" ht="18" customHeight="1">
      <c r="A94" s="195" t="s">
        <v>1363</v>
      </c>
      <c r="B94" s="232" t="s">
        <v>1364</v>
      </c>
      <c r="C94" s="232"/>
      <c r="D94" s="196">
        <f>SUM(D95:D125)</f>
        <v>5357</v>
      </c>
      <c r="E94" s="196">
        <f t="shared" ref="E94:I94" si="26">SUM(E95:E125)</f>
        <v>5363</v>
      </c>
      <c r="F94" s="196">
        <f t="shared" si="26"/>
        <v>5283</v>
      </c>
      <c r="G94" s="196">
        <f t="shared" si="26"/>
        <v>5227</v>
      </c>
      <c r="H94" s="196">
        <f t="shared" si="26"/>
        <v>5351</v>
      </c>
      <c r="I94" s="196">
        <f t="shared" si="26"/>
        <v>5447</v>
      </c>
      <c r="J94" s="196">
        <f>SUM(J95:J125)</f>
        <v>0</v>
      </c>
      <c r="K94" s="196">
        <f t="shared" ref="K94:O94" si="27">SUM(K95:K125)</f>
        <v>0</v>
      </c>
      <c r="L94" s="196">
        <f t="shared" si="27"/>
        <v>0</v>
      </c>
      <c r="M94" s="196">
        <f t="shared" si="27"/>
        <v>0</v>
      </c>
      <c r="N94" s="196">
        <f t="shared" si="27"/>
        <v>0</v>
      </c>
      <c r="O94" s="196">
        <f t="shared" si="27"/>
        <v>0</v>
      </c>
      <c r="P94" s="196">
        <f>SUM(P95:P125)</f>
        <v>5357</v>
      </c>
      <c r="Q94" s="196">
        <f t="shared" ref="Q94" si="28">SUM(Q95:Q125)</f>
        <v>5363</v>
      </c>
      <c r="R94" s="196">
        <f t="shared" ref="R94:U94" si="29">SUM(R95:R125)</f>
        <v>5283</v>
      </c>
      <c r="S94" s="196">
        <f t="shared" si="29"/>
        <v>5227</v>
      </c>
      <c r="T94" s="196">
        <f t="shared" si="29"/>
        <v>5351</v>
      </c>
      <c r="U94" s="196">
        <f t="shared" si="29"/>
        <v>5447</v>
      </c>
    </row>
    <row r="95" spans="1:21" ht="18" customHeight="1">
      <c r="A95" s="194" t="s">
        <v>1363</v>
      </c>
      <c r="B95" s="194" t="s">
        <v>1365</v>
      </c>
      <c r="C95" s="197" t="s">
        <v>1366</v>
      </c>
      <c r="D95" s="201">
        <f>VLOOKUP($C95,'3.내부이동'!$C$7:$AA$501,20,FALSE)</f>
        <v>223</v>
      </c>
      <c r="E95" s="201">
        <f>VLOOKUP($C95,'3.내부이동'!$C$7:$AA$501,21,FALSE)</f>
        <v>223</v>
      </c>
      <c r="F95" s="201">
        <f>VLOOKUP($C95,'3.내부이동'!$C$7:$AA$501,22,FALSE)</f>
        <v>220</v>
      </c>
      <c r="G95" s="201">
        <f>VLOOKUP($C95,'3.내부이동'!$C$7:$AA$501,23,FALSE)</f>
        <v>217</v>
      </c>
      <c r="H95" s="201">
        <f>VLOOKUP($C95,'3.내부이동'!$C$7:$AA$501,24,FALSE)</f>
        <v>223</v>
      </c>
      <c r="I95" s="201">
        <f>VLOOKUP($C95,'3.내부이동'!$C$7:$AA$501,25,FALSE)</f>
        <v>227</v>
      </c>
      <c r="J95" s="114">
        <f>IF(ISERROR(VLOOKUP($C95,'2.사회적인구 행정구역별 집계'!$C$6:$M$73,2,FALSE)),0,VLOOKUP($C95,'2.사회적인구 행정구역별 집계'!$C$6:$M$73,2,FALSE))</f>
        <v>0</v>
      </c>
      <c r="K95" s="114"/>
      <c r="L95" s="114">
        <f>IF(ISERROR(VLOOKUP($C95,'2.사회적인구 행정구역별 집계'!$C$6:$M$73,3,FALSE)),0,VLOOKUP($C95,'2.사회적인구 행정구역별 집계'!$C$6:$M$73,3,FALSE))</f>
        <v>0</v>
      </c>
      <c r="M95" s="114">
        <f>IF(ISERROR(VLOOKUP($C95,'2.사회적인구 행정구역별 집계'!$C$6:$M$73,4,FALSE)),0,VLOOKUP($C95,'2.사회적인구 행정구역별 집계'!$C$6:$M$73,4,FALSE))</f>
        <v>0</v>
      </c>
      <c r="N95" s="114">
        <f>IF(ISERROR(VLOOKUP($C95,'2.사회적인구 행정구역별 집계'!$C$6:$M$73,5,FALSE)),0,VLOOKUP($C95,'2.사회적인구 행정구역별 집계'!$C$6:$M$73,5,FALSE))</f>
        <v>0</v>
      </c>
      <c r="O95" s="114">
        <f>IF(ISERROR(VLOOKUP($C95,'2.사회적인구 행정구역별 집계'!$C$6:$M$73,6,FALSE)),0,VLOOKUP($C95,'2.사회적인구 행정구역별 집계'!$C$6:$M$73,6,FALSE))</f>
        <v>0</v>
      </c>
      <c r="P95" s="160">
        <f t="shared" ref="P95:P125" si="30">D95+J95</f>
        <v>223</v>
      </c>
      <c r="Q95" s="160">
        <f t="shared" ref="Q95:R125" si="31">E95+K95</f>
        <v>223</v>
      </c>
      <c r="R95" s="160">
        <f t="shared" si="31"/>
        <v>220</v>
      </c>
      <c r="S95" s="160">
        <f t="shared" ref="S95:S125" si="32">G95+M95</f>
        <v>217</v>
      </c>
      <c r="T95" s="160">
        <f t="shared" ref="T95:T125" si="33">H95+N95</f>
        <v>223</v>
      </c>
      <c r="U95" s="160">
        <f t="shared" ref="U95:U125" si="34">I95+O95</f>
        <v>227</v>
      </c>
    </row>
    <row r="96" spans="1:21" ht="18" customHeight="1">
      <c r="A96" s="194" t="s">
        <v>1363</v>
      </c>
      <c r="B96" s="194" t="s">
        <v>1365</v>
      </c>
      <c r="C96" s="197" t="s">
        <v>211</v>
      </c>
      <c r="D96" s="201">
        <f>VLOOKUP($C96,'3.내부이동'!$C$7:$AA$501,20,FALSE)</f>
        <v>140</v>
      </c>
      <c r="E96" s="201">
        <f>VLOOKUP($C96,'3.내부이동'!$C$7:$AA$501,21,FALSE)</f>
        <v>140</v>
      </c>
      <c r="F96" s="201">
        <f>VLOOKUP($C96,'3.내부이동'!$C$7:$AA$501,22,FALSE)</f>
        <v>138</v>
      </c>
      <c r="G96" s="201">
        <f>VLOOKUP($C96,'3.내부이동'!$C$7:$AA$501,23,FALSE)</f>
        <v>137</v>
      </c>
      <c r="H96" s="201">
        <f>VLOOKUP($C96,'3.내부이동'!$C$7:$AA$501,24,FALSE)</f>
        <v>140</v>
      </c>
      <c r="I96" s="201">
        <f>VLOOKUP($C96,'3.내부이동'!$C$7:$AA$501,25,FALSE)</f>
        <v>142</v>
      </c>
      <c r="J96" s="114">
        <f>IF(ISERROR(VLOOKUP($C96,'2.사회적인구 행정구역별 집계'!$C$6:$M$73,2,FALSE)),0,VLOOKUP($C96,'2.사회적인구 행정구역별 집계'!$C$6:$M$73,2,FALSE))</f>
        <v>0</v>
      </c>
      <c r="K96" s="114"/>
      <c r="L96" s="114">
        <f>IF(ISERROR(VLOOKUP($C96,'2.사회적인구 행정구역별 집계'!$C$6:$M$73,3,FALSE)),0,VLOOKUP($C96,'2.사회적인구 행정구역별 집계'!$C$6:$M$73,3,FALSE))</f>
        <v>0</v>
      </c>
      <c r="M96" s="114">
        <f>IF(ISERROR(VLOOKUP($C96,'2.사회적인구 행정구역별 집계'!$C$6:$M$73,4,FALSE)),0,VLOOKUP($C96,'2.사회적인구 행정구역별 집계'!$C$6:$M$73,4,FALSE))</f>
        <v>0</v>
      </c>
      <c r="N96" s="114">
        <f>IF(ISERROR(VLOOKUP($C96,'2.사회적인구 행정구역별 집계'!$C$6:$M$73,5,FALSE)),0,VLOOKUP($C96,'2.사회적인구 행정구역별 집계'!$C$6:$M$73,5,FALSE))</f>
        <v>0</v>
      </c>
      <c r="O96" s="114">
        <f>IF(ISERROR(VLOOKUP($C96,'2.사회적인구 행정구역별 집계'!$C$6:$M$73,6,FALSE)),0,VLOOKUP($C96,'2.사회적인구 행정구역별 집계'!$C$6:$M$73,6,FALSE))</f>
        <v>0</v>
      </c>
      <c r="P96" s="160">
        <f t="shared" si="30"/>
        <v>140</v>
      </c>
      <c r="Q96" s="160">
        <f t="shared" si="31"/>
        <v>140</v>
      </c>
      <c r="R96" s="160">
        <f t="shared" si="31"/>
        <v>138</v>
      </c>
      <c r="S96" s="160">
        <f t="shared" si="32"/>
        <v>137</v>
      </c>
      <c r="T96" s="160">
        <f t="shared" si="33"/>
        <v>140</v>
      </c>
      <c r="U96" s="160">
        <f t="shared" si="34"/>
        <v>142</v>
      </c>
    </row>
    <row r="97" spans="1:21" ht="18" customHeight="1">
      <c r="A97" s="194" t="s">
        <v>1363</v>
      </c>
      <c r="B97" s="194" t="s">
        <v>1367</v>
      </c>
      <c r="C97" s="197" t="s">
        <v>212</v>
      </c>
      <c r="D97" s="201">
        <f>VLOOKUP($C97,'3.내부이동'!$C$7:$AA$501,20,FALSE)</f>
        <v>133</v>
      </c>
      <c r="E97" s="201">
        <f>VLOOKUP($C97,'3.내부이동'!$C$7:$AA$501,21,FALSE)</f>
        <v>134</v>
      </c>
      <c r="F97" s="201">
        <f>VLOOKUP($C97,'3.내부이동'!$C$7:$AA$501,22,FALSE)</f>
        <v>132</v>
      </c>
      <c r="G97" s="201">
        <f>VLOOKUP($C97,'3.내부이동'!$C$7:$AA$501,23,FALSE)</f>
        <v>129</v>
      </c>
      <c r="H97" s="201">
        <f>VLOOKUP($C97,'3.내부이동'!$C$7:$AA$501,24,FALSE)</f>
        <v>132</v>
      </c>
      <c r="I97" s="201">
        <f>VLOOKUP($C97,'3.내부이동'!$C$7:$AA$501,25,FALSE)</f>
        <v>135</v>
      </c>
      <c r="J97" s="114">
        <f>IF(ISERROR(VLOOKUP($C97,'2.사회적인구 행정구역별 집계'!$C$6:$M$73,2,FALSE)),0,VLOOKUP($C97,'2.사회적인구 행정구역별 집계'!$C$6:$M$73,2,FALSE))</f>
        <v>0</v>
      </c>
      <c r="K97" s="114"/>
      <c r="L97" s="114">
        <f>IF(ISERROR(VLOOKUP($C97,'2.사회적인구 행정구역별 집계'!$C$6:$M$73,3,FALSE)),0,VLOOKUP($C97,'2.사회적인구 행정구역별 집계'!$C$6:$M$73,3,FALSE))</f>
        <v>0</v>
      </c>
      <c r="M97" s="114">
        <f>IF(ISERROR(VLOOKUP($C97,'2.사회적인구 행정구역별 집계'!$C$6:$M$73,4,FALSE)),0,VLOOKUP($C97,'2.사회적인구 행정구역별 집계'!$C$6:$M$73,4,FALSE))</f>
        <v>0</v>
      </c>
      <c r="N97" s="114">
        <f>IF(ISERROR(VLOOKUP($C97,'2.사회적인구 행정구역별 집계'!$C$6:$M$73,5,FALSE)),0,VLOOKUP($C97,'2.사회적인구 행정구역별 집계'!$C$6:$M$73,5,FALSE))</f>
        <v>0</v>
      </c>
      <c r="O97" s="114">
        <f>IF(ISERROR(VLOOKUP($C97,'2.사회적인구 행정구역별 집계'!$C$6:$M$73,6,FALSE)),0,VLOOKUP($C97,'2.사회적인구 행정구역별 집계'!$C$6:$M$73,6,FALSE))</f>
        <v>0</v>
      </c>
      <c r="P97" s="160">
        <f t="shared" si="30"/>
        <v>133</v>
      </c>
      <c r="Q97" s="160">
        <f t="shared" si="31"/>
        <v>134</v>
      </c>
      <c r="R97" s="160">
        <f t="shared" si="31"/>
        <v>132</v>
      </c>
      <c r="S97" s="160">
        <f t="shared" si="32"/>
        <v>129</v>
      </c>
      <c r="T97" s="160">
        <f t="shared" si="33"/>
        <v>132</v>
      </c>
      <c r="U97" s="160">
        <f t="shared" si="34"/>
        <v>135</v>
      </c>
    </row>
    <row r="98" spans="1:21" ht="18" customHeight="1">
      <c r="A98" s="194" t="s">
        <v>1363</v>
      </c>
      <c r="B98" s="194" t="s">
        <v>1367</v>
      </c>
      <c r="C98" s="197" t="s">
        <v>213</v>
      </c>
      <c r="D98" s="201">
        <f>VLOOKUP($C98,'3.내부이동'!$C$7:$AA$501,20,FALSE)</f>
        <v>190</v>
      </c>
      <c r="E98" s="201">
        <f>VLOOKUP($C98,'3.내부이동'!$C$7:$AA$501,21,FALSE)</f>
        <v>190</v>
      </c>
      <c r="F98" s="201">
        <f>VLOOKUP($C98,'3.내부이동'!$C$7:$AA$501,22,FALSE)</f>
        <v>187</v>
      </c>
      <c r="G98" s="201">
        <f>VLOOKUP($C98,'3.내부이동'!$C$7:$AA$501,23,FALSE)</f>
        <v>185</v>
      </c>
      <c r="H98" s="201">
        <f>VLOOKUP($C98,'3.내부이동'!$C$7:$AA$501,24,FALSE)</f>
        <v>190</v>
      </c>
      <c r="I98" s="201">
        <f>VLOOKUP($C98,'3.내부이동'!$C$7:$AA$501,25,FALSE)</f>
        <v>193</v>
      </c>
      <c r="J98" s="114">
        <f>IF(ISERROR(VLOOKUP($C98,'2.사회적인구 행정구역별 집계'!$C$6:$M$73,2,FALSE)),0,VLOOKUP($C98,'2.사회적인구 행정구역별 집계'!$C$6:$M$73,2,FALSE))</f>
        <v>0</v>
      </c>
      <c r="K98" s="114"/>
      <c r="L98" s="114">
        <f>IF(ISERROR(VLOOKUP($C98,'2.사회적인구 행정구역별 집계'!$C$6:$M$73,3,FALSE)),0,VLOOKUP($C98,'2.사회적인구 행정구역별 집계'!$C$6:$M$73,3,FALSE))</f>
        <v>0</v>
      </c>
      <c r="M98" s="114">
        <f>IF(ISERROR(VLOOKUP($C98,'2.사회적인구 행정구역별 집계'!$C$6:$M$73,4,FALSE)),0,VLOOKUP($C98,'2.사회적인구 행정구역별 집계'!$C$6:$M$73,4,FALSE))</f>
        <v>0</v>
      </c>
      <c r="N98" s="114">
        <f>IF(ISERROR(VLOOKUP($C98,'2.사회적인구 행정구역별 집계'!$C$6:$M$73,5,FALSE)),0,VLOOKUP($C98,'2.사회적인구 행정구역별 집계'!$C$6:$M$73,5,FALSE))</f>
        <v>0</v>
      </c>
      <c r="O98" s="114">
        <f>IF(ISERROR(VLOOKUP($C98,'2.사회적인구 행정구역별 집계'!$C$6:$M$73,6,FALSE)),0,VLOOKUP($C98,'2.사회적인구 행정구역별 집계'!$C$6:$M$73,6,FALSE))</f>
        <v>0</v>
      </c>
      <c r="P98" s="160">
        <f t="shared" si="30"/>
        <v>190</v>
      </c>
      <c r="Q98" s="160">
        <f t="shared" si="31"/>
        <v>190</v>
      </c>
      <c r="R98" s="160">
        <f t="shared" si="31"/>
        <v>187</v>
      </c>
      <c r="S98" s="160">
        <f t="shared" si="32"/>
        <v>185</v>
      </c>
      <c r="T98" s="160">
        <f t="shared" si="33"/>
        <v>190</v>
      </c>
      <c r="U98" s="160">
        <f t="shared" si="34"/>
        <v>193</v>
      </c>
    </row>
    <row r="99" spans="1:21" ht="18" customHeight="1">
      <c r="A99" s="194" t="s">
        <v>1363</v>
      </c>
      <c r="B99" s="194" t="s">
        <v>1367</v>
      </c>
      <c r="C99" s="197" t="s">
        <v>214</v>
      </c>
      <c r="D99" s="201">
        <f>VLOOKUP($C99,'3.내부이동'!$C$7:$AA$501,20,FALSE)</f>
        <v>147</v>
      </c>
      <c r="E99" s="201">
        <f>VLOOKUP($C99,'3.내부이동'!$C$7:$AA$501,21,FALSE)</f>
        <v>147</v>
      </c>
      <c r="F99" s="201">
        <f>VLOOKUP($C99,'3.내부이동'!$C$7:$AA$501,22,FALSE)</f>
        <v>145</v>
      </c>
      <c r="G99" s="201">
        <f>VLOOKUP($C99,'3.내부이동'!$C$7:$AA$501,23,FALSE)</f>
        <v>144</v>
      </c>
      <c r="H99" s="201">
        <f>VLOOKUP($C99,'3.내부이동'!$C$7:$AA$501,24,FALSE)</f>
        <v>147</v>
      </c>
      <c r="I99" s="201">
        <f>VLOOKUP($C99,'3.내부이동'!$C$7:$AA$501,25,FALSE)</f>
        <v>150</v>
      </c>
      <c r="J99" s="114">
        <f>IF(ISERROR(VLOOKUP($C99,'2.사회적인구 행정구역별 집계'!$C$6:$M$73,2,FALSE)),0,VLOOKUP($C99,'2.사회적인구 행정구역별 집계'!$C$6:$M$73,2,FALSE))</f>
        <v>0</v>
      </c>
      <c r="K99" s="114"/>
      <c r="L99" s="114">
        <f>IF(ISERROR(VLOOKUP($C99,'2.사회적인구 행정구역별 집계'!$C$6:$M$73,3,FALSE)),0,VLOOKUP($C99,'2.사회적인구 행정구역별 집계'!$C$6:$M$73,3,FALSE))</f>
        <v>0</v>
      </c>
      <c r="M99" s="114">
        <f>IF(ISERROR(VLOOKUP($C99,'2.사회적인구 행정구역별 집계'!$C$6:$M$73,4,FALSE)),0,VLOOKUP($C99,'2.사회적인구 행정구역별 집계'!$C$6:$M$73,4,FALSE))</f>
        <v>0</v>
      </c>
      <c r="N99" s="114">
        <f>IF(ISERROR(VLOOKUP($C99,'2.사회적인구 행정구역별 집계'!$C$6:$M$73,5,FALSE)),0,VLOOKUP($C99,'2.사회적인구 행정구역별 집계'!$C$6:$M$73,5,FALSE))</f>
        <v>0</v>
      </c>
      <c r="O99" s="114">
        <f>IF(ISERROR(VLOOKUP($C99,'2.사회적인구 행정구역별 집계'!$C$6:$M$73,6,FALSE)),0,VLOOKUP($C99,'2.사회적인구 행정구역별 집계'!$C$6:$M$73,6,FALSE))</f>
        <v>0</v>
      </c>
      <c r="P99" s="160">
        <f t="shared" si="30"/>
        <v>147</v>
      </c>
      <c r="Q99" s="160">
        <f t="shared" si="31"/>
        <v>147</v>
      </c>
      <c r="R99" s="160">
        <f t="shared" si="31"/>
        <v>145</v>
      </c>
      <c r="S99" s="160">
        <f t="shared" si="32"/>
        <v>144</v>
      </c>
      <c r="T99" s="160">
        <f t="shared" si="33"/>
        <v>147</v>
      </c>
      <c r="U99" s="160">
        <f t="shared" si="34"/>
        <v>150</v>
      </c>
    </row>
    <row r="100" spans="1:21" ht="18" customHeight="1">
      <c r="A100" s="194" t="s">
        <v>1363</v>
      </c>
      <c r="B100" s="194" t="s">
        <v>1368</v>
      </c>
      <c r="C100" s="197" t="s">
        <v>215</v>
      </c>
      <c r="D100" s="201">
        <f>VLOOKUP($C100,'3.내부이동'!$C$7:$AA$501,20,FALSE)</f>
        <v>123</v>
      </c>
      <c r="E100" s="201">
        <f>VLOOKUP($C100,'3.내부이동'!$C$7:$AA$501,21,FALSE)</f>
        <v>123</v>
      </c>
      <c r="F100" s="201">
        <f>VLOOKUP($C100,'3.내부이동'!$C$7:$AA$501,22,FALSE)</f>
        <v>121</v>
      </c>
      <c r="G100" s="201">
        <f>VLOOKUP($C100,'3.내부이동'!$C$7:$AA$501,23,FALSE)</f>
        <v>120</v>
      </c>
      <c r="H100" s="201">
        <f>VLOOKUP($C100,'3.내부이동'!$C$7:$AA$501,24,FALSE)</f>
        <v>123</v>
      </c>
      <c r="I100" s="201">
        <f>VLOOKUP($C100,'3.내부이동'!$C$7:$AA$501,25,FALSE)</f>
        <v>125</v>
      </c>
      <c r="J100" s="114">
        <f>IF(ISERROR(VLOOKUP($C100,'2.사회적인구 행정구역별 집계'!$C$6:$M$73,2,FALSE)),0,VLOOKUP($C100,'2.사회적인구 행정구역별 집계'!$C$6:$M$73,2,FALSE))</f>
        <v>0</v>
      </c>
      <c r="K100" s="114"/>
      <c r="L100" s="114">
        <f>IF(ISERROR(VLOOKUP($C100,'2.사회적인구 행정구역별 집계'!$C$6:$M$73,3,FALSE)),0,VLOOKUP($C100,'2.사회적인구 행정구역별 집계'!$C$6:$M$73,3,FALSE))</f>
        <v>0</v>
      </c>
      <c r="M100" s="114">
        <f>IF(ISERROR(VLOOKUP($C100,'2.사회적인구 행정구역별 집계'!$C$6:$M$73,4,FALSE)),0,VLOOKUP($C100,'2.사회적인구 행정구역별 집계'!$C$6:$M$73,4,FALSE))</f>
        <v>0</v>
      </c>
      <c r="N100" s="114">
        <f>IF(ISERROR(VLOOKUP($C100,'2.사회적인구 행정구역별 집계'!$C$6:$M$73,5,FALSE)),0,VLOOKUP($C100,'2.사회적인구 행정구역별 집계'!$C$6:$M$73,5,FALSE))</f>
        <v>0</v>
      </c>
      <c r="O100" s="114">
        <f>IF(ISERROR(VLOOKUP($C100,'2.사회적인구 행정구역별 집계'!$C$6:$M$73,6,FALSE)),0,VLOOKUP($C100,'2.사회적인구 행정구역별 집계'!$C$6:$M$73,6,FALSE))</f>
        <v>0</v>
      </c>
      <c r="P100" s="160">
        <f t="shared" si="30"/>
        <v>123</v>
      </c>
      <c r="Q100" s="160">
        <f t="shared" si="31"/>
        <v>123</v>
      </c>
      <c r="R100" s="160">
        <f t="shared" si="31"/>
        <v>121</v>
      </c>
      <c r="S100" s="160">
        <f t="shared" si="32"/>
        <v>120</v>
      </c>
      <c r="T100" s="160">
        <f t="shared" si="33"/>
        <v>123</v>
      </c>
      <c r="U100" s="160">
        <f t="shared" si="34"/>
        <v>125</v>
      </c>
    </row>
    <row r="101" spans="1:21" ht="18" customHeight="1">
      <c r="A101" s="194" t="s">
        <v>1363</v>
      </c>
      <c r="B101" s="194" t="s">
        <v>1368</v>
      </c>
      <c r="C101" s="197" t="s">
        <v>216</v>
      </c>
      <c r="D101" s="201">
        <f>VLOOKUP($C101,'3.내부이동'!$C$7:$AA$501,20,FALSE)</f>
        <v>177</v>
      </c>
      <c r="E101" s="201">
        <f>VLOOKUP($C101,'3.내부이동'!$C$7:$AA$501,21,FALSE)</f>
        <v>177</v>
      </c>
      <c r="F101" s="201">
        <f>VLOOKUP($C101,'3.내부이동'!$C$7:$AA$501,22,FALSE)</f>
        <v>174</v>
      </c>
      <c r="G101" s="201">
        <f>VLOOKUP($C101,'3.내부이동'!$C$7:$AA$501,23,FALSE)</f>
        <v>173</v>
      </c>
      <c r="H101" s="201">
        <f>VLOOKUP($C101,'3.내부이동'!$C$7:$AA$501,24,FALSE)</f>
        <v>177</v>
      </c>
      <c r="I101" s="201">
        <f>VLOOKUP($C101,'3.내부이동'!$C$7:$AA$501,25,FALSE)</f>
        <v>180</v>
      </c>
      <c r="J101" s="114">
        <f>IF(ISERROR(VLOOKUP($C101,'2.사회적인구 행정구역별 집계'!$C$6:$M$73,2,FALSE)),0,VLOOKUP($C101,'2.사회적인구 행정구역별 집계'!$C$6:$M$73,2,FALSE))</f>
        <v>0</v>
      </c>
      <c r="K101" s="114"/>
      <c r="L101" s="114">
        <f>IF(ISERROR(VLOOKUP($C101,'2.사회적인구 행정구역별 집계'!$C$6:$M$73,3,FALSE)),0,VLOOKUP($C101,'2.사회적인구 행정구역별 집계'!$C$6:$M$73,3,FALSE))</f>
        <v>0</v>
      </c>
      <c r="M101" s="114">
        <f>IF(ISERROR(VLOOKUP($C101,'2.사회적인구 행정구역별 집계'!$C$6:$M$73,4,FALSE)),0,VLOOKUP($C101,'2.사회적인구 행정구역별 집계'!$C$6:$M$73,4,FALSE))</f>
        <v>0</v>
      </c>
      <c r="N101" s="114">
        <f>IF(ISERROR(VLOOKUP($C101,'2.사회적인구 행정구역별 집계'!$C$6:$M$73,5,FALSE)),0,VLOOKUP($C101,'2.사회적인구 행정구역별 집계'!$C$6:$M$73,5,FALSE))</f>
        <v>0</v>
      </c>
      <c r="O101" s="114">
        <f>IF(ISERROR(VLOOKUP($C101,'2.사회적인구 행정구역별 집계'!$C$6:$M$73,6,FALSE)),0,VLOOKUP($C101,'2.사회적인구 행정구역별 집계'!$C$6:$M$73,6,FALSE))</f>
        <v>0</v>
      </c>
      <c r="P101" s="160">
        <f t="shared" si="30"/>
        <v>177</v>
      </c>
      <c r="Q101" s="160">
        <f t="shared" si="31"/>
        <v>177</v>
      </c>
      <c r="R101" s="160">
        <f t="shared" si="31"/>
        <v>174</v>
      </c>
      <c r="S101" s="160">
        <f t="shared" si="32"/>
        <v>173</v>
      </c>
      <c r="T101" s="160">
        <f t="shared" si="33"/>
        <v>177</v>
      </c>
      <c r="U101" s="160">
        <f t="shared" si="34"/>
        <v>180</v>
      </c>
    </row>
    <row r="102" spans="1:21" ht="18" customHeight="1">
      <c r="A102" s="194" t="s">
        <v>1363</v>
      </c>
      <c r="B102" s="194" t="s">
        <v>1369</v>
      </c>
      <c r="C102" s="197" t="s">
        <v>217</v>
      </c>
      <c r="D102" s="201">
        <f>VLOOKUP($C102,'3.내부이동'!$C$7:$AA$501,20,FALSE)</f>
        <v>245</v>
      </c>
      <c r="E102" s="201">
        <f>VLOOKUP($C102,'3.내부이동'!$C$7:$AA$501,21,FALSE)</f>
        <v>246</v>
      </c>
      <c r="F102" s="201">
        <f>VLOOKUP($C102,'3.내부이동'!$C$7:$AA$501,22,FALSE)</f>
        <v>242</v>
      </c>
      <c r="G102" s="201">
        <f>VLOOKUP($C102,'3.내부이동'!$C$7:$AA$501,23,FALSE)</f>
        <v>239</v>
      </c>
      <c r="H102" s="201">
        <f>VLOOKUP($C102,'3.내부이동'!$C$7:$AA$501,24,FALSE)</f>
        <v>245</v>
      </c>
      <c r="I102" s="201">
        <f>VLOOKUP($C102,'3.내부이동'!$C$7:$AA$501,25,FALSE)</f>
        <v>249</v>
      </c>
      <c r="J102" s="114">
        <f>IF(ISERROR(VLOOKUP($C102,'2.사회적인구 행정구역별 집계'!$C$6:$M$73,2,FALSE)),0,VLOOKUP($C102,'2.사회적인구 행정구역별 집계'!$C$6:$M$73,2,FALSE))</f>
        <v>0</v>
      </c>
      <c r="K102" s="114"/>
      <c r="L102" s="114">
        <f>IF(ISERROR(VLOOKUP($C102,'2.사회적인구 행정구역별 집계'!$C$6:$M$73,3,FALSE)),0,VLOOKUP($C102,'2.사회적인구 행정구역별 집계'!$C$6:$M$73,3,FALSE))</f>
        <v>0</v>
      </c>
      <c r="M102" s="114">
        <f>IF(ISERROR(VLOOKUP($C102,'2.사회적인구 행정구역별 집계'!$C$6:$M$73,4,FALSE)),0,VLOOKUP($C102,'2.사회적인구 행정구역별 집계'!$C$6:$M$73,4,FALSE))</f>
        <v>0</v>
      </c>
      <c r="N102" s="114">
        <f>IF(ISERROR(VLOOKUP($C102,'2.사회적인구 행정구역별 집계'!$C$6:$M$73,5,FALSE)),0,VLOOKUP($C102,'2.사회적인구 행정구역별 집계'!$C$6:$M$73,5,FALSE))</f>
        <v>0</v>
      </c>
      <c r="O102" s="114">
        <f>IF(ISERROR(VLOOKUP($C102,'2.사회적인구 행정구역별 집계'!$C$6:$M$73,6,FALSE)),0,VLOOKUP($C102,'2.사회적인구 행정구역별 집계'!$C$6:$M$73,6,FALSE))</f>
        <v>0</v>
      </c>
      <c r="P102" s="160">
        <f t="shared" si="30"/>
        <v>245</v>
      </c>
      <c r="Q102" s="160">
        <f t="shared" si="31"/>
        <v>246</v>
      </c>
      <c r="R102" s="160">
        <f t="shared" si="31"/>
        <v>242</v>
      </c>
      <c r="S102" s="160">
        <f t="shared" si="32"/>
        <v>239</v>
      </c>
      <c r="T102" s="160">
        <f t="shared" si="33"/>
        <v>245</v>
      </c>
      <c r="U102" s="160">
        <f t="shared" si="34"/>
        <v>249</v>
      </c>
    </row>
    <row r="103" spans="1:21" ht="18" customHeight="1">
      <c r="A103" s="194" t="s">
        <v>1363</v>
      </c>
      <c r="B103" s="194" t="s">
        <v>1369</v>
      </c>
      <c r="C103" s="197" t="s">
        <v>218</v>
      </c>
      <c r="D103" s="201">
        <f>VLOOKUP($C103,'3.내부이동'!$C$7:$AA$501,20,FALSE)</f>
        <v>134</v>
      </c>
      <c r="E103" s="201">
        <f>VLOOKUP($C103,'3.내부이동'!$C$7:$AA$501,21,FALSE)</f>
        <v>135</v>
      </c>
      <c r="F103" s="201">
        <f>VLOOKUP($C103,'3.내부이동'!$C$7:$AA$501,22,FALSE)</f>
        <v>133</v>
      </c>
      <c r="G103" s="201">
        <f>VLOOKUP($C103,'3.내부이동'!$C$7:$AA$501,23,FALSE)</f>
        <v>130</v>
      </c>
      <c r="H103" s="201">
        <f>VLOOKUP($C103,'3.내부이동'!$C$7:$AA$501,24,FALSE)</f>
        <v>134</v>
      </c>
      <c r="I103" s="201">
        <f>VLOOKUP($C103,'3.내부이동'!$C$7:$AA$501,25,FALSE)</f>
        <v>136</v>
      </c>
      <c r="J103" s="114">
        <f>IF(ISERROR(VLOOKUP($C103,'2.사회적인구 행정구역별 집계'!$C$6:$M$73,2,FALSE)),0,VLOOKUP($C103,'2.사회적인구 행정구역별 집계'!$C$6:$M$73,2,FALSE))</f>
        <v>0</v>
      </c>
      <c r="K103" s="114"/>
      <c r="L103" s="114">
        <f>IF(ISERROR(VLOOKUP($C103,'2.사회적인구 행정구역별 집계'!$C$6:$M$73,3,FALSE)),0,VLOOKUP($C103,'2.사회적인구 행정구역별 집계'!$C$6:$M$73,3,FALSE))</f>
        <v>0</v>
      </c>
      <c r="M103" s="114">
        <f>IF(ISERROR(VLOOKUP($C103,'2.사회적인구 행정구역별 집계'!$C$6:$M$73,4,FALSE)),0,VLOOKUP($C103,'2.사회적인구 행정구역별 집계'!$C$6:$M$73,4,FALSE))</f>
        <v>0</v>
      </c>
      <c r="N103" s="114">
        <f>IF(ISERROR(VLOOKUP($C103,'2.사회적인구 행정구역별 집계'!$C$6:$M$73,5,FALSE)),0,VLOOKUP($C103,'2.사회적인구 행정구역별 집계'!$C$6:$M$73,5,FALSE))</f>
        <v>0</v>
      </c>
      <c r="O103" s="114">
        <f>IF(ISERROR(VLOOKUP($C103,'2.사회적인구 행정구역별 집계'!$C$6:$M$73,6,FALSE)),0,VLOOKUP($C103,'2.사회적인구 행정구역별 집계'!$C$6:$M$73,6,FALSE))</f>
        <v>0</v>
      </c>
      <c r="P103" s="160">
        <f t="shared" si="30"/>
        <v>134</v>
      </c>
      <c r="Q103" s="160">
        <f t="shared" si="31"/>
        <v>135</v>
      </c>
      <c r="R103" s="160">
        <f t="shared" si="31"/>
        <v>133</v>
      </c>
      <c r="S103" s="160">
        <f t="shared" si="32"/>
        <v>130</v>
      </c>
      <c r="T103" s="160">
        <f t="shared" si="33"/>
        <v>134</v>
      </c>
      <c r="U103" s="160">
        <f t="shared" si="34"/>
        <v>136</v>
      </c>
    </row>
    <row r="104" spans="1:21" ht="18" customHeight="1">
      <c r="A104" s="194" t="s">
        <v>1363</v>
      </c>
      <c r="B104" s="194" t="s">
        <v>1369</v>
      </c>
      <c r="C104" s="197" t="s">
        <v>219</v>
      </c>
      <c r="D104" s="201">
        <f>VLOOKUP($C104,'3.내부이동'!$C$7:$AA$501,20,FALSE)</f>
        <v>192</v>
      </c>
      <c r="E104" s="201">
        <f>VLOOKUP($C104,'3.내부이동'!$C$7:$AA$501,21,FALSE)</f>
        <v>192</v>
      </c>
      <c r="F104" s="201">
        <f>VLOOKUP($C104,'3.내부이동'!$C$7:$AA$501,22,FALSE)</f>
        <v>189</v>
      </c>
      <c r="G104" s="201">
        <f>VLOOKUP($C104,'3.내부이동'!$C$7:$AA$501,23,FALSE)</f>
        <v>187</v>
      </c>
      <c r="H104" s="201">
        <f>VLOOKUP($C104,'3.내부이동'!$C$7:$AA$501,24,FALSE)</f>
        <v>192</v>
      </c>
      <c r="I104" s="201">
        <f>VLOOKUP($C104,'3.내부이동'!$C$7:$AA$501,25,FALSE)</f>
        <v>195</v>
      </c>
      <c r="J104" s="114">
        <f>IF(ISERROR(VLOOKUP($C104,'2.사회적인구 행정구역별 집계'!$C$6:$M$73,2,FALSE)),0,VLOOKUP($C104,'2.사회적인구 행정구역별 집계'!$C$6:$M$73,2,FALSE))</f>
        <v>0</v>
      </c>
      <c r="K104" s="114"/>
      <c r="L104" s="114">
        <f>IF(ISERROR(VLOOKUP($C104,'2.사회적인구 행정구역별 집계'!$C$6:$M$73,3,FALSE)),0,VLOOKUP($C104,'2.사회적인구 행정구역별 집계'!$C$6:$M$73,3,FALSE))</f>
        <v>0</v>
      </c>
      <c r="M104" s="114">
        <f>IF(ISERROR(VLOOKUP($C104,'2.사회적인구 행정구역별 집계'!$C$6:$M$73,4,FALSE)),0,VLOOKUP($C104,'2.사회적인구 행정구역별 집계'!$C$6:$M$73,4,FALSE))</f>
        <v>0</v>
      </c>
      <c r="N104" s="114">
        <f>IF(ISERROR(VLOOKUP($C104,'2.사회적인구 행정구역별 집계'!$C$6:$M$73,5,FALSE)),0,VLOOKUP($C104,'2.사회적인구 행정구역별 집계'!$C$6:$M$73,5,FALSE))</f>
        <v>0</v>
      </c>
      <c r="O104" s="114">
        <f>IF(ISERROR(VLOOKUP($C104,'2.사회적인구 행정구역별 집계'!$C$6:$M$73,6,FALSE)),0,VLOOKUP($C104,'2.사회적인구 행정구역별 집계'!$C$6:$M$73,6,FALSE))</f>
        <v>0</v>
      </c>
      <c r="P104" s="160">
        <f t="shared" si="30"/>
        <v>192</v>
      </c>
      <c r="Q104" s="160">
        <f t="shared" si="31"/>
        <v>192</v>
      </c>
      <c r="R104" s="160">
        <f t="shared" si="31"/>
        <v>189</v>
      </c>
      <c r="S104" s="160">
        <f t="shared" si="32"/>
        <v>187</v>
      </c>
      <c r="T104" s="160">
        <f t="shared" si="33"/>
        <v>192</v>
      </c>
      <c r="U104" s="160">
        <f t="shared" si="34"/>
        <v>195</v>
      </c>
    </row>
    <row r="105" spans="1:21" ht="18" customHeight="1">
      <c r="A105" s="194" t="s">
        <v>1363</v>
      </c>
      <c r="B105" s="194" t="s">
        <v>1370</v>
      </c>
      <c r="C105" s="197" t="s">
        <v>220</v>
      </c>
      <c r="D105" s="201">
        <f>VLOOKUP($C105,'3.내부이동'!$C$7:$AA$501,20,FALSE)</f>
        <v>213</v>
      </c>
      <c r="E105" s="201">
        <f>VLOOKUP($C105,'3.내부이동'!$C$7:$AA$501,21,FALSE)</f>
        <v>213</v>
      </c>
      <c r="F105" s="201">
        <f>VLOOKUP($C105,'3.내부이동'!$C$7:$AA$501,22,FALSE)</f>
        <v>210</v>
      </c>
      <c r="G105" s="201">
        <f>VLOOKUP($C105,'3.내부이동'!$C$7:$AA$501,23,FALSE)</f>
        <v>208</v>
      </c>
      <c r="H105" s="201">
        <f>VLOOKUP($C105,'3.내부이동'!$C$7:$AA$501,24,FALSE)</f>
        <v>213</v>
      </c>
      <c r="I105" s="201">
        <f>VLOOKUP($C105,'3.내부이동'!$C$7:$AA$501,25,FALSE)</f>
        <v>217</v>
      </c>
      <c r="J105" s="114">
        <f>IF(ISERROR(VLOOKUP($C105,'2.사회적인구 행정구역별 집계'!$C$6:$M$73,2,FALSE)),0,VLOOKUP($C105,'2.사회적인구 행정구역별 집계'!$C$6:$M$73,2,FALSE))</f>
        <v>0</v>
      </c>
      <c r="K105" s="114"/>
      <c r="L105" s="114">
        <f>IF(ISERROR(VLOOKUP($C105,'2.사회적인구 행정구역별 집계'!$C$6:$M$73,3,FALSE)),0,VLOOKUP($C105,'2.사회적인구 행정구역별 집계'!$C$6:$M$73,3,FALSE))</f>
        <v>0</v>
      </c>
      <c r="M105" s="114">
        <f>IF(ISERROR(VLOOKUP($C105,'2.사회적인구 행정구역별 집계'!$C$6:$M$73,4,FALSE)),0,VLOOKUP($C105,'2.사회적인구 행정구역별 집계'!$C$6:$M$73,4,FALSE))</f>
        <v>0</v>
      </c>
      <c r="N105" s="114">
        <f>IF(ISERROR(VLOOKUP($C105,'2.사회적인구 행정구역별 집계'!$C$6:$M$73,5,FALSE)),0,VLOOKUP($C105,'2.사회적인구 행정구역별 집계'!$C$6:$M$73,5,FALSE))</f>
        <v>0</v>
      </c>
      <c r="O105" s="114">
        <f>IF(ISERROR(VLOOKUP($C105,'2.사회적인구 행정구역별 집계'!$C$6:$M$73,6,FALSE)),0,VLOOKUP($C105,'2.사회적인구 행정구역별 집계'!$C$6:$M$73,6,FALSE))</f>
        <v>0</v>
      </c>
      <c r="P105" s="160">
        <f t="shared" si="30"/>
        <v>213</v>
      </c>
      <c r="Q105" s="160">
        <f t="shared" si="31"/>
        <v>213</v>
      </c>
      <c r="R105" s="160">
        <f t="shared" si="31"/>
        <v>210</v>
      </c>
      <c r="S105" s="160">
        <f t="shared" si="32"/>
        <v>208</v>
      </c>
      <c r="T105" s="160">
        <f t="shared" si="33"/>
        <v>213</v>
      </c>
      <c r="U105" s="160">
        <f t="shared" si="34"/>
        <v>217</v>
      </c>
    </row>
    <row r="106" spans="1:21" ht="18" customHeight="1">
      <c r="A106" s="194" t="s">
        <v>1363</v>
      </c>
      <c r="B106" s="194" t="s">
        <v>1370</v>
      </c>
      <c r="C106" s="197" t="s">
        <v>221</v>
      </c>
      <c r="D106" s="201">
        <f>VLOOKUP($C106,'3.내부이동'!$C$7:$AA$501,20,FALSE)</f>
        <v>154</v>
      </c>
      <c r="E106" s="201">
        <f>VLOOKUP($C106,'3.내부이동'!$C$7:$AA$501,21,FALSE)</f>
        <v>154</v>
      </c>
      <c r="F106" s="201">
        <f>VLOOKUP($C106,'3.내부이동'!$C$7:$AA$501,22,FALSE)</f>
        <v>152</v>
      </c>
      <c r="G106" s="201">
        <f>VLOOKUP($C106,'3.내부이동'!$C$7:$AA$501,23,FALSE)</f>
        <v>150</v>
      </c>
      <c r="H106" s="201">
        <f>VLOOKUP($C106,'3.내부이동'!$C$7:$AA$501,24,FALSE)</f>
        <v>154</v>
      </c>
      <c r="I106" s="201">
        <f>VLOOKUP($C106,'3.내부이동'!$C$7:$AA$501,25,FALSE)</f>
        <v>156</v>
      </c>
      <c r="J106" s="114">
        <f>IF(ISERROR(VLOOKUP($C106,'2.사회적인구 행정구역별 집계'!$C$6:$M$73,2,FALSE)),0,VLOOKUP($C106,'2.사회적인구 행정구역별 집계'!$C$6:$M$73,2,FALSE))</f>
        <v>0</v>
      </c>
      <c r="K106" s="114"/>
      <c r="L106" s="114">
        <f>IF(ISERROR(VLOOKUP($C106,'2.사회적인구 행정구역별 집계'!$C$6:$M$73,3,FALSE)),0,VLOOKUP($C106,'2.사회적인구 행정구역별 집계'!$C$6:$M$73,3,FALSE))</f>
        <v>0</v>
      </c>
      <c r="M106" s="114">
        <f>IF(ISERROR(VLOOKUP($C106,'2.사회적인구 행정구역별 집계'!$C$6:$M$73,4,FALSE)),0,VLOOKUP($C106,'2.사회적인구 행정구역별 집계'!$C$6:$M$73,4,FALSE))</f>
        <v>0</v>
      </c>
      <c r="N106" s="114">
        <f>IF(ISERROR(VLOOKUP($C106,'2.사회적인구 행정구역별 집계'!$C$6:$M$73,5,FALSE)),0,VLOOKUP($C106,'2.사회적인구 행정구역별 집계'!$C$6:$M$73,5,FALSE))</f>
        <v>0</v>
      </c>
      <c r="O106" s="114">
        <f>IF(ISERROR(VLOOKUP($C106,'2.사회적인구 행정구역별 집계'!$C$6:$M$73,6,FALSE)),0,VLOOKUP($C106,'2.사회적인구 행정구역별 집계'!$C$6:$M$73,6,FALSE))</f>
        <v>0</v>
      </c>
      <c r="P106" s="160">
        <f t="shared" si="30"/>
        <v>154</v>
      </c>
      <c r="Q106" s="160">
        <f t="shared" si="31"/>
        <v>154</v>
      </c>
      <c r="R106" s="160">
        <f t="shared" si="31"/>
        <v>152</v>
      </c>
      <c r="S106" s="160">
        <f t="shared" si="32"/>
        <v>150</v>
      </c>
      <c r="T106" s="160">
        <f t="shared" si="33"/>
        <v>154</v>
      </c>
      <c r="U106" s="160">
        <f t="shared" si="34"/>
        <v>156</v>
      </c>
    </row>
    <row r="107" spans="1:21" ht="18" customHeight="1">
      <c r="A107" s="194" t="s">
        <v>1363</v>
      </c>
      <c r="B107" s="194" t="s">
        <v>1370</v>
      </c>
      <c r="C107" s="197" t="s">
        <v>222</v>
      </c>
      <c r="D107" s="201">
        <f>VLOOKUP($C107,'3.내부이동'!$C$7:$AA$501,20,FALSE)</f>
        <v>115</v>
      </c>
      <c r="E107" s="201">
        <f>VLOOKUP($C107,'3.내부이동'!$C$7:$AA$501,21,FALSE)</f>
        <v>115</v>
      </c>
      <c r="F107" s="201">
        <f>VLOOKUP($C107,'3.내부이동'!$C$7:$AA$501,22,FALSE)</f>
        <v>113</v>
      </c>
      <c r="G107" s="201">
        <f>VLOOKUP($C107,'3.내부이동'!$C$7:$AA$501,23,FALSE)</f>
        <v>112</v>
      </c>
      <c r="H107" s="201">
        <f>VLOOKUP($C107,'3.내부이동'!$C$7:$AA$501,24,FALSE)</f>
        <v>114</v>
      </c>
      <c r="I107" s="201">
        <f>VLOOKUP($C107,'3.내부이동'!$C$7:$AA$501,25,FALSE)</f>
        <v>117</v>
      </c>
      <c r="J107" s="114">
        <f>IF(ISERROR(VLOOKUP($C107,'2.사회적인구 행정구역별 집계'!$C$6:$M$73,2,FALSE)),0,VLOOKUP($C107,'2.사회적인구 행정구역별 집계'!$C$6:$M$73,2,FALSE))</f>
        <v>0</v>
      </c>
      <c r="K107" s="114"/>
      <c r="L107" s="114">
        <f>IF(ISERROR(VLOOKUP($C107,'2.사회적인구 행정구역별 집계'!$C$6:$M$73,3,FALSE)),0,VLOOKUP($C107,'2.사회적인구 행정구역별 집계'!$C$6:$M$73,3,FALSE))</f>
        <v>0</v>
      </c>
      <c r="M107" s="114">
        <f>IF(ISERROR(VLOOKUP($C107,'2.사회적인구 행정구역별 집계'!$C$6:$M$73,4,FALSE)),0,VLOOKUP($C107,'2.사회적인구 행정구역별 집계'!$C$6:$M$73,4,FALSE))</f>
        <v>0</v>
      </c>
      <c r="N107" s="114">
        <f>IF(ISERROR(VLOOKUP($C107,'2.사회적인구 행정구역별 집계'!$C$6:$M$73,5,FALSE)),0,VLOOKUP($C107,'2.사회적인구 행정구역별 집계'!$C$6:$M$73,5,FALSE))</f>
        <v>0</v>
      </c>
      <c r="O107" s="114">
        <f>IF(ISERROR(VLOOKUP($C107,'2.사회적인구 행정구역별 집계'!$C$6:$M$73,6,FALSE)),0,VLOOKUP($C107,'2.사회적인구 행정구역별 집계'!$C$6:$M$73,6,FALSE))</f>
        <v>0</v>
      </c>
      <c r="P107" s="160">
        <f t="shared" si="30"/>
        <v>115</v>
      </c>
      <c r="Q107" s="160">
        <f t="shared" si="31"/>
        <v>115</v>
      </c>
      <c r="R107" s="160">
        <f t="shared" si="31"/>
        <v>113</v>
      </c>
      <c r="S107" s="160">
        <f t="shared" si="32"/>
        <v>112</v>
      </c>
      <c r="T107" s="160">
        <f t="shared" si="33"/>
        <v>114</v>
      </c>
      <c r="U107" s="160">
        <f t="shared" si="34"/>
        <v>117</v>
      </c>
    </row>
    <row r="108" spans="1:21" ht="18" customHeight="1">
      <c r="A108" s="194" t="s">
        <v>1363</v>
      </c>
      <c r="B108" s="194" t="s">
        <v>1370</v>
      </c>
      <c r="C108" s="197" t="s">
        <v>223</v>
      </c>
      <c r="D108" s="201">
        <f>VLOOKUP($C108,'3.내부이동'!$C$7:$AA$501,20,FALSE)</f>
        <v>215</v>
      </c>
      <c r="E108" s="201">
        <f>VLOOKUP($C108,'3.내부이동'!$C$7:$AA$501,21,FALSE)</f>
        <v>215</v>
      </c>
      <c r="F108" s="201">
        <f>VLOOKUP($C108,'3.내부이동'!$C$7:$AA$501,22,FALSE)</f>
        <v>212</v>
      </c>
      <c r="G108" s="201">
        <f>VLOOKUP($C108,'3.내부이동'!$C$7:$AA$501,23,FALSE)</f>
        <v>210</v>
      </c>
      <c r="H108" s="201">
        <f>VLOOKUP($C108,'3.내부이동'!$C$7:$AA$501,24,FALSE)</f>
        <v>215</v>
      </c>
      <c r="I108" s="201">
        <f>VLOOKUP($C108,'3.내부이동'!$C$7:$AA$501,25,FALSE)</f>
        <v>219</v>
      </c>
      <c r="J108" s="114">
        <f>IF(ISERROR(VLOOKUP($C108,'2.사회적인구 행정구역별 집계'!$C$6:$M$73,2,FALSE)),0,VLOOKUP($C108,'2.사회적인구 행정구역별 집계'!$C$6:$M$73,2,FALSE))</f>
        <v>0</v>
      </c>
      <c r="K108" s="114"/>
      <c r="L108" s="114">
        <f>IF(ISERROR(VLOOKUP($C108,'2.사회적인구 행정구역별 집계'!$C$6:$M$73,3,FALSE)),0,VLOOKUP($C108,'2.사회적인구 행정구역별 집계'!$C$6:$M$73,3,FALSE))</f>
        <v>0</v>
      </c>
      <c r="M108" s="114">
        <f>IF(ISERROR(VLOOKUP($C108,'2.사회적인구 행정구역별 집계'!$C$6:$M$73,4,FALSE)),0,VLOOKUP($C108,'2.사회적인구 행정구역별 집계'!$C$6:$M$73,4,FALSE))</f>
        <v>0</v>
      </c>
      <c r="N108" s="114">
        <f>IF(ISERROR(VLOOKUP($C108,'2.사회적인구 행정구역별 집계'!$C$6:$M$73,5,FALSE)),0,VLOOKUP($C108,'2.사회적인구 행정구역별 집계'!$C$6:$M$73,5,FALSE))</f>
        <v>0</v>
      </c>
      <c r="O108" s="114">
        <f>IF(ISERROR(VLOOKUP($C108,'2.사회적인구 행정구역별 집계'!$C$6:$M$73,6,FALSE)),0,VLOOKUP($C108,'2.사회적인구 행정구역별 집계'!$C$6:$M$73,6,FALSE))</f>
        <v>0</v>
      </c>
      <c r="P108" s="160">
        <f t="shared" si="30"/>
        <v>215</v>
      </c>
      <c r="Q108" s="160">
        <f t="shared" si="31"/>
        <v>215</v>
      </c>
      <c r="R108" s="160">
        <f t="shared" si="31"/>
        <v>212</v>
      </c>
      <c r="S108" s="160">
        <f t="shared" si="32"/>
        <v>210</v>
      </c>
      <c r="T108" s="160">
        <f t="shared" si="33"/>
        <v>215</v>
      </c>
      <c r="U108" s="160">
        <f t="shared" si="34"/>
        <v>219</v>
      </c>
    </row>
    <row r="109" spans="1:21" ht="18" customHeight="1">
      <c r="A109" s="194" t="s">
        <v>1363</v>
      </c>
      <c r="B109" s="194" t="s">
        <v>1371</v>
      </c>
      <c r="C109" s="197" t="s">
        <v>224</v>
      </c>
      <c r="D109" s="201">
        <f>VLOOKUP($C109,'3.내부이동'!$C$7:$AA$501,20,FALSE)</f>
        <v>275</v>
      </c>
      <c r="E109" s="201">
        <f>VLOOKUP($C109,'3.내부이동'!$C$7:$AA$501,21,FALSE)</f>
        <v>275</v>
      </c>
      <c r="F109" s="201">
        <f>VLOOKUP($C109,'3.내부이동'!$C$7:$AA$501,22,FALSE)</f>
        <v>271</v>
      </c>
      <c r="G109" s="201">
        <f>VLOOKUP($C109,'3.내부이동'!$C$7:$AA$501,23,FALSE)</f>
        <v>268</v>
      </c>
      <c r="H109" s="201">
        <f>VLOOKUP($C109,'3.내부이동'!$C$7:$AA$501,24,FALSE)</f>
        <v>274</v>
      </c>
      <c r="I109" s="201">
        <f>VLOOKUP($C109,'3.내부이동'!$C$7:$AA$501,25,FALSE)</f>
        <v>279</v>
      </c>
      <c r="J109" s="114">
        <f>IF(ISERROR(VLOOKUP($C109,'2.사회적인구 행정구역별 집계'!$C$6:$M$73,2,FALSE)),0,VLOOKUP($C109,'2.사회적인구 행정구역별 집계'!$C$6:$M$73,2,FALSE))</f>
        <v>0</v>
      </c>
      <c r="K109" s="114"/>
      <c r="L109" s="114">
        <f>IF(ISERROR(VLOOKUP($C109,'2.사회적인구 행정구역별 집계'!$C$6:$M$73,3,FALSE)),0,VLOOKUP($C109,'2.사회적인구 행정구역별 집계'!$C$6:$M$73,3,FALSE))</f>
        <v>0</v>
      </c>
      <c r="M109" s="114">
        <f>IF(ISERROR(VLOOKUP($C109,'2.사회적인구 행정구역별 집계'!$C$6:$M$73,4,FALSE)),0,VLOOKUP($C109,'2.사회적인구 행정구역별 집계'!$C$6:$M$73,4,FALSE))</f>
        <v>0</v>
      </c>
      <c r="N109" s="114">
        <f>IF(ISERROR(VLOOKUP($C109,'2.사회적인구 행정구역별 집계'!$C$6:$M$73,5,FALSE)),0,VLOOKUP($C109,'2.사회적인구 행정구역별 집계'!$C$6:$M$73,5,FALSE))</f>
        <v>0</v>
      </c>
      <c r="O109" s="114">
        <f>IF(ISERROR(VLOOKUP($C109,'2.사회적인구 행정구역별 집계'!$C$6:$M$73,6,FALSE)),0,VLOOKUP($C109,'2.사회적인구 행정구역별 집계'!$C$6:$M$73,6,FALSE))</f>
        <v>0</v>
      </c>
      <c r="P109" s="160">
        <f t="shared" si="30"/>
        <v>275</v>
      </c>
      <c r="Q109" s="160">
        <f t="shared" si="31"/>
        <v>275</v>
      </c>
      <c r="R109" s="160">
        <f t="shared" si="31"/>
        <v>271</v>
      </c>
      <c r="S109" s="160">
        <f t="shared" si="32"/>
        <v>268</v>
      </c>
      <c r="T109" s="160">
        <f t="shared" si="33"/>
        <v>274</v>
      </c>
      <c r="U109" s="160">
        <f t="shared" si="34"/>
        <v>279</v>
      </c>
    </row>
    <row r="110" spans="1:21" ht="18" customHeight="1">
      <c r="A110" s="194" t="s">
        <v>1363</v>
      </c>
      <c r="B110" s="194" t="s">
        <v>1371</v>
      </c>
      <c r="C110" s="197" t="s">
        <v>225</v>
      </c>
      <c r="D110" s="201">
        <f>VLOOKUP($C110,'3.내부이동'!$C$7:$AA$501,20,FALSE)</f>
        <v>86</v>
      </c>
      <c r="E110" s="201">
        <f>VLOOKUP($C110,'3.내부이동'!$C$7:$AA$501,21,FALSE)</f>
        <v>86</v>
      </c>
      <c r="F110" s="201">
        <f>VLOOKUP($C110,'3.내부이동'!$C$7:$AA$501,22,FALSE)</f>
        <v>85</v>
      </c>
      <c r="G110" s="201">
        <f>VLOOKUP($C110,'3.내부이동'!$C$7:$AA$501,23,FALSE)</f>
        <v>84</v>
      </c>
      <c r="H110" s="201">
        <f>VLOOKUP($C110,'3.내부이동'!$C$7:$AA$501,24,FALSE)</f>
        <v>86</v>
      </c>
      <c r="I110" s="201">
        <f>VLOOKUP($C110,'3.내부이동'!$C$7:$AA$501,25,FALSE)</f>
        <v>87</v>
      </c>
      <c r="J110" s="114">
        <f>IF(ISERROR(VLOOKUP($C110,'2.사회적인구 행정구역별 집계'!$C$6:$M$73,2,FALSE)),0,VLOOKUP($C110,'2.사회적인구 행정구역별 집계'!$C$6:$M$73,2,FALSE))</f>
        <v>0</v>
      </c>
      <c r="K110" s="114"/>
      <c r="L110" s="114">
        <f>IF(ISERROR(VLOOKUP($C110,'2.사회적인구 행정구역별 집계'!$C$6:$M$73,3,FALSE)),0,VLOOKUP($C110,'2.사회적인구 행정구역별 집계'!$C$6:$M$73,3,FALSE))</f>
        <v>0</v>
      </c>
      <c r="M110" s="114">
        <f>IF(ISERROR(VLOOKUP($C110,'2.사회적인구 행정구역별 집계'!$C$6:$M$73,4,FALSE)),0,VLOOKUP($C110,'2.사회적인구 행정구역별 집계'!$C$6:$M$73,4,FALSE))</f>
        <v>0</v>
      </c>
      <c r="N110" s="114">
        <f>IF(ISERROR(VLOOKUP($C110,'2.사회적인구 행정구역별 집계'!$C$6:$M$73,5,FALSE)),0,VLOOKUP($C110,'2.사회적인구 행정구역별 집계'!$C$6:$M$73,5,FALSE))</f>
        <v>0</v>
      </c>
      <c r="O110" s="114">
        <f>IF(ISERROR(VLOOKUP($C110,'2.사회적인구 행정구역별 집계'!$C$6:$M$73,6,FALSE)),0,VLOOKUP($C110,'2.사회적인구 행정구역별 집계'!$C$6:$M$73,6,FALSE))</f>
        <v>0</v>
      </c>
      <c r="P110" s="160">
        <f t="shared" si="30"/>
        <v>86</v>
      </c>
      <c r="Q110" s="160">
        <f t="shared" si="31"/>
        <v>86</v>
      </c>
      <c r="R110" s="160">
        <f t="shared" si="31"/>
        <v>85</v>
      </c>
      <c r="S110" s="160">
        <f t="shared" si="32"/>
        <v>84</v>
      </c>
      <c r="T110" s="160">
        <f t="shared" si="33"/>
        <v>86</v>
      </c>
      <c r="U110" s="160">
        <f t="shared" si="34"/>
        <v>87</v>
      </c>
    </row>
    <row r="111" spans="1:21" ht="18" customHeight="1">
      <c r="A111" s="194" t="s">
        <v>1363</v>
      </c>
      <c r="B111" s="194" t="s">
        <v>1371</v>
      </c>
      <c r="C111" s="197" t="s">
        <v>226</v>
      </c>
      <c r="D111" s="201">
        <f>VLOOKUP($C111,'3.내부이동'!$C$7:$AA$501,20,FALSE)</f>
        <v>110</v>
      </c>
      <c r="E111" s="201">
        <f>VLOOKUP($C111,'3.내부이동'!$C$7:$AA$501,21,FALSE)</f>
        <v>110</v>
      </c>
      <c r="F111" s="201">
        <f>VLOOKUP($C111,'3.내부이동'!$C$7:$AA$501,22,FALSE)</f>
        <v>108</v>
      </c>
      <c r="G111" s="201">
        <f>VLOOKUP($C111,'3.내부이동'!$C$7:$AA$501,23,FALSE)</f>
        <v>108</v>
      </c>
      <c r="H111" s="201">
        <f>VLOOKUP($C111,'3.내부이동'!$C$7:$AA$501,24,FALSE)</f>
        <v>110</v>
      </c>
      <c r="I111" s="201">
        <f>VLOOKUP($C111,'3.내부이동'!$C$7:$AA$501,25,FALSE)</f>
        <v>112</v>
      </c>
      <c r="J111" s="114">
        <f>IF(ISERROR(VLOOKUP($C111,'2.사회적인구 행정구역별 집계'!$C$6:$M$73,2,FALSE)),0,VLOOKUP($C111,'2.사회적인구 행정구역별 집계'!$C$6:$M$73,2,FALSE))</f>
        <v>0</v>
      </c>
      <c r="K111" s="114"/>
      <c r="L111" s="114">
        <f>IF(ISERROR(VLOOKUP($C111,'2.사회적인구 행정구역별 집계'!$C$6:$M$73,3,FALSE)),0,VLOOKUP($C111,'2.사회적인구 행정구역별 집계'!$C$6:$M$73,3,FALSE))</f>
        <v>0</v>
      </c>
      <c r="M111" s="114">
        <f>IF(ISERROR(VLOOKUP($C111,'2.사회적인구 행정구역별 집계'!$C$6:$M$73,4,FALSE)),0,VLOOKUP($C111,'2.사회적인구 행정구역별 집계'!$C$6:$M$73,4,FALSE))</f>
        <v>0</v>
      </c>
      <c r="N111" s="114">
        <f>IF(ISERROR(VLOOKUP($C111,'2.사회적인구 행정구역별 집계'!$C$6:$M$73,5,FALSE)),0,VLOOKUP($C111,'2.사회적인구 행정구역별 집계'!$C$6:$M$73,5,FALSE))</f>
        <v>0</v>
      </c>
      <c r="O111" s="114">
        <f>IF(ISERROR(VLOOKUP($C111,'2.사회적인구 행정구역별 집계'!$C$6:$M$73,6,FALSE)),0,VLOOKUP($C111,'2.사회적인구 행정구역별 집계'!$C$6:$M$73,6,FALSE))</f>
        <v>0</v>
      </c>
      <c r="P111" s="160">
        <f t="shared" si="30"/>
        <v>110</v>
      </c>
      <c r="Q111" s="160">
        <f t="shared" si="31"/>
        <v>110</v>
      </c>
      <c r="R111" s="160">
        <f t="shared" si="31"/>
        <v>108</v>
      </c>
      <c r="S111" s="160">
        <f t="shared" si="32"/>
        <v>108</v>
      </c>
      <c r="T111" s="160">
        <f t="shared" si="33"/>
        <v>110</v>
      </c>
      <c r="U111" s="160">
        <f t="shared" si="34"/>
        <v>112</v>
      </c>
    </row>
    <row r="112" spans="1:21" ht="18" customHeight="1">
      <c r="A112" s="194" t="s">
        <v>1363</v>
      </c>
      <c r="B112" s="194" t="s">
        <v>1372</v>
      </c>
      <c r="C112" s="197" t="s">
        <v>227</v>
      </c>
      <c r="D112" s="201">
        <f>VLOOKUP($C112,'3.내부이동'!$C$7:$AA$501,20,FALSE)</f>
        <v>231</v>
      </c>
      <c r="E112" s="201">
        <f>VLOOKUP($C112,'3.내부이동'!$C$7:$AA$501,21,FALSE)</f>
        <v>231</v>
      </c>
      <c r="F112" s="201">
        <f>VLOOKUP($C112,'3.내부이동'!$C$7:$AA$501,22,FALSE)</f>
        <v>228</v>
      </c>
      <c r="G112" s="201">
        <f>VLOOKUP($C112,'3.내부이동'!$C$7:$AA$501,23,FALSE)</f>
        <v>226</v>
      </c>
      <c r="H112" s="201">
        <f>VLOOKUP($C112,'3.내부이동'!$C$7:$AA$501,24,FALSE)</f>
        <v>231</v>
      </c>
      <c r="I112" s="201">
        <f>VLOOKUP($C112,'3.내부이동'!$C$7:$AA$501,25,FALSE)</f>
        <v>235</v>
      </c>
      <c r="J112" s="114">
        <f>IF(ISERROR(VLOOKUP($C112,'2.사회적인구 행정구역별 집계'!$C$6:$M$73,2,FALSE)),0,VLOOKUP($C112,'2.사회적인구 행정구역별 집계'!$C$6:$M$73,2,FALSE))</f>
        <v>0</v>
      </c>
      <c r="K112" s="114"/>
      <c r="L112" s="114">
        <f>IF(ISERROR(VLOOKUP($C112,'2.사회적인구 행정구역별 집계'!$C$6:$M$73,3,FALSE)),0,VLOOKUP($C112,'2.사회적인구 행정구역별 집계'!$C$6:$M$73,3,FALSE))</f>
        <v>0</v>
      </c>
      <c r="M112" s="114">
        <f>IF(ISERROR(VLOOKUP($C112,'2.사회적인구 행정구역별 집계'!$C$6:$M$73,4,FALSE)),0,VLOOKUP($C112,'2.사회적인구 행정구역별 집계'!$C$6:$M$73,4,FALSE))</f>
        <v>0</v>
      </c>
      <c r="N112" s="114">
        <f>IF(ISERROR(VLOOKUP($C112,'2.사회적인구 행정구역별 집계'!$C$6:$M$73,5,FALSE)),0,VLOOKUP($C112,'2.사회적인구 행정구역별 집계'!$C$6:$M$73,5,FALSE))</f>
        <v>0</v>
      </c>
      <c r="O112" s="114">
        <f>IF(ISERROR(VLOOKUP($C112,'2.사회적인구 행정구역별 집계'!$C$6:$M$73,6,FALSE)),0,VLOOKUP($C112,'2.사회적인구 행정구역별 집계'!$C$6:$M$73,6,FALSE))</f>
        <v>0</v>
      </c>
      <c r="P112" s="160">
        <f t="shared" si="30"/>
        <v>231</v>
      </c>
      <c r="Q112" s="160">
        <f t="shared" si="31"/>
        <v>231</v>
      </c>
      <c r="R112" s="160">
        <f t="shared" si="31"/>
        <v>228</v>
      </c>
      <c r="S112" s="160">
        <f t="shared" si="32"/>
        <v>226</v>
      </c>
      <c r="T112" s="160">
        <f t="shared" si="33"/>
        <v>231</v>
      </c>
      <c r="U112" s="160">
        <f t="shared" si="34"/>
        <v>235</v>
      </c>
    </row>
    <row r="113" spans="1:21" ht="18" customHeight="1">
      <c r="A113" s="194" t="s">
        <v>1363</v>
      </c>
      <c r="B113" s="194" t="s">
        <v>1372</v>
      </c>
      <c r="C113" s="197" t="s">
        <v>228</v>
      </c>
      <c r="D113" s="201">
        <f>VLOOKUP($C113,'3.내부이동'!$C$7:$AA$501,20,FALSE)</f>
        <v>176</v>
      </c>
      <c r="E113" s="201">
        <f>VLOOKUP($C113,'3.내부이동'!$C$7:$AA$501,21,FALSE)</f>
        <v>176</v>
      </c>
      <c r="F113" s="201">
        <f>VLOOKUP($C113,'3.내부이동'!$C$7:$AA$501,22,FALSE)</f>
        <v>173</v>
      </c>
      <c r="G113" s="201">
        <f>VLOOKUP($C113,'3.내부이동'!$C$7:$AA$501,23,FALSE)</f>
        <v>172</v>
      </c>
      <c r="H113" s="201">
        <f>VLOOKUP($C113,'3.내부이동'!$C$7:$AA$501,24,FALSE)</f>
        <v>176</v>
      </c>
      <c r="I113" s="201">
        <f>VLOOKUP($C113,'3.내부이동'!$C$7:$AA$501,25,FALSE)</f>
        <v>179</v>
      </c>
      <c r="J113" s="114">
        <f>IF(ISERROR(VLOOKUP($C113,'2.사회적인구 행정구역별 집계'!$C$6:$M$73,2,FALSE)),0,VLOOKUP($C113,'2.사회적인구 행정구역별 집계'!$C$6:$M$73,2,FALSE))</f>
        <v>0</v>
      </c>
      <c r="K113" s="114"/>
      <c r="L113" s="114">
        <f>IF(ISERROR(VLOOKUP($C113,'2.사회적인구 행정구역별 집계'!$C$6:$M$73,3,FALSE)),0,VLOOKUP($C113,'2.사회적인구 행정구역별 집계'!$C$6:$M$73,3,FALSE))</f>
        <v>0</v>
      </c>
      <c r="M113" s="114">
        <f>IF(ISERROR(VLOOKUP($C113,'2.사회적인구 행정구역별 집계'!$C$6:$M$73,4,FALSE)),0,VLOOKUP($C113,'2.사회적인구 행정구역별 집계'!$C$6:$M$73,4,FALSE))</f>
        <v>0</v>
      </c>
      <c r="N113" s="114">
        <f>IF(ISERROR(VLOOKUP($C113,'2.사회적인구 행정구역별 집계'!$C$6:$M$73,5,FALSE)),0,VLOOKUP($C113,'2.사회적인구 행정구역별 집계'!$C$6:$M$73,5,FALSE))</f>
        <v>0</v>
      </c>
      <c r="O113" s="114">
        <f>IF(ISERROR(VLOOKUP($C113,'2.사회적인구 행정구역별 집계'!$C$6:$M$73,6,FALSE)),0,VLOOKUP($C113,'2.사회적인구 행정구역별 집계'!$C$6:$M$73,6,FALSE))</f>
        <v>0</v>
      </c>
      <c r="P113" s="160">
        <f t="shared" si="30"/>
        <v>176</v>
      </c>
      <c r="Q113" s="160">
        <f t="shared" si="31"/>
        <v>176</v>
      </c>
      <c r="R113" s="160">
        <f t="shared" si="31"/>
        <v>173</v>
      </c>
      <c r="S113" s="160">
        <f t="shared" si="32"/>
        <v>172</v>
      </c>
      <c r="T113" s="160">
        <f t="shared" si="33"/>
        <v>176</v>
      </c>
      <c r="U113" s="160">
        <f t="shared" si="34"/>
        <v>179</v>
      </c>
    </row>
    <row r="114" spans="1:21" ht="18" customHeight="1">
      <c r="A114" s="194" t="s">
        <v>1363</v>
      </c>
      <c r="B114" s="194" t="s">
        <v>1372</v>
      </c>
      <c r="C114" s="197" t="s">
        <v>229</v>
      </c>
      <c r="D114" s="201">
        <f>VLOOKUP($C114,'3.내부이동'!$C$7:$AA$501,20,FALSE)</f>
        <v>161</v>
      </c>
      <c r="E114" s="201">
        <f>VLOOKUP($C114,'3.내부이동'!$C$7:$AA$501,21,FALSE)</f>
        <v>161</v>
      </c>
      <c r="F114" s="201">
        <f>VLOOKUP($C114,'3.내부이동'!$C$7:$AA$501,22,FALSE)</f>
        <v>159</v>
      </c>
      <c r="G114" s="201">
        <f>VLOOKUP($C114,'3.내부이동'!$C$7:$AA$501,23,FALSE)</f>
        <v>157</v>
      </c>
      <c r="H114" s="201">
        <f>VLOOKUP($C114,'3.내부이동'!$C$7:$AA$501,24,FALSE)</f>
        <v>161</v>
      </c>
      <c r="I114" s="201">
        <f>VLOOKUP($C114,'3.내부이동'!$C$7:$AA$501,25,FALSE)</f>
        <v>164</v>
      </c>
      <c r="J114" s="114">
        <f>IF(ISERROR(VLOOKUP($C114,'2.사회적인구 행정구역별 집계'!$C$6:$M$73,2,FALSE)),0,VLOOKUP($C114,'2.사회적인구 행정구역별 집계'!$C$6:$M$73,2,FALSE))</f>
        <v>0</v>
      </c>
      <c r="K114" s="114"/>
      <c r="L114" s="114">
        <f>IF(ISERROR(VLOOKUP($C114,'2.사회적인구 행정구역별 집계'!$C$6:$M$73,3,FALSE)),0,VLOOKUP($C114,'2.사회적인구 행정구역별 집계'!$C$6:$M$73,3,FALSE))</f>
        <v>0</v>
      </c>
      <c r="M114" s="114">
        <f>IF(ISERROR(VLOOKUP($C114,'2.사회적인구 행정구역별 집계'!$C$6:$M$73,4,FALSE)),0,VLOOKUP($C114,'2.사회적인구 행정구역별 집계'!$C$6:$M$73,4,FALSE))</f>
        <v>0</v>
      </c>
      <c r="N114" s="114">
        <f>IF(ISERROR(VLOOKUP($C114,'2.사회적인구 행정구역별 집계'!$C$6:$M$73,5,FALSE)),0,VLOOKUP($C114,'2.사회적인구 행정구역별 집계'!$C$6:$M$73,5,FALSE))</f>
        <v>0</v>
      </c>
      <c r="O114" s="114">
        <f>IF(ISERROR(VLOOKUP($C114,'2.사회적인구 행정구역별 집계'!$C$6:$M$73,6,FALSE)),0,VLOOKUP($C114,'2.사회적인구 행정구역별 집계'!$C$6:$M$73,6,FALSE))</f>
        <v>0</v>
      </c>
      <c r="P114" s="160">
        <f t="shared" si="30"/>
        <v>161</v>
      </c>
      <c r="Q114" s="160">
        <f t="shared" si="31"/>
        <v>161</v>
      </c>
      <c r="R114" s="160">
        <f t="shared" si="31"/>
        <v>159</v>
      </c>
      <c r="S114" s="160">
        <f t="shared" si="32"/>
        <v>157</v>
      </c>
      <c r="T114" s="160">
        <f t="shared" si="33"/>
        <v>161</v>
      </c>
      <c r="U114" s="160">
        <f t="shared" si="34"/>
        <v>164</v>
      </c>
    </row>
    <row r="115" spans="1:21" ht="18" customHeight="1">
      <c r="A115" s="194" t="s">
        <v>1363</v>
      </c>
      <c r="B115" s="194" t="s">
        <v>1373</v>
      </c>
      <c r="C115" s="197" t="s">
        <v>230</v>
      </c>
      <c r="D115" s="201">
        <f>VLOOKUP($C115,'3.내부이동'!$C$7:$AA$501,20,FALSE)</f>
        <v>259</v>
      </c>
      <c r="E115" s="201">
        <f>VLOOKUP($C115,'3.내부이동'!$C$7:$AA$501,21,FALSE)</f>
        <v>259</v>
      </c>
      <c r="F115" s="201">
        <f>VLOOKUP($C115,'3.내부이동'!$C$7:$AA$501,22,FALSE)</f>
        <v>255</v>
      </c>
      <c r="G115" s="201">
        <f>VLOOKUP($C115,'3.내부이동'!$C$7:$AA$501,23,FALSE)</f>
        <v>253</v>
      </c>
      <c r="H115" s="201">
        <f>VLOOKUP($C115,'3.내부이동'!$C$7:$AA$501,24,FALSE)</f>
        <v>259</v>
      </c>
      <c r="I115" s="201">
        <f>VLOOKUP($C115,'3.내부이동'!$C$7:$AA$501,25,FALSE)</f>
        <v>263</v>
      </c>
      <c r="J115" s="114">
        <f>IF(ISERROR(VLOOKUP($C115,'2.사회적인구 행정구역별 집계'!$C$6:$M$73,2,FALSE)),0,VLOOKUP($C115,'2.사회적인구 행정구역별 집계'!$C$6:$M$73,2,FALSE))</f>
        <v>0</v>
      </c>
      <c r="K115" s="114"/>
      <c r="L115" s="114">
        <f>IF(ISERROR(VLOOKUP($C115,'2.사회적인구 행정구역별 집계'!$C$6:$M$73,3,FALSE)),0,VLOOKUP($C115,'2.사회적인구 행정구역별 집계'!$C$6:$M$73,3,FALSE))</f>
        <v>0</v>
      </c>
      <c r="M115" s="114">
        <f>IF(ISERROR(VLOOKUP($C115,'2.사회적인구 행정구역별 집계'!$C$6:$M$73,4,FALSE)),0,VLOOKUP($C115,'2.사회적인구 행정구역별 집계'!$C$6:$M$73,4,FALSE))</f>
        <v>0</v>
      </c>
      <c r="N115" s="114">
        <f>IF(ISERROR(VLOOKUP($C115,'2.사회적인구 행정구역별 집계'!$C$6:$M$73,5,FALSE)),0,VLOOKUP($C115,'2.사회적인구 행정구역별 집계'!$C$6:$M$73,5,FALSE))</f>
        <v>0</v>
      </c>
      <c r="O115" s="114">
        <f>IF(ISERROR(VLOOKUP($C115,'2.사회적인구 행정구역별 집계'!$C$6:$M$73,6,FALSE)),0,VLOOKUP($C115,'2.사회적인구 행정구역별 집계'!$C$6:$M$73,6,FALSE))</f>
        <v>0</v>
      </c>
      <c r="P115" s="160">
        <f t="shared" si="30"/>
        <v>259</v>
      </c>
      <c r="Q115" s="160">
        <f t="shared" si="31"/>
        <v>259</v>
      </c>
      <c r="R115" s="160">
        <f t="shared" si="31"/>
        <v>255</v>
      </c>
      <c r="S115" s="160">
        <f t="shared" si="32"/>
        <v>253</v>
      </c>
      <c r="T115" s="160">
        <f t="shared" si="33"/>
        <v>259</v>
      </c>
      <c r="U115" s="160">
        <f t="shared" si="34"/>
        <v>263</v>
      </c>
    </row>
    <row r="116" spans="1:21" ht="18" customHeight="1">
      <c r="A116" s="194" t="s">
        <v>1363</v>
      </c>
      <c r="B116" s="194" t="s">
        <v>1373</v>
      </c>
      <c r="C116" s="197" t="s">
        <v>231</v>
      </c>
      <c r="D116" s="201">
        <f>VLOOKUP($C116,'3.내부이동'!$C$7:$AA$501,20,FALSE)</f>
        <v>160</v>
      </c>
      <c r="E116" s="201">
        <f>VLOOKUP($C116,'3.내부이동'!$C$7:$AA$501,21,FALSE)</f>
        <v>160</v>
      </c>
      <c r="F116" s="201">
        <f>VLOOKUP($C116,'3.내부이동'!$C$7:$AA$501,22,FALSE)</f>
        <v>158</v>
      </c>
      <c r="G116" s="201">
        <f>VLOOKUP($C116,'3.내부이동'!$C$7:$AA$501,23,FALSE)</f>
        <v>156</v>
      </c>
      <c r="H116" s="201">
        <f>VLOOKUP($C116,'3.내부이동'!$C$7:$AA$501,24,FALSE)</f>
        <v>160</v>
      </c>
      <c r="I116" s="201">
        <f>VLOOKUP($C116,'3.내부이동'!$C$7:$AA$501,25,FALSE)</f>
        <v>163</v>
      </c>
      <c r="J116" s="114">
        <f>IF(ISERROR(VLOOKUP($C116,'2.사회적인구 행정구역별 집계'!$C$6:$M$73,2,FALSE)),0,VLOOKUP($C116,'2.사회적인구 행정구역별 집계'!$C$6:$M$73,2,FALSE))</f>
        <v>0</v>
      </c>
      <c r="K116" s="114"/>
      <c r="L116" s="114">
        <f>IF(ISERROR(VLOOKUP($C116,'2.사회적인구 행정구역별 집계'!$C$6:$M$73,3,FALSE)),0,VLOOKUP($C116,'2.사회적인구 행정구역별 집계'!$C$6:$M$73,3,FALSE))</f>
        <v>0</v>
      </c>
      <c r="M116" s="114">
        <f>IF(ISERROR(VLOOKUP($C116,'2.사회적인구 행정구역별 집계'!$C$6:$M$73,4,FALSE)),0,VLOOKUP($C116,'2.사회적인구 행정구역별 집계'!$C$6:$M$73,4,FALSE))</f>
        <v>0</v>
      </c>
      <c r="N116" s="114">
        <f>IF(ISERROR(VLOOKUP($C116,'2.사회적인구 행정구역별 집계'!$C$6:$M$73,5,FALSE)),0,VLOOKUP($C116,'2.사회적인구 행정구역별 집계'!$C$6:$M$73,5,FALSE))</f>
        <v>0</v>
      </c>
      <c r="O116" s="114">
        <f>IF(ISERROR(VLOOKUP($C116,'2.사회적인구 행정구역별 집계'!$C$6:$M$73,6,FALSE)),0,VLOOKUP($C116,'2.사회적인구 행정구역별 집계'!$C$6:$M$73,6,FALSE))</f>
        <v>0</v>
      </c>
      <c r="P116" s="160">
        <f t="shared" si="30"/>
        <v>160</v>
      </c>
      <c r="Q116" s="160">
        <f t="shared" si="31"/>
        <v>160</v>
      </c>
      <c r="R116" s="160">
        <f t="shared" si="31"/>
        <v>158</v>
      </c>
      <c r="S116" s="160">
        <f t="shared" si="32"/>
        <v>156</v>
      </c>
      <c r="T116" s="160">
        <f t="shared" si="33"/>
        <v>160</v>
      </c>
      <c r="U116" s="160">
        <f t="shared" si="34"/>
        <v>163</v>
      </c>
    </row>
    <row r="117" spans="1:21" ht="18" customHeight="1">
      <c r="A117" s="194" t="s">
        <v>1363</v>
      </c>
      <c r="B117" s="194" t="s">
        <v>1373</v>
      </c>
      <c r="C117" s="197" t="s">
        <v>232</v>
      </c>
      <c r="D117" s="201">
        <f>VLOOKUP($C117,'3.내부이동'!$C$7:$AA$501,20,FALSE)</f>
        <v>199</v>
      </c>
      <c r="E117" s="201">
        <f>VLOOKUP($C117,'3.내부이동'!$C$7:$AA$501,21,FALSE)</f>
        <v>199</v>
      </c>
      <c r="F117" s="201">
        <f>VLOOKUP($C117,'3.내부이동'!$C$7:$AA$501,22,FALSE)</f>
        <v>196</v>
      </c>
      <c r="G117" s="201">
        <f>VLOOKUP($C117,'3.내부이동'!$C$7:$AA$501,23,FALSE)</f>
        <v>195</v>
      </c>
      <c r="H117" s="201">
        <f>VLOOKUP($C117,'3.내부이동'!$C$7:$AA$501,24,FALSE)</f>
        <v>199</v>
      </c>
      <c r="I117" s="201">
        <f>VLOOKUP($C117,'3.내부이동'!$C$7:$AA$501,25,FALSE)</f>
        <v>203</v>
      </c>
      <c r="J117" s="114">
        <f>IF(ISERROR(VLOOKUP($C117,'2.사회적인구 행정구역별 집계'!$C$6:$M$73,2,FALSE)),0,VLOOKUP($C117,'2.사회적인구 행정구역별 집계'!$C$6:$M$73,2,FALSE))</f>
        <v>0</v>
      </c>
      <c r="K117" s="114"/>
      <c r="L117" s="114">
        <f>IF(ISERROR(VLOOKUP($C117,'2.사회적인구 행정구역별 집계'!$C$6:$M$73,3,FALSE)),0,VLOOKUP($C117,'2.사회적인구 행정구역별 집계'!$C$6:$M$73,3,FALSE))</f>
        <v>0</v>
      </c>
      <c r="M117" s="114">
        <f>IF(ISERROR(VLOOKUP($C117,'2.사회적인구 행정구역별 집계'!$C$6:$M$73,4,FALSE)),0,VLOOKUP($C117,'2.사회적인구 행정구역별 집계'!$C$6:$M$73,4,FALSE))</f>
        <v>0</v>
      </c>
      <c r="N117" s="114">
        <f>IF(ISERROR(VLOOKUP($C117,'2.사회적인구 행정구역별 집계'!$C$6:$M$73,5,FALSE)),0,VLOOKUP($C117,'2.사회적인구 행정구역별 집계'!$C$6:$M$73,5,FALSE))</f>
        <v>0</v>
      </c>
      <c r="O117" s="114">
        <f>IF(ISERROR(VLOOKUP($C117,'2.사회적인구 행정구역별 집계'!$C$6:$M$73,6,FALSE)),0,VLOOKUP($C117,'2.사회적인구 행정구역별 집계'!$C$6:$M$73,6,FALSE))</f>
        <v>0</v>
      </c>
      <c r="P117" s="160">
        <f t="shared" si="30"/>
        <v>199</v>
      </c>
      <c r="Q117" s="160">
        <f t="shared" si="31"/>
        <v>199</v>
      </c>
      <c r="R117" s="160">
        <f t="shared" si="31"/>
        <v>196</v>
      </c>
      <c r="S117" s="160">
        <f t="shared" si="32"/>
        <v>195</v>
      </c>
      <c r="T117" s="160">
        <f t="shared" si="33"/>
        <v>199</v>
      </c>
      <c r="U117" s="160">
        <f t="shared" si="34"/>
        <v>203</v>
      </c>
    </row>
    <row r="118" spans="1:21" ht="18" customHeight="1">
      <c r="A118" s="194" t="s">
        <v>1363</v>
      </c>
      <c r="B118" s="194" t="s">
        <v>1373</v>
      </c>
      <c r="C118" s="197" t="s">
        <v>233</v>
      </c>
      <c r="D118" s="201">
        <f>VLOOKUP($C118,'3.내부이동'!$C$7:$AA$501,20,FALSE)</f>
        <v>133</v>
      </c>
      <c r="E118" s="201">
        <f>VLOOKUP($C118,'3.내부이동'!$C$7:$AA$501,21,FALSE)</f>
        <v>134</v>
      </c>
      <c r="F118" s="201">
        <f>VLOOKUP($C118,'3.내부이동'!$C$7:$AA$501,22,FALSE)</f>
        <v>132</v>
      </c>
      <c r="G118" s="201">
        <f>VLOOKUP($C118,'3.내부이동'!$C$7:$AA$501,23,FALSE)</f>
        <v>129</v>
      </c>
      <c r="H118" s="201">
        <f>VLOOKUP($C118,'3.내부이동'!$C$7:$AA$501,24,FALSE)</f>
        <v>132</v>
      </c>
      <c r="I118" s="201">
        <f>VLOOKUP($C118,'3.내부이동'!$C$7:$AA$501,25,FALSE)</f>
        <v>135</v>
      </c>
      <c r="J118" s="114">
        <f>IF(ISERROR(VLOOKUP($C118,'2.사회적인구 행정구역별 집계'!$C$6:$M$73,2,FALSE)),0,VLOOKUP($C118,'2.사회적인구 행정구역별 집계'!$C$6:$M$73,2,FALSE))</f>
        <v>0</v>
      </c>
      <c r="K118" s="114"/>
      <c r="L118" s="114">
        <f>IF(ISERROR(VLOOKUP($C118,'2.사회적인구 행정구역별 집계'!$C$6:$M$73,3,FALSE)),0,VLOOKUP($C118,'2.사회적인구 행정구역별 집계'!$C$6:$M$73,3,FALSE))</f>
        <v>0</v>
      </c>
      <c r="M118" s="114">
        <f>IF(ISERROR(VLOOKUP($C118,'2.사회적인구 행정구역별 집계'!$C$6:$M$73,4,FALSE)),0,VLOOKUP($C118,'2.사회적인구 행정구역별 집계'!$C$6:$M$73,4,FALSE))</f>
        <v>0</v>
      </c>
      <c r="N118" s="114">
        <f>IF(ISERROR(VLOOKUP($C118,'2.사회적인구 행정구역별 집계'!$C$6:$M$73,5,FALSE)),0,VLOOKUP($C118,'2.사회적인구 행정구역별 집계'!$C$6:$M$73,5,FALSE))</f>
        <v>0</v>
      </c>
      <c r="O118" s="114">
        <f>IF(ISERROR(VLOOKUP($C118,'2.사회적인구 행정구역별 집계'!$C$6:$M$73,6,FALSE)),0,VLOOKUP($C118,'2.사회적인구 행정구역별 집계'!$C$6:$M$73,6,FALSE))</f>
        <v>0</v>
      </c>
      <c r="P118" s="160">
        <f t="shared" si="30"/>
        <v>133</v>
      </c>
      <c r="Q118" s="160">
        <f t="shared" si="31"/>
        <v>134</v>
      </c>
      <c r="R118" s="160">
        <f t="shared" si="31"/>
        <v>132</v>
      </c>
      <c r="S118" s="160">
        <f t="shared" si="32"/>
        <v>129</v>
      </c>
      <c r="T118" s="160">
        <f t="shared" si="33"/>
        <v>132</v>
      </c>
      <c r="U118" s="160">
        <f t="shared" si="34"/>
        <v>135</v>
      </c>
    </row>
    <row r="119" spans="1:21" ht="18" customHeight="1">
      <c r="A119" s="194" t="s">
        <v>1363</v>
      </c>
      <c r="B119" s="194" t="s">
        <v>1374</v>
      </c>
      <c r="C119" s="197" t="s">
        <v>234</v>
      </c>
      <c r="D119" s="201">
        <f>VLOOKUP($C119,'3.내부이동'!$C$7:$AA$501,20,FALSE)</f>
        <v>153</v>
      </c>
      <c r="E119" s="201">
        <f>VLOOKUP($C119,'3.내부이동'!$C$7:$AA$501,21,FALSE)</f>
        <v>153</v>
      </c>
      <c r="F119" s="201">
        <f>VLOOKUP($C119,'3.내부이동'!$C$7:$AA$501,22,FALSE)</f>
        <v>151</v>
      </c>
      <c r="G119" s="201">
        <f>VLOOKUP($C119,'3.내부이동'!$C$7:$AA$501,23,FALSE)</f>
        <v>149</v>
      </c>
      <c r="H119" s="201">
        <f>VLOOKUP($C119,'3.내부이동'!$C$7:$AA$501,24,FALSE)</f>
        <v>153</v>
      </c>
      <c r="I119" s="201">
        <f>VLOOKUP($C119,'3.내부이동'!$C$7:$AA$501,25,FALSE)</f>
        <v>155</v>
      </c>
      <c r="J119" s="114">
        <f>IF(ISERROR(VLOOKUP($C119,'2.사회적인구 행정구역별 집계'!$C$6:$M$73,2,FALSE)),0,VLOOKUP($C119,'2.사회적인구 행정구역별 집계'!$C$6:$M$73,2,FALSE))</f>
        <v>0</v>
      </c>
      <c r="K119" s="114"/>
      <c r="L119" s="114">
        <f>IF(ISERROR(VLOOKUP($C119,'2.사회적인구 행정구역별 집계'!$C$6:$M$73,3,FALSE)),0,VLOOKUP($C119,'2.사회적인구 행정구역별 집계'!$C$6:$M$73,3,FALSE))</f>
        <v>0</v>
      </c>
      <c r="M119" s="114">
        <f>IF(ISERROR(VLOOKUP($C119,'2.사회적인구 행정구역별 집계'!$C$6:$M$73,4,FALSE)),0,VLOOKUP($C119,'2.사회적인구 행정구역별 집계'!$C$6:$M$73,4,FALSE))</f>
        <v>0</v>
      </c>
      <c r="N119" s="114">
        <f>IF(ISERROR(VLOOKUP($C119,'2.사회적인구 행정구역별 집계'!$C$6:$M$73,5,FALSE)),0,VLOOKUP($C119,'2.사회적인구 행정구역별 집계'!$C$6:$M$73,5,FALSE))</f>
        <v>0</v>
      </c>
      <c r="O119" s="114">
        <f>IF(ISERROR(VLOOKUP($C119,'2.사회적인구 행정구역별 집계'!$C$6:$M$73,6,FALSE)),0,VLOOKUP($C119,'2.사회적인구 행정구역별 집계'!$C$6:$M$73,6,FALSE))</f>
        <v>0</v>
      </c>
      <c r="P119" s="160">
        <f t="shared" si="30"/>
        <v>153</v>
      </c>
      <c r="Q119" s="160">
        <f t="shared" si="31"/>
        <v>153</v>
      </c>
      <c r="R119" s="160">
        <f t="shared" si="31"/>
        <v>151</v>
      </c>
      <c r="S119" s="160">
        <f t="shared" si="32"/>
        <v>149</v>
      </c>
      <c r="T119" s="160">
        <f t="shared" si="33"/>
        <v>153</v>
      </c>
      <c r="U119" s="160">
        <f t="shared" si="34"/>
        <v>155</v>
      </c>
    </row>
    <row r="120" spans="1:21" ht="18" customHeight="1">
      <c r="A120" s="194" t="s">
        <v>1363</v>
      </c>
      <c r="B120" s="194" t="s">
        <v>1374</v>
      </c>
      <c r="C120" s="197" t="s">
        <v>235</v>
      </c>
      <c r="D120" s="201">
        <f>VLOOKUP($C120,'3.내부이동'!$C$7:$AA$501,20,FALSE)</f>
        <v>168</v>
      </c>
      <c r="E120" s="201">
        <f>VLOOKUP($C120,'3.내부이동'!$C$7:$AA$501,21,FALSE)</f>
        <v>169</v>
      </c>
      <c r="F120" s="201">
        <f>VLOOKUP($C120,'3.내부이동'!$C$7:$AA$501,22,FALSE)</f>
        <v>166</v>
      </c>
      <c r="G120" s="201">
        <f>VLOOKUP($C120,'3.내부이동'!$C$7:$AA$501,23,FALSE)</f>
        <v>164</v>
      </c>
      <c r="H120" s="201">
        <f>VLOOKUP($C120,'3.내부이동'!$C$7:$AA$501,24,FALSE)</f>
        <v>167</v>
      </c>
      <c r="I120" s="201">
        <f>VLOOKUP($C120,'3.내부이동'!$C$7:$AA$501,25,FALSE)</f>
        <v>171</v>
      </c>
      <c r="J120" s="114">
        <f>IF(ISERROR(VLOOKUP($C120,'2.사회적인구 행정구역별 집계'!$C$6:$M$73,2,FALSE)),0,VLOOKUP($C120,'2.사회적인구 행정구역별 집계'!$C$6:$M$73,2,FALSE))</f>
        <v>0</v>
      </c>
      <c r="K120" s="114"/>
      <c r="L120" s="114">
        <f>IF(ISERROR(VLOOKUP($C120,'2.사회적인구 행정구역별 집계'!$C$6:$M$73,3,FALSE)),0,VLOOKUP($C120,'2.사회적인구 행정구역별 집계'!$C$6:$M$73,3,FALSE))</f>
        <v>0</v>
      </c>
      <c r="M120" s="114">
        <f>IF(ISERROR(VLOOKUP($C120,'2.사회적인구 행정구역별 집계'!$C$6:$M$73,4,FALSE)),0,VLOOKUP($C120,'2.사회적인구 행정구역별 집계'!$C$6:$M$73,4,FALSE))</f>
        <v>0</v>
      </c>
      <c r="N120" s="114">
        <f>IF(ISERROR(VLOOKUP($C120,'2.사회적인구 행정구역별 집계'!$C$6:$M$73,5,FALSE)),0,VLOOKUP($C120,'2.사회적인구 행정구역별 집계'!$C$6:$M$73,5,FALSE))</f>
        <v>0</v>
      </c>
      <c r="O120" s="114">
        <f>IF(ISERROR(VLOOKUP($C120,'2.사회적인구 행정구역별 집계'!$C$6:$M$73,6,FALSE)),0,VLOOKUP($C120,'2.사회적인구 행정구역별 집계'!$C$6:$M$73,6,FALSE))</f>
        <v>0</v>
      </c>
      <c r="P120" s="160">
        <f t="shared" si="30"/>
        <v>168</v>
      </c>
      <c r="Q120" s="160">
        <f t="shared" si="31"/>
        <v>169</v>
      </c>
      <c r="R120" s="160">
        <f t="shared" si="31"/>
        <v>166</v>
      </c>
      <c r="S120" s="160">
        <f t="shared" si="32"/>
        <v>164</v>
      </c>
      <c r="T120" s="160">
        <f t="shared" si="33"/>
        <v>167</v>
      </c>
      <c r="U120" s="160">
        <f t="shared" si="34"/>
        <v>171</v>
      </c>
    </row>
    <row r="121" spans="1:21" ht="18" customHeight="1">
      <c r="A121" s="194" t="s">
        <v>1363</v>
      </c>
      <c r="B121" s="194" t="s">
        <v>1374</v>
      </c>
      <c r="C121" s="197" t="s">
        <v>236</v>
      </c>
      <c r="D121" s="201">
        <f>VLOOKUP($C121,'3.내부이동'!$C$7:$AA$501,20,FALSE)</f>
        <v>199</v>
      </c>
      <c r="E121" s="201">
        <f>VLOOKUP($C121,'3.내부이동'!$C$7:$AA$501,21,FALSE)</f>
        <v>199</v>
      </c>
      <c r="F121" s="201">
        <f>VLOOKUP($C121,'3.내부이동'!$C$7:$AA$501,22,FALSE)</f>
        <v>196</v>
      </c>
      <c r="G121" s="201">
        <f>VLOOKUP($C121,'3.내부이동'!$C$7:$AA$501,23,FALSE)</f>
        <v>195</v>
      </c>
      <c r="H121" s="201">
        <f>VLOOKUP($C121,'3.내부이동'!$C$7:$AA$501,24,FALSE)</f>
        <v>199</v>
      </c>
      <c r="I121" s="201">
        <f>VLOOKUP($C121,'3.내부이동'!$C$7:$AA$501,25,FALSE)</f>
        <v>203</v>
      </c>
      <c r="J121" s="114">
        <f>IF(ISERROR(VLOOKUP($C121,'2.사회적인구 행정구역별 집계'!$C$6:$M$73,2,FALSE)),0,VLOOKUP($C121,'2.사회적인구 행정구역별 집계'!$C$6:$M$73,2,FALSE))</f>
        <v>0</v>
      </c>
      <c r="K121" s="114"/>
      <c r="L121" s="114">
        <f>IF(ISERROR(VLOOKUP($C121,'2.사회적인구 행정구역별 집계'!$C$6:$M$73,3,FALSE)),0,VLOOKUP($C121,'2.사회적인구 행정구역별 집계'!$C$6:$M$73,3,FALSE))</f>
        <v>0</v>
      </c>
      <c r="M121" s="114">
        <f>IF(ISERROR(VLOOKUP($C121,'2.사회적인구 행정구역별 집계'!$C$6:$M$73,4,FALSE)),0,VLOOKUP($C121,'2.사회적인구 행정구역별 집계'!$C$6:$M$73,4,FALSE))</f>
        <v>0</v>
      </c>
      <c r="N121" s="114">
        <f>IF(ISERROR(VLOOKUP($C121,'2.사회적인구 행정구역별 집계'!$C$6:$M$73,5,FALSE)),0,VLOOKUP($C121,'2.사회적인구 행정구역별 집계'!$C$6:$M$73,5,FALSE))</f>
        <v>0</v>
      </c>
      <c r="O121" s="114">
        <f>IF(ISERROR(VLOOKUP($C121,'2.사회적인구 행정구역별 집계'!$C$6:$M$73,6,FALSE)),0,VLOOKUP($C121,'2.사회적인구 행정구역별 집계'!$C$6:$M$73,6,FALSE))</f>
        <v>0</v>
      </c>
      <c r="P121" s="160">
        <f t="shared" si="30"/>
        <v>199</v>
      </c>
      <c r="Q121" s="160">
        <f t="shared" si="31"/>
        <v>199</v>
      </c>
      <c r="R121" s="160">
        <f t="shared" si="31"/>
        <v>196</v>
      </c>
      <c r="S121" s="160">
        <f t="shared" si="32"/>
        <v>195</v>
      </c>
      <c r="T121" s="160">
        <f t="shared" si="33"/>
        <v>199</v>
      </c>
      <c r="U121" s="160">
        <f t="shared" si="34"/>
        <v>203</v>
      </c>
    </row>
    <row r="122" spans="1:21" ht="18" customHeight="1">
      <c r="A122" s="194" t="s">
        <v>1363</v>
      </c>
      <c r="B122" s="194" t="s">
        <v>1374</v>
      </c>
      <c r="C122" s="197" t="s">
        <v>237</v>
      </c>
      <c r="D122" s="201">
        <f>VLOOKUP($C122,'3.내부이동'!$C$7:$AA$501,20,FALSE)</f>
        <v>178</v>
      </c>
      <c r="E122" s="201">
        <f>VLOOKUP($C122,'3.내부이동'!$C$7:$AA$501,21,FALSE)</f>
        <v>178</v>
      </c>
      <c r="F122" s="201">
        <f>VLOOKUP($C122,'3.내부이동'!$C$7:$AA$501,22,FALSE)</f>
        <v>175</v>
      </c>
      <c r="G122" s="201">
        <f>VLOOKUP($C122,'3.내부이동'!$C$7:$AA$501,23,FALSE)</f>
        <v>174</v>
      </c>
      <c r="H122" s="201">
        <f>VLOOKUP($C122,'3.내부이동'!$C$7:$AA$501,24,FALSE)</f>
        <v>178</v>
      </c>
      <c r="I122" s="201">
        <f>VLOOKUP($C122,'3.내부이동'!$C$7:$AA$501,25,FALSE)</f>
        <v>181</v>
      </c>
      <c r="J122" s="114">
        <f>IF(ISERROR(VLOOKUP($C122,'2.사회적인구 행정구역별 집계'!$C$6:$M$73,2,FALSE)),0,VLOOKUP($C122,'2.사회적인구 행정구역별 집계'!$C$6:$M$73,2,FALSE))</f>
        <v>0</v>
      </c>
      <c r="K122" s="114"/>
      <c r="L122" s="114">
        <f>IF(ISERROR(VLOOKUP($C122,'2.사회적인구 행정구역별 집계'!$C$6:$M$73,3,FALSE)),0,VLOOKUP($C122,'2.사회적인구 행정구역별 집계'!$C$6:$M$73,3,FALSE))</f>
        <v>0</v>
      </c>
      <c r="M122" s="114">
        <f>IF(ISERROR(VLOOKUP($C122,'2.사회적인구 행정구역별 집계'!$C$6:$M$73,4,FALSE)),0,VLOOKUP($C122,'2.사회적인구 행정구역별 집계'!$C$6:$M$73,4,FALSE))</f>
        <v>0</v>
      </c>
      <c r="N122" s="114">
        <f>IF(ISERROR(VLOOKUP($C122,'2.사회적인구 행정구역별 집계'!$C$6:$M$73,5,FALSE)),0,VLOOKUP($C122,'2.사회적인구 행정구역별 집계'!$C$6:$M$73,5,FALSE))</f>
        <v>0</v>
      </c>
      <c r="O122" s="114">
        <f>IF(ISERROR(VLOOKUP($C122,'2.사회적인구 행정구역별 집계'!$C$6:$M$73,6,FALSE)),0,VLOOKUP($C122,'2.사회적인구 행정구역별 집계'!$C$6:$M$73,6,FALSE))</f>
        <v>0</v>
      </c>
      <c r="P122" s="160">
        <f t="shared" si="30"/>
        <v>178</v>
      </c>
      <c r="Q122" s="160">
        <f t="shared" si="31"/>
        <v>178</v>
      </c>
      <c r="R122" s="160">
        <f t="shared" si="31"/>
        <v>175</v>
      </c>
      <c r="S122" s="160">
        <f t="shared" si="32"/>
        <v>174</v>
      </c>
      <c r="T122" s="160">
        <f t="shared" si="33"/>
        <v>178</v>
      </c>
      <c r="U122" s="160">
        <f t="shared" si="34"/>
        <v>181</v>
      </c>
    </row>
    <row r="123" spans="1:21" ht="18" customHeight="1">
      <c r="A123" s="194" t="s">
        <v>1363</v>
      </c>
      <c r="B123" s="194" t="s">
        <v>1375</v>
      </c>
      <c r="C123" s="197" t="s">
        <v>1376</v>
      </c>
      <c r="D123" s="201">
        <f>VLOOKUP($C123,'3.내부이동'!$C$7:$AA$501,20,FALSE)</f>
        <v>186</v>
      </c>
      <c r="E123" s="201">
        <f>VLOOKUP($C123,'3.내부이동'!$C$7:$AA$501,21,FALSE)</f>
        <v>186</v>
      </c>
      <c r="F123" s="201">
        <f>VLOOKUP($C123,'3.내부이동'!$C$7:$AA$501,22,FALSE)</f>
        <v>183</v>
      </c>
      <c r="G123" s="201">
        <f>VLOOKUP($C123,'3.내부이동'!$C$7:$AA$501,23,FALSE)</f>
        <v>181</v>
      </c>
      <c r="H123" s="201">
        <f>VLOOKUP($C123,'3.내부이동'!$C$7:$AA$501,24,FALSE)</f>
        <v>185</v>
      </c>
      <c r="I123" s="201">
        <f>VLOOKUP($C123,'3.내부이동'!$C$7:$AA$501,25,FALSE)</f>
        <v>189</v>
      </c>
      <c r="J123" s="114">
        <f>IF(ISERROR(VLOOKUP($C123,'2.사회적인구 행정구역별 집계'!$C$6:$M$73,2,FALSE)),0,VLOOKUP($C123,'2.사회적인구 행정구역별 집계'!$C$6:$M$73,2,FALSE))</f>
        <v>0</v>
      </c>
      <c r="K123" s="114"/>
      <c r="L123" s="114">
        <f>IF(ISERROR(VLOOKUP($C123,'2.사회적인구 행정구역별 집계'!$C$6:$M$73,3,FALSE)),0,VLOOKUP($C123,'2.사회적인구 행정구역별 집계'!$C$6:$M$73,3,FALSE))</f>
        <v>0</v>
      </c>
      <c r="M123" s="114">
        <f>IF(ISERROR(VLOOKUP($C123,'2.사회적인구 행정구역별 집계'!$C$6:$M$73,4,FALSE)),0,VLOOKUP($C123,'2.사회적인구 행정구역별 집계'!$C$6:$M$73,4,FALSE))</f>
        <v>0</v>
      </c>
      <c r="N123" s="114">
        <f>IF(ISERROR(VLOOKUP($C123,'2.사회적인구 행정구역별 집계'!$C$6:$M$73,5,FALSE)),0,VLOOKUP($C123,'2.사회적인구 행정구역별 집계'!$C$6:$M$73,5,FALSE))</f>
        <v>0</v>
      </c>
      <c r="O123" s="114">
        <f>IF(ISERROR(VLOOKUP($C123,'2.사회적인구 행정구역별 집계'!$C$6:$M$73,6,FALSE)),0,VLOOKUP($C123,'2.사회적인구 행정구역별 집계'!$C$6:$M$73,6,FALSE))</f>
        <v>0</v>
      </c>
      <c r="P123" s="160">
        <f t="shared" si="30"/>
        <v>186</v>
      </c>
      <c r="Q123" s="160">
        <f t="shared" si="31"/>
        <v>186</v>
      </c>
      <c r="R123" s="160">
        <f t="shared" si="31"/>
        <v>183</v>
      </c>
      <c r="S123" s="160">
        <f t="shared" si="32"/>
        <v>181</v>
      </c>
      <c r="T123" s="160">
        <f t="shared" si="33"/>
        <v>185</v>
      </c>
      <c r="U123" s="160">
        <f t="shared" si="34"/>
        <v>189</v>
      </c>
    </row>
    <row r="124" spans="1:21" ht="18" customHeight="1">
      <c r="A124" s="194" t="s">
        <v>1363</v>
      </c>
      <c r="B124" s="194" t="s">
        <v>1375</v>
      </c>
      <c r="C124" s="197" t="s">
        <v>1377</v>
      </c>
      <c r="D124" s="201">
        <f>VLOOKUP($C124,'3.내부이동'!$C$7:$AA$501,20,FALSE)</f>
        <v>148</v>
      </c>
      <c r="E124" s="201">
        <f>VLOOKUP($C124,'3.내부이동'!$C$7:$AA$501,21,FALSE)</f>
        <v>148</v>
      </c>
      <c r="F124" s="201">
        <f>VLOOKUP($C124,'3.내부이동'!$C$7:$AA$501,22,FALSE)</f>
        <v>146</v>
      </c>
      <c r="G124" s="201">
        <f>VLOOKUP($C124,'3.내부이동'!$C$7:$AA$501,23,FALSE)</f>
        <v>145</v>
      </c>
      <c r="H124" s="201">
        <f>VLOOKUP($C124,'3.내부이동'!$C$7:$AA$501,24,FALSE)</f>
        <v>148</v>
      </c>
      <c r="I124" s="201">
        <f>VLOOKUP($C124,'3.내부이동'!$C$7:$AA$501,25,FALSE)</f>
        <v>151</v>
      </c>
      <c r="J124" s="114">
        <f>IF(ISERROR(VLOOKUP($C124,'2.사회적인구 행정구역별 집계'!$C$6:$M$73,2,FALSE)),0,VLOOKUP($C124,'2.사회적인구 행정구역별 집계'!$C$6:$M$73,2,FALSE))</f>
        <v>0</v>
      </c>
      <c r="K124" s="114"/>
      <c r="L124" s="114">
        <f>IF(ISERROR(VLOOKUP($C124,'2.사회적인구 행정구역별 집계'!$C$6:$M$73,3,FALSE)),0,VLOOKUP($C124,'2.사회적인구 행정구역별 집계'!$C$6:$M$73,3,FALSE))</f>
        <v>0</v>
      </c>
      <c r="M124" s="114">
        <f>IF(ISERROR(VLOOKUP($C124,'2.사회적인구 행정구역별 집계'!$C$6:$M$73,4,FALSE)),0,VLOOKUP($C124,'2.사회적인구 행정구역별 집계'!$C$6:$M$73,4,FALSE))</f>
        <v>0</v>
      </c>
      <c r="N124" s="114">
        <f>IF(ISERROR(VLOOKUP($C124,'2.사회적인구 행정구역별 집계'!$C$6:$M$73,5,FALSE)),0,VLOOKUP($C124,'2.사회적인구 행정구역별 집계'!$C$6:$M$73,5,FALSE))</f>
        <v>0</v>
      </c>
      <c r="O124" s="114">
        <f>IF(ISERROR(VLOOKUP($C124,'2.사회적인구 행정구역별 집계'!$C$6:$M$73,6,FALSE)),0,VLOOKUP($C124,'2.사회적인구 행정구역별 집계'!$C$6:$M$73,6,FALSE))</f>
        <v>0</v>
      </c>
      <c r="P124" s="160">
        <f t="shared" si="30"/>
        <v>148</v>
      </c>
      <c r="Q124" s="160">
        <f t="shared" si="31"/>
        <v>148</v>
      </c>
      <c r="R124" s="160">
        <f t="shared" si="31"/>
        <v>146</v>
      </c>
      <c r="S124" s="160">
        <f t="shared" si="32"/>
        <v>145</v>
      </c>
      <c r="T124" s="160">
        <f t="shared" si="33"/>
        <v>148</v>
      </c>
      <c r="U124" s="160">
        <f t="shared" si="34"/>
        <v>151</v>
      </c>
    </row>
    <row r="125" spans="1:21" ht="18" customHeight="1">
      <c r="A125" s="194" t="s">
        <v>1363</v>
      </c>
      <c r="B125" s="194" t="s">
        <v>1378</v>
      </c>
      <c r="C125" s="197" t="s">
        <v>240</v>
      </c>
      <c r="D125" s="201">
        <f>VLOOKUP($C125,'3.내부이동'!$C$7:$AA$501,20,FALSE)</f>
        <v>134</v>
      </c>
      <c r="E125" s="201">
        <f>VLOOKUP($C125,'3.내부이동'!$C$7:$AA$501,21,FALSE)</f>
        <v>135</v>
      </c>
      <c r="F125" s="201">
        <f>VLOOKUP($C125,'3.내부이동'!$C$7:$AA$501,22,FALSE)</f>
        <v>133</v>
      </c>
      <c r="G125" s="201">
        <f>VLOOKUP($C125,'3.내부이동'!$C$7:$AA$501,23,FALSE)</f>
        <v>130</v>
      </c>
      <c r="H125" s="201">
        <f>VLOOKUP($C125,'3.내부이동'!$C$7:$AA$501,24,FALSE)</f>
        <v>134</v>
      </c>
      <c r="I125" s="201">
        <f>VLOOKUP($C125,'3.내부이동'!$C$7:$AA$501,25,FALSE)</f>
        <v>136</v>
      </c>
      <c r="J125" s="114">
        <f>IF(ISERROR(VLOOKUP($C125,'2.사회적인구 행정구역별 집계'!$C$6:$M$73,2,FALSE)),0,VLOOKUP($C125,'2.사회적인구 행정구역별 집계'!$C$6:$M$73,2,FALSE))</f>
        <v>0</v>
      </c>
      <c r="K125" s="114"/>
      <c r="L125" s="114">
        <f>IF(ISERROR(VLOOKUP($C125,'2.사회적인구 행정구역별 집계'!$C$6:$M$73,3,FALSE)),0,VLOOKUP($C125,'2.사회적인구 행정구역별 집계'!$C$6:$M$73,3,FALSE))</f>
        <v>0</v>
      </c>
      <c r="M125" s="114">
        <f>IF(ISERROR(VLOOKUP($C125,'2.사회적인구 행정구역별 집계'!$C$6:$M$73,4,FALSE)),0,VLOOKUP($C125,'2.사회적인구 행정구역별 집계'!$C$6:$M$73,4,FALSE))</f>
        <v>0</v>
      </c>
      <c r="N125" s="114">
        <f>IF(ISERROR(VLOOKUP($C125,'2.사회적인구 행정구역별 집계'!$C$6:$M$73,5,FALSE)),0,VLOOKUP($C125,'2.사회적인구 행정구역별 집계'!$C$6:$M$73,5,FALSE))</f>
        <v>0</v>
      </c>
      <c r="O125" s="114">
        <f>IF(ISERROR(VLOOKUP($C125,'2.사회적인구 행정구역별 집계'!$C$6:$M$73,6,FALSE)),0,VLOOKUP($C125,'2.사회적인구 행정구역별 집계'!$C$6:$M$73,6,FALSE))</f>
        <v>0</v>
      </c>
      <c r="P125" s="160">
        <f t="shared" si="30"/>
        <v>134</v>
      </c>
      <c r="Q125" s="160">
        <f t="shared" si="31"/>
        <v>135</v>
      </c>
      <c r="R125" s="160">
        <f t="shared" si="31"/>
        <v>133</v>
      </c>
      <c r="S125" s="160">
        <f t="shared" si="32"/>
        <v>130</v>
      </c>
      <c r="T125" s="160">
        <f t="shared" si="33"/>
        <v>134</v>
      </c>
      <c r="U125" s="160">
        <f t="shared" si="34"/>
        <v>136</v>
      </c>
    </row>
    <row r="126" spans="1:21" ht="18" customHeight="1">
      <c r="A126" s="195" t="s">
        <v>1379</v>
      </c>
      <c r="B126" s="232" t="s">
        <v>1364</v>
      </c>
      <c r="C126" s="232"/>
      <c r="D126" s="196">
        <f>SUM(D127:D159)</f>
        <v>5303</v>
      </c>
      <c r="E126" s="196">
        <f t="shared" ref="E126:I126" si="35">SUM(E127:E159)</f>
        <v>5311</v>
      </c>
      <c r="F126" s="196">
        <f t="shared" si="35"/>
        <v>5230</v>
      </c>
      <c r="G126" s="196">
        <f t="shared" si="35"/>
        <v>5173</v>
      </c>
      <c r="H126" s="196">
        <f t="shared" si="35"/>
        <v>5297</v>
      </c>
      <c r="I126" s="196">
        <f t="shared" si="35"/>
        <v>5395</v>
      </c>
      <c r="J126" s="196">
        <f>SUM(J127:J159)</f>
        <v>0</v>
      </c>
      <c r="K126" s="196">
        <f t="shared" ref="K126:O126" si="36">SUM(K127:K159)</f>
        <v>0</v>
      </c>
      <c r="L126" s="196">
        <f t="shared" si="36"/>
        <v>0</v>
      </c>
      <c r="M126" s="196">
        <f t="shared" si="36"/>
        <v>0</v>
      </c>
      <c r="N126" s="196">
        <f t="shared" si="36"/>
        <v>0</v>
      </c>
      <c r="O126" s="196">
        <f t="shared" si="36"/>
        <v>0</v>
      </c>
      <c r="P126" s="196">
        <f>SUM(P127:P159)</f>
        <v>5303</v>
      </c>
      <c r="Q126" s="196">
        <f t="shared" ref="Q126" si="37">SUM(Q127:Q159)</f>
        <v>5311</v>
      </c>
      <c r="R126" s="196">
        <f t="shared" ref="R126:U126" si="38">SUM(R127:R159)</f>
        <v>5230</v>
      </c>
      <c r="S126" s="196">
        <f t="shared" si="38"/>
        <v>5173</v>
      </c>
      <c r="T126" s="196">
        <f t="shared" si="38"/>
        <v>5297</v>
      </c>
      <c r="U126" s="196">
        <f t="shared" si="38"/>
        <v>5395</v>
      </c>
    </row>
    <row r="127" spans="1:21" ht="18" customHeight="1">
      <c r="A127" s="194" t="s">
        <v>1379</v>
      </c>
      <c r="B127" s="194" t="s">
        <v>1380</v>
      </c>
      <c r="C127" s="197" t="s">
        <v>242</v>
      </c>
      <c r="D127" s="201">
        <f>VLOOKUP($C127,'3.내부이동'!$C$7:$AA$501,20,FALSE)</f>
        <v>300</v>
      </c>
      <c r="E127" s="201">
        <f>VLOOKUP($C127,'3.내부이동'!$C$7:$AA$501,21,FALSE)</f>
        <v>300</v>
      </c>
      <c r="F127" s="201">
        <f>VLOOKUP($C127,'3.내부이동'!$C$7:$AA$501,22,FALSE)</f>
        <v>295</v>
      </c>
      <c r="G127" s="201">
        <f>VLOOKUP($C127,'3.내부이동'!$C$7:$AA$501,23,FALSE)</f>
        <v>293</v>
      </c>
      <c r="H127" s="201">
        <f>VLOOKUP($C127,'3.내부이동'!$C$7:$AA$501,24,FALSE)</f>
        <v>300</v>
      </c>
      <c r="I127" s="201">
        <f>VLOOKUP($C127,'3.내부이동'!$C$7:$AA$501,25,FALSE)</f>
        <v>305</v>
      </c>
      <c r="J127" s="114">
        <f>IF(ISERROR(VLOOKUP($C127,'2.사회적인구 행정구역별 집계'!$C$6:$M$73,2,FALSE)),0,VLOOKUP($C127,'2.사회적인구 행정구역별 집계'!$C$6:$M$73,2,FALSE))</f>
        <v>0</v>
      </c>
      <c r="K127" s="114"/>
      <c r="L127" s="114">
        <f>IF(ISERROR(VLOOKUP($C127,'2.사회적인구 행정구역별 집계'!$C$6:$M$73,3,FALSE)),0,VLOOKUP($C127,'2.사회적인구 행정구역별 집계'!$C$6:$M$73,3,FALSE))</f>
        <v>0</v>
      </c>
      <c r="M127" s="114">
        <f>IF(ISERROR(VLOOKUP($C127,'2.사회적인구 행정구역별 집계'!$C$6:$M$73,4,FALSE)),0,VLOOKUP($C127,'2.사회적인구 행정구역별 집계'!$C$6:$M$73,4,FALSE))</f>
        <v>0</v>
      </c>
      <c r="N127" s="114">
        <f>IF(ISERROR(VLOOKUP($C127,'2.사회적인구 행정구역별 집계'!$C$6:$M$73,5,FALSE)),0,VLOOKUP($C127,'2.사회적인구 행정구역별 집계'!$C$6:$M$73,5,FALSE))</f>
        <v>0</v>
      </c>
      <c r="O127" s="114">
        <f>IF(ISERROR(VLOOKUP($C127,'2.사회적인구 행정구역별 집계'!$C$6:$M$73,6,FALSE)),0,VLOOKUP($C127,'2.사회적인구 행정구역별 집계'!$C$6:$M$73,6,FALSE))</f>
        <v>0</v>
      </c>
      <c r="P127" s="160">
        <f t="shared" ref="P127:P159" si="39">D127+J127</f>
        <v>300</v>
      </c>
      <c r="Q127" s="160">
        <f t="shared" ref="Q127:R159" si="40">E127+K127</f>
        <v>300</v>
      </c>
      <c r="R127" s="160">
        <f t="shared" si="40"/>
        <v>295</v>
      </c>
      <c r="S127" s="160">
        <f t="shared" ref="S127:S159" si="41">G127+M127</f>
        <v>293</v>
      </c>
      <c r="T127" s="160">
        <f t="shared" ref="T127:T159" si="42">H127+N127</f>
        <v>300</v>
      </c>
      <c r="U127" s="160">
        <f t="shared" ref="U127:U159" si="43">I127+O127</f>
        <v>305</v>
      </c>
    </row>
    <row r="128" spans="1:21" ht="18" customHeight="1">
      <c r="A128" s="194" t="s">
        <v>1379</v>
      </c>
      <c r="B128" s="194" t="s">
        <v>1380</v>
      </c>
      <c r="C128" s="197" t="s">
        <v>243</v>
      </c>
      <c r="D128" s="201">
        <f>VLOOKUP($C128,'3.내부이동'!$C$7:$AA$501,20,FALSE)</f>
        <v>170</v>
      </c>
      <c r="E128" s="201">
        <f>VLOOKUP($C128,'3.내부이동'!$C$7:$AA$501,21,FALSE)</f>
        <v>171</v>
      </c>
      <c r="F128" s="201">
        <f>VLOOKUP($C128,'3.내부이동'!$C$7:$AA$501,22,FALSE)</f>
        <v>168</v>
      </c>
      <c r="G128" s="201">
        <f>VLOOKUP($C128,'3.내부이동'!$C$7:$AA$501,23,FALSE)</f>
        <v>166</v>
      </c>
      <c r="H128" s="201">
        <f>VLOOKUP($C128,'3.내부이동'!$C$7:$AA$501,24,FALSE)</f>
        <v>170</v>
      </c>
      <c r="I128" s="201">
        <f>VLOOKUP($C128,'3.내부이동'!$C$7:$AA$501,25,FALSE)</f>
        <v>173</v>
      </c>
      <c r="J128" s="114">
        <f>IF(ISERROR(VLOOKUP($C128,'2.사회적인구 행정구역별 집계'!$C$6:$M$73,2,FALSE)),0,VLOOKUP($C128,'2.사회적인구 행정구역별 집계'!$C$6:$M$73,2,FALSE))</f>
        <v>0</v>
      </c>
      <c r="K128" s="114"/>
      <c r="L128" s="114">
        <f>IF(ISERROR(VLOOKUP($C128,'2.사회적인구 행정구역별 집계'!$C$6:$M$73,3,FALSE)),0,VLOOKUP($C128,'2.사회적인구 행정구역별 집계'!$C$6:$M$73,3,FALSE))</f>
        <v>0</v>
      </c>
      <c r="M128" s="114">
        <f>IF(ISERROR(VLOOKUP($C128,'2.사회적인구 행정구역별 집계'!$C$6:$M$73,4,FALSE)),0,VLOOKUP($C128,'2.사회적인구 행정구역별 집계'!$C$6:$M$73,4,FALSE))</f>
        <v>0</v>
      </c>
      <c r="N128" s="114">
        <f>IF(ISERROR(VLOOKUP($C128,'2.사회적인구 행정구역별 집계'!$C$6:$M$73,5,FALSE)),0,VLOOKUP($C128,'2.사회적인구 행정구역별 집계'!$C$6:$M$73,5,FALSE))</f>
        <v>0</v>
      </c>
      <c r="O128" s="114">
        <f>IF(ISERROR(VLOOKUP($C128,'2.사회적인구 행정구역별 집계'!$C$6:$M$73,6,FALSE)),0,VLOOKUP($C128,'2.사회적인구 행정구역별 집계'!$C$6:$M$73,6,FALSE))</f>
        <v>0</v>
      </c>
      <c r="P128" s="160">
        <f t="shared" si="39"/>
        <v>170</v>
      </c>
      <c r="Q128" s="160">
        <f t="shared" si="40"/>
        <v>171</v>
      </c>
      <c r="R128" s="160">
        <f t="shared" si="40"/>
        <v>168</v>
      </c>
      <c r="S128" s="160">
        <f t="shared" si="41"/>
        <v>166</v>
      </c>
      <c r="T128" s="160">
        <f t="shared" si="42"/>
        <v>170</v>
      </c>
      <c r="U128" s="160">
        <f t="shared" si="43"/>
        <v>173</v>
      </c>
    </row>
    <row r="129" spans="1:21" ht="18" customHeight="1">
      <c r="A129" s="194" t="s">
        <v>1379</v>
      </c>
      <c r="B129" s="194" t="s">
        <v>1380</v>
      </c>
      <c r="C129" s="197" t="s">
        <v>244</v>
      </c>
      <c r="D129" s="201">
        <f>VLOOKUP($C129,'3.내부이동'!$C$7:$AA$501,20,FALSE)</f>
        <v>155</v>
      </c>
      <c r="E129" s="201">
        <f>VLOOKUP($C129,'3.내부이동'!$C$7:$AA$501,21,FALSE)</f>
        <v>155</v>
      </c>
      <c r="F129" s="201">
        <f>VLOOKUP($C129,'3.내부이동'!$C$7:$AA$501,22,FALSE)</f>
        <v>153</v>
      </c>
      <c r="G129" s="201">
        <f>VLOOKUP($C129,'3.내부이동'!$C$7:$AA$501,23,FALSE)</f>
        <v>151</v>
      </c>
      <c r="H129" s="201">
        <f>VLOOKUP($C129,'3.내부이동'!$C$7:$AA$501,24,FALSE)</f>
        <v>155</v>
      </c>
      <c r="I129" s="201">
        <f>VLOOKUP($C129,'3.내부이동'!$C$7:$AA$501,25,FALSE)</f>
        <v>158</v>
      </c>
      <c r="J129" s="114">
        <f>IF(ISERROR(VLOOKUP($C129,'2.사회적인구 행정구역별 집계'!$C$6:$M$73,2,FALSE)),0,VLOOKUP($C129,'2.사회적인구 행정구역별 집계'!$C$6:$M$73,2,FALSE))</f>
        <v>0</v>
      </c>
      <c r="K129" s="114"/>
      <c r="L129" s="114">
        <f>IF(ISERROR(VLOOKUP($C129,'2.사회적인구 행정구역별 집계'!$C$6:$M$73,3,FALSE)),0,VLOOKUP($C129,'2.사회적인구 행정구역별 집계'!$C$6:$M$73,3,FALSE))</f>
        <v>0</v>
      </c>
      <c r="M129" s="114">
        <f>IF(ISERROR(VLOOKUP($C129,'2.사회적인구 행정구역별 집계'!$C$6:$M$73,4,FALSE)),0,VLOOKUP($C129,'2.사회적인구 행정구역별 집계'!$C$6:$M$73,4,FALSE))</f>
        <v>0</v>
      </c>
      <c r="N129" s="114">
        <f>IF(ISERROR(VLOOKUP($C129,'2.사회적인구 행정구역별 집계'!$C$6:$M$73,5,FALSE)),0,VLOOKUP($C129,'2.사회적인구 행정구역별 집계'!$C$6:$M$73,5,FALSE))</f>
        <v>0</v>
      </c>
      <c r="O129" s="114">
        <f>IF(ISERROR(VLOOKUP($C129,'2.사회적인구 행정구역별 집계'!$C$6:$M$73,6,FALSE)),0,VLOOKUP($C129,'2.사회적인구 행정구역별 집계'!$C$6:$M$73,6,FALSE))</f>
        <v>0</v>
      </c>
      <c r="P129" s="160">
        <f t="shared" si="39"/>
        <v>155</v>
      </c>
      <c r="Q129" s="160">
        <f t="shared" si="40"/>
        <v>155</v>
      </c>
      <c r="R129" s="160">
        <f t="shared" si="40"/>
        <v>153</v>
      </c>
      <c r="S129" s="160">
        <f t="shared" si="41"/>
        <v>151</v>
      </c>
      <c r="T129" s="160">
        <f t="shared" si="42"/>
        <v>155</v>
      </c>
      <c r="U129" s="160">
        <f t="shared" si="43"/>
        <v>158</v>
      </c>
    </row>
    <row r="130" spans="1:21" ht="18" customHeight="1">
      <c r="A130" s="194" t="s">
        <v>1379</v>
      </c>
      <c r="B130" s="194" t="s">
        <v>1381</v>
      </c>
      <c r="C130" s="197" t="s">
        <v>245</v>
      </c>
      <c r="D130" s="201">
        <f>VLOOKUP($C130,'3.내부이동'!$C$7:$AA$501,20,FALSE)</f>
        <v>125</v>
      </c>
      <c r="E130" s="201">
        <f>VLOOKUP($C130,'3.내부이동'!$C$7:$AA$501,21,FALSE)</f>
        <v>125</v>
      </c>
      <c r="F130" s="201">
        <f>VLOOKUP($C130,'3.내부이동'!$C$7:$AA$501,22,FALSE)</f>
        <v>123</v>
      </c>
      <c r="G130" s="201">
        <f>VLOOKUP($C130,'3.내부이동'!$C$7:$AA$501,23,FALSE)</f>
        <v>122</v>
      </c>
      <c r="H130" s="201">
        <f>VLOOKUP($C130,'3.내부이동'!$C$7:$AA$501,24,FALSE)</f>
        <v>125</v>
      </c>
      <c r="I130" s="201">
        <f>VLOOKUP($C130,'3.내부이동'!$C$7:$AA$501,25,FALSE)</f>
        <v>127</v>
      </c>
      <c r="J130" s="114">
        <f>IF(ISERROR(VLOOKUP($C130,'2.사회적인구 행정구역별 집계'!$C$6:$M$73,2,FALSE)),0,VLOOKUP($C130,'2.사회적인구 행정구역별 집계'!$C$6:$M$73,2,FALSE))</f>
        <v>0</v>
      </c>
      <c r="K130" s="114"/>
      <c r="L130" s="114">
        <f>IF(ISERROR(VLOOKUP($C130,'2.사회적인구 행정구역별 집계'!$C$6:$M$73,3,FALSE)),0,VLOOKUP($C130,'2.사회적인구 행정구역별 집계'!$C$6:$M$73,3,FALSE))</f>
        <v>0</v>
      </c>
      <c r="M130" s="114">
        <f>IF(ISERROR(VLOOKUP($C130,'2.사회적인구 행정구역별 집계'!$C$6:$M$73,4,FALSE)),0,VLOOKUP($C130,'2.사회적인구 행정구역별 집계'!$C$6:$M$73,4,FALSE))</f>
        <v>0</v>
      </c>
      <c r="N130" s="114">
        <f>IF(ISERROR(VLOOKUP($C130,'2.사회적인구 행정구역별 집계'!$C$6:$M$73,5,FALSE)),0,VLOOKUP($C130,'2.사회적인구 행정구역별 집계'!$C$6:$M$73,5,FALSE))</f>
        <v>0</v>
      </c>
      <c r="O130" s="114">
        <f>IF(ISERROR(VLOOKUP($C130,'2.사회적인구 행정구역별 집계'!$C$6:$M$73,6,FALSE)),0,VLOOKUP($C130,'2.사회적인구 행정구역별 집계'!$C$6:$M$73,6,FALSE))</f>
        <v>0</v>
      </c>
      <c r="P130" s="160">
        <f t="shared" si="39"/>
        <v>125</v>
      </c>
      <c r="Q130" s="160">
        <f t="shared" si="40"/>
        <v>125</v>
      </c>
      <c r="R130" s="160">
        <f t="shared" si="40"/>
        <v>123</v>
      </c>
      <c r="S130" s="160">
        <f t="shared" si="41"/>
        <v>122</v>
      </c>
      <c r="T130" s="160">
        <f t="shared" si="42"/>
        <v>125</v>
      </c>
      <c r="U130" s="160">
        <f t="shared" si="43"/>
        <v>127</v>
      </c>
    </row>
    <row r="131" spans="1:21" ht="18" customHeight="1">
      <c r="A131" s="194" t="s">
        <v>1379</v>
      </c>
      <c r="B131" s="194" t="s">
        <v>1381</v>
      </c>
      <c r="C131" s="197" t="s">
        <v>246</v>
      </c>
      <c r="D131" s="201">
        <f>VLOOKUP($C131,'3.내부이동'!$C$7:$AA$501,20,FALSE)</f>
        <v>115</v>
      </c>
      <c r="E131" s="201">
        <f>VLOOKUP($C131,'3.내부이동'!$C$7:$AA$501,21,FALSE)</f>
        <v>115</v>
      </c>
      <c r="F131" s="201">
        <f>VLOOKUP($C131,'3.내부이동'!$C$7:$AA$501,22,FALSE)</f>
        <v>113</v>
      </c>
      <c r="G131" s="201">
        <f>VLOOKUP($C131,'3.내부이동'!$C$7:$AA$501,23,FALSE)</f>
        <v>112</v>
      </c>
      <c r="H131" s="201">
        <f>VLOOKUP($C131,'3.내부이동'!$C$7:$AA$501,24,FALSE)</f>
        <v>114</v>
      </c>
      <c r="I131" s="201">
        <f>VLOOKUP($C131,'3.내부이동'!$C$7:$AA$501,25,FALSE)</f>
        <v>117</v>
      </c>
      <c r="J131" s="114">
        <f>IF(ISERROR(VLOOKUP($C131,'2.사회적인구 행정구역별 집계'!$C$6:$M$73,2,FALSE)),0,VLOOKUP($C131,'2.사회적인구 행정구역별 집계'!$C$6:$M$73,2,FALSE))</f>
        <v>0</v>
      </c>
      <c r="K131" s="114"/>
      <c r="L131" s="114">
        <f>IF(ISERROR(VLOOKUP($C131,'2.사회적인구 행정구역별 집계'!$C$6:$M$73,3,FALSE)),0,VLOOKUP($C131,'2.사회적인구 행정구역별 집계'!$C$6:$M$73,3,FALSE))</f>
        <v>0</v>
      </c>
      <c r="M131" s="114">
        <f>IF(ISERROR(VLOOKUP($C131,'2.사회적인구 행정구역별 집계'!$C$6:$M$73,4,FALSE)),0,VLOOKUP($C131,'2.사회적인구 행정구역별 집계'!$C$6:$M$73,4,FALSE))</f>
        <v>0</v>
      </c>
      <c r="N131" s="114">
        <f>IF(ISERROR(VLOOKUP($C131,'2.사회적인구 행정구역별 집계'!$C$6:$M$73,5,FALSE)),0,VLOOKUP($C131,'2.사회적인구 행정구역별 집계'!$C$6:$M$73,5,FALSE))</f>
        <v>0</v>
      </c>
      <c r="O131" s="114">
        <f>IF(ISERROR(VLOOKUP($C131,'2.사회적인구 행정구역별 집계'!$C$6:$M$73,6,FALSE)),0,VLOOKUP($C131,'2.사회적인구 행정구역별 집계'!$C$6:$M$73,6,FALSE))</f>
        <v>0</v>
      </c>
      <c r="P131" s="160">
        <f t="shared" si="39"/>
        <v>115</v>
      </c>
      <c r="Q131" s="160">
        <f t="shared" si="40"/>
        <v>115</v>
      </c>
      <c r="R131" s="160">
        <f t="shared" si="40"/>
        <v>113</v>
      </c>
      <c r="S131" s="160">
        <f t="shared" si="41"/>
        <v>112</v>
      </c>
      <c r="T131" s="160">
        <f t="shared" si="42"/>
        <v>114</v>
      </c>
      <c r="U131" s="160">
        <f t="shared" si="43"/>
        <v>117</v>
      </c>
    </row>
    <row r="132" spans="1:21" ht="18" customHeight="1">
      <c r="A132" s="194" t="s">
        <v>1379</v>
      </c>
      <c r="B132" s="194" t="s">
        <v>1382</v>
      </c>
      <c r="C132" s="197" t="s">
        <v>247</v>
      </c>
      <c r="D132" s="201">
        <f>VLOOKUP($C132,'3.내부이동'!$C$7:$AA$501,20,FALSE)</f>
        <v>192</v>
      </c>
      <c r="E132" s="201">
        <f>VLOOKUP($C132,'3.내부이동'!$C$7:$AA$501,21,FALSE)</f>
        <v>192</v>
      </c>
      <c r="F132" s="201">
        <f>VLOOKUP($C132,'3.내부이동'!$C$7:$AA$501,22,FALSE)</f>
        <v>189</v>
      </c>
      <c r="G132" s="201">
        <f>VLOOKUP($C132,'3.내부이동'!$C$7:$AA$501,23,FALSE)</f>
        <v>187</v>
      </c>
      <c r="H132" s="201">
        <f>VLOOKUP($C132,'3.내부이동'!$C$7:$AA$501,24,FALSE)</f>
        <v>192</v>
      </c>
      <c r="I132" s="201">
        <f>VLOOKUP($C132,'3.내부이동'!$C$7:$AA$501,25,FALSE)</f>
        <v>195</v>
      </c>
      <c r="J132" s="114">
        <f>IF(ISERROR(VLOOKUP($C132,'2.사회적인구 행정구역별 집계'!$C$6:$M$73,2,FALSE)),0,VLOOKUP($C132,'2.사회적인구 행정구역별 집계'!$C$6:$M$73,2,FALSE))</f>
        <v>0</v>
      </c>
      <c r="K132" s="114"/>
      <c r="L132" s="114">
        <f>IF(ISERROR(VLOOKUP($C132,'2.사회적인구 행정구역별 집계'!$C$6:$M$73,3,FALSE)),0,VLOOKUP($C132,'2.사회적인구 행정구역별 집계'!$C$6:$M$73,3,FALSE))</f>
        <v>0</v>
      </c>
      <c r="M132" s="114">
        <f>IF(ISERROR(VLOOKUP($C132,'2.사회적인구 행정구역별 집계'!$C$6:$M$73,4,FALSE)),0,VLOOKUP($C132,'2.사회적인구 행정구역별 집계'!$C$6:$M$73,4,FALSE))</f>
        <v>0</v>
      </c>
      <c r="N132" s="114">
        <f>IF(ISERROR(VLOOKUP($C132,'2.사회적인구 행정구역별 집계'!$C$6:$M$73,5,FALSE)),0,VLOOKUP($C132,'2.사회적인구 행정구역별 집계'!$C$6:$M$73,5,FALSE))</f>
        <v>0</v>
      </c>
      <c r="O132" s="114">
        <f>IF(ISERROR(VLOOKUP($C132,'2.사회적인구 행정구역별 집계'!$C$6:$M$73,6,FALSE)),0,VLOOKUP($C132,'2.사회적인구 행정구역별 집계'!$C$6:$M$73,6,FALSE))</f>
        <v>0</v>
      </c>
      <c r="P132" s="160">
        <f t="shared" si="39"/>
        <v>192</v>
      </c>
      <c r="Q132" s="160">
        <f t="shared" si="40"/>
        <v>192</v>
      </c>
      <c r="R132" s="160">
        <f t="shared" si="40"/>
        <v>189</v>
      </c>
      <c r="S132" s="160">
        <f t="shared" si="41"/>
        <v>187</v>
      </c>
      <c r="T132" s="160">
        <f t="shared" si="42"/>
        <v>192</v>
      </c>
      <c r="U132" s="160">
        <f t="shared" si="43"/>
        <v>195</v>
      </c>
    </row>
    <row r="133" spans="1:21" ht="18" customHeight="1">
      <c r="A133" s="194" t="s">
        <v>1379</v>
      </c>
      <c r="B133" s="194" t="s">
        <v>1382</v>
      </c>
      <c r="C133" s="197" t="s">
        <v>248</v>
      </c>
      <c r="D133" s="201">
        <f>VLOOKUP($C133,'3.내부이동'!$C$7:$AA$501,20,FALSE)</f>
        <v>211</v>
      </c>
      <c r="E133" s="201">
        <f>VLOOKUP($C133,'3.내부이동'!$C$7:$AA$501,21,FALSE)</f>
        <v>212</v>
      </c>
      <c r="F133" s="201">
        <f>VLOOKUP($C133,'3.내부이동'!$C$7:$AA$501,22,FALSE)</f>
        <v>208</v>
      </c>
      <c r="G133" s="201">
        <f>VLOOKUP($C133,'3.내부이동'!$C$7:$AA$501,23,FALSE)</f>
        <v>206</v>
      </c>
      <c r="H133" s="201">
        <f>VLOOKUP($C133,'3.내부이동'!$C$7:$AA$501,24,FALSE)</f>
        <v>211</v>
      </c>
      <c r="I133" s="201">
        <f>VLOOKUP($C133,'3.내부이동'!$C$7:$AA$501,25,FALSE)</f>
        <v>215</v>
      </c>
      <c r="J133" s="114">
        <f>IF(ISERROR(VLOOKUP($C133,'2.사회적인구 행정구역별 집계'!$C$6:$M$73,2,FALSE)),0,VLOOKUP($C133,'2.사회적인구 행정구역별 집계'!$C$6:$M$73,2,FALSE))</f>
        <v>0</v>
      </c>
      <c r="K133" s="114"/>
      <c r="L133" s="114">
        <f>IF(ISERROR(VLOOKUP($C133,'2.사회적인구 행정구역별 집계'!$C$6:$M$73,3,FALSE)),0,VLOOKUP($C133,'2.사회적인구 행정구역별 집계'!$C$6:$M$73,3,FALSE))</f>
        <v>0</v>
      </c>
      <c r="M133" s="114">
        <f>IF(ISERROR(VLOOKUP($C133,'2.사회적인구 행정구역별 집계'!$C$6:$M$73,4,FALSE)),0,VLOOKUP($C133,'2.사회적인구 행정구역별 집계'!$C$6:$M$73,4,FALSE))</f>
        <v>0</v>
      </c>
      <c r="N133" s="114">
        <f>IF(ISERROR(VLOOKUP($C133,'2.사회적인구 행정구역별 집계'!$C$6:$M$73,5,FALSE)),0,VLOOKUP($C133,'2.사회적인구 행정구역별 집계'!$C$6:$M$73,5,FALSE))</f>
        <v>0</v>
      </c>
      <c r="O133" s="114">
        <f>IF(ISERROR(VLOOKUP($C133,'2.사회적인구 행정구역별 집계'!$C$6:$M$73,6,FALSE)),0,VLOOKUP($C133,'2.사회적인구 행정구역별 집계'!$C$6:$M$73,6,FALSE))</f>
        <v>0</v>
      </c>
      <c r="P133" s="160">
        <f t="shared" si="39"/>
        <v>211</v>
      </c>
      <c r="Q133" s="160">
        <f t="shared" si="40"/>
        <v>212</v>
      </c>
      <c r="R133" s="160">
        <f t="shared" si="40"/>
        <v>208</v>
      </c>
      <c r="S133" s="160">
        <f t="shared" si="41"/>
        <v>206</v>
      </c>
      <c r="T133" s="160">
        <f t="shared" si="42"/>
        <v>211</v>
      </c>
      <c r="U133" s="160">
        <f t="shared" si="43"/>
        <v>215</v>
      </c>
    </row>
    <row r="134" spans="1:21" ht="18" customHeight="1">
      <c r="A134" s="194" t="s">
        <v>1379</v>
      </c>
      <c r="B134" s="194" t="s">
        <v>1382</v>
      </c>
      <c r="C134" s="197" t="s">
        <v>249</v>
      </c>
      <c r="D134" s="201">
        <f>VLOOKUP($C134,'3.내부이동'!$C$7:$AA$501,20,FALSE)</f>
        <v>183</v>
      </c>
      <c r="E134" s="201">
        <f>VLOOKUP($C134,'3.내부이동'!$C$7:$AA$501,21,FALSE)</f>
        <v>183</v>
      </c>
      <c r="F134" s="201">
        <f>VLOOKUP($C134,'3.내부이동'!$C$7:$AA$501,22,FALSE)</f>
        <v>180</v>
      </c>
      <c r="G134" s="201">
        <f>VLOOKUP($C134,'3.내부이동'!$C$7:$AA$501,23,FALSE)</f>
        <v>179</v>
      </c>
      <c r="H134" s="201">
        <f>VLOOKUP($C134,'3.내부이동'!$C$7:$AA$501,24,FALSE)</f>
        <v>183</v>
      </c>
      <c r="I134" s="201">
        <f>VLOOKUP($C134,'3.내부이동'!$C$7:$AA$501,25,FALSE)</f>
        <v>187</v>
      </c>
      <c r="J134" s="114">
        <f>IF(ISERROR(VLOOKUP($C134,'2.사회적인구 행정구역별 집계'!$C$6:$M$73,2,FALSE)),0,VLOOKUP($C134,'2.사회적인구 행정구역별 집계'!$C$6:$M$73,2,FALSE))</f>
        <v>0</v>
      </c>
      <c r="K134" s="114"/>
      <c r="L134" s="114">
        <f>IF(ISERROR(VLOOKUP($C134,'2.사회적인구 행정구역별 집계'!$C$6:$M$73,3,FALSE)),0,VLOOKUP($C134,'2.사회적인구 행정구역별 집계'!$C$6:$M$73,3,FALSE))</f>
        <v>0</v>
      </c>
      <c r="M134" s="114">
        <f>IF(ISERROR(VLOOKUP($C134,'2.사회적인구 행정구역별 집계'!$C$6:$M$73,4,FALSE)),0,VLOOKUP($C134,'2.사회적인구 행정구역별 집계'!$C$6:$M$73,4,FALSE))</f>
        <v>0</v>
      </c>
      <c r="N134" s="114">
        <f>IF(ISERROR(VLOOKUP($C134,'2.사회적인구 행정구역별 집계'!$C$6:$M$73,5,FALSE)),0,VLOOKUP($C134,'2.사회적인구 행정구역별 집계'!$C$6:$M$73,5,FALSE))</f>
        <v>0</v>
      </c>
      <c r="O134" s="114">
        <f>IF(ISERROR(VLOOKUP($C134,'2.사회적인구 행정구역별 집계'!$C$6:$M$73,6,FALSE)),0,VLOOKUP($C134,'2.사회적인구 행정구역별 집계'!$C$6:$M$73,6,FALSE))</f>
        <v>0</v>
      </c>
      <c r="P134" s="160">
        <f t="shared" si="39"/>
        <v>183</v>
      </c>
      <c r="Q134" s="160">
        <f t="shared" si="40"/>
        <v>183</v>
      </c>
      <c r="R134" s="160">
        <f t="shared" si="40"/>
        <v>180</v>
      </c>
      <c r="S134" s="160">
        <f t="shared" si="41"/>
        <v>179</v>
      </c>
      <c r="T134" s="160">
        <f t="shared" si="42"/>
        <v>183</v>
      </c>
      <c r="U134" s="160">
        <f t="shared" si="43"/>
        <v>187</v>
      </c>
    </row>
    <row r="135" spans="1:21" ht="18" customHeight="1">
      <c r="A135" s="194" t="s">
        <v>1379</v>
      </c>
      <c r="B135" s="194" t="s">
        <v>1383</v>
      </c>
      <c r="C135" s="197" t="s">
        <v>250</v>
      </c>
      <c r="D135" s="201">
        <f>VLOOKUP($C135,'3.내부이동'!$C$7:$AA$501,20,FALSE)</f>
        <v>217</v>
      </c>
      <c r="E135" s="201">
        <f>VLOOKUP($C135,'3.내부이동'!$C$7:$AA$501,21,FALSE)</f>
        <v>217</v>
      </c>
      <c r="F135" s="201">
        <f>VLOOKUP($C135,'3.내부이동'!$C$7:$AA$501,22,FALSE)</f>
        <v>214</v>
      </c>
      <c r="G135" s="201">
        <f>VLOOKUP($C135,'3.내부이동'!$C$7:$AA$501,23,FALSE)</f>
        <v>212</v>
      </c>
      <c r="H135" s="201">
        <f>VLOOKUP($C135,'3.내부이동'!$C$7:$AA$501,24,FALSE)</f>
        <v>217</v>
      </c>
      <c r="I135" s="201">
        <f>VLOOKUP($C135,'3.내부이동'!$C$7:$AA$501,25,FALSE)</f>
        <v>221</v>
      </c>
      <c r="J135" s="114">
        <f>IF(ISERROR(VLOOKUP($C135,'2.사회적인구 행정구역별 집계'!$C$6:$M$73,2,FALSE)),0,VLOOKUP($C135,'2.사회적인구 행정구역별 집계'!$C$6:$M$73,2,FALSE))</f>
        <v>0</v>
      </c>
      <c r="K135" s="114"/>
      <c r="L135" s="114">
        <f>IF(ISERROR(VLOOKUP($C135,'2.사회적인구 행정구역별 집계'!$C$6:$M$73,3,FALSE)),0,VLOOKUP($C135,'2.사회적인구 행정구역별 집계'!$C$6:$M$73,3,FALSE))</f>
        <v>0</v>
      </c>
      <c r="M135" s="114">
        <f>IF(ISERROR(VLOOKUP($C135,'2.사회적인구 행정구역별 집계'!$C$6:$M$73,4,FALSE)),0,VLOOKUP($C135,'2.사회적인구 행정구역별 집계'!$C$6:$M$73,4,FALSE))</f>
        <v>0</v>
      </c>
      <c r="N135" s="114">
        <f>IF(ISERROR(VLOOKUP($C135,'2.사회적인구 행정구역별 집계'!$C$6:$M$73,5,FALSE)),0,VLOOKUP($C135,'2.사회적인구 행정구역별 집계'!$C$6:$M$73,5,FALSE))</f>
        <v>0</v>
      </c>
      <c r="O135" s="114">
        <f>IF(ISERROR(VLOOKUP($C135,'2.사회적인구 행정구역별 집계'!$C$6:$M$73,6,FALSE)),0,VLOOKUP($C135,'2.사회적인구 행정구역별 집계'!$C$6:$M$73,6,FALSE))</f>
        <v>0</v>
      </c>
      <c r="P135" s="160">
        <f t="shared" si="39"/>
        <v>217</v>
      </c>
      <c r="Q135" s="160">
        <f t="shared" si="40"/>
        <v>217</v>
      </c>
      <c r="R135" s="160">
        <f t="shared" si="40"/>
        <v>214</v>
      </c>
      <c r="S135" s="160">
        <f t="shared" si="41"/>
        <v>212</v>
      </c>
      <c r="T135" s="160">
        <f t="shared" si="42"/>
        <v>217</v>
      </c>
      <c r="U135" s="160">
        <f t="shared" si="43"/>
        <v>221</v>
      </c>
    </row>
    <row r="136" spans="1:21" ht="18" customHeight="1">
      <c r="A136" s="194" t="s">
        <v>1379</v>
      </c>
      <c r="B136" s="194" t="s">
        <v>1383</v>
      </c>
      <c r="C136" s="197" t="s">
        <v>251</v>
      </c>
      <c r="D136" s="201">
        <f>VLOOKUP($C136,'3.내부이동'!$C$7:$AA$501,20,FALSE)</f>
        <v>164</v>
      </c>
      <c r="E136" s="201">
        <f>VLOOKUP($C136,'3.내부이동'!$C$7:$AA$501,21,FALSE)</f>
        <v>164</v>
      </c>
      <c r="F136" s="201">
        <f>VLOOKUP($C136,'3.내부이동'!$C$7:$AA$501,22,FALSE)</f>
        <v>162</v>
      </c>
      <c r="G136" s="201">
        <f>VLOOKUP($C136,'3.내부이동'!$C$7:$AA$501,23,FALSE)</f>
        <v>160</v>
      </c>
      <c r="H136" s="201">
        <f>VLOOKUP($C136,'3.내부이동'!$C$7:$AA$501,24,FALSE)</f>
        <v>164</v>
      </c>
      <c r="I136" s="201">
        <f>VLOOKUP($C136,'3.내부이동'!$C$7:$AA$501,25,FALSE)</f>
        <v>167</v>
      </c>
      <c r="J136" s="114">
        <f>IF(ISERROR(VLOOKUP($C136,'2.사회적인구 행정구역별 집계'!$C$6:$M$73,2,FALSE)),0,VLOOKUP($C136,'2.사회적인구 행정구역별 집계'!$C$6:$M$73,2,FALSE))</f>
        <v>0</v>
      </c>
      <c r="K136" s="114"/>
      <c r="L136" s="114">
        <f>IF(ISERROR(VLOOKUP($C136,'2.사회적인구 행정구역별 집계'!$C$6:$M$73,3,FALSE)),0,VLOOKUP($C136,'2.사회적인구 행정구역별 집계'!$C$6:$M$73,3,FALSE))</f>
        <v>0</v>
      </c>
      <c r="M136" s="114">
        <f>IF(ISERROR(VLOOKUP($C136,'2.사회적인구 행정구역별 집계'!$C$6:$M$73,4,FALSE)),0,VLOOKUP($C136,'2.사회적인구 행정구역별 집계'!$C$6:$M$73,4,FALSE))</f>
        <v>0</v>
      </c>
      <c r="N136" s="114">
        <f>IF(ISERROR(VLOOKUP($C136,'2.사회적인구 행정구역별 집계'!$C$6:$M$73,5,FALSE)),0,VLOOKUP($C136,'2.사회적인구 행정구역별 집계'!$C$6:$M$73,5,FALSE))</f>
        <v>0</v>
      </c>
      <c r="O136" s="114">
        <f>IF(ISERROR(VLOOKUP($C136,'2.사회적인구 행정구역별 집계'!$C$6:$M$73,6,FALSE)),0,VLOOKUP($C136,'2.사회적인구 행정구역별 집계'!$C$6:$M$73,6,FALSE))</f>
        <v>0</v>
      </c>
      <c r="P136" s="160">
        <f t="shared" si="39"/>
        <v>164</v>
      </c>
      <c r="Q136" s="160">
        <f t="shared" si="40"/>
        <v>164</v>
      </c>
      <c r="R136" s="160">
        <f t="shared" si="40"/>
        <v>162</v>
      </c>
      <c r="S136" s="160">
        <f t="shared" si="41"/>
        <v>160</v>
      </c>
      <c r="T136" s="160">
        <f t="shared" si="42"/>
        <v>164</v>
      </c>
      <c r="U136" s="160">
        <f t="shared" si="43"/>
        <v>167</v>
      </c>
    </row>
    <row r="137" spans="1:21" ht="18" customHeight="1">
      <c r="A137" s="194" t="s">
        <v>1379</v>
      </c>
      <c r="B137" s="194" t="s">
        <v>1384</v>
      </c>
      <c r="C137" s="198" t="s">
        <v>710</v>
      </c>
      <c r="D137" s="201">
        <f>VLOOKUP($C137,'3.내부이동'!$C$7:$AA$501,20,FALSE)</f>
        <v>156</v>
      </c>
      <c r="E137" s="201">
        <f>VLOOKUP($C137,'3.내부이동'!$C$7:$AA$501,21,FALSE)</f>
        <v>156</v>
      </c>
      <c r="F137" s="201">
        <f>VLOOKUP($C137,'3.내부이동'!$C$7:$AA$501,22,FALSE)</f>
        <v>154</v>
      </c>
      <c r="G137" s="201">
        <f>VLOOKUP($C137,'3.내부이동'!$C$7:$AA$501,23,FALSE)</f>
        <v>152</v>
      </c>
      <c r="H137" s="201">
        <f>VLOOKUP($C137,'3.내부이동'!$C$7:$AA$501,24,FALSE)</f>
        <v>156</v>
      </c>
      <c r="I137" s="201">
        <f>VLOOKUP($C137,'3.내부이동'!$C$7:$AA$501,25,FALSE)</f>
        <v>159</v>
      </c>
      <c r="J137" s="114">
        <f>IF(ISERROR(VLOOKUP($C137,'2.사회적인구 행정구역별 집계'!$C$6:$M$73,2,FALSE)),0,VLOOKUP($C137,'2.사회적인구 행정구역별 집계'!$C$6:$M$73,2,FALSE))</f>
        <v>0</v>
      </c>
      <c r="K137" s="114"/>
      <c r="L137" s="114">
        <f>IF(ISERROR(VLOOKUP($C137,'2.사회적인구 행정구역별 집계'!$C$6:$M$73,3,FALSE)),0,VLOOKUP($C137,'2.사회적인구 행정구역별 집계'!$C$6:$M$73,3,FALSE))</f>
        <v>0</v>
      </c>
      <c r="M137" s="114">
        <f>IF(ISERROR(VLOOKUP($C137,'2.사회적인구 행정구역별 집계'!$C$6:$M$73,4,FALSE)),0,VLOOKUP($C137,'2.사회적인구 행정구역별 집계'!$C$6:$M$73,4,FALSE))</f>
        <v>0</v>
      </c>
      <c r="N137" s="114">
        <f>IF(ISERROR(VLOOKUP($C137,'2.사회적인구 행정구역별 집계'!$C$6:$M$73,5,FALSE)),0,VLOOKUP($C137,'2.사회적인구 행정구역별 집계'!$C$6:$M$73,5,FALSE))</f>
        <v>0</v>
      </c>
      <c r="O137" s="114">
        <f>IF(ISERROR(VLOOKUP($C137,'2.사회적인구 행정구역별 집계'!$C$6:$M$73,6,FALSE)),0,VLOOKUP($C137,'2.사회적인구 행정구역별 집계'!$C$6:$M$73,6,FALSE))</f>
        <v>0</v>
      </c>
      <c r="P137" s="160">
        <f t="shared" si="39"/>
        <v>156</v>
      </c>
      <c r="Q137" s="160">
        <f t="shared" si="40"/>
        <v>156</v>
      </c>
      <c r="R137" s="160">
        <f t="shared" si="40"/>
        <v>154</v>
      </c>
      <c r="S137" s="160">
        <f t="shared" si="41"/>
        <v>152</v>
      </c>
      <c r="T137" s="160">
        <f t="shared" si="42"/>
        <v>156</v>
      </c>
      <c r="U137" s="160">
        <f t="shared" si="43"/>
        <v>159</v>
      </c>
    </row>
    <row r="138" spans="1:21" ht="18" customHeight="1">
      <c r="A138" s="194" t="s">
        <v>1379</v>
      </c>
      <c r="B138" s="194" t="s">
        <v>1385</v>
      </c>
      <c r="C138" s="197" t="s">
        <v>253</v>
      </c>
      <c r="D138" s="201">
        <f>VLOOKUP($C138,'3.내부이동'!$C$7:$AA$501,20,FALSE)</f>
        <v>248</v>
      </c>
      <c r="E138" s="201">
        <f>VLOOKUP($C138,'3.내부이동'!$C$7:$AA$501,21,FALSE)</f>
        <v>249</v>
      </c>
      <c r="F138" s="201">
        <f>VLOOKUP($C138,'3.내부이동'!$C$7:$AA$501,22,FALSE)</f>
        <v>245</v>
      </c>
      <c r="G138" s="201">
        <f>VLOOKUP($C138,'3.내부이동'!$C$7:$AA$501,23,FALSE)</f>
        <v>242</v>
      </c>
      <c r="H138" s="201">
        <f>VLOOKUP($C138,'3.내부이동'!$C$7:$AA$501,24,FALSE)</f>
        <v>248</v>
      </c>
      <c r="I138" s="201">
        <f>VLOOKUP($C138,'3.내부이동'!$C$7:$AA$501,25,FALSE)</f>
        <v>252</v>
      </c>
      <c r="J138" s="114">
        <f>IF(ISERROR(VLOOKUP($C138,'2.사회적인구 행정구역별 집계'!$C$6:$M$73,2,FALSE)),0,VLOOKUP($C138,'2.사회적인구 행정구역별 집계'!$C$6:$M$73,2,FALSE))</f>
        <v>0</v>
      </c>
      <c r="K138" s="114"/>
      <c r="L138" s="114">
        <f>IF(ISERROR(VLOOKUP($C138,'2.사회적인구 행정구역별 집계'!$C$6:$M$73,3,FALSE)),0,VLOOKUP($C138,'2.사회적인구 행정구역별 집계'!$C$6:$M$73,3,FALSE))</f>
        <v>0</v>
      </c>
      <c r="M138" s="114">
        <f>IF(ISERROR(VLOOKUP($C138,'2.사회적인구 행정구역별 집계'!$C$6:$M$73,4,FALSE)),0,VLOOKUP($C138,'2.사회적인구 행정구역별 집계'!$C$6:$M$73,4,FALSE))</f>
        <v>0</v>
      </c>
      <c r="N138" s="114">
        <f>IF(ISERROR(VLOOKUP($C138,'2.사회적인구 행정구역별 집계'!$C$6:$M$73,5,FALSE)),0,VLOOKUP($C138,'2.사회적인구 행정구역별 집계'!$C$6:$M$73,5,FALSE))</f>
        <v>0</v>
      </c>
      <c r="O138" s="114">
        <f>IF(ISERROR(VLOOKUP($C138,'2.사회적인구 행정구역별 집계'!$C$6:$M$73,6,FALSE)),0,VLOOKUP($C138,'2.사회적인구 행정구역별 집계'!$C$6:$M$73,6,FALSE))</f>
        <v>0</v>
      </c>
      <c r="P138" s="160">
        <f t="shared" si="39"/>
        <v>248</v>
      </c>
      <c r="Q138" s="160">
        <f t="shared" si="40"/>
        <v>249</v>
      </c>
      <c r="R138" s="160">
        <f t="shared" si="40"/>
        <v>245</v>
      </c>
      <c r="S138" s="160">
        <f t="shared" si="41"/>
        <v>242</v>
      </c>
      <c r="T138" s="160">
        <f t="shared" si="42"/>
        <v>248</v>
      </c>
      <c r="U138" s="160">
        <f t="shared" si="43"/>
        <v>252</v>
      </c>
    </row>
    <row r="139" spans="1:21" ht="18" customHeight="1">
      <c r="A139" s="194" t="s">
        <v>1379</v>
      </c>
      <c r="B139" s="194" t="s">
        <v>1385</v>
      </c>
      <c r="C139" s="197" t="s">
        <v>254</v>
      </c>
      <c r="D139" s="201">
        <f>VLOOKUP($C139,'3.내부이동'!$C$7:$AA$501,20,FALSE)</f>
        <v>107</v>
      </c>
      <c r="E139" s="201">
        <f>VLOOKUP($C139,'3.내부이동'!$C$7:$AA$501,21,FALSE)</f>
        <v>107</v>
      </c>
      <c r="F139" s="201">
        <f>VLOOKUP($C139,'3.내부이동'!$C$7:$AA$501,22,FALSE)</f>
        <v>105</v>
      </c>
      <c r="G139" s="201">
        <f>VLOOKUP($C139,'3.내부이동'!$C$7:$AA$501,23,FALSE)</f>
        <v>105</v>
      </c>
      <c r="H139" s="201">
        <f>VLOOKUP($C139,'3.내부이동'!$C$7:$AA$501,24,FALSE)</f>
        <v>107</v>
      </c>
      <c r="I139" s="201">
        <f>VLOOKUP($C139,'3.내부이동'!$C$7:$AA$501,25,FALSE)</f>
        <v>109</v>
      </c>
      <c r="J139" s="114">
        <f>IF(ISERROR(VLOOKUP($C139,'2.사회적인구 행정구역별 집계'!$C$6:$M$73,2,FALSE)),0,VLOOKUP($C139,'2.사회적인구 행정구역별 집계'!$C$6:$M$73,2,FALSE))</f>
        <v>0</v>
      </c>
      <c r="K139" s="114"/>
      <c r="L139" s="114">
        <f>IF(ISERROR(VLOOKUP($C139,'2.사회적인구 행정구역별 집계'!$C$6:$M$73,3,FALSE)),0,VLOOKUP($C139,'2.사회적인구 행정구역별 집계'!$C$6:$M$73,3,FALSE))</f>
        <v>0</v>
      </c>
      <c r="M139" s="114">
        <f>IF(ISERROR(VLOOKUP($C139,'2.사회적인구 행정구역별 집계'!$C$6:$M$73,4,FALSE)),0,VLOOKUP($C139,'2.사회적인구 행정구역별 집계'!$C$6:$M$73,4,FALSE))</f>
        <v>0</v>
      </c>
      <c r="N139" s="114">
        <f>IF(ISERROR(VLOOKUP($C139,'2.사회적인구 행정구역별 집계'!$C$6:$M$73,5,FALSE)),0,VLOOKUP($C139,'2.사회적인구 행정구역별 집계'!$C$6:$M$73,5,FALSE))</f>
        <v>0</v>
      </c>
      <c r="O139" s="114">
        <f>IF(ISERROR(VLOOKUP($C139,'2.사회적인구 행정구역별 집계'!$C$6:$M$73,6,FALSE)),0,VLOOKUP($C139,'2.사회적인구 행정구역별 집계'!$C$6:$M$73,6,FALSE))</f>
        <v>0</v>
      </c>
      <c r="P139" s="160">
        <f t="shared" si="39"/>
        <v>107</v>
      </c>
      <c r="Q139" s="160">
        <f t="shared" si="40"/>
        <v>107</v>
      </c>
      <c r="R139" s="160">
        <f t="shared" si="40"/>
        <v>105</v>
      </c>
      <c r="S139" s="160">
        <f t="shared" si="41"/>
        <v>105</v>
      </c>
      <c r="T139" s="160">
        <f t="shared" si="42"/>
        <v>107</v>
      </c>
      <c r="U139" s="160">
        <f t="shared" si="43"/>
        <v>109</v>
      </c>
    </row>
    <row r="140" spans="1:21" ht="18" customHeight="1">
      <c r="A140" s="194" t="s">
        <v>1379</v>
      </c>
      <c r="B140" s="194" t="s">
        <v>1386</v>
      </c>
      <c r="C140" s="197" t="s">
        <v>255</v>
      </c>
      <c r="D140" s="201">
        <f>VLOOKUP($C140,'3.내부이동'!$C$7:$AA$501,20,FALSE)</f>
        <v>187</v>
      </c>
      <c r="E140" s="201">
        <f>VLOOKUP($C140,'3.내부이동'!$C$7:$AA$501,21,FALSE)</f>
        <v>187</v>
      </c>
      <c r="F140" s="201">
        <f>VLOOKUP($C140,'3.내부이동'!$C$7:$AA$501,22,FALSE)</f>
        <v>184</v>
      </c>
      <c r="G140" s="201">
        <f>VLOOKUP($C140,'3.내부이동'!$C$7:$AA$501,23,FALSE)</f>
        <v>182</v>
      </c>
      <c r="H140" s="201">
        <f>VLOOKUP($C140,'3.내부이동'!$C$7:$AA$501,24,FALSE)</f>
        <v>187</v>
      </c>
      <c r="I140" s="201">
        <f>VLOOKUP($C140,'3.내부이동'!$C$7:$AA$501,25,FALSE)</f>
        <v>190</v>
      </c>
      <c r="J140" s="114">
        <f>IF(ISERROR(VLOOKUP($C140,'2.사회적인구 행정구역별 집계'!$C$6:$M$73,2,FALSE)),0,VLOOKUP($C140,'2.사회적인구 행정구역별 집계'!$C$6:$M$73,2,FALSE))</f>
        <v>0</v>
      </c>
      <c r="K140" s="114"/>
      <c r="L140" s="114">
        <f>IF(ISERROR(VLOOKUP($C140,'2.사회적인구 행정구역별 집계'!$C$6:$M$73,3,FALSE)),0,VLOOKUP($C140,'2.사회적인구 행정구역별 집계'!$C$6:$M$73,3,FALSE))</f>
        <v>0</v>
      </c>
      <c r="M140" s="114">
        <f>IF(ISERROR(VLOOKUP($C140,'2.사회적인구 행정구역별 집계'!$C$6:$M$73,4,FALSE)),0,VLOOKUP($C140,'2.사회적인구 행정구역별 집계'!$C$6:$M$73,4,FALSE))</f>
        <v>0</v>
      </c>
      <c r="N140" s="114">
        <f>IF(ISERROR(VLOOKUP($C140,'2.사회적인구 행정구역별 집계'!$C$6:$M$73,5,FALSE)),0,VLOOKUP($C140,'2.사회적인구 행정구역별 집계'!$C$6:$M$73,5,FALSE))</f>
        <v>0</v>
      </c>
      <c r="O140" s="114">
        <f>IF(ISERROR(VLOOKUP($C140,'2.사회적인구 행정구역별 집계'!$C$6:$M$73,6,FALSE)),0,VLOOKUP($C140,'2.사회적인구 행정구역별 집계'!$C$6:$M$73,6,FALSE))</f>
        <v>0</v>
      </c>
      <c r="P140" s="160">
        <f t="shared" si="39"/>
        <v>187</v>
      </c>
      <c r="Q140" s="160">
        <f t="shared" si="40"/>
        <v>187</v>
      </c>
      <c r="R140" s="160">
        <f t="shared" si="40"/>
        <v>184</v>
      </c>
      <c r="S140" s="160">
        <f t="shared" si="41"/>
        <v>182</v>
      </c>
      <c r="T140" s="160">
        <f t="shared" si="42"/>
        <v>187</v>
      </c>
      <c r="U140" s="160">
        <f t="shared" si="43"/>
        <v>190</v>
      </c>
    </row>
    <row r="141" spans="1:21" ht="18" customHeight="1">
      <c r="A141" s="194" t="s">
        <v>1379</v>
      </c>
      <c r="B141" s="194" t="s">
        <v>1387</v>
      </c>
      <c r="C141" s="197" t="s">
        <v>256</v>
      </c>
      <c r="D141" s="201">
        <f>VLOOKUP($C141,'3.내부이동'!$C$7:$AA$501,20,FALSE)</f>
        <v>239</v>
      </c>
      <c r="E141" s="201">
        <f>VLOOKUP($C141,'3.내부이동'!$C$7:$AA$501,21,FALSE)</f>
        <v>240</v>
      </c>
      <c r="F141" s="201">
        <f>VLOOKUP($C141,'3.내부이동'!$C$7:$AA$501,22,FALSE)</f>
        <v>236</v>
      </c>
      <c r="G141" s="201">
        <f>VLOOKUP($C141,'3.내부이동'!$C$7:$AA$501,23,FALSE)</f>
        <v>233</v>
      </c>
      <c r="H141" s="201">
        <f>VLOOKUP($C141,'3.내부이동'!$C$7:$AA$501,24,FALSE)</f>
        <v>238</v>
      </c>
      <c r="I141" s="201">
        <f>VLOOKUP($C141,'3.내부이동'!$C$7:$AA$501,25,FALSE)</f>
        <v>243</v>
      </c>
      <c r="J141" s="114">
        <f>IF(ISERROR(VLOOKUP($C141,'2.사회적인구 행정구역별 집계'!$C$6:$M$73,2,FALSE)),0,VLOOKUP($C141,'2.사회적인구 행정구역별 집계'!$C$6:$M$73,2,FALSE))</f>
        <v>0</v>
      </c>
      <c r="K141" s="114"/>
      <c r="L141" s="114">
        <f>IF(ISERROR(VLOOKUP($C141,'2.사회적인구 행정구역별 집계'!$C$6:$M$73,3,FALSE)),0,VLOOKUP($C141,'2.사회적인구 행정구역별 집계'!$C$6:$M$73,3,FALSE))</f>
        <v>0</v>
      </c>
      <c r="M141" s="114">
        <f>IF(ISERROR(VLOOKUP($C141,'2.사회적인구 행정구역별 집계'!$C$6:$M$73,4,FALSE)),0,VLOOKUP($C141,'2.사회적인구 행정구역별 집계'!$C$6:$M$73,4,FALSE))</f>
        <v>0</v>
      </c>
      <c r="N141" s="114">
        <f>IF(ISERROR(VLOOKUP($C141,'2.사회적인구 행정구역별 집계'!$C$6:$M$73,5,FALSE)),0,VLOOKUP($C141,'2.사회적인구 행정구역별 집계'!$C$6:$M$73,5,FALSE))</f>
        <v>0</v>
      </c>
      <c r="O141" s="114">
        <f>IF(ISERROR(VLOOKUP($C141,'2.사회적인구 행정구역별 집계'!$C$6:$M$73,6,FALSE)),0,VLOOKUP($C141,'2.사회적인구 행정구역별 집계'!$C$6:$M$73,6,FALSE))</f>
        <v>0</v>
      </c>
      <c r="P141" s="160">
        <f t="shared" si="39"/>
        <v>239</v>
      </c>
      <c r="Q141" s="160">
        <f t="shared" si="40"/>
        <v>240</v>
      </c>
      <c r="R141" s="160">
        <f t="shared" si="40"/>
        <v>236</v>
      </c>
      <c r="S141" s="160">
        <f t="shared" si="41"/>
        <v>233</v>
      </c>
      <c r="T141" s="160">
        <f t="shared" si="42"/>
        <v>238</v>
      </c>
      <c r="U141" s="160">
        <f t="shared" si="43"/>
        <v>243</v>
      </c>
    </row>
    <row r="142" spans="1:21" ht="18" customHeight="1">
      <c r="A142" s="194" t="s">
        <v>1379</v>
      </c>
      <c r="B142" s="194" t="s">
        <v>1387</v>
      </c>
      <c r="C142" s="197" t="s">
        <v>257</v>
      </c>
      <c r="D142" s="201">
        <f>VLOOKUP($C142,'3.내부이동'!$C$7:$AA$501,20,FALSE)</f>
        <v>237</v>
      </c>
      <c r="E142" s="201">
        <f>VLOOKUP($C142,'3.내부이동'!$C$7:$AA$501,21,FALSE)</f>
        <v>237</v>
      </c>
      <c r="F142" s="201">
        <f>VLOOKUP($C142,'3.내부이동'!$C$7:$AA$501,22,FALSE)</f>
        <v>234</v>
      </c>
      <c r="G142" s="201">
        <f>VLOOKUP($C142,'3.내부이동'!$C$7:$AA$501,23,FALSE)</f>
        <v>231</v>
      </c>
      <c r="H142" s="201">
        <f>VLOOKUP($C142,'3.내부이동'!$C$7:$AA$501,24,FALSE)</f>
        <v>236</v>
      </c>
      <c r="I142" s="201">
        <f>VLOOKUP($C142,'3.내부이동'!$C$7:$AA$501,25,FALSE)</f>
        <v>241</v>
      </c>
      <c r="J142" s="114">
        <f>IF(ISERROR(VLOOKUP($C142,'2.사회적인구 행정구역별 집계'!$C$6:$M$73,2,FALSE)),0,VLOOKUP($C142,'2.사회적인구 행정구역별 집계'!$C$6:$M$73,2,FALSE))</f>
        <v>0</v>
      </c>
      <c r="K142" s="114"/>
      <c r="L142" s="114">
        <f>IF(ISERROR(VLOOKUP($C142,'2.사회적인구 행정구역별 집계'!$C$6:$M$73,3,FALSE)),0,VLOOKUP($C142,'2.사회적인구 행정구역별 집계'!$C$6:$M$73,3,FALSE))</f>
        <v>0</v>
      </c>
      <c r="M142" s="114">
        <f>IF(ISERROR(VLOOKUP($C142,'2.사회적인구 행정구역별 집계'!$C$6:$M$73,4,FALSE)),0,VLOOKUP($C142,'2.사회적인구 행정구역별 집계'!$C$6:$M$73,4,FALSE))</f>
        <v>0</v>
      </c>
      <c r="N142" s="114">
        <f>IF(ISERROR(VLOOKUP($C142,'2.사회적인구 행정구역별 집계'!$C$6:$M$73,5,FALSE)),0,VLOOKUP($C142,'2.사회적인구 행정구역별 집계'!$C$6:$M$73,5,FALSE))</f>
        <v>0</v>
      </c>
      <c r="O142" s="114">
        <f>IF(ISERROR(VLOOKUP($C142,'2.사회적인구 행정구역별 집계'!$C$6:$M$73,6,FALSE)),0,VLOOKUP($C142,'2.사회적인구 행정구역별 집계'!$C$6:$M$73,6,FALSE))</f>
        <v>0</v>
      </c>
      <c r="P142" s="160">
        <f t="shared" si="39"/>
        <v>237</v>
      </c>
      <c r="Q142" s="160">
        <f t="shared" si="40"/>
        <v>237</v>
      </c>
      <c r="R142" s="160">
        <f t="shared" si="40"/>
        <v>234</v>
      </c>
      <c r="S142" s="160">
        <f t="shared" si="41"/>
        <v>231</v>
      </c>
      <c r="T142" s="160">
        <f t="shared" si="42"/>
        <v>236</v>
      </c>
      <c r="U142" s="160">
        <f t="shared" si="43"/>
        <v>241</v>
      </c>
    </row>
    <row r="143" spans="1:21" ht="18" customHeight="1">
      <c r="A143" s="194" t="s">
        <v>1379</v>
      </c>
      <c r="B143" s="194" t="s">
        <v>1387</v>
      </c>
      <c r="C143" s="197" t="s">
        <v>258</v>
      </c>
      <c r="D143" s="201">
        <f>VLOOKUP($C143,'3.내부이동'!$C$7:$AA$501,20,FALSE)</f>
        <v>163</v>
      </c>
      <c r="E143" s="201">
        <f>VLOOKUP($C143,'3.내부이동'!$C$7:$AA$501,21,FALSE)</f>
        <v>163</v>
      </c>
      <c r="F143" s="201">
        <f>VLOOKUP($C143,'3.내부이동'!$C$7:$AA$501,22,FALSE)</f>
        <v>161</v>
      </c>
      <c r="G143" s="201">
        <f>VLOOKUP($C143,'3.내부이동'!$C$7:$AA$501,23,FALSE)</f>
        <v>159</v>
      </c>
      <c r="H143" s="201">
        <f>VLOOKUP($C143,'3.내부이동'!$C$7:$AA$501,24,FALSE)</f>
        <v>163</v>
      </c>
      <c r="I143" s="201">
        <f>VLOOKUP($C143,'3.내부이동'!$C$7:$AA$501,25,FALSE)</f>
        <v>166</v>
      </c>
      <c r="J143" s="114">
        <f>IF(ISERROR(VLOOKUP($C143,'2.사회적인구 행정구역별 집계'!$C$6:$M$73,2,FALSE)),0,VLOOKUP($C143,'2.사회적인구 행정구역별 집계'!$C$6:$M$73,2,FALSE))</f>
        <v>0</v>
      </c>
      <c r="K143" s="114"/>
      <c r="L143" s="114">
        <f>IF(ISERROR(VLOOKUP($C143,'2.사회적인구 행정구역별 집계'!$C$6:$M$73,3,FALSE)),0,VLOOKUP($C143,'2.사회적인구 행정구역별 집계'!$C$6:$M$73,3,FALSE))</f>
        <v>0</v>
      </c>
      <c r="M143" s="114">
        <f>IF(ISERROR(VLOOKUP($C143,'2.사회적인구 행정구역별 집계'!$C$6:$M$73,4,FALSE)),0,VLOOKUP($C143,'2.사회적인구 행정구역별 집계'!$C$6:$M$73,4,FALSE))</f>
        <v>0</v>
      </c>
      <c r="N143" s="114">
        <f>IF(ISERROR(VLOOKUP($C143,'2.사회적인구 행정구역별 집계'!$C$6:$M$73,5,FALSE)),0,VLOOKUP($C143,'2.사회적인구 행정구역별 집계'!$C$6:$M$73,5,FALSE))</f>
        <v>0</v>
      </c>
      <c r="O143" s="114">
        <f>IF(ISERROR(VLOOKUP($C143,'2.사회적인구 행정구역별 집계'!$C$6:$M$73,6,FALSE)),0,VLOOKUP($C143,'2.사회적인구 행정구역별 집계'!$C$6:$M$73,6,FALSE))</f>
        <v>0</v>
      </c>
      <c r="P143" s="160">
        <f t="shared" si="39"/>
        <v>163</v>
      </c>
      <c r="Q143" s="160">
        <f t="shared" si="40"/>
        <v>163</v>
      </c>
      <c r="R143" s="160">
        <f t="shared" si="40"/>
        <v>161</v>
      </c>
      <c r="S143" s="160">
        <f t="shared" si="41"/>
        <v>159</v>
      </c>
      <c r="T143" s="160">
        <f t="shared" si="42"/>
        <v>163</v>
      </c>
      <c r="U143" s="160">
        <f t="shared" si="43"/>
        <v>166</v>
      </c>
    </row>
    <row r="144" spans="1:21" ht="18" customHeight="1">
      <c r="A144" s="194" t="s">
        <v>1379</v>
      </c>
      <c r="B144" s="194" t="s">
        <v>1387</v>
      </c>
      <c r="C144" s="197" t="s">
        <v>259</v>
      </c>
      <c r="D144" s="201">
        <f>VLOOKUP($C144,'3.내부이동'!$C$7:$AA$501,20,FALSE)</f>
        <v>93</v>
      </c>
      <c r="E144" s="201">
        <f>VLOOKUP($C144,'3.내부이동'!$C$7:$AA$501,21,FALSE)</f>
        <v>94</v>
      </c>
      <c r="F144" s="201">
        <f>VLOOKUP($C144,'3.내부이동'!$C$7:$AA$501,22,FALSE)</f>
        <v>92</v>
      </c>
      <c r="G144" s="201">
        <f>VLOOKUP($C144,'3.내부이동'!$C$7:$AA$501,23,FALSE)</f>
        <v>91</v>
      </c>
      <c r="H144" s="201">
        <f>VLOOKUP($C144,'3.내부이동'!$C$7:$AA$501,24,FALSE)</f>
        <v>93</v>
      </c>
      <c r="I144" s="201">
        <f>VLOOKUP($C144,'3.내부이동'!$C$7:$AA$501,25,FALSE)</f>
        <v>95</v>
      </c>
      <c r="J144" s="114">
        <f>IF(ISERROR(VLOOKUP($C144,'2.사회적인구 행정구역별 집계'!$C$6:$M$73,2,FALSE)),0,VLOOKUP($C144,'2.사회적인구 행정구역별 집계'!$C$6:$M$73,2,FALSE))</f>
        <v>0</v>
      </c>
      <c r="K144" s="114"/>
      <c r="L144" s="114">
        <f>IF(ISERROR(VLOOKUP($C144,'2.사회적인구 행정구역별 집계'!$C$6:$M$73,3,FALSE)),0,VLOOKUP($C144,'2.사회적인구 행정구역별 집계'!$C$6:$M$73,3,FALSE))</f>
        <v>0</v>
      </c>
      <c r="M144" s="114">
        <f>IF(ISERROR(VLOOKUP($C144,'2.사회적인구 행정구역별 집계'!$C$6:$M$73,4,FALSE)),0,VLOOKUP($C144,'2.사회적인구 행정구역별 집계'!$C$6:$M$73,4,FALSE))</f>
        <v>0</v>
      </c>
      <c r="N144" s="114">
        <f>IF(ISERROR(VLOOKUP($C144,'2.사회적인구 행정구역별 집계'!$C$6:$M$73,5,FALSE)),0,VLOOKUP($C144,'2.사회적인구 행정구역별 집계'!$C$6:$M$73,5,FALSE))</f>
        <v>0</v>
      </c>
      <c r="O144" s="114">
        <f>IF(ISERROR(VLOOKUP($C144,'2.사회적인구 행정구역별 집계'!$C$6:$M$73,6,FALSE)),0,VLOOKUP($C144,'2.사회적인구 행정구역별 집계'!$C$6:$M$73,6,FALSE))</f>
        <v>0</v>
      </c>
      <c r="P144" s="160">
        <f t="shared" si="39"/>
        <v>93</v>
      </c>
      <c r="Q144" s="160">
        <f t="shared" si="40"/>
        <v>94</v>
      </c>
      <c r="R144" s="160">
        <f t="shared" si="40"/>
        <v>92</v>
      </c>
      <c r="S144" s="160">
        <f t="shared" si="41"/>
        <v>91</v>
      </c>
      <c r="T144" s="160">
        <f t="shared" si="42"/>
        <v>93</v>
      </c>
      <c r="U144" s="160">
        <f t="shared" si="43"/>
        <v>95</v>
      </c>
    </row>
    <row r="145" spans="1:21" ht="18" customHeight="1">
      <c r="A145" s="194" t="s">
        <v>1379</v>
      </c>
      <c r="B145" s="194" t="s">
        <v>1388</v>
      </c>
      <c r="C145" s="197" t="s">
        <v>260</v>
      </c>
      <c r="D145" s="201">
        <f>VLOOKUP($C145,'3.내부이동'!$C$7:$AA$501,20,FALSE)</f>
        <v>401</v>
      </c>
      <c r="E145" s="201">
        <f>VLOOKUP($C145,'3.내부이동'!$C$7:$AA$501,21,FALSE)</f>
        <v>402</v>
      </c>
      <c r="F145" s="201">
        <f>VLOOKUP($C145,'3.내부이동'!$C$7:$AA$501,22,FALSE)</f>
        <v>396</v>
      </c>
      <c r="G145" s="201">
        <f>VLOOKUP($C145,'3.내부이동'!$C$7:$AA$501,23,FALSE)</f>
        <v>391</v>
      </c>
      <c r="H145" s="201">
        <f>VLOOKUP($C145,'3.내부이동'!$C$7:$AA$501,24,FALSE)</f>
        <v>401</v>
      </c>
      <c r="I145" s="201">
        <f>VLOOKUP($C145,'3.내부이동'!$C$7:$AA$501,25,FALSE)</f>
        <v>408</v>
      </c>
      <c r="J145" s="114">
        <f>IF(ISERROR(VLOOKUP($C145,'2.사회적인구 행정구역별 집계'!$C$6:$M$73,2,FALSE)),0,VLOOKUP($C145,'2.사회적인구 행정구역별 집계'!$C$6:$M$73,2,FALSE))</f>
        <v>0</v>
      </c>
      <c r="K145" s="114"/>
      <c r="L145" s="114">
        <f>IF(ISERROR(VLOOKUP($C145,'2.사회적인구 행정구역별 집계'!$C$6:$M$73,3,FALSE)),0,VLOOKUP($C145,'2.사회적인구 행정구역별 집계'!$C$6:$M$73,3,FALSE))</f>
        <v>0</v>
      </c>
      <c r="M145" s="114">
        <f>IF(ISERROR(VLOOKUP($C145,'2.사회적인구 행정구역별 집계'!$C$6:$M$73,4,FALSE)),0,VLOOKUP($C145,'2.사회적인구 행정구역별 집계'!$C$6:$M$73,4,FALSE))</f>
        <v>0</v>
      </c>
      <c r="N145" s="114">
        <f>IF(ISERROR(VLOOKUP($C145,'2.사회적인구 행정구역별 집계'!$C$6:$M$73,5,FALSE)),0,VLOOKUP($C145,'2.사회적인구 행정구역별 집계'!$C$6:$M$73,5,FALSE))</f>
        <v>0</v>
      </c>
      <c r="O145" s="114">
        <f>IF(ISERROR(VLOOKUP($C145,'2.사회적인구 행정구역별 집계'!$C$6:$M$73,6,FALSE)),0,VLOOKUP($C145,'2.사회적인구 행정구역별 집계'!$C$6:$M$73,6,FALSE))</f>
        <v>0</v>
      </c>
      <c r="P145" s="160">
        <f t="shared" si="39"/>
        <v>401</v>
      </c>
      <c r="Q145" s="160">
        <f t="shared" si="40"/>
        <v>402</v>
      </c>
      <c r="R145" s="160">
        <f t="shared" si="40"/>
        <v>396</v>
      </c>
      <c r="S145" s="160">
        <f t="shared" si="41"/>
        <v>391</v>
      </c>
      <c r="T145" s="160">
        <f t="shared" si="42"/>
        <v>401</v>
      </c>
      <c r="U145" s="160">
        <f t="shared" si="43"/>
        <v>408</v>
      </c>
    </row>
    <row r="146" spans="1:21" ht="18" customHeight="1">
      <c r="A146" s="194" t="s">
        <v>1379</v>
      </c>
      <c r="B146" s="194" t="s">
        <v>1388</v>
      </c>
      <c r="C146" s="197" t="s">
        <v>261</v>
      </c>
      <c r="D146" s="201">
        <f>VLOOKUP($C146,'3.내부이동'!$C$7:$AA$501,20,FALSE)</f>
        <v>71</v>
      </c>
      <c r="E146" s="201">
        <f>VLOOKUP($C146,'3.내부이동'!$C$7:$AA$501,21,FALSE)</f>
        <v>71</v>
      </c>
      <c r="F146" s="201">
        <f>VLOOKUP($C146,'3.내부이동'!$C$7:$AA$501,22,FALSE)</f>
        <v>70</v>
      </c>
      <c r="G146" s="201">
        <f>VLOOKUP($C146,'3.내부이동'!$C$7:$AA$501,23,FALSE)</f>
        <v>69</v>
      </c>
      <c r="H146" s="201">
        <f>VLOOKUP($C146,'3.내부이동'!$C$7:$AA$501,24,FALSE)</f>
        <v>71</v>
      </c>
      <c r="I146" s="201">
        <f>VLOOKUP($C146,'3.내부이동'!$C$7:$AA$501,25,FALSE)</f>
        <v>72</v>
      </c>
      <c r="J146" s="114">
        <f>IF(ISERROR(VLOOKUP($C146,'2.사회적인구 행정구역별 집계'!$C$6:$M$73,2,FALSE)),0,VLOOKUP($C146,'2.사회적인구 행정구역별 집계'!$C$6:$M$73,2,FALSE))</f>
        <v>0</v>
      </c>
      <c r="K146" s="114"/>
      <c r="L146" s="114">
        <f>IF(ISERROR(VLOOKUP($C146,'2.사회적인구 행정구역별 집계'!$C$6:$M$73,3,FALSE)),0,VLOOKUP($C146,'2.사회적인구 행정구역별 집계'!$C$6:$M$73,3,FALSE))</f>
        <v>0</v>
      </c>
      <c r="M146" s="114">
        <f>IF(ISERROR(VLOOKUP($C146,'2.사회적인구 행정구역별 집계'!$C$6:$M$73,4,FALSE)),0,VLOOKUP($C146,'2.사회적인구 행정구역별 집계'!$C$6:$M$73,4,FALSE))</f>
        <v>0</v>
      </c>
      <c r="N146" s="114">
        <f>IF(ISERROR(VLOOKUP($C146,'2.사회적인구 행정구역별 집계'!$C$6:$M$73,5,FALSE)),0,VLOOKUP($C146,'2.사회적인구 행정구역별 집계'!$C$6:$M$73,5,FALSE))</f>
        <v>0</v>
      </c>
      <c r="O146" s="114">
        <f>IF(ISERROR(VLOOKUP($C146,'2.사회적인구 행정구역별 집계'!$C$6:$M$73,6,FALSE)),0,VLOOKUP($C146,'2.사회적인구 행정구역별 집계'!$C$6:$M$73,6,FALSE))</f>
        <v>0</v>
      </c>
      <c r="P146" s="160">
        <f t="shared" si="39"/>
        <v>71</v>
      </c>
      <c r="Q146" s="160">
        <f t="shared" si="40"/>
        <v>71</v>
      </c>
      <c r="R146" s="160">
        <f t="shared" si="40"/>
        <v>70</v>
      </c>
      <c r="S146" s="160">
        <f t="shared" si="41"/>
        <v>69</v>
      </c>
      <c r="T146" s="160">
        <f t="shared" si="42"/>
        <v>71</v>
      </c>
      <c r="U146" s="160">
        <f t="shared" si="43"/>
        <v>72</v>
      </c>
    </row>
    <row r="147" spans="1:21" ht="18" customHeight="1">
      <c r="A147" s="194" t="s">
        <v>1379</v>
      </c>
      <c r="B147" s="194" t="s">
        <v>1388</v>
      </c>
      <c r="C147" s="197" t="s">
        <v>262</v>
      </c>
      <c r="D147" s="201">
        <f>VLOOKUP($C147,'3.내부이동'!$C$7:$AA$501,20,FALSE)</f>
        <v>94</v>
      </c>
      <c r="E147" s="201">
        <f>VLOOKUP($C147,'3.내부이동'!$C$7:$AA$501,21,FALSE)</f>
        <v>95</v>
      </c>
      <c r="F147" s="201">
        <f>VLOOKUP($C147,'3.내부이동'!$C$7:$AA$501,22,FALSE)</f>
        <v>93</v>
      </c>
      <c r="G147" s="201">
        <f>VLOOKUP($C147,'3.내부이동'!$C$7:$AA$501,23,FALSE)</f>
        <v>92</v>
      </c>
      <c r="H147" s="201">
        <f>VLOOKUP($C147,'3.내부이동'!$C$7:$AA$501,24,FALSE)</f>
        <v>94</v>
      </c>
      <c r="I147" s="201">
        <f>VLOOKUP($C147,'3.내부이동'!$C$7:$AA$501,25,FALSE)</f>
        <v>96</v>
      </c>
      <c r="J147" s="114">
        <f>IF(ISERROR(VLOOKUP($C147,'2.사회적인구 행정구역별 집계'!$C$6:$M$73,2,FALSE)),0,VLOOKUP($C147,'2.사회적인구 행정구역별 집계'!$C$6:$M$73,2,FALSE))</f>
        <v>0</v>
      </c>
      <c r="K147" s="114"/>
      <c r="L147" s="114">
        <f>IF(ISERROR(VLOOKUP($C147,'2.사회적인구 행정구역별 집계'!$C$6:$M$73,3,FALSE)),0,VLOOKUP($C147,'2.사회적인구 행정구역별 집계'!$C$6:$M$73,3,FALSE))</f>
        <v>0</v>
      </c>
      <c r="M147" s="114">
        <f>IF(ISERROR(VLOOKUP($C147,'2.사회적인구 행정구역별 집계'!$C$6:$M$73,4,FALSE)),0,VLOOKUP($C147,'2.사회적인구 행정구역별 집계'!$C$6:$M$73,4,FALSE))</f>
        <v>0</v>
      </c>
      <c r="N147" s="114">
        <f>IF(ISERROR(VLOOKUP($C147,'2.사회적인구 행정구역별 집계'!$C$6:$M$73,5,FALSE)),0,VLOOKUP($C147,'2.사회적인구 행정구역별 집계'!$C$6:$M$73,5,FALSE))</f>
        <v>0</v>
      </c>
      <c r="O147" s="114">
        <f>IF(ISERROR(VLOOKUP($C147,'2.사회적인구 행정구역별 집계'!$C$6:$M$73,6,FALSE)),0,VLOOKUP($C147,'2.사회적인구 행정구역별 집계'!$C$6:$M$73,6,FALSE))</f>
        <v>0</v>
      </c>
      <c r="P147" s="160">
        <f t="shared" si="39"/>
        <v>94</v>
      </c>
      <c r="Q147" s="160">
        <f t="shared" si="40"/>
        <v>95</v>
      </c>
      <c r="R147" s="160">
        <f t="shared" si="40"/>
        <v>93</v>
      </c>
      <c r="S147" s="160">
        <f t="shared" si="41"/>
        <v>92</v>
      </c>
      <c r="T147" s="160">
        <f t="shared" si="42"/>
        <v>94</v>
      </c>
      <c r="U147" s="160">
        <f t="shared" si="43"/>
        <v>96</v>
      </c>
    </row>
    <row r="148" spans="1:21" ht="18" customHeight="1">
      <c r="A148" s="194" t="s">
        <v>1379</v>
      </c>
      <c r="B148" s="194" t="s">
        <v>1389</v>
      </c>
      <c r="C148" s="197" t="s">
        <v>263</v>
      </c>
      <c r="D148" s="201">
        <f>VLOOKUP($C148,'3.내부이동'!$C$7:$AA$501,20,FALSE)</f>
        <v>154</v>
      </c>
      <c r="E148" s="201">
        <f>VLOOKUP($C148,'3.내부이동'!$C$7:$AA$501,21,FALSE)</f>
        <v>154</v>
      </c>
      <c r="F148" s="201">
        <f>VLOOKUP($C148,'3.내부이동'!$C$7:$AA$501,22,FALSE)</f>
        <v>152</v>
      </c>
      <c r="G148" s="201">
        <f>VLOOKUP($C148,'3.내부이동'!$C$7:$AA$501,23,FALSE)</f>
        <v>150</v>
      </c>
      <c r="H148" s="201">
        <f>VLOOKUP($C148,'3.내부이동'!$C$7:$AA$501,24,FALSE)</f>
        <v>154</v>
      </c>
      <c r="I148" s="201">
        <f>VLOOKUP($C148,'3.내부이동'!$C$7:$AA$501,25,FALSE)</f>
        <v>156</v>
      </c>
      <c r="J148" s="114">
        <f>IF(ISERROR(VLOOKUP($C148,'2.사회적인구 행정구역별 집계'!$C$6:$M$73,2,FALSE)),0,VLOOKUP($C148,'2.사회적인구 행정구역별 집계'!$C$6:$M$73,2,FALSE))</f>
        <v>0</v>
      </c>
      <c r="K148" s="114"/>
      <c r="L148" s="114">
        <f>IF(ISERROR(VLOOKUP($C148,'2.사회적인구 행정구역별 집계'!$C$6:$M$73,3,FALSE)),0,VLOOKUP($C148,'2.사회적인구 행정구역별 집계'!$C$6:$M$73,3,FALSE))</f>
        <v>0</v>
      </c>
      <c r="M148" s="114">
        <f>IF(ISERROR(VLOOKUP($C148,'2.사회적인구 행정구역별 집계'!$C$6:$M$73,4,FALSE)),0,VLOOKUP($C148,'2.사회적인구 행정구역별 집계'!$C$6:$M$73,4,FALSE))</f>
        <v>0</v>
      </c>
      <c r="N148" s="114">
        <f>IF(ISERROR(VLOOKUP($C148,'2.사회적인구 행정구역별 집계'!$C$6:$M$73,5,FALSE)),0,VLOOKUP($C148,'2.사회적인구 행정구역별 집계'!$C$6:$M$73,5,FALSE))</f>
        <v>0</v>
      </c>
      <c r="O148" s="114">
        <f>IF(ISERROR(VLOOKUP($C148,'2.사회적인구 행정구역별 집계'!$C$6:$M$73,6,FALSE)),0,VLOOKUP($C148,'2.사회적인구 행정구역별 집계'!$C$6:$M$73,6,FALSE))</f>
        <v>0</v>
      </c>
      <c r="P148" s="160">
        <f t="shared" si="39"/>
        <v>154</v>
      </c>
      <c r="Q148" s="160">
        <f t="shared" si="40"/>
        <v>154</v>
      </c>
      <c r="R148" s="160">
        <f t="shared" si="40"/>
        <v>152</v>
      </c>
      <c r="S148" s="160">
        <f t="shared" si="41"/>
        <v>150</v>
      </c>
      <c r="T148" s="160">
        <f t="shared" si="42"/>
        <v>154</v>
      </c>
      <c r="U148" s="160">
        <f t="shared" si="43"/>
        <v>156</v>
      </c>
    </row>
    <row r="149" spans="1:21" ht="18" customHeight="1">
      <c r="A149" s="194" t="s">
        <v>1379</v>
      </c>
      <c r="B149" s="194" t="s">
        <v>1389</v>
      </c>
      <c r="C149" s="197" t="s">
        <v>264</v>
      </c>
      <c r="D149" s="201">
        <f>VLOOKUP($C149,'3.내부이동'!$C$7:$AA$501,20,FALSE)</f>
        <v>123</v>
      </c>
      <c r="E149" s="201">
        <f>VLOOKUP($C149,'3.내부이동'!$C$7:$AA$501,21,FALSE)</f>
        <v>123</v>
      </c>
      <c r="F149" s="201">
        <f>VLOOKUP($C149,'3.내부이동'!$C$7:$AA$501,22,FALSE)</f>
        <v>121</v>
      </c>
      <c r="G149" s="201">
        <f>VLOOKUP($C149,'3.내부이동'!$C$7:$AA$501,23,FALSE)</f>
        <v>120</v>
      </c>
      <c r="H149" s="201">
        <f>VLOOKUP($C149,'3.내부이동'!$C$7:$AA$501,24,FALSE)</f>
        <v>123</v>
      </c>
      <c r="I149" s="201">
        <f>VLOOKUP($C149,'3.내부이동'!$C$7:$AA$501,25,FALSE)</f>
        <v>125</v>
      </c>
      <c r="J149" s="114">
        <f>IF(ISERROR(VLOOKUP($C149,'2.사회적인구 행정구역별 집계'!$C$6:$M$73,2,FALSE)),0,VLOOKUP($C149,'2.사회적인구 행정구역별 집계'!$C$6:$M$73,2,FALSE))</f>
        <v>0</v>
      </c>
      <c r="K149" s="114"/>
      <c r="L149" s="114">
        <f>IF(ISERROR(VLOOKUP($C149,'2.사회적인구 행정구역별 집계'!$C$6:$M$73,3,FALSE)),0,VLOOKUP($C149,'2.사회적인구 행정구역별 집계'!$C$6:$M$73,3,FALSE))</f>
        <v>0</v>
      </c>
      <c r="M149" s="114">
        <f>IF(ISERROR(VLOOKUP($C149,'2.사회적인구 행정구역별 집계'!$C$6:$M$73,4,FALSE)),0,VLOOKUP($C149,'2.사회적인구 행정구역별 집계'!$C$6:$M$73,4,FALSE))</f>
        <v>0</v>
      </c>
      <c r="N149" s="114">
        <f>IF(ISERROR(VLOOKUP($C149,'2.사회적인구 행정구역별 집계'!$C$6:$M$73,5,FALSE)),0,VLOOKUP($C149,'2.사회적인구 행정구역별 집계'!$C$6:$M$73,5,FALSE))</f>
        <v>0</v>
      </c>
      <c r="O149" s="114">
        <f>IF(ISERROR(VLOOKUP($C149,'2.사회적인구 행정구역별 집계'!$C$6:$M$73,6,FALSE)),0,VLOOKUP($C149,'2.사회적인구 행정구역별 집계'!$C$6:$M$73,6,FALSE))</f>
        <v>0</v>
      </c>
      <c r="P149" s="160">
        <f t="shared" si="39"/>
        <v>123</v>
      </c>
      <c r="Q149" s="160">
        <f t="shared" si="40"/>
        <v>123</v>
      </c>
      <c r="R149" s="160">
        <f t="shared" si="40"/>
        <v>121</v>
      </c>
      <c r="S149" s="160">
        <f t="shared" si="41"/>
        <v>120</v>
      </c>
      <c r="T149" s="160">
        <f t="shared" si="42"/>
        <v>123</v>
      </c>
      <c r="U149" s="160">
        <f t="shared" si="43"/>
        <v>125</v>
      </c>
    </row>
    <row r="150" spans="1:21" ht="18" customHeight="1">
      <c r="A150" s="194" t="s">
        <v>1379</v>
      </c>
      <c r="B150" s="194" t="s">
        <v>1389</v>
      </c>
      <c r="C150" s="197" t="s">
        <v>265</v>
      </c>
      <c r="D150" s="201">
        <f>VLOOKUP($C150,'3.내부이동'!$C$7:$AA$501,20,FALSE)</f>
        <v>82</v>
      </c>
      <c r="E150" s="201">
        <f>VLOOKUP($C150,'3.내부이동'!$C$7:$AA$501,21,FALSE)</f>
        <v>82</v>
      </c>
      <c r="F150" s="201">
        <f>VLOOKUP($C150,'3.내부이동'!$C$7:$AA$501,22,FALSE)</f>
        <v>81</v>
      </c>
      <c r="G150" s="201">
        <f>VLOOKUP($C150,'3.내부이동'!$C$7:$AA$501,23,FALSE)</f>
        <v>80</v>
      </c>
      <c r="H150" s="201">
        <f>VLOOKUP($C150,'3.내부이동'!$C$7:$AA$501,24,FALSE)</f>
        <v>82</v>
      </c>
      <c r="I150" s="201">
        <f>VLOOKUP($C150,'3.내부이동'!$C$7:$AA$501,25,FALSE)</f>
        <v>83</v>
      </c>
      <c r="J150" s="114">
        <f>IF(ISERROR(VLOOKUP($C150,'2.사회적인구 행정구역별 집계'!$C$6:$M$73,2,FALSE)),0,VLOOKUP($C150,'2.사회적인구 행정구역별 집계'!$C$6:$M$73,2,FALSE))</f>
        <v>0</v>
      </c>
      <c r="K150" s="114"/>
      <c r="L150" s="114">
        <f>IF(ISERROR(VLOOKUP($C150,'2.사회적인구 행정구역별 집계'!$C$6:$M$73,3,FALSE)),0,VLOOKUP($C150,'2.사회적인구 행정구역별 집계'!$C$6:$M$73,3,FALSE))</f>
        <v>0</v>
      </c>
      <c r="M150" s="114">
        <f>IF(ISERROR(VLOOKUP($C150,'2.사회적인구 행정구역별 집계'!$C$6:$M$73,4,FALSE)),0,VLOOKUP($C150,'2.사회적인구 행정구역별 집계'!$C$6:$M$73,4,FALSE))</f>
        <v>0</v>
      </c>
      <c r="N150" s="114">
        <f>IF(ISERROR(VLOOKUP($C150,'2.사회적인구 행정구역별 집계'!$C$6:$M$73,5,FALSE)),0,VLOOKUP($C150,'2.사회적인구 행정구역별 집계'!$C$6:$M$73,5,FALSE))</f>
        <v>0</v>
      </c>
      <c r="O150" s="114">
        <f>IF(ISERROR(VLOOKUP($C150,'2.사회적인구 행정구역별 집계'!$C$6:$M$73,6,FALSE)),0,VLOOKUP($C150,'2.사회적인구 행정구역별 집계'!$C$6:$M$73,6,FALSE))</f>
        <v>0</v>
      </c>
      <c r="P150" s="160">
        <f t="shared" si="39"/>
        <v>82</v>
      </c>
      <c r="Q150" s="160">
        <f t="shared" si="40"/>
        <v>82</v>
      </c>
      <c r="R150" s="160">
        <f t="shared" si="40"/>
        <v>81</v>
      </c>
      <c r="S150" s="160">
        <f t="shared" si="41"/>
        <v>80</v>
      </c>
      <c r="T150" s="160">
        <f t="shared" si="42"/>
        <v>82</v>
      </c>
      <c r="U150" s="160">
        <f t="shared" si="43"/>
        <v>83</v>
      </c>
    </row>
    <row r="151" spans="1:21" ht="18" customHeight="1">
      <c r="A151" s="194" t="s">
        <v>1379</v>
      </c>
      <c r="B151" s="194" t="s">
        <v>1389</v>
      </c>
      <c r="C151" s="197" t="s">
        <v>266</v>
      </c>
      <c r="D151" s="201">
        <f>VLOOKUP($C151,'3.내부이동'!$C$7:$AA$501,20,FALSE)</f>
        <v>88</v>
      </c>
      <c r="E151" s="201">
        <f>VLOOKUP($C151,'3.내부이동'!$C$7:$AA$501,21,FALSE)</f>
        <v>88</v>
      </c>
      <c r="F151" s="201">
        <f>VLOOKUP($C151,'3.내부이동'!$C$7:$AA$501,22,FALSE)</f>
        <v>87</v>
      </c>
      <c r="G151" s="201">
        <f>VLOOKUP($C151,'3.내부이동'!$C$7:$AA$501,23,FALSE)</f>
        <v>86</v>
      </c>
      <c r="H151" s="201">
        <f>VLOOKUP($C151,'3.내부이동'!$C$7:$AA$501,24,FALSE)</f>
        <v>88</v>
      </c>
      <c r="I151" s="201">
        <f>VLOOKUP($C151,'3.내부이동'!$C$7:$AA$501,25,FALSE)</f>
        <v>90</v>
      </c>
      <c r="J151" s="114">
        <f>IF(ISERROR(VLOOKUP($C151,'2.사회적인구 행정구역별 집계'!$C$6:$M$73,2,FALSE)),0,VLOOKUP($C151,'2.사회적인구 행정구역별 집계'!$C$6:$M$73,2,FALSE))</f>
        <v>0</v>
      </c>
      <c r="K151" s="114"/>
      <c r="L151" s="114">
        <f>IF(ISERROR(VLOOKUP($C151,'2.사회적인구 행정구역별 집계'!$C$6:$M$73,3,FALSE)),0,VLOOKUP($C151,'2.사회적인구 행정구역별 집계'!$C$6:$M$73,3,FALSE))</f>
        <v>0</v>
      </c>
      <c r="M151" s="114">
        <f>IF(ISERROR(VLOOKUP($C151,'2.사회적인구 행정구역별 집계'!$C$6:$M$73,4,FALSE)),0,VLOOKUP($C151,'2.사회적인구 행정구역별 집계'!$C$6:$M$73,4,FALSE))</f>
        <v>0</v>
      </c>
      <c r="N151" s="114">
        <f>IF(ISERROR(VLOOKUP($C151,'2.사회적인구 행정구역별 집계'!$C$6:$M$73,5,FALSE)),0,VLOOKUP($C151,'2.사회적인구 행정구역별 집계'!$C$6:$M$73,5,FALSE))</f>
        <v>0</v>
      </c>
      <c r="O151" s="114">
        <f>IF(ISERROR(VLOOKUP($C151,'2.사회적인구 행정구역별 집계'!$C$6:$M$73,6,FALSE)),0,VLOOKUP($C151,'2.사회적인구 행정구역별 집계'!$C$6:$M$73,6,FALSE))</f>
        <v>0</v>
      </c>
      <c r="P151" s="160">
        <f t="shared" si="39"/>
        <v>88</v>
      </c>
      <c r="Q151" s="160">
        <f t="shared" si="40"/>
        <v>88</v>
      </c>
      <c r="R151" s="160">
        <f t="shared" si="40"/>
        <v>87</v>
      </c>
      <c r="S151" s="160">
        <f t="shared" si="41"/>
        <v>86</v>
      </c>
      <c r="T151" s="160">
        <f t="shared" si="42"/>
        <v>88</v>
      </c>
      <c r="U151" s="160">
        <f t="shared" si="43"/>
        <v>90</v>
      </c>
    </row>
    <row r="152" spans="1:21" ht="18" customHeight="1">
      <c r="A152" s="194" t="s">
        <v>1379</v>
      </c>
      <c r="B152" s="194" t="s">
        <v>1390</v>
      </c>
      <c r="C152" s="197" t="s">
        <v>267</v>
      </c>
      <c r="D152" s="201">
        <f>VLOOKUP($C152,'3.내부이동'!$C$7:$AA$501,20,FALSE)</f>
        <v>162</v>
      </c>
      <c r="E152" s="201">
        <f>VLOOKUP($C152,'3.내부이동'!$C$7:$AA$501,21,FALSE)</f>
        <v>162</v>
      </c>
      <c r="F152" s="201">
        <f>VLOOKUP($C152,'3.내부이동'!$C$7:$AA$501,22,FALSE)</f>
        <v>160</v>
      </c>
      <c r="G152" s="201">
        <f>VLOOKUP($C152,'3.내부이동'!$C$7:$AA$501,23,FALSE)</f>
        <v>158</v>
      </c>
      <c r="H152" s="201">
        <f>VLOOKUP($C152,'3.내부이동'!$C$7:$AA$501,24,FALSE)</f>
        <v>162</v>
      </c>
      <c r="I152" s="201">
        <f>VLOOKUP($C152,'3.내부이동'!$C$7:$AA$501,25,FALSE)</f>
        <v>165</v>
      </c>
      <c r="J152" s="114">
        <f>IF(ISERROR(VLOOKUP($C152,'2.사회적인구 행정구역별 집계'!$C$6:$M$73,2,FALSE)),0,VLOOKUP($C152,'2.사회적인구 행정구역별 집계'!$C$6:$M$73,2,FALSE))</f>
        <v>0</v>
      </c>
      <c r="K152" s="114"/>
      <c r="L152" s="114">
        <f>IF(ISERROR(VLOOKUP($C152,'2.사회적인구 행정구역별 집계'!$C$6:$M$73,3,FALSE)),0,VLOOKUP($C152,'2.사회적인구 행정구역별 집계'!$C$6:$M$73,3,FALSE))</f>
        <v>0</v>
      </c>
      <c r="M152" s="114">
        <f>IF(ISERROR(VLOOKUP($C152,'2.사회적인구 행정구역별 집계'!$C$6:$M$73,4,FALSE)),0,VLOOKUP($C152,'2.사회적인구 행정구역별 집계'!$C$6:$M$73,4,FALSE))</f>
        <v>0</v>
      </c>
      <c r="N152" s="114">
        <f>IF(ISERROR(VLOOKUP($C152,'2.사회적인구 행정구역별 집계'!$C$6:$M$73,5,FALSE)),0,VLOOKUP($C152,'2.사회적인구 행정구역별 집계'!$C$6:$M$73,5,FALSE))</f>
        <v>0</v>
      </c>
      <c r="O152" s="114">
        <f>IF(ISERROR(VLOOKUP($C152,'2.사회적인구 행정구역별 집계'!$C$6:$M$73,6,FALSE)),0,VLOOKUP($C152,'2.사회적인구 행정구역별 집계'!$C$6:$M$73,6,FALSE))</f>
        <v>0</v>
      </c>
      <c r="P152" s="160">
        <f t="shared" si="39"/>
        <v>162</v>
      </c>
      <c r="Q152" s="160">
        <f t="shared" si="40"/>
        <v>162</v>
      </c>
      <c r="R152" s="160">
        <f t="shared" si="40"/>
        <v>160</v>
      </c>
      <c r="S152" s="160">
        <f t="shared" si="41"/>
        <v>158</v>
      </c>
      <c r="T152" s="160">
        <f t="shared" si="42"/>
        <v>162</v>
      </c>
      <c r="U152" s="160">
        <f t="shared" si="43"/>
        <v>165</v>
      </c>
    </row>
    <row r="153" spans="1:21" ht="18" customHeight="1">
      <c r="A153" s="194" t="s">
        <v>1379</v>
      </c>
      <c r="B153" s="194" t="s">
        <v>1390</v>
      </c>
      <c r="C153" s="197" t="s">
        <v>268</v>
      </c>
      <c r="D153" s="201">
        <f>VLOOKUP($C153,'3.내부이동'!$C$7:$AA$501,20,FALSE)</f>
        <v>95</v>
      </c>
      <c r="E153" s="201">
        <f>VLOOKUP($C153,'3.내부이동'!$C$7:$AA$501,21,FALSE)</f>
        <v>96</v>
      </c>
      <c r="F153" s="201">
        <f>VLOOKUP($C153,'3.내부이동'!$C$7:$AA$501,22,FALSE)</f>
        <v>94</v>
      </c>
      <c r="G153" s="201">
        <f>VLOOKUP($C153,'3.내부이동'!$C$7:$AA$501,23,FALSE)</f>
        <v>93</v>
      </c>
      <c r="H153" s="201">
        <f>VLOOKUP($C153,'3.내부이동'!$C$7:$AA$501,24,FALSE)</f>
        <v>95</v>
      </c>
      <c r="I153" s="201">
        <f>VLOOKUP($C153,'3.내부이동'!$C$7:$AA$501,25,FALSE)</f>
        <v>97</v>
      </c>
      <c r="J153" s="114">
        <f>IF(ISERROR(VLOOKUP($C153,'2.사회적인구 행정구역별 집계'!$C$6:$M$73,2,FALSE)),0,VLOOKUP($C153,'2.사회적인구 행정구역별 집계'!$C$6:$M$73,2,FALSE))</f>
        <v>0</v>
      </c>
      <c r="K153" s="114"/>
      <c r="L153" s="114">
        <f>IF(ISERROR(VLOOKUP($C153,'2.사회적인구 행정구역별 집계'!$C$6:$M$73,3,FALSE)),0,VLOOKUP($C153,'2.사회적인구 행정구역별 집계'!$C$6:$M$73,3,FALSE))</f>
        <v>0</v>
      </c>
      <c r="M153" s="114">
        <f>IF(ISERROR(VLOOKUP($C153,'2.사회적인구 행정구역별 집계'!$C$6:$M$73,4,FALSE)),0,VLOOKUP($C153,'2.사회적인구 행정구역별 집계'!$C$6:$M$73,4,FALSE))</f>
        <v>0</v>
      </c>
      <c r="N153" s="114">
        <f>IF(ISERROR(VLOOKUP($C153,'2.사회적인구 행정구역별 집계'!$C$6:$M$73,5,FALSE)),0,VLOOKUP($C153,'2.사회적인구 행정구역별 집계'!$C$6:$M$73,5,FALSE))</f>
        <v>0</v>
      </c>
      <c r="O153" s="114">
        <f>IF(ISERROR(VLOOKUP($C153,'2.사회적인구 행정구역별 집계'!$C$6:$M$73,6,FALSE)),0,VLOOKUP($C153,'2.사회적인구 행정구역별 집계'!$C$6:$M$73,6,FALSE))</f>
        <v>0</v>
      </c>
      <c r="P153" s="160">
        <f t="shared" si="39"/>
        <v>95</v>
      </c>
      <c r="Q153" s="160">
        <f t="shared" si="40"/>
        <v>96</v>
      </c>
      <c r="R153" s="160">
        <f t="shared" si="40"/>
        <v>94</v>
      </c>
      <c r="S153" s="160">
        <f t="shared" si="41"/>
        <v>93</v>
      </c>
      <c r="T153" s="160">
        <f t="shared" si="42"/>
        <v>95</v>
      </c>
      <c r="U153" s="160">
        <f t="shared" si="43"/>
        <v>97</v>
      </c>
    </row>
    <row r="154" spans="1:21" ht="18" customHeight="1">
      <c r="A154" s="194" t="s">
        <v>1379</v>
      </c>
      <c r="B154" s="194" t="s">
        <v>1390</v>
      </c>
      <c r="C154" s="197" t="s">
        <v>269</v>
      </c>
      <c r="D154" s="201">
        <f>VLOOKUP($C154,'3.내부이동'!$C$7:$AA$501,20,FALSE)</f>
        <v>115</v>
      </c>
      <c r="E154" s="201">
        <f>VLOOKUP($C154,'3.내부이동'!$C$7:$AA$501,21,FALSE)</f>
        <v>115</v>
      </c>
      <c r="F154" s="201">
        <f>VLOOKUP($C154,'3.내부이동'!$C$7:$AA$501,22,FALSE)</f>
        <v>113</v>
      </c>
      <c r="G154" s="201">
        <f>VLOOKUP($C154,'3.내부이동'!$C$7:$AA$501,23,FALSE)</f>
        <v>112</v>
      </c>
      <c r="H154" s="201">
        <f>VLOOKUP($C154,'3.내부이동'!$C$7:$AA$501,24,FALSE)</f>
        <v>114</v>
      </c>
      <c r="I154" s="201">
        <f>VLOOKUP($C154,'3.내부이동'!$C$7:$AA$501,25,FALSE)</f>
        <v>117</v>
      </c>
      <c r="J154" s="114">
        <f>IF(ISERROR(VLOOKUP($C154,'2.사회적인구 행정구역별 집계'!$C$6:$M$73,2,FALSE)),0,VLOOKUP($C154,'2.사회적인구 행정구역별 집계'!$C$6:$M$73,2,FALSE))</f>
        <v>0</v>
      </c>
      <c r="K154" s="114"/>
      <c r="L154" s="114">
        <f>IF(ISERROR(VLOOKUP($C154,'2.사회적인구 행정구역별 집계'!$C$6:$M$73,3,FALSE)),0,VLOOKUP($C154,'2.사회적인구 행정구역별 집계'!$C$6:$M$73,3,FALSE))</f>
        <v>0</v>
      </c>
      <c r="M154" s="114">
        <f>IF(ISERROR(VLOOKUP($C154,'2.사회적인구 행정구역별 집계'!$C$6:$M$73,4,FALSE)),0,VLOOKUP($C154,'2.사회적인구 행정구역별 집계'!$C$6:$M$73,4,FALSE))</f>
        <v>0</v>
      </c>
      <c r="N154" s="114">
        <f>IF(ISERROR(VLOOKUP($C154,'2.사회적인구 행정구역별 집계'!$C$6:$M$73,5,FALSE)),0,VLOOKUP($C154,'2.사회적인구 행정구역별 집계'!$C$6:$M$73,5,FALSE))</f>
        <v>0</v>
      </c>
      <c r="O154" s="114">
        <f>IF(ISERROR(VLOOKUP($C154,'2.사회적인구 행정구역별 집계'!$C$6:$M$73,6,FALSE)),0,VLOOKUP($C154,'2.사회적인구 행정구역별 집계'!$C$6:$M$73,6,FALSE))</f>
        <v>0</v>
      </c>
      <c r="P154" s="160">
        <f t="shared" si="39"/>
        <v>115</v>
      </c>
      <c r="Q154" s="160">
        <f t="shared" si="40"/>
        <v>115</v>
      </c>
      <c r="R154" s="160">
        <f t="shared" si="40"/>
        <v>113</v>
      </c>
      <c r="S154" s="160">
        <f t="shared" si="41"/>
        <v>112</v>
      </c>
      <c r="T154" s="160">
        <f t="shared" si="42"/>
        <v>114</v>
      </c>
      <c r="U154" s="160">
        <f t="shared" si="43"/>
        <v>117</v>
      </c>
    </row>
    <row r="155" spans="1:21" ht="18" customHeight="1">
      <c r="A155" s="194" t="s">
        <v>1379</v>
      </c>
      <c r="B155" s="194" t="s">
        <v>1391</v>
      </c>
      <c r="C155" s="197" t="s">
        <v>270</v>
      </c>
      <c r="D155" s="201">
        <f>VLOOKUP($C155,'3.내부이동'!$C$7:$AA$501,20,FALSE)</f>
        <v>156</v>
      </c>
      <c r="E155" s="201">
        <f>VLOOKUP($C155,'3.내부이동'!$C$7:$AA$501,21,FALSE)</f>
        <v>156</v>
      </c>
      <c r="F155" s="201">
        <f>VLOOKUP($C155,'3.내부이동'!$C$7:$AA$501,22,FALSE)</f>
        <v>154</v>
      </c>
      <c r="G155" s="201">
        <f>VLOOKUP($C155,'3.내부이동'!$C$7:$AA$501,23,FALSE)</f>
        <v>152</v>
      </c>
      <c r="H155" s="201">
        <f>VLOOKUP($C155,'3.내부이동'!$C$7:$AA$501,24,FALSE)</f>
        <v>156</v>
      </c>
      <c r="I155" s="201">
        <f>VLOOKUP($C155,'3.내부이동'!$C$7:$AA$501,25,FALSE)</f>
        <v>159</v>
      </c>
      <c r="J155" s="114">
        <f>IF(ISERROR(VLOOKUP($C155,'2.사회적인구 행정구역별 집계'!$C$6:$M$73,2,FALSE)),0,VLOOKUP($C155,'2.사회적인구 행정구역별 집계'!$C$6:$M$73,2,FALSE))</f>
        <v>0</v>
      </c>
      <c r="K155" s="114"/>
      <c r="L155" s="114">
        <f>IF(ISERROR(VLOOKUP($C155,'2.사회적인구 행정구역별 집계'!$C$6:$M$73,3,FALSE)),0,VLOOKUP($C155,'2.사회적인구 행정구역별 집계'!$C$6:$M$73,3,FALSE))</f>
        <v>0</v>
      </c>
      <c r="M155" s="114">
        <f>IF(ISERROR(VLOOKUP($C155,'2.사회적인구 행정구역별 집계'!$C$6:$M$73,4,FALSE)),0,VLOOKUP($C155,'2.사회적인구 행정구역별 집계'!$C$6:$M$73,4,FALSE))</f>
        <v>0</v>
      </c>
      <c r="N155" s="114">
        <f>IF(ISERROR(VLOOKUP($C155,'2.사회적인구 행정구역별 집계'!$C$6:$M$73,5,FALSE)),0,VLOOKUP($C155,'2.사회적인구 행정구역별 집계'!$C$6:$M$73,5,FALSE))</f>
        <v>0</v>
      </c>
      <c r="O155" s="114">
        <f>IF(ISERROR(VLOOKUP($C155,'2.사회적인구 행정구역별 집계'!$C$6:$M$73,6,FALSE)),0,VLOOKUP($C155,'2.사회적인구 행정구역별 집계'!$C$6:$M$73,6,FALSE))</f>
        <v>0</v>
      </c>
      <c r="P155" s="160">
        <f t="shared" si="39"/>
        <v>156</v>
      </c>
      <c r="Q155" s="160">
        <f t="shared" si="40"/>
        <v>156</v>
      </c>
      <c r="R155" s="160">
        <f t="shared" si="40"/>
        <v>154</v>
      </c>
      <c r="S155" s="160">
        <f t="shared" si="41"/>
        <v>152</v>
      </c>
      <c r="T155" s="160">
        <f t="shared" si="42"/>
        <v>156</v>
      </c>
      <c r="U155" s="160">
        <f t="shared" si="43"/>
        <v>159</v>
      </c>
    </row>
    <row r="156" spans="1:21" ht="18" customHeight="1">
      <c r="A156" s="194" t="s">
        <v>1379</v>
      </c>
      <c r="B156" s="194" t="s">
        <v>1391</v>
      </c>
      <c r="C156" s="197" t="s">
        <v>271</v>
      </c>
      <c r="D156" s="201">
        <f>VLOOKUP($C156,'3.내부이동'!$C$7:$AA$501,20,FALSE)</f>
        <v>150</v>
      </c>
      <c r="E156" s="201">
        <f>VLOOKUP($C156,'3.내부이동'!$C$7:$AA$501,21,FALSE)</f>
        <v>150</v>
      </c>
      <c r="F156" s="201">
        <f>VLOOKUP($C156,'3.내부이동'!$C$7:$AA$501,22,FALSE)</f>
        <v>148</v>
      </c>
      <c r="G156" s="201">
        <f>VLOOKUP($C156,'3.내부이동'!$C$7:$AA$501,23,FALSE)</f>
        <v>146</v>
      </c>
      <c r="H156" s="201">
        <f>VLOOKUP($C156,'3.내부이동'!$C$7:$AA$501,24,FALSE)</f>
        <v>149</v>
      </c>
      <c r="I156" s="201">
        <f>VLOOKUP($C156,'3.내부이동'!$C$7:$AA$501,25,FALSE)</f>
        <v>152</v>
      </c>
      <c r="J156" s="114">
        <f>IF(ISERROR(VLOOKUP($C156,'2.사회적인구 행정구역별 집계'!$C$6:$M$73,2,FALSE)),0,VLOOKUP($C156,'2.사회적인구 행정구역별 집계'!$C$6:$M$73,2,FALSE))</f>
        <v>0</v>
      </c>
      <c r="K156" s="114"/>
      <c r="L156" s="114">
        <f>IF(ISERROR(VLOOKUP($C156,'2.사회적인구 행정구역별 집계'!$C$6:$M$73,3,FALSE)),0,VLOOKUP($C156,'2.사회적인구 행정구역별 집계'!$C$6:$M$73,3,FALSE))</f>
        <v>0</v>
      </c>
      <c r="M156" s="114">
        <f>IF(ISERROR(VLOOKUP($C156,'2.사회적인구 행정구역별 집계'!$C$6:$M$73,4,FALSE)),0,VLOOKUP($C156,'2.사회적인구 행정구역별 집계'!$C$6:$M$73,4,FALSE))</f>
        <v>0</v>
      </c>
      <c r="N156" s="114">
        <f>IF(ISERROR(VLOOKUP($C156,'2.사회적인구 행정구역별 집계'!$C$6:$M$73,5,FALSE)),0,VLOOKUP($C156,'2.사회적인구 행정구역별 집계'!$C$6:$M$73,5,FALSE))</f>
        <v>0</v>
      </c>
      <c r="O156" s="114">
        <f>IF(ISERROR(VLOOKUP($C156,'2.사회적인구 행정구역별 집계'!$C$6:$M$73,6,FALSE)),0,VLOOKUP($C156,'2.사회적인구 행정구역별 집계'!$C$6:$M$73,6,FALSE))</f>
        <v>0</v>
      </c>
      <c r="P156" s="160">
        <f t="shared" si="39"/>
        <v>150</v>
      </c>
      <c r="Q156" s="160">
        <f t="shared" si="40"/>
        <v>150</v>
      </c>
      <c r="R156" s="160">
        <f t="shared" si="40"/>
        <v>148</v>
      </c>
      <c r="S156" s="160">
        <f t="shared" si="41"/>
        <v>146</v>
      </c>
      <c r="T156" s="160">
        <f t="shared" si="42"/>
        <v>149</v>
      </c>
      <c r="U156" s="160">
        <f t="shared" si="43"/>
        <v>152</v>
      </c>
    </row>
    <row r="157" spans="1:21" ht="18" customHeight="1">
      <c r="A157" s="194" t="s">
        <v>1379</v>
      </c>
      <c r="B157" s="194" t="s">
        <v>1391</v>
      </c>
      <c r="C157" s="197" t="s">
        <v>272</v>
      </c>
      <c r="D157" s="201">
        <f>VLOOKUP($C157,'3.내부이동'!$C$7:$AA$501,20,FALSE)</f>
        <v>81</v>
      </c>
      <c r="E157" s="201">
        <f>VLOOKUP($C157,'3.내부이동'!$C$7:$AA$501,21,FALSE)</f>
        <v>81</v>
      </c>
      <c r="F157" s="201">
        <f>VLOOKUP($C157,'3.내부이동'!$C$7:$AA$501,22,FALSE)</f>
        <v>80</v>
      </c>
      <c r="G157" s="201">
        <f>VLOOKUP($C157,'3.내부이동'!$C$7:$AA$501,23,FALSE)</f>
        <v>79</v>
      </c>
      <c r="H157" s="201">
        <f>VLOOKUP($C157,'3.내부이동'!$C$7:$AA$501,24,FALSE)</f>
        <v>81</v>
      </c>
      <c r="I157" s="201">
        <f>VLOOKUP($C157,'3.내부이동'!$C$7:$AA$501,25,FALSE)</f>
        <v>82</v>
      </c>
      <c r="J157" s="114">
        <f>IF(ISERROR(VLOOKUP($C157,'2.사회적인구 행정구역별 집계'!$C$6:$M$73,2,FALSE)),0,VLOOKUP($C157,'2.사회적인구 행정구역별 집계'!$C$6:$M$73,2,FALSE))</f>
        <v>0</v>
      </c>
      <c r="K157" s="114"/>
      <c r="L157" s="114">
        <f>IF(ISERROR(VLOOKUP($C157,'2.사회적인구 행정구역별 집계'!$C$6:$M$73,3,FALSE)),0,VLOOKUP($C157,'2.사회적인구 행정구역별 집계'!$C$6:$M$73,3,FALSE))</f>
        <v>0</v>
      </c>
      <c r="M157" s="114">
        <f>IF(ISERROR(VLOOKUP($C157,'2.사회적인구 행정구역별 집계'!$C$6:$M$73,4,FALSE)),0,VLOOKUP($C157,'2.사회적인구 행정구역별 집계'!$C$6:$M$73,4,FALSE))</f>
        <v>0</v>
      </c>
      <c r="N157" s="114">
        <f>IF(ISERROR(VLOOKUP($C157,'2.사회적인구 행정구역별 집계'!$C$6:$M$73,5,FALSE)),0,VLOOKUP($C157,'2.사회적인구 행정구역별 집계'!$C$6:$M$73,5,FALSE))</f>
        <v>0</v>
      </c>
      <c r="O157" s="114">
        <f>IF(ISERROR(VLOOKUP($C157,'2.사회적인구 행정구역별 집계'!$C$6:$M$73,6,FALSE)),0,VLOOKUP($C157,'2.사회적인구 행정구역별 집계'!$C$6:$M$73,6,FALSE))</f>
        <v>0</v>
      </c>
      <c r="P157" s="160">
        <f t="shared" si="39"/>
        <v>81</v>
      </c>
      <c r="Q157" s="160">
        <f t="shared" si="40"/>
        <v>81</v>
      </c>
      <c r="R157" s="160">
        <f t="shared" si="40"/>
        <v>80</v>
      </c>
      <c r="S157" s="160">
        <f t="shared" si="41"/>
        <v>79</v>
      </c>
      <c r="T157" s="160">
        <f t="shared" si="42"/>
        <v>81</v>
      </c>
      <c r="U157" s="160">
        <f t="shared" si="43"/>
        <v>82</v>
      </c>
    </row>
    <row r="158" spans="1:21" ht="18" customHeight="1">
      <c r="A158" s="194" t="s">
        <v>1379</v>
      </c>
      <c r="B158" s="194" t="s">
        <v>1392</v>
      </c>
      <c r="C158" s="197" t="s">
        <v>273</v>
      </c>
      <c r="D158" s="201">
        <f>VLOOKUP($C158,'3.내부이동'!$C$7:$AA$501,20,FALSE)</f>
        <v>120</v>
      </c>
      <c r="E158" s="201">
        <f>VLOOKUP($C158,'3.내부이동'!$C$7:$AA$501,21,FALSE)</f>
        <v>120</v>
      </c>
      <c r="F158" s="201">
        <f>VLOOKUP($C158,'3.내부이동'!$C$7:$AA$501,22,FALSE)</f>
        <v>118</v>
      </c>
      <c r="G158" s="201">
        <f>VLOOKUP($C158,'3.내부이동'!$C$7:$AA$501,23,FALSE)</f>
        <v>117</v>
      </c>
      <c r="H158" s="201">
        <f>VLOOKUP($C158,'3.내부이동'!$C$7:$AA$501,24,FALSE)</f>
        <v>120</v>
      </c>
      <c r="I158" s="201">
        <f>VLOOKUP($C158,'3.내부이동'!$C$7:$AA$501,25,FALSE)</f>
        <v>122</v>
      </c>
      <c r="J158" s="114">
        <f>IF(ISERROR(VLOOKUP($C158,'2.사회적인구 행정구역별 집계'!$C$6:$M$73,2,FALSE)),0,VLOOKUP($C158,'2.사회적인구 행정구역별 집계'!$C$6:$M$73,2,FALSE))</f>
        <v>0</v>
      </c>
      <c r="K158" s="114"/>
      <c r="L158" s="114">
        <f>IF(ISERROR(VLOOKUP($C158,'2.사회적인구 행정구역별 집계'!$C$6:$M$73,3,FALSE)),0,VLOOKUP($C158,'2.사회적인구 행정구역별 집계'!$C$6:$M$73,3,FALSE))</f>
        <v>0</v>
      </c>
      <c r="M158" s="114">
        <f>IF(ISERROR(VLOOKUP($C158,'2.사회적인구 행정구역별 집계'!$C$6:$M$73,4,FALSE)),0,VLOOKUP($C158,'2.사회적인구 행정구역별 집계'!$C$6:$M$73,4,FALSE))</f>
        <v>0</v>
      </c>
      <c r="N158" s="114">
        <f>IF(ISERROR(VLOOKUP($C158,'2.사회적인구 행정구역별 집계'!$C$6:$M$73,5,FALSE)),0,VLOOKUP($C158,'2.사회적인구 행정구역별 집계'!$C$6:$M$73,5,FALSE))</f>
        <v>0</v>
      </c>
      <c r="O158" s="114">
        <f>IF(ISERROR(VLOOKUP($C158,'2.사회적인구 행정구역별 집계'!$C$6:$M$73,6,FALSE)),0,VLOOKUP($C158,'2.사회적인구 행정구역별 집계'!$C$6:$M$73,6,FALSE))</f>
        <v>0</v>
      </c>
      <c r="P158" s="160">
        <f t="shared" si="39"/>
        <v>120</v>
      </c>
      <c r="Q158" s="160">
        <f t="shared" si="40"/>
        <v>120</v>
      </c>
      <c r="R158" s="160">
        <f t="shared" si="40"/>
        <v>118</v>
      </c>
      <c r="S158" s="160">
        <f t="shared" si="41"/>
        <v>117</v>
      </c>
      <c r="T158" s="160">
        <f t="shared" si="42"/>
        <v>120</v>
      </c>
      <c r="U158" s="160">
        <f t="shared" si="43"/>
        <v>122</v>
      </c>
    </row>
    <row r="159" spans="1:21" ht="18" customHeight="1">
      <c r="A159" s="194" t="s">
        <v>1379</v>
      </c>
      <c r="B159" s="194" t="s">
        <v>1392</v>
      </c>
      <c r="C159" s="197" t="s">
        <v>274</v>
      </c>
      <c r="D159" s="201">
        <f>VLOOKUP($C159,'3.내부이동'!$C$7:$AA$501,20,FALSE)</f>
        <v>149</v>
      </c>
      <c r="E159" s="201">
        <f>VLOOKUP($C159,'3.내부이동'!$C$7:$AA$501,21,FALSE)</f>
        <v>149</v>
      </c>
      <c r="F159" s="201">
        <f>VLOOKUP($C159,'3.내부이동'!$C$7:$AA$501,22,FALSE)</f>
        <v>147</v>
      </c>
      <c r="G159" s="201">
        <f>VLOOKUP($C159,'3.내부이동'!$C$7:$AA$501,23,FALSE)</f>
        <v>145</v>
      </c>
      <c r="H159" s="201">
        <f>VLOOKUP($C159,'3.내부이동'!$C$7:$AA$501,24,FALSE)</f>
        <v>148</v>
      </c>
      <c r="I159" s="201">
        <f>VLOOKUP($C159,'3.내부이동'!$C$7:$AA$501,25,FALSE)</f>
        <v>151</v>
      </c>
      <c r="J159" s="114">
        <f>IF(ISERROR(VLOOKUP($C159,'2.사회적인구 행정구역별 집계'!$C$6:$M$73,2,FALSE)),0,VLOOKUP($C159,'2.사회적인구 행정구역별 집계'!$C$6:$M$73,2,FALSE))</f>
        <v>0</v>
      </c>
      <c r="K159" s="114"/>
      <c r="L159" s="114">
        <f>IF(ISERROR(VLOOKUP($C159,'2.사회적인구 행정구역별 집계'!$C$6:$M$73,3,FALSE)),0,VLOOKUP($C159,'2.사회적인구 행정구역별 집계'!$C$6:$M$73,3,FALSE))</f>
        <v>0</v>
      </c>
      <c r="M159" s="114">
        <f>IF(ISERROR(VLOOKUP($C159,'2.사회적인구 행정구역별 집계'!$C$6:$M$73,4,FALSE)),0,VLOOKUP($C159,'2.사회적인구 행정구역별 집계'!$C$6:$M$73,4,FALSE))</f>
        <v>0</v>
      </c>
      <c r="N159" s="114">
        <f>IF(ISERROR(VLOOKUP($C159,'2.사회적인구 행정구역별 집계'!$C$6:$M$73,5,FALSE)),0,VLOOKUP($C159,'2.사회적인구 행정구역별 집계'!$C$6:$M$73,5,FALSE))</f>
        <v>0</v>
      </c>
      <c r="O159" s="114">
        <f>IF(ISERROR(VLOOKUP($C159,'2.사회적인구 행정구역별 집계'!$C$6:$M$73,6,FALSE)),0,VLOOKUP($C159,'2.사회적인구 행정구역별 집계'!$C$6:$M$73,6,FALSE))</f>
        <v>0</v>
      </c>
      <c r="P159" s="160">
        <f t="shared" si="39"/>
        <v>149</v>
      </c>
      <c r="Q159" s="160">
        <f t="shared" si="40"/>
        <v>149</v>
      </c>
      <c r="R159" s="160">
        <f t="shared" si="40"/>
        <v>147</v>
      </c>
      <c r="S159" s="160">
        <f t="shared" si="41"/>
        <v>145</v>
      </c>
      <c r="T159" s="160">
        <f t="shared" si="42"/>
        <v>148</v>
      </c>
      <c r="U159" s="160">
        <f t="shared" si="43"/>
        <v>151</v>
      </c>
    </row>
    <row r="160" spans="1:21" ht="18" customHeight="1">
      <c r="A160" s="195" t="s">
        <v>1393</v>
      </c>
      <c r="B160" s="232" t="s">
        <v>1364</v>
      </c>
      <c r="C160" s="232"/>
      <c r="D160" s="196">
        <f>SUM(D161:D186)</f>
        <v>3897</v>
      </c>
      <c r="E160" s="196">
        <f t="shared" ref="E160:I160" si="44">SUM(E161:E186)</f>
        <v>3902</v>
      </c>
      <c r="F160" s="196">
        <f t="shared" si="44"/>
        <v>3842</v>
      </c>
      <c r="G160" s="196">
        <f t="shared" si="44"/>
        <v>3803</v>
      </c>
      <c r="H160" s="196">
        <f t="shared" si="44"/>
        <v>3894</v>
      </c>
      <c r="I160" s="196">
        <f t="shared" si="44"/>
        <v>3965</v>
      </c>
      <c r="J160" s="196">
        <f>SUM(J161:J186)</f>
        <v>0</v>
      </c>
      <c r="K160" s="196">
        <f t="shared" ref="K160:O160" si="45">SUM(K161:K186)</f>
        <v>0</v>
      </c>
      <c r="L160" s="196">
        <f t="shared" si="45"/>
        <v>0</v>
      </c>
      <c r="M160" s="196">
        <f t="shared" si="45"/>
        <v>0</v>
      </c>
      <c r="N160" s="196">
        <f t="shared" si="45"/>
        <v>0</v>
      </c>
      <c r="O160" s="196">
        <f t="shared" si="45"/>
        <v>0</v>
      </c>
      <c r="P160" s="196">
        <f>SUM(P161:P186)</f>
        <v>3897</v>
      </c>
      <c r="Q160" s="196">
        <f t="shared" ref="Q160" si="46">SUM(Q161:Q186)</f>
        <v>3902</v>
      </c>
      <c r="R160" s="196">
        <f t="shared" ref="R160:U160" si="47">SUM(R161:R186)</f>
        <v>3842</v>
      </c>
      <c r="S160" s="196">
        <f t="shared" si="47"/>
        <v>3803</v>
      </c>
      <c r="T160" s="196">
        <f t="shared" si="47"/>
        <v>3894</v>
      </c>
      <c r="U160" s="196">
        <f t="shared" si="47"/>
        <v>3965</v>
      </c>
    </row>
    <row r="161" spans="1:21" ht="18" customHeight="1">
      <c r="A161" s="194" t="s">
        <v>1393</v>
      </c>
      <c r="B161" s="194" t="s">
        <v>1394</v>
      </c>
      <c r="C161" s="197" t="s">
        <v>276</v>
      </c>
      <c r="D161" s="201">
        <f>VLOOKUP($C161,'3.내부이동'!$C$7:$AA$501,20,FALSE)</f>
        <v>246</v>
      </c>
      <c r="E161" s="201">
        <f>VLOOKUP($C161,'3.내부이동'!$C$7:$AA$501,21,FALSE)</f>
        <v>247</v>
      </c>
      <c r="F161" s="201">
        <f>VLOOKUP($C161,'3.내부이동'!$C$7:$AA$501,22,FALSE)</f>
        <v>243</v>
      </c>
      <c r="G161" s="201">
        <f>VLOOKUP($C161,'3.내부이동'!$C$7:$AA$501,23,FALSE)</f>
        <v>240</v>
      </c>
      <c r="H161" s="201">
        <f>VLOOKUP($C161,'3.내부이동'!$C$7:$AA$501,24,FALSE)</f>
        <v>246</v>
      </c>
      <c r="I161" s="201">
        <f>VLOOKUP($C161,'3.내부이동'!$C$7:$AA$501,25,FALSE)</f>
        <v>250</v>
      </c>
      <c r="J161" s="114">
        <f>IF(ISERROR(VLOOKUP($C161,'2.사회적인구 행정구역별 집계'!$C$6:$M$73,2,FALSE)),0,VLOOKUP($C161,'2.사회적인구 행정구역별 집계'!$C$6:$M$73,2,FALSE))</f>
        <v>0</v>
      </c>
      <c r="K161" s="114"/>
      <c r="L161" s="114">
        <f>IF(ISERROR(VLOOKUP($C161,'2.사회적인구 행정구역별 집계'!$C$6:$M$73,3,FALSE)),0,VLOOKUP($C161,'2.사회적인구 행정구역별 집계'!$C$6:$M$73,3,FALSE))</f>
        <v>0</v>
      </c>
      <c r="M161" s="114">
        <f>IF(ISERROR(VLOOKUP($C161,'2.사회적인구 행정구역별 집계'!$C$6:$M$73,4,FALSE)),0,VLOOKUP($C161,'2.사회적인구 행정구역별 집계'!$C$6:$M$73,4,FALSE))</f>
        <v>0</v>
      </c>
      <c r="N161" s="114">
        <f>IF(ISERROR(VLOOKUP($C161,'2.사회적인구 행정구역별 집계'!$C$6:$M$73,5,FALSE)),0,VLOOKUP($C161,'2.사회적인구 행정구역별 집계'!$C$6:$M$73,5,FALSE))</f>
        <v>0</v>
      </c>
      <c r="O161" s="114">
        <f>IF(ISERROR(VLOOKUP($C161,'2.사회적인구 행정구역별 집계'!$C$6:$M$73,6,FALSE)),0,VLOOKUP($C161,'2.사회적인구 행정구역별 집계'!$C$6:$M$73,6,FALSE))</f>
        <v>0</v>
      </c>
      <c r="P161" s="160">
        <f t="shared" ref="P161:P186" si="48">D161+J161</f>
        <v>246</v>
      </c>
      <c r="Q161" s="160">
        <f t="shared" ref="Q161:R186" si="49">E161+K161</f>
        <v>247</v>
      </c>
      <c r="R161" s="160">
        <f t="shared" si="49"/>
        <v>243</v>
      </c>
      <c r="S161" s="160">
        <f t="shared" ref="S161:S186" si="50">G161+M161</f>
        <v>240</v>
      </c>
      <c r="T161" s="160">
        <f t="shared" ref="T161:T186" si="51">H161+N161</f>
        <v>246</v>
      </c>
      <c r="U161" s="160">
        <f t="shared" ref="U161:U186" si="52">I161+O161</f>
        <v>250</v>
      </c>
    </row>
    <row r="162" spans="1:21" ht="18" customHeight="1">
      <c r="A162" s="194" t="s">
        <v>1393</v>
      </c>
      <c r="B162" s="194" t="s">
        <v>1394</v>
      </c>
      <c r="C162" s="197" t="s">
        <v>277</v>
      </c>
      <c r="D162" s="201">
        <f>VLOOKUP($C162,'3.내부이동'!$C$7:$AA$501,20,FALSE)</f>
        <v>243</v>
      </c>
      <c r="E162" s="201">
        <f>VLOOKUP($C162,'3.내부이동'!$C$7:$AA$501,21,FALSE)</f>
        <v>244</v>
      </c>
      <c r="F162" s="201">
        <f>VLOOKUP($C162,'3.내부이동'!$C$7:$AA$501,22,FALSE)</f>
        <v>240</v>
      </c>
      <c r="G162" s="201">
        <f>VLOOKUP($C162,'3.내부이동'!$C$7:$AA$501,23,FALSE)</f>
        <v>237</v>
      </c>
      <c r="H162" s="201">
        <f>VLOOKUP($C162,'3.내부이동'!$C$7:$AA$501,24,FALSE)</f>
        <v>243</v>
      </c>
      <c r="I162" s="201">
        <f>VLOOKUP($C162,'3.내부이동'!$C$7:$AA$501,25,FALSE)</f>
        <v>247</v>
      </c>
      <c r="J162" s="114">
        <f>IF(ISERROR(VLOOKUP($C162,'2.사회적인구 행정구역별 집계'!$C$6:$M$73,2,FALSE)),0,VLOOKUP($C162,'2.사회적인구 행정구역별 집계'!$C$6:$M$73,2,FALSE))</f>
        <v>0</v>
      </c>
      <c r="K162" s="114"/>
      <c r="L162" s="114">
        <f>IF(ISERROR(VLOOKUP($C162,'2.사회적인구 행정구역별 집계'!$C$6:$M$73,3,FALSE)),0,VLOOKUP($C162,'2.사회적인구 행정구역별 집계'!$C$6:$M$73,3,FALSE))</f>
        <v>0</v>
      </c>
      <c r="M162" s="114">
        <f>IF(ISERROR(VLOOKUP($C162,'2.사회적인구 행정구역별 집계'!$C$6:$M$73,4,FALSE)),0,VLOOKUP($C162,'2.사회적인구 행정구역별 집계'!$C$6:$M$73,4,FALSE))</f>
        <v>0</v>
      </c>
      <c r="N162" s="114">
        <f>IF(ISERROR(VLOOKUP($C162,'2.사회적인구 행정구역별 집계'!$C$6:$M$73,5,FALSE)),0,VLOOKUP($C162,'2.사회적인구 행정구역별 집계'!$C$6:$M$73,5,FALSE))</f>
        <v>0</v>
      </c>
      <c r="O162" s="114">
        <f>IF(ISERROR(VLOOKUP($C162,'2.사회적인구 행정구역별 집계'!$C$6:$M$73,6,FALSE)),0,VLOOKUP($C162,'2.사회적인구 행정구역별 집계'!$C$6:$M$73,6,FALSE))</f>
        <v>0</v>
      </c>
      <c r="P162" s="160">
        <f t="shared" si="48"/>
        <v>243</v>
      </c>
      <c r="Q162" s="160">
        <f t="shared" si="49"/>
        <v>244</v>
      </c>
      <c r="R162" s="160">
        <f t="shared" si="49"/>
        <v>240</v>
      </c>
      <c r="S162" s="160">
        <f t="shared" si="50"/>
        <v>237</v>
      </c>
      <c r="T162" s="160">
        <f t="shared" si="51"/>
        <v>243</v>
      </c>
      <c r="U162" s="160">
        <f t="shared" si="52"/>
        <v>247</v>
      </c>
    </row>
    <row r="163" spans="1:21" ht="18" customHeight="1">
      <c r="A163" s="194" t="s">
        <v>1393</v>
      </c>
      <c r="B163" s="194" t="s">
        <v>1394</v>
      </c>
      <c r="C163" s="197" t="s">
        <v>278</v>
      </c>
      <c r="D163" s="201">
        <f>VLOOKUP($C163,'3.내부이동'!$C$7:$AA$501,20,FALSE)</f>
        <v>131</v>
      </c>
      <c r="E163" s="201">
        <f>VLOOKUP($C163,'3.내부이동'!$C$7:$AA$501,21,FALSE)</f>
        <v>132</v>
      </c>
      <c r="F163" s="201">
        <f>VLOOKUP($C163,'3.내부이동'!$C$7:$AA$501,22,FALSE)</f>
        <v>130</v>
      </c>
      <c r="G163" s="201">
        <f>VLOOKUP($C163,'3.내부이동'!$C$7:$AA$501,23,FALSE)</f>
        <v>128</v>
      </c>
      <c r="H163" s="201">
        <f>VLOOKUP($C163,'3.내부이동'!$C$7:$AA$501,24,FALSE)</f>
        <v>131</v>
      </c>
      <c r="I163" s="201">
        <f>VLOOKUP($C163,'3.내부이동'!$C$7:$AA$501,25,FALSE)</f>
        <v>134</v>
      </c>
      <c r="J163" s="114">
        <f>IF(ISERROR(VLOOKUP($C163,'2.사회적인구 행정구역별 집계'!$C$6:$M$73,2,FALSE)),0,VLOOKUP($C163,'2.사회적인구 행정구역별 집계'!$C$6:$M$73,2,FALSE))</f>
        <v>0</v>
      </c>
      <c r="K163" s="114"/>
      <c r="L163" s="114">
        <f>IF(ISERROR(VLOOKUP($C163,'2.사회적인구 행정구역별 집계'!$C$6:$M$73,3,FALSE)),0,VLOOKUP($C163,'2.사회적인구 행정구역별 집계'!$C$6:$M$73,3,FALSE))</f>
        <v>0</v>
      </c>
      <c r="M163" s="114">
        <f>IF(ISERROR(VLOOKUP($C163,'2.사회적인구 행정구역별 집계'!$C$6:$M$73,4,FALSE)),0,VLOOKUP($C163,'2.사회적인구 행정구역별 집계'!$C$6:$M$73,4,FALSE))</f>
        <v>0</v>
      </c>
      <c r="N163" s="114">
        <f>IF(ISERROR(VLOOKUP($C163,'2.사회적인구 행정구역별 집계'!$C$6:$M$73,5,FALSE)),0,VLOOKUP($C163,'2.사회적인구 행정구역별 집계'!$C$6:$M$73,5,FALSE))</f>
        <v>0</v>
      </c>
      <c r="O163" s="114">
        <f>IF(ISERROR(VLOOKUP($C163,'2.사회적인구 행정구역별 집계'!$C$6:$M$73,6,FALSE)),0,VLOOKUP($C163,'2.사회적인구 행정구역별 집계'!$C$6:$M$73,6,FALSE))</f>
        <v>0</v>
      </c>
      <c r="P163" s="160">
        <f t="shared" si="48"/>
        <v>131</v>
      </c>
      <c r="Q163" s="160">
        <f t="shared" si="49"/>
        <v>132</v>
      </c>
      <c r="R163" s="160">
        <f t="shared" si="49"/>
        <v>130</v>
      </c>
      <c r="S163" s="160">
        <f t="shared" si="50"/>
        <v>128</v>
      </c>
      <c r="T163" s="160">
        <f t="shared" si="51"/>
        <v>131</v>
      </c>
      <c r="U163" s="160">
        <f t="shared" si="52"/>
        <v>134</v>
      </c>
    </row>
    <row r="164" spans="1:21" ht="18" customHeight="1">
      <c r="A164" s="194" t="s">
        <v>1393</v>
      </c>
      <c r="B164" s="194" t="s">
        <v>1395</v>
      </c>
      <c r="C164" s="197" t="s">
        <v>279</v>
      </c>
      <c r="D164" s="201">
        <f>VLOOKUP($C164,'3.내부이동'!$C$7:$AA$501,20,FALSE)</f>
        <v>159</v>
      </c>
      <c r="E164" s="201">
        <f>VLOOKUP($C164,'3.내부이동'!$C$7:$AA$501,21,FALSE)</f>
        <v>159</v>
      </c>
      <c r="F164" s="201">
        <f>VLOOKUP($C164,'3.내부이동'!$C$7:$AA$501,22,FALSE)</f>
        <v>157</v>
      </c>
      <c r="G164" s="201">
        <f>VLOOKUP($C164,'3.내부이동'!$C$7:$AA$501,23,FALSE)</f>
        <v>155</v>
      </c>
      <c r="H164" s="201">
        <f>VLOOKUP($C164,'3.내부이동'!$C$7:$AA$501,24,FALSE)</f>
        <v>159</v>
      </c>
      <c r="I164" s="201">
        <f>VLOOKUP($C164,'3.내부이동'!$C$7:$AA$501,25,FALSE)</f>
        <v>162</v>
      </c>
      <c r="J164" s="114">
        <f>IF(ISERROR(VLOOKUP($C164,'2.사회적인구 행정구역별 집계'!$C$6:$M$73,2,FALSE)),0,VLOOKUP($C164,'2.사회적인구 행정구역별 집계'!$C$6:$M$73,2,FALSE))</f>
        <v>0</v>
      </c>
      <c r="K164" s="114"/>
      <c r="L164" s="114">
        <f>IF(ISERROR(VLOOKUP($C164,'2.사회적인구 행정구역별 집계'!$C$6:$M$73,3,FALSE)),0,VLOOKUP($C164,'2.사회적인구 행정구역별 집계'!$C$6:$M$73,3,FALSE))</f>
        <v>0</v>
      </c>
      <c r="M164" s="114">
        <f>IF(ISERROR(VLOOKUP($C164,'2.사회적인구 행정구역별 집계'!$C$6:$M$73,4,FALSE)),0,VLOOKUP($C164,'2.사회적인구 행정구역별 집계'!$C$6:$M$73,4,FALSE))</f>
        <v>0</v>
      </c>
      <c r="N164" s="114">
        <f>IF(ISERROR(VLOOKUP($C164,'2.사회적인구 행정구역별 집계'!$C$6:$M$73,5,FALSE)),0,VLOOKUP($C164,'2.사회적인구 행정구역별 집계'!$C$6:$M$73,5,FALSE))</f>
        <v>0</v>
      </c>
      <c r="O164" s="114">
        <f>IF(ISERROR(VLOOKUP($C164,'2.사회적인구 행정구역별 집계'!$C$6:$M$73,6,FALSE)),0,VLOOKUP($C164,'2.사회적인구 행정구역별 집계'!$C$6:$M$73,6,FALSE))</f>
        <v>0</v>
      </c>
      <c r="P164" s="160">
        <f t="shared" si="48"/>
        <v>159</v>
      </c>
      <c r="Q164" s="160">
        <f t="shared" si="49"/>
        <v>159</v>
      </c>
      <c r="R164" s="160">
        <f t="shared" si="49"/>
        <v>157</v>
      </c>
      <c r="S164" s="160">
        <f t="shared" si="50"/>
        <v>155</v>
      </c>
      <c r="T164" s="160">
        <f t="shared" si="51"/>
        <v>159</v>
      </c>
      <c r="U164" s="160">
        <f t="shared" si="52"/>
        <v>162</v>
      </c>
    </row>
    <row r="165" spans="1:21" ht="18" customHeight="1">
      <c r="A165" s="194" t="s">
        <v>1393</v>
      </c>
      <c r="B165" s="194" t="s">
        <v>1395</v>
      </c>
      <c r="C165" s="197" t="s">
        <v>280</v>
      </c>
      <c r="D165" s="201">
        <f>VLOOKUP($C165,'3.내부이동'!$C$7:$AA$501,20,FALSE)</f>
        <v>59</v>
      </c>
      <c r="E165" s="201">
        <f>VLOOKUP($C165,'3.내부이동'!$C$7:$AA$501,21,FALSE)</f>
        <v>59</v>
      </c>
      <c r="F165" s="201">
        <f>VLOOKUP($C165,'3.내부이동'!$C$7:$AA$501,22,FALSE)</f>
        <v>58</v>
      </c>
      <c r="G165" s="201">
        <f>VLOOKUP($C165,'3.내부이동'!$C$7:$AA$501,23,FALSE)</f>
        <v>58</v>
      </c>
      <c r="H165" s="201">
        <f>VLOOKUP($C165,'3.내부이동'!$C$7:$AA$501,24,FALSE)</f>
        <v>59</v>
      </c>
      <c r="I165" s="201">
        <f>VLOOKUP($C165,'3.내부이동'!$C$7:$AA$501,25,FALSE)</f>
        <v>60</v>
      </c>
      <c r="J165" s="114">
        <f>IF(ISERROR(VLOOKUP($C165,'2.사회적인구 행정구역별 집계'!$C$6:$M$73,2,FALSE)),0,VLOOKUP($C165,'2.사회적인구 행정구역별 집계'!$C$6:$M$73,2,FALSE))</f>
        <v>0</v>
      </c>
      <c r="K165" s="114"/>
      <c r="L165" s="114">
        <f>IF(ISERROR(VLOOKUP($C165,'2.사회적인구 행정구역별 집계'!$C$6:$M$73,3,FALSE)),0,VLOOKUP($C165,'2.사회적인구 행정구역별 집계'!$C$6:$M$73,3,FALSE))</f>
        <v>0</v>
      </c>
      <c r="M165" s="114">
        <f>IF(ISERROR(VLOOKUP($C165,'2.사회적인구 행정구역별 집계'!$C$6:$M$73,4,FALSE)),0,VLOOKUP($C165,'2.사회적인구 행정구역별 집계'!$C$6:$M$73,4,FALSE))</f>
        <v>0</v>
      </c>
      <c r="N165" s="114">
        <f>IF(ISERROR(VLOOKUP($C165,'2.사회적인구 행정구역별 집계'!$C$6:$M$73,5,FALSE)),0,VLOOKUP($C165,'2.사회적인구 행정구역별 집계'!$C$6:$M$73,5,FALSE))</f>
        <v>0</v>
      </c>
      <c r="O165" s="114">
        <f>IF(ISERROR(VLOOKUP($C165,'2.사회적인구 행정구역별 집계'!$C$6:$M$73,6,FALSE)),0,VLOOKUP($C165,'2.사회적인구 행정구역별 집계'!$C$6:$M$73,6,FALSE))</f>
        <v>0</v>
      </c>
      <c r="P165" s="160">
        <f t="shared" si="48"/>
        <v>59</v>
      </c>
      <c r="Q165" s="160">
        <f t="shared" si="49"/>
        <v>59</v>
      </c>
      <c r="R165" s="160">
        <f t="shared" si="49"/>
        <v>58</v>
      </c>
      <c r="S165" s="160">
        <f t="shared" si="50"/>
        <v>58</v>
      </c>
      <c r="T165" s="160">
        <f t="shared" si="51"/>
        <v>59</v>
      </c>
      <c r="U165" s="160">
        <f t="shared" si="52"/>
        <v>60</v>
      </c>
    </row>
    <row r="166" spans="1:21" ht="18" customHeight="1">
      <c r="A166" s="194" t="s">
        <v>1393</v>
      </c>
      <c r="B166" s="194" t="s">
        <v>1396</v>
      </c>
      <c r="C166" s="197" t="s">
        <v>281</v>
      </c>
      <c r="D166" s="201">
        <f>VLOOKUP($C166,'3.내부이동'!$C$7:$AA$501,20,FALSE)</f>
        <v>684</v>
      </c>
      <c r="E166" s="201">
        <f>VLOOKUP($C166,'3.내부이동'!$C$7:$AA$501,21,FALSE)</f>
        <v>685</v>
      </c>
      <c r="F166" s="201">
        <f>VLOOKUP($C166,'3.내부이동'!$C$7:$AA$501,22,FALSE)</f>
        <v>674</v>
      </c>
      <c r="G166" s="201">
        <f>VLOOKUP($C166,'3.내부이동'!$C$7:$AA$501,23,FALSE)</f>
        <v>667</v>
      </c>
      <c r="H166" s="201">
        <f>VLOOKUP($C166,'3.내부이동'!$C$7:$AA$501,24,FALSE)</f>
        <v>683</v>
      </c>
      <c r="I166" s="201">
        <f>VLOOKUP($C166,'3.내부이동'!$C$7:$AA$501,25,FALSE)</f>
        <v>696</v>
      </c>
      <c r="J166" s="114">
        <f>IF(ISERROR(VLOOKUP($C166,'2.사회적인구 행정구역별 집계'!$C$6:$M$73,2,FALSE)),0,VLOOKUP($C166,'2.사회적인구 행정구역별 집계'!$C$6:$M$73,2,FALSE))</f>
        <v>0</v>
      </c>
      <c r="K166" s="114"/>
      <c r="L166" s="114">
        <f>IF(ISERROR(VLOOKUP($C166,'2.사회적인구 행정구역별 집계'!$C$6:$M$73,3,FALSE)),0,VLOOKUP($C166,'2.사회적인구 행정구역별 집계'!$C$6:$M$73,3,FALSE))</f>
        <v>0</v>
      </c>
      <c r="M166" s="114">
        <f>IF(ISERROR(VLOOKUP($C166,'2.사회적인구 행정구역별 집계'!$C$6:$M$73,4,FALSE)),0,VLOOKUP($C166,'2.사회적인구 행정구역별 집계'!$C$6:$M$73,4,FALSE))</f>
        <v>0</v>
      </c>
      <c r="N166" s="114">
        <f>IF(ISERROR(VLOOKUP($C166,'2.사회적인구 행정구역별 집계'!$C$6:$M$73,5,FALSE)),0,VLOOKUP($C166,'2.사회적인구 행정구역별 집계'!$C$6:$M$73,5,FALSE))</f>
        <v>0</v>
      </c>
      <c r="O166" s="114">
        <f>IF(ISERROR(VLOOKUP($C166,'2.사회적인구 행정구역별 집계'!$C$6:$M$73,6,FALSE)),0,VLOOKUP($C166,'2.사회적인구 행정구역별 집계'!$C$6:$M$73,6,FALSE))</f>
        <v>0</v>
      </c>
      <c r="P166" s="160">
        <f t="shared" si="48"/>
        <v>684</v>
      </c>
      <c r="Q166" s="160">
        <f t="shared" si="49"/>
        <v>685</v>
      </c>
      <c r="R166" s="160">
        <f t="shared" si="49"/>
        <v>674</v>
      </c>
      <c r="S166" s="160">
        <f t="shared" si="50"/>
        <v>667</v>
      </c>
      <c r="T166" s="160">
        <f t="shared" si="51"/>
        <v>683</v>
      </c>
      <c r="U166" s="160">
        <f t="shared" si="52"/>
        <v>696</v>
      </c>
    </row>
    <row r="167" spans="1:21" ht="18" customHeight="1">
      <c r="A167" s="194" t="s">
        <v>1393</v>
      </c>
      <c r="B167" s="194" t="s">
        <v>1397</v>
      </c>
      <c r="C167" s="197" t="s">
        <v>282</v>
      </c>
      <c r="D167" s="201">
        <f>VLOOKUP($C167,'3.내부이동'!$C$7:$AA$501,20,FALSE)</f>
        <v>257</v>
      </c>
      <c r="E167" s="201">
        <f>VLOOKUP($C167,'3.내부이동'!$C$7:$AA$501,21,FALSE)</f>
        <v>257</v>
      </c>
      <c r="F167" s="201">
        <f>VLOOKUP($C167,'3.내부이동'!$C$7:$AA$501,22,FALSE)</f>
        <v>253</v>
      </c>
      <c r="G167" s="201">
        <f>VLOOKUP($C167,'3.내부이동'!$C$7:$AA$501,23,FALSE)</f>
        <v>250</v>
      </c>
      <c r="H167" s="201">
        <f>VLOOKUP($C167,'3.내부이동'!$C$7:$AA$501,24,FALSE)</f>
        <v>256</v>
      </c>
      <c r="I167" s="201">
        <f>VLOOKUP($C167,'3.내부이동'!$C$7:$AA$501,25,FALSE)</f>
        <v>261</v>
      </c>
      <c r="J167" s="114">
        <f>IF(ISERROR(VLOOKUP($C167,'2.사회적인구 행정구역별 집계'!$C$6:$M$73,2,FALSE)),0,VLOOKUP($C167,'2.사회적인구 행정구역별 집계'!$C$6:$M$73,2,FALSE))</f>
        <v>0</v>
      </c>
      <c r="K167" s="114"/>
      <c r="L167" s="114">
        <f>IF(ISERROR(VLOOKUP($C167,'2.사회적인구 행정구역별 집계'!$C$6:$M$73,3,FALSE)),0,VLOOKUP($C167,'2.사회적인구 행정구역별 집계'!$C$6:$M$73,3,FALSE))</f>
        <v>0</v>
      </c>
      <c r="M167" s="114">
        <f>IF(ISERROR(VLOOKUP($C167,'2.사회적인구 행정구역별 집계'!$C$6:$M$73,4,FALSE)),0,VLOOKUP($C167,'2.사회적인구 행정구역별 집계'!$C$6:$M$73,4,FALSE))</f>
        <v>0</v>
      </c>
      <c r="N167" s="114">
        <f>IF(ISERROR(VLOOKUP($C167,'2.사회적인구 행정구역별 집계'!$C$6:$M$73,5,FALSE)),0,VLOOKUP($C167,'2.사회적인구 행정구역별 집계'!$C$6:$M$73,5,FALSE))</f>
        <v>0</v>
      </c>
      <c r="O167" s="114">
        <f>IF(ISERROR(VLOOKUP($C167,'2.사회적인구 행정구역별 집계'!$C$6:$M$73,6,FALSE)),0,VLOOKUP($C167,'2.사회적인구 행정구역별 집계'!$C$6:$M$73,6,FALSE))</f>
        <v>0</v>
      </c>
      <c r="P167" s="160">
        <f t="shared" si="48"/>
        <v>257</v>
      </c>
      <c r="Q167" s="160">
        <f t="shared" si="49"/>
        <v>257</v>
      </c>
      <c r="R167" s="160">
        <f t="shared" si="49"/>
        <v>253</v>
      </c>
      <c r="S167" s="160">
        <f t="shared" si="50"/>
        <v>250</v>
      </c>
      <c r="T167" s="160">
        <f t="shared" si="51"/>
        <v>256</v>
      </c>
      <c r="U167" s="160">
        <f t="shared" si="52"/>
        <v>261</v>
      </c>
    </row>
    <row r="168" spans="1:21" ht="18" customHeight="1">
      <c r="A168" s="194" t="s">
        <v>1393</v>
      </c>
      <c r="B168" s="194" t="s">
        <v>1398</v>
      </c>
      <c r="C168" s="197" t="s">
        <v>283</v>
      </c>
      <c r="D168" s="201">
        <f>VLOOKUP($C168,'3.내부이동'!$C$7:$AA$501,20,FALSE)</f>
        <v>101</v>
      </c>
      <c r="E168" s="201">
        <f>VLOOKUP($C168,'3.내부이동'!$C$7:$AA$501,21,FALSE)</f>
        <v>101</v>
      </c>
      <c r="F168" s="201">
        <f>VLOOKUP($C168,'3.내부이동'!$C$7:$AA$501,22,FALSE)</f>
        <v>99</v>
      </c>
      <c r="G168" s="201">
        <f>VLOOKUP($C168,'3.내부이동'!$C$7:$AA$501,23,FALSE)</f>
        <v>98</v>
      </c>
      <c r="H168" s="201">
        <f>VLOOKUP($C168,'3.내부이동'!$C$7:$AA$501,24,FALSE)</f>
        <v>101</v>
      </c>
      <c r="I168" s="201">
        <f>VLOOKUP($C168,'3.내부이동'!$C$7:$AA$501,25,FALSE)</f>
        <v>103</v>
      </c>
      <c r="J168" s="114">
        <f>IF(ISERROR(VLOOKUP($C168,'2.사회적인구 행정구역별 집계'!$C$6:$M$73,2,FALSE)),0,VLOOKUP($C168,'2.사회적인구 행정구역별 집계'!$C$6:$M$73,2,FALSE))</f>
        <v>0</v>
      </c>
      <c r="K168" s="114"/>
      <c r="L168" s="114">
        <f>IF(ISERROR(VLOOKUP($C168,'2.사회적인구 행정구역별 집계'!$C$6:$M$73,3,FALSE)),0,VLOOKUP($C168,'2.사회적인구 행정구역별 집계'!$C$6:$M$73,3,FALSE))</f>
        <v>0</v>
      </c>
      <c r="M168" s="114">
        <f>IF(ISERROR(VLOOKUP($C168,'2.사회적인구 행정구역별 집계'!$C$6:$M$73,4,FALSE)),0,VLOOKUP($C168,'2.사회적인구 행정구역별 집계'!$C$6:$M$73,4,FALSE))</f>
        <v>0</v>
      </c>
      <c r="N168" s="114">
        <f>IF(ISERROR(VLOOKUP($C168,'2.사회적인구 행정구역별 집계'!$C$6:$M$73,5,FALSE)),0,VLOOKUP($C168,'2.사회적인구 행정구역별 집계'!$C$6:$M$73,5,FALSE))</f>
        <v>0</v>
      </c>
      <c r="O168" s="114">
        <f>IF(ISERROR(VLOOKUP($C168,'2.사회적인구 행정구역별 집계'!$C$6:$M$73,6,FALSE)),0,VLOOKUP($C168,'2.사회적인구 행정구역별 집계'!$C$6:$M$73,6,FALSE))</f>
        <v>0</v>
      </c>
      <c r="P168" s="160">
        <f t="shared" si="48"/>
        <v>101</v>
      </c>
      <c r="Q168" s="160">
        <f t="shared" si="49"/>
        <v>101</v>
      </c>
      <c r="R168" s="160">
        <f t="shared" si="49"/>
        <v>99</v>
      </c>
      <c r="S168" s="160">
        <f t="shared" si="50"/>
        <v>98</v>
      </c>
      <c r="T168" s="160">
        <f t="shared" si="51"/>
        <v>101</v>
      </c>
      <c r="U168" s="160">
        <f t="shared" si="52"/>
        <v>103</v>
      </c>
    </row>
    <row r="169" spans="1:21" ht="18" customHeight="1">
      <c r="A169" s="194" t="s">
        <v>1393</v>
      </c>
      <c r="B169" s="194" t="s">
        <v>1398</v>
      </c>
      <c r="C169" s="197" t="s">
        <v>284</v>
      </c>
      <c r="D169" s="201">
        <f>VLOOKUP($C169,'3.내부이동'!$C$7:$AA$501,20,FALSE)</f>
        <v>88</v>
      </c>
      <c r="E169" s="201">
        <f>VLOOKUP($C169,'3.내부이동'!$C$7:$AA$501,21,FALSE)</f>
        <v>88</v>
      </c>
      <c r="F169" s="201">
        <f>VLOOKUP($C169,'3.내부이동'!$C$7:$AA$501,22,FALSE)</f>
        <v>87</v>
      </c>
      <c r="G169" s="201">
        <f>VLOOKUP($C169,'3.내부이동'!$C$7:$AA$501,23,FALSE)</f>
        <v>86</v>
      </c>
      <c r="H169" s="201">
        <f>VLOOKUP($C169,'3.내부이동'!$C$7:$AA$501,24,FALSE)</f>
        <v>88</v>
      </c>
      <c r="I169" s="201">
        <f>VLOOKUP($C169,'3.내부이동'!$C$7:$AA$501,25,FALSE)</f>
        <v>90</v>
      </c>
      <c r="J169" s="114">
        <f>IF(ISERROR(VLOOKUP($C169,'2.사회적인구 행정구역별 집계'!$C$6:$M$73,2,FALSE)),0,VLOOKUP($C169,'2.사회적인구 행정구역별 집계'!$C$6:$M$73,2,FALSE))</f>
        <v>0</v>
      </c>
      <c r="K169" s="114"/>
      <c r="L169" s="114">
        <f>IF(ISERROR(VLOOKUP($C169,'2.사회적인구 행정구역별 집계'!$C$6:$M$73,3,FALSE)),0,VLOOKUP($C169,'2.사회적인구 행정구역별 집계'!$C$6:$M$73,3,FALSE))</f>
        <v>0</v>
      </c>
      <c r="M169" s="114">
        <f>IF(ISERROR(VLOOKUP($C169,'2.사회적인구 행정구역별 집계'!$C$6:$M$73,4,FALSE)),0,VLOOKUP($C169,'2.사회적인구 행정구역별 집계'!$C$6:$M$73,4,FALSE))</f>
        <v>0</v>
      </c>
      <c r="N169" s="114">
        <f>IF(ISERROR(VLOOKUP($C169,'2.사회적인구 행정구역별 집계'!$C$6:$M$73,5,FALSE)),0,VLOOKUP($C169,'2.사회적인구 행정구역별 집계'!$C$6:$M$73,5,FALSE))</f>
        <v>0</v>
      </c>
      <c r="O169" s="114">
        <f>IF(ISERROR(VLOOKUP($C169,'2.사회적인구 행정구역별 집계'!$C$6:$M$73,6,FALSE)),0,VLOOKUP($C169,'2.사회적인구 행정구역별 집계'!$C$6:$M$73,6,FALSE))</f>
        <v>0</v>
      </c>
      <c r="P169" s="160">
        <f t="shared" si="48"/>
        <v>88</v>
      </c>
      <c r="Q169" s="160">
        <f t="shared" si="49"/>
        <v>88</v>
      </c>
      <c r="R169" s="160">
        <f t="shared" si="49"/>
        <v>87</v>
      </c>
      <c r="S169" s="160">
        <f t="shared" si="50"/>
        <v>86</v>
      </c>
      <c r="T169" s="160">
        <f t="shared" si="51"/>
        <v>88</v>
      </c>
      <c r="U169" s="160">
        <f t="shared" si="52"/>
        <v>90</v>
      </c>
    </row>
    <row r="170" spans="1:21" ht="18" customHeight="1">
      <c r="A170" s="194" t="s">
        <v>1393</v>
      </c>
      <c r="B170" s="194" t="s">
        <v>1398</v>
      </c>
      <c r="C170" s="197" t="s">
        <v>285</v>
      </c>
      <c r="D170" s="201">
        <f>VLOOKUP($C170,'3.내부이동'!$C$7:$AA$501,20,FALSE)</f>
        <v>90</v>
      </c>
      <c r="E170" s="201">
        <f>VLOOKUP($C170,'3.내부이동'!$C$7:$AA$501,21,FALSE)</f>
        <v>90</v>
      </c>
      <c r="F170" s="201">
        <f>VLOOKUP($C170,'3.내부이동'!$C$7:$AA$501,22,FALSE)</f>
        <v>89</v>
      </c>
      <c r="G170" s="201">
        <f>VLOOKUP($C170,'3.내부이동'!$C$7:$AA$501,23,FALSE)</f>
        <v>88</v>
      </c>
      <c r="H170" s="201">
        <f>VLOOKUP($C170,'3.내부이동'!$C$7:$AA$501,24,FALSE)</f>
        <v>90</v>
      </c>
      <c r="I170" s="201">
        <f>VLOOKUP($C170,'3.내부이동'!$C$7:$AA$501,25,FALSE)</f>
        <v>92</v>
      </c>
      <c r="J170" s="114">
        <f>IF(ISERROR(VLOOKUP($C170,'2.사회적인구 행정구역별 집계'!$C$6:$M$73,2,FALSE)),0,VLOOKUP($C170,'2.사회적인구 행정구역별 집계'!$C$6:$M$73,2,FALSE))</f>
        <v>0</v>
      </c>
      <c r="K170" s="114"/>
      <c r="L170" s="114">
        <f>IF(ISERROR(VLOOKUP($C170,'2.사회적인구 행정구역별 집계'!$C$6:$M$73,3,FALSE)),0,VLOOKUP($C170,'2.사회적인구 행정구역별 집계'!$C$6:$M$73,3,FALSE))</f>
        <v>0</v>
      </c>
      <c r="M170" s="114">
        <f>IF(ISERROR(VLOOKUP($C170,'2.사회적인구 행정구역별 집계'!$C$6:$M$73,4,FALSE)),0,VLOOKUP($C170,'2.사회적인구 행정구역별 집계'!$C$6:$M$73,4,FALSE))</f>
        <v>0</v>
      </c>
      <c r="N170" s="114">
        <f>IF(ISERROR(VLOOKUP($C170,'2.사회적인구 행정구역별 집계'!$C$6:$M$73,5,FALSE)),0,VLOOKUP($C170,'2.사회적인구 행정구역별 집계'!$C$6:$M$73,5,FALSE))</f>
        <v>0</v>
      </c>
      <c r="O170" s="114">
        <f>IF(ISERROR(VLOOKUP($C170,'2.사회적인구 행정구역별 집계'!$C$6:$M$73,6,FALSE)),0,VLOOKUP($C170,'2.사회적인구 행정구역별 집계'!$C$6:$M$73,6,FALSE))</f>
        <v>0</v>
      </c>
      <c r="P170" s="160">
        <f t="shared" si="48"/>
        <v>90</v>
      </c>
      <c r="Q170" s="160">
        <f t="shared" si="49"/>
        <v>90</v>
      </c>
      <c r="R170" s="160">
        <f t="shared" si="49"/>
        <v>89</v>
      </c>
      <c r="S170" s="160">
        <f t="shared" si="50"/>
        <v>88</v>
      </c>
      <c r="T170" s="160">
        <f t="shared" si="51"/>
        <v>90</v>
      </c>
      <c r="U170" s="160">
        <f t="shared" si="52"/>
        <v>92</v>
      </c>
    </row>
    <row r="171" spans="1:21" ht="18" customHeight="1">
      <c r="A171" s="194" t="s">
        <v>1393</v>
      </c>
      <c r="B171" s="194" t="s">
        <v>1399</v>
      </c>
      <c r="C171" s="197" t="s">
        <v>286</v>
      </c>
      <c r="D171" s="201">
        <f>VLOOKUP($C171,'3.내부이동'!$C$7:$AA$501,20,FALSE)</f>
        <v>112</v>
      </c>
      <c r="E171" s="201">
        <f>VLOOKUP($C171,'3.내부이동'!$C$7:$AA$501,21,FALSE)</f>
        <v>112</v>
      </c>
      <c r="F171" s="201">
        <f>VLOOKUP($C171,'3.내부이동'!$C$7:$AA$501,22,FALSE)</f>
        <v>110</v>
      </c>
      <c r="G171" s="201">
        <f>VLOOKUP($C171,'3.내부이동'!$C$7:$AA$501,23,FALSE)</f>
        <v>110</v>
      </c>
      <c r="H171" s="201">
        <f>VLOOKUP($C171,'3.내부이동'!$C$7:$AA$501,24,FALSE)</f>
        <v>112</v>
      </c>
      <c r="I171" s="201">
        <f>VLOOKUP($C171,'3.내부이동'!$C$7:$AA$501,25,FALSE)</f>
        <v>114</v>
      </c>
      <c r="J171" s="114">
        <f>IF(ISERROR(VLOOKUP($C171,'2.사회적인구 행정구역별 집계'!$C$6:$M$73,2,FALSE)),0,VLOOKUP($C171,'2.사회적인구 행정구역별 집계'!$C$6:$M$73,2,FALSE))</f>
        <v>0</v>
      </c>
      <c r="K171" s="114"/>
      <c r="L171" s="114">
        <f>IF(ISERROR(VLOOKUP($C171,'2.사회적인구 행정구역별 집계'!$C$6:$M$73,3,FALSE)),0,VLOOKUP($C171,'2.사회적인구 행정구역별 집계'!$C$6:$M$73,3,FALSE))</f>
        <v>0</v>
      </c>
      <c r="M171" s="114">
        <f>IF(ISERROR(VLOOKUP($C171,'2.사회적인구 행정구역별 집계'!$C$6:$M$73,4,FALSE)),0,VLOOKUP($C171,'2.사회적인구 행정구역별 집계'!$C$6:$M$73,4,FALSE))</f>
        <v>0</v>
      </c>
      <c r="N171" s="114">
        <f>IF(ISERROR(VLOOKUP($C171,'2.사회적인구 행정구역별 집계'!$C$6:$M$73,5,FALSE)),0,VLOOKUP($C171,'2.사회적인구 행정구역별 집계'!$C$6:$M$73,5,FALSE))</f>
        <v>0</v>
      </c>
      <c r="O171" s="114">
        <f>IF(ISERROR(VLOOKUP($C171,'2.사회적인구 행정구역별 집계'!$C$6:$M$73,6,FALSE)),0,VLOOKUP($C171,'2.사회적인구 행정구역별 집계'!$C$6:$M$73,6,FALSE))</f>
        <v>0</v>
      </c>
      <c r="P171" s="160">
        <f t="shared" si="48"/>
        <v>112</v>
      </c>
      <c r="Q171" s="160">
        <f t="shared" si="49"/>
        <v>112</v>
      </c>
      <c r="R171" s="160">
        <f t="shared" si="49"/>
        <v>110</v>
      </c>
      <c r="S171" s="160">
        <f t="shared" si="50"/>
        <v>110</v>
      </c>
      <c r="T171" s="160">
        <f t="shared" si="51"/>
        <v>112</v>
      </c>
      <c r="U171" s="160">
        <f t="shared" si="52"/>
        <v>114</v>
      </c>
    </row>
    <row r="172" spans="1:21" ht="18" customHeight="1">
      <c r="A172" s="194" t="s">
        <v>1393</v>
      </c>
      <c r="B172" s="194" t="s">
        <v>1399</v>
      </c>
      <c r="C172" s="197" t="s">
        <v>287</v>
      </c>
      <c r="D172" s="201">
        <f>VLOOKUP($C172,'3.내부이동'!$C$7:$AA$501,20,FALSE)</f>
        <v>163</v>
      </c>
      <c r="E172" s="201">
        <f>VLOOKUP($C172,'3.내부이동'!$C$7:$AA$501,21,FALSE)</f>
        <v>163</v>
      </c>
      <c r="F172" s="201">
        <f>VLOOKUP($C172,'3.내부이동'!$C$7:$AA$501,22,FALSE)</f>
        <v>161</v>
      </c>
      <c r="G172" s="201">
        <f>VLOOKUP($C172,'3.내부이동'!$C$7:$AA$501,23,FALSE)</f>
        <v>159</v>
      </c>
      <c r="H172" s="201">
        <f>VLOOKUP($C172,'3.내부이동'!$C$7:$AA$501,24,FALSE)</f>
        <v>163</v>
      </c>
      <c r="I172" s="201">
        <f>VLOOKUP($C172,'3.내부이동'!$C$7:$AA$501,25,FALSE)</f>
        <v>166</v>
      </c>
      <c r="J172" s="114">
        <f>IF(ISERROR(VLOOKUP($C172,'2.사회적인구 행정구역별 집계'!$C$6:$M$73,2,FALSE)),0,VLOOKUP($C172,'2.사회적인구 행정구역별 집계'!$C$6:$M$73,2,FALSE))</f>
        <v>0</v>
      </c>
      <c r="K172" s="114"/>
      <c r="L172" s="114">
        <f>IF(ISERROR(VLOOKUP($C172,'2.사회적인구 행정구역별 집계'!$C$6:$M$73,3,FALSE)),0,VLOOKUP($C172,'2.사회적인구 행정구역별 집계'!$C$6:$M$73,3,FALSE))</f>
        <v>0</v>
      </c>
      <c r="M172" s="114">
        <f>IF(ISERROR(VLOOKUP($C172,'2.사회적인구 행정구역별 집계'!$C$6:$M$73,4,FALSE)),0,VLOOKUP($C172,'2.사회적인구 행정구역별 집계'!$C$6:$M$73,4,FALSE))</f>
        <v>0</v>
      </c>
      <c r="N172" s="114">
        <f>IF(ISERROR(VLOOKUP($C172,'2.사회적인구 행정구역별 집계'!$C$6:$M$73,5,FALSE)),0,VLOOKUP($C172,'2.사회적인구 행정구역별 집계'!$C$6:$M$73,5,FALSE))</f>
        <v>0</v>
      </c>
      <c r="O172" s="114">
        <f>IF(ISERROR(VLOOKUP($C172,'2.사회적인구 행정구역별 집계'!$C$6:$M$73,6,FALSE)),0,VLOOKUP($C172,'2.사회적인구 행정구역별 집계'!$C$6:$M$73,6,FALSE))</f>
        <v>0</v>
      </c>
      <c r="P172" s="160">
        <f t="shared" si="48"/>
        <v>163</v>
      </c>
      <c r="Q172" s="160">
        <f t="shared" si="49"/>
        <v>163</v>
      </c>
      <c r="R172" s="160">
        <f t="shared" si="49"/>
        <v>161</v>
      </c>
      <c r="S172" s="160">
        <f t="shared" si="50"/>
        <v>159</v>
      </c>
      <c r="T172" s="160">
        <f t="shared" si="51"/>
        <v>163</v>
      </c>
      <c r="U172" s="160">
        <f t="shared" si="52"/>
        <v>166</v>
      </c>
    </row>
    <row r="173" spans="1:21" ht="18" customHeight="1">
      <c r="A173" s="194" t="s">
        <v>1393</v>
      </c>
      <c r="B173" s="194" t="s">
        <v>1400</v>
      </c>
      <c r="C173" s="197" t="s">
        <v>288</v>
      </c>
      <c r="D173" s="201">
        <f>VLOOKUP($C173,'3.내부이동'!$C$7:$AA$501,20,FALSE)</f>
        <v>63</v>
      </c>
      <c r="E173" s="201">
        <f>VLOOKUP($C173,'3.내부이동'!$C$7:$AA$501,21,FALSE)</f>
        <v>63</v>
      </c>
      <c r="F173" s="201">
        <f>VLOOKUP($C173,'3.내부이동'!$C$7:$AA$501,22,FALSE)</f>
        <v>62</v>
      </c>
      <c r="G173" s="201">
        <f>VLOOKUP($C173,'3.내부이동'!$C$7:$AA$501,23,FALSE)</f>
        <v>61</v>
      </c>
      <c r="H173" s="201">
        <f>VLOOKUP($C173,'3.내부이동'!$C$7:$AA$501,24,FALSE)</f>
        <v>63</v>
      </c>
      <c r="I173" s="201">
        <f>VLOOKUP($C173,'3.내부이동'!$C$7:$AA$501,25,FALSE)</f>
        <v>64</v>
      </c>
      <c r="J173" s="114">
        <f>IF(ISERROR(VLOOKUP($C173,'2.사회적인구 행정구역별 집계'!$C$6:$M$73,2,FALSE)),0,VLOOKUP($C173,'2.사회적인구 행정구역별 집계'!$C$6:$M$73,2,FALSE))</f>
        <v>0</v>
      </c>
      <c r="K173" s="114"/>
      <c r="L173" s="114">
        <f>IF(ISERROR(VLOOKUP($C173,'2.사회적인구 행정구역별 집계'!$C$6:$M$73,3,FALSE)),0,VLOOKUP($C173,'2.사회적인구 행정구역별 집계'!$C$6:$M$73,3,FALSE))</f>
        <v>0</v>
      </c>
      <c r="M173" s="114">
        <f>IF(ISERROR(VLOOKUP($C173,'2.사회적인구 행정구역별 집계'!$C$6:$M$73,4,FALSE)),0,VLOOKUP($C173,'2.사회적인구 행정구역별 집계'!$C$6:$M$73,4,FALSE))</f>
        <v>0</v>
      </c>
      <c r="N173" s="114">
        <f>IF(ISERROR(VLOOKUP($C173,'2.사회적인구 행정구역별 집계'!$C$6:$M$73,5,FALSE)),0,VLOOKUP($C173,'2.사회적인구 행정구역별 집계'!$C$6:$M$73,5,FALSE))</f>
        <v>0</v>
      </c>
      <c r="O173" s="114">
        <f>IF(ISERROR(VLOOKUP($C173,'2.사회적인구 행정구역별 집계'!$C$6:$M$73,6,FALSE)),0,VLOOKUP($C173,'2.사회적인구 행정구역별 집계'!$C$6:$M$73,6,FALSE))</f>
        <v>0</v>
      </c>
      <c r="P173" s="160">
        <f t="shared" si="48"/>
        <v>63</v>
      </c>
      <c r="Q173" s="160">
        <f t="shared" si="49"/>
        <v>63</v>
      </c>
      <c r="R173" s="160">
        <f t="shared" si="49"/>
        <v>62</v>
      </c>
      <c r="S173" s="160">
        <f t="shared" si="50"/>
        <v>61</v>
      </c>
      <c r="T173" s="160">
        <f t="shared" si="51"/>
        <v>63</v>
      </c>
      <c r="U173" s="160">
        <f t="shared" si="52"/>
        <v>64</v>
      </c>
    </row>
    <row r="174" spans="1:21" ht="18" customHeight="1">
      <c r="A174" s="194" t="s">
        <v>1393</v>
      </c>
      <c r="B174" s="194" t="s">
        <v>1400</v>
      </c>
      <c r="C174" s="197" t="s">
        <v>289</v>
      </c>
      <c r="D174" s="201">
        <f>VLOOKUP($C174,'3.내부이동'!$C$7:$AA$501,20,FALSE)</f>
        <v>91</v>
      </c>
      <c r="E174" s="201">
        <f>VLOOKUP($C174,'3.내부이동'!$C$7:$AA$501,21,FALSE)</f>
        <v>91</v>
      </c>
      <c r="F174" s="201">
        <f>VLOOKUP($C174,'3.내부이동'!$C$7:$AA$501,22,FALSE)</f>
        <v>90</v>
      </c>
      <c r="G174" s="201">
        <f>VLOOKUP($C174,'3.내부이동'!$C$7:$AA$501,23,FALSE)</f>
        <v>89</v>
      </c>
      <c r="H174" s="201">
        <f>VLOOKUP($C174,'3.내부이동'!$C$7:$AA$501,24,FALSE)</f>
        <v>91</v>
      </c>
      <c r="I174" s="201">
        <f>VLOOKUP($C174,'3.내부이동'!$C$7:$AA$501,25,FALSE)</f>
        <v>93</v>
      </c>
      <c r="J174" s="114">
        <f>IF(ISERROR(VLOOKUP($C174,'2.사회적인구 행정구역별 집계'!$C$6:$M$73,2,FALSE)),0,VLOOKUP($C174,'2.사회적인구 행정구역별 집계'!$C$6:$M$73,2,FALSE))</f>
        <v>0</v>
      </c>
      <c r="K174" s="114"/>
      <c r="L174" s="114">
        <f>IF(ISERROR(VLOOKUP($C174,'2.사회적인구 행정구역별 집계'!$C$6:$M$73,3,FALSE)),0,VLOOKUP($C174,'2.사회적인구 행정구역별 집계'!$C$6:$M$73,3,FALSE))</f>
        <v>0</v>
      </c>
      <c r="M174" s="114">
        <f>IF(ISERROR(VLOOKUP($C174,'2.사회적인구 행정구역별 집계'!$C$6:$M$73,4,FALSE)),0,VLOOKUP($C174,'2.사회적인구 행정구역별 집계'!$C$6:$M$73,4,FALSE))</f>
        <v>0</v>
      </c>
      <c r="N174" s="114">
        <f>IF(ISERROR(VLOOKUP($C174,'2.사회적인구 행정구역별 집계'!$C$6:$M$73,5,FALSE)),0,VLOOKUP($C174,'2.사회적인구 행정구역별 집계'!$C$6:$M$73,5,FALSE))</f>
        <v>0</v>
      </c>
      <c r="O174" s="114">
        <f>IF(ISERROR(VLOOKUP($C174,'2.사회적인구 행정구역별 집계'!$C$6:$M$73,6,FALSE)),0,VLOOKUP($C174,'2.사회적인구 행정구역별 집계'!$C$6:$M$73,6,FALSE))</f>
        <v>0</v>
      </c>
      <c r="P174" s="160">
        <f t="shared" si="48"/>
        <v>91</v>
      </c>
      <c r="Q174" s="160">
        <f t="shared" si="49"/>
        <v>91</v>
      </c>
      <c r="R174" s="160">
        <f t="shared" si="49"/>
        <v>90</v>
      </c>
      <c r="S174" s="160">
        <f t="shared" si="50"/>
        <v>89</v>
      </c>
      <c r="T174" s="160">
        <f t="shared" si="51"/>
        <v>91</v>
      </c>
      <c r="U174" s="160">
        <f t="shared" si="52"/>
        <v>93</v>
      </c>
    </row>
    <row r="175" spans="1:21" ht="18" customHeight="1">
      <c r="A175" s="194" t="s">
        <v>1393</v>
      </c>
      <c r="B175" s="194" t="s">
        <v>1401</v>
      </c>
      <c r="C175" s="197" t="s">
        <v>290</v>
      </c>
      <c r="D175" s="201">
        <f>VLOOKUP($C175,'3.내부이동'!$C$7:$AA$501,20,FALSE)</f>
        <v>111</v>
      </c>
      <c r="E175" s="201">
        <f>VLOOKUP($C175,'3.내부이동'!$C$7:$AA$501,21,FALSE)</f>
        <v>111</v>
      </c>
      <c r="F175" s="201">
        <f>VLOOKUP($C175,'3.내부이동'!$C$7:$AA$501,22,FALSE)</f>
        <v>109</v>
      </c>
      <c r="G175" s="201">
        <f>VLOOKUP($C175,'3.내부이동'!$C$7:$AA$501,23,FALSE)</f>
        <v>109</v>
      </c>
      <c r="H175" s="201">
        <f>VLOOKUP($C175,'3.내부이동'!$C$7:$AA$501,24,FALSE)</f>
        <v>111</v>
      </c>
      <c r="I175" s="201">
        <f>VLOOKUP($C175,'3.내부이동'!$C$7:$AA$501,25,FALSE)</f>
        <v>113</v>
      </c>
      <c r="J175" s="114">
        <f>IF(ISERROR(VLOOKUP($C175,'2.사회적인구 행정구역별 집계'!$C$6:$M$73,2,FALSE)),0,VLOOKUP($C175,'2.사회적인구 행정구역별 집계'!$C$6:$M$73,2,FALSE))</f>
        <v>0</v>
      </c>
      <c r="K175" s="114"/>
      <c r="L175" s="114">
        <f>IF(ISERROR(VLOOKUP($C175,'2.사회적인구 행정구역별 집계'!$C$6:$M$73,3,FALSE)),0,VLOOKUP($C175,'2.사회적인구 행정구역별 집계'!$C$6:$M$73,3,FALSE))</f>
        <v>0</v>
      </c>
      <c r="M175" s="114">
        <f>IF(ISERROR(VLOOKUP($C175,'2.사회적인구 행정구역별 집계'!$C$6:$M$73,4,FALSE)),0,VLOOKUP($C175,'2.사회적인구 행정구역별 집계'!$C$6:$M$73,4,FALSE))</f>
        <v>0</v>
      </c>
      <c r="N175" s="114">
        <f>IF(ISERROR(VLOOKUP($C175,'2.사회적인구 행정구역별 집계'!$C$6:$M$73,5,FALSE)),0,VLOOKUP($C175,'2.사회적인구 행정구역별 집계'!$C$6:$M$73,5,FALSE))</f>
        <v>0</v>
      </c>
      <c r="O175" s="114">
        <f>IF(ISERROR(VLOOKUP($C175,'2.사회적인구 행정구역별 집계'!$C$6:$M$73,6,FALSE)),0,VLOOKUP($C175,'2.사회적인구 행정구역별 집계'!$C$6:$M$73,6,FALSE))</f>
        <v>0</v>
      </c>
      <c r="P175" s="160">
        <f t="shared" si="48"/>
        <v>111</v>
      </c>
      <c r="Q175" s="160">
        <f t="shared" si="49"/>
        <v>111</v>
      </c>
      <c r="R175" s="160">
        <f t="shared" si="49"/>
        <v>109</v>
      </c>
      <c r="S175" s="160">
        <f t="shared" si="50"/>
        <v>109</v>
      </c>
      <c r="T175" s="160">
        <f t="shared" si="51"/>
        <v>111</v>
      </c>
      <c r="U175" s="160">
        <f t="shared" si="52"/>
        <v>113</v>
      </c>
    </row>
    <row r="176" spans="1:21" ht="18" customHeight="1">
      <c r="A176" s="194" t="s">
        <v>1393</v>
      </c>
      <c r="B176" s="194" t="s">
        <v>1401</v>
      </c>
      <c r="C176" s="197" t="s">
        <v>291</v>
      </c>
      <c r="D176" s="201">
        <f>VLOOKUP($C176,'3.내부이동'!$C$7:$AA$501,20,FALSE)</f>
        <v>144</v>
      </c>
      <c r="E176" s="201">
        <f>VLOOKUP($C176,'3.내부이동'!$C$7:$AA$501,21,FALSE)</f>
        <v>144</v>
      </c>
      <c r="F176" s="201">
        <f>VLOOKUP($C176,'3.내부이동'!$C$7:$AA$501,22,FALSE)</f>
        <v>142</v>
      </c>
      <c r="G176" s="201">
        <f>VLOOKUP($C176,'3.내부이동'!$C$7:$AA$501,23,FALSE)</f>
        <v>141</v>
      </c>
      <c r="H176" s="201">
        <f>VLOOKUP($C176,'3.내부이동'!$C$7:$AA$501,24,FALSE)</f>
        <v>144</v>
      </c>
      <c r="I176" s="201">
        <f>VLOOKUP($C176,'3.내부이동'!$C$7:$AA$501,25,FALSE)</f>
        <v>147</v>
      </c>
      <c r="J176" s="114">
        <f>IF(ISERROR(VLOOKUP($C176,'2.사회적인구 행정구역별 집계'!$C$6:$M$73,2,FALSE)),0,VLOOKUP($C176,'2.사회적인구 행정구역별 집계'!$C$6:$M$73,2,FALSE))</f>
        <v>0</v>
      </c>
      <c r="K176" s="114"/>
      <c r="L176" s="114">
        <f>IF(ISERROR(VLOOKUP($C176,'2.사회적인구 행정구역별 집계'!$C$6:$M$73,3,FALSE)),0,VLOOKUP($C176,'2.사회적인구 행정구역별 집계'!$C$6:$M$73,3,FALSE))</f>
        <v>0</v>
      </c>
      <c r="M176" s="114">
        <f>IF(ISERROR(VLOOKUP($C176,'2.사회적인구 행정구역별 집계'!$C$6:$M$73,4,FALSE)),0,VLOOKUP($C176,'2.사회적인구 행정구역별 집계'!$C$6:$M$73,4,FALSE))</f>
        <v>0</v>
      </c>
      <c r="N176" s="114">
        <f>IF(ISERROR(VLOOKUP($C176,'2.사회적인구 행정구역별 집계'!$C$6:$M$73,5,FALSE)),0,VLOOKUP($C176,'2.사회적인구 행정구역별 집계'!$C$6:$M$73,5,FALSE))</f>
        <v>0</v>
      </c>
      <c r="O176" s="114">
        <f>IF(ISERROR(VLOOKUP($C176,'2.사회적인구 행정구역별 집계'!$C$6:$M$73,6,FALSE)),0,VLOOKUP($C176,'2.사회적인구 행정구역별 집계'!$C$6:$M$73,6,FALSE))</f>
        <v>0</v>
      </c>
      <c r="P176" s="160">
        <f t="shared" si="48"/>
        <v>144</v>
      </c>
      <c r="Q176" s="160">
        <f t="shared" si="49"/>
        <v>144</v>
      </c>
      <c r="R176" s="160">
        <f t="shared" si="49"/>
        <v>142</v>
      </c>
      <c r="S176" s="160">
        <f t="shared" si="50"/>
        <v>141</v>
      </c>
      <c r="T176" s="160">
        <f t="shared" si="51"/>
        <v>144</v>
      </c>
      <c r="U176" s="160">
        <f t="shared" si="52"/>
        <v>147</v>
      </c>
    </row>
    <row r="177" spans="1:21" ht="18" customHeight="1">
      <c r="A177" s="194" t="s">
        <v>1393</v>
      </c>
      <c r="B177" s="194" t="s">
        <v>1402</v>
      </c>
      <c r="C177" s="197" t="s">
        <v>292</v>
      </c>
      <c r="D177" s="201">
        <f>VLOOKUP($C177,'3.내부이동'!$C$7:$AA$501,20,FALSE)</f>
        <v>126</v>
      </c>
      <c r="E177" s="201">
        <f>VLOOKUP($C177,'3.내부이동'!$C$7:$AA$501,21,FALSE)</f>
        <v>126</v>
      </c>
      <c r="F177" s="201">
        <f>VLOOKUP($C177,'3.내부이동'!$C$7:$AA$501,22,FALSE)</f>
        <v>124</v>
      </c>
      <c r="G177" s="201">
        <f>VLOOKUP($C177,'3.내부이동'!$C$7:$AA$501,23,FALSE)</f>
        <v>123</v>
      </c>
      <c r="H177" s="201">
        <f>VLOOKUP($C177,'3.내부이동'!$C$7:$AA$501,24,FALSE)</f>
        <v>126</v>
      </c>
      <c r="I177" s="201">
        <f>VLOOKUP($C177,'3.내부이동'!$C$7:$AA$501,25,FALSE)</f>
        <v>128</v>
      </c>
      <c r="J177" s="114">
        <f>IF(ISERROR(VLOOKUP($C177,'2.사회적인구 행정구역별 집계'!$C$6:$M$73,2,FALSE)),0,VLOOKUP($C177,'2.사회적인구 행정구역별 집계'!$C$6:$M$73,2,FALSE))</f>
        <v>0</v>
      </c>
      <c r="K177" s="114"/>
      <c r="L177" s="114">
        <f>IF(ISERROR(VLOOKUP($C177,'2.사회적인구 행정구역별 집계'!$C$6:$M$73,3,FALSE)),0,VLOOKUP($C177,'2.사회적인구 행정구역별 집계'!$C$6:$M$73,3,FALSE))</f>
        <v>0</v>
      </c>
      <c r="M177" s="114">
        <f>IF(ISERROR(VLOOKUP($C177,'2.사회적인구 행정구역별 집계'!$C$6:$M$73,4,FALSE)),0,VLOOKUP($C177,'2.사회적인구 행정구역별 집계'!$C$6:$M$73,4,FALSE))</f>
        <v>0</v>
      </c>
      <c r="N177" s="114">
        <f>IF(ISERROR(VLOOKUP($C177,'2.사회적인구 행정구역별 집계'!$C$6:$M$73,5,FALSE)),0,VLOOKUP($C177,'2.사회적인구 행정구역별 집계'!$C$6:$M$73,5,FALSE))</f>
        <v>0</v>
      </c>
      <c r="O177" s="114">
        <f>IF(ISERROR(VLOOKUP($C177,'2.사회적인구 행정구역별 집계'!$C$6:$M$73,6,FALSE)),0,VLOOKUP($C177,'2.사회적인구 행정구역별 집계'!$C$6:$M$73,6,FALSE))</f>
        <v>0</v>
      </c>
      <c r="P177" s="160">
        <f t="shared" si="48"/>
        <v>126</v>
      </c>
      <c r="Q177" s="160">
        <f t="shared" si="49"/>
        <v>126</v>
      </c>
      <c r="R177" s="160">
        <f t="shared" si="49"/>
        <v>124</v>
      </c>
      <c r="S177" s="160">
        <f t="shared" si="50"/>
        <v>123</v>
      </c>
      <c r="T177" s="160">
        <f t="shared" si="51"/>
        <v>126</v>
      </c>
      <c r="U177" s="160">
        <f t="shared" si="52"/>
        <v>128</v>
      </c>
    </row>
    <row r="178" spans="1:21" ht="18" customHeight="1">
      <c r="A178" s="194" t="s">
        <v>1393</v>
      </c>
      <c r="B178" s="194" t="s">
        <v>1403</v>
      </c>
      <c r="C178" s="197" t="s">
        <v>293</v>
      </c>
      <c r="D178" s="201">
        <f>VLOOKUP($C178,'3.내부이동'!$C$7:$AA$501,20,FALSE)</f>
        <v>141</v>
      </c>
      <c r="E178" s="201">
        <f>VLOOKUP($C178,'3.내부이동'!$C$7:$AA$501,21,FALSE)</f>
        <v>141</v>
      </c>
      <c r="F178" s="201">
        <f>VLOOKUP($C178,'3.내부이동'!$C$7:$AA$501,22,FALSE)</f>
        <v>139</v>
      </c>
      <c r="G178" s="201">
        <f>VLOOKUP($C178,'3.내부이동'!$C$7:$AA$501,23,FALSE)</f>
        <v>138</v>
      </c>
      <c r="H178" s="201">
        <f>VLOOKUP($C178,'3.내부이동'!$C$7:$AA$501,24,FALSE)</f>
        <v>141</v>
      </c>
      <c r="I178" s="201">
        <f>VLOOKUP($C178,'3.내부이동'!$C$7:$AA$501,25,FALSE)</f>
        <v>143</v>
      </c>
      <c r="J178" s="114">
        <f>IF(ISERROR(VLOOKUP($C178,'2.사회적인구 행정구역별 집계'!$C$6:$M$73,2,FALSE)),0,VLOOKUP($C178,'2.사회적인구 행정구역별 집계'!$C$6:$M$73,2,FALSE))</f>
        <v>0</v>
      </c>
      <c r="K178" s="114"/>
      <c r="L178" s="114">
        <f>IF(ISERROR(VLOOKUP($C178,'2.사회적인구 행정구역별 집계'!$C$6:$M$73,3,FALSE)),0,VLOOKUP($C178,'2.사회적인구 행정구역별 집계'!$C$6:$M$73,3,FALSE))</f>
        <v>0</v>
      </c>
      <c r="M178" s="114">
        <f>IF(ISERROR(VLOOKUP($C178,'2.사회적인구 행정구역별 집계'!$C$6:$M$73,4,FALSE)),0,VLOOKUP($C178,'2.사회적인구 행정구역별 집계'!$C$6:$M$73,4,FALSE))</f>
        <v>0</v>
      </c>
      <c r="N178" s="114">
        <f>IF(ISERROR(VLOOKUP($C178,'2.사회적인구 행정구역별 집계'!$C$6:$M$73,5,FALSE)),0,VLOOKUP($C178,'2.사회적인구 행정구역별 집계'!$C$6:$M$73,5,FALSE))</f>
        <v>0</v>
      </c>
      <c r="O178" s="114">
        <f>IF(ISERROR(VLOOKUP($C178,'2.사회적인구 행정구역별 집계'!$C$6:$M$73,6,FALSE)),0,VLOOKUP($C178,'2.사회적인구 행정구역별 집계'!$C$6:$M$73,6,FALSE))</f>
        <v>0</v>
      </c>
      <c r="P178" s="160">
        <f t="shared" si="48"/>
        <v>141</v>
      </c>
      <c r="Q178" s="160">
        <f t="shared" si="49"/>
        <v>141</v>
      </c>
      <c r="R178" s="160">
        <f t="shared" si="49"/>
        <v>139</v>
      </c>
      <c r="S178" s="160">
        <f t="shared" si="50"/>
        <v>138</v>
      </c>
      <c r="T178" s="160">
        <f t="shared" si="51"/>
        <v>141</v>
      </c>
      <c r="U178" s="160">
        <f t="shared" si="52"/>
        <v>143</v>
      </c>
    </row>
    <row r="179" spans="1:21" ht="18" customHeight="1">
      <c r="A179" s="194" t="s">
        <v>1393</v>
      </c>
      <c r="B179" s="194" t="s">
        <v>1403</v>
      </c>
      <c r="C179" s="197" t="s">
        <v>294</v>
      </c>
      <c r="D179" s="201">
        <f>VLOOKUP($C179,'3.내부이동'!$C$7:$AA$501,20,FALSE)</f>
        <v>107</v>
      </c>
      <c r="E179" s="201">
        <f>VLOOKUP($C179,'3.내부이동'!$C$7:$AA$501,21,FALSE)</f>
        <v>107</v>
      </c>
      <c r="F179" s="201">
        <f>VLOOKUP($C179,'3.내부이동'!$C$7:$AA$501,22,FALSE)</f>
        <v>105</v>
      </c>
      <c r="G179" s="201">
        <f>VLOOKUP($C179,'3.내부이동'!$C$7:$AA$501,23,FALSE)</f>
        <v>105</v>
      </c>
      <c r="H179" s="201">
        <f>VLOOKUP($C179,'3.내부이동'!$C$7:$AA$501,24,FALSE)</f>
        <v>107</v>
      </c>
      <c r="I179" s="201">
        <f>VLOOKUP($C179,'3.내부이동'!$C$7:$AA$501,25,FALSE)</f>
        <v>109</v>
      </c>
      <c r="J179" s="114">
        <f>IF(ISERROR(VLOOKUP($C179,'2.사회적인구 행정구역별 집계'!$C$6:$M$73,2,FALSE)),0,VLOOKUP($C179,'2.사회적인구 행정구역별 집계'!$C$6:$M$73,2,FALSE))</f>
        <v>0</v>
      </c>
      <c r="K179" s="114"/>
      <c r="L179" s="114">
        <f>IF(ISERROR(VLOOKUP($C179,'2.사회적인구 행정구역별 집계'!$C$6:$M$73,3,FALSE)),0,VLOOKUP($C179,'2.사회적인구 행정구역별 집계'!$C$6:$M$73,3,FALSE))</f>
        <v>0</v>
      </c>
      <c r="M179" s="114">
        <f>IF(ISERROR(VLOOKUP($C179,'2.사회적인구 행정구역별 집계'!$C$6:$M$73,4,FALSE)),0,VLOOKUP($C179,'2.사회적인구 행정구역별 집계'!$C$6:$M$73,4,FALSE))</f>
        <v>0</v>
      </c>
      <c r="N179" s="114">
        <f>IF(ISERROR(VLOOKUP($C179,'2.사회적인구 행정구역별 집계'!$C$6:$M$73,5,FALSE)),0,VLOOKUP($C179,'2.사회적인구 행정구역별 집계'!$C$6:$M$73,5,FALSE))</f>
        <v>0</v>
      </c>
      <c r="O179" s="114">
        <f>IF(ISERROR(VLOOKUP($C179,'2.사회적인구 행정구역별 집계'!$C$6:$M$73,6,FALSE)),0,VLOOKUP($C179,'2.사회적인구 행정구역별 집계'!$C$6:$M$73,6,FALSE))</f>
        <v>0</v>
      </c>
      <c r="P179" s="160">
        <f t="shared" si="48"/>
        <v>107</v>
      </c>
      <c r="Q179" s="160">
        <f t="shared" si="49"/>
        <v>107</v>
      </c>
      <c r="R179" s="160">
        <f t="shared" si="49"/>
        <v>105</v>
      </c>
      <c r="S179" s="160">
        <f t="shared" si="50"/>
        <v>105</v>
      </c>
      <c r="T179" s="160">
        <f t="shared" si="51"/>
        <v>107</v>
      </c>
      <c r="U179" s="160">
        <f t="shared" si="52"/>
        <v>109</v>
      </c>
    </row>
    <row r="180" spans="1:21" ht="18" customHeight="1">
      <c r="A180" s="194" t="s">
        <v>1393</v>
      </c>
      <c r="B180" s="194" t="s">
        <v>1403</v>
      </c>
      <c r="C180" s="197" t="s">
        <v>295</v>
      </c>
      <c r="D180" s="201">
        <f>VLOOKUP($C180,'3.내부이동'!$C$7:$AA$501,20,FALSE)</f>
        <v>71</v>
      </c>
      <c r="E180" s="201">
        <f>VLOOKUP($C180,'3.내부이동'!$C$7:$AA$501,21,FALSE)</f>
        <v>71</v>
      </c>
      <c r="F180" s="201">
        <f>VLOOKUP($C180,'3.내부이동'!$C$7:$AA$501,22,FALSE)</f>
        <v>70</v>
      </c>
      <c r="G180" s="201">
        <f>VLOOKUP($C180,'3.내부이동'!$C$7:$AA$501,23,FALSE)</f>
        <v>69</v>
      </c>
      <c r="H180" s="201">
        <f>VLOOKUP($C180,'3.내부이동'!$C$7:$AA$501,24,FALSE)</f>
        <v>71</v>
      </c>
      <c r="I180" s="201">
        <f>VLOOKUP($C180,'3.내부이동'!$C$7:$AA$501,25,FALSE)</f>
        <v>72</v>
      </c>
      <c r="J180" s="114">
        <f>IF(ISERROR(VLOOKUP($C180,'2.사회적인구 행정구역별 집계'!$C$6:$M$73,2,FALSE)),0,VLOOKUP($C180,'2.사회적인구 행정구역별 집계'!$C$6:$M$73,2,FALSE))</f>
        <v>0</v>
      </c>
      <c r="K180" s="114"/>
      <c r="L180" s="114">
        <f>IF(ISERROR(VLOOKUP($C180,'2.사회적인구 행정구역별 집계'!$C$6:$M$73,3,FALSE)),0,VLOOKUP($C180,'2.사회적인구 행정구역별 집계'!$C$6:$M$73,3,FALSE))</f>
        <v>0</v>
      </c>
      <c r="M180" s="114">
        <f>IF(ISERROR(VLOOKUP($C180,'2.사회적인구 행정구역별 집계'!$C$6:$M$73,4,FALSE)),0,VLOOKUP($C180,'2.사회적인구 행정구역별 집계'!$C$6:$M$73,4,FALSE))</f>
        <v>0</v>
      </c>
      <c r="N180" s="114">
        <f>IF(ISERROR(VLOOKUP($C180,'2.사회적인구 행정구역별 집계'!$C$6:$M$73,5,FALSE)),0,VLOOKUP($C180,'2.사회적인구 행정구역별 집계'!$C$6:$M$73,5,FALSE))</f>
        <v>0</v>
      </c>
      <c r="O180" s="114">
        <f>IF(ISERROR(VLOOKUP($C180,'2.사회적인구 행정구역별 집계'!$C$6:$M$73,6,FALSE)),0,VLOOKUP($C180,'2.사회적인구 행정구역별 집계'!$C$6:$M$73,6,FALSE))</f>
        <v>0</v>
      </c>
      <c r="P180" s="160">
        <f t="shared" si="48"/>
        <v>71</v>
      </c>
      <c r="Q180" s="160">
        <f t="shared" si="49"/>
        <v>71</v>
      </c>
      <c r="R180" s="160">
        <f t="shared" si="49"/>
        <v>70</v>
      </c>
      <c r="S180" s="160">
        <f t="shared" si="50"/>
        <v>69</v>
      </c>
      <c r="T180" s="160">
        <f t="shared" si="51"/>
        <v>71</v>
      </c>
      <c r="U180" s="160">
        <f t="shared" si="52"/>
        <v>72</v>
      </c>
    </row>
    <row r="181" spans="1:21" ht="18" customHeight="1">
      <c r="A181" s="194" t="s">
        <v>1393</v>
      </c>
      <c r="B181" s="194" t="s">
        <v>1404</v>
      </c>
      <c r="C181" s="197" t="s">
        <v>296</v>
      </c>
      <c r="D181" s="201">
        <f>VLOOKUP($C181,'3.내부이동'!$C$7:$AA$501,20,FALSE)</f>
        <v>161</v>
      </c>
      <c r="E181" s="201">
        <f>VLOOKUP($C181,'3.내부이동'!$C$7:$AA$501,21,FALSE)</f>
        <v>161</v>
      </c>
      <c r="F181" s="201">
        <f>VLOOKUP($C181,'3.내부이동'!$C$7:$AA$501,22,FALSE)</f>
        <v>159</v>
      </c>
      <c r="G181" s="201">
        <f>VLOOKUP($C181,'3.내부이동'!$C$7:$AA$501,23,FALSE)</f>
        <v>157</v>
      </c>
      <c r="H181" s="201">
        <f>VLOOKUP($C181,'3.내부이동'!$C$7:$AA$501,24,FALSE)</f>
        <v>161</v>
      </c>
      <c r="I181" s="201">
        <f>VLOOKUP($C181,'3.내부이동'!$C$7:$AA$501,25,FALSE)</f>
        <v>164</v>
      </c>
      <c r="J181" s="114">
        <f>IF(ISERROR(VLOOKUP($C181,'2.사회적인구 행정구역별 집계'!$C$6:$M$73,2,FALSE)),0,VLOOKUP($C181,'2.사회적인구 행정구역별 집계'!$C$6:$M$73,2,FALSE))</f>
        <v>0</v>
      </c>
      <c r="K181" s="114"/>
      <c r="L181" s="114">
        <f>IF(ISERROR(VLOOKUP($C181,'2.사회적인구 행정구역별 집계'!$C$6:$M$73,3,FALSE)),0,VLOOKUP($C181,'2.사회적인구 행정구역별 집계'!$C$6:$M$73,3,FALSE))</f>
        <v>0</v>
      </c>
      <c r="M181" s="114">
        <f>IF(ISERROR(VLOOKUP($C181,'2.사회적인구 행정구역별 집계'!$C$6:$M$73,4,FALSE)),0,VLOOKUP($C181,'2.사회적인구 행정구역별 집계'!$C$6:$M$73,4,FALSE))</f>
        <v>0</v>
      </c>
      <c r="N181" s="114">
        <f>IF(ISERROR(VLOOKUP($C181,'2.사회적인구 행정구역별 집계'!$C$6:$M$73,5,FALSE)),0,VLOOKUP($C181,'2.사회적인구 행정구역별 집계'!$C$6:$M$73,5,FALSE))</f>
        <v>0</v>
      </c>
      <c r="O181" s="114">
        <f>IF(ISERROR(VLOOKUP($C181,'2.사회적인구 행정구역별 집계'!$C$6:$M$73,6,FALSE)),0,VLOOKUP($C181,'2.사회적인구 행정구역별 집계'!$C$6:$M$73,6,FALSE))</f>
        <v>0</v>
      </c>
      <c r="P181" s="160">
        <f t="shared" si="48"/>
        <v>161</v>
      </c>
      <c r="Q181" s="160">
        <f t="shared" si="49"/>
        <v>161</v>
      </c>
      <c r="R181" s="160">
        <f t="shared" si="49"/>
        <v>159</v>
      </c>
      <c r="S181" s="160">
        <f t="shared" si="50"/>
        <v>157</v>
      </c>
      <c r="T181" s="160">
        <f t="shared" si="51"/>
        <v>161</v>
      </c>
      <c r="U181" s="160">
        <f t="shared" si="52"/>
        <v>164</v>
      </c>
    </row>
    <row r="182" spans="1:21" ht="18" customHeight="1">
      <c r="A182" s="194" t="s">
        <v>1393</v>
      </c>
      <c r="B182" s="194" t="s">
        <v>1404</v>
      </c>
      <c r="C182" s="197" t="s">
        <v>297</v>
      </c>
      <c r="D182" s="201">
        <f>VLOOKUP($C182,'3.내부이동'!$C$7:$AA$501,20,FALSE)</f>
        <v>122</v>
      </c>
      <c r="E182" s="201">
        <f>VLOOKUP($C182,'3.내부이동'!$C$7:$AA$501,21,FALSE)</f>
        <v>122</v>
      </c>
      <c r="F182" s="201">
        <f>VLOOKUP($C182,'3.내부이동'!$C$7:$AA$501,22,FALSE)</f>
        <v>120</v>
      </c>
      <c r="G182" s="201">
        <f>VLOOKUP($C182,'3.내부이동'!$C$7:$AA$501,23,FALSE)</f>
        <v>119</v>
      </c>
      <c r="H182" s="201">
        <f>VLOOKUP($C182,'3.내부이동'!$C$7:$AA$501,24,FALSE)</f>
        <v>122</v>
      </c>
      <c r="I182" s="201">
        <f>VLOOKUP($C182,'3.내부이동'!$C$7:$AA$501,25,FALSE)</f>
        <v>124</v>
      </c>
      <c r="J182" s="114">
        <f>IF(ISERROR(VLOOKUP($C182,'2.사회적인구 행정구역별 집계'!$C$6:$M$73,2,FALSE)),0,VLOOKUP($C182,'2.사회적인구 행정구역별 집계'!$C$6:$M$73,2,FALSE))</f>
        <v>0</v>
      </c>
      <c r="K182" s="114"/>
      <c r="L182" s="114">
        <f>IF(ISERROR(VLOOKUP($C182,'2.사회적인구 행정구역별 집계'!$C$6:$M$73,3,FALSE)),0,VLOOKUP($C182,'2.사회적인구 행정구역별 집계'!$C$6:$M$73,3,FALSE))</f>
        <v>0</v>
      </c>
      <c r="M182" s="114">
        <f>IF(ISERROR(VLOOKUP($C182,'2.사회적인구 행정구역별 집계'!$C$6:$M$73,4,FALSE)),0,VLOOKUP($C182,'2.사회적인구 행정구역별 집계'!$C$6:$M$73,4,FALSE))</f>
        <v>0</v>
      </c>
      <c r="N182" s="114">
        <f>IF(ISERROR(VLOOKUP($C182,'2.사회적인구 행정구역별 집계'!$C$6:$M$73,5,FALSE)),0,VLOOKUP($C182,'2.사회적인구 행정구역별 집계'!$C$6:$M$73,5,FALSE))</f>
        <v>0</v>
      </c>
      <c r="O182" s="114">
        <f>IF(ISERROR(VLOOKUP($C182,'2.사회적인구 행정구역별 집계'!$C$6:$M$73,6,FALSE)),0,VLOOKUP($C182,'2.사회적인구 행정구역별 집계'!$C$6:$M$73,6,FALSE))</f>
        <v>0</v>
      </c>
      <c r="P182" s="160">
        <f t="shared" si="48"/>
        <v>122</v>
      </c>
      <c r="Q182" s="160">
        <f t="shared" si="49"/>
        <v>122</v>
      </c>
      <c r="R182" s="160">
        <f t="shared" si="49"/>
        <v>120</v>
      </c>
      <c r="S182" s="160">
        <f t="shared" si="50"/>
        <v>119</v>
      </c>
      <c r="T182" s="160">
        <f t="shared" si="51"/>
        <v>122</v>
      </c>
      <c r="U182" s="160">
        <f t="shared" si="52"/>
        <v>124</v>
      </c>
    </row>
    <row r="183" spans="1:21" ht="18" customHeight="1">
      <c r="A183" s="194" t="s">
        <v>1393</v>
      </c>
      <c r="B183" s="194" t="s">
        <v>1405</v>
      </c>
      <c r="C183" s="197" t="s">
        <v>298</v>
      </c>
      <c r="D183" s="201">
        <f>VLOOKUP($C183,'3.내부이동'!$C$7:$AA$501,20,FALSE)</f>
        <v>99</v>
      </c>
      <c r="E183" s="201">
        <f>VLOOKUP($C183,'3.내부이동'!$C$7:$AA$501,21,FALSE)</f>
        <v>99</v>
      </c>
      <c r="F183" s="201">
        <f>VLOOKUP($C183,'3.내부이동'!$C$7:$AA$501,22,FALSE)</f>
        <v>97</v>
      </c>
      <c r="G183" s="201">
        <f>VLOOKUP($C183,'3.내부이동'!$C$7:$AA$501,23,FALSE)</f>
        <v>96</v>
      </c>
      <c r="H183" s="201">
        <f>VLOOKUP($C183,'3.내부이동'!$C$7:$AA$501,24,FALSE)</f>
        <v>99</v>
      </c>
      <c r="I183" s="201">
        <f>VLOOKUP($C183,'3.내부이동'!$C$7:$AA$501,25,FALSE)</f>
        <v>100</v>
      </c>
      <c r="J183" s="114">
        <f>IF(ISERROR(VLOOKUP($C183,'2.사회적인구 행정구역별 집계'!$C$6:$M$73,2,FALSE)),0,VLOOKUP($C183,'2.사회적인구 행정구역별 집계'!$C$6:$M$73,2,FALSE))</f>
        <v>0</v>
      </c>
      <c r="K183" s="114"/>
      <c r="L183" s="114">
        <f>IF(ISERROR(VLOOKUP($C183,'2.사회적인구 행정구역별 집계'!$C$6:$M$73,3,FALSE)),0,VLOOKUP($C183,'2.사회적인구 행정구역별 집계'!$C$6:$M$73,3,FALSE))</f>
        <v>0</v>
      </c>
      <c r="M183" s="114">
        <f>IF(ISERROR(VLOOKUP($C183,'2.사회적인구 행정구역별 집계'!$C$6:$M$73,4,FALSE)),0,VLOOKUP($C183,'2.사회적인구 행정구역별 집계'!$C$6:$M$73,4,FALSE))</f>
        <v>0</v>
      </c>
      <c r="N183" s="114">
        <f>IF(ISERROR(VLOOKUP($C183,'2.사회적인구 행정구역별 집계'!$C$6:$M$73,5,FALSE)),0,VLOOKUP($C183,'2.사회적인구 행정구역별 집계'!$C$6:$M$73,5,FALSE))</f>
        <v>0</v>
      </c>
      <c r="O183" s="114">
        <f>IF(ISERROR(VLOOKUP($C183,'2.사회적인구 행정구역별 집계'!$C$6:$M$73,6,FALSE)),0,VLOOKUP($C183,'2.사회적인구 행정구역별 집계'!$C$6:$M$73,6,FALSE))</f>
        <v>0</v>
      </c>
      <c r="P183" s="160">
        <f t="shared" si="48"/>
        <v>99</v>
      </c>
      <c r="Q183" s="160">
        <f t="shared" si="49"/>
        <v>99</v>
      </c>
      <c r="R183" s="160">
        <f t="shared" si="49"/>
        <v>97</v>
      </c>
      <c r="S183" s="160">
        <f t="shared" si="50"/>
        <v>96</v>
      </c>
      <c r="T183" s="160">
        <f t="shared" si="51"/>
        <v>99</v>
      </c>
      <c r="U183" s="160">
        <f t="shared" si="52"/>
        <v>100</v>
      </c>
    </row>
    <row r="184" spans="1:21" ht="18" customHeight="1">
      <c r="A184" s="194" t="s">
        <v>1393</v>
      </c>
      <c r="B184" s="194" t="s">
        <v>1405</v>
      </c>
      <c r="C184" s="197" t="s">
        <v>299</v>
      </c>
      <c r="D184" s="201">
        <f>VLOOKUP($C184,'3.내부이동'!$C$7:$AA$501,20,FALSE)</f>
        <v>132</v>
      </c>
      <c r="E184" s="201">
        <f>VLOOKUP($C184,'3.내부이동'!$C$7:$AA$501,21,FALSE)</f>
        <v>133</v>
      </c>
      <c r="F184" s="201">
        <f>VLOOKUP($C184,'3.내부이동'!$C$7:$AA$501,22,FALSE)</f>
        <v>131</v>
      </c>
      <c r="G184" s="201">
        <f>VLOOKUP($C184,'3.내부이동'!$C$7:$AA$501,23,FALSE)</f>
        <v>128</v>
      </c>
      <c r="H184" s="201">
        <f>VLOOKUP($C184,'3.내부이동'!$C$7:$AA$501,24,FALSE)</f>
        <v>131</v>
      </c>
      <c r="I184" s="201">
        <f>VLOOKUP($C184,'3.내부이동'!$C$7:$AA$501,25,FALSE)</f>
        <v>134</v>
      </c>
      <c r="J184" s="114">
        <f>IF(ISERROR(VLOOKUP($C184,'2.사회적인구 행정구역별 집계'!$C$6:$M$73,2,FALSE)),0,VLOOKUP($C184,'2.사회적인구 행정구역별 집계'!$C$6:$M$73,2,FALSE))</f>
        <v>0</v>
      </c>
      <c r="K184" s="114"/>
      <c r="L184" s="114">
        <f>IF(ISERROR(VLOOKUP($C184,'2.사회적인구 행정구역별 집계'!$C$6:$M$73,3,FALSE)),0,VLOOKUP($C184,'2.사회적인구 행정구역별 집계'!$C$6:$M$73,3,FALSE))</f>
        <v>0</v>
      </c>
      <c r="M184" s="114">
        <f>IF(ISERROR(VLOOKUP($C184,'2.사회적인구 행정구역별 집계'!$C$6:$M$73,4,FALSE)),0,VLOOKUP($C184,'2.사회적인구 행정구역별 집계'!$C$6:$M$73,4,FALSE))</f>
        <v>0</v>
      </c>
      <c r="N184" s="114">
        <f>IF(ISERROR(VLOOKUP($C184,'2.사회적인구 행정구역별 집계'!$C$6:$M$73,5,FALSE)),0,VLOOKUP($C184,'2.사회적인구 행정구역별 집계'!$C$6:$M$73,5,FALSE))</f>
        <v>0</v>
      </c>
      <c r="O184" s="114">
        <f>IF(ISERROR(VLOOKUP($C184,'2.사회적인구 행정구역별 집계'!$C$6:$M$73,6,FALSE)),0,VLOOKUP($C184,'2.사회적인구 행정구역별 집계'!$C$6:$M$73,6,FALSE))</f>
        <v>0</v>
      </c>
      <c r="P184" s="160">
        <f t="shared" si="48"/>
        <v>132</v>
      </c>
      <c r="Q184" s="160">
        <f t="shared" si="49"/>
        <v>133</v>
      </c>
      <c r="R184" s="160">
        <f t="shared" si="49"/>
        <v>131</v>
      </c>
      <c r="S184" s="160">
        <f t="shared" si="50"/>
        <v>128</v>
      </c>
      <c r="T184" s="160">
        <f t="shared" si="51"/>
        <v>131</v>
      </c>
      <c r="U184" s="160">
        <f t="shared" si="52"/>
        <v>134</v>
      </c>
    </row>
    <row r="185" spans="1:21" ht="18" customHeight="1">
      <c r="A185" s="194" t="s">
        <v>1393</v>
      </c>
      <c r="B185" s="194" t="s">
        <v>1406</v>
      </c>
      <c r="C185" s="197" t="s">
        <v>300</v>
      </c>
      <c r="D185" s="201">
        <f>VLOOKUP($C185,'3.내부이동'!$C$7:$AA$501,20,FALSE)</f>
        <v>110</v>
      </c>
      <c r="E185" s="201">
        <f>VLOOKUP($C185,'3.내부이동'!$C$7:$AA$501,21,FALSE)</f>
        <v>110</v>
      </c>
      <c r="F185" s="201">
        <f>VLOOKUP($C185,'3.내부이동'!$C$7:$AA$501,22,FALSE)</f>
        <v>108</v>
      </c>
      <c r="G185" s="201">
        <f>VLOOKUP($C185,'3.내부이동'!$C$7:$AA$501,23,FALSE)</f>
        <v>108</v>
      </c>
      <c r="H185" s="201">
        <f>VLOOKUP($C185,'3.내부이동'!$C$7:$AA$501,24,FALSE)</f>
        <v>110</v>
      </c>
      <c r="I185" s="201">
        <f>VLOOKUP($C185,'3.내부이동'!$C$7:$AA$501,25,FALSE)</f>
        <v>112</v>
      </c>
      <c r="J185" s="114">
        <f>IF(ISERROR(VLOOKUP($C185,'2.사회적인구 행정구역별 집계'!$C$6:$M$73,2,FALSE)),0,VLOOKUP($C185,'2.사회적인구 행정구역별 집계'!$C$6:$M$73,2,FALSE))</f>
        <v>0</v>
      </c>
      <c r="K185" s="114"/>
      <c r="L185" s="114">
        <f>IF(ISERROR(VLOOKUP($C185,'2.사회적인구 행정구역별 집계'!$C$6:$M$73,3,FALSE)),0,VLOOKUP($C185,'2.사회적인구 행정구역별 집계'!$C$6:$M$73,3,FALSE))</f>
        <v>0</v>
      </c>
      <c r="M185" s="114">
        <f>IF(ISERROR(VLOOKUP($C185,'2.사회적인구 행정구역별 집계'!$C$6:$M$73,4,FALSE)),0,VLOOKUP($C185,'2.사회적인구 행정구역별 집계'!$C$6:$M$73,4,FALSE))</f>
        <v>0</v>
      </c>
      <c r="N185" s="114">
        <f>IF(ISERROR(VLOOKUP($C185,'2.사회적인구 행정구역별 집계'!$C$6:$M$73,5,FALSE)),0,VLOOKUP($C185,'2.사회적인구 행정구역별 집계'!$C$6:$M$73,5,FALSE))</f>
        <v>0</v>
      </c>
      <c r="O185" s="114">
        <f>IF(ISERROR(VLOOKUP($C185,'2.사회적인구 행정구역별 집계'!$C$6:$M$73,6,FALSE)),0,VLOOKUP($C185,'2.사회적인구 행정구역별 집계'!$C$6:$M$73,6,FALSE))</f>
        <v>0</v>
      </c>
      <c r="P185" s="160">
        <f t="shared" si="48"/>
        <v>110</v>
      </c>
      <c r="Q185" s="160">
        <f t="shared" si="49"/>
        <v>110</v>
      </c>
      <c r="R185" s="160">
        <f t="shared" si="49"/>
        <v>108</v>
      </c>
      <c r="S185" s="160">
        <f t="shared" si="50"/>
        <v>108</v>
      </c>
      <c r="T185" s="160">
        <f t="shared" si="51"/>
        <v>110</v>
      </c>
      <c r="U185" s="160">
        <f t="shared" si="52"/>
        <v>112</v>
      </c>
    </row>
    <row r="186" spans="1:21" ht="18" customHeight="1">
      <c r="A186" s="194" t="s">
        <v>1393</v>
      </c>
      <c r="B186" s="194" t="s">
        <v>1407</v>
      </c>
      <c r="C186" s="197" t="s">
        <v>301</v>
      </c>
      <c r="D186" s="201">
        <f>VLOOKUP($C186,'3.내부이동'!$C$7:$AA$501,20,FALSE)</f>
        <v>86</v>
      </c>
      <c r="E186" s="201">
        <f>VLOOKUP($C186,'3.내부이동'!$C$7:$AA$501,21,FALSE)</f>
        <v>86</v>
      </c>
      <c r="F186" s="201">
        <f>VLOOKUP($C186,'3.내부이동'!$C$7:$AA$501,22,FALSE)</f>
        <v>85</v>
      </c>
      <c r="G186" s="201">
        <f>VLOOKUP($C186,'3.내부이동'!$C$7:$AA$501,23,FALSE)</f>
        <v>84</v>
      </c>
      <c r="H186" s="201">
        <f>VLOOKUP($C186,'3.내부이동'!$C$7:$AA$501,24,FALSE)</f>
        <v>86</v>
      </c>
      <c r="I186" s="201">
        <f>VLOOKUP($C186,'3.내부이동'!$C$7:$AA$501,25,FALSE)</f>
        <v>87</v>
      </c>
      <c r="J186" s="114">
        <f>IF(ISERROR(VLOOKUP($C186,'2.사회적인구 행정구역별 집계'!$C$6:$M$73,2,FALSE)),0,VLOOKUP($C186,'2.사회적인구 행정구역별 집계'!$C$6:$M$73,2,FALSE))</f>
        <v>0</v>
      </c>
      <c r="K186" s="114"/>
      <c r="L186" s="114">
        <f>IF(ISERROR(VLOOKUP($C186,'2.사회적인구 행정구역별 집계'!$C$6:$M$73,3,FALSE)),0,VLOOKUP($C186,'2.사회적인구 행정구역별 집계'!$C$6:$M$73,3,FALSE))</f>
        <v>0</v>
      </c>
      <c r="M186" s="114">
        <f>IF(ISERROR(VLOOKUP($C186,'2.사회적인구 행정구역별 집계'!$C$6:$M$73,4,FALSE)),0,VLOOKUP($C186,'2.사회적인구 행정구역별 집계'!$C$6:$M$73,4,FALSE))</f>
        <v>0</v>
      </c>
      <c r="N186" s="114">
        <f>IF(ISERROR(VLOOKUP($C186,'2.사회적인구 행정구역별 집계'!$C$6:$M$73,5,FALSE)),0,VLOOKUP($C186,'2.사회적인구 행정구역별 집계'!$C$6:$M$73,5,FALSE))</f>
        <v>0</v>
      </c>
      <c r="O186" s="114">
        <f>IF(ISERROR(VLOOKUP($C186,'2.사회적인구 행정구역별 집계'!$C$6:$M$73,6,FALSE)),0,VLOOKUP($C186,'2.사회적인구 행정구역별 집계'!$C$6:$M$73,6,FALSE))</f>
        <v>0</v>
      </c>
      <c r="P186" s="160">
        <f t="shared" si="48"/>
        <v>86</v>
      </c>
      <c r="Q186" s="160">
        <f t="shared" si="49"/>
        <v>86</v>
      </c>
      <c r="R186" s="160">
        <f t="shared" si="49"/>
        <v>85</v>
      </c>
      <c r="S186" s="160">
        <f t="shared" si="50"/>
        <v>84</v>
      </c>
      <c r="T186" s="160">
        <f t="shared" si="51"/>
        <v>86</v>
      </c>
      <c r="U186" s="160">
        <f t="shared" si="52"/>
        <v>87</v>
      </c>
    </row>
    <row r="187" spans="1:21" ht="18" customHeight="1">
      <c r="A187" s="195" t="s">
        <v>1408</v>
      </c>
      <c r="B187" s="232" t="s">
        <v>1364</v>
      </c>
      <c r="C187" s="232"/>
      <c r="D187" s="196">
        <f>SUM(D188:D213)</f>
        <v>4131</v>
      </c>
      <c r="E187" s="196">
        <f t="shared" ref="E187:I187" si="53">SUM(E188:E213)</f>
        <v>4136</v>
      </c>
      <c r="F187" s="196">
        <f t="shared" si="53"/>
        <v>4074</v>
      </c>
      <c r="G187" s="196">
        <f t="shared" si="53"/>
        <v>4026</v>
      </c>
      <c r="H187" s="196">
        <f t="shared" si="53"/>
        <v>4122</v>
      </c>
      <c r="I187" s="196">
        <f t="shared" si="53"/>
        <v>4199</v>
      </c>
      <c r="J187" s="196">
        <f>SUM(J188:J213)</f>
        <v>0</v>
      </c>
      <c r="K187" s="196">
        <f t="shared" ref="K187:O187" si="54">SUM(K188:K213)</f>
        <v>0</v>
      </c>
      <c r="L187" s="196">
        <f t="shared" si="54"/>
        <v>0</v>
      </c>
      <c r="M187" s="196">
        <f t="shared" si="54"/>
        <v>0</v>
      </c>
      <c r="N187" s="196">
        <f t="shared" si="54"/>
        <v>0</v>
      </c>
      <c r="O187" s="196">
        <f t="shared" si="54"/>
        <v>0</v>
      </c>
      <c r="P187" s="196">
        <f>SUM(P188:P213)</f>
        <v>4131</v>
      </c>
      <c r="Q187" s="196">
        <f t="shared" ref="Q187" si="55">SUM(Q188:Q213)</f>
        <v>4136</v>
      </c>
      <c r="R187" s="196">
        <f t="shared" ref="R187:U187" si="56">SUM(R188:R213)</f>
        <v>4074</v>
      </c>
      <c r="S187" s="196">
        <f t="shared" si="56"/>
        <v>4026</v>
      </c>
      <c r="T187" s="196">
        <f t="shared" si="56"/>
        <v>4122</v>
      </c>
      <c r="U187" s="196">
        <f t="shared" si="56"/>
        <v>4199</v>
      </c>
    </row>
    <row r="188" spans="1:21" ht="18" customHeight="1">
      <c r="A188" s="194" t="s">
        <v>1408</v>
      </c>
      <c r="B188" s="194" t="s">
        <v>1409</v>
      </c>
      <c r="C188" s="197" t="s">
        <v>303</v>
      </c>
      <c r="D188" s="201">
        <f>VLOOKUP($C188,'3.내부이동'!$C$7:$AA$501,20,FALSE)</f>
        <v>237</v>
      </c>
      <c r="E188" s="201">
        <f>VLOOKUP($C188,'3.내부이동'!$C$7:$AA$501,21,FALSE)</f>
        <v>237</v>
      </c>
      <c r="F188" s="201">
        <f>VLOOKUP($C188,'3.내부이동'!$C$7:$AA$501,22,FALSE)</f>
        <v>234</v>
      </c>
      <c r="G188" s="201">
        <f>VLOOKUP($C188,'3.내부이동'!$C$7:$AA$501,23,FALSE)</f>
        <v>231</v>
      </c>
      <c r="H188" s="201">
        <f>VLOOKUP($C188,'3.내부이동'!$C$7:$AA$501,24,FALSE)</f>
        <v>236</v>
      </c>
      <c r="I188" s="201">
        <f>VLOOKUP($C188,'3.내부이동'!$C$7:$AA$501,25,FALSE)</f>
        <v>241</v>
      </c>
      <c r="J188" s="114">
        <f>IF(ISERROR(VLOOKUP($C188,'2.사회적인구 행정구역별 집계'!$C$6:$M$73,2,FALSE)),0,VLOOKUP($C188,'2.사회적인구 행정구역별 집계'!$C$6:$M$73,2,FALSE))</f>
        <v>0</v>
      </c>
      <c r="K188" s="114"/>
      <c r="L188" s="114">
        <f>IF(ISERROR(VLOOKUP($C188,'2.사회적인구 행정구역별 집계'!$C$6:$M$73,3,FALSE)),0,VLOOKUP($C188,'2.사회적인구 행정구역별 집계'!$C$6:$M$73,3,FALSE))</f>
        <v>0</v>
      </c>
      <c r="M188" s="114">
        <f>IF(ISERROR(VLOOKUP($C188,'2.사회적인구 행정구역별 집계'!$C$6:$M$73,4,FALSE)),0,VLOOKUP($C188,'2.사회적인구 행정구역별 집계'!$C$6:$M$73,4,FALSE))</f>
        <v>0</v>
      </c>
      <c r="N188" s="114">
        <f>IF(ISERROR(VLOOKUP($C188,'2.사회적인구 행정구역별 집계'!$C$6:$M$73,5,FALSE)),0,VLOOKUP($C188,'2.사회적인구 행정구역별 집계'!$C$6:$M$73,5,FALSE))</f>
        <v>0</v>
      </c>
      <c r="O188" s="114">
        <f>IF(ISERROR(VLOOKUP($C188,'2.사회적인구 행정구역별 집계'!$C$6:$M$73,6,FALSE)),0,VLOOKUP($C188,'2.사회적인구 행정구역별 집계'!$C$6:$M$73,6,FALSE))</f>
        <v>0</v>
      </c>
      <c r="P188" s="160">
        <f t="shared" ref="P188:P213" si="57">D188+J188</f>
        <v>237</v>
      </c>
      <c r="Q188" s="160">
        <f t="shared" ref="Q188:R213" si="58">E188+K188</f>
        <v>237</v>
      </c>
      <c r="R188" s="160">
        <f t="shared" si="58"/>
        <v>234</v>
      </c>
      <c r="S188" s="160">
        <f t="shared" ref="S188:S213" si="59">G188+M188</f>
        <v>231</v>
      </c>
      <c r="T188" s="160">
        <f t="shared" ref="T188:T213" si="60">H188+N188</f>
        <v>236</v>
      </c>
      <c r="U188" s="160">
        <f t="shared" ref="U188:U213" si="61">I188+O188</f>
        <v>241</v>
      </c>
    </row>
    <row r="189" spans="1:21" ht="18" customHeight="1">
      <c r="A189" s="194" t="s">
        <v>1408</v>
      </c>
      <c r="B189" s="194" t="s">
        <v>1409</v>
      </c>
      <c r="C189" s="197" t="s">
        <v>304</v>
      </c>
      <c r="D189" s="201">
        <f>VLOOKUP($C189,'3.내부이동'!$C$7:$AA$501,20,FALSE)</f>
        <v>49</v>
      </c>
      <c r="E189" s="201">
        <f>VLOOKUP($C189,'3.내부이동'!$C$7:$AA$501,21,FALSE)</f>
        <v>49</v>
      </c>
      <c r="F189" s="201">
        <f>VLOOKUP($C189,'3.내부이동'!$C$7:$AA$501,22,FALSE)</f>
        <v>49</v>
      </c>
      <c r="G189" s="201">
        <f>VLOOKUP($C189,'3.내부이동'!$C$7:$AA$501,23,FALSE)</f>
        <v>48</v>
      </c>
      <c r="H189" s="201">
        <f>VLOOKUP($C189,'3.내부이동'!$C$7:$AA$501,24,FALSE)</f>
        <v>49</v>
      </c>
      <c r="I189" s="201">
        <f>VLOOKUP($C189,'3.내부이동'!$C$7:$AA$501,25,FALSE)</f>
        <v>50</v>
      </c>
      <c r="J189" s="114">
        <f>IF(ISERROR(VLOOKUP($C189,'2.사회적인구 행정구역별 집계'!$C$6:$M$73,2,FALSE)),0,VLOOKUP($C189,'2.사회적인구 행정구역별 집계'!$C$6:$M$73,2,FALSE))</f>
        <v>0</v>
      </c>
      <c r="K189" s="114"/>
      <c r="L189" s="114">
        <f>IF(ISERROR(VLOOKUP($C189,'2.사회적인구 행정구역별 집계'!$C$6:$M$73,3,FALSE)),0,VLOOKUP($C189,'2.사회적인구 행정구역별 집계'!$C$6:$M$73,3,FALSE))</f>
        <v>0</v>
      </c>
      <c r="M189" s="114">
        <f>IF(ISERROR(VLOOKUP($C189,'2.사회적인구 행정구역별 집계'!$C$6:$M$73,4,FALSE)),0,VLOOKUP($C189,'2.사회적인구 행정구역별 집계'!$C$6:$M$73,4,FALSE))</f>
        <v>0</v>
      </c>
      <c r="N189" s="114">
        <f>IF(ISERROR(VLOOKUP($C189,'2.사회적인구 행정구역별 집계'!$C$6:$M$73,5,FALSE)),0,VLOOKUP($C189,'2.사회적인구 행정구역별 집계'!$C$6:$M$73,5,FALSE))</f>
        <v>0</v>
      </c>
      <c r="O189" s="114">
        <f>IF(ISERROR(VLOOKUP($C189,'2.사회적인구 행정구역별 집계'!$C$6:$M$73,6,FALSE)),0,VLOOKUP($C189,'2.사회적인구 행정구역별 집계'!$C$6:$M$73,6,FALSE))</f>
        <v>0</v>
      </c>
      <c r="P189" s="160">
        <f t="shared" si="57"/>
        <v>49</v>
      </c>
      <c r="Q189" s="160">
        <f t="shared" si="58"/>
        <v>49</v>
      </c>
      <c r="R189" s="160">
        <f t="shared" si="58"/>
        <v>49</v>
      </c>
      <c r="S189" s="160">
        <f t="shared" si="59"/>
        <v>48</v>
      </c>
      <c r="T189" s="160">
        <f t="shared" si="60"/>
        <v>49</v>
      </c>
      <c r="U189" s="160">
        <f t="shared" si="61"/>
        <v>50</v>
      </c>
    </row>
    <row r="190" spans="1:21" ht="18" customHeight="1">
      <c r="A190" s="194" t="s">
        <v>1408</v>
      </c>
      <c r="B190" s="194" t="s">
        <v>1409</v>
      </c>
      <c r="C190" s="197" t="s">
        <v>305</v>
      </c>
      <c r="D190" s="201">
        <f>VLOOKUP($C190,'3.내부이동'!$C$7:$AA$501,20,FALSE)</f>
        <v>122</v>
      </c>
      <c r="E190" s="201">
        <f>VLOOKUP($C190,'3.내부이동'!$C$7:$AA$501,21,FALSE)</f>
        <v>122</v>
      </c>
      <c r="F190" s="201">
        <f>VLOOKUP($C190,'3.내부이동'!$C$7:$AA$501,22,FALSE)</f>
        <v>120</v>
      </c>
      <c r="G190" s="201">
        <f>VLOOKUP($C190,'3.내부이동'!$C$7:$AA$501,23,FALSE)</f>
        <v>119</v>
      </c>
      <c r="H190" s="201">
        <f>VLOOKUP($C190,'3.내부이동'!$C$7:$AA$501,24,FALSE)</f>
        <v>122</v>
      </c>
      <c r="I190" s="201">
        <f>VLOOKUP($C190,'3.내부이동'!$C$7:$AA$501,25,FALSE)</f>
        <v>124</v>
      </c>
      <c r="J190" s="114">
        <f>IF(ISERROR(VLOOKUP($C190,'2.사회적인구 행정구역별 집계'!$C$6:$M$73,2,FALSE)),0,VLOOKUP($C190,'2.사회적인구 행정구역별 집계'!$C$6:$M$73,2,FALSE))</f>
        <v>0</v>
      </c>
      <c r="K190" s="114"/>
      <c r="L190" s="114">
        <f>IF(ISERROR(VLOOKUP($C190,'2.사회적인구 행정구역별 집계'!$C$6:$M$73,3,FALSE)),0,VLOOKUP($C190,'2.사회적인구 행정구역별 집계'!$C$6:$M$73,3,FALSE))</f>
        <v>0</v>
      </c>
      <c r="M190" s="114">
        <f>IF(ISERROR(VLOOKUP($C190,'2.사회적인구 행정구역별 집계'!$C$6:$M$73,4,FALSE)),0,VLOOKUP($C190,'2.사회적인구 행정구역별 집계'!$C$6:$M$73,4,FALSE))</f>
        <v>0</v>
      </c>
      <c r="N190" s="114">
        <f>IF(ISERROR(VLOOKUP($C190,'2.사회적인구 행정구역별 집계'!$C$6:$M$73,5,FALSE)),0,VLOOKUP($C190,'2.사회적인구 행정구역별 집계'!$C$6:$M$73,5,FALSE))</f>
        <v>0</v>
      </c>
      <c r="O190" s="114">
        <f>IF(ISERROR(VLOOKUP($C190,'2.사회적인구 행정구역별 집계'!$C$6:$M$73,6,FALSE)),0,VLOOKUP($C190,'2.사회적인구 행정구역별 집계'!$C$6:$M$73,6,FALSE))</f>
        <v>0</v>
      </c>
      <c r="P190" s="160">
        <f t="shared" si="57"/>
        <v>122</v>
      </c>
      <c r="Q190" s="160">
        <f t="shared" si="58"/>
        <v>122</v>
      </c>
      <c r="R190" s="160">
        <f t="shared" si="58"/>
        <v>120</v>
      </c>
      <c r="S190" s="160">
        <f t="shared" si="59"/>
        <v>119</v>
      </c>
      <c r="T190" s="160">
        <f t="shared" si="60"/>
        <v>122</v>
      </c>
      <c r="U190" s="160">
        <f t="shared" si="61"/>
        <v>124</v>
      </c>
    </row>
    <row r="191" spans="1:21" ht="18" customHeight="1">
      <c r="A191" s="194" t="s">
        <v>1408</v>
      </c>
      <c r="B191" s="194" t="s">
        <v>1410</v>
      </c>
      <c r="C191" s="197" t="s">
        <v>306</v>
      </c>
      <c r="D191" s="201">
        <f>VLOOKUP($C191,'3.내부이동'!$C$7:$AA$501,20,FALSE)</f>
        <v>116</v>
      </c>
      <c r="E191" s="201">
        <f>VLOOKUP($C191,'3.내부이동'!$C$7:$AA$501,21,FALSE)</f>
        <v>116</v>
      </c>
      <c r="F191" s="201">
        <f>VLOOKUP($C191,'3.내부이동'!$C$7:$AA$501,22,FALSE)</f>
        <v>114</v>
      </c>
      <c r="G191" s="201">
        <f>VLOOKUP($C191,'3.내부이동'!$C$7:$AA$501,23,FALSE)</f>
        <v>113</v>
      </c>
      <c r="H191" s="201">
        <f>VLOOKUP($C191,'3.내부이동'!$C$7:$AA$501,24,FALSE)</f>
        <v>116</v>
      </c>
      <c r="I191" s="201">
        <f>VLOOKUP($C191,'3.내부이동'!$C$7:$AA$501,25,FALSE)</f>
        <v>118</v>
      </c>
      <c r="J191" s="114">
        <f>IF(ISERROR(VLOOKUP($C191,'2.사회적인구 행정구역별 집계'!$C$6:$M$73,2,FALSE)),0,VLOOKUP($C191,'2.사회적인구 행정구역별 집계'!$C$6:$M$73,2,FALSE))</f>
        <v>0</v>
      </c>
      <c r="K191" s="114"/>
      <c r="L191" s="114">
        <f>IF(ISERROR(VLOOKUP($C191,'2.사회적인구 행정구역별 집계'!$C$6:$M$73,3,FALSE)),0,VLOOKUP($C191,'2.사회적인구 행정구역별 집계'!$C$6:$M$73,3,FALSE))</f>
        <v>0</v>
      </c>
      <c r="M191" s="114">
        <f>IF(ISERROR(VLOOKUP($C191,'2.사회적인구 행정구역별 집계'!$C$6:$M$73,4,FALSE)),0,VLOOKUP($C191,'2.사회적인구 행정구역별 집계'!$C$6:$M$73,4,FALSE))</f>
        <v>0</v>
      </c>
      <c r="N191" s="114">
        <f>IF(ISERROR(VLOOKUP($C191,'2.사회적인구 행정구역별 집계'!$C$6:$M$73,5,FALSE)),0,VLOOKUP($C191,'2.사회적인구 행정구역별 집계'!$C$6:$M$73,5,FALSE))</f>
        <v>0</v>
      </c>
      <c r="O191" s="114">
        <f>IF(ISERROR(VLOOKUP($C191,'2.사회적인구 행정구역별 집계'!$C$6:$M$73,6,FALSE)),0,VLOOKUP($C191,'2.사회적인구 행정구역별 집계'!$C$6:$M$73,6,FALSE))</f>
        <v>0</v>
      </c>
      <c r="P191" s="160">
        <f t="shared" si="57"/>
        <v>116</v>
      </c>
      <c r="Q191" s="160">
        <f t="shared" si="58"/>
        <v>116</v>
      </c>
      <c r="R191" s="160">
        <f t="shared" si="58"/>
        <v>114</v>
      </c>
      <c r="S191" s="160">
        <f t="shared" si="59"/>
        <v>113</v>
      </c>
      <c r="T191" s="160">
        <f t="shared" si="60"/>
        <v>116</v>
      </c>
      <c r="U191" s="160">
        <f t="shared" si="61"/>
        <v>118</v>
      </c>
    </row>
    <row r="192" spans="1:21" ht="18" customHeight="1">
      <c r="A192" s="194" t="s">
        <v>1408</v>
      </c>
      <c r="B192" s="194" t="s">
        <v>1411</v>
      </c>
      <c r="C192" s="197" t="s">
        <v>307</v>
      </c>
      <c r="D192" s="201">
        <f>VLOOKUP($C192,'3.내부이동'!$C$7:$AA$501,20,FALSE)</f>
        <v>326</v>
      </c>
      <c r="E192" s="201">
        <f>VLOOKUP($C192,'3.내부이동'!$C$7:$AA$501,21,FALSE)</f>
        <v>327</v>
      </c>
      <c r="F192" s="201">
        <f>VLOOKUP($C192,'3.내부이동'!$C$7:$AA$501,22,FALSE)</f>
        <v>322</v>
      </c>
      <c r="G192" s="201">
        <f>VLOOKUP($C192,'3.내부이동'!$C$7:$AA$501,23,FALSE)</f>
        <v>318</v>
      </c>
      <c r="H192" s="201">
        <f>VLOOKUP($C192,'3.내부이동'!$C$7:$AA$501,24,FALSE)</f>
        <v>325</v>
      </c>
      <c r="I192" s="201">
        <f>VLOOKUP($C192,'3.내부이동'!$C$7:$AA$501,25,FALSE)</f>
        <v>331</v>
      </c>
      <c r="J192" s="114">
        <f>IF(ISERROR(VLOOKUP($C192,'2.사회적인구 행정구역별 집계'!$C$6:$M$73,2,FALSE)),0,VLOOKUP($C192,'2.사회적인구 행정구역별 집계'!$C$6:$M$73,2,FALSE))</f>
        <v>0</v>
      </c>
      <c r="K192" s="114"/>
      <c r="L192" s="114">
        <f>IF(ISERROR(VLOOKUP($C192,'2.사회적인구 행정구역별 집계'!$C$6:$M$73,3,FALSE)),0,VLOOKUP($C192,'2.사회적인구 행정구역별 집계'!$C$6:$M$73,3,FALSE))</f>
        <v>0</v>
      </c>
      <c r="M192" s="114">
        <f>IF(ISERROR(VLOOKUP($C192,'2.사회적인구 행정구역별 집계'!$C$6:$M$73,4,FALSE)),0,VLOOKUP($C192,'2.사회적인구 행정구역별 집계'!$C$6:$M$73,4,FALSE))</f>
        <v>0</v>
      </c>
      <c r="N192" s="114">
        <f>IF(ISERROR(VLOOKUP($C192,'2.사회적인구 행정구역별 집계'!$C$6:$M$73,5,FALSE)),0,VLOOKUP($C192,'2.사회적인구 행정구역별 집계'!$C$6:$M$73,5,FALSE))</f>
        <v>0</v>
      </c>
      <c r="O192" s="114">
        <f>IF(ISERROR(VLOOKUP($C192,'2.사회적인구 행정구역별 집계'!$C$6:$M$73,6,FALSE)),0,VLOOKUP($C192,'2.사회적인구 행정구역별 집계'!$C$6:$M$73,6,FALSE))</f>
        <v>0</v>
      </c>
      <c r="P192" s="160">
        <f t="shared" si="57"/>
        <v>326</v>
      </c>
      <c r="Q192" s="160">
        <f t="shared" si="58"/>
        <v>327</v>
      </c>
      <c r="R192" s="160">
        <f t="shared" si="58"/>
        <v>322</v>
      </c>
      <c r="S192" s="160">
        <f t="shared" si="59"/>
        <v>318</v>
      </c>
      <c r="T192" s="160">
        <f t="shared" si="60"/>
        <v>325</v>
      </c>
      <c r="U192" s="160">
        <f t="shared" si="61"/>
        <v>331</v>
      </c>
    </row>
    <row r="193" spans="1:21" ht="18" customHeight="1">
      <c r="A193" s="194" t="s">
        <v>1408</v>
      </c>
      <c r="B193" s="194" t="s">
        <v>1411</v>
      </c>
      <c r="C193" s="197" t="s">
        <v>308</v>
      </c>
      <c r="D193" s="201">
        <f>VLOOKUP($C193,'3.내부이동'!$C$7:$AA$501,20,FALSE)</f>
        <v>111</v>
      </c>
      <c r="E193" s="201">
        <f>VLOOKUP($C193,'3.내부이동'!$C$7:$AA$501,21,FALSE)</f>
        <v>111</v>
      </c>
      <c r="F193" s="201">
        <f>VLOOKUP($C193,'3.내부이동'!$C$7:$AA$501,22,FALSE)</f>
        <v>109</v>
      </c>
      <c r="G193" s="201">
        <f>VLOOKUP($C193,'3.내부이동'!$C$7:$AA$501,23,FALSE)</f>
        <v>109</v>
      </c>
      <c r="H193" s="201">
        <f>VLOOKUP($C193,'3.내부이동'!$C$7:$AA$501,24,FALSE)</f>
        <v>111</v>
      </c>
      <c r="I193" s="201">
        <f>VLOOKUP($C193,'3.내부이동'!$C$7:$AA$501,25,FALSE)</f>
        <v>113</v>
      </c>
      <c r="J193" s="114">
        <f>IF(ISERROR(VLOOKUP($C193,'2.사회적인구 행정구역별 집계'!$C$6:$M$73,2,FALSE)),0,VLOOKUP($C193,'2.사회적인구 행정구역별 집계'!$C$6:$M$73,2,FALSE))</f>
        <v>0</v>
      </c>
      <c r="K193" s="114"/>
      <c r="L193" s="114">
        <f>IF(ISERROR(VLOOKUP($C193,'2.사회적인구 행정구역별 집계'!$C$6:$M$73,3,FALSE)),0,VLOOKUP($C193,'2.사회적인구 행정구역별 집계'!$C$6:$M$73,3,FALSE))</f>
        <v>0</v>
      </c>
      <c r="M193" s="114">
        <f>IF(ISERROR(VLOOKUP($C193,'2.사회적인구 행정구역별 집계'!$C$6:$M$73,4,FALSE)),0,VLOOKUP($C193,'2.사회적인구 행정구역별 집계'!$C$6:$M$73,4,FALSE))</f>
        <v>0</v>
      </c>
      <c r="N193" s="114">
        <f>IF(ISERROR(VLOOKUP($C193,'2.사회적인구 행정구역별 집계'!$C$6:$M$73,5,FALSE)),0,VLOOKUP($C193,'2.사회적인구 행정구역별 집계'!$C$6:$M$73,5,FALSE))</f>
        <v>0</v>
      </c>
      <c r="O193" s="114">
        <f>IF(ISERROR(VLOOKUP($C193,'2.사회적인구 행정구역별 집계'!$C$6:$M$73,6,FALSE)),0,VLOOKUP($C193,'2.사회적인구 행정구역별 집계'!$C$6:$M$73,6,FALSE))</f>
        <v>0</v>
      </c>
      <c r="P193" s="160">
        <f t="shared" si="57"/>
        <v>111</v>
      </c>
      <c r="Q193" s="160">
        <f t="shared" si="58"/>
        <v>111</v>
      </c>
      <c r="R193" s="160">
        <f t="shared" si="58"/>
        <v>109</v>
      </c>
      <c r="S193" s="160">
        <f t="shared" si="59"/>
        <v>109</v>
      </c>
      <c r="T193" s="160">
        <f t="shared" si="60"/>
        <v>111</v>
      </c>
      <c r="U193" s="160">
        <f t="shared" si="61"/>
        <v>113</v>
      </c>
    </row>
    <row r="194" spans="1:21" ht="18" customHeight="1">
      <c r="A194" s="194" t="s">
        <v>1408</v>
      </c>
      <c r="B194" s="194" t="s">
        <v>1412</v>
      </c>
      <c r="C194" s="197" t="s">
        <v>309</v>
      </c>
      <c r="D194" s="201">
        <f>VLOOKUP($C194,'3.내부이동'!$C$7:$AA$501,20,FALSE)</f>
        <v>190</v>
      </c>
      <c r="E194" s="201">
        <f>VLOOKUP($C194,'3.내부이동'!$C$7:$AA$501,21,FALSE)</f>
        <v>190</v>
      </c>
      <c r="F194" s="201">
        <f>VLOOKUP($C194,'3.내부이동'!$C$7:$AA$501,22,FALSE)</f>
        <v>187</v>
      </c>
      <c r="G194" s="201">
        <f>VLOOKUP($C194,'3.내부이동'!$C$7:$AA$501,23,FALSE)</f>
        <v>185</v>
      </c>
      <c r="H194" s="201">
        <f>VLOOKUP($C194,'3.내부이동'!$C$7:$AA$501,24,FALSE)</f>
        <v>190</v>
      </c>
      <c r="I194" s="201">
        <f>VLOOKUP($C194,'3.내부이동'!$C$7:$AA$501,25,FALSE)</f>
        <v>193</v>
      </c>
      <c r="J194" s="114">
        <f>IF(ISERROR(VLOOKUP($C194,'2.사회적인구 행정구역별 집계'!$C$6:$M$73,2,FALSE)),0,VLOOKUP($C194,'2.사회적인구 행정구역별 집계'!$C$6:$M$73,2,FALSE))</f>
        <v>0</v>
      </c>
      <c r="K194" s="114"/>
      <c r="L194" s="114">
        <f>IF(ISERROR(VLOOKUP($C194,'2.사회적인구 행정구역별 집계'!$C$6:$M$73,3,FALSE)),0,VLOOKUP($C194,'2.사회적인구 행정구역별 집계'!$C$6:$M$73,3,FALSE))</f>
        <v>0</v>
      </c>
      <c r="M194" s="114">
        <f>IF(ISERROR(VLOOKUP($C194,'2.사회적인구 행정구역별 집계'!$C$6:$M$73,4,FALSE)),0,VLOOKUP($C194,'2.사회적인구 행정구역별 집계'!$C$6:$M$73,4,FALSE))</f>
        <v>0</v>
      </c>
      <c r="N194" s="114">
        <f>IF(ISERROR(VLOOKUP($C194,'2.사회적인구 행정구역별 집계'!$C$6:$M$73,5,FALSE)),0,VLOOKUP($C194,'2.사회적인구 행정구역별 집계'!$C$6:$M$73,5,FALSE))</f>
        <v>0</v>
      </c>
      <c r="O194" s="114">
        <f>IF(ISERROR(VLOOKUP($C194,'2.사회적인구 행정구역별 집계'!$C$6:$M$73,6,FALSE)),0,VLOOKUP($C194,'2.사회적인구 행정구역별 집계'!$C$6:$M$73,6,FALSE))</f>
        <v>0</v>
      </c>
      <c r="P194" s="160">
        <f t="shared" si="57"/>
        <v>190</v>
      </c>
      <c r="Q194" s="160">
        <f t="shared" si="58"/>
        <v>190</v>
      </c>
      <c r="R194" s="160">
        <f t="shared" si="58"/>
        <v>187</v>
      </c>
      <c r="S194" s="160">
        <f t="shared" si="59"/>
        <v>185</v>
      </c>
      <c r="T194" s="160">
        <f t="shared" si="60"/>
        <v>190</v>
      </c>
      <c r="U194" s="160">
        <f t="shared" si="61"/>
        <v>193</v>
      </c>
    </row>
    <row r="195" spans="1:21" ht="18" customHeight="1">
      <c r="A195" s="194" t="s">
        <v>1408</v>
      </c>
      <c r="B195" s="194" t="s">
        <v>1412</v>
      </c>
      <c r="C195" s="197" t="s">
        <v>310</v>
      </c>
      <c r="D195" s="201">
        <f>VLOOKUP($C195,'3.내부이동'!$C$7:$AA$501,20,FALSE)</f>
        <v>70</v>
      </c>
      <c r="E195" s="201">
        <f>VLOOKUP($C195,'3.내부이동'!$C$7:$AA$501,21,FALSE)</f>
        <v>70</v>
      </c>
      <c r="F195" s="201">
        <f>VLOOKUP($C195,'3.내부이동'!$C$7:$AA$501,22,FALSE)</f>
        <v>69</v>
      </c>
      <c r="G195" s="201">
        <f>VLOOKUP($C195,'3.내부이동'!$C$7:$AA$501,23,FALSE)</f>
        <v>68</v>
      </c>
      <c r="H195" s="201">
        <f>VLOOKUP($C195,'3.내부이동'!$C$7:$AA$501,24,FALSE)</f>
        <v>70</v>
      </c>
      <c r="I195" s="201">
        <f>VLOOKUP($C195,'3.내부이동'!$C$7:$AA$501,25,FALSE)</f>
        <v>71</v>
      </c>
      <c r="J195" s="114">
        <f>IF(ISERROR(VLOOKUP($C195,'2.사회적인구 행정구역별 집계'!$C$6:$M$73,2,FALSE)),0,VLOOKUP($C195,'2.사회적인구 행정구역별 집계'!$C$6:$M$73,2,FALSE))</f>
        <v>0</v>
      </c>
      <c r="K195" s="114"/>
      <c r="L195" s="114">
        <f>IF(ISERROR(VLOOKUP($C195,'2.사회적인구 행정구역별 집계'!$C$6:$M$73,3,FALSE)),0,VLOOKUP($C195,'2.사회적인구 행정구역별 집계'!$C$6:$M$73,3,FALSE))</f>
        <v>0</v>
      </c>
      <c r="M195" s="114">
        <f>IF(ISERROR(VLOOKUP($C195,'2.사회적인구 행정구역별 집계'!$C$6:$M$73,4,FALSE)),0,VLOOKUP($C195,'2.사회적인구 행정구역별 집계'!$C$6:$M$73,4,FALSE))</f>
        <v>0</v>
      </c>
      <c r="N195" s="114">
        <f>IF(ISERROR(VLOOKUP($C195,'2.사회적인구 행정구역별 집계'!$C$6:$M$73,5,FALSE)),0,VLOOKUP($C195,'2.사회적인구 행정구역별 집계'!$C$6:$M$73,5,FALSE))</f>
        <v>0</v>
      </c>
      <c r="O195" s="114">
        <f>IF(ISERROR(VLOOKUP($C195,'2.사회적인구 행정구역별 집계'!$C$6:$M$73,6,FALSE)),0,VLOOKUP($C195,'2.사회적인구 행정구역별 집계'!$C$6:$M$73,6,FALSE))</f>
        <v>0</v>
      </c>
      <c r="P195" s="160">
        <f t="shared" si="57"/>
        <v>70</v>
      </c>
      <c r="Q195" s="160">
        <f t="shared" si="58"/>
        <v>70</v>
      </c>
      <c r="R195" s="160">
        <f t="shared" si="58"/>
        <v>69</v>
      </c>
      <c r="S195" s="160">
        <f t="shared" si="59"/>
        <v>68</v>
      </c>
      <c r="T195" s="160">
        <f t="shared" si="60"/>
        <v>70</v>
      </c>
      <c r="U195" s="160">
        <f t="shared" si="61"/>
        <v>71</v>
      </c>
    </row>
    <row r="196" spans="1:21" ht="18" customHeight="1">
      <c r="A196" s="194" t="s">
        <v>1408</v>
      </c>
      <c r="B196" s="194" t="s">
        <v>1413</v>
      </c>
      <c r="C196" s="197" t="s">
        <v>311</v>
      </c>
      <c r="D196" s="201">
        <f>VLOOKUP($C196,'3.내부이동'!$C$7:$AA$501,20,FALSE)</f>
        <v>75</v>
      </c>
      <c r="E196" s="201">
        <f>VLOOKUP($C196,'3.내부이동'!$C$7:$AA$501,21,FALSE)</f>
        <v>75</v>
      </c>
      <c r="F196" s="201">
        <f>VLOOKUP($C196,'3.내부이동'!$C$7:$AA$501,22,FALSE)</f>
        <v>74</v>
      </c>
      <c r="G196" s="201">
        <f>VLOOKUP($C196,'3.내부이동'!$C$7:$AA$501,23,FALSE)</f>
        <v>73</v>
      </c>
      <c r="H196" s="201">
        <f>VLOOKUP($C196,'3.내부이동'!$C$7:$AA$501,24,FALSE)</f>
        <v>75</v>
      </c>
      <c r="I196" s="201">
        <f>VLOOKUP($C196,'3.내부이동'!$C$7:$AA$501,25,FALSE)</f>
        <v>77</v>
      </c>
      <c r="J196" s="114">
        <f>IF(ISERROR(VLOOKUP($C196,'2.사회적인구 행정구역별 집계'!$C$6:$M$73,2,FALSE)),0,VLOOKUP($C196,'2.사회적인구 행정구역별 집계'!$C$6:$M$73,2,FALSE))</f>
        <v>0</v>
      </c>
      <c r="K196" s="114"/>
      <c r="L196" s="114">
        <f>IF(ISERROR(VLOOKUP($C196,'2.사회적인구 행정구역별 집계'!$C$6:$M$73,3,FALSE)),0,VLOOKUP($C196,'2.사회적인구 행정구역별 집계'!$C$6:$M$73,3,FALSE))</f>
        <v>0</v>
      </c>
      <c r="M196" s="114">
        <f>IF(ISERROR(VLOOKUP($C196,'2.사회적인구 행정구역별 집계'!$C$6:$M$73,4,FALSE)),0,VLOOKUP($C196,'2.사회적인구 행정구역별 집계'!$C$6:$M$73,4,FALSE))</f>
        <v>0</v>
      </c>
      <c r="N196" s="114">
        <f>IF(ISERROR(VLOOKUP($C196,'2.사회적인구 행정구역별 집계'!$C$6:$M$73,5,FALSE)),0,VLOOKUP($C196,'2.사회적인구 행정구역별 집계'!$C$6:$M$73,5,FALSE))</f>
        <v>0</v>
      </c>
      <c r="O196" s="114">
        <f>IF(ISERROR(VLOOKUP($C196,'2.사회적인구 행정구역별 집계'!$C$6:$M$73,6,FALSE)),0,VLOOKUP($C196,'2.사회적인구 행정구역별 집계'!$C$6:$M$73,6,FALSE))</f>
        <v>0</v>
      </c>
      <c r="P196" s="160">
        <f t="shared" si="57"/>
        <v>75</v>
      </c>
      <c r="Q196" s="160">
        <f t="shared" si="58"/>
        <v>75</v>
      </c>
      <c r="R196" s="160">
        <f t="shared" si="58"/>
        <v>74</v>
      </c>
      <c r="S196" s="160">
        <f t="shared" si="59"/>
        <v>73</v>
      </c>
      <c r="T196" s="160">
        <f t="shared" si="60"/>
        <v>75</v>
      </c>
      <c r="U196" s="160">
        <f t="shared" si="61"/>
        <v>77</v>
      </c>
    </row>
    <row r="197" spans="1:21" ht="18" customHeight="1">
      <c r="A197" s="194" t="s">
        <v>1408</v>
      </c>
      <c r="B197" s="194" t="s">
        <v>1413</v>
      </c>
      <c r="C197" s="197" t="s">
        <v>312</v>
      </c>
      <c r="D197" s="201">
        <f>VLOOKUP($C197,'3.내부이동'!$C$7:$AA$501,20,FALSE)</f>
        <v>361</v>
      </c>
      <c r="E197" s="201">
        <f>VLOOKUP($C197,'3.내부이동'!$C$7:$AA$501,21,FALSE)</f>
        <v>362</v>
      </c>
      <c r="F197" s="201">
        <f>VLOOKUP($C197,'3.내부이동'!$C$7:$AA$501,22,FALSE)</f>
        <v>356</v>
      </c>
      <c r="G197" s="201">
        <f>VLOOKUP($C197,'3.내부이동'!$C$7:$AA$501,23,FALSE)</f>
        <v>352</v>
      </c>
      <c r="H197" s="201">
        <f>VLOOKUP($C197,'3.내부이동'!$C$7:$AA$501,24,FALSE)</f>
        <v>360</v>
      </c>
      <c r="I197" s="201">
        <f>VLOOKUP($C197,'3.내부이동'!$C$7:$AA$501,25,FALSE)</f>
        <v>367</v>
      </c>
      <c r="J197" s="114">
        <f>IF(ISERROR(VLOOKUP($C197,'2.사회적인구 행정구역별 집계'!$C$6:$M$73,2,FALSE)),0,VLOOKUP($C197,'2.사회적인구 행정구역별 집계'!$C$6:$M$73,2,FALSE))</f>
        <v>0</v>
      </c>
      <c r="K197" s="114"/>
      <c r="L197" s="114">
        <f>IF(ISERROR(VLOOKUP($C197,'2.사회적인구 행정구역별 집계'!$C$6:$M$73,3,FALSE)),0,VLOOKUP($C197,'2.사회적인구 행정구역별 집계'!$C$6:$M$73,3,FALSE))</f>
        <v>0</v>
      </c>
      <c r="M197" s="114">
        <f>IF(ISERROR(VLOOKUP($C197,'2.사회적인구 행정구역별 집계'!$C$6:$M$73,4,FALSE)),0,VLOOKUP($C197,'2.사회적인구 행정구역별 집계'!$C$6:$M$73,4,FALSE))</f>
        <v>0</v>
      </c>
      <c r="N197" s="114">
        <f>IF(ISERROR(VLOOKUP($C197,'2.사회적인구 행정구역별 집계'!$C$6:$M$73,5,FALSE)),0,VLOOKUP($C197,'2.사회적인구 행정구역별 집계'!$C$6:$M$73,5,FALSE))</f>
        <v>0</v>
      </c>
      <c r="O197" s="114">
        <f>IF(ISERROR(VLOOKUP($C197,'2.사회적인구 행정구역별 집계'!$C$6:$M$73,6,FALSE)),0,VLOOKUP($C197,'2.사회적인구 행정구역별 집계'!$C$6:$M$73,6,FALSE))</f>
        <v>0</v>
      </c>
      <c r="P197" s="160">
        <f t="shared" si="57"/>
        <v>361</v>
      </c>
      <c r="Q197" s="160">
        <f t="shared" si="58"/>
        <v>362</v>
      </c>
      <c r="R197" s="160">
        <f t="shared" si="58"/>
        <v>356</v>
      </c>
      <c r="S197" s="160">
        <f t="shared" si="59"/>
        <v>352</v>
      </c>
      <c r="T197" s="160">
        <f t="shared" si="60"/>
        <v>360</v>
      </c>
      <c r="U197" s="160">
        <f t="shared" si="61"/>
        <v>367</v>
      </c>
    </row>
    <row r="198" spans="1:21" ht="18" customHeight="1">
      <c r="A198" s="194" t="s">
        <v>1408</v>
      </c>
      <c r="B198" s="194" t="s">
        <v>1413</v>
      </c>
      <c r="C198" s="197" t="s">
        <v>313</v>
      </c>
      <c r="D198" s="201">
        <f>VLOOKUP($C198,'3.내부이동'!$C$7:$AA$501,20,FALSE)</f>
        <v>157</v>
      </c>
      <c r="E198" s="201">
        <f>VLOOKUP($C198,'3.내부이동'!$C$7:$AA$501,21,FALSE)</f>
        <v>157</v>
      </c>
      <c r="F198" s="201">
        <f>VLOOKUP($C198,'3.내부이동'!$C$7:$AA$501,22,FALSE)</f>
        <v>155</v>
      </c>
      <c r="G198" s="201">
        <f>VLOOKUP($C198,'3.내부이동'!$C$7:$AA$501,23,FALSE)</f>
        <v>153</v>
      </c>
      <c r="H198" s="201">
        <f>VLOOKUP($C198,'3.내부이동'!$C$7:$AA$501,24,FALSE)</f>
        <v>157</v>
      </c>
      <c r="I198" s="201">
        <f>VLOOKUP($C198,'3.내부이동'!$C$7:$AA$501,25,FALSE)</f>
        <v>160</v>
      </c>
      <c r="J198" s="114">
        <f>IF(ISERROR(VLOOKUP($C198,'2.사회적인구 행정구역별 집계'!$C$6:$M$73,2,FALSE)),0,VLOOKUP($C198,'2.사회적인구 행정구역별 집계'!$C$6:$M$73,2,FALSE))</f>
        <v>0</v>
      </c>
      <c r="K198" s="114"/>
      <c r="L198" s="114">
        <f>IF(ISERROR(VLOOKUP($C198,'2.사회적인구 행정구역별 집계'!$C$6:$M$73,3,FALSE)),0,VLOOKUP($C198,'2.사회적인구 행정구역별 집계'!$C$6:$M$73,3,FALSE))</f>
        <v>0</v>
      </c>
      <c r="M198" s="114">
        <f>IF(ISERROR(VLOOKUP($C198,'2.사회적인구 행정구역별 집계'!$C$6:$M$73,4,FALSE)),0,VLOOKUP($C198,'2.사회적인구 행정구역별 집계'!$C$6:$M$73,4,FALSE))</f>
        <v>0</v>
      </c>
      <c r="N198" s="114">
        <f>IF(ISERROR(VLOOKUP($C198,'2.사회적인구 행정구역별 집계'!$C$6:$M$73,5,FALSE)),0,VLOOKUP($C198,'2.사회적인구 행정구역별 집계'!$C$6:$M$73,5,FALSE))</f>
        <v>0</v>
      </c>
      <c r="O198" s="114">
        <f>IF(ISERROR(VLOOKUP($C198,'2.사회적인구 행정구역별 집계'!$C$6:$M$73,6,FALSE)),0,VLOOKUP($C198,'2.사회적인구 행정구역별 집계'!$C$6:$M$73,6,FALSE))</f>
        <v>0</v>
      </c>
      <c r="P198" s="160">
        <f t="shared" si="57"/>
        <v>157</v>
      </c>
      <c r="Q198" s="160">
        <f t="shared" si="58"/>
        <v>157</v>
      </c>
      <c r="R198" s="160">
        <f t="shared" si="58"/>
        <v>155</v>
      </c>
      <c r="S198" s="160">
        <f t="shared" si="59"/>
        <v>153</v>
      </c>
      <c r="T198" s="160">
        <f t="shared" si="60"/>
        <v>157</v>
      </c>
      <c r="U198" s="160">
        <f t="shared" si="61"/>
        <v>160</v>
      </c>
    </row>
    <row r="199" spans="1:21" ht="18" customHeight="1">
      <c r="A199" s="194" t="s">
        <v>1408</v>
      </c>
      <c r="B199" s="194" t="s">
        <v>1414</v>
      </c>
      <c r="C199" s="197" t="s">
        <v>314</v>
      </c>
      <c r="D199" s="201">
        <f>VLOOKUP($C199,'3.내부이동'!$C$7:$AA$501,20,FALSE)</f>
        <v>210</v>
      </c>
      <c r="E199" s="201">
        <f>VLOOKUP($C199,'3.내부이동'!$C$7:$AA$501,21,FALSE)</f>
        <v>211</v>
      </c>
      <c r="F199" s="201">
        <f>VLOOKUP($C199,'3.내부이동'!$C$7:$AA$501,22,FALSE)</f>
        <v>207</v>
      </c>
      <c r="G199" s="201">
        <f>VLOOKUP($C199,'3.내부이동'!$C$7:$AA$501,23,FALSE)</f>
        <v>205</v>
      </c>
      <c r="H199" s="201">
        <f>VLOOKUP($C199,'3.내부이동'!$C$7:$AA$501,24,FALSE)</f>
        <v>210</v>
      </c>
      <c r="I199" s="201">
        <f>VLOOKUP($C199,'3.내부이동'!$C$7:$AA$501,25,FALSE)</f>
        <v>214</v>
      </c>
      <c r="J199" s="114">
        <f>IF(ISERROR(VLOOKUP($C199,'2.사회적인구 행정구역별 집계'!$C$6:$M$73,2,FALSE)),0,VLOOKUP($C199,'2.사회적인구 행정구역별 집계'!$C$6:$M$73,2,FALSE))</f>
        <v>0</v>
      </c>
      <c r="K199" s="114"/>
      <c r="L199" s="114">
        <f>IF(ISERROR(VLOOKUP($C199,'2.사회적인구 행정구역별 집계'!$C$6:$M$73,3,FALSE)),0,VLOOKUP($C199,'2.사회적인구 행정구역별 집계'!$C$6:$M$73,3,FALSE))</f>
        <v>0</v>
      </c>
      <c r="M199" s="114">
        <f>IF(ISERROR(VLOOKUP($C199,'2.사회적인구 행정구역별 집계'!$C$6:$M$73,4,FALSE)),0,VLOOKUP($C199,'2.사회적인구 행정구역별 집계'!$C$6:$M$73,4,FALSE))</f>
        <v>0</v>
      </c>
      <c r="N199" s="114">
        <f>IF(ISERROR(VLOOKUP($C199,'2.사회적인구 행정구역별 집계'!$C$6:$M$73,5,FALSE)),0,VLOOKUP($C199,'2.사회적인구 행정구역별 집계'!$C$6:$M$73,5,FALSE))</f>
        <v>0</v>
      </c>
      <c r="O199" s="114">
        <f>IF(ISERROR(VLOOKUP($C199,'2.사회적인구 행정구역별 집계'!$C$6:$M$73,6,FALSE)),0,VLOOKUP($C199,'2.사회적인구 행정구역별 집계'!$C$6:$M$73,6,FALSE))</f>
        <v>0</v>
      </c>
      <c r="P199" s="160">
        <f t="shared" si="57"/>
        <v>210</v>
      </c>
      <c r="Q199" s="160">
        <f t="shared" si="58"/>
        <v>211</v>
      </c>
      <c r="R199" s="160">
        <f t="shared" si="58"/>
        <v>207</v>
      </c>
      <c r="S199" s="160">
        <f t="shared" si="59"/>
        <v>205</v>
      </c>
      <c r="T199" s="160">
        <f t="shared" si="60"/>
        <v>210</v>
      </c>
      <c r="U199" s="160">
        <f t="shared" si="61"/>
        <v>214</v>
      </c>
    </row>
    <row r="200" spans="1:21" ht="18" customHeight="1">
      <c r="A200" s="194" t="s">
        <v>1408</v>
      </c>
      <c r="B200" s="194" t="s">
        <v>1414</v>
      </c>
      <c r="C200" s="197" t="s">
        <v>315</v>
      </c>
      <c r="D200" s="201">
        <f>VLOOKUP($C200,'3.내부이동'!$C$7:$AA$501,20,FALSE)</f>
        <v>167</v>
      </c>
      <c r="E200" s="201">
        <f>VLOOKUP($C200,'3.내부이동'!$C$7:$AA$501,21,FALSE)</f>
        <v>168</v>
      </c>
      <c r="F200" s="201">
        <f>VLOOKUP($C200,'3.내부이동'!$C$7:$AA$501,22,FALSE)</f>
        <v>165</v>
      </c>
      <c r="G200" s="201">
        <f>VLOOKUP($C200,'3.내부이동'!$C$7:$AA$501,23,FALSE)</f>
        <v>162</v>
      </c>
      <c r="H200" s="201">
        <f>VLOOKUP($C200,'3.내부이동'!$C$7:$AA$501,24,FALSE)</f>
        <v>166</v>
      </c>
      <c r="I200" s="201">
        <f>VLOOKUP($C200,'3.내부이동'!$C$7:$AA$501,25,FALSE)</f>
        <v>169</v>
      </c>
      <c r="J200" s="114">
        <f>IF(ISERROR(VLOOKUP($C200,'2.사회적인구 행정구역별 집계'!$C$6:$M$73,2,FALSE)),0,VLOOKUP($C200,'2.사회적인구 행정구역별 집계'!$C$6:$M$73,2,FALSE))</f>
        <v>0</v>
      </c>
      <c r="K200" s="114"/>
      <c r="L200" s="114">
        <f>IF(ISERROR(VLOOKUP($C200,'2.사회적인구 행정구역별 집계'!$C$6:$M$73,3,FALSE)),0,VLOOKUP($C200,'2.사회적인구 행정구역별 집계'!$C$6:$M$73,3,FALSE))</f>
        <v>0</v>
      </c>
      <c r="M200" s="114">
        <f>IF(ISERROR(VLOOKUP($C200,'2.사회적인구 행정구역별 집계'!$C$6:$M$73,4,FALSE)),0,VLOOKUP($C200,'2.사회적인구 행정구역별 집계'!$C$6:$M$73,4,FALSE))</f>
        <v>0</v>
      </c>
      <c r="N200" s="114">
        <f>IF(ISERROR(VLOOKUP($C200,'2.사회적인구 행정구역별 집계'!$C$6:$M$73,5,FALSE)),0,VLOOKUP($C200,'2.사회적인구 행정구역별 집계'!$C$6:$M$73,5,FALSE))</f>
        <v>0</v>
      </c>
      <c r="O200" s="114">
        <f>IF(ISERROR(VLOOKUP($C200,'2.사회적인구 행정구역별 집계'!$C$6:$M$73,6,FALSE)),0,VLOOKUP($C200,'2.사회적인구 행정구역별 집계'!$C$6:$M$73,6,FALSE))</f>
        <v>0</v>
      </c>
      <c r="P200" s="160">
        <f t="shared" si="57"/>
        <v>167</v>
      </c>
      <c r="Q200" s="160">
        <f t="shared" si="58"/>
        <v>168</v>
      </c>
      <c r="R200" s="160">
        <f t="shared" si="58"/>
        <v>165</v>
      </c>
      <c r="S200" s="160">
        <f t="shared" si="59"/>
        <v>162</v>
      </c>
      <c r="T200" s="160">
        <f t="shared" si="60"/>
        <v>166</v>
      </c>
      <c r="U200" s="160">
        <f t="shared" si="61"/>
        <v>169</v>
      </c>
    </row>
    <row r="201" spans="1:21" ht="18" customHeight="1">
      <c r="A201" s="194" t="s">
        <v>1408</v>
      </c>
      <c r="B201" s="194" t="s">
        <v>1414</v>
      </c>
      <c r="C201" s="197" t="s">
        <v>316</v>
      </c>
      <c r="D201" s="201">
        <f>VLOOKUP($C201,'3.내부이동'!$C$7:$AA$501,20,FALSE)</f>
        <v>97</v>
      </c>
      <c r="E201" s="201">
        <f>VLOOKUP($C201,'3.내부이동'!$C$7:$AA$501,21,FALSE)</f>
        <v>97</v>
      </c>
      <c r="F201" s="201">
        <f>VLOOKUP($C201,'3.내부이동'!$C$7:$AA$501,22,FALSE)</f>
        <v>96</v>
      </c>
      <c r="G201" s="201">
        <f>VLOOKUP($C201,'3.내부이동'!$C$7:$AA$501,23,FALSE)</f>
        <v>94</v>
      </c>
      <c r="H201" s="201">
        <f>VLOOKUP($C201,'3.내부이동'!$C$7:$AA$501,24,FALSE)</f>
        <v>96</v>
      </c>
      <c r="I201" s="201">
        <f>VLOOKUP($C201,'3.내부이동'!$C$7:$AA$501,25,FALSE)</f>
        <v>98</v>
      </c>
      <c r="J201" s="114">
        <f>IF(ISERROR(VLOOKUP($C201,'2.사회적인구 행정구역별 집계'!$C$6:$M$73,2,FALSE)),0,VLOOKUP($C201,'2.사회적인구 행정구역별 집계'!$C$6:$M$73,2,FALSE))</f>
        <v>0</v>
      </c>
      <c r="K201" s="114"/>
      <c r="L201" s="114">
        <f>IF(ISERROR(VLOOKUP($C201,'2.사회적인구 행정구역별 집계'!$C$6:$M$73,3,FALSE)),0,VLOOKUP($C201,'2.사회적인구 행정구역별 집계'!$C$6:$M$73,3,FALSE))</f>
        <v>0</v>
      </c>
      <c r="M201" s="114">
        <f>IF(ISERROR(VLOOKUP($C201,'2.사회적인구 행정구역별 집계'!$C$6:$M$73,4,FALSE)),0,VLOOKUP($C201,'2.사회적인구 행정구역별 집계'!$C$6:$M$73,4,FALSE))</f>
        <v>0</v>
      </c>
      <c r="N201" s="114">
        <f>IF(ISERROR(VLOOKUP($C201,'2.사회적인구 행정구역별 집계'!$C$6:$M$73,5,FALSE)),0,VLOOKUP($C201,'2.사회적인구 행정구역별 집계'!$C$6:$M$73,5,FALSE))</f>
        <v>0</v>
      </c>
      <c r="O201" s="114">
        <f>IF(ISERROR(VLOOKUP($C201,'2.사회적인구 행정구역별 집계'!$C$6:$M$73,6,FALSE)),0,VLOOKUP($C201,'2.사회적인구 행정구역별 집계'!$C$6:$M$73,6,FALSE))</f>
        <v>0</v>
      </c>
      <c r="P201" s="160">
        <f t="shared" si="57"/>
        <v>97</v>
      </c>
      <c r="Q201" s="160">
        <f t="shared" si="58"/>
        <v>97</v>
      </c>
      <c r="R201" s="160">
        <f t="shared" si="58"/>
        <v>96</v>
      </c>
      <c r="S201" s="160">
        <f t="shared" si="59"/>
        <v>94</v>
      </c>
      <c r="T201" s="160">
        <f t="shared" si="60"/>
        <v>96</v>
      </c>
      <c r="U201" s="160">
        <f t="shared" si="61"/>
        <v>98</v>
      </c>
    </row>
    <row r="202" spans="1:21" ht="18" customHeight="1">
      <c r="A202" s="194" t="s">
        <v>1408</v>
      </c>
      <c r="B202" s="194" t="s">
        <v>1415</v>
      </c>
      <c r="C202" s="197" t="s">
        <v>317</v>
      </c>
      <c r="D202" s="201">
        <f>VLOOKUP($C202,'3.내부이동'!$C$7:$AA$501,20,FALSE)</f>
        <v>361</v>
      </c>
      <c r="E202" s="201">
        <f>VLOOKUP($C202,'3.내부이동'!$C$7:$AA$501,21,FALSE)</f>
        <v>362</v>
      </c>
      <c r="F202" s="201">
        <f>VLOOKUP($C202,'3.내부이동'!$C$7:$AA$501,22,FALSE)</f>
        <v>356</v>
      </c>
      <c r="G202" s="201">
        <f>VLOOKUP($C202,'3.내부이동'!$C$7:$AA$501,23,FALSE)</f>
        <v>352</v>
      </c>
      <c r="H202" s="201">
        <f>VLOOKUP($C202,'3.내부이동'!$C$7:$AA$501,24,FALSE)</f>
        <v>360</v>
      </c>
      <c r="I202" s="201">
        <f>VLOOKUP($C202,'3.내부이동'!$C$7:$AA$501,25,FALSE)</f>
        <v>367</v>
      </c>
      <c r="J202" s="114">
        <f>IF(ISERROR(VLOOKUP($C202,'2.사회적인구 행정구역별 집계'!$C$6:$M$73,2,FALSE)),0,VLOOKUP($C202,'2.사회적인구 행정구역별 집계'!$C$6:$M$73,2,FALSE))</f>
        <v>0</v>
      </c>
      <c r="K202" s="114"/>
      <c r="L202" s="114">
        <f>IF(ISERROR(VLOOKUP($C202,'2.사회적인구 행정구역별 집계'!$C$6:$M$73,3,FALSE)),0,VLOOKUP($C202,'2.사회적인구 행정구역별 집계'!$C$6:$M$73,3,FALSE))</f>
        <v>0</v>
      </c>
      <c r="M202" s="114">
        <f>IF(ISERROR(VLOOKUP($C202,'2.사회적인구 행정구역별 집계'!$C$6:$M$73,4,FALSE)),0,VLOOKUP($C202,'2.사회적인구 행정구역별 집계'!$C$6:$M$73,4,FALSE))</f>
        <v>0</v>
      </c>
      <c r="N202" s="114">
        <f>IF(ISERROR(VLOOKUP($C202,'2.사회적인구 행정구역별 집계'!$C$6:$M$73,5,FALSE)),0,VLOOKUP($C202,'2.사회적인구 행정구역별 집계'!$C$6:$M$73,5,FALSE))</f>
        <v>0</v>
      </c>
      <c r="O202" s="114">
        <f>IF(ISERROR(VLOOKUP($C202,'2.사회적인구 행정구역별 집계'!$C$6:$M$73,6,FALSE)),0,VLOOKUP($C202,'2.사회적인구 행정구역별 집계'!$C$6:$M$73,6,FALSE))</f>
        <v>0</v>
      </c>
      <c r="P202" s="160">
        <f t="shared" si="57"/>
        <v>361</v>
      </c>
      <c r="Q202" s="160">
        <f t="shared" si="58"/>
        <v>362</v>
      </c>
      <c r="R202" s="160">
        <f t="shared" si="58"/>
        <v>356</v>
      </c>
      <c r="S202" s="160">
        <f t="shared" si="59"/>
        <v>352</v>
      </c>
      <c r="T202" s="160">
        <f t="shared" si="60"/>
        <v>360</v>
      </c>
      <c r="U202" s="160">
        <f t="shared" si="61"/>
        <v>367</v>
      </c>
    </row>
    <row r="203" spans="1:21" ht="18" customHeight="1">
      <c r="A203" s="194" t="s">
        <v>1408</v>
      </c>
      <c r="B203" s="194" t="s">
        <v>1415</v>
      </c>
      <c r="C203" s="197" t="s">
        <v>318</v>
      </c>
      <c r="D203" s="201">
        <f>VLOOKUP($C203,'3.내부이동'!$C$7:$AA$501,20,FALSE)</f>
        <v>153</v>
      </c>
      <c r="E203" s="201">
        <f>VLOOKUP($C203,'3.내부이동'!$C$7:$AA$501,21,FALSE)</f>
        <v>153</v>
      </c>
      <c r="F203" s="201">
        <f>VLOOKUP($C203,'3.내부이동'!$C$7:$AA$501,22,FALSE)</f>
        <v>151</v>
      </c>
      <c r="G203" s="201">
        <f>VLOOKUP($C203,'3.내부이동'!$C$7:$AA$501,23,FALSE)</f>
        <v>149</v>
      </c>
      <c r="H203" s="201">
        <f>VLOOKUP($C203,'3.내부이동'!$C$7:$AA$501,24,FALSE)</f>
        <v>153</v>
      </c>
      <c r="I203" s="201">
        <f>VLOOKUP($C203,'3.내부이동'!$C$7:$AA$501,25,FALSE)</f>
        <v>155</v>
      </c>
      <c r="J203" s="114">
        <f>IF(ISERROR(VLOOKUP($C203,'2.사회적인구 행정구역별 집계'!$C$6:$M$73,2,FALSE)),0,VLOOKUP($C203,'2.사회적인구 행정구역별 집계'!$C$6:$M$73,2,FALSE))</f>
        <v>0</v>
      </c>
      <c r="K203" s="114"/>
      <c r="L203" s="114">
        <f>IF(ISERROR(VLOOKUP($C203,'2.사회적인구 행정구역별 집계'!$C$6:$M$73,3,FALSE)),0,VLOOKUP($C203,'2.사회적인구 행정구역별 집계'!$C$6:$M$73,3,FALSE))</f>
        <v>0</v>
      </c>
      <c r="M203" s="114">
        <f>IF(ISERROR(VLOOKUP($C203,'2.사회적인구 행정구역별 집계'!$C$6:$M$73,4,FALSE)),0,VLOOKUP($C203,'2.사회적인구 행정구역별 집계'!$C$6:$M$73,4,FALSE))</f>
        <v>0</v>
      </c>
      <c r="N203" s="114">
        <f>IF(ISERROR(VLOOKUP($C203,'2.사회적인구 행정구역별 집계'!$C$6:$M$73,5,FALSE)),0,VLOOKUP($C203,'2.사회적인구 행정구역별 집계'!$C$6:$M$73,5,FALSE))</f>
        <v>0</v>
      </c>
      <c r="O203" s="114">
        <f>IF(ISERROR(VLOOKUP($C203,'2.사회적인구 행정구역별 집계'!$C$6:$M$73,6,FALSE)),0,VLOOKUP($C203,'2.사회적인구 행정구역별 집계'!$C$6:$M$73,6,FALSE))</f>
        <v>0</v>
      </c>
      <c r="P203" s="160">
        <f t="shared" si="57"/>
        <v>153</v>
      </c>
      <c r="Q203" s="160">
        <f t="shared" si="58"/>
        <v>153</v>
      </c>
      <c r="R203" s="160">
        <f t="shared" si="58"/>
        <v>151</v>
      </c>
      <c r="S203" s="160">
        <f t="shared" si="59"/>
        <v>149</v>
      </c>
      <c r="T203" s="160">
        <f t="shared" si="60"/>
        <v>153</v>
      </c>
      <c r="U203" s="160">
        <f t="shared" si="61"/>
        <v>155</v>
      </c>
    </row>
    <row r="204" spans="1:21" ht="18" customHeight="1">
      <c r="A204" s="194" t="s">
        <v>1408</v>
      </c>
      <c r="B204" s="194" t="s">
        <v>1416</v>
      </c>
      <c r="C204" s="197" t="s">
        <v>319</v>
      </c>
      <c r="D204" s="201">
        <f>VLOOKUP($C204,'3.내부이동'!$C$7:$AA$501,20,FALSE)</f>
        <v>117</v>
      </c>
      <c r="E204" s="201">
        <f>VLOOKUP($C204,'3.내부이동'!$C$7:$AA$501,21,FALSE)</f>
        <v>117</v>
      </c>
      <c r="F204" s="201">
        <f>VLOOKUP($C204,'3.내부이동'!$C$7:$AA$501,22,FALSE)</f>
        <v>115</v>
      </c>
      <c r="G204" s="201">
        <f>VLOOKUP($C204,'3.내부이동'!$C$7:$AA$501,23,FALSE)</f>
        <v>114</v>
      </c>
      <c r="H204" s="201">
        <f>VLOOKUP($C204,'3.내부이동'!$C$7:$AA$501,24,FALSE)</f>
        <v>117</v>
      </c>
      <c r="I204" s="201">
        <f>VLOOKUP($C204,'3.내부이동'!$C$7:$AA$501,25,FALSE)</f>
        <v>119</v>
      </c>
      <c r="J204" s="114">
        <f>IF(ISERROR(VLOOKUP($C204,'2.사회적인구 행정구역별 집계'!$C$6:$M$73,2,FALSE)),0,VLOOKUP($C204,'2.사회적인구 행정구역별 집계'!$C$6:$M$73,2,FALSE))</f>
        <v>0</v>
      </c>
      <c r="K204" s="114"/>
      <c r="L204" s="114">
        <f>IF(ISERROR(VLOOKUP($C204,'2.사회적인구 행정구역별 집계'!$C$6:$M$73,3,FALSE)),0,VLOOKUP($C204,'2.사회적인구 행정구역별 집계'!$C$6:$M$73,3,FALSE))</f>
        <v>0</v>
      </c>
      <c r="M204" s="114">
        <f>IF(ISERROR(VLOOKUP($C204,'2.사회적인구 행정구역별 집계'!$C$6:$M$73,4,FALSE)),0,VLOOKUP($C204,'2.사회적인구 행정구역별 집계'!$C$6:$M$73,4,FALSE))</f>
        <v>0</v>
      </c>
      <c r="N204" s="114">
        <f>IF(ISERROR(VLOOKUP($C204,'2.사회적인구 행정구역별 집계'!$C$6:$M$73,5,FALSE)),0,VLOOKUP($C204,'2.사회적인구 행정구역별 집계'!$C$6:$M$73,5,FALSE))</f>
        <v>0</v>
      </c>
      <c r="O204" s="114">
        <f>IF(ISERROR(VLOOKUP($C204,'2.사회적인구 행정구역별 집계'!$C$6:$M$73,6,FALSE)),0,VLOOKUP($C204,'2.사회적인구 행정구역별 집계'!$C$6:$M$73,6,FALSE))</f>
        <v>0</v>
      </c>
      <c r="P204" s="160">
        <f t="shared" si="57"/>
        <v>117</v>
      </c>
      <c r="Q204" s="160">
        <f t="shared" si="58"/>
        <v>117</v>
      </c>
      <c r="R204" s="160">
        <f t="shared" si="58"/>
        <v>115</v>
      </c>
      <c r="S204" s="160">
        <f t="shared" si="59"/>
        <v>114</v>
      </c>
      <c r="T204" s="160">
        <f t="shared" si="60"/>
        <v>117</v>
      </c>
      <c r="U204" s="160">
        <f t="shared" si="61"/>
        <v>119</v>
      </c>
    </row>
    <row r="205" spans="1:21" ht="18" customHeight="1">
      <c r="A205" s="194" t="s">
        <v>1408</v>
      </c>
      <c r="B205" s="194" t="s">
        <v>1417</v>
      </c>
      <c r="C205" s="197" t="s">
        <v>320</v>
      </c>
      <c r="D205" s="201">
        <f>VLOOKUP($C205,'3.내부이동'!$C$7:$AA$501,20,FALSE)</f>
        <v>237</v>
      </c>
      <c r="E205" s="201">
        <f>VLOOKUP($C205,'3.내부이동'!$C$7:$AA$501,21,FALSE)</f>
        <v>237</v>
      </c>
      <c r="F205" s="201">
        <f>VLOOKUP($C205,'3.내부이동'!$C$7:$AA$501,22,FALSE)</f>
        <v>234</v>
      </c>
      <c r="G205" s="201">
        <f>VLOOKUP($C205,'3.내부이동'!$C$7:$AA$501,23,FALSE)</f>
        <v>231</v>
      </c>
      <c r="H205" s="201">
        <f>VLOOKUP($C205,'3.내부이동'!$C$7:$AA$501,24,FALSE)</f>
        <v>236</v>
      </c>
      <c r="I205" s="201">
        <f>VLOOKUP($C205,'3.내부이동'!$C$7:$AA$501,25,FALSE)</f>
        <v>241</v>
      </c>
      <c r="J205" s="114">
        <f>IF(ISERROR(VLOOKUP($C205,'2.사회적인구 행정구역별 집계'!$C$6:$M$73,2,FALSE)),0,VLOOKUP($C205,'2.사회적인구 행정구역별 집계'!$C$6:$M$73,2,FALSE))</f>
        <v>0</v>
      </c>
      <c r="K205" s="114"/>
      <c r="L205" s="114">
        <f>IF(ISERROR(VLOOKUP($C205,'2.사회적인구 행정구역별 집계'!$C$6:$M$73,3,FALSE)),0,VLOOKUP($C205,'2.사회적인구 행정구역별 집계'!$C$6:$M$73,3,FALSE))</f>
        <v>0</v>
      </c>
      <c r="M205" s="114">
        <f>IF(ISERROR(VLOOKUP($C205,'2.사회적인구 행정구역별 집계'!$C$6:$M$73,4,FALSE)),0,VLOOKUP($C205,'2.사회적인구 행정구역별 집계'!$C$6:$M$73,4,FALSE))</f>
        <v>0</v>
      </c>
      <c r="N205" s="114">
        <f>IF(ISERROR(VLOOKUP($C205,'2.사회적인구 행정구역별 집계'!$C$6:$M$73,5,FALSE)),0,VLOOKUP($C205,'2.사회적인구 행정구역별 집계'!$C$6:$M$73,5,FALSE))</f>
        <v>0</v>
      </c>
      <c r="O205" s="114">
        <f>IF(ISERROR(VLOOKUP($C205,'2.사회적인구 행정구역별 집계'!$C$6:$M$73,6,FALSE)),0,VLOOKUP($C205,'2.사회적인구 행정구역별 집계'!$C$6:$M$73,6,FALSE))</f>
        <v>0</v>
      </c>
      <c r="P205" s="160">
        <f t="shared" si="57"/>
        <v>237</v>
      </c>
      <c r="Q205" s="160">
        <f t="shared" si="58"/>
        <v>237</v>
      </c>
      <c r="R205" s="160">
        <f t="shared" si="58"/>
        <v>234</v>
      </c>
      <c r="S205" s="160">
        <f t="shared" si="59"/>
        <v>231</v>
      </c>
      <c r="T205" s="160">
        <f t="shared" si="60"/>
        <v>236</v>
      </c>
      <c r="U205" s="160">
        <f t="shared" si="61"/>
        <v>241</v>
      </c>
    </row>
    <row r="206" spans="1:21" ht="18" customHeight="1">
      <c r="A206" s="194" t="s">
        <v>1408</v>
      </c>
      <c r="B206" s="194" t="s">
        <v>1417</v>
      </c>
      <c r="C206" s="197" t="s">
        <v>321</v>
      </c>
      <c r="D206" s="201">
        <f>VLOOKUP($C206,'3.내부이동'!$C$7:$AA$501,20,FALSE)</f>
        <v>72</v>
      </c>
      <c r="E206" s="201">
        <f>VLOOKUP($C206,'3.내부이동'!$C$7:$AA$501,21,FALSE)</f>
        <v>72</v>
      </c>
      <c r="F206" s="201">
        <f>VLOOKUP($C206,'3.내부이동'!$C$7:$AA$501,22,FALSE)</f>
        <v>71</v>
      </c>
      <c r="G206" s="201">
        <f>VLOOKUP($C206,'3.내부이동'!$C$7:$AA$501,23,FALSE)</f>
        <v>70</v>
      </c>
      <c r="H206" s="201">
        <f>VLOOKUP($C206,'3.내부이동'!$C$7:$AA$501,24,FALSE)</f>
        <v>72</v>
      </c>
      <c r="I206" s="201">
        <f>VLOOKUP($C206,'3.내부이동'!$C$7:$AA$501,25,FALSE)</f>
        <v>73</v>
      </c>
      <c r="J206" s="114">
        <f>IF(ISERROR(VLOOKUP($C206,'2.사회적인구 행정구역별 집계'!$C$6:$M$73,2,FALSE)),0,VLOOKUP($C206,'2.사회적인구 행정구역별 집계'!$C$6:$M$73,2,FALSE))</f>
        <v>0</v>
      </c>
      <c r="K206" s="114"/>
      <c r="L206" s="114">
        <f>IF(ISERROR(VLOOKUP($C206,'2.사회적인구 행정구역별 집계'!$C$6:$M$73,3,FALSE)),0,VLOOKUP($C206,'2.사회적인구 행정구역별 집계'!$C$6:$M$73,3,FALSE))</f>
        <v>0</v>
      </c>
      <c r="M206" s="114">
        <f>IF(ISERROR(VLOOKUP($C206,'2.사회적인구 행정구역별 집계'!$C$6:$M$73,4,FALSE)),0,VLOOKUP($C206,'2.사회적인구 행정구역별 집계'!$C$6:$M$73,4,FALSE))</f>
        <v>0</v>
      </c>
      <c r="N206" s="114">
        <f>IF(ISERROR(VLOOKUP($C206,'2.사회적인구 행정구역별 집계'!$C$6:$M$73,5,FALSE)),0,VLOOKUP($C206,'2.사회적인구 행정구역별 집계'!$C$6:$M$73,5,FALSE))</f>
        <v>0</v>
      </c>
      <c r="O206" s="114">
        <f>IF(ISERROR(VLOOKUP($C206,'2.사회적인구 행정구역별 집계'!$C$6:$M$73,6,FALSE)),0,VLOOKUP($C206,'2.사회적인구 행정구역별 집계'!$C$6:$M$73,6,FALSE))</f>
        <v>0</v>
      </c>
      <c r="P206" s="160">
        <f t="shared" si="57"/>
        <v>72</v>
      </c>
      <c r="Q206" s="160">
        <f t="shared" si="58"/>
        <v>72</v>
      </c>
      <c r="R206" s="160">
        <f t="shared" si="58"/>
        <v>71</v>
      </c>
      <c r="S206" s="160">
        <f t="shared" si="59"/>
        <v>70</v>
      </c>
      <c r="T206" s="160">
        <f t="shared" si="60"/>
        <v>72</v>
      </c>
      <c r="U206" s="160">
        <f t="shared" si="61"/>
        <v>73</v>
      </c>
    </row>
    <row r="207" spans="1:21" ht="18" customHeight="1">
      <c r="A207" s="194" t="s">
        <v>1408</v>
      </c>
      <c r="B207" s="194" t="s">
        <v>1418</v>
      </c>
      <c r="C207" s="197" t="s">
        <v>1419</v>
      </c>
      <c r="D207" s="201">
        <f>VLOOKUP($C207,'3.내부이동'!$C$7:$AA$501,20,FALSE)</f>
        <v>157</v>
      </c>
      <c r="E207" s="201">
        <f>VLOOKUP($C207,'3.내부이동'!$C$7:$AA$501,21,FALSE)</f>
        <v>157</v>
      </c>
      <c r="F207" s="201">
        <f>VLOOKUP($C207,'3.내부이동'!$C$7:$AA$501,22,FALSE)</f>
        <v>155</v>
      </c>
      <c r="G207" s="201">
        <f>VLOOKUP($C207,'3.내부이동'!$C$7:$AA$501,23,FALSE)</f>
        <v>153</v>
      </c>
      <c r="H207" s="201">
        <f>VLOOKUP($C207,'3.내부이동'!$C$7:$AA$501,24,FALSE)</f>
        <v>157</v>
      </c>
      <c r="I207" s="201">
        <f>VLOOKUP($C207,'3.내부이동'!$C$7:$AA$501,25,FALSE)</f>
        <v>160</v>
      </c>
      <c r="J207" s="114">
        <f>IF(ISERROR(VLOOKUP($C207,'2.사회적인구 행정구역별 집계'!$C$6:$M$73,2,FALSE)),0,VLOOKUP($C207,'2.사회적인구 행정구역별 집계'!$C$6:$M$73,2,FALSE))</f>
        <v>0</v>
      </c>
      <c r="K207" s="114"/>
      <c r="L207" s="114">
        <f>IF(ISERROR(VLOOKUP($C207,'2.사회적인구 행정구역별 집계'!$C$6:$M$73,3,FALSE)),0,VLOOKUP($C207,'2.사회적인구 행정구역별 집계'!$C$6:$M$73,3,FALSE))</f>
        <v>0</v>
      </c>
      <c r="M207" s="114">
        <f>IF(ISERROR(VLOOKUP($C207,'2.사회적인구 행정구역별 집계'!$C$6:$M$73,4,FALSE)),0,VLOOKUP($C207,'2.사회적인구 행정구역별 집계'!$C$6:$M$73,4,FALSE))</f>
        <v>0</v>
      </c>
      <c r="N207" s="114">
        <f>IF(ISERROR(VLOOKUP($C207,'2.사회적인구 행정구역별 집계'!$C$6:$M$73,5,FALSE)),0,VLOOKUP($C207,'2.사회적인구 행정구역별 집계'!$C$6:$M$73,5,FALSE))</f>
        <v>0</v>
      </c>
      <c r="O207" s="114">
        <f>IF(ISERROR(VLOOKUP($C207,'2.사회적인구 행정구역별 집계'!$C$6:$M$73,6,FALSE)),0,VLOOKUP($C207,'2.사회적인구 행정구역별 집계'!$C$6:$M$73,6,FALSE))</f>
        <v>0</v>
      </c>
      <c r="P207" s="160">
        <f t="shared" si="57"/>
        <v>157</v>
      </c>
      <c r="Q207" s="160">
        <f t="shared" si="58"/>
        <v>157</v>
      </c>
      <c r="R207" s="160">
        <f t="shared" si="58"/>
        <v>155</v>
      </c>
      <c r="S207" s="160">
        <f t="shared" si="59"/>
        <v>153</v>
      </c>
      <c r="T207" s="160">
        <f t="shared" si="60"/>
        <v>157</v>
      </c>
      <c r="U207" s="160">
        <f t="shared" si="61"/>
        <v>160</v>
      </c>
    </row>
    <row r="208" spans="1:21" ht="18" customHeight="1">
      <c r="A208" s="194" t="s">
        <v>1408</v>
      </c>
      <c r="B208" s="194" t="s">
        <v>1420</v>
      </c>
      <c r="C208" s="197" t="s">
        <v>323</v>
      </c>
      <c r="D208" s="201">
        <f>VLOOKUP($C208,'3.내부이동'!$C$7:$AA$501,20,FALSE)</f>
        <v>150</v>
      </c>
      <c r="E208" s="201">
        <f>VLOOKUP($C208,'3.내부이동'!$C$7:$AA$501,21,FALSE)</f>
        <v>150</v>
      </c>
      <c r="F208" s="201">
        <f>VLOOKUP($C208,'3.내부이동'!$C$7:$AA$501,22,FALSE)</f>
        <v>148</v>
      </c>
      <c r="G208" s="201">
        <f>VLOOKUP($C208,'3.내부이동'!$C$7:$AA$501,23,FALSE)</f>
        <v>146</v>
      </c>
      <c r="H208" s="201">
        <f>VLOOKUP($C208,'3.내부이동'!$C$7:$AA$501,24,FALSE)</f>
        <v>149</v>
      </c>
      <c r="I208" s="201">
        <f>VLOOKUP($C208,'3.내부이동'!$C$7:$AA$501,25,FALSE)</f>
        <v>152</v>
      </c>
      <c r="J208" s="114">
        <f>IF(ISERROR(VLOOKUP($C208,'2.사회적인구 행정구역별 집계'!$C$6:$M$73,2,FALSE)),0,VLOOKUP($C208,'2.사회적인구 행정구역별 집계'!$C$6:$M$73,2,FALSE))</f>
        <v>0</v>
      </c>
      <c r="K208" s="114"/>
      <c r="L208" s="114">
        <f>IF(ISERROR(VLOOKUP($C208,'2.사회적인구 행정구역별 집계'!$C$6:$M$73,3,FALSE)),0,VLOOKUP($C208,'2.사회적인구 행정구역별 집계'!$C$6:$M$73,3,FALSE))</f>
        <v>0</v>
      </c>
      <c r="M208" s="114">
        <f>IF(ISERROR(VLOOKUP($C208,'2.사회적인구 행정구역별 집계'!$C$6:$M$73,4,FALSE)),0,VLOOKUP($C208,'2.사회적인구 행정구역별 집계'!$C$6:$M$73,4,FALSE))</f>
        <v>0</v>
      </c>
      <c r="N208" s="114">
        <f>IF(ISERROR(VLOOKUP($C208,'2.사회적인구 행정구역별 집계'!$C$6:$M$73,5,FALSE)),0,VLOOKUP($C208,'2.사회적인구 행정구역별 집계'!$C$6:$M$73,5,FALSE))</f>
        <v>0</v>
      </c>
      <c r="O208" s="114">
        <f>IF(ISERROR(VLOOKUP($C208,'2.사회적인구 행정구역별 집계'!$C$6:$M$73,6,FALSE)),0,VLOOKUP($C208,'2.사회적인구 행정구역별 집계'!$C$6:$M$73,6,FALSE))</f>
        <v>0</v>
      </c>
      <c r="P208" s="160">
        <f t="shared" si="57"/>
        <v>150</v>
      </c>
      <c r="Q208" s="160">
        <f t="shared" si="58"/>
        <v>150</v>
      </c>
      <c r="R208" s="160">
        <f t="shared" si="58"/>
        <v>148</v>
      </c>
      <c r="S208" s="160">
        <f t="shared" si="59"/>
        <v>146</v>
      </c>
      <c r="T208" s="160">
        <f t="shared" si="60"/>
        <v>149</v>
      </c>
      <c r="U208" s="160">
        <f t="shared" si="61"/>
        <v>152</v>
      </c>
    </row>
    <row r="209" spans="1:21" ht="18" customHeight="1">
      <c r="A209" s="194" t="s">
        <v>1408</v>
      </c>
      <c r="B209" s="194" t="s">
        <v>1421</v>
      </c>
      <c r="C209" s="197" t="s">
        <v>324</v>
      </c>
      <c r="D209" s="201">
        <f>VLOOKUP($C209,'3.내부이동'!$C$7:$AA$501,20,FALSE)</f>
        <v>179</v>
      </c>
      <c r="E209" s="201">
        <f>VLOOKUP($C209,'3.내부이동'!$C$7:$AA$501,21,FALSE)</f>
        <v>179</v>
      </c>
      <c r="F209" s="201">
        <f>VLOOKUP($C209,'3.내부이동'!$C$7:$AA$501,22,FALSE)</f>
        <v>176</v>
      </c>
      <c r="G209" s="201">
        <f>VLOOKUP($C209,'3.내부이동'!$C$7:$AA$501,23,FALSE)</f>
        <v>175</v>
      </c>
      <c r="H209" s="201">
        <f>VLOOKUP($C209,'3.내부이동'!$C$7:$AA$501,24,FALSE)</f>
        <v>179</v>
      </c>
      <c r="I209" s="201">
        <f>VLOOKUP($C209,'3.내부이동'!$C$7:$AA$501,25,FALSE)</f>
        <v>182</v>
      </c>
      <c r="J209" s="114">
        <f>IF(ISERROR(VLOOKUP($C209,'2.사회적인구 행정구역별 집계'!$C$6:$M$73,2,FALSE)),0,VLOOKUP($C209,'2.사회적인구 행정구역별 집계'!$C$6:$M$73,2,FALSE))</f>
        <v>0</v>
      </c>
      <c r="K209" s="114"/>
      <c r="L209" s="114">
        <f>IF(ISERROR(VLOOKUP($C209,'2.사회적인구 행정구역별 집계'!$C$6:$M$73,3,FALSE)),0,VLOOKUP($C209,'2.사회적인구 행정구역별 집계'!$C$6:$M$73,3,FALSE))</f>
        <v>0</v>
      </c>
      <c r="M209" s="114">
        <f>IF(ISERROR(VLOOKUP($C209,'2.사회적인구 행정구역별 집계'!$C$6:$M$73,4,FALSE)),0,VLOOKUP($C209,'2.사회적인구 행정구역별 집계'!$C$6:$M$73,4,FALSE))</f>
        <v>0</v>
      </c>
      <c r="N209" s="114">
        <f>IF(ISERROR(VLOOKUP($C209,'2.사회적인구 행정구역별 집계'!$C$6:$M$73,5,FALSE)),0,VLOOKUP($C209,'2.사회적인구 행정구역별 집계'!$C$6:$M$73,5,FALSE))</f>
        <v>0</v>
      </c>
      <c r="O209" s="114">
        <f>IF(ISERROR(VLOOKUP($C209,'2.사회적인구 행정구역별 집계'!$C$6:$M$73,6,FALSE)),0,VLOOKUP($C209,'2.사회적인구 행정구역별 집계'!$C$6:$M$73,6,FALSE))</f>
        <v>0</v>
      </c>
      <c r="P209" s="160">
        <f t="shared" si="57"/>
        <v>179</v>
      </c>
      <c r="Q209" s="160">
        <f t="shared" si="58"/>
        <v>179</v>
      </c>
      <c r="R209" s="160">
        <f t="shared" si="58"/>
        <v>176</v>
      </c>
      <c r="S209" s="160">
        <f t="shared" si="59"/>
        <v>175</v>
      </c>
      <c r="T209" s="160">
        <f t="shared" si="60"/>
        <v>179</v>
      </c>
      <c r="U209" s="160">
        <f t="shared" si="61"/>
        <v>182</v>
      </c>
    </row>
    <row r="210" spans="1:21" ht="18" customHeight="1">
      <c r="A210" s="194" t="s">
        <v>1408</v>
      </c>
      <c r="B210" s="194" t="s">
        <v>1421</v>
      </c>
      <c r="C210" s="197" t="s">
        <v>325</v>
      </c>
      <c r="D210" s="201">
        <f>VLOOKUP($C210,'3.내부이동'!$C$7:$AA$501,20,FALSE)</f>
        <v>97</v>
      </c>
      <c r="E210" s="201">
        <f>VLOOKUP($C210,'3.내부이동'!$C$7:$AA$501,21,FALSE)</f>
        <v>97</v>
      </c>
      <c r="F210" s="201">
        <f>VLOOKUP($C210,'3.내부이동'!$C$7:$AA$501,22,FALSE)</f>
        <v>96</v>
      </c>
      <c r="G210" s="201">
        <f>VLOOKUP($C210,'3.내부이동'!$C$7:$AA$501,23,FALSE)</f>
        <v>94</v>
      </c>
      <c r="H210" s="201">
        <f>VLOOKUP($C210,'3.내부이동'!$C$7:$AA$501,24,FALSE)</f>
        <v>96</v>
      </c>
      <c r="I210" s="201">
        <f>VLOOKUP($C210,'3.내부이동'!$C$7:$AA$501,25,FALSE)</f>
        <v>98</v>
      </c>
      <c r="J210" s="114">
        <f>IF(ISERROR(VLOOKUP($C210,'2.사회적인구 행정구역별 집계'!$C$6:$M$73,2,FALSE)),0,VLOOKUP($C210,'2.사회적인구 행정구역별 집계'!$C$6:$M$73,2,FALSE))</f>
        <v>0</v>
      </c>
      <c r="K210" s="114"/>
      <c r="L210" s="114">
        <f>IF(ISERROR(VLOOKUP($C210,'2.사회적인구 행정구역별 집계'!$C$6:$M$73,3,FALSE)),0,VLOOKUP($C210,'2.사회적인구 행정구역별 집계'!$C$6:$M$73,3,FALSE))</f>
        <v>0</v>
      </c>
      <c r="M210" s="114">
        <f>IF(ISERROR(VLOOKUP($C210,'2.사회적인구 행정구역별 집계'!$C$6:$M$73,4,FALSE)),0,VLOOKUP($C210,'2.사회적인구 행정구역별 집계'!$C$6:$M$73,4,FALSE))</f>
        <v>0</v>
      </c>
      <c r="N210" s="114">
        <f>IF(ISERROR(VLOOKUP($C210,'2.사회적인구 행정구역별 집계'!$C$6:$M$73,5,FALSE)),0,VLOOKUP($C210,'2.사회적인구 행정구역별 집계'!$C$6:$M$73,5,FALSE))</f>
        <v>0</v>
      </c>
      <c r="O210" s="114">
        <f>IF(ISERROR(VLOOKUP($C210,'2.사회적인구 행정구역별 집계'!$C$6:$M$73,6,FALSE)),0,VLOOKUP($C210,'2.사회적인구 행정구역별 집계'!$C$6:$M$73,6,FALSE))</f>
        <v>0</v>
      </c>
      <c r="P210" s="160">
        <f t="shared" si="57"/>
        <v>97</v>
      </c>
      <c r="Q210" s="160">
        <f t="shared" si="58"/>
        <v>97</v>
      </c>
      <c r="R210" s="160">
        <f t="shared" si="58"/>
        <v>96</v>
      </c>
      <c r="S210" s="160">
        <f t="shared" si="59"/>
        <v>94</v>
      </c>
      <c r="T210" s="160">
        <f t="shared" si="60"/>
        <v>96</v>
      </c>
      <c r="U210" s="160">
        <f t="shared" si="61"/>
        <v>98</v>
      </c>
    </row>
    <row r="211" spans="1:21" ht="18" customHeight="1">
      <c r="A211" s="194" t="s">
        <v>1408</v>
      </c>
      <c r="B211" s="194" t="s">
        <v>1421</v>
      </c>
      <c r="C211" s="197" t="s">
        <v>326</v>
      </c>
      <c r="D211" s="201">
        <f>VLOOKUP($C211,'3.내부이동'!$C$7:$AA$501,20,FALSE)</f>
        <v>61</v>
      </c>
      <c r="E211" s="201">
        <f>VLOOKUP($C211,'3.내부이동'!$C$7:$AA$501,21,FALSE)</f>
        <v>61</v>
      </c>
      <c r="F211" s="201">
        <f>VLOOKUP($C211,'3.내부이동'!$C$7:$AA$501,22,FALSE)</f>
        <v>60</v>
      </c>
      <c r="G211" s="201">
        <f>VLOOKUP($C211,'3.내부이동'!$C$7:$AA$501,23,FALSE)</f>
        <v>60</v>
      </c>
      <c r="H211" s="201">
        <f>VLOOKUP($C211,'3.내부이동'!$C$7:$AA$501,24,FALSE)</f>
        <v>61</v>
      </c>
      <c r="I211" s="201">
        <f>VLOOKUP($C211,'3.내부이동'!$C$7:$AA$501,25,FALSE)</f>
        <v>63</v>
      </c>
      <c r="J211" s="114">
        <f>IF(ISERROR(VLOOKUP($C211,'2.사회적인구 행정구역별 집계'!$C$6:$M$73,2,FALSE)),0,VLOOKUP($C211,'2.사회적인구 행정구역별 집계'!$C$6:$M$73,2,FALSE))</f>
        <v>0</v>
      </c>
      <c r="K211" s="114"/>
      <c r="L211" s="114">
        <f>IF(ISERROR(VLOOKUP($C211,'2.사회적인구 행정구역별 집계'!$C$6:$M$73,3,FALSE)),0,VLOOKUP($C211,'2.사회적인구 행정구역별 집계'!$C$6:$M$73,3,FALSE))</f>
        <v>0</v>
      </c>
      <c r="M211" s="114">
        <f>IF(ISERROR(VLOOKUP($C211,'2.사회적인구 행정구역별 집계'!$C$6:$M$73,4,FALSE)),0,VLOOKUP($C211,'2.사회적인구 행정구역별 집계'!$C$6:$M$73,4,FALSE))</f>
        <v>0</v>
      </c>
      <c r="N211" s="114">
        <f>IF(ISERROR(VLOOKUP($C211,'2.사회적인구 행정구역별 집계'!$C$6:$M$73,5,FALSE)),0,VLOOKUP($C211,'2.사회적인구 행정구역별 집계'!$C$6:$M$73,5,FALSE))</f>
        <v>0</v>
      </c>
      <c r="O211" s="114">
        <f>IF(ISERROR(VLOOKUP($C211,'2.사회적인구 행정구역별 집계'!$C$6:$M$73,6,FALSE)),0,VLOOKUP($C211,'2.사회적인구 행정구역별 집계'!$C$6:$M$73,6,FALSE))</f>
        <v>0</v>
      </c>
      <c r="P211" s="160">
        <f t="shared" si="57"/>
        <v>61</v>
      </c>
      <c r="Q211" s="160">
        <f t="shared" si="58"/>
        <v>61</v>
      </c>
      <c r="R211" s="160">
        <f t="shared" si="58"/>
        <v>60</v>
      </c>
      <c r="S211" s="160">
        <f t="shared" si="59"/>
        <v>60</v>
      </c>
      <c r="T211" s="160">
        <f t="shared" si="60"/>
        <v>61</v>
      </c>
      <c r="U211" s="160">
        <f t="shared" si="61"/>
        <v>63</v>
      </c>
    </row>
    <row r="212" spans="1:21" ht="18" customHeight="1">
      <c r="A212" s="194" t="s">
        <v>1408</v>
      </c>
      <c r="B212" s="194" t="s">
        <v>1422</v>
      </c>
      <c r="C212" s="197" t="s">
        <v>327</v>
      </c>
      <c r="D212" s="201">
        <f>VLOOKUP($C212,'3.내부이동'!$C$7:$AA$501,20,FALSE)</f>
        <v>154</v>
      </c>
      <c r="E212" s="201">
        <f>VLOOKUP($C212,'3.내부이동'!$C$7:$AA$501,21,FALSE)</f>
        <v>154</v>
      </c>
      <c r="F212" s="201">
        <f>VLOOKUP($C212,'3.내부이동'!$C$7:$AA$501,22,FALSE)</f>
        <v>152</v>
      </c>
      <c r="G212" s="201">
        <f>VLOOKUP($C212,'3.내부이동'!$C$7:$AA$501,23,FALSE)</f>
        <v>150</v>
      </c>
      <c r="H212" s="201">
        <f>VLOOKUP($C212,'3.내부이동'!$C$7:$AA$501,24,FALSE)</f>
        <v>154</v>
      </c>
      <c r="I212" s="201">
        <f>VLOOKUP($C212,'3.내부이동'!$C$7:$AA$501,25,FALSE)</f>
        <v>156</v>
      </c>
      <c r="J212" s="114">
        <f>IF(ISERROR(VLOOKUP($C212,'2.사회적인구 행정구역별 집계'!$C$6:$M$73,2,FALSE)),0,VLOOKUP($C212,'2.사회적인구 행정구역별 집계'!$C$6:$M$73,2,FALSE))</f>
        <v>0</v>
      </c>
      <c r="K212" s="114"/>
      <c r="L212" s="114">
        <f>IF(ISERROR(VLOOKUP($C212,'2.사회적인구 행정구역별 집계'!$C$6:$M$73,3,FALSE)),0,VLOOKUP($C212,'2.사회적인구 행정구역별 집계'!$C$6:$M$73,3,FALSE))</f>
        <v>0</v>
      </c>
      <c r="M212" s="114">
        <f>IF(ISERROR(VLOOKUP($C212,'2.사회적인구 행정구역별 집계'!$C$6:$M$73,4,FALSE)),0,VLOOKUP($C212,'2.사회적인구 행정구역별 집계'!$C$6:$M$73,4,FALSE))</f>
        <v>0</v>
      </c>
      <c r="N212" s="114">
        <f>IF(ISERROR(VLOOKUP($C212,'2.사회적인구 행정구역별 집계'!$C$6:$M$73,5,FALSE)),0,VLOOKUP($C212,'2.사회적인구 행정구역별 집계'!$C$6:$M$73,5,FALSE))</f>
        <v>0</v>
      </c>
      <c r="O212" s="114">
        <f>IF(ISERROR(VLOOKUP($C212,'2.사회적인구 행정구역별 집계'!$C$6:$M$73,6,FALSE)),0,VLOOKUP($C212,'2.사회적인구 행정구역별 집계'!$C$6:$M$73,6,FALSE))</f>
        <v>0</v>
      </c>
      <c r="P212" s="160">
        <f t="shared" si="57"/>
        <v>154</v>
      </c>
      <c r="Q212" s="160">
        <f t="shared" si="58"/>
        <v>154</v>
      </c>
      <c r="R212" s="160">
        <f t="shared" si="58"/>
        <v>152</v>
      </c>
      <c r="S212" s="160">
        <f t="shared" si="59"/>
        <v>150</v>
      </c>
      <c r="T212" s="160">
        <f t="shared" si="60"/>
        <v>154</v>
      </c>
      <c r="U212" s="160">
        <f t="shared" si="61"/>
        <v>156</v>
      </c>
    </row>
    <row r="213" spans="1:21" ht="18" customHeight="1">
      <c r="A213" s="194" t="s">
        <v>1408</v>
      </c>
      <c r="B213" s="194" t="s">
        <v>1422</v>
      </c>
      <c r="C213" s="197" t="s">
        <v>328</v>
      </c>
      <c r="D213" s="201">
        <f>VLOOKUP($C213,'3.내부이동'!$C$7:$AA$501,20,FALSE)</f>
        <v>105</v>
      </c>
      <c r="E213" s="201">
        <f>VLOOKUP($C213,'3.내부이동'!$C$7:$AA$501,21,FALSE)</f>
        <v>105</v>
      </c>
      <c r="F213" s="201">
        <f>VLOOKUP($C213,'3.내부이동'!$C$7:$AA$501,22,FALSE)</f>
        <v>103</v>
      </c>
      <c r="G213" s="201">
        <f>VLOOKUP($C213,'3.내부이동'!$C$7:$AA$501,23,FALSE)</f>
        <v>102</v>
      </c>
      <c r="H213" s="201">
        <f>VLOOKUP($C213,'3.내부이동'!$C$7:$AA$501,24,FALSE)</f>
        <v>105</v>
      </c>
      <c r="I213" s="201">
        <f>VLOOKUP($C213,'3.내부이동'!$C$7:$AA$501,25,FALSE)</f>
        <v>107</v>
      </c>
      <c r="J213" s="114">
        <f>IF(ISERROR(VLOOKUP($C213,'2.사회적인구 행정구역별 집계'!$C$6:$M$73,2,FALSE)),0,VLOOKUP($C213,'2.사회적인구 행정구역별 집계'!$C$6:$M$73,2,FALSE))</f>
        <v>0</v>
      </c>
      <c r="K213" s="114"/>
      <c r="L213" s="114">
        <f>IF(ISERROR(VLOOKUP($C213,'2.사회적인구 행정구역별 집계'!$C$6:$M$73,3,FALSE)),0,VLOOKUP($C213,'2.사회적인구 행정구역별 집계'!$C$6:$M$73,3,FALSE))</f>
        <v>0</v>
      </c>
      <c r="M213" s="114">
        <f>IF(ISERROR(VLOOKUP($C213,'2.사회적인구 행정구역별 집계'!$C$6:$M$73,4,FALSE)),0,VLOOKUP($C213,'2.사회적인구 행정구역별 집계'!$C$6:$M$73,4,FALSE))</f>
        <v>0</v>
      </c>
      <c r="N213" s="114">
        <f>IF(ISERROR(VLOOKUP($C213,'2.사회적인구 행정구역별 집계'!$C$6:$M$73,5,FALSE)),0,VLOOKUP($C213,'2.사회적인구 행정구역별 집계'!$C$6:$M$73,5,FALSE))</f>
        <v>0</v>
      </c>
      <c r="O213" s="114">
        <f>IF(ISERROR(VLOOKUP($C213,'2.사회적인구 행정구역별 집계'!$C$6:$M$73,6,FALSE)),0,VLOOKUP($C213,'2.사회적인구 행정구역별 집계'!$C$6:$M$73,6,FALSE))</f>
        <v>0</v>
      </c>
      <c r="P213" s="160">
        <f t="shared" si="57"/>
        <v>105</v>
      </c>
      <c r="Q213" s="160">
        <f t="shared" si="58"/>
        <v>105</v>
      </c>
      <c r="R213" s="160">
        <f t="shared" si="58"/>
        <v>103</v>
      </c>
      <c r="S213" s="160">
        <f t="shared" si="59"/>
        <v>102</v>
      </c>
      <c r="T213" s="160">
        <f t="shared" si="60"/>
        <v>105</v>
      </c>
      <c r="U213" s="160">
        <f t="shared" si="61"/>
        <v>107</v>
      </c>
    </row>
    <row r="214" spans="1:21" ht="18" customHeight="1">
      <c r="A214" s="195" t="s">
        <v>1423</v>
      </c>
      <c r="B214" s="232" t="s">
        <v>1364</v>
      </c>
      <c r="C214" s="232"/>
      <c r="D214" s="196">
        <f>SUM(D215:D247)</f>
        <v>4307</v>
      </c>
      <c r="E214" s="196">
        <f t="shared" ref="E214:I214" si="62">SUM(E215:E247)</f>
        <v>4313</v>
      </c>
      <c r="F214" s="196">
        <f t="shared" si="62"/>
        <v>4247</v>
      </c>
      <c r="G214" s="196">
        <f t="shared" si="62"/>
        <v>4209</v>
      </c>
      <c r="H214" s="196">
        <f t="shared" si="62"/>
        <v>4306</v>
      </c>
      <c r="I214" s="196">
        <f t="shared" si="62"/>
        <v>4389</v>
      </c>
      <c r="J214" s="196">
        <f>SUM(J215:J247)</f>
        <v>0</v>
      </c>
      <c r="K214" s="196">
        <f t="shared" ref="K214:O214" si="63">SUM(K215:K247)</f>
        <v>0</v>
      </c>
      <c r="L214" s="196">
        <f t="shared" si="63"/>
        <v>0</v>
      </c>
      <c r="M214" s="196">
        <f t="shared" si="63"/>
        <v>0</v>
      </c>
      <c r="N214" s="196">
        <f t="shared" si="63"/>
        <v>0</v>
      </c>
      <c r="O214" s="196">
        <f t="shared" si="63"/>
        <v>0</v>
      </c>
      <c r="P214" s="196">
        <f>SUM(P215:P247)</f>
        <v>4307</v>
      </c>
      <c r="Q214" s="196">
        <f t="shared" ref="Q214" si="64">SUM(Q215:Q247)</f>
        <v>4313</v>
      </c>
      <c r="R214" s="196">
        <f t="shared" ref="R214:U214" si="65">SUM(R215:R247)</f>
        <v>4247</v>
      </c>
      <c r="S214" s="196">
        <f t="shared" si="65"/>
        <v>4209</v>
      </c>
      <c r="T214" s="196">
        <f t="shared" si="65"/>
        <v>4306</v>
      </c>
      <c r="U214" s="196">
        <f t="shared" si="65"/>
        <v>4389</v>
      </c>
    </row>
    <row r="215" spans="1:21" ht="18" customHeight="1">
      <c r="A215" s="194" t="s">
        <v>1423</v>
      </c>
      <c r="B215" s="194" t="s">
        <v>1424</v>
      </c>
      <c r="C215" s="197" t="s">
        <v>330</v>
      </c>
      <c r="D215" s="201">
        <f>VLOOKUP($C215,'3.내부이동'!$C$7:$AA$501,20,FALSE)</f>
        <v>89</v>
      </c>
      <c r="E215" s="201">
        <f>VLOOKUP($C215,'3.내부이동'!$C$7:$AA$501,21,FALSE)</f>
        <v>89</v>
      </c>
      <c r="F215" s="201">
        <f>VLOOKUP($C215,'3.내부이동'!$C$7:$AA$501,22,FALSE)</f>
        <v>88</v>
      </c>
      <c r="G215" s="201">
        <f>VLOOKUP($C215,'3.내부이동'!$C$7:$AA$501,23,FALSE)</f>
        <v>87</v>
      </c>
      <c r="H215" s="201">
        <f>VLOOKUP($C215,'3.내부이동'!$C$7:$AA$501,24,FALSE)</f>
        <v>89</v>
      </c>
      <c r="I215" s="201">
        <f>VLOOKUP($C215,'3.내부이동'!$C$7:$AA$501,25,FALSE)</f>
        <v>91</v>
      </c>
      <c r="J215" s="114">
        <f>IF(ISERROR(VLOOKUP($C215,'2.사회적인구 행정구역별 집계'!$C$6:$M$73,2,FALSE)),0,VLOOKUP($C215,'2.사회적인구 행정구역별 집계'!$C$6:$M$73,2,FALSE))</f>
        <v>0</v>
      </c>
      <c r="K215" s="114"/>
      <c r="L215" s="114">
        <f>IF(ISERROR(VLOOKUP($C215,'2.사회적인구 행정구역별 집계'!$C$6:$M$73,3,FALSE)),0,VLOOKUP($C215,'2.사회적인구 행정구역별 집계'!$C$6:$M$73,3,FALSE))</f>
        <v>0</v>
      </c>
      <c r="M215" s="114">
        <f>IF(ISERROR(VLOOKUP($C215,'2.사회적인구 행정구역별 집계'!$C$6:$M$73,4,FALSE)),0,VLOOKUP($C215,'2.사회적인구 행정구역별 집계'!$C$6:$M$73,4,FALSE))</f>
        <v>0</v>
      </c>
      <c r="N215" s="114">
        <f>IF(ISERROR(VLOOKUP($C215,'2.사회적인구 행정구역별 집계'!$C$6:$M$73,5,FALSE)),0,VLOOKUP($C215,'2.사회적인구 행정구역별 집계'!$C$6:$M$73,5,FALSE))</f>
        <v>0</v>
      </c>
      <c r="O215" s="114">
        <f>IF(ISERROR(VLOOKUP($C215,'2.사회적인구 행정구역별 집계'!$C$6:$M$73,6,FALSE)),0,VLOOKUP($C215,'2.사회적인구 행정구역별 집계'!$C$6:$M$73,6,FALSE))</f>
        <v>0</v>
      </c>
      <c r="P215" s="160">
        <f t="shared" ref="P215:P247" si="66">D215+J215</f>
        <v>89</v>
      </c>
      <c r="Q215" s="160">
        <f t="shared" ref="Q215:R247" si="67">E215+K215</f>
        <v>89</v>
      </c>
      <c r="R215" s="160">
        <f t="shared" si="67"/>
        <v>88</v>
      </c>
      <c r="S215" s="160">
        <f t="shared" ref="S215:S247" si="68">G215+M215</f>
        <v>87</v>
      </c>
      <c r="T215" s="160">
        <f t="shared" ref="T215:T247" si="69">H215+N215</f>
        <v>89</v>
      </c>
      <c r="U215" s="160">
        <f t="shared" ref="U215:U247" si="70">I215+O215</f>
        <v>91</v>
      </c>
    </row>
    <row r="216" spans="1:21" ht="18" customHeight="1">
      <c r="A216" s="194" t="s">
        <v>1423</v>
      </c>
      <c r="B216" s="194" t="s">
        <v>1424</v>
      </c>
      <c r="C216" s="197" t="s">
        <v>331</v>
      </c>
      <c r="D216" s="201">
        <f>VLOOKUP($C216,'3.내부이동'!$C$7:$AA$501,20,FALSE)</f>
        <v>74</v>
      </c>
      <c r="E216" s="201">
        <f>VLOOKUP($C216,'3.내부이동'!$C$7:$AA$501,21,FALSE)</f>
        <v>74</v>
      </c>
      <c r="F216" s="201">
        <f>VLOOKUP($C216,'3.내부이동'!$C$7:$AA$501,22,FALSE)</f>
        <v>73</v>
      </c>
      <c r="G216" s="201">
        <f>VLOOKUP($C216,'3.내부이동'!$C$7:$AA$501,23,FALSE)</f>
        <v>72</v>
      </c>
      <c r="H216" s="201">
        <f>VLOOKUP($C216,'3.내부이동'!$C$7:$AA$501,24,FALSE)</f>
        <v>74</v>
      </c>
      <c r="I216" s="201">
        <f>VLOOKUP($C216,'3.내부이동'!$C$7:$AA$501,25,FALSE)</f>
        <v>76</v>
      </c>
      <c r="J216" s="114">
        <f>IF(ISERROR(VLOOKUP($C216,'2.사회적인구 행정구역별 집계'!$C$6:$M$73,2,FALSE)),0,VLOOKUP($C216,'2.사회적인구 행정구역별 집계'!$C$6:$M$73,2,FALSE))</f>
        <v>0</v>
      </c>
      <c r="K216" s="114"/>
      <c r="L216" s="114">
        <f>IF(ISERROR(VLOOKUP($C216,'2.사회적인구 행정구역별 집계'!$C$6:$M$73,3,FALSE)),0,VLOOKUP($C216,'2.사회적인구 행정구역별 집계'!$C$6:$M$73,3,FALSE))</f>
        <v>0</v>
      </c>
      <c r="M216" s="114">
        <f>IF(ISERROR(VLOOKUP($C216,'2.사회적인구 행정구역별 집계'!$C$6:$M$73,4,FALSE)),0,VLOOKUP($C216,'2.사회적인구 행정구역별 집계'!$C$6:$M$73,4,FALSE))</f>
        <v>0</v>
      </c>
      <c r="N216" s="114">
        <f>IF(ISERROR(VLOOKUP($C216,'2.사회적인구 행정구역별 집계'!$C$6:$M$73,5,FALSE)),0,VLOOKUP($C216,'2.사회적인구 행정구역별 집계'!$C$6:$M$73,5,FALSE))</f>
        <v>0</v>
      </c>
      <c r="O216" s="114">
        <f>IF(ISERROR(VLOOKUP($C216,'2.사회적인구 행정구역별 집계'!$C$6:$M$73,6,FALSE)),0,VLOOKUP($C216,'2.사회적인구 행정구역별 집계'!$C$6:$M$73,6,FALSE))</f>
        <v>0</v>
      </c>
      <c r="P216" s="160">
        <f t="shared" si="66"/>
        <v>74</v>
      </c>
      <c r="Q216" s="160">
        <f t="shared" si="67"/>
        <v>74</v>
      </c>
      <c r="R216" s="160">
        <f t="shared" si="67"/>
        <v>73</v>
      </c>
      <c r="S216" s="160">
        <f t="shared" si="68"/>
        <v>72</v>
      </c>
      <c r="T216" s="160">
        <f t="shared" si="69"/>
        <v>74</v>
      </c>
      <c r="U216" s="160">
        <f t="shared" si="70"/>
        <v>76</v>
      </c>
    </row>
    <row r="217" spans="1:21" ht="18" customHeight="1">
      <c r="A217" s="194" t="s">
        <v>1423</v>
      </c>
      <c r="B217" s="194" t="s">
        <v>1424</v>
      </c>
      <c r="C217" s="197" t="s">
        <v>332</v>
      </c>
      <c r="D217" s="201">
        <f>VLOOKUP($C217,'3.내부이동'!$C$7:$AA$501,20,FALSE)</f>
        <v>441</v>
      </c>
      <c r="E217" s="201">
        <f>VLOOKUP($C217,'3.내부이동'!$C$7:$AA$501,21,FALSE)</f>
        <v>442</v>
      </c>
      <c r="F217" s="201">
        <f>VLOOKUP($C217,'3.내부이동'!$C$7:$AA$501,22,FALSE)</f>
        <v>435</v>
      </c>
      <c r="G217" s="201">
        <f>VLOOKUP($C217,'3.내부이동'!$C$7:$AA$501,23,FALSE)</f>
        <v>430</v>
      </c>
      <c r="H217" s="201">
        <f>VLOOKUP($C217,'3.내부이동'!$C$7:$AA$501,24,FALSE)</f>
        <v>441</v>
      </c>
      <c r="I217" s="201">
        <f>VLOOKUP($C217,'3.내부이동'!$C$7:$AA$501,25,FALSE)</f>
        <v>449</v>
      </c>
      <c r="J217" s="114">
        <f>IF(ISERROR(VLOOKUP($C217,'2.사회적인구 행정구역별 집계'!$C$6:$M$73,2,FALSE)),0,VLOOKUP($C217,'2.사회적인구 행정구역별 집계'!$C$6:$M$73,2,FALSE))</f>
        <v>0</v>
      </c>
      <c r="K217" s="114"/>
      <c r="L217" s="114">
        <f>IF(ISERROR(VLOOKUP($C217,'2.사회적인구 행정구역별 집계'!$C$6:$M$73,3,FALSE)),0,VLOOKUP($C217,'2.사회적인구 행정구역별 집계'!$C$6:$M$73,3,FALSE))</f>
        <v>0</v>
      </c>
      <c r="M217" s="114">
        <f>IF(ISERROR(VLOOKUP($C217,'2.사회적인구 행정구역별 집계'!$C$6:$M$73,4,FALSE)),0,VLOOKUP($C217,'2.사회적인구 행정구역별 집계'!$C$6:$M$73,4,FALSE))</f>
        <v>0</v>
      </c>
      <c r="N217" s="114">
        <f>IF(ISERROR(VLOOKUP($C217,'2.사회적인구 행정구역별 집계'!$C$6:$M$73,5,FALSE)),0,VLOOKUP($C217,'2.사회적인구 행정구역별 집계'!$C$6:$M$73,5,FALSE))</f>
        <v>0</v>
      </c>
      <c r="O217" s="114">
        <f>IF(ISERROR(VLOOKUP($C217,'2.사회적인구 행정구역별 집계'!$C$6:$M$73,6,FALSE)),0,VLOOKUP($C217,'2.사회적인구 행정구역별 집계'!$C$6:$M$73,6,FALSE))</f>
        <v>0</v>
      </c>
      <c r="P217" s="160">
        <f t="shared" si="66"/>
        <v>441</v>
      </c>
      <c r="Q217" s="160">
        <f t="shared" si="67"/>
        <v>442</v>
      </c>
      <c r="R217" s="160">
        <f t="shared" si="67"/>
        <v>435</v>
      </c>
      <c r="S217" s="160">
        <f t="shared" si="68"/>
        <v>430</v>
      </c>
      <c r="T217" s="160">
        <f t="shared" si="69"/>
        <v>441</v>
      </c>
      <c r="U217" s="160">
        <f t="shared" si="70"/>
        <v>449</v>
      </c>
    </row>
    <row r="218" spans="1:21" ht="18" customHeight="1">
      <c r="A218" s="194" t="s">
        <v>1423</v>
      </c>
      <c r="B218" s="194" t="s">
        <v>1424</v>
      </c>
      <c r="C218" s="197" t="s">
        <v>333</v>
      </c>
      <c r="D218" s="201">
        <f>VLOOKUP($C218,'3.내부이동'!$C$7:$AA$501,20,FALSE)</f>
        <v>88</v>
      </c>
      <c r="E218" s="201">
        <f>VLOOKUP($C218,'3.내부이동'!$C$7:$AA$501,21,FALSE)</f>
        <v>88</v>
      </c>
      <c r="F218" s="201">
        <f>VLOOKUP($C218,'3.내부이동'!$C$7:$AA$501,22,FALSE)</f>
        <v>87</v>
      </c>
      <c r="G218" s="201">
        <f>VLOOKUP($C218,'3.내부이동'!$C$7:$AA$501,23,FALSE)</f>
        <v>86</v>
      </c>
      <c r="H218" s="201">
        <f>VLOOKUP($C218,'3.내부이동'!$C$7:$AA$501,24,FALSE)</f>
        <v>88</v>
      </c>
      <c r="I218" s="201">
        <f>VLOOKUP($C218,'3.내부이동'!$C$7:$AA$501,25,FALSE)</f>
        <v>90</v>
      </c>
      <c r="J218" s="114">
        <f>IF(ISERROR(VLOOKUP($C218,'2.사회적인구 행정구역별 집계'!$C$6:$M$73,2,FALSE)),0,VLOOKUP($C218,'2.사회적인구 행정구역별 집계'!$C$6:$M$73,2,FALSE))</f>
        <v>0</v>
      </c>
      <c r="K218" s="114"/>
      <c r="L218" s="114">
        <f>IF(ISERROR(VLOOKUP($C218,'2.사회적인구 행정구역별 집계'!$C$6:$M$73,3,FALSE)),0,VLOOKUP($C218,'2.사회적인구 행정구역별 집계'!$C$6:$M$73,3,FALSE))</f>
        <v>0</v>
      </c>
      <c r="M218" s="114">
        <f>IF(ISERROR(VLOOKUP($C218,'2.사회적인구 행정구역별 집계'!$C$6:$M$73,4,FALSE)),0,VLOOKUP($C218,'2.사회적인구 행정구역별 집계'!$C$6:$M$73,4,FALSE))</f>
        <v>0</v>
      </c>
      <c r="N218" s="114">
        <f>IF(ISERROR(VLOOKUP($C218,'2.사회적인구 행정구역별 집계'!$C$6:$M$73,5,FALSE)),0,VLOOKUP($C218,'2.사회적인구 행정구역별 집계'!$C$6:$M$73,5,FALSE))</f>
        <v>0</v>
      </c>
      <c r="O218" s="114">
        <f>IF(ISERROR(VLOOKUP($C218,'2.사회적인구 행정구역별 집계'!$C$6:$M$73,6,FALSE)),0,VLOOKUP($C218,'2.사회적인구 행정구역별 집계'!$C$6:$M$73,6,FALSE))</f>
        <v>0</v>
      </c>
      <c r="P218" s="160">
        <f t="shared" si="66"/>
        <v>88</v>
      </c>
      <c r="Q218" s="160">
        <f t="shared" si="67"/>
        <v>88</v>
      </c>
      <c r="R218" s="160">
        <f t="shared" si="67"/>
        <v>87</v>
      </c>
      <c r="S218" s="160">
        <f t="shared" si="68"/>
        <v>86</v>
      </c>
      <c r="T218" s="160">
        <f t="shared" si="69"/>
        <v>88</v>
      </c>
      <c r="U218" s="160">
        <f t="shared" si="70"/>
        <v>90</v>
      </c>
    </row>
    <row r="219" spans="1:21" ht="18" customHeight="1">
      <c r="A219" s="194" t="s">
        <v>1423</v>
      </c>
      <c r="B219" s="194" t="s">
        <v>1424</v>
      </c>
      <c r="C219" s="197" t="s">
        <v>334</v>
      </c>
      <c r="D219" s="201">
        <f>VLOOKUP($C219,'3.내부이동'!$C$7:$AA$501,20,FALSE)</f>
        <v>102</v>
      </c>
      <c r="E219" s="201">
        <f>VLOOKUP($C219,'3.내부이동'!$C$7:$AA$501,21,FALSE)</f>
        <v>102</v>
      </c>
      <c r="F219" s="201">
        <f>VLOOKUP($C219,'3.내부이동'!$C$7:$AA$501,22,FALSE)</f>
        <v>100</v>
      </c>
      <c r="G219" s="201">
        <f>VLOOKUP($C219,'3.내부이동'!$C$7:$AA$501,23,FALSE)</f>
        <v>99</v>
      </c>
      <c r="H219" s="201">
        <f>VLOOKUP($C219,'3.내부이동'!$C$7:$AA$501,24,FALSE)</f>
        <v>102</v>
      </c>
      <c r="I219" s="201">
        <f>VLOOKUP($C219,'3.내부이동'!$C$7:$AA$501,25,FALSE)</f>
        <v>104</v>
      </c>
      <c r="J219" s="114">
        <f>IF(ISERROR(VLOOKUP($C219,'2.사회적인구 행정구역별 집계'!$C$6:$M$73,2,FALSE)),0,VLOOKUP($C219,'2.사회적인구 행정구역별 집계'!$C$6:$M$73,2,FALSE))</f>
        <v>0</v>
      </c>
      <c r="K219" s="114"/>
      <c r="L219" s="114">
        <f>IF(ISERROR(VLOOKUP($C219,'2.사회적인구 행정구역별 집계'!$C$6:$M$73,3,FALSE)),0,VLOOKUP($C219,'2.사회적인구 행정구역별 집계'!$C$6:$M$73,3,FALSE))</f>
        <v>0</v>
      </c>
      <c r="M219" s="114">
        <f>IF(ISERROR(VLOOKUP($C219,'2.사회적인구 행정구역별 집계'!$C$6:$M$73,4,FALSE)),0,VLOOKUP($C219,'2.사회적인구 행정구역별 집계'!$C$6:$M$73,4,FALSE))</f>
        <v>0</v>
      </c>
      <c r="N219" s="114">
        <f>IF(ISERROR(VLOOKUP($C219,'2.사회적인구 행정구역별 집계'!$C$6:$M$73,5,FALSE)),0,VLOOKUP($C219,'2.사회적인구 행정구역별 집계'!$C$6:$M$73,5,FALSE))</f>
        <v>0</v>
      </c>
      <c r="O219" s="114">
        <f>IF(ISERROR(VLOOKUP($C219,'2.사회적인구 행정구역별 집계'!$C$6:$M$73,6,FALSE)),0,VLOOKUP($C219,'2.사회적인구 행정구역별 집계'!$C$6:$M$73,6,FALSE))</f>
        <v>0</v>
      </c>
      <c r="P219" s="160">
        <f t="shared" si="66"/>
        <v>102</v>
      </c>
      <c r="Q219" s="160">
        <f t="shared" si="67"/>
        <v>102</v>
      </c>
      <c r="R219" s="160">
        <f t="shared" si="67"/>
        <v>100</v>
      </c>
      <c r="S219" s="160">
        <f t="shared" si="68"/>
        <v>99</v>
      </c>
      <c r="T219" s="160">
        <f t="shared" si="69"/>
        <v>102</v>
      </c>
      <c r="U219" s="160">
        <f t="shared" si="70"/>
        <v>104</v>
      </c>
    </row>
    <row r="220" spans="1:21" ht="18" customHeight="1">
      <c r="A220" s="194" t="s">
        <v>1423</v>
      </c>
      <c r="B220" s="194" t="s">
        <v>1425</v>
      </c>
      <c r="C220" s="197" t="s">
        <v>335</v>
      </c>
      <c r="D220" s="201">
        <f>VLOOKUP($C220,'3.내부이동'!$C$7:$AA$501,20,FALSE)</f>
        <v>165</v>
      </c>
      <c r="E220" s="201">
        <f>VLOOKUP($C220,'3.내부이동'!$C$7:$AA$501,21,FALSE)</f>
        <v>165</v>
      </c>
      <c r="F220" s="201">
        <f>VLOOKUP($C220,'3.내부이동'!$C$7:$AA$501,22,FALSE)</f>
        <v>163</v>
      </c>
      <c r="G220" s="201">
        <f>VLOOKUP($C220,'3.내부이동'!$C$7:$AA$501,23,FALSE)</f>
        <v>161</v>
      </c>
      <c r="H220" s="201">
        <f>VLOOKUP($C220,'3.내부이동'!$C$7:$AA$501,24,FALSE)</f>
        <v>165</v>
      </c>
      <c r="I220" s="201">
        <f>VLOOKUP($C220,'3.내부이동'!$C$7:$AA$501,25,FALSE)</f>
        <v>168</v>
      </c>
      <c r="J220" s="114">
        <f>IF(ISERROR(VLOOKUP($C220,'2.사회적인구 행정구역별 집계'!$C$6:$M$73,2,FALSE)),0,VLOOKUP($C220,'2.사회적인구 행정구역별 집계'!$C$6:$M$73,2,FALSE))</f>
        <v>0</v>
      </c>
      <c r="K220" s="114"/>
      <c r="L220" s="114">
        <f>IF(ISERROR(VLOOKUP($C220,'2.사회적인구 행정구역별 집계'!$C$6:$M$73,3,FALSE)),0,VLOOKUP($C220,'2.사회적인구 행정구역별 집계'!$C$6:$M$73,3,FALSE))</f>
        <v>0</v>
      </c>
      <c r="M220" s="114">
        <f>IF(ISERROR(VLOOKUP($C220,'2.사회적인구 행정구역별 집계'!$C$6:$M$73,4,FALSE)),0,VLOOKUP($C220,'2.사회적인구 행정구역별 집계'!$C$6:$M$73,4,FALSE))</f>
        <v>0</v>
      </c>
      <c r="N220" s="114">
        <f>IF(ISERROR(VLOOKUP($C220,'2.사회적인구 행정구역별 집계'!$C$6:$M$73,5,FALSE)),0,VLOOKUP($C220,'2.사회적인구 행정구역별 집계'!$C$6:$M$73,5,FALSE))</f>
        <v>0</v>
      </c>
      <c r="O220" s="114">
        <f>IF(ISERROR(VLOOKUP($C220,'2.사회적인구 행정구역별 집계'!$C$6:$M$73,6,FALSE)),0,VLOOKUP($C220,'2.사회적인구 행정구역별 집계'!$C$6:$M$73,6,FALSE))</f>
        <v>0</v>
      </c>
      <c r="P220" s="160">
        <f t="shared" si="66"/>
        <v>165</v>
      </c>
      <c r="Q220" s="160">
        <f t="shared" si="67"/>
        <v>165</v>
      </c>
      <c r="R220" s="160">
        <f t="shared" si="67"/>
        <v>163</v>
      </c>
      <c r="S220" s="160">
        <f t="shared" si="68"/>
        <v>161</v>
      </c>
      <c r="T220" s="160">
        <f t="shared" si="69"/>
        <v>165</v>
      </c>
      <c r="U220" s="160">
        <f t="shared" si="70"/>
        <v>168</v>
      </c>
    </row>
    <row r="221" spans="1:21" ht="18" customHeight="1">
      <c r="A221" s="194" t="s">
        <v>1423</v>
      </c>
      <c r="B221" s="194" t="s">
        <v>1425</v>
      </c>
      <c r="C221" s="197" t="s">
        <v>336</v>
      </c>
      <c r="D221" s="201">
        <f>VLOOKUP($C221,'3.내부이동'!$C$7:$AA$501,20,FALSE)</f>
        <v>170</v>
      </c>
      <c r="E221" s="201">
        <f>VLOOKUP($C221,'3.내부이동'!$C$7:$AA$501,21,FALSE)</f>
        <v>171</v>
      </c>
      <c r="F221" s="201">
        <f>VLOOKUP($C221,'3.내부이동'!$C$7:$AA$501,22,FALSE)</f>
        <v>168</v>
      </c>
      <c r="G221" s="201">
        <f>VLOOKUP($C221,'3.내부이동'!$C$7:$AA$501,23,FALSE)</f>
        <v>166</v>
      </c>
      <c r="H221" s="201">
        <f>VLOOKUP($C221,'3.내부이동'!$C$7:$AA$501,24,FALSE)</f>
        <v>170</v>
      </c>
      <c r="I221" s="201">
        <f>VLOOKUP($C221,'3.내부이동'!$C$7:$AA$501,25,FALSE)</f>
        <v>173</v>
      </c>
      <c r="J221" s="114">
        <f>IF(ISERROR(VLOOKUP($C221,'2.사회적인구 행정구역별 집계'!$C$6:$M$73,2,FALSE)),0,VLOOKUP($C221,'2.사회적인구 행정구역별 집계'!$C$6:$M$73,2,FALSE))</f>
        <v>0</v>
      </c>
      <c r="K221" s="114"/>
      <c r="L221" s="114">
        <f>IF(ISERROR(VLOOKUP($C221,'2.사회적인구 행정구역별 집계'!$C$6:$M$73,3,FALSE)),0,VLOOKUP($C221,'2.사회적인구 행정구역별 집계'!$C$6:$M$73,3,FALSE))</f>
        <v>0</v>
      </c>
      <c r="M221" s="114">
        <f>IF(ISERROR(VLOOKUP($C221,'2.사회적인구 행정구역별 집계'!$C$6:$M$73,4,FALSE)),0,VLOOKUP($C221,'2.사회적인구 행정구역별 집계'!$C$6:$M$73,4,FALSE))</f>
        <v>0</v>
      </c>
      <c r="N221" s="114">
        <f>IF(ISERROR(VLOOKUP($C221,'2.사회적인구 행정구역별 집계'!$C$6:$M$73,5,FALSE)),0,VLOOKUP($C221,'2.사회적인구 행정구역별 집계'!$C$6:$M$73,5,FALSE))</f>
        <v>0</v>
      </c>
      <c r="O221" s="114">
        <f>IF(ISERROR(VLOOKUP($C221,'2.사회적인구 행정구역별 집계'!$C$6:$M$73,6,FALSE)),0,VLOOKUP($C221,'2.사회적인구 행정구역별 집계'!$C$6:$M$73,6,FALSE))</f>
        <v>0</v>
      </c>
      <c r="P221" s="160">
        <f t="shared" si="66"/>
        <v>170</v>
      </c>
      <c r="Q221" s="160">
        <f t="shared" si="67"/>
        <v>171</v>
      </c>
      <c r="R221" s="160">
        <f t="shared" si="67"/>
        <v>168</v>
      </c>
      <c r="S221" s="160">
        <f t="shared" si="68"/>
        <v>166</v>
      </c>
      <c r="T221" s="160">
        <f t="shared" si="69"/>
        <v>170</v>
      </c>
      <c r="U221" s="160">
        <f t="shared" si="70"/>
        <v>173</v>
      </c>
    </row>
    <row r="222" spans="1:21" ht="18" customHeight="1">
      <c r="A222" s="194" t="s">
        <v>1423</v>
      </c>
      <c r="B222" s="194" t="s">
        <v>1425</v>
      </c>
      <c r="C222" s="197" t="s">
        <v>337</v>
      </c>
      <c r="D222" s="201">
        <f>VLOOKUP($C222,'3.내부이동'!$C$7:$AA$501,20,FALSE)</f>
        <v>49</v>
      </c>
      <c r="E222" s="201">
        <f>VLOOKUP($C222,'3.내부이동'!$C$7:$AA$501,21,FALSE)</f>
        <v>49</v>
      </c>
      <c r="F222" s="201">
        <f>VLOOKUP($C222,'3.내부이동'!$C$7:$AA$501,22,FALSE)</f>
        <v>49</v>
      </c>
      <c r="G222" s="201">
        <f>VLOOKUP($C222,'3.내부이동'!$C$7:$AA$501,23,FALSE)</f>
        <v>48</v>
      </c>
      <c r="H222" s="201">
        <f>VLOOKUP($C222,'3.내부이동'!$C$7:$AA$501,24,FALSE)</f>
        <v>49</v>
      </c>
      <c r="I222" s="201">
        <f>VLOOKUP($C222,'3.내부이동'!$C$7:$AA$501,25,FALSE)</f>
        <v>50</v>
      </c>
      <c r="J222" s="114">
        <f>IF(ISERROR(VLOOKUP($C222,'2.사회적인구 행정구역별 집계'!$C$6:$M$73,2,FALSE)),0,VLOOKUP($C222,'2.사회적인구 행정구역별 집계'!$C$6:$M$73,2,FALSE))</f>
        <v>0</v>
      </c>
      <c r="K222" s="114"/>
      <c r="L222" s="114">
        <f>IF(ISERROR(VLOOKUP($C222,'2.사회적인구 행정구역별 집계'!$C$6:$M$73,3,FALSE)),0,VLOOKUP($C222,'2.사회적인구 행정구역별 집계'!$C$6:$M$73,3,FALSE))</f>
        <v>0</v>
      </c>
      <c r="M222" s="114">
        <f>IF(ISERROR(VLOOKUP($C222,'2.사회적인구 행정구역별 집계'!$C$6:$M$73,4,FALSE)),0,VLOOKUP($C222,'2.사회적인구 행정구역별 집계'!$C$6:$M$73,4,FALSE))</f>
        <v>0</v>
      </c>
      <c r="N222" s="114">
        <f>IF(ISERROR(VLOOKUP($C222,'2.사회적인구 행정구역별 집계'!$C$6:$M$73,5,FALSE)),0,VLOOKUP($C222,'2.사회적인구 행정구역별 집계'!$C$6:$M$73,5,FALSE))</f>
        <v>0</v>
      </c>
      <c r="O222" s="114">
        <f>IF(ISERROR(VLOOKUP($C222,'2.사회적인구 행정구역별 집계'!$C$6:$M$73,6,FALSE)),0,VLOOKUP($C222,'2.사회적인구 행정구역별 집계'!$C$6:$M$73,6,FALSE))</f>
        <v>0</v>
      </c>
      <c r="P222" s="160">
        <f t="shared" si="66"/>
        <v>49</v>
      </c>
      <c r="Q222" s="160">
        <f t="shared" si="67"/>
        <v>49</v>
      </c>
      <c r="R222" s="160">
        <f t="shared" si="67"/>
        <v>49</v>
      </c>
      <c r="S222" s="160">
        <f t="shared" si="68"/>
        <v>48</v>
      </c>
      <c r="T222" s="160">
        <f t="shared" si="69"/>
        <v>49</v>
      </c>
      <c r="U222" s="160">
        <f t="shared" si="70"/>
        <v>50</v>
      </c>
    </row>
    <row r="223" spans="1:21" ht="18" customHeight="1">
      <c r="A223" s="194" t="s">
        <v>1423</v>
      </c>
      <c r="B223" s="194" t="s">
        <v>1426</v>
      </c>
      <c r="C223" s="197" t="s">
        <v>338</v>
      </c>
      <c r="D223" s="201">
        <f>VLOOKUP($C223,'3.내부이동'!$C$7:$AA$501,20,FALSE)</f>
        <v>78</v>
      </c>
      <c r="E223" s="201">
        <f>VLOOKUP($C223,'3.내부이동'!$C$7:$AA$501,21,FALSE)</f>
        <v>78</v>
      </c>
      <c r="F223" s="201">
        <f>VLOOKUP($C223,'3.내부이동'!$C$7:$AA$501,22,FALSE)</f>
        <v>77</v>
      </c>
      <c r="G223" s="201">
        <f>VLOOKUP($C223,'3.내부이동'!$C$7:$AA$501,23,FALSE)</f>
        <v>77</v>
      </c>
      <c r="H223" s="201">
        <f>VLOOKUP($C223,'3.내부이동'!$C$7:$AA$501,24,FALSE)</f>
        <v>78</v>
      </c>
      <c r="I223" s="201">
        <f>VLOOKUP($C223,'3.내부이동'!$C$7:$AA$501,25,FALSE)</f>
        <v>80</v>
      </c>
      <c r="J223" s="114">
        <f>IF(ISERROR(VLOOKUP($C223,'2.사회적인구 행정구역별 집계'!$C$6:$M$73,2,FALSE)),0,VLOOKUP($C223,'2.사회적인구 행정구역별 집계'!$C$6:$M$73,2,FALSE))</f>
        <v>0</v>
      </c>
      <c r="K223" s="114"/>
      <c r="L223" s="114">
        <f>IF(ISERROR(VLOOKUP($C223,'2.사회적인구 행정구역별 집계'!$C$6:$M$73,3,FALSE)),0,VLOOKUP($C223,'2.사회적인구 행정구역별 집계'!$C$6:$M$73,3,FALSE))</f>
        <v>0</v>
      </c>
      <c r="M223" s="114">
        <f>IF(ISERROR(VLOOKUP($C223,'2.사회적인구 행정구역별 집계'!$C$6:$M$73,4,FALSE)),0,VLOOKUP($C223,'2.사회적인구 행정구역별 집계'!$C$6:$M$73,4,FALSE))</f>
        <v>0</v>
      </c>
      <c r="N223" s="114">
        <f>IF(ISERROR(VLOOKUP($C223,'2.사회적인구 행정구역별 집계'!$C$6:$M$73,5,FALSE)),0,VLOOKUP($C223,'2.사회적인구 행정구역별 집계'!$C$6:$M$73,5,FALSE))</f>
        <v>0</v>
      </c>
      <c r="O223" s="114">
        <f>IF(ISERROR(VLOOKUP($C223,'2.사회적인구 행정구역별 집계'!$C$6:$M$73,6,FALSE)),0,VLOOKUP($C223,'2.사회적인구 행정구역별 집계'!$C$6:$M$73,6,FALSE))</f>
        <v>0</v>
      </c>
      <c r="P223" s="160">
        <f t="shared" si="66"/>
        <v>78</v>
      </c>
      <c r="Q223" s="160">
        <f t="shared" si="67"/>
        <v>78</v>
      </c>
      <c r="R223" s="160">
        <f t="shared" si="67"/>
        <v>77</v>
      </c>
      <c r="S223" s="160">
        <f t="shared" si="68"/>
        <v>77</v>
      </c>
      <c r="T223" s="160">
        <f t="shared" si="69"/>
        <v>78</v>
      </c>
      <c r="U223" s="160">
        <f t="shared" si="70"/>
        <v>80</v>
      </c>
    </row>
    <row r="224" spans="1:21" ht="18" customHeight="1">
      <c r="A224" s="194" t="s">
        <v>1423</v>
      </c>
      <c r="B224" s="194" t="s">
        <v>1426</v>
      </c>
      <c r="C224" s="197" t="s">
        <v>339</v>
      </c>
      <c r="D224" s="201">
        <f>VLOOKUP($C224,'3.내부이동'!$C$7:$AA$501,20,FALSE)</f>
        <v>75</v>
      </c>
      <c r="E224" s="201">
        <f>VLOOKUP($C224,'3.내부이동'!$C$7:$AA$501,21,FALSE)</f>
        <v>75</v>
      </c>
      <c r="F224" s="201">
        <f>VLOOKUP($C224,'3.내부이동'!$C$7:$AA$501,22,FALSE)</f>
        <v>74</v>
      </c>
      <c r="G224" s="201">
        <f>VLOOKUP($C224,'3.내부이동'!$C$7:$AA$501,23,FALSE)</f>
        <v>73</v>
      </c>
      <c r="H224" s="201">
        <f>VLOOKUP($C224,'3.내부이동'!$C$7:$AA$501,24,FALSE)</f>
        <v>75</v>
      </c>
      <c r="I224" s="201">
        <f>VLOOKUP($C224,'3.내부이동'!$C$7:$AA$501,25,FALSE)</f>
        <v>77</v>
      </c>
      <c r="J224" s="114">
        <f>IF(ISERROR(VLOOKUP($C224,'2.사회적인구 행정구역별 집계'!$C$6:$M$73,2,FALSE)),0,VLOOKUP($C224,'2.사회적인구 행정구역별 집계'!$C$6:$M$73,2,FALSE))</f>
        <v>0</v>
      </c>
      <c r="K224" s="114"/>
      <c r="L224" s="114">
        <f>IF(ISERROR(VLOOKUP($C224,'2.사회적인구 행정구역별 집계'!$C$6:$M$73,3,FALSE)),0,VLOOKUP($C224,'2.사회적인구 행정구역별 집계'!$C$6:$M$73,3,FALSE))</f>
        <v>0</v>
      </c>
      <c r="M224" s="114">
        <f>IF(ISERROR(VLOOKUP($C224,'2.사회적인구 행정구역별 집계'!$C$6:$M$73,4,FALSE)),0,VLOOKUP($C224,'2.사회적인구 행정구역별 집계'!$C$6:$M$73,4,FALSE))</f>
        <v>0</v>
      </c>
      <c r="N224" s="114">
        <f>IF(ISERROR(VLOOKUP($C224,'2.사회적인구 행정구역별 집계'!$C$6:$M$73,5,FALSE)),0,VLOOKUP($C224,'2.사회적인구 행정구역별 집계'!$C$6:$M$73,5,FALSE))</f>
        <v>0</v>
      </c>
      <c r="O224" s="114">
        <f>IF(ISERROR(VLOOKUP($C224,'2.사회적인구 행정구역별 집계'!$C$6:$M$73,6,FALSE)),0,VLOOKUP($C224,'2.사회적인구 행정구역별 집계'!$C$6:$M$73,6,FALSE))</f>
        <v>0</v>
      </c>
      <c r="P224" s="160">
        <f t="shared" si="66"/>
        <v>75</v>
      </c>
      <c r="Q224" s="160">
        <f t="shared" si="67"/>
        <v>75</v>
      </c>
      <c r="R224" s="160">
        <f t="shared" si="67"/>
        <v>74</v>
      </c>
      <c r="S224" s="160">
        <f t="shared" si="68"/>
        <v>73</v>
      </c>
      <c r="T224" s="160">
        <f t="shared" si="69"/>
        <v>75</v>
      </c>
      <c r="U224" s="160">
        <f t="shared" si="70"/>
        <v>77</v>
      </c>
    </row>
    <row r="225" spans="1:21" ht="18" customHeight="1">
      <c r="A225" s="194" t="s">
        <v>1423</v>
      </c>
      <c r="B225" s="194" t="s">
        <v>1426</v>
      </c>
      <c r="C225" s="197" t="s">
        <v>340</v>
      </c>
      <c r="D225" s="201">
        <f>VLOOKUP($C225,'3.내부이동'!$C$7:$AA$501,20,FALSE)</f>
        <v>73</v>
      </c>
      <c r="E225" s="201">
        <f>VLOOKUP($C225,'3.내부이동'!$C$7:$AA$501,21,FALSE)</f>
        <v>73</v>
      </c>
      <c r="F225" s="201">
        <f>VLOOKUP($C225,'3.내부이동'!$C$7:$AA$501,22,FALSE)</f>
        <v>72</v>
      </c>
      <c r="G225" s="201">
        <f>VLOOKUP($C225,'3.내부이동'!$C$7:$AA$501,23,FALSE)</f>
        <v>71</v>
      </c>
      <c r="H225" s="201">
        <f>VLOOKUP($C225,'3.내부이동'!$C$7:$AA$501,24,FALSE)</f>
        <v>73</v>
      </c>
      <c r="I225" s="201">
        <f>VLOOKUP($C225,'3.내부이동'!$C$7:$AA$501,25,FALSE)</f>
        <v>74</v>
      </c>
      <c r="J225" s="114">
        <f>IF(ISERROR(VLOOKUP($C225,'2.사회적인구 행정구역별 집계'!$C$6:$M$73,2,FALSE)),0,VLOOKUP($C225,'2.사회적인구 행정구역별 집계'!$C$6:$M$73,2,FALSE))</f>
        <v>0</v>
      </c>
      <c r="K225" s="114"/>
      <c r="L225" s="114">
        <f>IF(ISERROR(VLOOKUP($C225,'2.사회적인구 행정구역별 집계'!$C$6:$M$73,3,FALSE)),0,VLOOKUP($C225,'2.사회적인구 행정구역별 집계'!$C$6:$M$73,3,FALSE))</f>
        <v>0</v>
      </c>
      <c r="M225" s="114">
        <f>IF(ISERROR(VLOOKUP($C225,'2.사회적인구 행정구역별 집계'!$C$6:$M$73,4,FALSE)),0,VLOOKUP($C225,'2.사회적인구 행정구역별 집계'!$C$6:$M$73,4,FALSE))</f>
        <v>0</v>
      </c>
      <c r="N225" s="114">
        <f>IF(ISERROR(VLOOKUP($C225,'2.사회적인구 행정구역별 집계'!$C$6:$M$73,5,FALSE)),0,VLOOKUP($C225,'2.사회적인구 행정구역별 집계'!$C$6:$M$73,5,FALSE))</f>
        <v>0</v>
      </c>
      <c r="O225" s="114">
        <f>IF(ISERROR(VLOOKUP($C225,'2.사회적인구 행정구역별 집계'!$C$6:$M$73,6,FALSE)),0,VLOOKUP($C225,'2.사회적인구 행정구역별 집계'!$C$6:$M$73,6,FALSE))</f>
        <v>0</v>
      </c>
      <c r="P225" s="160">
        <f t="shared" si="66"/>
        <v>73</v>
      </c>
      <c r="Q225" s="160">
        <f t="shared" si="67"/>
        <v>73</v>
      </c>
      <c r="R225" s="160">
        <f t="shared" si="67"/>
        <v>72</v>
      </c>
      <c r="S225" s="160">
        <f t="shared" si="68"/>
        <v>71</v>
      </c>
      <c r="T225" s="160">
        <f t="shared" si="69"/>
        <v>73</v>
      </c>
      <c r="U225" s="160">
        <f t="shared" si="70"/>
        <v>74</v>
      </c>
    </row>
    <row r="226" spans="1:21" ht="18" customHeight="1">
      <c r="A226" s="194" t="s">
        <v>1423</v>
      </c>
      <c r="B226" s="194" t="s">
        <v>1427</v>
      </c>
      <c r="C226" s="197" t="s">
        <v>341</v>
      </c>
      <c r="D226" s="201">
        <f>VLOOKUP($C226,'3.내부이동'!$C$7:$AA$501,20,FALSE)</f>
        <v>139</v>
      </c>
      <c r="E226" s="201">
        <f>VLOOKUP($C226,'3.내부이동'!$C$7:$AA$501,21,FALSE)</f>
        <v>139</v>
      </c>
      <c r="F226" s="201">
        <f>VLOOKUP($C226,'3.내부이동'!$C$7:$AA$501,22,FALSE)</f>
        <v>137</v>
      </c>
      <c r="G226" s="201">
        <f>VLOOKUP($C226,'3.내부이동'!$C$7:$AA$501,23,FALSE)</f>
        <v>136</v>
      </c>
      <c r="H226" s="201">
        <f>VLOOKUP($C226,'3.내부이동'!$C$7:$AA$501,24,FALSE)</f>
        <v>139</v>
      </c>
      <c r="I226" s="201">
        <f>VLOOKUP($C226,'3.내부이동'!$C$7:$AA$501,25,FALSE)</f>
        <v>141</v>
      </c>
      <c r="J226" s="114">
        <f>IF(ISERROR(VLOOKUP($C226,'2.사회적인구 행정구역별 집계'!$C$6:$M$73,2,FALSE)),0,VLOOKUP($C226,'2.사회적인구 행정구역별 집계'!$C$6:$M$73,2,FALSE))</f>
        <v>0</v>
      </c>
      <c r="K226" s="114"/>
      <c r="L226" s="114">
        <f>IF(ISERROR(VLOOKUP($C226,'2.사회적인구 행정구역별 집계'!$C$6:$M$73,3,FALSE)),0,VLOOKUP($C226,'2.사회적인구 행정구역별 집계'!$C$6:$M$73,3,FALSE))</f>
        <v>0</v>
      </c>
      <c r="M226" s="114">
        <f>IF(ISERROR(VLOOKUP($C226,'2.사회적인구 행정구역별 집계'!$C$6:$M$73,4,FALSE)),0,VLOOKUP($C226,'2.사회적인구 행정구역별 집계'!$C$6:$M$73,4,FALSE))</f>
        <v>0</v>
      </c>
      <c r="N226" s="114">
        <f>IF(ISERROR(VLOOKUP($C226,'2.사회적인구 행정구역별 집계'!$C$6:$M$73,5,FALSE)),0,VLOOKUP($C226,'2.사회적인구 행정구역별 집계'!$C$6:$M$73,5,FALSE))</f>
        <v>0</v>
      </c>
      <c r="O226" s="114">
        <f>IF(ISERROR(VLOOKUP($C226,'2.사회적인구 행정구역별 집계'!$C$6:$M$73,6,FALSE)),0,VLOOKUP($C226,'2.사회적인구 행정구역별 집계'!$C$6:$M$73,6,FALSE))</f>
        <v>0</v>
      </c>
      <c r="P226" s="160">
        <f t="shared" si="66"/>
        <v>139</v>
      </c>
      <c r="Q226" s="160">
        <f t="shared" si="67"/>
        <v>139</v>
      </c>
      <c r="R226" s="160">
        <f t="shared" si="67"/>
        <v>137</v>
      </c>
      <c r="S226" s="160">
        <f t="shared" si="68"/>
        <v>136</v>
      </c>
      <c r="T226" s="160">
        <f t="shared" si="69"/>
        <v>139</v>
      </c>
      <c r="U226" s="160">
        <f t="shared" si="70"/>
        <v>141</v>
      </c>
    </row>
    <row r="227" spans="1:21" ht="18" customHeight="1">
      <c r="A227" s="194" t="s">
        <v>1423</v>
      </c>
      <c r="B227" s="194" t="s">
        <v>1427</v>
      </c>
      <c r="C227" s="197" t="s">
        <v>342</v>
      </c>
      <c r="D227" s="201">
        <f>VLOOKUP($C227,'3.내부이동'!$C$7:$AA$501,20,FALSE)</f>
        <v>145</v>
      </c>
      <c r="E227" s="201">
        <f>VLOOKUP($C227,'3.내부이동'!$C$7:$AA$501,21,FALSE)</f>
        <v>145</v>
      </c>
      <c r="F227" s="201">
        <f>VLOOKUP($C227,'3.내부이동'!$C$7:$AA$501,22,FALSE)</f>
        <v>143</v>
      </c>
      <c r="G227" s="201">
        <f>VLOOKUP($C227,'3.내부이동'!$C$7:$AA$501,23,FALSE)</f>
        <v>142</v>
      </c>
      <c r="H227" s="201">
        <f>VLOOKUP($C227,'3.내부이동'!$C$7:$AA$501,24,FALSE)</f>
        <v>145</v>
      </c>
      <c r="I227" s="201">
        <f>VLOOKUP($C227,'3.내부이동'!$C$7:$AA$501,25,FALSE)</f>
        <v>148</v>
      </c>
      <c r="J227" s="114">
        <f>IF(ISERROR(VLOOKUP($C227,'2.사회적인구 행정구역별 집계'!$C$6:$M$73,2,FALSE)),0,VLOOKUP($C227,'2.사회적인구 행정구역별 집계'!$C$6:$M$73,2,FALSE))</f>
        <v>0</v>
      </c>
      <c r="K227" s="114"/>
      <c r="L227" s="114">
        <f>IF(ISERROR(VLOOKUP($C227,'2.사회적인구 행정구역별 집계'!$C$6:$M$73,3,FALSE)),0,VLOOKUP($C227,'2.사회적인구 행정구역별 집계'!$C$6:$M$73,3,FALSE))</f>
        <v>0</v>
      </c>
      <c r="M227" s="114">
        <f>IF(ISERROR(VLOOKUP($C227,'2.사회적인구 행정구역별 집계'!$C$6:$M$73,4,FALSE)),0,VLOOKUP($C227,'2.사회적인구 행정구역별 집계'!$C$6:$M$73,4,FALSE))</f>
        <v>0</v>
      </c>
      <c r="N227" s="114">
        <f>IF(ISERROR(VLOOKUP($C227,'2.사회적인구 행정구역별 집계'!$C$6:$M$73,5,FALSE)),0,VLOOKUP($C227,'2.사회적인구 행정구역별 집계'!$C$6:$M$73,5,FALSE))</f>
        <v>0</v>
      </c>
      <c r="O227" s="114">
        <f>IF(ISERROR(VLOOKUP($C227,'2.사회적인구 행정구역별 집계'!$C$6:$M$73,6,FALSE)),0,VLOOKUP($C227,'2.사회적인구 행정구역별 집계'!$C$6:$M$73,6,FALSE))</f>
        <v>0</v>
      </c>
      <c r="P227" s="160">
        <f t="shared" si="66"/>
        <v>145</v>
      </c>
      <c r="Q227" s="160">
        <f t="shared" si="67"/>
        <v>145</v>
      </c>
      <c r="R227" s="160">
        <f t="shared" si="67"/>
        <v>143</v>
      </c>
      <c r="S227" s="160">
        <f t="shared" si="68"/>
        <v>142</v>
      </c>
      <c r="T227" s="160">
        <f t="shared" si="69"/>
        <v>145</v>
      </c>
      <c r="U227" s="160">
        <f t="shared" si="70"/>
        <v>148</v>
      </c>
    </row>
    <row r="228" spans="1:21" ht="18" customHeight="1">
      <c r="A228" s="194" t="s">
        <v>1423</v>
      </c>
      <c r="B228" s="194" t="s">
        <v>1427</v>
      </c>
      <c r="C228" s="197" t="s">
        <v>343</v>
      </c>
      <c r="D228" s="201">
        <f>VLOOKUP($C228,'3.내부이동'!$C$7:$AA$501,20,FALSE)</f>
        <v>101</v>
      </c>
      <c r="E228" s="201">
        <f>VLOOKUP($C228,'3.내부이동'!$C$7:$AA$501,21,FALSE)</f>
        <v>101</v>
      </c>
      <c r="F228" s="201">
        <f>VLOOKUP($C228,'3.내부이동'!$C$7:$AA$501,22,FALSE)</f>
        <v>99</v>
      </c>
      <c r="G228" s="201">
        <f>VLOOKUP($C228,'3.내부이동'!$C$7:$AA$501,23,FALSE)</f>
        <v>98</v>
      </c>
      <c r="H228" s="201">
        <f>VLOOKUP($C228,'3.내부이동'!$C$7:$AA$501,24,FALSE)</f>
        <v>101</v>
      </c>
      <c r="I228" s="201">
        <f>VLOOKUP($C228,'3.내부이동'!$C$7:$AA$501,25,FALSE)</f>
        <v>103</v>
      </c>
      <c r="J228" s="114">
        <f>IF(ISERROR(VLOOKUP($C228,'2.사회적인구 행정구역별 집계'!$C$6:$M$73,2,FALSE)),0,VLOOKUP($C228,'2.사회적인구 행정구역별 집계'!$C$6:$M$73,2,FALSE))</f>
        <v>0</v>
      </c>
      <c r="K228" s="114"/>
      <c r="L228" s="114">
        <f>IF(ISERROR(VLOOKUP($C228,'2.사회적인구 행정구역별 집계'!$C$6:$M$73,3,FALSE)),0,VLOOKUP($C228,'2.사회적인구 행정구역별 집계'!$C$6:$M$73,3,FALSE))</f>
        <v>0</v>
      </c>
      <c r="M228" s="114">
        <f>IF(ISERROR(VLOOKUP($C228,'2.사회적인구 행정구역별 집계'!$C$6:$M$73,4,FALSE)),0,VLOOKUP($C228,'2.사회적인구 행정구역별 집계'!$C$6:$M$73,4,FALSE))</f>
        <v>0</v>
      </c>
      <c r="N228" s="114">
        <f>IF(ISERROR(VLOOKUP($C228,'2.사회적인구 행정구역별 집계'!$C$6:$M$73,5,FALSE)),0,VLOOKUP($C228,'2.사회적인구 행정구역별 집계'!$C$6:$M$73,5,FALSE))</f>
        <v>0</v>
      </c>
      <c r="O228" s="114">
        <f>IF(ISERROR(VLOOKUP($C228,'2.사회적인구 행정구역별 집계'!$C$6:$M$73,6,FALSE)),0,VLOOKUP($C228,'2.사회적인구 행정구역별 집계'!$C$6:$M$73,6,FALSE))</f>
        <v>0</v>
      </c>
      <c r="P228" s="160">
        <f t="shared" si="66"/>
        <v>101</v>
      </c>
      <c r="Q228" s="160">
        <f t="shared" si="67"/>
        <v>101</v>
      </c>
      <c r="R228" s="160">
        <f t="shared" si="67"/>
        <v>99</v>
      </c>
      <c r="S228" s="160">
        <f t="shared" si="68"/>
        <v>98</v>
      </c>
      <c r="T228" s="160">
        <f t="shared" si="69"/>
        <v>101</v>
      </c>
      <c r="U228" s="160">
        <f t="shared" si="70"/>
        <v>103</v>
      </c>
    </row>
    <row r="229" spans="1:21" ht="18" customHeight="1">
      <c r="A229" s="194" t="s">
        <v>1423</v>
      </c>
      <c r="B229" s="194" t="s">
        <v>1428</v>
      </c>
      <c r="C229" s="197" t="s">
        <v>344</v>
      </c>
      <c r="D229" s="201">
        <f>VLOOKUP($C229,'3.내부이동'!$C$7:$AA$501,20,FALSE)</f>
        <v>93</v>
      </c>
      <c r="E229" s="201">
        <f>VLOOKUP($C229,'3.내부이동'!$C$7:$AA$501,21,FALSE)</f>
        <v>94</v>
      </c>
      <c r="F229" s="201">
        <f>VLOOKUP($C229,'3.내부이동'!$C$7:$AA$501,22,FALSE)</f>
        <v>92</v>
      </c>
      <c r="G229" s="201">
        <f>VLOOKUP($C229,'3.내부이동'!$C$7:$AA$501,23,FALSE)</f>
        <v>91</v>
      </c>
      <c r="H229" s="201">
        <f>VLOOKUP($C229,'3.내부이동'!$C$7:$AA$501,24,FALSE)</f>
        <v>93</v>
      </c>
      <c r="I229" s="201">
        <f>VLOOKUP($C229,'3.내부이동'!$C$7:$AA$501,25,FALSE)</f>
        <v>95</v>
      </c>
      <c r="J229" s="114">
        <f>IF(ISERROR(VLOOKUP($C229,'2.사회적인구 행정구역별 집계'!$C$6:$M$73,2,FALSE)),0,VLOOKUP($C229,'2.사회적인구 행정구역별 집계'!$C$6:$M$73,2,FALSE))</f>
        <v>0</v>
      </c>
      <c r="K229" s="114"/>
      <c r="L229" s="114">
        <f>IF(ISERROR(VLOOKUP($C229,'2.사회적인구 행정구역별 집계'!$C$6:$M$73,3,FALSE)),0,VLOOKUP($C229,'2.사회적인구 행정구역별 집계'!$C$6:$M$73,3,FALSE))</f>
        <v>0</v>
      </c>
      <c r="M229" s="114">
        <f>IF(ISERROR(VLOOKUP($C229,'2.사회적인구 행정구역별 집계'!$C$6:$M$73,4,FALSE)),0,VLOOKUP($C229,'2.사회적인구 행정구역별 집계'!$C$6:$M$73,4,FALSE))</f>
        <v>0</v>
      </c>
      <c r="N229" s="114">
        <f>IF(ISERROR(VLOOKUP($C229,'2.사회적인구 행정구역별 집계'!$C$6:$M$73,5,FALSE)),0,VLOOKUP($C229,'2.사회적인구 행정구역별 집계'!$C$6:$M$73,5,FALSE))</f>
        <v>0</v>
      </c>
      <c r="O229" s="114">
        <f>IF(ISERROR(VLOOKUP($C229,'2.사회적인구 행정구역별 집계'!$C$6:$M$73,6,FALSE)),0,VLOOKUP($C229,'2.사회적인구 행정구역별 집계'!$C$6:$M$73,6,FALSE))</f>
        <v>0</v>
      </c>
      <c r="P229" s="160">
        <f t="shared" si="66"/>
        <v>93</v>
      </c>
      <c r="Q229" s="160">
        <f t="shared" si="67"/>
        <v>94</v>
      </c>
      <c r="R229" s="160">
        <f t="shared" si="67"/>
        <v>92</v>
      </c>
      <c r="S229" s="160">
        <f t="shared" si="68"/>
        <v>91</v>
      </c>
      <c r="T229" s="160">
        <f t="shared" si="69"/>
        <v>93</v>
      </c>
      <c r="U229" s="160">
        <f t="shared" si="70"/>
        <v>95</v>
      </c>
    </row>
    <row r="230" spans="1:21" ht="18" customHeight="1">
      <c r="A230" s="194" t="s">
        <v>1423</v>
      </c>
      <c r="B230" s="194" t="s">
        <v>1428</v>
      </c>
      <c r="C230" s="197" t="s">
        <v>345</v>
      </c>
      <c r="D230" s="201">
        <f>VLOOKUP($C230,'3.내부이동'!$C$7:$AA$501,20,FALSE)</f>
        <v>180</v>
      </c>
      <c r="E230" s="201">
        <f>VLOOKUP($C230,'3.내부이동'!$C$7:$AA$501,21,FALSE)</f>
        <v>180</v>
      </c>
      <c r="F230" s="201">
        <f>VLOOKUP($C230,'3.내부이동'!$C$7:$AA$501,22,FALSE)</f>
        <v>177</v>
      </c>
      <c r="G230" s="201">
        <f>VLOOKUP($C230,'3.내부이동'!$C$7:$AA$501,23,FALSE)</f>
        <v>176</v>
      </c>
      <c r="H230" s="201">
        <f>VLOOKUP($C230,'3.내부이동'!$C$7:$AA$501,24,FALSE)</f>
        <v>180</v>
      </c>
      <c r="I230" s="201">
        <f>VLOOKUP($C230,'3.내부이동'!$C$7:$AA$501,25,FALSE)</f>
        <v>183</v>
      </c>
      <c r="J230" s="114">
        <f>IF(ISERROR(VLOOKUP($C230,'2.사회적인구 행정구역별 집계'!$C$6:$M$73,2,FALSE)),0,VLOOKUP($C230,'2.사회적인구 행정구역별 집계'!$C$6:$M$73,2,FALSE))</f>
        <v>0</v>
      </c>
      <c r="K230" s="114"/>
      <c r="L230" s="114">
        <f>IF(ISERROR(VLOOKUP($C230,'2.사회적인구 행정구역별 집계'!$C$6:$M$73,3,FALSE)),0,VLOOKUP($C230,'2.사회적인구 행정구역별 집계'!$C$6:$M$73,3,FALSE))</f>
        <v>0</v>
      </c>
      <c r="M230" s="114">
        <f>IF(ISERROR(VLOOKUP($C230,'2.사회적인구 행정구역별 집계'!$C$6:$M$73,4,FALSE)),0,VLOOKUP($C230,'2.사회적인구 행정구역별 집계'!$C$6:$M$73,4,FALSE))</f>
        <v>0</v>
      </c>
      <c r="N230" s="114">
        <f>IF(ISERROR(VLOOKUP($C230,'2.사회적인구 행정구역별 집계'!$C$6:$M$73,5,FALSE)),0,VLOOKUP($C230,'2.사회적인구 행정구역별 집계'!$C$6:$M$73,5,FALSE))</f>
        <v>0</v>
      </c>
      <c r="O230" s="114">
        <f>IF(ISERROR(VLOOKUP($C230,'2.사회적인구 행정구역별 집계'!$C$6:$M$73,6,FALSE)),0,VLOOKUP($C230,'2.사회적인구 행정구역별 집계'!$C$6:$M$73,6,FALSE))</f>
        <v>0</v>
      </c>
      <c r="P230" s="160">
        <f t="shared" si="66"/>
        <v>180</v>
      </c>
      <c r="Q230" s="160">
        <f t="shared" si="67"/>
        <v>180</v>
      </c>
      <c r="R230" s="160">
        <f t="shared" si="67"/>
        <v>177</v>
      </c>
      <c r="S230" s="160">
        <f t="shared" si="68"/>
        <v>176</v>
      </c>
      <c r="T230" s="160">
        <f t="shared" si="69"/>
        <v>180</v>
      </c>
      <c r="U230" s="160">
        <f t="shared" si="70"/>
        <v>183</v>
      </c>
    </row>
    <row r="231" spans="1:21" ht="18" customHeight="1">
      <c r="A231" s="194" t="s">
        <v>1423</v>
      </c>
      <c r="B231" s="194" t="s">
        <v>1429</v>
      </c>
      <c r="C231" s="197" t="s">
        <v>346</v>
      </c>
      <c r="D231" s="201">
        <f>VLOOKUP($C231,'3.내부이동'!$C$7:$AA$501,20,FALSE)</f>
        <v>92</v>
      </c>
      <c r="E231" s="201">
        <f>VLOOKUP($C231,'3.내부이동'!$C$7:$AA$501,21,FALSE)</f>
        <v>93</v>
      </c>
      <c r="F231" s="201">
        <f>VLOOKUP($C231,'3.내부이동'!$C$7:$AA$501,22,FALSE)</f>
        <v>91</v>
      </c>
      <c r="G231" s="201">
        <f>VLOOKUP($C231,'3.내부이동'!$C$7:$AA$501,23,FALSE)</f>
        <v>90</v>
      </c>
      <c r="H231" s="201">
        <f>VLOOKUP($C231,'3.내부이동'!$C$7:$AA$501,24,FALSE)</f>
        <v>92</v>
      </c>
      <c r="I231" s="201">
        <f>VLOOKUP($C231,'3.내부이동'!$C$7:$AA$501,25,FALSE)</f>
        <v>94</v>
      </c>
      <c r="J231" s="114">
        <f>IF(ISERROR(VLOOKUP($C231,'2.사회적인구 행정구역별 집계'!$C$6:$M$73,2,FALSE)),0,VLOOKUP($C231,'2.사회적인구 행정구역별 집계'!$C$6:$M$73,2,FALSE))</f>
        <v>0</v>
      </c>
      <c r="K231" s="114"/>
      <c r="L231" s="114">
        <f>IF(ISERROR(VLOOKUP($C231,'2.사회적인구 행정구역별 집계'!$C$6:$M$73,3,FALSE)),0,VLOOKUP($C231,'2.사회적인구 행정구역별 집계'!$C$6:$M$73,3,FALSE))</f>
        <v>0</v>
      </c>
      <c r="M231" s="114">
        <f>IF(ISERROR(VLOOKUP($C231,'2.사회적인구 행정구역별 집계'!$C$6:$M$73,4,FALSE)),0,VLOOKUP($C231,'2.사회적인구 행정구역별 집계'!$C$6:$M$73,4,FALSE))</f>
        <v>0</v>
      </c>
      <c r="N231" s="114">
        <f>IF(ISERROR(VLOOKUP($C231,'2.사회적인구 행정구역별 집계'!$C$6:$M$73,5,FALSE)),0,VLOOKUP($C231,'2.사회적인구 행정구역별 집계'!$C$6:$M$73,5,FALSE))</f>
        <v>0</v>
      </c>
      <c r="O231" s="114">
        <f>IF(ISERROR(VLOOKUP($C231,'2.사회적인구 행정구역별 집계'!$C$6:$M$73,6,FALSE)),0,VLOOKUP($C231,'2.사회적인구 행정구역별 집계'!$C$6:$M$73,6,FALSE))</f>
        <v>0</v>
      </c>
      <c r="P231" s="160">
        <f t="shared" si="66"/>
        <v>92</v>
      </c>
      <c r="Q231" s="160">
        <f t="shared" si="67"/>
        <v>93</v>
      </c>
      <c r="R231" s="160">
        <f t="shared" si="67"/>
        <v>91</v>
      </c>
      <c r="S231" s="160">
        <f t="shared" si="68"/>
        <v>90</v>
      </c>
      <c r="T231" s="160">
        <f t="shared" si="69"/>
        <v>92</v>
      </c>
      <c r="U231" s="160">
        <f t="shared" si="70"/>
        <v>94</v>
      </c>
    </row>
    <row r="232" spans="1:21" ht="18" customHeight="1">
      <c r="A232" s="194" t="s">
        <v>1423</v>
      </c>
      <c r="B232" s="194" t="s">
        <v>1429</v>
      </c>
      <c r="C232" s="197" t="s">
        <v>347</v>
      </c>
      <c r="D232" s="201">
        <f>VLOOKUP($C232,'3.내부이동'!$C$7:$AA$501,20,FALSE)</f>
        <v>145</v>
      </c>
      <c r="E232" s="201">
        <f>VLOOKUP($C232,'3.내부이동'!$C$7:$AA$501,21,FALSE)</f>
        <v>145</v>
      </c>
      <c r="F232" s="201">
        <f>VLOOKUP($C232,'3.내부이동'!$C$7:$AA$501,22,FALSE)</f>
        <v>143</v>
      </c>
      <c r="G232" s="201">
        <f>VLOOKUP($C232,'3.내부이동'!$C$7:$AA$501,23,FALSE)</f>
        <v>142</v>
      </c>
      <c r="H232" s="201">
        <f>VLOOKUP($C232,'3.내부이동'!$C$7:$AA$501,24,FALSE)</f>
        <v>145</v>
      </c>
      <c r="I232" s="201">
        <f>VLOOKUP($C232,'3.내부이동'!$C$7:$AA$501,25,FALSE)</f>
        <v>148</v>
      </c>
      <c r="J232" s="114">
        <f>IF(ISERROR(VLOOKUP($C232,'2.사회적인구 행정구역별 집계'!$C$6:$M$73,2,FALSE)),0,VLOOKUP($C232,'2.사회적인구 행정구역별 집계'!$C$6:$M$73,2,FALSE))</f>
        <v>0</v>
      </c>
      <c r="K232" s="114"/>
      <c r="L232" s="114">
        <f>IF(ISERROR(VLOOKUP($C232,'2.사회적인구 행정구역별 집계'!$C$6:$M$73,3,FALSE)),0,VLOOKUP($C232,'2.사회적인구 행정구역별 집계'!$C$6:$M$73,3,FALSE))</f>
        <v>0</v>
      </c>
      <c r="M232" s="114">
        <f>IF(ISERROR(VLOOKUP($C232,'2.사회적인구 행정구역별 집계'!$C$6:$M$73,4,FALSE)),0,VLOOKUP($C232,'2.사회적인구 행정구역별 집계'!$C$6:$M$73,4,FALSE))</f>
        <v>0</v>
      </c>
      <c r="N232" s="114">
        <f>IF(ISERROR(VLOOKUP($C232,'2.사회적인구 행정구역별 집계'!$C$6:$M$73,5,FALSE)),0,VLOOKUP($C232,'2.사회적인구 행정구역별 집계'!$C$6:$M$73,5,FALSE))</f>
        <v>0</v>
      </c>
      <c r="O232" s="114">
        <f>IF(ISERROR(VLOOKUP($C232,'2.사회적인구 행정구역별 집계'!$C$6:$M$73,6,FALSE)),0,VLOOKUP($C232,'2.사회적인구 행정구역별 집계'!$C$6:$M$73,6,FALSE))</f>
        <v>0</v>
      </c>
      <c r="P232" s="160">
        <f t="shared" si="66"/>
        <v>145</v>
      </c>
      <c r="Q232" s="160">
        <f t="shared" si="67"/>
        <v>145</v>
      </c>
      <c r="R232" s="160">
        <f t="shared" si="67"/>
        <v>143</v>
      </c>
      <c r="S232" s="160">
        <f t="shared" si="68"/>
        <v>142</v>
      </c>
      <c r="T232" s="160">
        <f t="shared" si="69"/>
        <v>145</v>
      </c>
      <c r="U232" s="160">
        <f t="shared" si="70"/>
        <v>148</v>
      </c>
    </row>
    <row r="233" spans="1:21" ht="18" customHeight="1">
      <c r="A233" s="194" t="s">
        <v>1423</v>
      </c>
      <c r="B233" s="194" t="s">
        <v>1430</v>
      </c>
      <c r="C233" s="197" t="s">
        <v>348</v>
      </c>
      <c r="D233" s="201">
        <f>VLOOKUP($C233,'3.내부이동'!$C$7:$AA$501,20,FALSE)</f>
        <v>110</v>
      </c>
      <c r="E233" s="201">
        <f>VLOOKUP($C233,'3.내부이동'!$C$7:$AA$501,21,FALSE)</f>
        <v>110</v>
      </c>
      <c r="F233" s="201">
        <f>VLOOKUP($C233,'3.내부이동'!$C$7:$AA$501,22,FALSE)</f>
        <v>108</v>
      </c>
      <c r="G233" s="201">
        <f>VLOOKUP($C233,'3.내부이동'!$C$7:$AA$501,23,FALSE)</f>
        <v>108</v>
      </c>
      <c r="H233" s="201">
        <f>VLOOKUP($C233,'3.내부이동'!$C$7:$AA$501,24,FALSE)</f>
        <v>110</v>
      </c>
      <c r="I233" s="201">
        <f>VLOOKUP($C233,'3.내부이동'!$C$7:$AA$501,25,FALSE)</f>
        <v>112</v>
      </c>
      <c r="J233" s="114">
        <f>IF(ISERROR(VLOOKUP($C233,'2.사회적인구 행정구역별 집계'!$C$6:$M$73,2,FALSE)),0,VLOOKUP($C233,'2.사회적인구 행정구역별 집계'!$C$6:$M$73,2,FALSE))</f>
        <v>0</v>
      </c>
      <c r="K233" s="114"/>
      <c r="L233" s="114">
        <f>IF(ISERROR(VLOOKUP($C233,'2.사회적인구 행정구역별 집계'!$C$6:$M$73,3,FALSE)),0,VLOOKUP($C233,'2.사회적인구 행정구역별 집계'!$C$6:$M$73,3,FALSE))</f>
        <v>0</v>
      </c>
      <c r="M233" s="114">
        <f>IF(ISERROR(VLOOKUP($C233,'2.사회적인구 행정구역별 집계'!$C$6:$M$73,4,FALSE)),0,VLOOKUP($C233,'2.사회적인구 행정구역별 집계'!$C$6:$M$73,4,FALSE))</f>
        <v>0</v>
      </c>
      <c r="N233" s="114">
        <f>IF(ISERROR(VLOOKUP($C233,'2.사회적인구 행정구역별 집계'!$C$6:$M$73,5,FALSE)),0,VLOOKUP($C233,'2.사회적인구 행정구역별 집계'!$C$6:$M$73,5,FALSE))</f>
        <v>0</v>
      </c>
      <c r="O233" s="114">
        <f>IF(ISERROR(VLOOKUP($C233,'2.사회적인구 행정구역별 집계'!$C$6:$M$73,6,FALSE)),0,VLOOKUP($C233,'2.사회적인구 행정구역별 집계'!$C$6:$M$73,6,FALSE))</f>
        <v>0</v>
      </c>
      <c r="P233" s="160">
        <f t="shared" si="66"/>
        <v>110</v>
      </c>
      <c r="Q233" s="160">
        <f t="shared" si="67"/>
        <v>110</v>
      </c>
      <c r="R233" s="160">
        <f t="shared" si="67"/>
        <v>108</v>
      </c>
      <c r="S233" s="160">
        <f t="shared" si="68"/>
        <v>108</v>
      </c>
      <c r="T233" s="160">
        <f t="shared" si="69"/>
        <v>110</v>
      </c>
      <c r="U233" s="160">
        <f t="shared" si="70"/>
        <v>112</v>
      </c>
    </row>
    <row r="234" spans="1:21" ht="18" customHeight="1">
      <c r="A234" s="194" t="s">
        <v>1423</v>
      </c>
      <c r="B234" s="194" t="s">
        <v>1431</v>
      </c>
      <c r="C234" s="197" t="s">
        <v>349</v>
      </c>
      <c r="D234" s="201">
        <f>VLOOKUP($C234,'3.내부이동'!$C$7:$AA$501,20,FALSE)</f>
        <v>78</v>
      </c>
      <c r="E234" s="201">
        <f>VLOOKUP($C234,'3.내부이동'!$C$7:$AA$501,21,FALSE)</f>
        <v>78</v>
      </c>
      <c r="F234" s="201">
        <f>VLOOKUP($C234,'3.내부이동'!$C$7:$AA$501,22,FALSE)</f>
        <v>77</v>
      </c>
      <c r="G234" s="201">
        <f>VLOOKUP($C234,'3.내부이동'!$C$7:$AA$501,23,FALSE)</f>
        <v>77</v>
      </c>
      <c r="H234" s="201">
        <f>VLOOKUP($C234,'3.내부이동'!$C$7:$AA$501,24,FALSE)</f>
        <v>78</v>
      </c>
      <c r="I234" s="201">
        <f>VLOOKUP($C234,'3.내부이동'!$C$7:$AA$501,25,FALSE)</f>
        <v>80</v>
      </c>
      <c r="J234" s="114">
        <f>IF(ISERROR(VLOOKUP($C234,'2.사회적인구 행정구역별 집계'!$C$6:$M$73,2,FALSE)),0,VLOOKUP($C234,'2.사회적인구 행정구역별 집계'!$C$6:$M$73,2,FALSE))</f>
        <v>0</v>
      </c>
      <c r="K234" s="114"/>
      <c r="L234" s="114">
        <f>IF(ISERROR(VLOOKUP($C234,'2.사회적인구 행정구역별 집계'!$C$6:$M$73,3,FALSE)),0,VLOOKUP($C234,'2.사회적인구 행정구역별 집계'!$C$6:$M$73,3,FALSE))</f>
        <v>0</v>
      </c>
      <c r="M234" s="114">
        <f>IF(ISERROR(VLOOKUP($C234,'2.사회적인구 행정구역별 집계'!$C$6:$M$73,4,FALSE)),0,VLOOKUP($C234,'2.사회적인구 행정구역별 집계'!$C$6:$M$73,4,FALSE))</f>
        <v>0</v>
      </c>
      <c r="N234" s="114">
        <f>IF(ISERROR(VLOOKUP($C234,'2.사회적인구 행정구역별 집계'!$C$6:$M$73,5,FALSE)),0,VLOOKUP($C234,'2.사회적인구 행정구역별 집계'!$C$6:$M$73,5,FALSE))</f>
        <v>0</v>
      </c>
      <c r="O234" s="114">
        <f>IF(ISERROR(VLOOKUP($C234,'2.사회적인구 행정구역별 집계'!$C$6:$M$73,6,FALSE)),0,VLOOKUP($C234,'2.사회적인구 행정구역별 집계'!$C$6:$M$73,6,FALSE))</f>
        <v>0</v>
      </c>
      <c r="P234" s="160">
        <f t="shared" si="66"/>
        <v>78</v>
      </c>
      <c r="Q234" s="160">
        <f t="shared" si="67"/>
        <v>78</v>
      </c>
      <c r="R234" s="160">
        <f t="shared" si="67"/>
        <v>77</v>
      </c>
      <c r="S234" s="160">
        <f t="shared" si="68"/>
        <v>77</v>
      </c>
      <c r="T234" s="160">
        <f t="shared" si="69"/>
        <v>78</v>
      </c>
      <c r="U234" s="160">
        <f t="shared" si="70"/>
        <v>80</v>
      </c>
    </row>
    <row r="235" spans="1:21" ht="18" customHeight="1">
      <c r="A235" s="194" t="s">
        <v>1423</v>
      </c>
      <c r="B235" s="194" t="s">
        <v>1431</v>
      </c>
      <c r="C235" s="197" t="s">
        <v>350</v>
      </c>
      <c r="D235" s="201">
        <f>VLOOKUP($C235,'3.내부이동'!$C$7:$AA$501,20,FALSE)</f>
        <v>108</v>
      </c>
      <c r="E235" s="201">
        <f>VLOOKUP($C235,'3.내부이동'!$C$7:$AA$501,21,FALSE)</f>
        <v>108</v>
      </c>
      <c r="F235" s="201">
        <f>VLOOKUP($C235,'3.내부이동'!$C$7:$AA$501,22,FALSE)</f>
        <v>106</v>
      </c>
      <c r="G235" s="201">
        <f>VLOOKUP($C235,'3.내부이동'!$C$7:$AA$501,23,FALSE)</f>
        <v>106</v>
      </c>
      <c r="H235" s="201">
        <f>VLOOKUP($C235,'3.내부이동'!$C$7:$AA$501,24,FALSE)</f>
        <v>108</v>
      </c>
      <c r="I235" s="201">
        <f>VLOOKUP($C235,'3.내부이동'!$C$7:$AA$501,25,FALSE)</f>
        <v>110</v>
      </c>
      <c r="J235" s="114">
        <f>IF(ISERROR(VLOOKUP($C235,'2.사회적인구 행정구역별 집계'!$C$6:$M$73,2,FALSE)),0,VLOOKUP($C235,'2.사회적인구 행정구역별 집계'!$C$6:$M$73,2,FALSE))</f>
        <v>0</v>
      </c>
      <c r="K235" s="114"/>
      <c r="L235" s="114">
        <f>IF(ISERROR(VLOOKUP($C235,'2.사회적인구 행정구역별 집계'!$C$6:$M$73,3,FALSE)),0,VLOOKUP($C235,'2.사회적인구 행정구역별 집계'!$C$6:$M$73,3,FALSE))</f>
        <v>0</v>
      </c>
      <c r="M235" s="114">
        <f>IF(ISERROR(VLOOKUP($C235,'2.사회적인구 행정구역별 집계'!$C$6:$M$73,4,FALSE)),0,VLOOKUP($C235,'2.사회적인구 행정구역별 집계'!$C$6:$M$73,4,FALSE))</f>
        <v>0</v>
      </c>
      <c r="N235" s="114">
        <f>IF(ISERROR(VLOOKUP($C235,'2.사회적인구 행정구역별 집계'!$C$6:$M$73,5,FALSE)),0,VLOOKUP($C235,'2.사회적인구 행정구역별 집계'!$C$6:$M$73,5,FALSE))</f>
        <v>0</v>
      </c>
      <c r="O235" s="114">
        <f>IF(ISERROR(VLOOKUP($C235,'2.사회적인구 행정구역별 집계'!$C$6:$M$73,6,FALSE)),0,VLOOKUP($C235,'2.사회적인구 행정구역별 집계'!$C$6:$M$73,6,FALSE))</f>
        <v>0</v>
      </c>
      <c r="P235" s="160">
        <f t="shared" si="66"/>
        <v>108</v>
      </c>
      <c r="Q235" s="160">
        <f t="shared" si="67"/>
        <v>108</v>
      </c>
      <c r="R235" s="160">
        <f t="shared" si="67"/>
        <v>106</v>
      </c>
      <c r="S235" s="160">
        <f t="shared" si="68"/>
        <v>106</v>
      </c>
      <c r="T235" s="160">
        <f t="shared" si="69"/>
        <v>108</v>
      </c>
      <c r="U235" s="160">
        <f t="shared" si="70"/>
        <v>110</v>
      </c>
    </row>
    <row r="236" spans="1:21" ht="18" customHeight="1">
      <c r="A236" s="194" t="s">
        <v>1423</v>
      </c>
      <c r="B236" s="194" t="s">
        <v>1431</v>
      </c>
      <c r="C236" s="197" t="s">
        <v>351</v>
      </c>
      <c r="D236" s="201">
        <f>VLOOKUP($C236,'3.내부이동'!$C$7:$AA$501,20,FALSE)</f>
        <v>76</v>
      </c>
      <c r="E236" s="201">
        <f>VLOOKUP($C236,'3.내부이동'!$C$7:$AA$501,21,FALSE)</f>
        <v>76</v>
      </c>
      <c r="F236" s="201">
        <f>VLOOKUP($C236,'3.내부이동'!$C$7:$AA$501,22,FALSE)</f>
        <v>75</v>
      </c>
      <c r="G236" s="201">
        <f>VLOOKUP($C236,'3.내부이동'!$C$7:$AA$501,23,FALSE)</f>
        <v>74</v>
      </c>
      <c r="H236" s="201">
        <f>VLOOKUP($C236,'3.내부이동'!$C$7:$AA$501,24,FALSE)</f>
        <v>76</v>
      </c>
      <c r="I236" s="201">
        <f>VLOOKUP($C236,'3.내부이동'!$C$7:$AA$501,25,FALSE)</f>
        <v>78</v>
      </c>
      <c r="J236" s="114">
        <f>IF(ISERROR(VLOOKUP($C236,'2.사회적인구 행정구역별 집계'!$C$6:$M$73,2,FALSE)),0,VLOOKUP($C236,'2.사회적인구 행정구역별 집계'!$C$6:$M$73,2,FALSE))</f>
        <v>0</v>
      </c>
      <c r="K236" s="114"/>
      <c r="L236" s="114">
        <f>IF(ISERROR(VLOOKUP($C236,'2.사회적인구 행정구역별 집계'!$C$6:$M$73,3,FALSE)),0,VLOOKUP($C236,'2.사회적인구 행정구역별 집계'!$C$6:$M$73,3,FALSE))</f>
        <v>0</v>
      </c>
      <c r="M236" s="114">
        <f>IF(ISERROR(VLOOKUP($C236,'2.사회적인구 행정구역별 집계'!$C$6:$M$73,4,FALSE)),0,VLOOKUP($C236,'2.사회적인구 행정구역별 집계'!$C$6:$M$73,4,FALSE))</f>
        <v>0</v>
      </c>
      <c r="N236" s="114">
        <f>IF(ISERROR(VLOOKUP($C236,'2.사회적인구 행정구역별 집계'!$C$6:$M$73,5,FALSE)),0,VLOOKUP($C236,'2.사회적인구 행정구역별 집계'!$C$6:$M$73,5,FALSE))</f>
        <v>0</v>
      </c>
      <c r="O236" s="114">
        <f>IF(ISERROR(VLOOKUP($C236,'2.사회적인구 행정구역별 집계'!$C$6:$M$73,6,FALSE)),0,VLOOKUP($C236,'2.사회적인구 행정구역별 집계'!$C$6:$M$73,6,FALSE))</f>
        <v>0</v>
      </c>
      <c r="P236" s="160">
        <f t="shared" si="66"/>
        <v>76</v>
      </c>
      <c r="Q236" s="160">
        <f t="shared" si="67"/>
        <v>76</v>
      </c>
      <c r="R236" s="160">
        <f t="shared" si="67"/>
        <v>75</v>
      </c>
      <c r="S236" s="160">
        <f t="shared" si="68"/>
        <v>74</v>
      </c>
      <c r="T236" s="160">
        <f t="shared" si="69"/>
        <v>76</v>
      </c>
      <c r="U236" s="160">
        <f t="shared" si="70"/>
        <v>78</v>
      </c>
    </row>
    <row r="237" spans="1:21" ht="18" customHeight="1">
      <c r="A237" s="194" t="s">
        <v>1423</v>
      </c>
      <c r="B237" s="194" t="s">
        <v>1432</v>
      </c>
      <c r="C237" s="197" t="s">
        <v>352</v>
      </c>
      <c r="D237" s="201">
        <f>VLOOKUP($C237,'3.내부이동'!$C$7:$AA$501,20,FALSE)</f>
        <v>181</v>
      </c>
      <c r="E237" s="201">
        <f>VLOOKUP($C237,'3.내부이동'!$C$7:$AA$501,21,FALSE)</f>
        <v>181</v>
      </c>
      <c r="F237" s="201">
        <f>VLOOKUP($C237,'3.내부이동'!$C$7:$AA$501,22,FALSE)</f>
        <v>178</v>
      </c>
      <c r="G237" s="201">
        <f>VLOOKUP($C237,'3.내부이동'!$C$7:$AA$501,23,FALSE)</f>
        <v>177</v>
      </c>
      <c r="H237" s="201">
        <f>VLOOKUP($C237,'3.내부이동'!$C$7:$AA$501,24,FALSE)</f>
        <v>181</v>
      </c>
      <c r="I237" s="201">
        <f>VLOOKUP($C237,'3.내부이동'!$C$7:$AA$501,25,FALSE)</f>
        <v>184</v>
      </c>
      <c r="J237" s="114">
        <f>IF(ISERROR(VLOOKUP($C237,'2.사회적인구 행정구역별 집계'!$C$6:$M$73,2,FALSE)),0,VLOOKUP($C237,'2.사회적인구 행정구역별 집계'!$C$6:$M$73,2,FALSE))</f>
        <v>0</v>
      </c>
      <c r="K237" s="114"/>
      <c r="L237" s="114">
        <f>IF(ISERROR(VLOOKUP($C237,'2.사회적인구 행정구역별 집계'!$C$6:$M$73,3,FALSE)),0,VLOOKUP($C237,'2.사회적인구 행정구역별 집계'!$C$6:$M$73,3,FALSE))</f>
        <v>0</v>
      </c>
      <c r="M237" s="114">
        <f>IF(ISERROR(VLOOKUP($C237,'2.사회적인구 행정구역별 집계'!$C$6:$M$73,4,FALSE)),0,VLOOKUP($C237,'2.사회적인구 행정구역별 집계'!$C$6:$M$73,4,FALSE))</f>
        <v>0</v>
      </c>
      <c r="N237" s="114">
        <f>IF(ISERROR(VLOOKUP($C237,'2.사회적인구 행정구역별 집계'!$C$6:$M$73,5,FALSE)),0,VLOOKUP($C237,'2.사회적인구 행정구역별 집계'!$C$6:$M$73,5,FALSE))</f>
        <v>0</v>
      </c>
      <c r="O237" s="114">
        <f>IF(ISERROR(VLOOKUP($C237,'2.사회적인구 행정구역별 집계'!$C$6:$M$73,6,FALSE)),0,VLOOKUP($C237,'2.사회적인구 행정구역별 집계'!$C$6:$M$73,6,FALSE))</f>
        <v>0</v>
      </c>
      <c r="P237" s="160">
        <f t="shared" si="66"/>
        <v>181</v>
      </c>
      <c r="Q237" s="160">
        <f t="shared" si="67"/>
        <v>181</v>
      </c>
      <c r="R237" s="160">
        <f t="shared" si="67"/>
        <v>178</v>
      </c>
      <c r="S237" s="160">
        <f t="shared" si="68"/>
        <v>177</v>
      </c>
      <c r="T237" s="160">
        <f t="shared" si="69"/>
        <v>181</v>
      </c>
      <c r="U237" s="160">
        <f t="shared" si="70"/>
        <v>184</v>
      </c>
    </row>
    <row r="238" spans="1:21" ht="18" customHeight="1">
      <c r="A238" s="194" t="s">
        <v>1423</v>
      </c>
      <c r="B238" s="194" t="s">
        <v>1432</v>
      </c>
      <c r="C238" s="197" t="s">
        <v>353</v>
      </c>
      <c r="D238" s="201">
        <f>VLOOKUP($C238,'3.내부이동'!$C$7:$AA$501,20,FALSE)</f>
        <v>217</v>
      </c>
      <c r="E238" s="201">
        <f>VLOOKUP($C238,'3.내부이동'!$C$7:$AA$501,21,FALSE)</f>
        <v>217</v>
      </c>
      <c r="F238" s="201">
        <f>VLOOKUP($C238,'3.내부이동'!$C$7:$AA$501,22,FALSE)</f>
        <v>214</v>
      </c>
      <c r="G238" s="201">
        <f>VLOOKUP($C238,'3.내부이동'!$C$7:$AA$501,23,FALSE)</f>
        <v>212</v>
      </c>
      <c r="H238" s="201">
        <f>VLOOKUP($C238,'3.내부이동'!$C$7:$AA$501,24,FALSE)</f>
        <v>217</v>
      </c>
      <c r="I238" s="201">
        <f>VLOOKUP($C238,'3.내부이동'!$C$7:$AA$501,25,FALSE)</f>
        <v>221</v>
      </c>
      <c r="J238" s="114">
        <f>IF(ISERROR(VLOOKUP($C238,'2.사회적인구 행정구역별 집계'!$C$6:$M$73,2,FALSE)),0,VLOOKUP($C238,'2.사회적인구 행정구역별 집계'!$C$6:$M$73,2,FALSE))</f>
        <v>0</v>
      </c>
      <c r="K238" s="114"/>
      <c r="L238" s="114">
        <f>IF(ISERROR(VLOOKUP($C238,'2.사회적인구 행정구역별 집계'!$C$6:$M$73,3,FALSE)),0,VLOOKUP($C238,'2.사회적인구 행정구역별 집계'!$C$6:$M$73,3,FALSE))</f>
        <v>0</v>
      </c>
      <c r="M238" s="114">
        <f>IF(ISERROR(VLOOKUP($C238,'2.사회적인구 행정구역별 집계'!$C$6:$M$73,4,FALSE)),0,VLOOKUP($C238,'2.사회적인구 행정구역별 집계'!$C$6:$M$73,4,FALSE))</f>
        <v>0</v>
      </c>
      <c r="N238" s="114">
        <f>IF(ISERROR(VLOOKUP($C238,'2.사회적인구 행정구역별 집계'!$C$6:$M$73,5,FALSE)),0,VLOOKUP($C238,'2.사회적인구 행정구역별 집계'!$C$6:$M$73,5,FALSE))</f>
        <v>0</v>
      </c>
      <c r="O238" s="114">
        <f>IF(ISERROR(VLOOKUP($C238,'2.사회적인구 행정구역별 집계'!$C$6:$M$73,6,FALSE)),0,VLOOKUP($C238,'2.사회적인구 행정구역별 집계'!$C$6:$M$73,6,FALSE))</f>
        <v>0</v>
      </c>
      <c r="P238" s="160">
        <f t="shared" si="66"/>
        <v>217</v>
      </c>
      <c r="Q238" s="160">
        <f t="shared" si="67"/>
        <v>217</v>
      </c>
      <c r="R238" s="160">
        <f t="shared" si="67"/>
        <v>214</v>
      </c>
      <c r="S238" s="160">
        <f t="shared" si="68"/>
        <v>212</v>
      </c>
      <c r="T238" s="160">
        <f t="shared" si="69"/>
        <v>217</v>
      </c>
      <c r="U238" s="160">
        <f t="shared" si="70"/>
        <v>221</v>
      </c>
    </row>
    <row r="239" spans="1:21" ht="18" customHeight="1">
      <c r="A239" s="194" t="s">
        <v>1423</v>
      </c>
      <c r="B239" s="194" t="s">
        <v>1432</v>
      </c>
      <c r="C239" s="197" t="s">
        <v>354</v>
      </c>
      <c r="D239" s="201">
        <f>VLOOKUP($C239,'3.내부이동'!$C$7:$AA$501,20,FALSE)</f>
        <v>129</v>
      </c>
      <c r="E239" s="201">
        <f>VLOOKUP($C239,'3.내부이동'!$C$7:$AA$501,21,FALSE)</f>
        <v>130</v>
      </c>
      <c r="F239" s="201">
        <f>VLOOKUP($C239,'3.내부이동'!$C$7:$AA$501,22,FALSE)</f>
        <v>128</v>
      </c>
      <c r="G239" s="201">
        <f>VLOOKUP($C239,'3.내부이동'!$C$7:$AA$501,23,FALSE)</f>
        <v>126</v>
      </c>
      <c r="H239" s="201">
        <f>VLOOKUP($C239,'3.내부이동'!$C$7:$AA$501,24,FALSE)</f>
        <v>129</v>
      </c>
      <c r="I239" s="201">
        <f>VLOOKUP($C239,'3.내부이동'!$C$7:$AA$501,25,FALSE)</f>
        <v>132</v>
      </c>
      <c r="J239" s="114">
        <f>IF(ISERROR(VLOOKUP($C239,'2.사회적인구 행정구역별 집계'!$C$6:$M$73,2,FALSE)),0,VLOOKUP($C239,'2.사회적인구 행정구역별 집계'!$C$6:$M$73,2,FALSE))</f>
        <v>0</v>
      </c>
      <c r="K239" s="114"/>
      <c r="L239" s="114">
        <f>IF(ISERROR(VLOOKUP($C239,'2.사회적인구 행정구역별 집계'!$C$6:$M$73,3,FALSE)),0,VLOOKUP($C239,'2.사회적인구 행정구역별 집계'!$C$6:$M$73,3,FALSE))</f>
        <v>0</v>
      </c>
      <c r="M239" s="114">
        <f>IF(ISERROR(VLOOKUP($C239,'2.사회적인구 행정구역별 집계'!$C$6:$M$73,4,FALSE)),0,VLOOKUP($C239,'2.사회적인구 행정구역별 집계'!$C$6:$M$73,4,FALSE))</f>
        <v>0</v>
      </c>
      <c r="N239" s="114">
        <f>IF(ISERROR(VLOOKUP($C239,'2.사회적인구 행정구역별 집계'!$C$6:$M$73,5,FALSE)),0,VLOOKUP($C239,'2.사회적인구 행정구역별 집계'!$C$6:$M$73,5,FALSE))</f>
        <v>0</v>
      </c>
      <c r="O239" s="114">
        <f>IF(ISERROR(VLOOKUP($C239,'2.사회적인구 행정구역별 집계'!$C$6:$M$73,6,FALSE)),0,VLOOKUP($C239,'2.사회적인구 행정구역별 집계'!$C$6:$M$73,6,FALSE))</f>
        <v>0</v>
      </c>
      <c r="P239" s="160">
        <f t="shared" si="66"/>
        <v>129</v>
      </c>
      <c r="Q239" s="160">
        <f t="shared" si="67"/>
        <v>130</v>
      </c>
      <c r="R239" s="160">
        <f t="shared" si="67"/>
        <v>128</v>
      </c>
      <c r="S239" s="160">
        <f t="shared" si="68"/>
        <v>126</v>
      </c>
      <c r="T239" s="160">
        <f t="shared" si="69"/>
        <v>129</v>
      </c>
      <c r="U239" s="160">
        <f t="shared" si="70"/>
        <v>132</v>
      </c>
    </row>
    <row r="240" spans="1:21" ht="18" customHeight="1">
      <c r="A240" s="194" t="s">
        <v>1423</v>
      </c>
      <c r="B240" s="194" t="s">
        <v>1433</v>
      </c>
      <c r="C240" s="197" t="s">
        <v>355</v>
      </c>
      <c r="D240" s="201">
        <f>VLOOKUP($C240,'3.내부이동'!$C$7:$AA$501,20,FALSE)</f>
        <v>138</v>
      </c>
      <c r="E240" s="201">
        <f>VLOOKUP($C240,'3.내부이동'!$C$7:$AA$501,21,FALSE)</f>
        <v>138</v>
      </c>
      <c r="F240" s="201">
        <f>VLOOKUP($C240,'3.내부이동'!$C$7:$AA$501,22,FALSE)</f>
        <v>136</v>
      </c>
      <c r="G240" s="201">
        <f>VLOOKUP($C240,'3.내부이동'!$C$7:$AA$501,23,FALSE)</f>
        <v>135</v>
      </c>
      <c r="H240" s="201">
        <f>VLOOKUP($C240,'3.내부이동'!$C$7:$AA$501,24,FALSE)</f>
        <v>138</v>
      </c>
      <c r="I240" s="201">
        <f>VLOOKUP($C240,'3.내부이동'!$C$7:$AA$501,25,FALSE)</f>
        <v>140</v>
      </c>
      <c r="J240" s="114">
        <f>IF(ISERROR(VLOOKUP($C240,'2.사회적인구 행정구역별 집계'!$C$6:$M$73,2,FALSE)),0,VLOOKUP($C240,'2.사회적인구 행정구역별 집계'!$C$6:$M$73,2,FALSE))</f>
        <v>0</v>
      </c>
      <c r="K240" s="114"/>
      <c r="L240" s="114">
        <f>IF(ISERROR(VLOOKUP($C240,'2.사회적인구 행정구역별 집계'!$C$6:$M$73,3,FALSE)),0,VLOOKUP($C240,'2.사회적인구 행정구역별 집계'!$C$6:$M$73,3,FALSE))</f>
        <v>0</v>
      </c>
      <c r="M240" s="114">
        <f>IF(ISERROR(VLOOKUP($C240,'2.사회적인구 행정구역별 집계'!$C$6:$M$73,4,FALSE)),0,VLOOKUP($C240,'2.사회적인구 행정구역별 집계'!$C$6:$M$73,4,FALSE))</f>
        <v>0</v>
      </c>
      <c r="N240" s="114">
        <f>IF(ISERROR(VLOOKUP($C240,'2.사회적인구 행정구역별 집계'!$C$6:$M$73,5,FALSE)),0,VLOOKUP($C240,'2.사회적인구 행정구역별 집계'!$C$6:$M$73,5,FALSE))</f>
        <v>0</v>
      </c>
      <c r="O240" s="114">
        <f>IF(ISERROR(VLOOKUP($C240,'2.사회적인구 행정구역별 집계'!$C$6:$M$73,6,FALSE)),0,VLOOKUP($C240,'2.사회적인구 행정구역별 집계'!$C$6:$M$73,6,FALSE))</f>
        <v>0</v>
      </c>
      <c r="P240" s="160">
        <f t="shared" si="66"/>
        <v>138</v>
      </c>
      <c r="Q240" s="160">
        <f t="shared" si="67"/>
        <v>138</v>
      </c>
      <c r="R240" s="160">
        <f t="shared" si="67"/>
        <v>136</v>
      </c>
      <c r="S240" s="160">
        <f t="shared" si="68"/>
        <v>135</v>
      </c>
      <c r="T240" s="160">
        <f t="shared" si="69"/>
        <v>138</v>
      </c>
      <c r="U240" s="160">
        <f t="shared" si="70"/>
        <v>140</v>
      </c>
    </row>
    <row r="241" spans="1:21" ht="18" customHeight="1">
      <c r="A241" s="194" t="s">
        <v>1423</v>
      </c>
      <c r="B241" s="194" t="s">
        <v>1433</v>
      </c>
      <c r="C241" s="197" t="s">
        <v>356</v>
      </c>
      <c r="D241" s="201">
        <f>VLOOKUP($C241,'3.내부이동'!$C$7:$AA$501,20,FALSE)</f>
        <v>262</v>
      </c>
      <c r="E241" s="201">
        <f>VLOOKUP($C241,'3.내부이동'!$C$7:$AA$501,21,FALSE)</f>
        <v>262</v>
      </c>
      <c r="F241" s="201">
        <f>VLOOKUP($C241,'3.내부이동'!$C$7:$AA$501,22,FALSE)</f>
        <v>258</v>
      </c>
      <c r="G241" s="201">
        <f>VLOOKUP($C241,'3.내부이동'!$C$7:$AA$501,23,FALSE)</f>
        <v>256</v>
      </c>
      <c r="H241" s="201">
        <f>VLOOKUP($C241,'3.내부이동'!$C$7:$AA$501,24,FALSE)</f>
        <v>262</v>
      </c>
      <c r="I241" s="201">
        <f>VLOOKUP($C241,'3.내부이동'!$C$7:$AA$501,25,FALSE)</f>
        <v>266</v>
      </c>
      <c r="J241" s="114">
        <f>IF(ISERROR(VLOOKUP($C241,'2.사회적인구 행정구역별 집계'!$C$6:$M$73,2,FALSE)),0,VLOOKUP($C241,'2.사회적인구 행정구역별 집계'!$C$6:$M$73,2,FALSE))</f>
        <v>0</v>
      </c>
      <c r="K241" s="114"/>
      <c r="L241" s="114">
        <f>IF(ISERROR(VLOOKUP($C241,'2.사회적인구 행정구역별 집계'!$C$6:$M$73,3,FALSE)),0,VLOOKUP($C241,'2.사회적인구 행정구역별 집계'!$C$6:$M$73,3,FALSE))</f>
        <v>0</v>
      </c>
      <c r="M241" s="114">
        <f>IF(ISERROR(VLOOKUP($C241,'2.사회적인구 행정구역별 집계'!$C$6:$M$73,4,FALSE)),0,VLOOKUP($C241,'2.사회적인구 행정구역별 집계'!$C$6:$M$73,4,FALSE))</f>
        <v>0</v>
      </c>
      <c r="N241" s="114">
        <f>IF(ISERROR(VLOOKUP($C241,'2.사회적인구 행정구역별 집계'!$C$6:$M$73,5,FALSE)),0,VLOOKUP($C241,'2.사회적인구 행정구역별 집계'!$C$6:$M$73,5,FALSE))</f>
        <v>0</v>
      </c>
      <c r="O241" s="114">
        <f>IF(ISERROR(VLOOKUP($C241,'2.사회적인구 행정구역별 집계'!$C$6:$M$73,6,FALSE)),0,VLOOKUP($C241,'2.사회적인구 행정구역별 집계'!$C$6:$M$73,6,FALSE))</f>
        <v>0</v>
      </c>
      <c r="P241" s="160">
        <f t="shared" si="66"/>
        <v>262</v>
      </c>
      <c r="Q241" s="160">
        <f t="shared" si="67"/>
        <v>262</v>
      </c>
      <c r="R241" s="160">
        <f t="shared" si="67"/>
        <v>258</v>
      </c>
      <c r="S241" s="160">
        <f t="shared" si="68"/>
        <v>256</v>
      </c>
      <c r="T241" s="160">
        <f t="shared" si="69"/>
        <v>262</v>
      </c>
      <c r="U241" s="160">
        <f t="shared" si="70"/>
        <v>266</v>
      </c>
    </row>
    <row r="242" spans="1:21" ht="18" customHeight="1">
      <c r="A242" s="194" t="s">
        <v>1423</v>
      </c>
      <c r="B242" s="194" t="s">
        <v>1433</v>
      </c>
      <c r="C242" s="197" t="s">
        <v>357</v>
      </c>
      <c r="D242" s="201">
        <f>VLOOKUP($C242,'3.내부이동'!$C$7:$AA$501,20,FALSE)</f>
        <v>105</v>
      </c>
      <c r="E242" s="201">
        <f>VLOOKUP($C242,'3.내부이동'!$C$7:$AA$501,21,FALSE)</f>
        <v>105</v>
      </c>
      <c r="F242" s="201">
        <f>VLOOKUP($C242,'3.내부이동'!$C$7:$AA$501,22,FALSE)</f>
        <v>103</v>
      </c>
      <c r="G242" s="201">
        <f>VLOOKUP($C242,'3.내부이동'!$C$7:$AA$501,23,FALSE)</f>
        <v>102</v>
      </c>
      <c r="H242" s="201">
        <f>VLOOKUP($C242,'3.내부이동'!$C$7:$AA$501,24,FALSE)</f>
        <v>105</v>
      </c>
      <c r="I242" s="201">
        <f>VLOOKUP($C242,'3.내부이동'!$C$7:$AA$501,25,FALSE)</f>
        <v>107</v>
      </c>
      <c r="J242" s="114">
        <f>IF(ISERROR(VLOOKUP($C242,'2.사회적인구 행정구역별 집계'!$C$6:$M$73,2,FALSE)),0,VLOOKUP($C242,'2.사회적인구 행정구역별 집계'!$C$6:$M$73,2,FALSE))</f>
        <v>0</v>
      </c>
      <c r="K242" s="114"/>
      <c r="L242" s="114">
        <f>IF(ISERROR(VLOOKUP($C242,'2.사회적인구 행정구역별 집계'!$C$6:$M$73,3,FALSE)),0,VLOOKUP($C242,'2.사회적인구 행정구역별 집계'!$C$6:$M$73,3,FALSE))</f>
        <v>0</v>
      </c>
      <c r="M242" s="114">
        <f>IF(ISERROR(VLOOKUP($C242,'2.사회적인구 행정구역별 집계'!$C$6:$M$73,4,FALSE)),0,VLOOKUP($C242,'2.사회적인구 행정구역별 집계'!$C$6:$M$73,4,FALSE))</f>
        <v>0</v>
      </c>
      <c r="N242" s="114">
        <f>IF(ISERROR(VLOOKUP($C242,'2.사회적인구 행정구역별 집계'!$C$6:$M$73,5,FALSE)),0,VLOOKUP($C242,'2.사회적인구 행정구역별 집계'!$C$6:$M$73,5,FALSE))</f>
        <v>0</v>
      </c>
      <c r="O242" s="114">
        <f>IF(ISERROR(VLOOKUP($C242,'2.사회적인구 행정구역별 집계'!$C$6:$M$73,6,FALSE)),0,VLOOKUP($C242,'2.사회적인구 행정구역별 집계'!$C$6:$M$73,6,FALSE))</f>
        <v>0</v>
      </c>
      <c r="P242" s="160">
        <f t="shared" si="66"/>
        <v>105</v>
      </c>
      <c r="Q242" s="160">
        <f t="shared" si="67"/>
        <v>105</v>
      </c>
      <c r="R242" s="160">
        <f t="shared" si="67"/>
        <v>103</v>
      </c>
      <c r="S242" s="160">
        <f t="shared" si="68"/>
        <v>102</v>
      </c>
      <c r="T242" s="160">
        <f t="shared" si="69"/>
        <v>105</v>
      </c>
      <c r="U242" s="160">
        <f t="shared" si="70"/>
        <v>107</v>
      </c>
    </row>
    <row r="243" spans="1:21" ht="18" customHeight="1">
      <c r="A243" s="194" t="s">
        <v>1423</v>
      </c>
      <c r="B243" s="194" t="s">
        <v>1434</v>
      </c>
      <c r="C243" s="197" t="s">
        <v>358</v>
      </c>
      <c r="D243" s="201">
        <f>VLOOKUP($C243,'3.내부이동'!$C$7:$AA$501,20,FALSE)</f>
        <v>201</v>
      </c>
      <c r="E243" s="201">
        <f>VLOOKUP($C243,'3.내부이동'!$C$7:$AA$501,21,FALSE)</f>
        <v>201</v>
      </c>
      <c r="F243" s="201">
        <f>VLOOKUP($C243,'3.내부이동'!$C$7:$AA$501,22,FALSE)</f>
        <v>198</v>
      </c>
      <c r="G243" s="201">
        <f>VLOOKUP($C243,'3.내부이동'!$C$7:$AA$501,23,FALSE)</f>
        <v>197</v>
      </c>
      <c r="H243" s="201">
        <f>VLOOKUP($C243,'3.내부이동'!$C$7:$AA$501,24,FALSE)</f>
        <v>201</v>
      </c>
      <c r="I243" s="201">
        <f>VLOOKUP($C243,'3.내부이동'!$C$7:$AA$501,25,FALSE)</f>
        <v>205</v>
      </c>
      <c r="J243" s="114">
        <f>IF(ISERROR(VLOOKUP($C243,'2.사회적인구 행정구역별 집계'!$C$6:$M$73,2,FALSE)),0,VLOOKUP($C243,'2.사회적인구 행정구역별 집계'!$C$6:$M$73,2,FALSE))</f>
        <v>0</v>
      </c>
      <c r="K243" s="114"/>
      <c r="L243" s="114">
        <f>IF(ISERROR(VLOOKUP($C243,'2.사회적인구 행정구역별 집계'!$C$6:$M$73,3,FALSE)),0,VLOOKUP($C243,'2.사회적인구 행정구역별 집계'!$C$6:$M$73,3,FALSE))</f>
        <v>0</v>
      </c>
      <c r="M243" s="114">
        <f>IF(ISERROR(VLOOKUP($C243,'2.사회적인구 행정구역별 집계'!$C$6:$M$73,4,FALSE)),0,VLOOKUP($C243,'2.사회적인구 행정구역별 집계'!$C$6:$M$73,4,FALSE))</f>
        <v>0</v>
      </c>
      <c r="N243" s="114">
        <f>IF(ISERROR(VLOOKUP($C243,'2.사회적인구 행정구역별 집계'!$C$6:$M$73,5,FALSE)),0,VLOOKUP($C243,'2.사회적인구 행정구역별 집계'!$C$6:$M$73,5,FALSE))</f>
        <v>0</v>
      </c>
      <c r="O243" s="114">
        <f>IF(ISERROR(VLOOKUP($C243,'2.사회적인구 행정구역별 집계'!$C$6:$M$73,6,FALSE)),0,VLOOKUP($C243,'2.사회적인구 행정구역별 집계'!$C$6:$M$73,6,FALSE))</f>
        <v>0</v>
      </c>
      <c r="P243" s="160">
        <f t="shared" si="66"/>
        <v>201</v>
      </c>
      <c r="Q243" s="160">
        <f t="shared" si="67"/>
        <v>201</v>
      </c>
      <c r="R243" s="160">
        <f t="shared" si="67"/>
        <v>198</v>
      </c>
      <c r="S243" s="160">
        <f t="shared" si="68"/>
        <v>197</v>
      </c>
      <c r="T243" s="160">
        <f t="shared" si="69"/>
        <v>201</v>
      </c>
      <c r="U243" s="160">
        <f t="shared" si="70"/>
        <v>205</v>
      </c>
    </row>
    <row r="244" spans="1:21" ht="18" customHeight="1">
      <c r="A244" s="194" t="s">
        <v>1423</v>
      </c>
      <c r="B244" s="194" t="s">
        <v>1434</v>
      </c>
      <c r="C244" s="197" t="s">
        <v>359</v>
      </c>
      <c r="D244" s="201">
        <f>VLOOKUP($C244,'3.내부이동'!$C$7:$AA$501,20,FALSE)</f>
        <v>99</v>
      </c>
      <c r="E244" s="201">
        <f>VLOOKUP($C244,'3.내부이동'!$C$7:$AA$501,21,FALSE)</f>
        <v>99</v>
      </c>
      <c r="F244" s="201">
        <f>VLOOKUP($C244,'3.내부이동'!$C$7:$AA$501,22,FALSE)</f>
        <v>97</v>
      </c>
      <c r="G244" s="201">
        <f>VLOOKUP($C244,'3.내부이동'!$C$7:$AA$501,23,FALSE)</f>
        <v>96</v>
      </c>
      <c r="H244" s="201">
        <f>VLOOKUP($C244,'3.내부이동'!$C$7:$AA$501,24,FALSE)</f>
        <v>99</v>
      </c>
      <c r="I244" s="201">
        <f>VLOOKUP($C244,'3.내부이동'!$C$7:$AA$501,25,FALSE)</f>
        <v>100</v>
      </c>
      <c r="J244" s="114">
        <f>IF(ISERROR(VLOOKUP($C244,'2.사회적인구 행정구역별 집계'!$C$6:$M$73,2,FALSE)),0,VLOOKUP($C244,'2.사회적인구 행정구역별 집계'!$C$6:$M$73,2,FALSE))</f>
        <v>0</v>
      </c>
      <c r="K244" s="114"/>
      <c r="L244" s="114">
        <f>IF(ISERROR(VLOOKUP($C244,'2.사회적인구 행정구역별 집계'!$C$6:$M$73,3,FALSE)),0,VLOOKUP($C244,'2.사회적인구 행정구역별 집계'!$C$6:$M$73,3,FALSE))</f>
        <v>0</v>
      </c>
      <c r="M244" s="114">
        <f>IF(ISERROR(VLOOKUP($C244,'2.사회적인구 행정구역별 집계'!$C$6:$M$73,4,FALSE)),0,VLOOKUP($C244,'2.사회적인구 행정구역별 집계'!$C$6:$M$73,4,FALSE))</f>
        <v>0</v>
      </c>
      <c r="N244" s="114">
        <f>IF(ISERROR(VLOOKUP($C244,'2.사회적인구 행정구역별 집계'!$C$6:$M$73,5,FALSE)),0,VLOOKUP($C244,'2.사회적인구 행정구역별 집계'!$C$6:$M$73,5,FALSE))</f>
        <v>0</v>
      </c>
      <c r="O244" s="114">
        <f>IF(ISERROR(VLOOKUP($C244,'2.사회적인구 행정구역별 집계'!$C$6:$M$73,6,FALSE)),0,VLOOKUP($C244,'2.사회적인구 행정구역별 집계'!$C$6:$M$73,6,FALSE))</f>
        <v>0</v>
      </c>
      <c r="P244" s="160">
        <f t="shared" si="66"/>
        <v>99</v>
      </c>
      <c r="Q244" s="160">
        <f t="shared" si="67"/>
        <v>99</v>
      </c>
      <c r="R244" s="160">
        <f t="shared" si="67"/>
        <v>97</v>
      </c>
      <c r="S244" s="160">
        <f t="shared" si="68"/>
        <v>96</v>
      </c>
      <c r="T244" s="160">
        <f t="shared" si="69"/>
        <v>99</v>
      </c>
      <c r="U244" s="160">
        <f t="shared" si="70"/>
        <v>100</v>
      </c>
    </row>
    <row r="245" spans="1:21" ht="18" customHeight="1">
      <c r="A245" s="194" t="s">
        <v>1423</v>
      </c>
      <c r="B245" s="194" t="s">
        <v>1435</v>
      </c>
      <c r="C245" s="197" t="s">
        <v>360</v>
      </c>
      <c r="D245" s="201">
        <f>VLOOKUP($C245,'3.내부이동'!$C$7:$AA$501,20,FALSE)</f>
        <v>58</v>
      </c>
      <c r="E245" s="201">
        <f>VLOOKUP($C245,'3.내부이동'!$C$7:$AA$501,21,FALSE)</f>
        <v>58</v>
      </c>
      <c r="F245" s="201">
        <f>VLOOKUP($C245,'3.내부이동'!$C$7:$AA$501,22,FALSE)</f>
        <v>58</v>
      </c>
      <c r="G245" s="201">
        <f>VLOOKUP($C245,'3.내부이동'!$C$7:$AA$501,23,FALSE)</f>
        <v>57</v>
      </c>
      <c r="H245" s="201">
        <f>VLOOKUP($C245,'3.내부이동'!$C$7:$AA$501,24,FALSE)</f>
        <v>58</v>
      </c>
      <c r="I245" s="201">
        <f>VLOOKUP($C245,'3.내부이동'!$C$7:$AA$501,25,FALSE)</f>
        <v>59</v>
      </c>
      <c r="J245" s="114">
        <f>IF(ISERROR(VLOOKUP($C245,'2.사회적인구 행정구역별 집계'!$C$6:$M$73,2,FALSE)),0,VLOOKUP($C245,'2.사회적인구 행정구역별 집계'!$C$6:$M$73,2,FALSE))</f>
        <v>0</v>
      </c>
      <c r="K245" s="114"/>
      <c r="L245" s="114">
        <f>IF(ISERROR(VLOOKUP($C245,'2.사회적인구 행정구역별 집계'!$C$6:$M$73,3,FALSE)),0,VLOOKUP($C245,'2.사회적인구 행정구역별 집계'!$C$6:$M$73,3,FALSE))</f>
        <v>0</v>
      </c>
      <c r="M245" s="114">
        <f>IF(ISERROR(VLOOKUP($C245,'2.사회적인구 행정구역별 집계'!$C$6:$M$73,4,FALSE)),0,VLOOKUP($C245,'2.사회적인구 행정구역별 집계'!$C$6:$M$73,4,FALSE))</f>
        <v>0</v>
      </c>
      <c r="N245" s="114">
        <f>IF(ISERROR(VLOOKUP($C245,'2.사회적인구 행정구역별 집계'!$C$6:$M$73,5,FALSE)),0,VLOOKUP($C245,'2.사회적인구 행정구역별 집계'!$C$6:$M$73,5,FALSE))</f>
        <v>0</v>
      </c>
      <c r="O245" s="114">
        <f>IF(ISERROR(VLOOKUP($C245,'2.사회적인구 행정구역별 집계'!$C$6:$M$73,6,FALSE)),0,VLOOKUP($C245,'2.사회적인구 행정구역별 집계'!$C$6:$M$73,6,FALSE))</f>
        <v>0</v>
      </c>
      <c r="P245" s="160">
        <f t="shared" si="66"/>
        <v>58</v>
      </c>
      <c r="Q245" s="160">
        <f t="shared" si="67"/>
        <v>58</v>
      </c>
      <c r="R245" s="160">
        <f t="shared" si="67"/>
        <v>58</v>
      </c>
      <c r="S245" s="160">
        <f t="shared" si="68"/>
        <v>57</v>
      </c>
      <c r="T245" s="160">
        <f t="shared" si="69"/>
        <v>58</v>
      </c>
      <c r="U245" s="160">
        <f t="shared" si="70"/>
        <v>59</v>
      </c>
    </row>
    <row r="246" spans="1:21" ht="18" customHeight="1">
      <c r="A246" s="194" t="s">
        <v>1423</v>
      </c>
      <c r="B246" s="194" t="s">
        <v>1435</v>
      </c>
      <c r="C246" s="197" t="s">
        <v>361</v>
      </c>
      <c r="D246" s="201">
        <f>VLOOKUP($C246,'3.내부이동'!$C$7:$AA$501,20,FALSE)</f>
        <v>168</v>
      </c>
      <c r="E246" s="201">
        <f>VLOOKUP($C246,'3.내부이동'!$C$7:$AA$501,21,FALSE)</f>
        <v>169</v>
      </c>
      <c r="F246" s="201">
        <f>VLOOKUP($C246,'3.내부이동'!$C$7:$AA$501,22,FALSE)</f>
        <v>166</v>
      </c>
      <c r="G246" s="201">
        <f>VLOOKUP($C246,'3.내부이동'!$C$7:$AA$501,23,FALSE)</f>
        <v>164</v>
      </c>
      <c r="H246" s="201">
        <f>VLOOKUP($C246,'3.내부이동'!$C$7:$AA$501,24,FALSE)</f>
        <v>167</v>
      </c>
      <c r="I246" s="201">
        <f>VLOOKUP($C246,'3.내부이동'!$C$7:$AA$501,25,FALSE)</f>
        <v>171</v>
      </c>
      <c r="J246" s="114">
        <f>IF(ISERROR(VLOOKUP($C246,'2.사회적인구 행정구역별 집계'!$C$6:$M$73,2,FALSE)),0,VLOOKUP($C246,'2.사회적인구 행정구역별 집계'!$C$6:$M$73,2,FALSE))</f>
        <v>0</v>
      </c>
      <c r="K246" s="114"/>
      <c r="L246" s="114">
        <f>IF(ISERROR(VLOOKUP($C246,'2.사회적인구 행정구역별 집계'!$C$6:$M$73,3,FALSE)),0,VLOOKUP($C246,'2.사회적인구 행정구역별 집계'!$C$6:$M$73,3,FALSE))</f>
        <v>0</v>
      </c>
      <c r="M246" s="114">
        <f>IF(ISERROR(VLOOKUP($C246,'2.사회적인구 행정구역별 집계'!$C$6:$M$73,4,FALSE)),0,VLOOKUP($C246,'2.사회적인구 행정구역별 집계'!$C$6:$M$73,4,FALSE))</f>
        <v>0</v>
      </c>
      <c r="N246" s="114">
        <f>IF(ISERROR(VLOOKUP($C246,'2.사회적인구 행정구역별 집계'!$C$6:$M$73,5,FALSE)),0,VLOOKUP($C246,'2.사회적인구 행정구역별 집계'!$C$6:$M$73,5,FALSE))</f>
        <v>0</v>
      </c>
      <c r="O246" s="114">
        <f>IF(ISERROR(VLOOKUP($C246,'2.사회적인구 행정구역별 집계'!$C$6:$M$73,6,FALSE)),0,VLOOKUP($C246,'2.사회적인구 행정구역별 집계'!$C$6:$M$73,6,FALSE))</f>
        <v>0</v>
      </c>
      <c r="P246" s="160">
        <f t="shared" si="66"/>
        <v>168</v>
      </c>
      <c r="Q246" s="160">
        <f t="shared" si="67"/>
        <v>169</v>
      </c>
      <c r="R246" s="160">
        <f t="shared" si="67"/>
        <v>166</v>
      </c>
      <c r="S246" s="160">
        <f t="shared" si="68"/>
        <v>164</v>
      </c>
      <c r="T246" s="160">
        <f t="shared" si="69"/>
        <v>167</v>
      </c>
      <c r="U246" s="160">
        <f t="shared" si="70"/>
        <v>171</v>
      </c>
    </row>
    <row r="247" spans="1:21" ht="18" customHeight="1">
      <c r="A247" s="194" t="s">
        <v>1423</v>
      </c>
      <c r="B247" s="194" t="s">
        <v>1435</v>
      </c>
      <c r="C247" s="197" t="s">
        <v>362</v>
      </c>
      <c r="D247" s="201">
        <f>VLOOKUP($C247,'3.내부이동'!$C$7:$AA$501,20,FALSE)</f>
        <v>78</v>
      </c>
      <c r="E247" s="201">
        <f>VLOOKUP($C247,'3.내부이동'!$C$7:$AA$501,21,FALSE)</f>
        <v>78</v>
      </c>
      <c r="F247" s="201">
        <f>VLOOKUP($C247,'3.내부이동'!$C$7:$AA$501,22,FALSE)</f>
        <v>77</v>
      </c>
      <c r="G247" s="201">
        <f>VLOOKUP($C247,'3.내부이동'!$C$7:$AA$501,23,FALSE)</f>
        <v>77</v>
      </c>
      <c r="H247" s="201">
        <f>VLOOKUP($C247,'3.내부이동'!$C$7:$AA$501,24,FALSE)</f>
        <v>78</v>
      </c>
      <c r="I247" s="201">
        <f>VLOOKUP($C247,'3.내부이동'!$C$7:$AA$501,25,FALSE)</f>
        <v>80</v>
      </c>
      <c r="J247" s="114">
        <f>IF(ISERROR(VLOOKUP($C247,'2.사회적인구 행정구역별 집계'!$C$6:$M$73,2,FALSE)),0,VLOOKUP($C247,'2.사회적인구 행정구역별 집계'!$C$6:$M$73,2,FALSE))</f>
        <v>0</v>
      </c>
      <c r="K247" s="114"/>
      <c r="L247" s="114">
        <f>IF(ISERROR(VLOOKUP($C247,'2.사회적인구 행정구역별 집계'!$C$6:$M$73,3,FALSE)),0,VLOOKUP($C247,'2.사회적인구 행정구역별 집계'!$C$6:$M$73,3,FALSE))</f>
        <v>0</v>
      </c>
      <c r="M247" s="114">
        <f>IF(ISERROR(VLOOKUP($C247,'2.사회적인구 행정구역별 집계'!$C$6:$M$73,4,FALSE)),0,VLOOKUP($C247,'2.사회적인구 행정구역별 집계'!$C$6:$M$73,4,FALSE))</f>
        <v>0</v>
      </c>
      <c r="N247" s="114">
        <f>IF(ISERROR(VLOOKUP($C247,'2.사회적인구 행정구역별 집계'!$C$6:$M$73,5,FALSE)),0,VLOOKUP($C247,'2.사회적인구 행정구역별 집계'!$C$6:$M$73,5,FALSE))</f>
        <v>0</v>
      </c>
      <c r="O247" s="114">
        <f>IF(ISERROR(VLOOKUP($C247,'2.사회적인구 행정구역별 집계'!$C$6:$M$73,6,FALSE)),0,VLOOKUP($C247,'2.사회적인구 행정구역별 집계'!$C$6:$M$73,6,FALSE))</f>
        <v>0</v>
      </c>
      <c r="P247" s="160">
        <f t="shared" si="66"/>
        <v>78</v>
      </c>
      <c r="Q247" s="160">
        <f t="shared" si="67"/>
        <v>78</v>
      </c>
      <c r="R247" s="160">
        <f t="shared" si="67"/>
        <v>77</v>
      </c>
      <c r="S247" s="160">
        <f t="shared" si="68"/>
        <v>77</v>
      </c>
      <c r="T247" s="160">
        <f t="shared" si="69"/>
        <v>78</v>
      </c>
      <c r="U247" s="160">
        <f t="shared" si="70"/>
        <v>80</v>
      </c>
    </row>
    <row r="248" spans="1:21" ht="18" customHeight="1">
      <c r="A248" s="195" t="s">
        <v>1436</v>
      </c>
      <c r="B248" s="232" t="s">
        <v>1364</v>
      </c>
      <c r="C248" s="232"/>
      <c r="D248" s="196">
        <f>SUM(D249:D288)</f>
        <v>7175</v>
      </c>
      <c r="E248" s="196">
        <f t="shared" ref="E248:I248" si="71">SUM(E249:E288)</f>
        <v>7186</v>
      </c>
      <c r="F248" s="196">
        <f t="shared" si="71"/>
        <v>7075</v>
      </c>
      <c r="G248" s="196">
        <f t="shared" si="71"/>
        <v>6999</v>
      </c>
      <c r="H248" s="196">
        <f t="shared" si="71"/>
        <v>7170</v>
      </c>
      <c r="I248" s="196">
        <f t="shared" si="71"/>
        <v>7300</v>
      </c>
      <c r="J248" s="196">
        <f>SUM(J249:J288)</f>
        <v>0</v>
      </c>
      <c r="K248" s="196">
        <f t="shared" ref="K248:O248" si="72">SUM(K249:K288)</f>
        <v>0</v>
      </c>
      <c r="L248" s="196">
        <f t="shared" si="72"/>
        <v>0</v>
      </c>
      <c r="M248" s="196">
        <f t="shared" si="72"/>
        <v>0</v>
      </c>
      <c r="N248" s="196">
        <f t="shared" si="72"/>
        <v>0</v>
      </c>
      <c r="O248" s="196">
        <f t="shared" si="72"/>
        <v>0</v>
      </c>
      <c r="P248" s="196">
        <f>SUM(P249:P288)</f>
        <v>7175</v>
      </c>
      <c r="Q248" s="196">
        <f t="shared" ref="Q248" si="73">SUM(Q249:Q288)</f>
        <v>7186</v>
      </c>
      <c r="R248" s="196">
        <f t="shared" ref="R248:U248" si="74">SUM(R249:R288)</f>
        <v>7075</v>
      </c>
      <c r="S248" s="196">
        <f t="shared" si="74"/>
        <v>6999</v>
      </c>
      <c r="T248" s="196">
        <f t="shared" si="74"/>
        <v>7170</v>
      </c>
      <c r="U248" s="196">
        <f t="shared" si="74"/>
        <v>7300</v>
      </c>
    </row>
    <row r="249" spans="1:21" ht="18" customHeight="1">
      <c r="A249" s="194" t="s">
        <v>1436</v>
      </c>
      <c r="B249" s="198" t="s">
        <v>364</v>
      </c>
      <c r="C249" s="197" t="s">
        <v>364</v>
      </c>
      <c r="D249" s="201">
        <f>VLOOKUP($C249,'3.내부이동'!$C$7:$AA$501,20,FALSE)</f>
        <v>285</v>
      </c>
      <c r="E249" s="201">
        <f>VLOOKUP($C249,'3.내부이동'!$C$7:$AA$501,21,FALSE)</f>
        <v>286</v>
      </c>
      <c r="F249" s="201">
        <f>VLOOKUP($C249,'3.내부이동'!$C$7:$AA$501,22,FALSE)</f>
        <v>281</v>
      </c>
      <c r="G249" s="201">
        <f>VLOOKUP($C249,'3.내부이동'!$C$7:$AA$501,23,FALSE)</f>
        <v>278</v>
      </c>
      <c r="H249" s="201">
        <f>VLOOKUP($C249,'3.내부이동'!$C$7:$AA$501,24,FALSE)</f>
        <v>285</v>
      </c>
      <c r="I249" s="201">
        <f>VLOOKUP($C249,'3.내부이동'!$C$7:$AA$501,25,FALSE)</f>
        <v>290</v>
      </c>
      <c r="J249" s="114">
        <f>IF(ISERROR(VLOOKUP($C249,'2.사회적인구 행정구역별 집계'!$C$6:$M$73,2,FALSE)),0,VLOOKUP($C249,'2.사회적인구 행정구역별 집계'!$C$6:$M$73,2,FALSE))</f>
        <v>0</v>
      </c>
      <c r="K249" s="114"/>
      <c r="L249" s="114">
        <f>IF(ISERROR(VLOOKUP($C249,'2.사회적인구 행정구역별 집계'!$C$6:$M$73,3,FALSE)),0,VLOOKUP($C249,'2.사회적인구 행정구역별 집계'!$C$6:$M$73,3,FALSE))</f>
        <v>0</v>
      </c>
      <c r="M249" s="114">
        <f>IF(ISERROR(VLOOKUP($C249,'2.사회적인구 행정구역별 집계'!$C$6:$M$73,4,FALSE)),0,VLOOKUP($C249,'2.사회적인구 행정구역별 집계'!$C$6:$M$73,4,FALSE))</f>
        <v>0</v>
      </c>
      <c r="N249" s="114">
        <f>IF(ISERROR(VLOOKUP($C249,'2.사회적인구 행정구역별 집계'!$C$6:$M$73,5,FALSE)),0,VLOOKUP($C249,'2.사회적인구 행정구역별 집계'!$C$6:$M$73,5,FALSE))</f>
        <v>0</v>
      </c>
      <c r="O249" s="114">
        <f>IF(ISERROR(VLOOKUP($C249,'2.사회적인구 행정구역별 집계'!$C$6:$M$73,6,FALSE)),0,VLOOKUP($C249,'2.사회적인구 행정구역별 집계'!$C$6:$M$73,6,FALSE))</f>
        <v>0</v>
      </c>
      <c r="P249" s="160">
        <f t="shared" ref="P249:P288" si="75">D249+J249</f>
        <v>285</v>
      </c>
      <c r="Q249" s="160">
        <f t="shared" ref="Q249:R288" si="76">E249+K249</f>
        <v>286</v>
      </c>
      <c r="R249" s="160">
        <f t="shared" si="76"/>
        <v>281</v>
      </c>
      <c r="S249" s="160">
        <f t="shared" ref="S249:S288" si="77">G249+M249</f>
        <v>278</v>
      </c>
      <c r="T249" s="160">
        <f t="shared" ref="T249:T288" si="78">H249+N249</f>
        <v>285</v>
      </c>
      <c r="U249" s="160">
        <f t="shared" ref="U249:U288" si="79">I249+O249</f>
        <v>290</v>
      </c>
    </row>
    <row r="250" spans="1:21" ht="18" customHeight="1">
      <c r="A250" s="194" t="s">
        <v>1436</v>
      </c>
      <c r="B250" s="198" t="s">
        <v>365</v>
      </c>
      <c r="C250" s="197" t="s">
        <v>365</v>
      </c>
      <c r="D250" s="201">
        <f>VLOOKUP($C250,'3.내부이동'!$C$7:$AA$501,20,FALSE)</f>
        <v>162</v>
      </c>
      <c r="E250" s="201">
        <f>VLOOKUP($C250,'3.내부이동'!$C$7:$AA$501,21,FALSE)</f>
        <v>162</v>
      </c>
      <c r="F250" s="201">
        <f>VLOOKUP($C250,'3.내부이동'!$C$7:$AA$501,22,FALSE)</f>
        <v>160</v>
      </c>
      <c r="G250" s="201">
        <f>VLOOKUP($C250,'3.내부이동'!$C$7:$AA$501,23,FALSE)</f>
        <v>158</v>
      </c>
      <c r="H250" s="201">
        <f>VLOOKUP($C250,'3.내부이동'!$C$7:$AA$501,24,FALSE)</f>
        <v>162</v>
      </c>
      <c r="I250" s="201">
        <f>VLOOKUP($C250,'3.내부이동'!$C$7:$AA$501,25,FALSE)</f>
        <v>165</v>
      </c>
      <c r="J250" s="114">
        <f>IF(ISERROR(VLOOKUP($C250,'2.사회적인구 행정구역별 집계'!$C$6:$M$73,2,FALSE)),0,VLOOKUP($C250,'2.사회적인구 행정구역별 집계'!$C$6:$M$73,2,FALSE))</f>
        <v>0</v>
      </c>
      <c r="K250" s="114"/>
      <c r="L250" s="114">
        <f>IF(ISERROR(VLOOKUP($C250,'2.사회적인구 행정구역별 집계'!$C$6:$M$73,3,FALSE)),0,VLOOKUP($C250,'2.사회적인구 행정구역별 집계'!$C$6:$M$73,3,FALSE))</f>
        <v>0</v>
      </c>
      <c r="M250" s="114">
        <f>IF(ISERROR(VLOOKUP($C250,'2.사회적인구 행정구역별 집계'!$C$6:$M$73,4,FALSE)),0,VLOOKUP($C250,'2.사회적인구 행정구역별 집계'!$C$6:$M$73,4,FALSE))</f>
        <v>0</v>
      </c>
      <c r="N250" s="114">
        <f>IF(ISERROR(VLOOKUP($C250,'2.사회적인구 행정구역별 집계'!$C$6:$M$73,5,FALSE)),0,VLOOKUP($C250,'2.사회적인구 행정구역별 집계'!$C$6:$M$73,5,FALSE))</f>
        <v>0</v>
      </c>
      <c r="O250" s="114">
        <f>IF(ISERROR(VLOOKUP($C250,'2.사회적인구 행정구역별 집계'!$C$6:$M$73,6,FALSE)),0,VLOOKUP($C250,'2.사회적인구 행정구역별 집계'!$C$6:$M$73,6,FALSE))</f>
        <v>0</v>
      </c>
      <c r="P250" s="160">
        <f t="shared" si="75"/>
        <v>162</v>
      </c>
      <c r="Q250" s="160">
        <f t="shared" si="76"/>
        <v>162</v>
      </c>
      <c r="R250" s="160">
        <f t="shared" si="76"/>
        <v>160</v>
      </c>
      <c r="S250" s="160">
        <f t="shared" si="77"/>
        <v>158</v>
      </c>
      <c r="T250" s="160">
        <f t="shared" si="78"/>
        <v>162</v>
      </c>
      <c r="U250" s="160">
        <f t="shared" si="79"/>
        <v>165</v>
      </c>
    </row>
    <row r="251" spans="1:21" ht="18" customHeight="1">
      <c r="A251" s="194" t="s">
        <v>1436</v>
      </c>
      <c r="B251" s="194" t="s">
        <v>1437</v>
      </c>
      <c r="C251" s="197" t="s">
        <v>366</v>
      </c>
      <c r="D251" s="201">
        <f>VLOOKUP($C251,'3.내부이동'!$C$7:$AA$501,20,FALSE)</f>
        <v>214</v>
      </c>
      <c r="E251" s="201">
        <f>VLOOKUP($C251,'3.내부이동'!$C$7:$AA$501,21,FALSE)</f>
        <v>214</v>
      </c>
      <c r="F251" s="201">
        <f>VLOOKUP($C251,'3.내부이동'!$C$7:$AA$501,22,FALSE)</f>
        <v>211</v>
      </c>
      <c r="G251" s="201">
        <f>VLOOKUP($C251,'3.내부이동'!$C$7:$AA$501,23,FALSE)</f>
        <v>209</v>
      </c>
      <c r="H251" s="201">
        <f>VLOOKUP($C251,'3.내부이동'!$C$7:$AA$501,24,FALSE)</f>
        <v>214</v>
      </c>
      <c r="I251" s="201">
        <f>VLOOKUP($C251,'3.내부이동'!$C$7:$AA$501,25,FALSE)</f>
        <v>218</v>
      </c>
      <c r="J251" s="114">
        <f>IF(ISERROR(VLOOKUP($C251,'2.사회적인구 행정구역별 집계'!$C$6:$M$73,2,FALSE)),0,VLOOKUP($C251,'2.사회적인구 행정구역별 집계'!$C$6:$M$73,2,FALSE))</f>
        <v>0</v>
      </c>
      <c r="K251" s="114"/>
      <c r="L251" s="114">
        <f>IF(ISERROR(VLOOKUP($C251,'2.사회적인구 행정구역별 집계'!$C$6:$M$73,3,FALSE)),0,VLOOKUP($C251,'2.사회적인구 행정구역별 집계'!$C$6:$M$73,3,FALSE))</f>
        <v>0</v>
      </c>
      <c r="M251" s="114">
        <f>IF(ISERROR(VLOOKUP($C251,'2.사회적인구 행정구역별 집계'!$C$6:$M$73,4,FALSE)),0,VLOOKUP($C251,'2.사회적인구 행정구역별 집계'!$C$6:$M$73,4,FALSE))</f>
        <v>0</v>
      </c>
      <c r="N251" s="114">
        <f>IF(ISERROR(VLOOKUP($C251,'2.사회적인구 행정구역별 집계'!$C$6:$M$73,5,FALSE)),0,VLOOKUP($C251,'2.사회적인구 행정구역별 집계'!$C$6:$M$73,5,FALSE))</f>
        <v>0</v>
      </c>
      <c r="O251" s="114">
        <f>IF(ISERROR(VLOOKUP($C251,'2.사회적인구 행정구역별 집계'!$C$6:$M$73,6,FALSE)),0,VLOOKUP($C251,'2.사회적인구 행정구역별 집계'!$C$6:$M$73,6,FALSE))</f>
        <v>0</v>
      </c>
      <c r="P251" s="160">
        <f t="shared" si="75"/>
        <v>214</v>
      </c>
      <c r="Q251" s="160">
        <f t="shared" si="76"/>
        <v>214</v>
      </c>
      <c r="R251" s="160">
        <f t="shared" si="76"/>
        <v>211</v>
      </c>
      <c r="S251" s="160">
        <f t="shared" si="77"/>
        <v>209</v>
      </c>
      <c r="T251" s="160">
        <f t="shared" si="78"/>
        <v>214</v>
      </c>
      <c r="U251" s="160">
        <f t="shared" si="79"/>
        <v>218</v>
      </c>
    </row>
    <row r="252" spans="1:21" ht="18" customHeight="1">
      <c r="A252" s="194" t="s">
        <v>1436</v>
      </c>
      <c r="B252" s="194" t="s">
        <v>1437</v>
      </c>
      <c r="C252" s="197" t="s">
        <v>367</v>
      </c>
      <c r="D252" s="201">
        <f>VLOOKUP($C252,'3.내부이동'!$C$7:$AA$501,20,FALSE)</f>
        <v>217</v>
      </c>
      <c r="E252" s="201">
        <f>VLOOKUP($C252,'3.내부이동'!$C$7:$AA$501,21,FALSE)</f>
        <v>217</v>
      </c>
      <c r="F252" s="201">
        <f>VLOOKUP($C252,'3.내부이동'!$C$7:$AA$501,22,FALSE)</f>
        <v>214</v>
      </c>
      <c r="G252" s="201">
        <f>VLOOKUP($C252,'3.내부이동'!$C$7:$AA$501,23,FALSE)</f>
        <v>212</v>
      </c>
      <c r="H252" s="201">
        <f>VLOOKUP($C252,'3.내부이동'!$C$7:$AA$501,24,FALSE)</f>
        <v>217</v>
      </c>
      <c r="I252" s="201">
        <f>VLOOKUP($C252,'3.내부이동'!$C$7:$AA$501,25,FALSE)</f>
        <v>221</v>
      </c>
      <c r="J252" s="114">
        <f>IF(ISERROR(VLOOKUP($C252,'2.사회적인구 행정구역별 집계'!$C$6:$M$73,2,FALSE)),0,VLOOKUP($C252,'2.사회적인구 행정구역별 집계'!$C$6:$M$73,2,FALSE))</f>
        <v>0</v>
      </c>
      <c r="K252" s="114"/>
      <c r="L252" s="114">
        <f>IF(ISERROR(VLOOKUP($C252,'2.사회적인구 행정구역별 집계'!$C$6:$M$73,3,FALSE)),0,VLOOKUP($C252,'2.사회적인구 행정구역별 집계'!$C$6:$M$73,3,FALSE))</f>
        <v>0</v>
      </c>
      <c r="M252" s="114">
        <f>IF(ISERROR(VLOOKUP($C252,'2.사회적인구 행정구역별 집계'!$C$6:$M$73,4,FALSE)),0,VLOOKUP($C252,'2.사회적인구 행정구역별 집계'!$C$6:$M$73,4,FALSE))</f>
        <v>0</v>
      </c>
      <c r="N252" s="114">
        <f>IF(ISERROR(VLOOKUP($C252,'2.사회적인구 행정구역별 집계'!$C$6:$M$73,5,FALSE)),0,VLOOKUP($C252,'2.사회적인구 행정구역별 집계'!$C$6:$M$73,5,FALSE))</f>
        <v>0</v>
      </c>
      <c r="O252" s="114">
        <f>IF(ISERROR(VLOOKUP($C252,'2.사회적인구 행정구역별 집계'!$C$6:$M$73,6,FALSE)),0,VLOOKUP($C252,'2.사회적인구 행정구역별 집계'!$C$6:$M$73,6,FALSE))</f>
        <v>0</v>
      </c>
      <c r="P252" s="160">
        <f t="shared" si="75"/>
        <v>217</v>
      </c>
      <c r="Q252" s="160">
        <f t="shared" si="76"/>
        <v>217</v>
      </c>
      <c r="R252" s="160">
        <f t="shared" si="76"/>
        <v>214</v>
      </c>
      <c r="S252" s="160">
        <f t="shared" si="77"/>
        <v>212</v>
      </c>
      <c r="T252" s="160">
        <f t="shared" si="78"/>
        <v>217</v>
      </c>
      <c r="U252" s="160">
        <f t="shared" si="79"/>
        <v>221</v>
      </c>
    </row>
    <row r="253" spans="1:21" ht="18" customHeight="1">
      <c r="A253" s="194" t="s">
        <v>1436</v>
      </c>
      <c r="B253" s="194" t="s">
        <v>1438</v>
      </c>
      <c r="C253" s="197" t="s">
        <v>368</v>
      </c>
      <c r="D253" s="201">
        <f>VLOOKUP($C253,'3.내부이동'!$C$7:$AA$501,20,FALSE)</f>
        <v>292</v>
      </c>
      <c r="E253" s="201">
        <f>VLOOKUP($C253,'3.내부이동'!$C$7:$AA$501,21,FALSE)</f>
        <v>292</v>
      </c>
      <c r="F253" s="201">
        <f>VLOOKUP($C253,'3.내부이동'!$C$7:$AA$501,22,FALSE)</f>
        <v>288</v>
      </c>
      <c r="G253" s="201">
        <f>VLOOKUP($C253,'3.내부이동'!$C$7:$AA$501,23,FALSE)</f>
        <v>285</v>
      </c>
      <c r="H253" s="201">
        <f>VLOOKUP($C253,'3.내부이동'!$C$7:$AA$501,24,FALSE)</f>
        <v>291</v>
      </c>
      <c r="I253" s="201">
        <f>VLOOKUP($C253,'3.내부이동'!$C$7:$AA$501,25,FALSE)</f>
        <v>297</v>
      </c>
      <c r="J253" s="114">
        <f>IF(ISERROR(VLOOKUP($C253,'2.사회적인구 행정구역별 집계'!$C$6:$M$73,2,FALSE)),0,VLOOKUP($C253,'2.사회적인구 행정구역별 집계'!$C$6:$M$73,2,FALSE))</f>
        <v>0</v>
      </c>
      <c r="K253" s="114"/>
      <c r="L253" s="114">
        <f>IF(ISERROR(VLOOKUP($C253,'2.사회적인구 행정구역별 집계'!$C$6:$M$73,3,FALSE)),0,VLOOKUP($C253,'2.사회적인구 행정구역별 집계'!$C$6:$M$73,3,FALSE))</f>
        <v>0</v>
      </c>
      <c r="M253" s="114">
        <f>IF(ISERROR(VLOOKUP($C253,'2.사회적인구 행정구역별 집계'!$C$6:$M$73,4,FALSE)),0,VLOOKUP($C253,'2.사회적인구 행정구역별 집계'!$C$6:$M$73,4,FALSE))</f>
        <v>0</v>
      </c>
      <c r="N253" s="114">
        <f>IF(ISERROR(VLOOKUP($C253,'2.사회적인구 행정구역별 집계'!$C$6:$M$73,5,FALSE)),0,VLOOKUP($C253,'2.사회적인구 행정구역별 집계'!$C$6:$M$73,5,FALSE))</f>
        <v>0</v>
      </c>
      <c r="O253" s="114">
        <f>IF(ISERROR(VLOOKUP($C253,'2.사회적인구 행정구역별 집계'!$C$6:$M$73,6,FALSE)),0,VLOOKUP($C253,'2.사회적인구 행정구역별 집계'!$C$6:$M$73,6,FALSE))</f>
        <v>0</v>
      </c>
      <c r="P253" s="160">
        <f t="shared" si="75"/>
        <v>292</v>
      </c>
      <c r="Q253" s="160">
        <f t="shared" si="76"/>
        <v>292</v>
      </c>
      <c r="R253" s="160">
        <f t="shared" si="76"/>
        <v>288</v>
      </c>
      <c r="S253" s="160">
        <f t="shared" si="77"/>
        <v>285</v>
      </c>
      <c r="T253" s="160">
        <f t="shared" si="78"/>
        <v>291</v>
      </c>
      <c r="U253" s="160">
        <f t="shared" si="79"/>
        <v>297</v>
      </c>
    </row>
    <row r="254" spans="1:21" ht="18" customHeight="1">
      <c r="A254" s="194" t="s">
        <v>1436</v>
      </c>
      <c r="B254" s="194" t="s">
        <v>1439</v>
      </c>
      <c r="C254" s="197" t="s">
        <v>369</v>
      </c>
      <c r="D254" s="201">
        <f>VLOOKUP($C254,'3.내부이동'!$C$7:$AA$501,20,FALSE)</f>
        <v>152</v>
      </c>
      <c r="E254" s="201">
        <f>VLOOKUP($C254,'3.내부이동'!$C$7:$AA$501,21,FALSE)</f>
        <v>152</v>
      </c>
      <c r="F254" s="201">
        <f>VLOOKUP($C254,'3.내부이동'!$C$7:$AA$501,22,FALSE)</f>
        <v>150</v>
      </c>
      <c r="G254" s="201">
        <f>VLOOKUP($C254,'3.내부이동'!$C$7:$AA$501,23,FALSE)</f>
        <v>148</v>
      </c>
      <c r="H254" s="201">
        <f>VLOOKUP($C254,'3.내부이동'!$C$7:$AA$501,24,FALSE)</f>
        <v>152</v>
      </c>
      <c r="I254" s="201">
        <f>VLOOKUP($C254,'3.내부이동'!$C$7:$AA$501,25,FALSE)</f>
        <v>154</v>
      </c>
      <c r="J254" s="114">
        <f>IF(ISERROR(VLOOKUP($C254,'2.사회적인구 행정구역별 집계'!$C$6:$M$73,2,FALSE)),0,VLOOKUP($C254,'2.사회적인구 행정구역별 집계'!$C$6:$M$73,2,FALSE))</f>
        <v>0</v>
      </c>
      <c r="K254" s="114"/>
      <c r="L254" s="114">
        <f>IF(ISERROR(VLOOKUP($C254,'2.사회적인구 행정구역별 집계'!$C$6:$M$73,3,FALSE)),0,VLOOKUP($C254,'2.사회적인구 행정구역별 집계'!$C$6:$M$73,3,FALSE))</f>
        <v>0</v>
      </c>
      <c r="M254" s="114">
        <f>IF(ISERROR(VLOOKUP($C254,'2.사회적인구 행정구역별 집계'!$C$6:$M$73,4,FALSE)),0,VLOOKUP($C254,'2.사회적인구 행정구역별 집계'!$C$6:$M$73,4,FALSE))</f>
        <v>0</v>
      </c>
      <c r="N254" s="114">
        <f>IF(ISERROR(VLOOKUP($C254,'2.사회적인구 행정구역별 집계'!$C$6:$M$73,5,FALSE)),0,VLOOKUP($C254,'2.사회적인구 행정구역별 집계'!$C$6:$M$73,5,FALSE))</f>
        <v>0</v>
      </c>
      <c r="O254" s="114">
        <f>IF(ISERROR(VLOOKUP($C254,'2.사회적인구 행정구역별 집계'!$C$6:$M$73,6,FALSE)),0,VLOOKUP($C254,'2.사회적인구 행정구역별 집계'!$C$6:$M$73,6,FALSE))</f>
        <v>0</v>
      </c>
      <c r="P254" s="160">
        <f t="shared" si="75"/>
        <v>152</v>
      </c>
      <c r="Q254" s="160">
        <f t="shared" si="76"/>
        <v>152</v>
      </c>
      <c r="R254" s="160">
        <f t="shared" si="76"/>
        <v>150</v>
      </c>
      <c r="S254" s="160">
        <f t="shared" si="77"/>
        <v>148</v>
      </c>
      <c r="T254" s="160">
        <f t="shared" si="78"/>
        <v>152</v>
      </c>
      <c r="U254" s="160">
        <f t="shared" si="79"/>
        <v>154</v>
      </c>
    </row>
    <row r="255" spans="1:21" ht="18" customHeight="1">
      <c r="A255" s="194" t="s">
        <v>1436</v>
      </c>
      <c r="B255" s="194" t="s">
        <v>1439</v>
      </c>
      <c r="C255" s="197" t="s">
        <v>370</v>
      </c>
      <c r="D255" s="201">
        <f>VLOOKUP($C255,'3.내부이동'!$C$7:$AA$501,20,FALSE)</f>
        <v>404</v>
      </c>
      <c r="E255" s="201">
        <f>VLOOKUP($C255,'3.내부이동'!$C$7:$AA$501,21,FALSE)</f>
        <v>405</v>
      </c>
      <c r="F255" s="201">
        <f>VLOOKUP($C255,'3.내부이동'!$C$7:$AA$501,22,FALSE)</f>
        <v>399</v>
      </c>
      <c r="G255" s="201">
        <f>VLOOKUP($C255,'3.내부이동'!$C$7:$AA$501,23,FALSE)</f>
        <v>394</v>
      </c>
      <c r="H255" s="201">
        <f>VLOOKUP($C255,'3.내부이동'!$C$7:$AA$501,24,FALSE)</f>
        <v>404</v>
      </c>
      <c r="I255" s="201">
        <f>VLOOKUP($C255,'3.내부이동'!$C$7:$AA$501,25,FALSE)</f>
        <v>411</v>
      </c>
      <c r="J255" s="114">
        <f>IF(ISERROR(VLOOKUP($C255,'2.사회적인구 행정구역별 집계'!$C$6:$M$73,2,FALSE)),0,VLOOKUP($C255,'2.사회적인구 행정구역별 집계'!$C$6:$M$73,2,FALSE))</f>
        <v>0</v>
      </c>
      <c r="K255" s="114"/>
      <c r="L255" s="114">
        <f>IF(ISERROR(VLOOKUP($C255,'2.사회적인구 행정구역별 집계'!$C$6:$M$73,3,FALSE)),0,VLOOKUP($C255,'2.사회적인구 행정구역별 집계'!$C$6:$M$73,3,FALSE))</f>
        <v>0</v>
      </c>
      <c r="M255" s="114">
        <f>IF(ISERROR(VLOOKUP($C255,'2.사회적인구 행정구역별 집계'!$C$6:$M$73,4,FALSE)),0,VLOOKUP($C255,'2.사회적인구 행정구역별 집계'!$C$6:$M$73,4,FALSE))</f>
        <v>0</v>
      </c>
      <c r="N255" s="114">
        <f>IF(ISERROR(VLOOKUP($C255,'2.사회적인구 행정구역별 집계'!$C$6:$M$73,5,FALSE)),0,VLOOKUP($C255,'2.사회적인구 행정구역별 집계'!$C$6:$M$73,5,FALSE))</f>
        <v>0</v>
      </c>
      <c r="O255" s="114">
        <f>IF(ISERROR(VLOOKUP($C255,'2.사회적인구 행정구역별 집계'!$C$6:$M$73,6,FALSE)),0,VLOOKUP($C255,'2.사회적인구 행정구역별 집계'!$C$6:$M$73,6,FALSE))</f>
        <v>0</v>
      </c>
      <c r="P255" s="160">
        <f t="shared" si="75"/>
        <v>404</v>
      </c>
      <c r="Q255" s="160">
        <f t="shared" si="76"/>
        <v>405</v>
      </c>
      <c r="R255" s="160">
        <f t="shared" si="76"/>
        <v>399</v>
      </c>
      <c r="S255" s="160">
        <f t="shared" si="77"/>
        <v>394</v>
      </c>
      <c r="T255" s="160">
        <f t="shared" si="78"/>
        <v>404</v>
      </c>
      <c r="U255" s="160">
        <f t="shared" si="79"/>
        <v>411</v>
      </c>
    </row>
    <row r="256" spans="1:21" ht="18" customHeight="1">
      <c r="A256" s="194" t="s">
        <v>1436</v>
      </c>
      <c r="B256" s="194" t="s">
        <v>1439</v>
      </c>
      <c r="C256" s="197" t="s">
        <v>371</v>
      </c>
      <c r="D256" s="201">
        <f>VLOOKUP($C256,'3.내부이동'!$C$7:$AA$501,20,FALSE)</f>
        <v>373</v>
      </c>
      <c r="E256" s="201">
        <f>VLOOKUP($C256,'3.내부이동'!$C$7:$AA$501,21,FALSE)</f>
        <v>373</v>
      </c>
      <c r="F256" s="201">
        <f>VLOOKUP($C256,'3.내부이동'!$C$7:$AA$501,22,FALSE)</f>
        <v>367</v>
      </c>
      <c r="G256" s="201">
        <f>VLOOKUP($C256,'3.내부이동'!$C$7:$AA$501,23,FALSE)</f>
        <v>364</v>
      </c>
      <c r="H256" s="201">
        <f>VLOOKUP($C256,'3.내부이동'!$C$7:$AA$501,24,FALSE)</f>
        <v>373</v>
      </c>
      <c r="I256" s="201">
        <f>VLOOKUP($C256,'3.내부이동'!$C$7:$AA$501,25,FALSE)</f>
        <v>380</v>
      </c>
      <c r="J256" s="114">
        <f>IF(ISERROR(VLOOKUP($C256,'2.사회적인구 행정구역별 집계'!$C$6:$M$73,2,FALSE)),0,VLOOKUP($C256,'2.사회적인구 행정구역별 집계'!$C$6:$M$73,2,FALSE))</f>
        <v>0</v>
      </c>
      <c r="K256" s="114"/>
      <c r="L256" s="114">
        <f>IF(ISERROR(VLOOKUP($C256,'2.사회적인구 행정구역별 집계'!$C$6:$M$73,3,FALSE)),0,VLOOKUP($C256,'2.사회적인구 행정구역별 집계'!$C$6:$M$73,3,FALSE))</f>
        <v>0</v>
      </c>
      <c r="M256" s="114">
        <f>IF(ISERROR(VLOOKUP($C256,'2.사회적인구 행정구역별 집계'!$C$6:$M$73,4,FALSE)),0,VLOOKUP($C256,'2.사회적인구 행정구역별 집계'!$C$6:$M$73,4,FALSE))</f>
        <v>0</v>
      </c>
      <c r="N256" s="114">
        <f>IF(ISERROR(VLOOKUP($C256,'2.사회적인구 행정구역별 집계'!$C$6:$M$73,5,FALSE)),0,VLOOKUP($C256,'2.사회적인구 행정구역별 집계'!$C$6:$M$73,5,FALSE))</f>
        <v>0</v>
      </c>
      <c r="O256" s="114">
        <f>IF(ISERROR(VLOOKUP($C256,'2.사회적인구 행정구역별 집계'!$C$6:$M$73,6,FALSE)),0,VLOOKUP($C256,'2.사회적인구 행정구역별 집계'!$C$6:$M$73,6,FALSE))</f>
        <v>0</v>
      </c>
      <c r="P256" s="160">
        <f t="shared" si="75"/>
        <v>373</v>
      </c>
      <c r="Q256" s="160">
        <f t="shared" si="76"/>
        <v>373</v>
      </c>
      <c r="R256" s="160">
        <f t="shared" si="76"/>
        <v>367</v>
      </c>
      <c r="S256" s="160">
        <f t="shared" si="77"/>
        <v>364</v>
      </c>
      <c r="T256" s="160">
        <f t="shared" si="78"/>
        <v>373</v>
      </c>
      <c r="U256" s="160">
        <f t="shared" si="79"/>
        <v>380</v>
      </c>
    </row>
    <row r="257" spans="1:21" ht="18" customHeight="1">
      <c r="A257" s="194" t="s">
        <v>1436</v>
      </c>
      <c r="B257" s="194" t="s">
        <v>1439</v>
      </c>
      <c r="C257" s="197" t="s">
        <v>372</v>
      </c>
      <c r="D257" s="201">
        <f>VLOOKUP($C257,'3.내부이동'!$C$7:$AA$501,20,FALSE)</f>
        <v>194</v>
      </c>
      <c r="E257" s="201">
        <f>VLOOKUP($C257,'3.내부이동'!$C$7:$AA$501,21,FALSE)</f>
        <v>194</v>
      </c>
      <c r="F257" s="201">
        <f>VLOOKUP($C257,'3.내부이동'!$C$7:$AA$501,22,FALSE)</f>
        <v>191</v>
      </c>
      <c r="G257" s="201">
        <f>VLOOKUP($C257,'3.내부이동'!$C$7:$AA$501,23,FALSE)</f>
        <v>189</v>
      </c>
      <c r="H257" s="201">
        <f>VLOOKUP($C257,'3.내부이동'!$C$7:$AA$501,24,FALSE)</f>
        <v>194</v>
      </c>
      <c r="I257" s="201">
        <f>VLOOKUP($C257,'3.내부이동'!$C$7:$AA$501,25,FALSE)</f>
        <v>197</v>
      </c>
      <c r="J257" s="114">
        <f>IF(ISERROR(VLOOKUP($C257,'2.사회적인구 행정구역별 집계'!$C$6:$M$73,2,FALSE)),0,VLOOKUP($C257,'2.사회적인구 행정구역별 집계'!$C$6:$M$73,2,FALSE))</f>
        <v>0</v>
      </c>
      <c r="K257" s="114"/>
      <c r="L257" s="114">
        <f>IF(ISERROR(VLOOKUP($C257,'2.사회적인구 행정구역별 집계'!$C$6:$M$73,3,FALSE)),0,VLOOKUP($C257,'2.사회적인구 행정구역별 집계'!$C$6:$M$73,3,FALSE))</f>
        <v>0</v>
      </c>
      <c r="M257" s="114">
        <f>IF(ISERROR(VLOOKUP($C257,'2.사회적인구 행정구역별 집계'!$C$6:$M$73,4,FALSE)),0,VLOOKUP($C257,'2.사회적인구 행정구역별 집계'!$C$6:$M$73,4,FALSE))</f>
        <v>0</v>
      </c>
      <c r="N257" s="114">
        <f>IF(ISERROR(VLOOKUP($C257,'2.사회적인구 행정구역별 집계'!$C$6:$M$73,5,FALSE)),0,VLOOKUP($C257,'2.사회적인구 행정구역별 집계'!$C$6:$M$73,5,FALSE))</f>
        <v>0</v>
      </c>
      <c r="O257" s="114">
        <f>IF(ISERROR(VLOOKUP($C257,'2.사회적인구 행정구역별 집계'!$C$6:$M$73,6,FALSE)),0,VLOOKUP($C257,'2.사회적인구 행정구역별 집계'!$C$6:$M$73,6,FALSE))</f>
        <v>0</v>
      </c>
      <c r="P257" s="160">
        <f t="shared" si="75"/>
        <v>194</v>
      </c>
      <c r="Q257" s="160">
        <f t="shared" si="76"/>
        <v>194</v>
      </c>
      <c r="R257" s="160">
        <f t="shared" si="76"/>
        <v>191</v>
      </c>
      <c r="S257" s="160">
        <f t="shared" si="77"/>
        <v>189</v>
      </c>
      <c r="T257" s="160">
        <f t="shared" si="78"/>
        <v>194</v>
      </c>
      <c r="U257" s="160">
        <f t="shared" si="79"/>
        <v>197</v>
      </c>
    </row>
    <row r="258" spans="1:21" ht="18" customHeight="1">
      <c r="A258" s="194" t="s">
        <v>1436</v>
      </c>
      <c r="B258" s="194" t="s">
        <v>1440</v>
      </c>
      <c r="C258" s="197" t="s">
        <v>373</v>
      </c>
      <c r="D258" s="201">
        <f>VLOOKUP($C258,'3.내부이동'!$C$7:$AA$501,20,FALSE)</f>
        <v>123</v>
      </c>
      <c r="E258" s="201">
        <f>VLOOKUP($C258,'3.내부이동'!$C$7:$AA$501,21,FALSE)</f>
        <v>123</v>
      </c>
      <c r="F258" s="201">
        <f>VLOOKUP($C258,'3.내부이동'!$C$7:$AA$501,22,FALSE)</f>
        <v>121</v>
      </c>
      <c r="G258" s="201">
        <f>VLOOKUP($C258,'3.내부이동'!$C$7:$AA$501,23,FALSE)</f>
        <v>120</v>
      </c>
      <c r="H258" s="201">
        <f>VLOOKUP($C258,'3.내부이동'!$C$7:$AA$501,24,FALSE)</f>
        <v>123</v>
      </c>
      <c r="I258" s="201">
        <f>VLOOKUP($C258,'3.내부이동'!$C$7:$AA$501,25,FALSE)</f>
        <v>125</v>
      </c>
      <c r="J258" s="114">
        <f>IF(ISERROR(VLOOKUP($C258,'2.사회적인구 행정구역별 집계'!$C$6:$M$73,2,FALSE)),0,VLOOKUP($C258,'2.사회적인구 행정구역별 집계'!$C$6:$M$73,2,FALSE))</f>
        <v>0</v>
      </c>
      <c r="K258" s="114"/>
      <c r="L258" s="114">
        <f>IF(ISERROR(VLOOKUP($C258,'2.사회적인구 행정구역별 집계'!$C$6:$M$73,3,FALSE)),0,VLOOKUP($C258,'2.사회적인구 행정구역별 집계'!$C$6:$M$73,3,FALSE))</f>
        <v>0</v>
      </c>
      <c r="M258" s="114">
        <f>IF(ISERROR(VLOOKUP($C258,'2.사회적인구 행정구역별 집계'!$C$6:$M$73,4,FALSE)),0,VLOOKUP($C258,'2.사회적인구 행정구역별 집계'!$C$6:$M$73,4,FALSE))</f>
        <v>0</v>
      </c>
      <c r="N258" s="114">
        <f>IF(ISERROR(VLOOKUP($C258,'2.사회적인구 행정구역별 집계'!$C$6:$M$73,5,FALSE)),0,VLOOKUP($C258,'2.사회적인구 행정구역별 집계'!$C$6:$M$73,5,FALSE))</f>
        <v>0</v>
      </c>
      <c r="O258" s="114">
        <f>IF(ISERROR(VLOOKUP($C258,'2.사회적인구 행정구역별 집계'!$C$6:$M$73,6,FALSE)),0,VLOOKUP($C258,'2.사회적인구 행정구역별 집계'!$C$6:$M$73,6,FALSE))</f>
        <v>0</v>
      </c>
      <c r="P258" s="160">
        <f t="shared" si="75"/>
        <v>123</v>
      </c>
      <c r="Q258" s="160">
        <f t="shared" si="76"/>
        <v>123</v>
      </c>
      <c r="R258" s="160">
        <f t="shared" si="76"/>
        <v>121</v>
      </c>
      <c r="S258" s="160">
        <f t="shared" si="77"/>
        <v>120</v>
      </c>
      <c r="T258" s="160">
        <f t="shared" si="78"/>
        <v>123</v>
      </c>
      <c r="U258" s="160">
        <f t="shared" si="79"/>
        <v>125</v>
      </c>
    </row>
    <row r="259" spans="1:21" ht="18" customHeight="1">
      <c r="A259" s="194" t="s">
        <v>1436</v>
      </c>
      <c r="B259" s="194" t="s">
        <v>1440</v>
      </c>
      <c r="C259" s="197" t="s">
        <v>374</v>
      </c>
      <c r="D259" s="201">
        <f>VLOOKUP($C259,'3.내부이동'!$C$7:$AA$501,20,FALSE)</f>
        <v>318</v>
      </c>
      <c r="E259" s="201">
        <f>VLOOKUP($C259,'3.내부이동'!$C$7:$AA$501,21,FALSE)</f>
        <v>319</v>
      </c>
      <c r="F259" s="201">
        <f>VLOOKUP($C259,'3.내부이동'!$C$7:$AA$501,22,FALSE)</f>
        <v>314</v>
      </c>
      <c r="G259" s="201">
        <f>VLOOKUP($C259,'3.내부이동'!$C$7:$AA$501,23,FALSE)</f>
        <v>310</v>
      </c>
      <c r="H259" s="201">
        <f>VLOOKUP($C259,'3.내부이동'!$C$7:$AA$501,24,FALSE)</f>
        <v>318</v>
      </c>
      <c r="I259" s="201">
        <f>VLOOKUP($C259,'3.내부이동'!$C$7:$AA$501,25,FALSE)</f>
        <v>324</v>
      </c>
      <c r="J259" s="114">
        <f>IF(ISERROR(VLOOKUP($C259,'2.사회적인구 행정구역별 집계'!$C$6:$M$73,2,FALSE)),0,VLOOKUP($C259,'2.사회적인구 행정구역별 집계'!$C$6:$M$73,2,FALSE))</f>
        <v>0</v>
      </c>
      <c r="K259" s="114"/>
      <c r="L259" s="114">
        <f>IF(ISERROR(VLOOKUP($C259,'2.사회적인구 행정구역별 집계'!$C$6:$M$73,3,FALSE)),0,VLOOKUP($C259,'2.사회적인구 행정구역별 집계'!$C$6:$M$73,3,FALSE))</f>
        <v>0</v>
      </c>
      <c r="M259" s="114">
        <f>IF(ISERROR(VLOOKUP($C259,'2.사회적인구 행정구역별 집계'!$C$6:$M$73,4,FALSE)),0,VLOOKUP($C259,'2.사회적인구 행정구역별 집계'!$C$6:$M$73,4,FALSE))</f>
        <v>0</v>
      </c>
      <c r="N259" s="114">
        <f>IF(ISERROR(VLOOKUP($C259,'2.사회적인구 행정구역별 집계'!$C$6:$M$73,5,FALSE)),0,VLOOKUP($C259,'2.사회적인구 행정구역별 집계'!$C$6:$M$73,5,FALSE))</f>
        <v>0</v>
      </c>
      <c r="O259" s="114">
        <f>IF(ISERROR(VLOOKUP($C259,'2.사회적인구 행정구역별 집계'!$C$6:$M$73,6,FALSE)),0,VLOOKUP($C259,'2.사회적인구 행정구역별 집계'!$C$6:$M$73,6,FALSE))</f>
        <v>0</v>
      </c>
      <c r="P259" s="160">
        <f t="shared" si="75"/>
        <v>318</v>
      </c>
      <c r="Q259" s="160">
        <f t="shared" si="76"/>
        <v>319</v>
      </c>
      <c r="R259" s="160">
        <f t="shared" si="76"/>
        <v>314</v>
      </c>
      <c r="S259" s="160">
        <f t="shared" si="77"/>
        <v>310</v>
      </c>
      <c r="T259" s="160">
        <f t="shared" si="78"/>
        <v>318</v>
      </c>
      <c r="U259" s="160">
        <f t="shared" si="79"/>
        <v>324</v>
      </c>
    </row>
    <row r="260" spans="1:21" ht="18" customHeight="1">
      <c r="A260" s="194" t="s">
        <v>1436</v>
      </c>
      <c r="B260" s="194" t="s">
        <v>1440</v>
      </c>
      <c r="C260" s="197" t="s">
        <v>375</v>
      </c>
      <c r="D260" s="201">
        <f>VLOOKUP($C260,'3.내부이동'!$C$7:$AA$501,20,FALSE)</f>
        <v>148</v>
      </c>
      <c r="E260" s="201">
        <f>VLOOKUP($C260,'3.내부이동'!$C$7:$AA$501,21,FALSE)</f>
        <v>148</v>
      </c>
      <c r="F260" s="201">
        <f>VLOOKUP($C260,'3.내부이동'!$C$7:$AA$501,22,FALSE)</f>
        <v>146</v>
      </c>
      <c r="G260" s="201">
        <f>VLOOKUP($C260,'3.내부이동'!$C$7:$AA$501,23,FALSE)</f>
        <v>145</v>
      </c>
      <c r="H260" s="201">
        <f>VLOOKUP($C260,'3.내부이동'!$C$7:$AA$501,24,FALSE)</f>
        <v>148</v>
      </c>
      <c r="I260" s="201">
        <f>VLOOKUP($C260,'3.내부이동'!$C$7:$AA$501,25,FALSE)</f>
        <v>151</v>
      </c>
      <c r="J260" s="114">
        <f>IF(ISERROR(VLOOKUP($C260,'2.사회적인구 행정구역별 집계'!$C$6:$M$73,2,FALSE)),0,VLOOKUP($C260,'2.사회적인구 행정구역별 집계'!$C$6:$M$73,2,FALSE))</f>
        <v>0</v>
      </c>
      <c r="K260" s="114"/>
      <c r="L260" s="114">
        <f>IF(ISERROR(VLOOKUP($C260,'2.사회적인구 행정구역별 집계'!$C$6:$M$73,3,FALSE)),0,VLOOKUP($C260,'2.사회적인구 행정구역별 집계'!$C$6:$M$73,3,FALSE))</f>
        <v>0</v>
      </c>
      <c r="M260" s="114">
        <f>IF(ISERROR(VLOOKUP($C260,'2.사회적인구 행정구역별 집계'!$C$6:$M$73,4,FALSE)),0,VLOOKUP($C260,'2.사회적인구 행정구역별 집계'!$C$6:$M$73,4,FALSE))</f>
        <v>0</v>
      </c>
      <c r="N260" s="114">
        <f>IF(ISERROR(VLOOKUP($C260,'2.사회적인구 행정구역별 집계'!$C$6:$M$73,5,FALSE)),0,VLOOKUP($C260,'2.사회적인구 행정구역별 집계'!$C$6:$M$73,5,FALSE))</f>
        <v>0</v>
      </c>
      <c r="O260" s="114">
        <f>IF(ISERROR(VLOOKUP($C260,'2.사회적인구 행정구역별 집계'!$C$6:$M$73,6,FALSE)),0,VLOOKUP($C260,'2.사회적인구 행정구역별 집계'!$C$6:$M$73,6,FALSE))</f>
        <v>0</v>
      </c>
      <c r="P260" s="160">
        <f t="shared" si="75"/>
        <v>148</v>
      </c>
      <c r="Q260" s="160">
        <f t="shared" si="76"/>
        <v>148</v>
      </c>
      <c r="R260" s="160">
        <f t="shared" si="76"/>
        <v>146</v>
      </c>
      <c r="S260" s="160">
        <f t="shared" si="77"/>
        <v>145</v>
      </c>
      <c r="T260" s="160">
        <f t="shared" si="78"/>
        <v>148</v>
      </c>
      <c r="U260" s="160">
        <f t="shared" si="79"/>
        <v>151</v>
      </c>
    </row>
    <row r="261" spans="1:21" ht="18" customHeight="1">
      <c r="A261" s="194" t="s">
        <v>1436</v>
      </c>
      <c r="B261" s="194" t="s">
        <v>1440</v>
      </c>
      <c r="C261" s="197" t="s">
        <v>376</v>
      </c>
      <c r="D261" s="201">
        <f>VLOOKUP($C261,'3.내부이동'!$C$7:$AA$501,20,FALSE)</f>
        <v>197</v>
      </c>
      <c r="E261" s="201">
        <f>VLOOKUP($C261,'3.내부이동'!$C$7:$AA$501,21,FALSE)</f>
        <v>197</v>
      </c>
      <c r="F261" s="201">
        <f>VLOOKUP($C261,'3.내부이동'!$C$7:$AA$501,22,FALSE)</f>
        <v>194</v>
      </c>
      <c r="G261" s="201">
        <f>VLOOKUP($C261,'3.내부이동'!$C$7:$AA$501,23,FALSE)</f>
        <v>192</v>
      </c>
      <c r="H261" s="201">
        <f>VLOOKUP($C261,'3.내부이동'!$C$7:$AA$501,24,FALSE)</f>
        <v>197</v>
      </c>
      <c r="I261" s="201">
        <f>VLOOKUP($C261,'3.내부이동'!$C$7:$AA$501,25,FALSE)</f>
        <v>201</v>
      </c>
      <c r="J261" s="114">
        <f>IF(ISERROR(VLOOKUP($C261,'2.사회적인구 행정구역별 집계'!$C$6:$M$73,2,FALSE)),0,VLOOKUP($C261,'2.사회적인구 행정구역별 집계'!$C$6:$M$73,2,FALSE))</f>
        <v>0</v>
      </c>
      <c r="K261" s="114"/>
      <c r="L261" s="114">
        <f>IF(ISERROR(VLOOKUP($C261,'2.사회적인구 행정구역별 집계'!$C$6:$M$73,3,FALSE)),0,VLOOKUP($C261,'2.사회적인구 행정구역별 집계'!$C$6:$M$73,3,FALSE))</f>
        <v>0</v>
      </c>
      <c r="M261" s="114">
        <f>IF(ISERROR(VLOOKUP($C261,'2.사회적인구 행정구역별 집계'!$C$6:$M$73,4,FALSE)),0,VLOOKUP($C261,'2.사회적인구 행정구역별 집계'!$C$6:$M$73,4,FALSE))</f>
        <v>0</v>
      </c>
      <c r="N261" s="114">
        <f>IF(ISERROR(VLOOKUP($C261,'2.사회적인구 행정구역별 집계'!$C$6:$M$73,5,FALSE)),0,VLOOKUP($C261,'2.사회적인구 행정구역별 집계'!$C$6:$M$73,5,FALSE))</f>
        <v>0</v>
      </c>
      <c r="O261" s="114">
        <f>IF(ISERROR(VLOOKUP($C261,'2.사회적인구 행정구역별 집계'!$C$6:$M$73,6,FALSE)),0,VLOOKUP($C261,'2.사회적인구 행정구역별 집계'!$C$6:$M$73,6,FALSE))</f>
        <v>0</v>
      </c>
      <c r="P261" s="160">
        <f t="shared" si="75"/>
        <v>197</v>
      </c>
      <c r="Q261" s="160">
        <f t="shared" si="76"/>
        <v>197</v>
      </c>
      <c r="R261" s="160">
        <f t="shared" si="76"/>
        <v>194</v>
      </c>
      <c r="S261" s="160">
        <f t="shared" si="77"/>
        <v>192</v>
      </c>
      <c r="T261" s="160">
        <f t="shared" si="78"/>
        <v>197</v>
      </c>
      <c r="U261" s="160">
        <f t="shared" si="79"/>
        <v>201</v>
      </c>
    </row>
    <row r="262" spans="1:21" ht="18" customHeight="1">
      <c r="A262" s="194" t="s">
        <v>1436</v>
      </c>
      <c r="B262" s="194" t="s">
        <v>1441</v>
      </c>
      <c r="C262" s="197" t="s">
        <v>377</v>
      </c>
      <c r="D262" s="201">
        <f>VLOOKUP($C262,'3.내부이동'!$C$7:$AA$501,20,FALSE)</f>
        <v>160</v>
      </c>
      <c r="E262" s="201">
        <f>VLOOKUP($C262,'3.내부이동'!$C$7:$AA$501,21,FALSE)</f>
        <v>160</v>
      </c>
      <c r="F262" s="201">
        <f>VLOOKUP($C262,'3.내부이동'!$C$7:$AA$501,22,FALSE)</f>
        <v>158</v>
      </c>
      <c r="G262" s="201">
        <f>VLOOKUP($C262,'3.내부이동'!$C$7:$AA$501,23,FALSE)</f>
        <v>156</v>
      </c>
      <c r="H262" s="201">
        <f>VLOOKUP($C262,'3.내부이동'!$C$7:$AA$501,24,FALSE)</f>
        <v>160</v>
      </c>
      <c r="I262" s="201">
        <f>VLOOKUP($C262,'3.내부이동'!$C$7:$AA$501,25,FALSE)</f>
        <v>163</v>
      </c>
      <c r="J262" s="114">
        <f>IF(ISERROR(VLOOKUP($C262,'2.사회적인구 행정구역별 집계'!$C$6:$M$73,2,FALSE)),0,VLOOKUP($C262,'2.사회적인구 행정구역별 집계'!$C$6:$M$73,2,FALSE))</f>
        <v>0</v>
      </c>
      <c r="K262" s="114"/>
      <c r="L262" s="114">
        <f>IF(ISERROR(VLOOKUP($C262,'2.사회적인구 행정구역별 집계'!$C$6:$M$73,3,FALSE)),0,VLOOKUP($C262,'2.사회적인구 행정구역별 집계'!$C$6:$M$73,3,FALSE))</f>
        <v>0</v>
      </c>
      <c r="M262" s="114">
        <f>IF(ISERROR(VLOOKUP($C262,'2.사회적인구 행정구역별 집계'!$C$6:$M$73,4,FALSE)),0,VLOOKUP($C262,'2.사회적인구 행정구역별 집계'!$C$6:$M$73,4,FALSE))</f>
        <v>0</v>
      </c>
      <c r="N262" s="114">
        <f>IF(ISERROR(VLOOKUP($C262,'2.사회적인구 행정구역별 집계'!$C$6:$M$73,5,FALSE)),0,VLOOKUP($C262,'2.사회적인구 행정구역별 집계'!$C$6:$M$73,5,FALSE))</f>
        <v>0</v>
      </c>
      <c r="O262" s="114">
        <f>IF(ISERROR(VLOOKUP($C262,'2.사회적인구 행정구역별 집계'!$C$6:$M$73,6,FALSE)),0,VLOOKUP($C262,'2.사회적인구 행정구역별 집계'!$C$6:$M$73,6,FALSE))</f>
        <v>0</v>
      </c>
      <c r="P262" s="160">
        <f t="shared" si="75"/>
        <v>160</v>
      </c>
      <c r="Q262" s="160">
        <f t="shared" si="76"/>
        <v>160</v>
      </c>
      <c r="R262" s="160">
        <f t="shared" si="76"/>
        <v>158</v>
      </c>
      <c r="S262" s="160">
        <f t="shared" si="77"/>
        <v>156</v>
      </c>
      <c r="T262" s="160">
        <f t="shared" si="78"/>
        <v>160</v>
      </c>
      <c r="U262" s="160">
        <f t="shared" si="79"/>
        <v>163</v>
      </c>
    </row>
    <row r="263" spans="1:21" ht="18" customHeight="1">
      <c r="A263" s="194" t="s">
        <v>1436</v>
      </c>
      <c r="B263" s="194" t="s">
        <v>1442</v>
      </c>
      <c r="C263" s="197" t="s">
        <v>378</v>
      </c>
      <c r="D263" s="201">
        <f>VLOOKUP($C263,'3.내부이동'!$C$7:$AA$501,20,FALSE)</f>
        <v>72</v>
      </c>
      <c r="E263" s="201">
        <f>VLOOKUP($C263,'3.내부이동'!$C$7:$AA$501,21,FALSE)</f>
        <v>72</v>
      </c>
      <c r="F263" s="201">
        <f>VLOOKUP($C263,'3.내부이동'!$C$7:$AA$501,22,FALSE)</f>
        <v>71</v>
      </c>
      <c r="G263" s="201">
        <f>VLOOKUP($C263,'3.내부이동'!$C$7:$AA$501,23,FALSE)</f>
        <v>70</v>
      </c>
      <c r="H263" s="201">
        <f>VLOOKUP($C263,'3.내부이동'!$C$7:$AA$501,24,FALSE)</f>
        <v>72</v>
      </c>
      <c r="I263" s="201">
        <f>VLOOKUP($C263,'3.내부이동'!$C$7:$AA$501,25,FALSE)</f>
        <v>73</v>
      </c>
      <c r="J263" s="114">
        <f>IF(ISERROR(VLOOKUP($C263,'2.사회적인구 행정구역별 집계'!$C$6:$M$73,2,FALSE)),0,VLOOKUP($C263,'2.사회적인구 행정구역별 집계'!$C$6:$M$73,2,FALSE))</f>
        <v>0</v>
      </c>
      <c r="K263" s="114"/>
      <c r="L263" s="114">
        <f>IF(ISERROR(VLOOKUP($C263,'2.사회적인구 행정구역별 집계'!$C$6:$M$73,3,FALSE)),0,VLOOKUP($C263,'2.사회적인구 행정구역별 집계'!$C$6:$M$73,3,FALSE))</f>
        <v>0</v>
      </c>
      <c r="M263" s="114">
        <f>IF(ISERROR(VLOOKUP($C263,'2.사회적인구 행정구역별 집계'!$C$6:$M$73,4,FALSE)),0,VLOOKUP($C263,'2.사회적인구 행정구역별 집계'!$C$6:$M$73,4,FALSE))</f>
        <v>0</v>
      </c>
      <c r="N263" s="114">
        <f>IF(ISERROR(VLOOKUP($C263,'2.사회적인구 행정구역별 집계'!$C$6:$M$73,5,FALSE)),0,VLOOKUP($C263,'2.사회적인구 행정구역별 집계'!$C$6:$M$73,5,FALSE))</f>
        <v>0</v>
      </c>
      <c r="O263" s="114">
        <f>IF(ISERROR(VLOOKUP($C263,'2.사회적인구 행정구역별 집계'!$C$6:$M$73,6,FALSE)),0,VLOOKUP($C263,'2.사회적인구 행정구역별 집계'!$C$6:$M$73,6,FALSE))</f>
        <v>0</v>
      </c>
      <c r="P263" s="160">
        <f t="shared" si="75"/>
        <v>72</v>
      </c>
      <c r="Q263" s="160">
        <f t="shared" si="76"/>
        <v>72</v>
      </c>
      <c r="R263" s="160">
        <f t="shared" si="76"/>
        <v>71</v>
      </c>
      <c r="S263" s="160">
        <f t="shared" si="77"/>
        <v>70</v>
      </c>
      <c r="T263" s="160">
        <f t="shared" si="78"/>
        <v>72</v>
      </c>
      <c r="U263" s="160">
        <f t="shared" si="79"/>
        <v>73</v>
      </c>
    </row>
    <row r="264" spans="1:21" ht="18" customHeight="1">
      <c r="A264" s="194" t="s">
        <v>1436</v>
      </c>
      <c r="B264" s="194" t="s">
        <v>1442</v>
      </c>
      <c r="C264" s="197" t="s">
        <v>379</v>
      </c>
      <c r="D264" s="201">
        <f>VLOOKUP($C264,'3.내부이동'!$C$7:$AA$501,20,FALSE)</f>
        <v>501</v>
      </c>
      <c r="E264" s="201">
        <f>VLOOKUP($C264,'3.내부이동'!$C$7:$AA$501,21,FALSE)</f>
        <v>502</v>
      </c>
      <c r="F264" s="201">
        <f>VLOOKUP($C264,'3.내부이동'!$C$7:$AA$501,22,FALSE)</f>
        <v>494</v>
      </c>
      <c r="G264" s="201">
        <f>VLOOKUP($C264,'3.내부이동'!$C$7:$AA$501,23,FALSE)</f>
        <v>488</v>
      </c>
      <c r="H264" s="201">
        <f>VLOOKUP($C264,'3.내부이동'!$C$7:$AA$501,24,FALSE)</f>
        <v>500</v>
      </c>
      <c r="I264" s="201">
        <f>VLOOKUP($C264,'3.내부이동'!$C$7:$AA$501,25,FALSE)</f>
        <v>509</v>
      </c>
      <c r="J264" s="114">
        <f>IF(ISERROR(VLOOKUP($C264,'2.사회적인구 행정구역별 집계'!$C$6:$M$73,2,FALSE)),0,VLOOKUP($C264,'2.사회적인구 행정구역별 집계'!$C$6:$M$73,2,FALSE))</f>
        <v>0</v>
      </c>
      <c r="K264" s="114"/>
      <c r="L264" s="114">
        <f>IF(ISERROR(VLOOKUP($C264,'2.사회적인구 행정구역별 집계'!$C$6:$M$73,3,FALSE)),0,VLOOKUP($C264,'2.사회적인구 행정구역별 집계'!$C$6:$M$73,3,FALSE))</f>
        <v>0</v>
      </c>
      <c r="M264" s="114">
        <f>IF(ISERROR(VLOOKUP($C264,'2.사회적인구 행정구역별 집계'!$C$6:$M$73,4,FALSE)),0,VLOOKUP($C264,'2.사회적인구 행정구역별 집계'!$C$6:$M$73,4,FALSE))</f>
        <v>0</v>
      </c>
      <c r="N264" s="114">
        <f>IF(ISERROR(VLOOKUP($C264,'2.사회적인구 행정구역별 집계'!$C$6:$M$73,5,FALSE)),0,VLOOKUP($C264,'2.사회적인구 행정구역별 집계'!$C$6:$M$73,5,FALSE))</f>
        <v>0</v>
      </c>
      <c r="O264" s="114">
        <f>IF(ISERROR(VLOOKUP($C264,'2.사회적인구 행정구역별 집계'!$C$6:$M$73,6,FALSE)),0,VLOOKUP($C264,'2.사회적인구 행정구역별 집계'!$C$6:$M$73,6,FALSE))</f>
        <v>0</v>
      </c>
      <c r="P264" s="160">
        <f t="shared" si="75"/>
        <v>501</v>
      </c>
      <c r="Q264" s="160">
        <f t="shared" si="76"/>
        <v>502</v>
      </c>
      <c r="R264" s="160">
        <f t="shared" si="76"/>
        <v>494</v>
      </c>
      <c r="S264" s="160">
        <f t="shared" si="77"/>
        <v>488</v>
      </c>
      <c r="T264" s="160">
        <f t="shared" si="78"/>
        <v>500</v>
      </c>
      <c r="U264" s="160">
        <f t="shared" si="79"/>
        <v>509</v>
      </c>
    </row>
    <row r="265" spans="1:21" ht="18" customHeight="1">
      <c r="A265" s="194" t="s">
        <v>1436</v>
      </c>
      <c r="B265" s="194" t="s">
        <v>1443</v>
      </c>
      <c r="C265" s="197" t="s">
        <v>380</v>
      </c>
      <c r="D265" s="201">
        <f>VLOOKUP($C265,'3.내부이동'!$C$7:$AA$501,20,FALSE)</f>
        <v>100</v>
      </c>
      <c r="E265" s="201">
        <f>VLOOKUP($C265,'3.내부이동'!$C$7:$AA$501,21,FALSE)</f>
        <v>100</v>
      </c>
      <c r="F265" s="201">
        <f>VLOOKUP($C265,'3.내부이동'!$C$7:$AA$501,22,FALSE)</f>
        <v>98</v>
      </c>
      <c r="G265" s="201">
        <f>VLOOKUP($C265,'3.내부이동'!$C$7:$AA$501,23,FALSE)</f>
        <v>97</v>
      </c>
      <c r="H265" s="201">
        <f>VLOOKUP($C265,'3.내부이동'!$C$7:$AA$501,24,FALSE)</f>
        <v>100</v>
      </c>
      <c r="I265" s="201">
        <f>VLOOKUP($C265,'3.내부이동'!$C$7:$AA$501,25,FALSE)</f>
        <v>101</v>
      </c>
      <c r="J265" s="114">
        <f>IF(ISERROR(VLOOKUP($C265,'2.사회적인구 행정구역별 집계'!$C$6:$M$73,2,FALSE)),0,VLOOKUP($C265,'2.사회적인구 행정구역별 집계'!$C$6:$M$73,2,FALSE))</f>
        <v>0</v>
      </c>
      <c r="K265" s="114"/>
      <c r="L265" s="114">
        <f>IF(ISERROR(VLOOKUP($C265,'2.사회적인구 행정구역별 집계'!$C$6:$M$73,3,FALSE)),0,VLOOKUP($C265,'2.사회적인구 행정구역별 집계'!$C$6:$M$73,3,FALSE))</f>
        <v>0</v>
      </c>
      <c r="M265" s="114">
        <f>IF(ISERROR(VLOOKUP($C265,'2.사회적인구 행정구역별 집계'!$C$6:$M$73,4,FALSE)),0,VLOOKUP($C265,'2.사회적인구 행정구역별 집계'!$C$6:$M$73,4,FALSE))</f>
        <v>0</v>
      </c>
      <c r="N265" s="114">
        <f>IF(ISERROR(VLOOKUP($C265,'2.사회적인구 행정구역별 집계'!$C$6:$M$73,5,FALSE)),0,VLOOKUP($C265,'2.사회적인구 행정구역별 집계'!$C$6:$M$73,5,FALSE))</f>
        <v>0</v>
      </c>
      <c r="O265" s="114">
        <f>IF(ISERROR(VLOOKUP($C265,'2.사회적인구 행정구역별 집계'!$C$6:$M$73,6,FALSE)),0,VLOOKUP($C265,'2.사회적인구 행정구역별 집계'!$C$6:$M$73,6,FALSE))</f>
        <v>0</v>
      </c>
      <c r="P265" s="160">
        <f t="shared" si="75"/>
        <v>100</v>
      </c>
      <c r="Q265" s="160">
        <f t="shared" si="76"/>
        <v>100</v>
      </c>
      <c r="R265" s="160">
        <f t="shared" si="76"/>
        <v>98</v>
      </c>
      <c r="S265" s="160">
        <f t="shared" si="77"/>
        <v>97</v>
      </c>
      <c r="T265" s="160">
        <f t="shared" si="78"/>
        <v>100</v>
      </c>
      <c r="U265" s="160">
        <f t="shared" si="79"/>
        <v>101</v>
      </c>
    </row>
    <row r="266" spans="1:21" ht="18" customHeight="1">
      <c r="A266" s="194" t="s">
        <v>1436</v>
      </c>
      <c r="B266" s="194" t="s">
        <v>1443</v>
      </c>
      <c r="C266" s="197" t="s">
        <v>1444</v>
      </c>
      <c r="D266" s="201">
        <f>VLOOKUP($C266,'3.내부이동'!$C$7:$AA$501,20,FALSE)</f>
        <v>117</v>
      </c>
      <c r="E266" s="201">
        <f>VLOOKUP($C266,'3.내부이동'!$C$7:$AA$501,21,FALSE)</f>
        <v>117</v>
      </c>
      <c r="F266" s="201">
        <f>VLOOKUP($C266,'3.내부이동'!$C$7:$AA$501,22,FALSE)</f>
        <v>115</v>
      </c>
      <c r="G266" s="201">
        <f>VLOOKUP($C266,'3.내부이동'!$C$7:$AA$501,23,FALSE)</f>
        <v>114</v>
      </c>
      <c r="H266" s="201">
        <f>VLOOKUP($C266,'3.내부이동'!$C$7:$AA$501,24,FALSE)</f>
        <v>117</v>
      </c>
      <c r="I266" s="201">
        <f>VLOOKUP($C266,'3.내부이동'!$C$7:$AA$501,25,FALSE)</f>
        <v>119</v>
      </c>
      <c r="J266" s="114">
        <f>IF(ISERROR(VLOOKUP($C266,'2.사회적인구 행정구역별 집계'!$C$6:$M$73,2,FALSE)),0,VLOOKUP($C266,'2.사회적인구 행정구역별 집계'!$C$6:$M$73,2,FALSE))</f>
        <v>0</v>
      </c>
      <c r="K266" s="114"/>
      <c r="L266" s="114">
        <f>IF(ISERROR(VLOOKUP($C266,'2.사회적인구 행정구역별 집계'!$C$6:$M$73,3,FALSE)),0,VLOOKUP($C266,'2.사회적인구 행정구역별 집계'!$C$6:$M$73,3,FALSE))</f>
        <v>0</v>
      </c>
      <c r="M266" s="114">
        <f>IF(ISERROR(VLOOKUP($C266,'2.사회적인구 행정구역별 집계'!$C$6:$M$73,4,FALSE)),0,VLOOKUP($C266,'2.사회적인구 행정구역별 집계'!$C$6:$M$73,4,FALSE))</f>
        <v>0</v>
      </c>
      <c r="N266" s="114">
        <f>IF(ISERROR(VLOOKUP($C266,'2.사회적인구 행정구역별 집계'!$C$6:$M$73,5,FALSE)),0,VLOOKUP($C266,'2.사회적인구 행정구역별 집계'!$C$6:$M$73,5,FALSE))</f>
        <v>0</v>
      </c>
      <c r="O266" s="114">
        <f>IF(ISERROR(VLOOKUP($C266,'2.사회적인구 행정구역별 집계'!$C$6:$M$73,6,FALSE)),0,VLOOKUP($C266,'2.사회적인구 행정구역별 집계'!$C$6:$M$73,6,FALSE))</f>
        <v>0</v>
      </c>
      <c r="P266" s="160">
        <f t="shared" si="75"/>
        <v>117</v>
      </c>
      <c r="Q266" s="160">
        <f t="shared" si="76"/>
        <v>117</v>
      </c>
      <c r="R266" s="160">
        <f t="shared" si="76"/>
        <v>115</v>
      </c>
      <c r="S266" s="160">
        <f t="shared" si="77"/>
        <v>114</v>
      </c>
      <c r="T266" s="160">
        <f t="shared" si="78"/>
        <v>117</v>
      </c>
      <c r="U266" s="160">
        <f t="shared" si="79"/>
        <v>119</v>
      </c>
    </row>
    <row r="267" spans="1:21" ht="18" customHeight="1">
      <c r="A267" s="194" t="s">
        <v>1436</v>
      </c>
      <c r="B267" s="194" t="s">
        <v>1445</v>
      </c>
      <c r="C267" s="197" t="s">
        <v>1446</v>
      </c>
      <c r="D267" s="201">
        <f>VLOOKUP($C267,'3.내부이동'!$C$7:$AA$501,20,FALSE)</f>
        <v>172</v>
      </c>
      <c r="E267" s="201">
        <f>VLOOKUP($C267,'3.내부이동'!$C$7:$AA$501,21,FALSE)</f>
        <v>173</v>
      </c>
      <c r="F267" s="201">
        <f>VLOOKUP($C267,'3.내부이동'!$C$7:$AA$501,22,FALSE)</f>
        <v>170</v>
      </c>
      <c r="G267" s="201">
        <f>VLOOKUP($C267,'3.내부이동'!$C$7:$AA$501,23,FALSE)</f>
        <v>168</v>
      </c>
      <c r="H267" s="201">
        <f>VLOOKUP($C267,'3.내부이동'!$C$7:$AA$501,24,FALSE)</f>
        <v>172</v>
      </c>
      <c r="I267" s="201">
        <f>VLOOKUP($C267,'3.내부이동'!$C$7:$AA$501,25,FALSE)</f>
        <v>175</v>
      </c>
      <c r="J267" s="114">
        <f>IF(ISERROR(VLOOKUP($C267,'2.사회적인구 행정구역별 집계'!$C$6:$M$73,2,FALSE)),0,VLOOKUP($C267,'2.사회적인구 행정구역별 집계'!$C$6:$M$73,2,FALSE))</f>
        <v>0</v>
      </c>
      <c r="K267" s="114"/>
      <c r="L267" s="114">
        <f>IF(ISERROR(VLOOKUP($C267,'2.사회적인구 행정구역별 집계'!$C$6:$M$73,3,FALSE)),0,VLOOKUP($C267,'2.사회적인구 행정구역별 집계'!$C$6:$M$73,3,FALSE))</f>
        <v>0</v>
      </c>
      <c r="M267" s="114">
        <f>IF(ISERROR(VLOOKUP($C267,'2.사회적인구 행정구역별 집계'!$C$6:$M$73,4,FALSE)),0,VLOOKUP($C267,'2.사회적인구 행정구역별 집계'!$C$6:$M$73,4,FALSE))</f>
        <v>0</v>
      </c>
      <c r="N267" s="114">
        <f>IF(ISERROR(VLOOKUP($C267,'2.사회적인구 행정구역별 집계'!$C$6:$M$73,5,FALSE)),0,VLOOKUP($C267,'2.사회적인구 행정구역별 집계'!$C$6:$M$73,5,FALSE))</f>
        <v>0</v>
      </c>
      <c r="O267" s="114">
        <f>IF(ISERROR(VLOOKUP($C267,'2.사회적인구 행정구역별 집계'!$C$6:$M$73,6,FALSE)),0,VLOOKUP($C267,'2.사회적인구 행정구역별 집계'!$C$6:$M$73,6,FALSE))</f>
        <v>0</v>
      </c>
      <c r="P267" s="160">
        <f t="shared" si="75"/>
        <v>172</v>
      </c>
      <c r="Q267" s="160">
        <f t="shared" si="76"/>
        <v>173</v>
      </c>
      <c r="R267" s="160">
        <f t="shared" si="76"/>
        <v>170</v>
      </c>
      <c r="S267" s="160">
        <f t="shared" si="77"/>
        <v>168</v>
      </c>
      <c r="T267" s="160">
        <f t="shared" si="78"/>
        <v>172</v>
      </c>
      <c r="U267" s="160">
        <f t="shared" si="79"/>
        <v>175</v>
      </c>
    </row>
    <row r="268" spans="1:21" ht="18" customHeight="1">
      <c r="A268" s="194" t="s">
        <v>1436</v>
      </c>
      <c r="B268" s="194" t="s">
        <v>1445</v>
      </c>
      <c r="C268" s="197" t="s">
        <v>1447</v>
      </c>
      <c r="D268" s="201">
        <f>VLOOKUP($C268,'3.내부이동'!$C$7:$AA$501,20,FALSE)</f>
        <v>92</v>
      </c>
      <c r="E268" s="201">
        <f>VLOOKUP($C268,'3.내부이동'!$C$7:$AA$501,21,FALSE)</f>
        <v>93</v>
      </c>
      <c r="F268" s="201">
        <f>VLOOKUP($C268,'3.내부이동'!$C$7:$AA$501,22,FALSE)</f>
        <v>91</v>
      </c>
      <c r="G268" s="201">
        <f>VLOOKUP($C268,'3.내부이동'!$C$7:$AA$501,23,FALSE)</f>
        <v>90</v>
      </c>
      <c r="H268" s="201">
        <f>VLOOKUP($C268,'3.내부이동'!$C$7:$AA$501,24,FALSE)</f>
        <v>92</v>
      </c>
      <c r="I268" s="201">
        <f>VLOOKUP($C268,'3.내부이동'!$C$7:$AA$501,25,FALSE)</f>
        <v>94</v>
      </c>
      <c r="J268" s="114">
        <f>IF(ISERROR(VLOOKUP($C268,'2.사회적인구 행정구역별 집계'!$C$6:$M$73,2,FALSE)),0,VLOOKUP($C268,'2.사회적인구 행정구역별 집계'!$C$6:$M$73,2,FALSE))</f>
        <v>0</v>
      </c>
      <c r="K268" s="114"/>
      <c r="L268" s="114">
        <f>IF(ISERROR(VLOOKUP($C268,'2.사회적인구 행정구역별 집계'!$C$6:$M$73,3,FALSE)),0,VLOOKUP($C268,'2.사회적인구 행정구역별 집계'!$C$6:$M$73,3,FALSE))</f>
        <v>0</v>
      </c>
      <c r="M268" s="114">
        <f>IF(ISERROR(VLOOKUP($C268,'2.사회적인구 행정구역별 집계'!$C$6:$M$73,4,FALSE)),0,VLOOKUP($C268,'2.사회적인구 행정구역별 집계'!$C$6:$M$73,4,FALSE))</f>
        <v>0</v>
      </c>
      <c r="N268" s="114">
        <f>IF(ISERROR(VLOOKUP($C268,'2.사회적인구 행정구역별 집계'!$C$6:$M$73,5,FALSE)),0,VLOOKUP($C268,'2.사회적인구 행정구역별 집계'!$C$6:$M$73,5,FALSE))</f>
        <v>0</v>
      </c>
      <c r="O268" s="114">
        <f>IF(ISERROR(VLOOKUP($C268,'2.사회적인구 행정구역별 집계'!$C$6:$M$73,6,FALSE)),0,VLOOKUP($C268,'2.사회적인구 행정구역별 집계'!$C$6:$M$73,6,FALSE))</f>
        <v>0</v>
      </c>
      <c r="P268" s="160">
        <f t="shared" si="75"/>
        <v>92</v>
      </c>
      <c r="Q268" s="160">
        <f t="shared" si="76"/>
        <v>93</v>
      </c>
      <c r="R268" s="160">
        <f t="shared" si="76"/>
        <v>91</v>
      </c>
      <c r="S268" s="160">
        <f t="shared" si="77"/>
        <v>90</v>
      </c>
      <c r="T268" s="160">
        <f t="shared" si="78"/>
        <v>92</v>
      </c>
      <c r="U268" s="160">
        <f t="shared" si="79"/>
        <v>94</v>
      </c>
    </row>
    <row r="269" spans="1:21" ht="18" customHeight="1">
      <c r="A269" s="194" t="s">
        <v>1436</v>
      </c>
      <c r="B269" s="198" t="s">
        <v>384</v>
      </c>
      <c r="C269" s="197" t="s">
        <v>1448</v>
      </c>
      <c r="D269" s="201">
        <f>VLOOKUP($C269,'3.내부이동'!$C$7:$AA$501,20,FALSE)</f>
        <v>176</v>
      </c>
      <c r="E269" s="201">
        <f>VLOOKUP($C269,'3.내부이동'!$C$7:$AA$501,21,FALSE)</f>
        <v>176</v>
      </c>
      <c r="F269" s="201">
        <f>VLOOKUP($C269,'3.내부이동'!$C$7:$AA$501,22,FALSE)</f>
        <v>173</v>
      </c>
      <c r="G269" s="201">
        <f>VLOOKUP($C269,'3.내부이동'!$C$7:$AA$501,23,FALSE)</f>
        <v>172</v>
      </c>
      <c r="H269" s="201">
        <f>VLOOKUP($C269,'3.내부이동'!$C$7:$AA$501,24,FALSE)</f>
        <v>176</v>
      </c>
      <c r="I269" s="201">
        <f>VLOOKUP($C269,'3.내부이동'!$C$7:$AA$501,25,FALSE)</f>
        <v>179</v>
      </c>
      <c r="J269" s="114">
        <f>IF(ISERROR(VLOOKUP($C269,'2.사회적인구 행정구역별 집계'!$C$6:$M$73,2,FALSE)),0,VLOOKUP($C269,'2.사회적인구 행정구역별 집계'!$C$6:$M$73,2,FALSE))</f>
        <v>0</v>
      </c>
      <c r="K269" s="114"/>
      <c r="L269" s="114">
        <f>IF(ISERROR(VLOOKUP($C269,'2.사회적인구 행정구역별 집계'!$C$6:$M$73,3,FALSE)),0,VLOOKUP($C269,'2.사회적인구 행정구역별 집계'!$C$6:$M$73,3,FALSE))</f>
        <v>0</v>
      </c>
      <c r="M269" s="114">
        <f>IF(ISERROR(VLOOKUP($C269,'2.사회적인구 행정구역별 집계'!$C$6:$M$73,4,FALSE)),0,VLOOKUP($C269,'2.사회적인구 행정구역별 집계'!$C$6:$M$73,4,FALSE))</f>
        <v>0</v>
      </c>
      <c r="N269" s="114">
        <f>IF(ISERROR(VLOOKUP($C269,'2.사회적인구 행정구역별 집계'!$C$6:$M$73,5,FALSE)),0,VLOOKUP($C269,'2.사회적인구 행정구역별 집계'!$C$6:$M$73,5,FALSE))</f>
        <v>0</v>
      </c>
      <c r="O269" s="114">
        <f>IF(ISERROR(VLOOKUP($C269,'2.사회적인구 행정구역별 집계'!$C$6:$M$73,6,FALSE)),0,VLOOKUP($C269,'2.사회적인구 행정구역별 집계'!$C$6:$M$73,6,FALSE))</f>
        <v>0</v>
      </c>
      <c r="P269" s="160">
        <f t="shared" si="75"/>
        <v>176</v>
      </c>
      <c r="Q269" s="160">
        <f t="shared" si="76"/>
        <v>176</v>
      </c>
      <c r="R269" s="160">
        <f t="shared" si="76"/>
        <v>173</v>
      </c>
      <c r="S269" s="160">
        <f t="shared" si="77"/>
        <v>172</v>
      </c>
      <c r="T269" s="160">
        <f t="shared" si="78"/>
        <v>176</v>
      </c>
      <c r="U269" s="160">
        <f t="shared" si="79"/>
        <v>179</v>
      </c>
    </row>
    <row r="270" spans="1:21" ht="18" customHeight="1">
      <c r="A270" s="194" t="s">
        <v>1436</v>
      </c>
      <c r="B270" s="194" t="s">
        <v>1449</v>
      </c>
      <c r="C270" s="197" t="s">
        <v>1450</v>
      </c>
      <c r="D270" s="201">
        <f>VLOOKUP($C270,'3.내부이동'!$C$7:$AA$501,20,FALSE)</f>
        <v>226</v>
      </c>
      <c r="E270" s="201">
        <f>VLOOKUP($C270,'3.내부이동'!$C$7:$AA$501,21,FALSE)</f>
        <v>226</v>
      </c>
      <c r="F270" s="201">
        <f>VLOOKUP($C270,'3.내부이동'!$C$7:$AA$501,22,FALSE)</f>
        <v>223</v>
      </c>
      <c r="G270" s="201">
        <f>VLOOKUP($C270,'3.내부이동'!$C$7:$AA$501,23,FALSE)</f>
        <v>220</v>
      </c>
      <c r="H270" s="201">
        <f>VLOOKUP($C270,'3.내부이동'!$C$7:$AA$501,24,FALSE)</f>
        <v>226</v>
      </c>
      <c r="I270" s="201">
        <f>VLOOKUP($C270,'3.내부이동'!$C$7:$AA$501,25,FALSE)</f>
        <v>230</v>
      </c>
      <c r="J270" s="114">
        <f>IF(ISERROR(VLOOKUP($C270,'2.사회적인구 행정구역별 집계'!$C$6:$M$73,2,FALSE)),0,VLOOKUP($C270,'2.사회적인구 행정구역별 집계'!$C$6:$M$73,2,FALSE))</f>
        <v>0</v>
      </c>
      <c r="K270" s="114"/>
      <c r="L270" s="114">
        <f>IF(ISERROR(VLOOKUP($C270,'2.사회적인구 행정구역별 집계'!$C$6:$M$73,3,FALSE)),0,VLOOKUP($C270,'2.사회적인구 행정구역별 집계'!$C$6:$M$73,3,FALSE))</f>
        <v>0</v>
      </c>
      <c r="M270" s="114">
        <f>IF(ISERROR(VLOOKUP($C270,'2.사회적인구 행정구역별 집계'!$C$6:$M$73,4,FALSE)),0,VLOOKUP($C270,'2.사회적인구 행정구역별 집계'!$C$6:$M$73,4,FALSE))</f>
        <v>0</v>
      </c>
      <c r="N270" s="114">
        <f>IF(ISERROR(VLOOKUP($C270,'2.사회적인구 행정구역별 집계'!$C$6:$M$73,5,FALSE)),0,VLOOKUP($C270,'2.사회적인구 행정구역별 집계'!$C$6:$M$73,5,FALSE))</f>
        <v>0</v>
      </c>
      <c r="O270" s="114">
        <f>IF(ISERROR(VLOOKUP($C270,'2.사회적인구 행정구역별 집계'!$C$6:$M$73,6,FALSE)),0,VLOOKUP($C270,'2.사회적인구 행정구역별 집계'!$C$6:$M$73,6,FALSE))</f>
        <v>0</v>
      </c>
      <c r="P270" s="160">
        <f t="shared" si="75"/>
        <v>226</v>
      </c>
      <c r="Q270" s="160">
        <f t="shared" si="76"/>
        <v>226</v>
      </c>
      <c r="R270" s="160">
        <f t="shared" si="76"/>
        <v>223</v>
      </c>
      <c r="S270" s="160">
        <f t="shared" si="77"/>
        <v>220</v>
      </c>
      <c r="T270" s="160">
        <f t="shared" si="78"/>
        <v>226</v>
      </c>
      <c r="U270" s="160">
        <f t="shared" si="79"/>
        <v>230</v>
      </c>
    </row>
    <row r="271" spans="1:21" ht="18" customHeight="1">
      <c r="A271" s="194" t="s">
        <v>1436</v>
      </c>
      <c r="B271" s="194" t="s">
        <v>1449</v>
      </c>
      <c r="C271" s="197" t="s">
        <v>1451</v>
      </c>
      <c r="D271" s="201">
        <f>VLOOKUP($C271,'3.내부이동'!$C$7:$AA$501,20,FALSE)</f>
        <v>210</v>
      </c>
      <c r="E271" s="201">
        <f>VLOOKUP($C271,'3.내부이동'!$C$7:$AA$501,21,FALSE)</f>
        <v>211</v>
      </c>
      <c r="F271" s="201">
        <f>VLOOKUP($C271,'3.내부이동'!$C$7:$AA$501,22,FALSE)</f>
        <v>207</v>
      </c>
      <c r="G271" s="201">
        <f>VLOOKUP($C271,'3.내부이동'!$C$7:$AA$501,23,FALSE)</f>
        <v>205</v>
      </c>
      <c r="H271" s="201">
        <f>VLOOKUP($C271,'3.내부이동'!$C$7:$AA$501,24,FALSE)</f>
        <v>210</v>
      </c>
      <c r="I271" s="201">
        <f>VLOOKUP($C271,'3.내부이동'!$C$7:$AA$501,25,FALSE)</f>
        <v>214</v>
      </c>
      <c r="J271" s="114">
        <f>IF(ISERROR(VLOOKUP($C271,'2.사회적인구 행정구역별 집계'!$C$6:$M$73,2,FALSE)),0,VLOOKUP($C271,'2.사회적인구 행정구역별 집계'!$C$6:$M$73,2,FALSE))</f>
        <v>0</v>
      </c>
      <c r="K271" s="114"/>
      <c r="L271" s="114">
        <f>IF(ISERROR(VLOOKUP($C271,'2.사회적인구 행정구역별 집계'!$C$6:$M$73,3,FALSE)),0,VLOOKUP($C271,'2.사회적인구 행정구역별 집계'!$C$6:$M$73,3,FALSE))</f>
        <v>0</v>
      </c>
      <c r="M271" s="114">
        <f>IF(ISERROR(VLOOKUP($C271,'2.사회적인구 행정구역별 집계'!$C$6:$M$73,4,FALSE)),0,VLOOKUP($C271,'2.사회적인구 행정구역별 집계'!$C$6:$M$73,4,FALSE))</f>
        <v>0</v>
      </c>
      <c r="N271" s="114">
        <f>IF(ISERROR(VLOOKUP($C271,'2.사회적인구 행정구역별 집계'!$C$6:$M$73,5,FALSE)),0,VLOOKUP($C271,'2.사회적인구 행정구역별 집계'!$C$6:$M$73,5,FALSE))</f>
        <v>0</v>
      </c>
      <c r="O271" s="114">
        <f>IF(ISERROR(VLOOKUP($C271,'2.사회적인구 행정구역별 집계'!$C$6:$M$73,6,FALSE)),0,VLOOKUP($C271,'2.사회적인구 행정구역별 집계'!$C$6:$M$73,6,FALSE))</f>
        <v>0</v>
      </c>
      <c r="P271" s="160">
        <f t="shared" si="75"/>
        <v>210</v>
      </c>
      <c r="Q271" s="160">
        <f t="shared" si="76"/>
        <v>211</v>
      </c>
      <c r="R271" s="160">
        <f t="shared" si="76"/>
        <v>207</v>
      </c>
      <c r="S271" s="160">
        <f t="shared" si="77"/>
        <v>205</v>
      </c>
      <c r="T271" s="160">
        <f t="shared" si="78"/>
        <v>210</v>
      </c>
      <c r="U271" s="160">
        <f t="shared" si="79"/>
        <v>214</v>
      </c>
    </row>
    <row r="272" spans="1:21" ht="18" customHeight="1">
      <c r="A272" s="194" t="s">
        <v>1436</v>
      </c>
      <c r="B272" s="194" t="s">
        <v>1452</v>
      </c>
      <c r="C272" s="197" t="s">
        <v>1453</v>
      </c>
      <c r="D272" s="201">
        <f>VLOOKUP($C272,'3.내부이동'!$C$7:$AA$501,20,FALSE)</f>
        <v>164</v>
      </c>
      <c r="E272" s="201">
        <f>VLOOKUP($C272,'3.내부이동'!$C$7:$AA$501,21,FALSE)</f>
        <v>164</v>
      </c>
      <c r="F272" s="201">
        <f>VLOOKUP($C272,'3.내부이동'!$C$7:$AA$501,22,FALSE)</f>
        <v>162</v>
      </c>
      <c r="G272" s="201">
        <f>VLOOKUP($C272,'3.내부이동'!$C$7:$AA$501,23,FALSE)</f>
        <v>160</v>
      </c>
      <c r="H272" s="201">
        <f>VLOOKUP($C272,'3.내부이동'!$C$7:$AA$501,24,FALSE)</f>
        <v>164</v>
      </c>
      <c r="I272" s="201">
        <f>VLOOKUP($C272,'3.내부이동'!$C$7:$AA$501,25,FALSE)</f>
        <v>167</v>
      </c>
      <c r="J272" s="114">
        <f>IF(ISERROR(VLOOKUP($C272,'2.사회적인구 행정구역별 집계'!$C$6:$M$73,2,FALSE)),0,VLOOKUP($C272,'2.사회적인구 행정구역별 집계'!$C$6:$M$73,2,FALSE))</f>
        <v>0</v>
      </c>
      <c r="K272" s="114"/>
      <c r="L272" s="114">
        <f>IF(ISERROR(VLOOKUP($C272,'2.사회적인구 행정구역별 집계'!$C$6:$M$73,3,FALSE)),0,VLOOKUP($C272,'2.사회적인구 행정구역별 집계'!$C$6:$M$73,3,FALSE))</f>
        <v>0</v>
      </c>
      <c r="M272" s="114">
        <f>IF(ISERROR(VLOOKUP($C272,'2.사회적인구 행정구역별 집계'!$C$6:$M$73,4,FALSE)),0,VLOOKUP($C272,'2.사회적인구 행정구역별 집계'!$C$6:$M$73,4,FALSE))</f>
        <v>0</v>
      </c>
      <c r="N272" s="114">
        <f>IF(ISERROR(VLOOKUP($C272,'2.사회적인구 행정구역별 집계'!$C$6:$M$73,5,FALSE)),0,VLOOKUP($C272,'2.사회적인구 행정구역별 집계'!$C$6:$M$73,5,FALSE))</f>
        <v>0</v>
      </c>
      <c r="O272" s="114">
        <f>IF(ISERROR(VLOOKUP($C272,'2.사회적인구 행정구역별 집계'!$C$6:$M$73,6,FALSE)),0,VLOOKUP($C272,'2.사회적인구 행정구역별 집계'!$C$6:$M$73,6,FALSE))</f>
        <v>0</v>
      </c>
      <c r="P272" s="160">
        <f t="shared" si="75"/>
        <v>164</v>
      </c>
      <c r="Q272" s="160">
        <f t="shared" si="76"/>
        <v>164</v>
      </c>
      <c r="R272" s="160">
        <f t="shared" si="76"/>
        <v>162</v>
      </c>
      <c r="S272" s="160">
        <f t="shared" si="77"/>
        <v>160</v>
      </c>
      <c r="T272" s="160">
        <f t="shared" si="78"/>
        <v>164</v>
      </c>
      <c r="U272" s="160">
        <f t="shared" si="79"/>
        <v>167</v>
      </c>
    </row>
    <row r="273" spans="1:21" ht="18" customHeight="1">
      <c r="A273" s="194" t="s">
        <v>1436</v>
      </c>
      <c r="B273" s="194" t="s">
        <v>1452</v>
      </c>
      <c r="C273" s="197" t="s">
        <v>1454</v>
      </c>
      <c r="D273" s="201">
        <f>VLOOKUP($C273,'3.내부이동'!$C$7:$AA$501,20,FALSE)</f>
        <v>91</v>
      </c>
      <c r="E273" s="201">
        <f>VLOOKUP($C273,'3.내부이동'!$C$7:$AA$501,21,FALSE)</f>
        <v>91</v>
      </c>
      <c r="F273" s="201">
        <f>VLOOKUP($C273,'3.내부이동'!$C$7:$AA$501,22,FALSE)</f>
        <v>90</v>
      </c>
      <c r="G273" s="201">
        <f>VLOOKUP($C273,'3.내부이동'!$C$7:$AA$501,23,FALSE)</f>
        <v>89</v>
      </c>
      <c r="H273" s="201">
        <f>VLOOKUP($C273,'3.내부이동'!$C$7:$AA$501,24,FALSE)</f>
        <v>91</v>
      </c>
      <c r="I273" s="201">
        <f>VLOOKUP($C273,'3.내부이동'!$C$7:$AA$501,25,FALSE)</f>
        <v>93</v>
      </c>
      <c r="J273" s="114">
        <f>IF(ISERROR(VLOOKUP($C273,'2.사회적인구 행정구역별 집계'!$C$6:$M$73,2,FALSE)),0,VLOOKUP($C273,'2.사회적인구 행정구역별 집계'!$C$6:$M$73,2,FALSE))</f>
        <v>0</v>
      </c>
      <c r="K273" s="114"/>
      <c r="L273" s="114">
        <f>IF(ISERROR(VLOOKUP($C273,'2.사회적인구 행정구역별 집계'!$C$6:$M$73,3,FALSE)),0,VLOOKUP($C273,'2.사회적인구 행정구역별 집계'!$C$6:$M$73,3,FALSE))</f>
        <v>0</v>
      </c>
      <c r="M273" s="114">
        <f>IF(ISERROR(VLOOKUP($C273,'2.사회적인구 행정구역별 집계'!$C$6:$M$73,4,FALSE)),0,VLOOKUP($C273,'2.사회적인구 행정구역별 집계'!$C$6:$M$73,4,FALSE))</f>
        <v>0</v>
      </c>
      <c r="N273" s="114">
        <f>IF(ISERROR(VLOOKUP($C273,'2.사회적인구 행정구역별 집계'!$C$6:$M$73,5,FALSE)),0,VLOOKUP($C273,'2.사회적인구 행정구역별 집계'!$C$6:$M$73,5,FALSE))</f>
        <v>0</v>
      </c>
      <c r="O273" s="114">
        <f>IF(ISERROR(VLOOKUP($C273,'2.사회적인구 행정구역별 집계'!$C$6:$M$73,6,FALSE)),0,VLOOKUP($C273,'2.사회적인구 행정구역별 집계'!$C$6:$M$73,6,FALSE))</f>
        <v>0</v>
      </c>
      <c r="P273" s="160">
        <f t="shared" si="75"/>
        <v>91</v>
      </c>
      <c r="Q273" s="160">
        <f t="shared" si="76"/>
        <v>91</v>
      </c>
      <c r="R273" s="160">
        <f t="shared" si="76"/>
        <v>90</v>
      </c>
      <c r="S273" s="160">
        <f t="shared" si="77"/>
        <v>89</v>
      </c>
      <c r="T273" s="160">
        <f t="shared" si="78"/>
        <v>91</v>
      </c>
      <c r="U273" s="160">
        <f t="shared" si="79"/>
        <v>93</v>
      </c>
    </row>
    <row r="274" spans="1:21" ht="18" customHeight="1">
      <c r="A274" s="194" t="s">
        <v>1436</v>
      </c>
      <c r="B274" s="194" t="s">
        <v>1455</v>
      </c>
      <c r="C274" s="197" t="s">
        <v>1456</v>
      </c>
      <c r="D274" s="201">
        <f>VLOOKUP($C274,'3.내부이동'!$C$7:$AA$501,20,FALSE)</f>
        <v>204</v>
      </c>
      <c r="E274" s="201">
        <f>VLOOKUP($C274,'3.내부이동'!$C$7:$AA$501,21,FALSE)</f>
        <v>205</v>
      </c>
      <c r="F274" s="201">
        <f>VLOOKUP($C274,'3.내부이동'!$C$7:$AA$501,22,FALSE)</f>
        <v>201</v>
      </c>
      <c r="G274" s="201">
        <f>VLOOKUP($C274,'3.내부이동'!$C$7:$AA$501,23,FALSE)</f>
        <v>199</v>
      </c>
      <c r="H274" s="201">
        <f>VLOOKUP($C274,'3.내부이동'!$C$7:$AA$501,24,FALSE)</f>
        <v>203</v>
      </c>
      <c r="I274" s="201">
        <f>VLOOKUP($C274,'3.내부이동'!$C$7:$AA$501,25,FALSE)</f>
        <v>207</v>
      </c>
      <c r="J274" s="114">
        <f>IF(ISERROR(VLOOKUP($C274,'2.사회적인구 행정구역별 집계'!$C$6:$M$73,2,FALSE)),0,VLOOKUP($C274,'2.사회적인구 행정구역별 집계'!$C$6:$M$73,2,FALSE))</f>
        <v>0</v>
      </c>
      <c r="K274" s="114"/>
      <c r="L274" s="114">
        <f>IF(ISERROR(VLOOKUP($C274,'2.사회적인구 행정구역별 집계'!$C$6:$M$73,3,FALSE)),0,VLOOKUP($C274,'2.사회적인구 행정구역별 집계'!$C$6:$M$73,3,FALSE))</f>
        <v>0</v>
      </c>
      <c r="M274" s="114">
        <f>IF(ISERROR(VLOOKUP($C274,'2.사회적인구 행정구역별 집계'!$C$6:$M$73,4,FALSE)),0,VLOOKUP($C274,'2.사회적인구 행정구역별 집계'!$C$6:$M$73,4,FALSE))</f>
        <v>0</v>
      </c>
      <c r="N274" s="114">
        <f>IF(ISERROR(VLOOKUP($C274,'2.사회적인구 행정구역별 집계'!$C$6:$M$73,5,FALSE)),0,VLOOKUP($C274,'2.사회적인구 행정구역별 집계'!$C$6:$M$73,5,FALSE))</f>
        <v>0</v>
      </c>
      <c r="O274" s="114">
        <f>IF(ISERROR(VLOOKUP($C274,'2.사회적인구 행정구역별 집계'!$C$6:$M$73,6,FALSE)),0,VLOOKUP($C274,'2.사회적인구 행정구역별 집계'!$C$6:$M$73,6,FALSE))</f>
        <v>0</v>
      </c>
      <c r="P274" s="160">
        <f t="shared" si="75"/>
        <v>204</v>
      </c>
      <c r="Q274" s="160">
        <f t="shared" si="76"/>
        <v>205</v>
      </c>
      <c r="R274" s="160">
        <f t="shared" si="76"/>
        <v>201</v>
      </c>
      <c r="S274" s="160">
        <f t="shared" si="77"/>
        <v>199</v>
      </c>
      <c r="T274" s="160">
        <f t="shared" si="78"/>
        <v>203</v>
      </c>
      <c r="U274" s="160">
        <f t="shared" si="79"/>
        <v>207</v>
      </c>
    </row>
    <row r="275" spans="1:21" ht="18" customHeight="1">
      <c r="A275" s="194" t="s">
        <v>1436</v>
      </c>
      <c r="B275" s="194" t="s">
        <v>1455</v>
      </c>
      <c r="C275" s="197" t="s">
        <v>390</v>
      </c>
      <c r="D275" s="201">
        <f>VLOOKUP($C275,'3.내부이동'!$C$7:$AA$501,20,FALSE)</f>
        <v>103</v>
      </c>
      <c r="E275" s="201">
        <f>VLOOKUP($C275,'3.내부이동'!$C$7:$AA$501,21,FALSE)</f>
        <v>103</v>
      </c>
      <c r="F275" s="201">
        <f>VLOOKUP($C275,'3.내부이동'!$C$7:$AA$501,22,FALSE)</f>
        <v>101</v>
      </c>
      <c r="G275" s="201">
        <f>VLOOKUP($C275,'3.내부이동'!$C$7:$AA$501,23,FALSE)</f>
        <v>100</v>
      </c>
      <c r="H275" s="201">
        <f>VLOOKUP($C275,'3.내부이동'!$C$7:$AA$501,24,FALSE)</f>
        <v>103</v>
      </c>
      <c r="I275" s="201">
        <f>VLOOKUP($C275,'3.내부이동'!$C$7:$AA$501,25,FALSE)</f>
        <v>105</v>
      </c>
      <c r="J275" s="114">
        <f>IF(ISERROR(VLOOKUP($C275,'2.사회적인구 행정구역별 집계'!$C$6:$M$73,2,FALSE)),0,VLOOKUP($C275,'2.사회적인구 행정구역별 집계'!$C$6:$M$73,2,FALSE))</f>
        <v>0</v>
      </c>
      <c r="K275" s="114"/>
      <c r="L275" s="114">
        <f>IF(ISERROR(VLOOKUP($C275,'2.사회적인구 행정구역별 집계'!$C$6:$M$73,3,FALSE)),0,VLOOKUP($C275,'2.사회적인구 행정구역별 집계'!$C$6:$M$73,3,FALSE))</f>
        <v>0</v>
      </c>
      <c r="M275" s="114">
        <f>IF(ISERROR(VLOOKUP($C275,'2.사회적인구 행정구역별 집계'!$C$6:$M$73,4,FALSE)),0,VLOOKUP($C275,'2.사회적인구 행정구역별 집계'!$C$6:$M$73,4,FALSE))</f>
        <v>0</v>
      </c>
      <c r="N275" s="114">
        <f>IF(ISERROR(VLOOKUP($C275,'2.사회적인구 행정구역별 집계'!$C$6:$M$73,5,FALSE)),0,VLOOKUP($C275,'2.사회적인구 행정구역별 집계'!$C$6:$M$73,5,FALSE))</f>
        <v>0</v>
      </c>
      <c r="O275" s="114">
        <f>IF(ISERROR(VLOOKUP($C275,'2.사회적인구 행정구역별 집계'!$C$6:$M$73,6,FALSE)),0,VLOOKUP($C275,'2.사회적인구 행정구역별 집계'!$C$6:$M$73,6,FALSE))</f>
        <v>0</v>
      </c>
      <c r="P275" s="160">
        <f t="shared" si="75"/>
        <v>103</v>
      </c>
      <c r="Q275" s="160">
        <f t="shared" si="76"/>
        <v>103</v>
      </c>
      <c r="R275" s="160">
        <f t="shared" si="76"/>
        <v>101</v>
      </c>
      <c r="S275" s="160">
        <f t="shared" si="77"/>
        <v>100</v>
      </c>
      <c r="T275" s="160">
        <f t="shared" si="78"/>
        <v>103</v>
      </c>
      <c r="U275" s="160">
        <f t="shared" si="79"/>
        <v>105</v>
      </c>
    </row>
    <row r="276" spans="1:21" ht="18" customHeight="1">
      <c r="A276" s="194" t="s">
        <v>1436</v>
      </c>
      <c r="B276" s="194" t="s">
        <v>1455</v>
      </c>
      <c r="C276" s="197" t="s">
        <v>391</v>
      </c>
      <c r="D276" s="201">
        <f>VLOOKUP($C276,'3.내부이동'!$C$7:$AA$501,20,FALSE)</f>
        <v>146</v>
      </c>
      <c r="E276" s="201">
        <f>VLOOKUP($C276,'3.내부이동'!$C$7:$AA$501,21,FALSE)</f>
        <v>146</v>
      </c>
      <c r="F276" s="201">
        <f>VLOOKUP($C276,'3.내부이동'!$C$7:$AA$501,22,FALSE)</f>
        <v>144</v>
      </c>
      <c r="G276" s="201">
        <f>VLOOKUP($C276,'3.내부이동'!$C$7:$AA$501,23,FALSE)</f>
        <v>143</v>
      </c>
      <c r="H276" s="201">
        <f>VLOOKUP($C276,'3.내부이동'!$C$7:$AA$501,24,FALSE)</f>
        <v>146</v>
      </c>
      <c r="I276" s="201">
        <f>VLOOKUP($C276,'3.내부이동'!$C$7:$AA$501,25,FALSE)</f>
        <v>149</v>
      </c>
      <c r="J276" s="114">
        <f>IF(ISERROR(VLOOKUP($C276,'2.사회적인구 행정구역별 집계'!$C$6:$M$73,2,FALSE)),0,VLOOKUP($C276,'2.사회적인구 행정구역별 집계'!$C$6:$M$73,2,FALSE))</f>
        <v>0</v>
      </c>
      <c r="K276" s="114"/>
      <c r="L276" s="114">
        <f>IF(ISERROR(VLOOKUP($C276,'2.사회적인구 행정구역별 집계'!$C$6:$M$73,3,FALSE)),0,VLOOKUP($C276,'2.사회적인구 행정구역별 집계'!$C$6:$M$73,3,FALSE))</f>
        <v>0</v>
      </c>
      <c r="M276" s="114">
        <f>IF(ISERROR(VLOOKUP($C276,'2.사회적인구 행정구역별 집계'!$C$6:$M$73,4,FALSE)),0,VLOOKUP($C276,'2.사회적인구 행정구역별 집계'!$C$6:$M$73,4,FALSE))</f>
        <v>0</v>
      </c>
      <c r="N276" s="114">
        <f>IF(ISERROR(VLOOKUP($C276,'2.사회적인구 행정구역별 집계'!$C$6:$M$73,5,FALSE)),0,VLOOKUP($C276,'2.사회적인구 행정구역별 집계'!$C$6:$M$73,5,FALSE))</f>
        <v>0</v>
      </c>
      <c r="O276" s="114">
        <f>IF(ISERROR(VLOOKUP($C276,'2.사회적인구 행정구역별 집계'!$C$6:$M$73,6,FALSE)),0,VLOOKUP($C276,'2.사회적인구 행정구역별 집계'!$C$6:$M$73,6,FALSE))</f>
        <v>0</v>
      </c>
      <c r="P276" s="160">
        <f t="shared" si="75"/>
        <v>146</v>
      </c>
      <c r="Q276" s="160">
        <f t="shared" si="76"/>
        <v>146</v>
      </c>
      <c r="R276" s="160">
        <f t="shared" si="76"/>
        <v>144</v>
      </c>
      <c r="S276" s="160">
        <f t="shared" si="77"/>
        <v>143</v>
      </c>
      <c r="T276" s="160">
        <f t="shared" si="78"/>
        <v>146</v>
      </c>
      <c r="U276" s="160">
        <f t="shared" si="79"/>
        <v>149</v>
      </c>
    </row>
    <row r="277" spans="1:21" ht="18" customHeight="1">
      <c r="A277" s="194" t="s">
        <v>1436</v>
      </c>
      <c r="B277" s="194" t="s">
        <v>1457</v>
      </c>
      <c r="C277" s="197" t="s">
        <v>392</v>
      </c>
      <c r="D277" s="201">
        <f>VLOOKUP($C277,'3.내부이동'!$C$7:$AA$501,20,FALSE)</f>
        <v>59</v>
      </c>
      <c r="E277" s="201">
        <f>VLOOKUP($C277,'3.내부이동'!$C$7:$AA$501,21,FALSE)</f>
        <v>59</v>
      </c>
      <c r="F277" s="201">
        <f>VLOOKUP($C277,'3.내부이동'!$C$7:$AA$501,22,FALSE)</f>
        <v>58</v>
      </c>
      <c r="G277" s="201">
        <f>VLOOKUP($C277,'3.내부이동'!$C$7:$AA$501,23,FALSE)</f>
        <v>58</v>
      </c>
      <c r="H277" s="201">
        <f>VLOOKUP($C277,'3.내부이동'!$C$7:$AA$501,24,FALSE)</f>
        <v>59</v>
      </c>
      <c r="I277" s="201">
        <f>VLOOKUP($C277,'3.내부이동'!$C$7:$AA$501,25,FALSE)</f>
        <v>60</v>
      </c>
      <c r="J277" s="114">
        <f>IF(ISERROR(VLOOKUP($C277,'2.사회적인구 행정구역별 집계'!$C$6:$M$73,2,FALSE)),0,VLOOKUP($C277,'2.사회적인구 행정구역별 집계'!$C$6:$M$73,2,FALSE))</f>
        <v>0</v>
      </c>
      <c r="K277" s="114"/>
      <c r="L277" s="114">
        <f>IF(ISERROR(VLOOKUP($C277,'2.사회적인구 행정구역별 집계'!$C$6:$M$73,3,FALSE)),0,VLOOKUP($C277,'2.사회적인구 행정구역별 집계'!$C$6:$M$73,3,FALSE))</f>
        <v>0</v>
      </c>
      <c r="M277" s="114">
        <f>IF(ISERROR(VLOOKUP($C277,'2.사회적인구 행정구역별 집계'!$C$6:$M$73,4,FALSE)),0,VLOOKUP($C277,'2.사회적인구 행정구역별 집계'!$C$6:$M$73,4,FALSE))</f>
        <v>0</v>
      </c>
      <c r="N277" s="114">
        <f>IF(ISERROR(VLOOKUP($C277,'2.사회적인구 행정구역별 집계'!$C$6:$M$73,5,FALSE)),0,VLOOKUP($C277,'2.사회적인구 행정구역별 집계'!$C$6:$M$73,5,FALSE))</f>
        <v>0</v>
      </c>
      <c r="O277" s="114">
        <f>IF(ISERROR(VLOOKUP($C277,'2.사회적인구 행정구역별 집계'!$C$6:$M$73,6,FALSE)),0,VLOOKUP($C277,'2.사회적인구 행정구역별 집계'!$C$6:$M$73,6,FALSE))</f>
        <v>0</v>
      </c>
      <c r="P277" s="160">
        <f t="shared" si="75"/>
        <v>59</v>
      </c>
      <c r="Q277" s="160">
        <f t="shared" si="76"/>
        <v>59</v>
      </c>
      <c r="R277" s="160">
        <f t="shared" si="76"/>
        <v>58</v>
      </c>
      <c r="S277" s="160">
        <f t="shared" si="77"/>
        <v>58</v>
      </c>
      <c r="T277" s="160">
        <f t="shared" si="78"/>
        <v>59</v>
      </c>
      <c r="U277" s="160">
        <f t="shared" si="79"/>
        <v>60</v>
      </c>
    </row>
    <row r="278" spans="1:21" ht="18" customHeight="1">
      <c r="A278" s="194" t="s">
        <v>1436</v>
      </c>
      <c r="B278" s="194" t="s">
        <v>1457</v>
      </c>
      <c r="C278" s="197" t="s">
        <v>393</v>
      </c>
      <c r="D278" s="201">
        <f>VLOOKUP($C278,'3.내부이동'!$C$7:$AA$501,20,FALSE)</f>
        <v>83</v>
      </c>
      <c r="E278" s="201">
        <f>VLOOKUP($C278,'3.내부이동'!$C$7:$AA$501,21,FALSE)</f>
        <v>83</v>
      </c>
      <c r="F278" s="201">
        <f>VLOOKUP($C278,'3.내부이동'!$C$7:$AA$501,22,FALSE)</f>
        <v>82</v>
      </c>
      <c r="G278" s="201">
        <f>VLOOKUP($C278,'3.내부이동'!$C$7:$AA$501,23,FALSE)</f>
        <v>81</v>
      </c>
      <c r="H278" s="201">
        <f>VLOOKUP($C278,'3.내부이동'!$C$7:$AA$501,24,FALSE)</f>
        <v>83</v>
      </c>
      <c r="I278" s="201">
        <f>VLOOKUP($C278,'3.내부이동'!$C$7:$AA$501,25,FALSE)</f>
        <v>84</v>
      </c>
      <c r="J278" s="114">
        <f>IF(ISERROR(VLOOKUP($C278,'2.사회적인구 행정구역별 집계'!$C$6:$M$73,2,FALSE)),0,VLOOKUP($C278,'2.사회적인구 행정구역별 집계'!$C$6:$M$73,2,FALSE))</f>
        <v>0</v>
      </c>
      <c r="K278" s="114"/>
      <c r="L278" s="114">
        <f>IF(ISERROR(VLOOKUP($C278,'2.사회적인구 행정구역별 집계'!$C$6:$M$73,3,FALSE)),0,VLOOKUP($C278,'2.사회적인구 행정구역별 집계'!$C$6:$M$73,3,FALSE))</f>
        <v>0</v>
      </c>
      <c r="M278" s="114">
        <f>IF(ISERROR(VLOOKUP($C278,'2.사회적인구 행정구역별 집계'!$C$6:$M$73,4,FALSE)),0,VLOOKUP($C278,'2.사회적인구 행정구역별 집계'!$C$6:$M$73,4,FALSE))</f>
        <v>0</v>
      </c>
      <c r="N278" s="114">
        <f>IF(ISERROR(VLOOKUP($C278,'2.사회적인구 행정구역별 집계'!$C$6:$M$73,5,FALSE)),0,VLOOKUP($C278,'2.사회적인구 행정구역별 집계'!$C$6:$M$73,5,FALSE))</f>
        <v>0</v>
      </c>
      <c r="O278" s="114">
        <f>IF(ISERROR(VLOOKUP($C278,'2.사회적인구 행정구역별 집계'!$C$6:$M$73,6,FALSE)),0,VLOOKUP($C278,'2.사회적인구 행정구역별 집계'!$C$6:$M$73,6,FALSE))</f>
        <v>0</v>
      </c>
      <c r="P278" s="160">
        <f t="shared" si="75"/>
        <v>83</v>
      </c>
      <c r="Q278" s="160">
        <f t="shared" si="76"/>
        <v>83</v>
      </c>
      <c r="R278" s="160">
        <f t="shared" si="76"/>
        <v>82</v>
      </c>
      <c r="S278" s="160">
        <f t="shared" si="77"/>
        <v>81</v>
      </c>
      <c r="T278" s="160">
        <f t="shared" si="78"/>
        <v>83</v>
      </c>
      <c r="U278" s="160">
        <f t="shared" si="79"/>
        <v>84</v>
      </c>
    </row>
    <row r="279" spans="1:21" ht="18" customHeight="1">
      <c r="A279" s="194" t="s">
        <v>1436</v>
      </c>
      <c r="B279" s="194" t="s">
        <v>1457</v>
      </c>
      <c r="C279" s="197" t="s">
        <v>394</v>
      </c>
      <c r="D279" s="201">
        <f>VLOOKUP($C279,'3.내부이동'!$C$7:$AA$501,20,FALSE)</f>
        <v>194</v>
      </c>
      <c r="E279" s="201">
        <f>VLOOKUP($C279,'3.내부이동'!$C$7:$AA$501,21,FALSE)</f>
        <v>194</v>
      </c>
      <c r="F279" s="201">
        <f>VLOOKUP($C279,'3.내부이동'!$C$7:$AA$501,22,FALSE)</f>
        <v>191</v>
      </c>
      <c r="G279" s="201">
        <f>VLOOKUP($C279,'3.내부이동'!$C$7:$AA$501,23,FALSE)</f>
        <v>189</v>
      </c>
      <c r="H279" s="201">
        <f>VLOOKUP($C279,'3.내부이동'!$C$7:$AA$501,24,FALSE)</f>
        <v>194</v>
      </c>
      <c r="I279" s="201">
        <f>VLOOKUP($C279,'3.내부이동'!$C$7:$AA$501,25,FALSE)</f>
        <v>197</v>
      </c>
      <c r="J279" s="114">
        <f>IF(ISERROR(VLOOKUP($C279,'2.사회적인구 행정구역별 집계'!$C$6:$M$73,2,FALSE)),0,VLOOKUP($C279,'2.사회적인구 행정구역별 집계'!$C$6:$M$73,2,FALSE))</f>
        <v>0</v>
      </c>
      <c r="K279" s="114"/>
      <c r="L279" s="114">
        <f>IF(ISERROR(VLOOKUP($C279,'2.사회적인구 행정구역별 집계'!$C$6:$M$73,3,FALSE)),0,VLOOKUP($C279,'2.사회적인구 행정구역별 집계'!$C$6:$M$73,3,FALSE))</f>
        <v>0</v>
      </c>
      <c r="M279" s="114">
        <f>IF(ISERROR(VLOOKUP($C279,'2.사회적인구 행정구역별 집계'!$C$6:$M$73,4,FALSE)),0,VLOOKUP($C279,'2.사회적인구 행정구역별 집계'!$C$6:$M$73,4,FALSE))</f>
        <v>0</v>
      </c>
      <c r="N279" s="114">
        <f>IF(ISERROR(VLOOKUP($C279,'2.사회적인구 행정구역별 집계'!$C$6:$M$73,5,FALSE)),0,VLOOKUP($C279,'2.사회적인구 행정구역별 집계'!$C$6:$M$73,5,FALSE))</f>
        <v>0</v>
      </c>
      <c r="O279" s="114">
        <f>IF(ISERROR(VLOOKUP($C279,'2.사회적인구 행정구역별 집계'!$C$6:$M$73,6,FALSE)),0,VLOOKUP($C279,'2.사회적인구 행정구역별 집계'!$C$6:$M$73,6,FALSE))</f>
        <v>0</v>
      </c>
      <c r="P279" s="160">
        <f t="shared" si="75"/>
        <v>194</v>
      </c>
      <c r="Q279" s="160">
        <f t="shared" si="76"/>
        <v>194</v>
      </c>
      <c r="R279" s="160">
        <f t="shared" si="76"/>
        <v>191</v>
      </c>
      <c r="S279" s="160">
        <f t="shared" si="77"/>
        <v>189</v>
      </c>
      <c r="T279" s="160">
        <f t="shared" si="78"/>
        <v>194</v>
      </c>
      <c r="U279" s="160">
        <f t="shared" si="79"/>
        <v>197</v>
      </c>
    </row>
    <row r="280" spans="1:21" ht="18" customHeight="1">
      <c r="A280" s="194" t="s">
        <v>1436</v>
      </c>
      <c r="B280" s="194" t="s">
        <v>1457</v>
      </c>
      <c r="C280" s="197" t="s">
        <v>395</v>
      </c>
      <c r="D280" s="201">
        <f>VLOOKUP($C280,'3.내부이동'!$C$7:$AA$501,20,FALSE)</f>
        <v>159</v>
      </c>
      <c r="E280" s="201">
        <f>VLOOKUP($C280,'3.내부이동'!$C$7:$AA$501,21,FALSE)</f>
        <v>159</v>
      </c>
      <c r="F280" s="201">
        <f>VLOOKUP($C280,'3.내부이동'!$C$7:$AA$501,22,FALSE)</f>
        <v>157</v>
      </c>
      <c r="G280" s="201">
        <f>VLOOKUP($C280,'3.내부이동'!$C$7:$AA$501,23,FALSE)</f>
        <v>155</v>
      </c>
      <c r="H280" s="201">
        <f>VLOOKUP($C280,'3.내부이동'!$C$7:$AA$501,24,FALSE)</f>
        <v>159</v>
      </c>
      <c r="I280" s="201">
        <f>VLOOKUP($C280,'3.내부이동'!$C$7:$AA$501,25,FALSE)</f>
        <v>162</v>
      </c>
      <c r="J280" s="114">
        <f>IF(ISERROR(VLOOKUP($C280,'2.사회적인구 행정구역별 집계'!$C$6:$M$73,2,FALSE)),0,VLOOKUP($C280,'2.사회적인구 행정구역별 집계'!$C$6:$M$73,2,FALSE))</f>
        <v>0</v>
      </c>
      <c r="K280" s="114"/>
      <c r="L280" s="114">
        <f>IF(ISERROR(VLOOKUP($C280,'2.사회적인구 행정구역별 집계'!$C$6:$M$73,3,FALSE)),0,VLOOKUP($C280,'2.사회적인구 행정구역별 집계'!$C$6:$M$73,3,FALSE))</f>
        <v>0</v>
      </c>
      <c r="M280" s="114">
        <f>IF(ISERROR(VLOOKUP($C280,'2.사회적인구 행정구역별 집계'!$C$6:$M$73,4,FALSE)),0,VLOOKUP($C280,'2.사회적인구 행정구역별 집계'!$C$6:$M$73,4,FALSE))</f>
        <v>0</v>
      </c>
      <c r="N280" s="114">
        <f>IF(ISERROR(VLOOKUP($C280,'2.사회적인구 행정구역별 집계'!$C$6:$M$73,5,FALSE)),0,VLOOKUP($C280,'2.사회적인구 행정구역별 집계'!$C$6:$M$73,5,FALSE))</f>
        <v>0</v>
      </c>
      <c r="O280" s="114">
        <f>IF(ISERROR(VLOOKUP($C280,'2.사회적인구 행정구역별 집계'!$C$6:$M$73,6,FALSE)),0,VLOOKUP($C280,'2.사회적인구 행정구역별 집계'!$C$6:$M$73,6,FALSE))</f>
        <v>0</v>
      </c>
      <c r="P280" s="160">
        <f t="shared" si="75"/>
        <v>159</v>
      </c>
      <c r="Q280" s="160">
        <f t="shared" si="76"/>
        <v>159</v>
      </c>
      <c r="R280" s="160">
        <f t="shared" si="76"/>
        <v>157</v>
      </c>
      <c r="S280" s="160">
        <f t="shared" si="77"/>
        <v>155</v>
      </c>
      <c r="T280" s="160">
        <f t="shared" si="78"/>
        <v>159</v>
      </c>
      <c r="U280" s="160">
        <f t="shared" si="79"/>
        <v>162</v>
      </c>
    </row>
    <row r="281" spans="1:21" ht="18" customHeight="1">
      <c r="A281" s="194" t="s">
        <v>1436</v>
      </c>
      <c r="B281" s="194" t="s">
        <v>1458</v>
      </c>
      <c r="C281" s="197" t="s">
        <v>396</v>
      </c>
      <c r="D281" s="201">
        <f>VLOOKUP($C281,'3.내부이동'!$C$7:$AA$501,20,FALSE)</f>
        <v>109</v>
      </c>
      <c r="E281" s="201">
        <f>VLOOKUP($C281,'3.내부이동'!$C$7:$AA$501,21,FALSE)</f>
        <v>109</v>
      </c>
      <c r="F281" s="201">
        <f>VLOOKUP($C281,'3.내부이동'!$C$7:$AA$501,22,FALSE)</f>
        <v>107</v>
      </c>
      <c r="G281" s="201">
        <f>VLOOKUP($C281,'3.내부이동'!$C$7:$AA$501,23,FALSE)</f>
        <v>107</v>
      </c>
      <c r="H281" s="201">
        <f>VLOOKUP($C281,'3.내부이동'!$C$7:$AA$501,24,FALSE)</f>
        <v>109</v>
      </c>
      <c r="I281" s="201">
        <f>VLOOKUP($C281,'3.내부이동'!$C$7:$AA$501,25,FALSE)</f>
        <v>111</v>
      </c>
      <c r="J281" s="114">
        <f>IF(ISERROR(VLOOKUP($C281,'2.사회적인구 행정구역별 집계'!$C$6:$M$73,2,FALSE)),0,VLOOKUP($C281,'2.사회적인구 행정구역별 집계'!$C$6:$M$73,2,FALSE))</f>
        <v>0</v>
      </c>
      <c r="K281" s="114"/>
      <c r="L281" s="114">
        <f>IF(ISERROR(VLOOKUP($C281,'2.사회적인구 행정구역별 집계'!$C$6:$M$73,3,FALSE)),0,VLOOKUP($C281,'2.사회적인구 행정구역별 집계'!$C$6:$M$73,3,FALSE))</f>
        <v>0</v>
      </c>
      <c r="M281" s="114">
        <f>IF(ISERROR(VLOOKUP($C281,'2.사회적인구 행정구역별 집계'!$C$6:$M$73,4,FALSE)),0,VLOOKUP($C281,'2.사회적인구 행정구역별 집계'!$C$6:$M$73,4,FALSE))</f>
        <v>0</v>
      </c>
      <c r="N281" s="114">
        <f>IF(ISERROR(VLOOKUP($C281,'2.사회적인구 행정구역별 집계'!$C$6:$M$73,5,FALSE)),0,VLOOKUP($C281,'2.사회적인구 행정구역별 집계'!$C$6:$M$73,5,FALSE))</f>
        <v>0</v>
      </c>
      <c r="O281" s="114">
        <f>IF(ISERROR(VLOOKUP($C281,'2.사회적인구 행정구역별 집계'!$C$6:$M$73,6,FALSE)),0,VLOOKUP($C281,'2.사회적인구 행정구역별 집계'!$C$6:$M$73,6,FALSE))</f>
        <v>0</v>
      </c>
      <c r="P281" s="160">
        <f t="shared" si="75"/>
        <v>109</v>
      </c>
      <c r="Q281" s="160">
        <f t="shared" si="76"/>
        <v>109</v>
      </c>
      <c r="R281" s="160">
        <f t="shared" si="76"/>
        <v>107</v>
      </c>
      <c r="S281" s="160">
        <f t="shared" si="77"/>
        <v>107</v>
      </c>
      <c r="T281" s="160">
        <f t="shared" si="78"/>
        <v>109</v>
      </c>
      <c r="U281" s="160">
        <f t="shared" si="79"/>
        <v>111</v>
      </c>
    </row>
    <row r="282" spans="1:21" ht="18" customHeight="1">
      <c r="A282" s="194" t="s">
        <v>1436</v>
      </c>
      <c r="B282" s="194" t="s">
        <v>1458</v>
      </c>
      <c r="C282" s="197" t="s">
        <v>397</v>
      </c>
      <c r="D282" s="201">
        <f>VLOOKUP($C282,'3.내부이동'!$C$7:$AA$501,20,FALSE)</f>
        <v>95</v>
      </c>
      <c r="E282" s="201">
        <f>VLOOKUP($C282,'3.내부이동'!$C$7:$AA$501,21,FALSE)</f>
        <v>96</v>
      </c>
      <c r="F282" s="201">
        <f>VLOOKUP($C282,'3.내부이동'!$C$7:$AA$501,22,FALSE)</f>
        <v>94</v>
      </c>
      <c r="G282" s="201">
        <f>VLOOKUP($C282,'3.내부이동'!$C$7:$AA$501,23,FALSE)</f>
        <v>93</v>
      </c>
      <c r="H282" s="201">
        <f>VLOOKUP($C282,'3.내부이동'!$C$7:$AA$501,24,FALSE)</f>
        <v>95</v>
      </c>
      <c r="I282" s="201">
        <f>VLOOKUP($C282,'3.내부이동'!$C$7:$AA$501,25,FALSE)</f>
        <v>97</v>
      </c>
      <c r="J282" s="114">
        <f>IF(ISERROR(VLOOKUP($C282,'2.사회적인구 행정구역별 집계'!$C$6:$M$73,2,FALSE)),0,VLOOKUP($C282,'2.사회적인구 행정구역별 집계'!$C$6:$M$73,2,FALSE))</f>
        <v>0</v>
      </c>
      <c r="K282" s="114"/>
      <c r="L282" s="114">
        <f>IF(ISERROR(VLOOKUP($C282,'2.사회적인구 행정구역별 집계'!$C$6:$M$73,3,FALSE)),0,VLOOKUP($C282,'2.사회적인구 행정구역별 집계'!$C$6:$M$73,3,FALSE))</f>
        <v>0</v>
      </c>
      <c r="M282" s="114">
        <f>IF(ISERROR(VLOOKUP($C282,'2.사회적인구 행정구역별 집계'!$C$6:$M$73,4,FALSE)),0,VLOOKUP($C282,'2.사회적인구 행정구역별 집계'!$C$6:$M$73,4,FALSE))</f>
        <v>0</v>
      </c>
      <c r="N282" s="114">
        <f>IF(ISERROR(VLOOKUP($C282,'2.사회적인구 행정구역별 집계'!$C$6:$M$73,5,FALSE)),0,VLOOKUP($C282,'2.사회적인구 행정구역별 집계'!$C$6:$M$73,5,FALSE))</f>
        <v>0</v>
      </c>
      <c r="O282" s="114">
        <f>IF(ISERROR(VLOOKUP($C282,'2.사회적인구 행정구역별 집계'!$C$6:$M$73,6,FALSE)),0,VLOOKUP($C282,'2.사회적인구 행정구역별 집계'!$C$6:$M$73,6,FALSE))</f>
        <v>0</v>
      </c>
      <c r="P282" s="160">
        <f t="shared" si="75"/>
        <v>95</v>
      </c>
      <c r="Q282" s="160">
        <f t="shared" si="76"/>
        <v>96</v>
      </c>
      <c r="R282" s="160">
        <f t="shared" si="76"/>
        <v>94</v>
      </c>
      <c r="S282" s="160">
        <f t="shared" si="77"/>
        <v>93</v>
      </c>
      <c r="T282" s="160">
        <f t="shared" si="78"/>
        <v>95</v>
      </c>
      <c r="U282" s="160">
        <f t="shared" si="79"/>
        <v>97</v>
      </c>
    </row>
    <row r="283" spans="1:21" ht="18" customHeight="1">
      <c r="A283" s="194" t="s">
        <v>1436</v>
      </c>
      <c r="B283" s="194" t="s">
        <v>1459</v>
      </c>
      <c r="C283" s="197" t="s">
        <v>398</v>
      </c>
      <c r="D283" s="201">
        <f>VLOOKUP($C283,'3.내부이동'!$C$7:$AA$501,20,FALSE)</f>
        <v>156</v>
      </c>
      <c r="E283" s="201">
        <f>VLOOKUP($C283,'3.내부이동'!$C$7:$AA$501,21,FALSE)</f>
        <v>156</v>
      </c>
      <c r="F283" s="201">
        <f>VLOOKUP($C283,'3.내부이동'!$C$7:$AA$501,22,FALSE)</f>
        <v>154</v>
      </c>
      <c r="G283" s="201">
        <f>VLOOKUP($C283,'3.내부이동'!$C$7:$AA$501,23,FALSE)</f>
        <v>152</v>
      </c>
      <c r="H283" s="201">
        <f>VLOOKUP($C283,'3.내부이동'!$C$7:$AA$501,24,FALSE)</f>
        <v>156</v>
      </c>
      <c r="I283" s="201">
        <f>VLOOKUP($C283,'3.내부이동'!$C$7:$AA$501,25,FALSE)</f>
        <v>159</v>
      </c>
      <c r="J283" s="114">
        <f>IF(ISERROR(VLOOKUP($C283,'2.사회적인구 행정구역별 집계'!$C$6:$M$73,2,FALSE)),0,VLOOKUP($C283,'2.사회적인구 행정구역별 집계'!$C$6:$M$73,2,FALSE))</f>
        <v>0</v>
      </c>
      <c r="K283" s="114"/>
      <c r="L283" s="114">
        <f>IF(ISERROR(VLOOKUP($C283,'2.사회적인구 행정구역별 집계'!$C$6:$M$73,3,FALSE)),0,VLOOKUP($C283,'2.사회적인구 행정구역별 집계'!$C$6:$M$73,3,FALSE))</f>
        <v>0</v>
      </c>
      <c r="M283" s="114">
        <f>IF(ISERROR(VLOOKUP($C283,'2.사회적인구 행정구역별 집계'!$C$6:$M$73,4,FALSE)),0,VLOOKUP($C283,'2.사회적인구 행정구역별 집계'!$C$6:$M$73,4,FALSE))</f>
        <v>0</v>
      </c>
      <c r="N283" s="114">
        <f>IF(ISERROR(VLOOKUP($C283,'2.사회적인구 행정구역별 집계'!$C$6:$M$73,5,FALSE)),0,VLOOKUP($C283,'2.사회적인구 행정구역별 집계'!$C$6:$M$73,5,FALSE))</f>
        <v>0</v>
      </c>
      <c r="O283" s="114">
        <f>IF(ISERROR(VLOOKUP($C283,'2.사회적인구 행정구역별 집계'!$C$6:$M$73,6,FALSE)),0,VLOOKUP($C283,'2.사회적인구 행정구역별 집계'!$C$6:$M$73,6,FALSE))</f>
        <v>0</v>
      </c>
      <c r="P283" s="160">
        <f t="shared" si="75"/>
        <v>156</v>
      </c>
      <c r="Q283" s="160">
        <f t="shared" si="76"/>
        <v>156</v>
      </c>
      <c r="R283" s="160">
        <f t="shared" si="76"/>
        <v>154</v>
      </c>
      <c r="S283" s="160">
        <f t="shared" si="77"/>
        <v>152</v>
      </c>
      <c r="T283" s="160">
        <f t="shared" si="78"/>
        <v>156</v>
      </c>
      <c r="U283" s="160">
        <f t="shared" si="79"/>
        <v>159</v>
      </c>
    </row>
    <row r="284" spans="1:21" ht="18" customHeight="1">
      <c r="A284" s="194" t="s">
        <v>1436</v>
      </c>
      <c r="B284" s="194" t="s">
        <v>1460</v>
      </c>
      <c r="C284" s="197" t="s">
        <v>399</v>
      </c>
      <c r="D284" s="201">
        <f>VLOOKUP($C284,'3.내부이동'!$C$7:$AA$501,20,FALSE)</f>
        <v>132</v>
      </c>
      <c r="E284" s="201">
        <f>VLOOKUP($C284,'3.내부이동'!$C$7:$AA$501,21,FALSE)</f>
        <v>133</v>
      </c>
      <c r="F284" s="201">
        <f>VLOOKUP($C284,'3.내부이동'!$C$7:$AA$501,22,FALSE)</f>
        <v>131</v>
      </c>
      <c r="G284" s="201">
        <f>VLOOKUP($C284,'3.내부이동'!$C$7:$AA$501,23,FALSE)</f>
        <v>128</v>
      </c>
      <c r="H284" s="201">
        <f>VLOOKUP($C284,'3.내부이동'!$C$7:$AA$501,24,FALSE)</f>
        <v>131</v>
      </c>
      <c r="I284" s="201">
        <f>VLOOKUP($C284,'3.내부이동'!$C$7:$AA$501,25,FALSE)</f>
        <v>134</v>
      </c>
      <c r="J284" s="114">
        <f>IF(ISERROR(VLOOKUP($C284,'2.사회적인구 행정구역별 집계'!$C$6:$M$73,2,FALSE)),0,VLOOKUP($C284,'2.사회적인구 행정구역별 집계'!$C$6:$M$73,2,FALSE))</f>
        <v>0</v>
      </c>
      <c r="K284" s="114"/>
      <c r="L284" s="114">
        <f>IF(ISERROR(VLOOKUP($C284,'2.사회적인구 행정구역별 집계'!$C$6:$M$73,3,FALSE)),0,VLOOKUP($C284,'2.사회적인구 행정구역별 집계'!$C$6:$M$73,3,FALSE))</f>
        <v>0</v>
      </c>
      <c r="M284" s="114">
        <f>IF(ISERROR(VLOOKUP($C284,'2.사회적인구 행정구역별 집계'!$C$6:$M$73,4,FALSE)),0,VLOOKUP($C284,'2.사회적인구 행정구역별 집계'!$C$6:$M$73,4,FALSE))</f>
        <v>0</v>
      </c>
      <c r="N284" s="114">
        <f>IF(ISERROR(VLOOKUP($C284,'2.사회적인구 행정구역별 집계'!$C$6:$M$73,5,FALSE)),0,VLOOKUP($C284,'2.사회적인구 행정구역별 집계'!$C$6:$M$73,5,FALSE))</f>
        <v>0</v>
      </c>
      <c r="O284" s="114">
        <f>IF(ISERROR(VLOOKUP($C284,'2.사회적인구 행정구역별 집계'!$C$6:$M$73,6,FALSE)),0,VLOOKUP($C284,'2.사회적인구 행정구역별 집계'!$C$6:$M$73,6,FALSE))</f>
        <v>0</v>
      </c>
      <c r="P284" s="160">
        <f t="shared" si="75"/>
        <v>132</v>
      </c>
      <c r="Q284" s="160">
        <f t="shared" si="76"/>
        <v>133</v>
      </c>
      <c r="R284" s="160">
        <f t="shared" si="76"/>
        <v>131</v>
      </c>
      <c r="S284" s="160">
        <f t="shared" si="77"/>
        <v>128</v>
      </c>
      <c r="T284" s="160">
        <f t="shared" si="78"/>
        <v>131</v>
      </c>
      <c r="U284" s="160">
        <f t="shared" si="79"/>
        <v>134</v>
      </c>
    </row>
    <row r="285" spans="1:21" ht="18" customHeight="1">
      <c r="A285" s="194" t="s">
        <v>1436</v>
      </c>
      <c r="B285" s="194" t="s">
        <v>1460</v>
      </c>
      <c r="C285" s="197" t="s">
        <v>400</v>
      </c>
      <c r="D285" s="201">
        <f>VLOOKUP($C285,'3.내부이동'!$C$7:$AA$501,20,FALSE)</f>
        <v>68</v>
      </c>
      <c r="E285" s="201">
        <f>VLOOKUP($C285,'3.내부이동'!$C$7:$AA$501,21,FALSE)</f>
        <v>68</v>
      </c>
      <c r="F285" s="201">
        <f>VLOOKUP($C285,'3.내부이동'!$C$7:$AA$501,22,FALSE)</f>
        <v>67</v>
      </c>
      <c r="G285" s="201">
        <f>VLOOKUP($C285,'3.내부이동'!$C$7:$AA$501,23,FALSE)</f>
        <v>66</v>
      </c>
      <c r="H285" s="201">
        <f>VLOOKUP($C285,'3.내부이동'!$C$7:$AA$501,24,FALSE)</f>
        <v>68</v>
      </c>
      <c r="I285" s="201">
        <f>VLOOKUP($C285,'3.내부이동'!$C$7:$AA$501,25,FALSE)</f>
        <v>69</v>
      </c>
      <c r="J285" s="114">
        <f>IF(ISERROR(VLOOKUP($C285,'2.사회적인구 행정구역별 집계'!$C$6:$M$73,2,FALSE)),0,VLOOKUP($C285,'2.사회적인구 행정구역별 집계'!$C$6:$M$73,2,FALSE))</f>
        <v>0</v>
      </c>
      <c r="K285" s="114"/>
      <c r="L285" s="114">
        <f>IF(ISERROR(VLOOKUP($C285,'2.사회적인구 행정구역별 집계'!$C$6:$M$73,3,FALSE)),0,VLOOKUP($C285,'2.사회적인구 행정구역별 집계'!$C$6:$M$73,3,FALSE))</f>
        <v>0</v>
      </c>
      <c r="M285" s="114">
        <f>IF(ISERROR(VLOOKUP($C285,'2.사회적인구 행정구역별 집계'!$C$6:$M$73,4,FALSE)),0,VLOOKUP($C285,'2.사회적인구 행정구역별 집계'!$C$6:$M$73,4,FALSE))</f>
        <v>0</v>
      </c>
      <c r="N285" s="114">
        <f>IF(ISERROR(VLOOKUP($C285,'2.사회적인구 행정구역별 집계'!$C$6:$M$73,5,FALSE)),0,VLOOKUP($C285,'2.사회적인구 행정구역별 집계'!$C$6:$M$73,5,FALSE))</f>
        <v>0</v>
      </c>
      <c r="O285" s="114">
        <f>IF(ISERROR(VLOOKUP($C285,'2.사회적인구 행정구역별 집계'!$C$6:$M$73,6,FALSE)),0,VLOOKUP($C285,'2.사회적인구 행정구역별 집계'!$C$6:$M$73,6,FALSE))</f>
        <v>0</v>
      </c>
      <c r="P285" s="160">
        <f t="shared" si="75"/>
        <v>68</v>
      </c>
      <c r="Q285" s="160">
        <f t="shared" si="76"/>
        <v>68</v>
      </c>
      <c r="R285" s="160">
        <f t="shared" si="76"/>
        <v>67</v>
      </c>
      <c r="S285" s="160">
        <f t="shared" si="77"/>
        <v>66</v>
      </c>
      <c r="T285" s="160">
        <f t="shared" si="78"/>
        <v>68</v>
      </c>
      <c r="U285" s="160">
        <f t="shared" si="79"/>
        <v>69</v>
      </c>
    </row>
    <row r="286" spans="1:21" ht="18" customHeight="1">
      <c r="A286" s="194" t="s">
        <v>1436</v>
      </c>
      <c r="B286" s="194" t="s">
        <v>1461</v>
      </c>
      <c r="C286" s="197" t="s">
        <v>401</v>
      </c>
      <c r="D286" s="201">
        <f>VLOOKUP($C286,'3.내부이동'!$C$7:$AA$501,20,FALSE)</f>
        <v>148</v>
      </c>
      <c r="E286" s="201">
        <f>VLOOKUP($C286,'3.내부이동'!$C$7:$AA$501,21,FALSE)</f>
        <v>148</v>
      </c>
      <c r="F286" s="201">
        <f>VLOOKUP($C286,'3.내부이동'!$C$7:$AA$501,22,FALSE)</f>
        <v>146</v>
      </c>
      <c r="G286" s="201">
        <f>VLOOKUP($C286,'3.내부이동'!$C$7:$AA$501,23,FALSE)</f>
        <v>145</v>
      </c>
      <c r="H286" s="201">
        <f>VLOOKUP($C286,'3.내부이동'!$C$7:$AA$501,24,FALSE)</f>
        <v>148</v>
      </c>
      <c r="I286" s="201">
        <f>VLOOKUP($C286,'3.내부이동'!$C$7:$AA$501,25,FALSE)</f>
        <v>151</v>
      </c>
      <c r="J286" s="114">
        <f>IF(ISERROR(VLOOKUP($C286,'2.사회적인구 행정구역별 집계'!$C$6:$M$73,2,FALSE)),0,VLOOKUP($C286,'2.사회적인구 행정구역별 집계'!$C$6:$M$73,2,FALSE))</f>
        <v>0</v>
      </c>
      <c r="K286" s="114"/>
      <c r="L286" s="114">
        <f>IF(ISERROR(VLOOKUP($C286,'2.사회적인구 행정구역별 집계'!$C$6:$M$73,3,FALSE)),0,VLOOKUP($C286,'2.사회적인구 행정구역별 집계'!$C$6:$M$73,3,FALSE))</f>
        <v>0</v>
      </c>
      <c r="M286" s="114">
        <f>IF(ISERROR(VLOOKUP($C286,'2.사회적인구 행정구역별 집계'!$C$6:$M$73,4,FALSE)),0,VLOOKUP($C286,'2.사회적인구 행정구역별 집계'!$C$6:$M$73,4,FALSE))</f>
        <v>0</v>
      </c>
      <c r="N286" s="114">
        <f>IF(ISERROR(VLOOKUP($C286,'2.사회적인구 행정구역별 집계'!$C$6:$M$73,5,FALSE)),0,VLOOKUP($C286,'2.사회적인구 행정구역별 집계'!$C$6:$M$73,5,FALSE))</f>
        <v>0</v>
      </c>
      <c r="O286" s="114">
        <f>IF(ISERROR(VLOOKUP($C286,'2.사회적인구 행정구역별 집계'!$C$6:$M$73,6,FALSE)),0,VLOOKUP($C286,'2.사회적인구 행정구역별 집계'!$C$6:$M$73,6,FALSE))</f>
        <v>0</v>
      </c>
      <c r="P286" s="160">
        <f t="shared" si="75"/>
        <v>148</v>
      </c>
      <c r="Q286" s="160">
        <f t="shared" si="76"/>
        <v>148</v>
      </c>
      <c r="R286" s="160">
        <f t="shared" si="76"/>
        <v>146</v>
      </c>
      <c r="S286" s="160">
        <f t="shared" si="77"/>
        <v>145</v>
      </c>
      <c r="T286" s="160">
        <f t="shared" si="78"/>
        <v>148</v>
      </c>
      <c r="U286" s="160">
        <f t="shared" si="79"/>
        <v>151</v>
      </c>
    </row>
    <row r="287" spans="1:21" ht="18" customHeight="1">
      <c r="A287" s="194" t="s">
        <v>1436</v>
      </c>
      <c r="B287" s="194" t="s">
        <v>1462</v>
      </c>
      <c r="C287" s="197" t="s">
        <v>402</v>
      </c>
      <c r="D287" s="201">
        <f>VLOOKUP($C287,'3.내부이동'!$C$7:$AA$501,20,FALSE)</f>
        <v>151</v>
      </c>
      <c r="E287" s="201">
        <f>VLOOKUP($C287,'3.내부이동'!$C$7:$AA$501,21,FALSE)</f>
        <v>151</v>
      </c>
      <c r="F287" s="201">
        <f>VLOOKUP($C287,'3.내부이동'!$C$7:$AA$501,22,FALSE)</f>
        <v>149</v>
      </c>
      <c r="G287" s="201">
        <f>VLOOKUP($C287,'3.내부이동'!$C$7:$AA$501,23,FALSE)</f>
        <v>147</v>
      </c>
      <c r="H287" s="201">
        <f>VLOOKUP($C287,'3.내부이동'!$C$7:$AA$501,24,FALSE)</f>
        <v>150</v>
      </c>
      <c r="I287" s="201">
        <f>VLOOKUP($C287,'3.내부이동'!$C$7:$AA$501,25,FALSE)</f>
        <v>153</v>
      </c>
      <c r="J287" s="114">
        <f>IF(ISERROR(VLOOKUP($C287,'2.사회적인구 행정구역별 집계'!$C$6:$M$73,2,FALSE)),0,VLOOKUP($C287,'2.사회적인구 행정구역별 집계'!$C$6:$M$73,2,FALSE))</f>
        <v>0</v>
      </c>
      <c r="K287" s="114"/>
      <c r="L287" s="114">
        <f>IF(ISERROR(VLOOKUP($C287,'2.사회적인구 행정구역별 집계'!$C$6:$M$73,3,FALSE)),0,VLOOKUP($C287,'2.사회적인구 행정구역별 집계'!$C$6:$M$73,3,FALSE))</f>
        <v>0</v>
      </c>
      <c r="M287" s="114">
        <f>IF(ISERROR(VLOOKUP($C287,'2.사회적인구 행정구역별 집계'!$C$6:$M$73,4,FALSE)),0,VLOOKUP($C287,'2.사회적인구 행정구역별 집계'!$C$6:$M$73,4,FALSE))</f>
        <v>0</v>
      </c>
      <c r="N287" s="114">
        <f>IF(ISERROR(VLOOKUP($C287,'2.사회적인구 행정구역별 집계'!$C$6:$M$73,5,FALSE)),0,VLOOKUP($C287,'2.사회적인구 행정구역별 집계'!$C$6:$M$73,5,FALSE))</f>
        <v>0</v>
      </c>
      <c r="O287" s="114">
        <f>IF(ISERROR(VLOOKUP($C287,'2.사회적인구 행정구역별 집계'!$C$6:$M$73,6,FALSE)),0,VLOOKUP($C287,'2.사회적인구 행정구역별 집계'!$C$6:$M$73,6,FALSE))</f>
        <v>0</v>
      </c>
      <c r="P287" s="160">
        <f t="shared" si="75"/>
        <v>151</v>
      </c>
      <c r="Q287" s="160">
        <f t="shared" si="76"/>
        <v>151</v>
      </c>
      <c r="R287" s="160">
        <f t="shared" si="76"/>
        <v>149</v>
      </c>
      <c r="S287" s="160">
        <f t="shared" si="77"/>
        <v>147</v>
      </c>
      <c r="T287" s="160">
        <f t="shared" si="78"/>
        <v>150</v>
      </c>
      <c r="U287" s="160">
        <f t="shared" si="79"/>
        <v>153</v>
      </c>
    </row>
    <row r="288" spans="1:21" ht="18" customHeight="1">
      <c r="A288" s="194" t="s">
        <v>1436</v>
      </c>
      <c r="B288" s="194" t="s">
        <v>1462</v>
      </c>
      <c r="C288" s="197" t="s">
        <v>403</v>
      </c>
      <c r="D288" s="201">
        <f>VLOOKUP($C288,'3.내부이동'!$C$7:$AA$501,20,FALSE)</f>
        <v>208</v>
      </c>
      <c r="E288" s="201">
        <f>VLOOKUP($C288,'3.내부이동'!$C$7:$AA$501,21,FALSE)</f>
        <v>209</v>
      </c>
      <c r="F288" s="201">
        <f>VLOOKUP($C288,'3.내부이동'!$C$7:$AA$501,22,FALSE)</f>
        <v>205</v>
      </c>
      <c r="G288" s="201">
        <f>VLOOKUP($C288,'3.내부이동'!$C$7:$AA$501,23,FALSE)</f>
        <v>203</v>
      </c>
      <c r="H288" s="201">
        <f>VLOOKUP($C288,'3.내부이동'!$C$7:$AA$501,24,FALSE)</f>
        <v>208</v>
      </c>
      <c r="I288" s="201">
        <f>VLOOKUP($C288,'3.내부이동'!$C$7:$AA$501,25,FALSE)</f>
        <v>211</v>
      </c>
      <c r="J288" s="114">
        <f>IF(ISERROR(VLOOKUP($C288,'2.사회적인구 행정구역별 집계'!$C$6:$M$73,2,FALSE)),0,VLOOKUP($C288,'2.사회적인구 행정구역별 집계'!$C$6:$M$73,2,FALSE))</f>
        <v>0</v>
      </c>
      <c r="K288" s="114"/>
      <c r="L288" s="114">
        <f>IF(ISERROR(VLOOKUP($C288,'2.사회적인구 행정구역별 집계'!$C$6:$M$73,3,FALSE)),0,VLOOKUP($C288,'2.사회적인구 행정구역별 집계'!$C$6:$M$73,3,FALSE))</f>
        <v>0</v>
      </c>
      <c r="M288" s="114">
        <f>IF(ISERROR(VLOOKUP($C288,'2.사회적인구 행정구역별 집계'!$C$6:$M$73,4,FALSE)),0,VLOOKUP($C288,'2.사회적인구 행정구역별 집계'!$C$6:$M$73,4,FALSE))</f>
        <v>0</v>
      </c>
      <c r="N288" s="114">
        <f>IF(ISERROR(VLOOKUP($C288,'2.사회적인구 행정구역별 집계'!$C$6:$M$73,5,FALSE)),0,VLOOKUP($C288,'2.사회적인구 행정구역별 집계'!$C$6:$M$73,5,FALSE))</f>
        <v>0</v>
      </c>
      <c r="O288" s="114">
        <f>IF(ISERROR(VLOOKUP($C288,'2.사회적인구 행정구역별 집계'!$C$6:$M$73,6,FALSE)),0,VLOOKUP($C288,'2.사회적인구 행정구역별 집계'!$C$6:$M$73,6,FALSE))</f>
        <v>0</v>
      </c>
      <c r="P288" s="160">
        <f t="shared" si="75"/>
        <v>208</v>
      </c>
      <c r="Q288" s="160">
        <f t="shared" si="76"/>
        <v>209</v>
      </c>
      <c r="R288" s="160">
        <f t="shared" si="76"/>
        <v>205</v>
      </c>
      <c r="S288" s="160">
        <f t="shared" si="77"/>
        <v>203</v>
      </c>
      <c r="T288" s="160">
        <f t="shared" si="78"/>
        <v>208</v>
      </c>
      <c r="U288" s="160">
        <f t="shared" si="79"/>
        <v>211</v>
      </c>
    </row>
    <row r="289" spans="1:21" ht="18" customHeight="1">
      <c r="A289" s="195" t="s">
        <v>1463</v>
      </c>
      <c r="B289" s="232" t="s">
        <v>1364</v>
      </c>
      <c r="C289" s="232"/>
      <c r="D289" s="196">
        <f>SUM(D290:D312)</f>
        <v>2871</v>
      </c>
      <c r="E289" s="196">
        <f t="shared" ref="E289:I289" si="80">SUM(E290:E312)</f>
        <v>2877</v>
      </c>
      <c r="F289" s="196">
        <f t="shared" si="80"/>
        <v>2833</v>
      </c>
      <c r="G289" s="196">
        <f t="shared" si="80"/>
        <v>2800</v>
      </c>
      <c r="H289" s="196">
        <f t="shared" si="80"/>
        <v>2866</v>
      </c>
      <c r="I289" s="196">
        <f t="shared" si="80"/>
        <v>2920</v>
      </c>
      <c r="J289" s="196">
        <f>SUM(J290:J312)</f>
        <v>0</v>
      </c>
      <c r="K289" s="196">
        <f t="shared" ref="K289:O289" si="81">SUM(K290:K312)</f>
        <v>0</v>
      </c>
      <c r="L289" s="196">
        <f t="shared" si="81"/>
        <v>0</v>
      </c>
      <c r="M289" s="196">
        <f t="shared" si="81"/>
        <v>0</v>
      </c>
      <c r="N289" s="196">
        <f t="shared" si="81"/>
        <v>0</v>
      </c>
      <c r="O289" s="196">
        <f t="shared" si="81"/>
        <v>0</v>
      </c>
      <c r="P289" s="196">
        <f>SUM(P290:P312)</f>
        <v>2871</v>
      </c>
      <c r="Q289" s="196">
        <f t="shared" ref="Q289" si="82">SUM(Q290:Q312)</f>
        <v>2877</v>
      </c>
      <c r="R289" s="196">
        <f t="shared" ref="R289:U289" si="83">SUM(R290:R312)</f>
        <v>2833</v>
      </c>
      <c r="S289" s="196">
        <f t="shared" si="83"/>
        <v>2800</v>
      </c>
      <c r="T289" s="196">
        <f t="shared" si="83"/>
        <v>2866</v>
      </c>
      <c r="U289" s="196">
        <f t="shared" si="83"/>
        <v>2920</v>
      </c>
    </row>
    <row r="290" spans="1:21" ht="18" customHeight="1">
      <c r="A290" s="194" t="s">
        <v>1463</v>
      </c>
      <c r="B290" s="194" t="s">
        <v>1464</v>
      </c>
      <c r="C290" s="197" t="s">
        <v>405</v>
      </c>
      <c r="D290" s="201">
        <f>VLOOKUP($C290,'3.내부이동'!$C$7:$AA$501,20,FALSE)</f>
        <v>238</v>
      </c>
      <c r="E290" s="201">
        <f>VLOOKUP($C290,'3.내부이동'!$C$7:$AA$501,21,FALSE)</f>
        <v>238</v>
      </c>
      <c r="F290" s="201">
        <f>VLOOKUP($C290,'3.내부이동'!$C$7:$AA$501,22,FALSE)</f>
        <v>235</v>
      </c>
      <c r="G290" s="201">
        <f>VLOOKUP($C290,'3.내부이동'!$C$7:$AA$501,23,FALSE)</f>
        <v>232</v>
      </c>
      <c r="H290" s="201">
        <f>VLOOKUP($C290,'3.내부이동'!$C$7:$AA$501,24,FALSE)</f>
        <v>237</v>
      </c>
      <c r="I290" s="201">
        <f>VLOOKUP($C290,'3.내부이동'!$C$7:$AA$501,25,FALSE)</f>
        <v>242</v>
      </c>
      <c r="J290" s="114">
        <f>IF(ISERROR(VLOOKUP($C290,'2.사회적인구 행정구역별 집계'!$C$6:$M$73,2,FALSE)),0,VLOOKUP($C290,'2.사회적인구 행정구역별 집계'!$C$6:$M$73,2,FALSE))</f>
        <v>0</v>
      </c>
      <c r="K290" s="114"/>
      <c r="L290" s="114">
        <f>IF(ISERROR(VLOOKUP($C290,'2.사회적인구 행정구역별 집계'!$C$6:$M$73,3,FALSE)),0,VLOOKUP($C290,'2.사회적인구 행정구역별 집계'!$C$6:$M$73,3,FALSE))</f>
        <v>0</v>
      </c>
      <c r="M290" s="114">
        <f>IF(ISERROR(VLOOKUP($C290,'2.사회적인구 행정구역별 집계'!$C$6:$M$73,4,FALSE)),0,VLOOKUP($C290,'2.사회적인구 행정구역별 집계'!$C$6:$M$73,4,FALSE))</f>
        <v>0</v>
      </c>
      <c r="N290" s="114">
        <f>IF(ISERROR(VLOOKUP($C290,'2.사회적인구 행정구역별 집계'!$C$6:$M$73,5,FALSE)),0,VLOOKUP($C290,'2.사회적인구 행정구역별 집계'!$C$6:$M$73,5,FALSE))</f>
        <v>0</v>
      </c>
      <c r="O290" s="114">
        <f>IF(ISERROR(VLOOKUP($C290,'2.사회적인구 행정구역별 집계'!$C$6:$M$73,6,FALSE)),0,VLOOKUP($C290,'2.사회적인구 행정구역별 집계'!$C$6:$M$73,6,FALSE))</f>
        <v>0</v>
      </c>
      <c r="P290" s="160">
        <f t="shared" ref="P290:P312" si="84">D290+J290</f>
        <v>238</v>
      </c>
      <c r="Q290" s="160">
        <f t="shared" ref="Q290:R312" si="85">E290+K290</f>
        <v>238</v>
      </c>
      <c r="R290" s="160">
        <f t="shared" si="85"/>
        <v>235</v>
      </c>
      <c r="S290" s="160">
        <f t="shared" ref="S290:S312" si="86">G290+M290</f>
        <v>232</v>
      </c>
      <c r="T290" s="160">
        <f t="shared" ref="T290:T312" si="87">H290+N290</f>
        <v>237</v>
      </c>
      <c r="U290" s="160">
        <f t="shared" ref="U290:U312" si="88">I290+O290</f>
        <v>242</v>
      </c>
    </row>
    <row r="291" spans="1:21" ht="18" customHeight="1">
      <c r="A291" s="194" t="s">
        <v>1463</v>
      </c>
      <c r="B291" s="194" t="s">
        <v>1464</v>
      </c>
      <c r="C291" s="197" t="s">
        <v>406</v>
      </c>
      <c r="D291" s="201">
        <f>VLOOKUP($C291,'3.내부이동'!$C$7:$AA$501,20,FALSE)</f>
        <v>60</v>
      </c>
      <c r="E291" s="201">
        <f>VLOOKUP($C291,'3.내부이동'!$C$7:$AA$501,21,FALSE)</f>
        <v>60</v>
      </c>
      <c r="F291" s="201">
        <f>VLOOKUP($C291,'3.내부이동'!$C$7:$AA$501,22,FALSE)</f>
        <v>59</v>
      </c>
      <c r="G291" s="201">
        <f>VLOOKUP($C291,'3.내부이동'!$C$7:$AA$501,23,FALSE)</f>
        <v>59</v>
      </c>
      <c r="H291" s="201">
        <f>VLOOKUP($C291,'3.내부이동'!$C$7:$AA$501,24,FALSE)</f>
        <v>60</v>
      </c>
      <c r="I291" s="201">
        <f>VLOOKUP($C291,'3.내부이동'!$C$7:$AA$501,25,FALSE)</f>
        <v>61</v>
      </c>
      <c r="J291" s="114">
        <f>IF(ISERROR(VLOOKUP($C291,'2.사회적인구 행정구역별 집계'!$C$6:$M$73,2,FALSE)),0,VLOOKUP($C291,'2.사회적인구 행정구역별 집계'!$C$6:$M$73,2,FALSE))</f>
        <v>0</v>
      </c>
      <c r="K291" s="114"/>
      <c r="L291" s="114">
        <f>IF(ISERROR(VLOOKUP($C291,'2.사회적인구 행정구역별 집계'!$C$6:$M$73,3,FALSE)),0,VLOOKUP($C291,'2.사회적인구 행정구역별 집계'!$C$6:$M$73,3,FALSE))</f>
        <v>0</v>
      </c>
      <c r="M291" s="114">
        <f>IF(ISERROR(VLOOKUP($C291,'2.사회적인구 행정구역별 집계'!$C$6:$M$73,4,FALSE)),0,VLOOKUP($C291,'2.사회적인구 행정구역별 집계'!$C$6:$M$73,4,FALSE))</f>
        <v>0</v>
      </c>
      <c r="N291" s="114">
        <f>IF(ISERROR(VLOOKUP($C291,'2.사회적인구 행정구역별 집계'!$C$6:$M$73,5,FALSE)),0,VLOOKUP($C291,'2.사회적인구 행정구역별 집계'!$C$6:$M$73,5,FALSE))</f>
        <v>0</v>
      </c>
      <c r="O291" s="114">
        <f>IF(ISERROR(VLOOKUP($C291,'2.사회적인구 행정구역별 집계'!$C$6:$M$73,6,FALSE)),0,VLOOKUP($C291,'2.사회적인구 행정구역별 집계'!$C$6:$M$73,6,FALSE))</f>
        <v>0</v>
      </c>
      <c r="P291" s="160">
        <f t="shared" si="84"/>
        <v>60</v>
      </c>
      <c r="Q291" s="160">
        <f t="shared" si="85"/>
        <v>60</v>
      </c>
      <c r="R291" s="160">
        <f t="shared" si="85"/>
        <v>59</v>
      </c>
      <c r="S291" s="160">
        <f t="shared" si="86"/>
        <v>59</v>
      </c>
      <c r="T291" s="160">
        <f t="shared" si="87"/>
        <v>60</v>
      </c>
      <c r="U291" s="160">
        <f t="shared" si="88"/>
        <v>61</v>
      </c>
    </row>
    <row r="292" spans="1:21" ht="18" customHeight="1">
      <c r="A292" s="194" t="s">
        <v>1463</v>
      </c>
      <c r="B292" s="194" t="s">
        <v>1464</v>
      </c>
      <c r="C292" s="197" t="s">
        <v>407</v>
      </c>
      <c r="D292" s="201">
        <f>VLOOKUP($C292,'3.내부이동'!$C$7:$AA$501,20,FALSE)</f>
        <v>120</v>
      </c>
      <c r="E292" s="201">
        <f>VLOOKUP($C292,'3.내부이동'!$C$7:$AA$501,21,FALSE)</f>
        <v>120</v>
      </c>
      <c r="F292" s="201">
        <f>VLOOKUP($C292,'3.내부이동'!$C$7:$AA$501,22,FALSE)</f>
        <v>118</v>
      </c>
      <c r="G292" s="201">
        <f>VLOOKUP($C292,'3.내부이동'!$C$7:$AA$501,23,FALSE)</f>
        <v>117</v>
      </c>
      <c r="H292" s="201">
        <f>VLOOKUP($C292,'3.내부이동'!$C$7:$AA$501,24,FALSE)</f>
        <v>120</v>
      </c>
      <c r="I292" s="201">
        <f>VLOOKUP($C292,'3.내부이동'!$C$7:$AA$501,25,FALSE)</f>
        <v>122</v>
      </c>
      <c r="J292" s="114">
        <f>IF(ISERROR(VLOOKUP($C292,'2.사회적인구 행정구역별 집계'!$C$6:$M$73,2,FALSE)),0,VLOOKUP($C292,'2.사회적인구 행정구역별 집계'!$C$6:$M$73,2,FALSE))</f>
        <v>0</v>
      </c>
      <c r="K292" s="114"/>
      <c r="L292" s="114">
        <f>IF(ISERROR(VLOOKUP($C292,'2.사회적인구 행정구역별 집계'!$C$6:$M$73,3,FALSE)),0,VLOOKUP($C292,'2.사회적인구 행정구역별 집계'!$C$6:$M$73,3,FALSE))</f>
        <v>0</v>
      </c>
      <c r="M292" s="114">
        <f>IF(ISERROR(VLOOKUP($C292,'2.사회적인구 행정구역별 집계'!$C$6:$M$73,4,FALSE)),0,VLOOKUP($C292,'2.사회적인구 행정구역별 집계'!$C$6:$M$73,4,FALSE))</f>
        <v>0</v>
      </c>
      <c r="N292" s="114">
        <f>IF(ISERROR(VLOOKUP($C292,'2.사회적인구 행정구역별 집계'!$C$6:$M$73,5,FALSE)),0,VLOOKUP($C292,'2.사회적인구 행정구역별 집계'!$C$6:$M$73,5,FALSE))</f>
        <v>0</v>
      </c>
      <c r="O292" s="114">
        <f>IF(ISERROR(VLOOKUP($C292,'2.사회적인구 행정구역별 집계'!$C$6:$M$73,6,FALSE)),0,VLOOKUP($C292,'2.사회적인구 행정구역별 집계'!$C$6:$M$73,6,FALSE))</f>
        <v>0</v>
      </c>
      <c r="P292" s="160">
        <f t="shared" si="84"/>
        <v>120</v>
      </c>
      <c r="Q292" s="160">
        <f t="shared" si="85"/>
        <v>120</v>
      </c>
      <c r="R292" s="160">
        <f t="shared" si="85"/>
        <v>118</v>
      </c>
      <c r="S292" s="160">
        <f t="shared" si="86"/>
        <v>117</v>
      </c>
      <c r="T292" s="160">
        <f t="shared" si="87"/>
        <v>120</v>
      </c>
      <c r="U292" s="160">
        <f t="shared" si="88"/>
        <v>122</v>
      </c>
    </row>
    <row r="293" spans="1:21" ht="18" customHeight="1">
      <c r="A293" s="194" t="s">
        <v>1463</v>
      </c>
      <c r="B293" s="194" t="s">
        <v>1465</v>
      </c>
      <c r="C293" s="197" t="s">
        <v>408</v>
      </c>
      <c r="D293" s="201">
        <f>VLOOKUP($C293,'3.내부이동'!$C$7:$AA$501,20,FALSE)</f>
        <v>97</v>
      </c>
      <c r="E293" s="201">
        <f>VLOOKUP($C293,'3.내부이동'!$C$7:$AA$501,21,FALSE)</f>
        <v>97</v>
      </c>
      <c r="F293" s="201">
        <f>VLOOKUP($C293,'3.내부이동'!$C$7:$AA$501,22,FALSE)</f>
        <v>96</v>
      </c>
      <c r="G293" s="201">
        <f>VLOOKUP($C293,'3.내부이동'!$C$7:$AA$501,23,FALSE)</f>
        <v>94</v>
      </c>
      <c r="H293" s="201">
        <f>VLOOKUP($C293,'3.내부이동'!$C$7:$AA$501,24,FALSE)</f>
        <v>96</v>
      </c>
      <c r="I293" s="201">
        <f>VLOOKUP($C293,'3.내부이동'!$C$7:$AA$501,25,FALSE)</f>
        <v>98</v>
      </c>
      <c r="J293" s="114">
        <f>IF(ISERROR(VLOOKUP($C293,'2.사회적인구 행정구역별 집계'!$C$6:$M$73,2,FALSE)),0,VLOOKUP($C293,'2.사회적인구 행정구역별 집계'!$C$6:$M$73,2,FALSE))</f>
        <v>0</v>
      </c>
      <c r="K293" s="114"/>
      <c r="L293" s="114">
        <f>IF(ISERROR(VLOOKUP($C293,'2.사회적인구 행정구역별 집계'!$C$6:$M$73,3,FALSE)),0,VLOOKUP($C293,'2.사회적인구 행정구역별 집계'!$C$6:$M$73,3,FALSE))</f>
        <v>0</v>
      </c>
      <c r="M293" s="114">
        <f>IF(ISERROR(VLOOKUP($C293,'2.사회적인구 행정구역별 집계'!$C$6:$M$73,4,FALSE)),0,VLOOKUP($C293,'2.사회적인구 행정구역별 집계'!$C$6:$M$73,4,FALSE))</f>
        <v>0</v>
      </c>
      <c r="N293" s="114">
        <f>IF(ISERROR(VLOOKUP($C293,'2.사회적인구 행정구역별 집계'!$C$6:$M$73,5,FALSE)),0,VLOOKUP($C293,'2.사회적인구 행정구역별 집계'!$C$6:$M$73,5,FALSE))</f>
        <v>0</v>
      </c>
      <c r="O293" s="114">
        <f>IF(ISERROR(VLOOKUP($C293,'2.사회적인구 행정구역별 집계'!$C$6:$M$73,6,FALSE)),0,VLOOKUP($C293,'2.사회적인구 행정구역별 집계'!$C$6:$M$73,6,FALSE))</f>
        <v>0</v>
      </c>
      <c r="P293" s="160">
        <f t="shared" si="84"/>
        <v>97</v>
      </c>
      <c r="Q293" s="160">
        <f t="shared" si="85"/>
        <v>97</v>
      </c>
      <c r="R293" s="160">
        <f t="shared" si="85"/>
        <v>96</v>
      </c>
      <c r="S293" s="160">
        <f t="shared" si="86"/>
        <v>94</v>
      </c>
      <c r="T293" s="160">
        <f t="shared" si="87"/>
        <v>96</v>
      </c>
      <c r="U293" s="160">
        <f t="shared" si="88"/>
        <v>98</v>
      </c>
    </row>
    <row r="294" spans="1:21" ht="18" customHeight="1">
      <c r="A294" s="194" t="s">
        <v>1463</v>
      </c>
      <c r="B294" s="194" t="s">
        <v>1466</v>
      </c>
      <c r="C294" s="197" t="s">
        <v>409</v>
      </c>
      <c r="D294" s="201">
        <f>VLOOKUP($C294,'3.내부이동'!$C$7:$AA$501,20,FALSE)</f>
        <v>74</v>
      </c>
      <c r="E294" s="201">
        <f>VLOOKUP($C294,'3.내부이동'!$C$7:$AA$501,21,FALSE)</f>
        <v>74</v>
      </c>
      <c r="F294" s="201">
        <f>VLOOKUP($C294,'3.내부이동'!$C$7:$AA$501,22,FALSE)</f>
        <v>73</v>
      </c>
      <c r="G294" s="201">
        <f>VLOOKUP($C294,'3.내부이동'!$C$7:$AA$501,23,FALSE)</f>
        <v>72</v>
      </c>
      <c r="H294" s="201">
        <f>VLOOKUP($C294,'3.내부이동'!$C$7:$AA$501,24,FALSE)</f>
        <v>74</v>
      </c>
      <c r="I294" s="201">
        <f>VLOOKUP($C294,'3.내부이동'!$C$7:$AA$501,25,FALSE)</f>
        <v>76</v>
      </c>
      <c r="J294" s="114">
        <f>IF(ISERROR(VLOOKUP($C294,'2.사회적인구 행정구역별 집계'!$C$6:$M$73,2,FALSE)),0,VLOOKUP($C294,'2.사회적인구 행정구역별 집계'!$C$6:$M$73,2,FALSE))</f>
        <v>0</v>
      </c>
      <c r="K294" s="114"/>
      <c r="L294" s="114">
        <f>IF(ISERROR(VLOOKUP($C294,'2.사회적인구 행정구역별 집계'!$C$6:$M$73,3,FALSE)),0,VLOOKUP($C294,'2.사회적인구 행정구역별 집계'!$C$6:$M$73,3,FALSE))</f>
        <v>0</v>
      </c>
      <c r="M294" s="114">
        <f>IF(ISERROR(VLOOKUP($C294,'2.사회적인구 행정구역별 집계'!$C$6:$M$73,4,FALSE)),0,VLOOKUP($C294,'2.사회적인구 행정구역별 집계'!$C$6:$M$73,4,FALSE))</f>
        <v>0</v>
      </c>
      <c r="N294" s="114">
        <f>IF(ISERROR(VLOOKUP($C294,'2.사회적인구 행정구역별 집계'!$C$6:$M$73,5,FALSE)),0,VLOOKUP($C294,'2.사회적인구 행정구역별 집계'!$C$6:$M$73,5,FALSE))</f>
        <v>0</v>
      </c>
      <c r="O294" s="114">
        <f>IF(ISERROR(VLOOKUP($C294,'2.사회적인구 행정구역별 집계'!$C$6:$M$73,6,FALSE)),0,VLOOKUP($C294,'2.사회적인구 행정구역별 집계'!$C$6:$M$73,6,FALSE))</f>
        <v>0</v>
      </c>
      <c r="P294" s="160">
        <f t="shared" si="84"/>
        <v>74</v>
      </c>
      <c r="Q294" s="160">
        <f t="shared" si="85"/>
        <v>74</v>
      </c>
      <c r="R294" s="160">
        <f t="shared" si="85"/>
        <v>73</v>
      </c>
      <c r="S294" s="160">
        <f t="shared" si="86"/>
        <v>72</v>
      </c>
      <c r="T294" s="160">
        <f t="shared" si="87"/>
        <v>74</v>
      </c>
      <c r="U294" s="160">
        <f t="shared" si="88"/>
        <v>76</v>
      </c>
    </row>
    <row r="295" spans="1:21" ht="18" customHeight="1">
      <c r="A295" s="194" t="s">
        <v>1463</v>
      </c>
      <c r="B295" s="194" t="s">
        <v>1466</v>
      </c>
      <c r="C295" s="197" t="s">
        <v>410</v>
      </c>
      <c r="D295" s="201">
        <f>VLOOKUP($C295,'3.내부이동'!$C$7:$AA$501,20,FALSE)</f>
        <v>61</v>
      </c>
      <c r="E295" s="201">
        <f>VLOOKUP($C295,'3.내부이동'!$C$7:$AA$501,21,FALSE)</f>
        <v>61</v>
      </c>
      <c r="F295" s="201">
        <f>VLOOKUP($C295,'3.내부이동'!$C$7:$AA$501,22,FALSE)</f>
        <v>60</v>
      </c>
      <c r="G295" s="201">
        <f>VLOOKUP($C295,'3.내부이동'!$C$7:$AA$501,23,FALSE)</f>
        <v>60</v>
      </c>
      <c r="H295" s="201">
        <f>VLOOKUP($C295,'3.내부이동'!$C$7:$AA$501,24,FALSE)</f>
        <v>61</v>
      </c>
      <c r="I295" s="201">
        <f>VLOOKUP($C295,'3.내부이동'!$C$7:$AA$501,25,FALSE)</f>
        <v>63</v>
      </c>
      <c r="J295" s="114">
        <f>IF(ISERROR(VLOOKUP($C295,'2.사회적인구 행정구역별 집계'!$C$6:$M$73,2,FALSE)),0,VLOOKUP($C295,'2.사회적인구 행정구역별 집계'!$C$6:$M$73,2,FALSE))</f>
        <v>0</v>
      </c>
      <c r="K295" s="114"/>
      <c r="L295" s="114">
        <f>IF(ISERROR(VLOOKUP($C295,'2.사회적인구 행정구역별 집계'!$C$6:$M$73,3,FALSE)),0,VLOOKUP($C295,'2.사회적인구 행정구역별 집계'!$C$6:$M$73,3,FALSE))</f>
        <v>0</v>
      </c>
      <c r="M295" s="114">
        <f>IF(ISERROR(VLOOKUP($C295,'2.사회적인구 행정구역별 집계'!$C$6:$M$73,4,FALSE)),0,VLOOKUP($C295,'2.사회적인구 행정구역별 집계'!$C$6:$M$73,4,FALSE))</f>
        <v>0</v>
      </c>
      <c r="N295" s="114">
        <f>IF(ISERROR(VLOOKUP($C295,'2.사회적인구 행정구역별 집계'!$C$6:$M$73,5,FALSE)),0,VLOOKUP($C295,'2.사회적인구 행정구역별 집계'!$C$6:$M$73,5,FALSE))</f>
        <v>0</v>
      </c>
      <c r="O295" s="114">
        <f>IF(ISERROR(VLOOKUP($C295,'2.사회적인구 행정구역별 집계'!$C$6:$M$73,6,FALSE)),0,VLOOKUP($C295,'2.사회적인구 행정구역별 집계'!$C$6:$M$73,6,FALSE))</f>
        <v>0</v>
      </c>
      <c r="P295" s="160">
        <f t="shared" si="84"/>
        <v>61</v>
      </c>
      <c r="Q295" s="160">
        <f t="shared" si="85"/>
        <v>61</v>
      </c>
      <c r="R295" s="160">
        <f t="shared" si="85"/>
        <v>60</v>
      </c>
      <c r="S295" s="160">
        <f t="shared" si="86"/>
        <v>60</v>
      </c>
      <c r="T295" s="160">
        <f t="shared" si="87"/>
        <v>61</v>
      </c>
      <c r="U295" s="160">
        <f t="shared" si="88"/>
        <v>63</v>
      </c>
    </row>
    <row r="296" spans="1:21" ht="18" customHeight="1">
      <c r="A296" s="194" t="s">
        <v>1463</v>
      </c>
      <c r="B296" s="194" t="s">
        <v>1467</v>
      </c>
      <c r="C296" s="197" t="s">
        <v>411</v>
      </c>
      <c r="D296" s="201">
        <f>VLOOKUP($C296,'3.내부이동'!$C$7:$AA$501,20,FALSE)</f>
        <v>268</v>
      </c>
      <c r="E296" s="201">
        <f>VLOOKUP($C296,'3.내부이동'!$C$7:$AA$501,21,FALSE)</f>
        <v>268</v>
      </c>
      <c r="F296" s="201">
        <f>VLOOKUP($C296,'3.내부이동'!$C$7:$AA$501,22,FALSE)</f>
        <v>264</v>
      </c>
      <c r="G296" s="201">
        <f>VLOOKUP($C296,'3.내부이동'!$C$7:$AA$501,23,FALSE)</f>
        <v>262</v>
      </c>
      <c r="H296" s="201">
        <f>VLOOKUP($C296,'3.내부이동'!$C$7:$AA$501,24,FALSE)</f>
        <v>268</v>
      </c>
      <c r="I296" s="201">
        <f>VLOOKUP($C296,'3.내부이동'!$C$7:$AA$501,25,FALSE)</f>
        <v>273</v>
      </c>
      <c r="J296" s="114">
        <f>IF(ISERROR(VLOOKUP($C296,'2.사회적인구 행정구역별 집계'!$C$6:$M$73,2,FALSE)),0,VLOOKUP($C296,'2.사회적인구 행정구역별 집계'!$C$6:$M$73,2,FALSE))</f>
        <v>0</v>
      </c>
      <c r="K296" s="114"/>
      <c r="L296" s="114">
        <f>IF(ISERROR(VLOOKUP($C296,'2.사회적인구 행정구역별 집계'!$C$6:$M$73,3,FALSE)),0,VLOOKUP($C296,'2.사회적인구 행정구역별 집계'!$C$6:$M$73,3,FALSE))</f>
        <v>0</v>
      </c>
      <c r="M296" s="114">
        <f>IF(ISERROR(VLOOKUP($C296,'2.사회적인구 행정구역별 집계'!$C$6:$M$73,4,FALSE)),0,VLOOKUP($C296,'2.사회적인구 행정구역별 집계'!$C$6:$M$73,4,FALSE))</f>
        <v>0</v>
      </c>
      <c r="N296" s="114">
        <f>IF(ISERROR(VLOOKUP($C296,'2.사회적인구 행정구역별 집계'!$C$6:$M$73,5,FALSE)),0,VLOOKUP($C296,'2.사회적인구 행정구역별 집계'!$C$6:$M$73,5,FALSE))</f>
        <v>0</v>
      </c>
      <c r="O296" s="114">
        <f>IF(ISERROR(VLOOKUP($C296,'2.사회적인구 행정구역별 집계'!$C$6:$M$73,6,FALSE)),0,VLOOKUP($C296,'2.사회적인구 행정구역별 집계'!$C$6:$M$73,6,FALSE))</f>
        <v>0</v>
      </c>
      <c r="P296" s="160">
        <f t="shared" si="84"/>
        <v>268</v>
      </c>
      <c r="Q296" s="160">
        <f t="shared" si="85"/>
        <v>268</v>
      </c>
      <c r="R296" s="160">
        <f t="shared" si="85"/>
        <v>264</v>
      </c>
      <c r="S296" s="160">
        <f t="shared" si="86"/>
        <v>262</v>
      </c>
      <c r="T296" s="160">
        <f t="shared" si="87"/>
        <v>268</v>
      </c>
      <c r="U296" s="160">
        <f t="shared" si="88"/>
        <v>273</v>
      </c>
    </row>
    <row r="297" spans="1:21" ht="18" customHeight="1">
      <c r="A297" s="194" t="s">
        <v>1463</v>
      </c>
      <c r="B297" s="194" t="s">
        <v>1468</v>
      </c>
      <c r="C297" s="197" t="s">
        <v>412</v>
      </c>
      <c r="D297" s="201">
        <f>VLOOKUP($C297,'3.내부이동'!$C$7:$AA$501,20,FALSE)</f>
        <v>113</v>
      </c>
      <c r="E297" s="201">
        <f>VLOOKUP($C297,'3.내부이동'!$C$7:$AA$501,21,FALSE)</f>
        <v>113</v>
      </c>
      <c r="F297" s="201">
        <f>VLOOKUP($C297,'3.내부이동'!$C$7:$AA$501,22,FALSE)</f>
        <v>111</v>
      </c>
      <c r="G297" s="201">
        <f>VLOOKUP($C297,'3.내부이동'!$C$7:$AA$501,23,FALSE)</f>
        <v>111</v>
      </c>
      <c r="H297" s="201">
        <f>VLOOKUP($C297,'3.내부이동'!$C$7:$AA$501,24,FALSE)</f>
        <v>113</v>
      </c>
      <c r="I297" s="201">
        <f>VLOOKUP($C297,'3.내부이동'!$C$7:$AA$501,25,FALSE)</f>
        <v>115</v>
      </c>
      <c r="J297" s="114">
        <f>IF(ISERROR(VLOOKUP($C297,'2.사회적인구 행정구역별 집계'!$C$6:$M$73,2,FALSE)),0,VLOOKUP($C297,'2.사회적인구 행정구역별 집계'!$C$6:$M$73,2,FALSE))</f>
        <v>0</v>
      </c>
      <c r="K297" s="114"/>
      <c r="L297" s="114">
        <f>IF(ISERROR(VLOOKUP($C297,'2.사회적인구 행정구역별 집계'!$C$6:$M$73,3,FALSE)),0,VLOOKUP($C297,'2.사회적인구 행정구역별 집계'!$C$6:$M$73,3,FALSE))</f>
        <v>0</v>
      </c>
      <c r="M297" s="114">
        <f>IF(ISERROR(VLOOKUP($C297,'2.사회적인구 행정구역별 집계'!$C$6:$M$73,4,FALSE)),0,VLOOKUP($C297,'2.사회적인구 행정구역별 집계'!$C$6:$M$73,4,FALSE))</f>
        <v>0</v>
      </c>
      <c r="N297" s="114">
        <f>IF(ISERROR(VLOOKUP($C297,'2.사회적인구 행정구역별 집계'!$C$6:$M$73,5,FALSE)),0,VLOOKUP($C297,'2.사회적인구 행정구역별 집계'!$C$6:$M$73,5,FALSE))</f>
        <v>0</v>
      </c>
      <c r="O297" s="114">
        <f>IF(ISERROR(VLOOKUP($C297,'2.사회적인구 행정구역별 집계'!$C$6:$M$73,6,FALSE)),0,VLOOKUP($C297,'2.사회적인구 행정구역별 집계'!$C$6:$M$73,6,FALSE))</f>
        <v>0</v>
      </c>
      <c r="P297" s="160">
        <f t="shared" si="84"/>
        <v>113</v>
      </c>
      <c r="Q297" s="160">
        <f t="shared" si="85"/>
        <v>113</v>
      </c>
      <c r="R297" s="160">
        <f t="shared" si="85"/>
        <v>111</v>
      </c>
      <c r="S297" s="160">
        <f t="shared" si="86"/>
        <v>111</v>
      </c>
      <c r="T297" s="160">
        <f t="shared" si="87"/>
        <v>113</v>
      </c>
      <c r="U297" s="160">
        <f t="shared" si="88"/>
        <v>115</v>
      </c>
    </row>
    <row r="298" spans="1:21" ht="18" customHeight="1">
      <c r="A298" s="194" t="s">
        <v>1463</v>
      </c>
      <c r="B298" s="194" t="s">
        <v>1469</v>
      </c>
      <c r="C298" s="197" t="s">
        <v>1470</v>
      </c>
      <c r="D298" s="201">
        <f>VLOOKUP($C298,'3.내부이동'!$C$7:$AA$501,20,FALSE)</f>
        <v>203</v>
      </c>
      <c r="E298" s="201">
        <f>VLOOKUP($C298,'3.내부이동'!$C$7:$AA$501,21,FALSE)</f>
        <v>204</v>
      </c>
      <c r="F298" s="201">
        <f>VLOOKUP($C298,'3.내부이동'!$C$7:$AA$501,22,FALSE)</f>
        <v>200</v>
      </c>
      <c r="G298" s="201">
        <f>VLOOKUP($C298,'3.내부이동'!$C$7:$AA$501,23,FALSE)</f>
        <v>198</v>
      </c>
      <c r="H298" s="201">
        <f>VLOOKUP($C298,'3.내부이동'!$C$7:$AA$501,24,FALSE)</f>
        <v>202</v>
      </c>
      <c r="I298" s="201">
        <f>VLOOKUP($C298,'3.내부이동'!$C$7:$AA$501,25,FALSE)</f>
        <v>206</v>
      </c>
      <c r="J298" s="114">
        <f>IF(ISERROR(VLOOKUP($C298,'2.사회적인구 행정구역별 집계'!$C$6:$M$73,2,FALSE)),0,VLOOKUP($C298,'2.사회적인구 행정구역별 집계'!$C$6:$M$73,2,FALSE))</f>
        <v>0</v>
      </c>
      <c r="K298" s="114"/>
      <c r="L298" s="114">
        <f>IF(ISERROR(VLOOKUP($C298,'2.사회적인구 행정구역별 집계'!$C$6:$M$73,3,FALSE)),0,VLOOKUP($C298,'2.사회적인구 행정구역별 집계'!$C$6:$M$73,3,FALSE))</f>
        <v>0</v>
      </c>
      <c r="M298" s="114">
        <f>IF(ISERROR(VLOOKUP($C298,'2.사회적인구 행정구역별 집계'!$C$6:$M$73,4,FALSE)),0,VLOOKUP($C298,'2.사회적인구 행정구역별 집계'!$C$6:$M$73,4,FALSE))</f>
        <v>0</v>
      </c>
      <c r="N298" s="114">
        <f>IF(ISERROR(VLOOKUP($C298,'2.사회적인구 행정구역별 집계'!$C$6:$M$73,5,FALSE)),0,VLOOKUP($C298,'2.사회적인구 행정구역별 집계'!$C$6:$M$73,5,FALSE))</f>
        <v>0</v>
      </c>
      <c r="O298" s="114">
        <f>IF(ISERROR(VLOOKUP($C298,'2.사회적인구 행정구역별 집계'!$C$6:$M$73,6,FALSE)),0,VLOOKUP($C298,'2.사회적인구 행정구역별 집계'!$C$6:$M$73,6,FALSE))</f>
        <v>0</v>
      </c>
      <c r="P298" s="160">
        <f t="shared" si="84"/>
        <v>203</v>
      </c>
      <c r="Q298" s="160">
        <f t="shared" si="85"/>
        <v>204</v>
      </c>
      <c r="R298" s="160">
        <f t="shared" si="85"/>
        <v>200</v>
      </c>
      <c r="S298" s="160">
        <f t="shared" si="86"/>
        <v>198</v>
      </c>
      <c r="T298" s="160">
        <f t="shared" si="87"/>
        <v>202</v>
      </c>
      <c r="U298" s="160">
        <f t="shared" si="88"/>
        <v>206</v>
      </c>
    </row>
    <row r="299" spans="1:21" ht="18" customHeight="1">
      <c r="A299" s="194" t="s">
        <v>1463</v>
      </c>
      <c r="B299" s="194" t="s">
        <v>1471</v>
      </c>
      <c r="C299" s="197" t="s">
        <v>414</v>
      </c>
      <c r="D299" s="201">
        <f>VLOOKUP($C299,'3.내부이동'!$C$7:$AA$501,20,FALSE)</f>
        <v>131</v>
      </c>
      <c r="E299" s="201">
        <f>VLOOKUP($C299,'3.내부이동'!$C$7:$AA$501,21,FALSE)</f>
        <v>132</v>
      </c>
      <c r="F299" s="201">
        <f>VLOOKUP($C299,'3.내부이동'!$C$7:$AA$501,22,FALSE)</f>
        <v>130</v>
      </c>
      <c r="G299" s="201">
        <f>VLOOKUP($C299,'3.내부이동'!$C$7:$AA$501,23,FALSE)</f>
        <v>128</v>
      </c>
      <c r="H299" s="201">
        <f>VLOOKUP($C299,'3.내부이동'!$C$7:$AA$501,24,FALSE)</f>
        <v>131</v>
      </c>
      <c r="I299" s="201">
        <f>VLOOKUP($C299,'3.내부이동'!$C$7:$AA$501,25,FALSE)</f>
        <v>134</v>
      </c>
      <c r="J299" s="114">
        <f>IF(ISERROR(VLOOKUP($C299,'2.사회적인구 행정구역별 집계'!$C$6:$M$73,2,FALSE)),0,VLOOKUP($C299,'2.사회적인구 행정구역별 집계'!$C$6:$M$73,2,FALSE))</f>
        <v>0</v>
      </c>
      <c r="K299" s="114"/>
      <c r="L299" s="114">
        <f>IF(ISERROR(VLOOKUP($C299,'2.사회적인구 행정구역별 집계'!$C$6:$M$73,3,FALSE)),0,VLOOKUP($C299,'2.사회적인구 행정구역별 집계'!$C$6:$M$73,3,FALSE))</f>
        <v>0</v>
      </c>
      <c r="M299" s="114">
        <f>IF(ISERROR(VLOOKUP($C299,'2.사회적인구 행정구역별 집계'!$C$6:$M$73,4,FALSE)),0,VLOOKUP($C299,'2.사회적인구 행정구역별 집계'!$C$6:$M$73,4,FALSE))</f>
        <v>0</v>
      </c>
      <c r="N299" s="114">
        <f>IF(ISERROR(VLOOKUP($C299,'2.사회적인구 행정구역별 집계'!$C$6:$M$73,5,FALSE)),0,VLOOKUP($C299,'2.사회적인구 행정구역별 집계'!$C$6:$M$73,5,FALSE))</f>
        <v>0</v>
      </c>
      <c r="O299" s="114">
        <f>IF(ISERROR(VLOOKUP($C299,'2.사회적인구 행정구역별 집계'!$C$6:$M$73,6,FALSE)),0,VLOOKUP($C299,'2.사회적인구 행정구역별 집계'!$C$6:$M$73,6,FALSE))</f>
        <v>0</v>
      </c>
      <c r="P299" s="160">
        <f t="shared" si="84"/>
        <v>131</v>
      </c>
      <c r="Q299" s="160">
        <f t="shared" si="85"/>
        <v>132</v>
      </c>
      <c r="R299" s="160">
        <f t="shared" si="85"/>
        <v>130</v>
      </c>
      <c r="S299" s="160">
        <f t="shared" si="86"/>
        <v>128</v>
      </c>
      <c r="T299" s="160">
        <f t="shared" si="87"/>
        <v>131</v>
      </c>
      <c r="U299" s="160">
        <f t="shared" si="88"/>
        <v>134</v>
      </c>
    </row>
    <row r="300" spans="1:21" ht="18" customHeight="1">
      <c r="A300" s="194" t="s">
        <v>1463</v>
      </c>
      <c r="B300" s="194" t="s">
        <v>1471</v>
      </c>
      <c r="C300" s="197" t="s">
        <v>415</v>
      </c>
      <c r="D300" s="201">
        <f>VLOOKUP($C300,'3.내부이동'!$C$7:$AA$501,20,FALSE)</f>
        <v>64</v>
      </c>
      <c r="E300" s="201">
        <f>VLOOKUP($C300,'3.내부이동'!$C$7:$AA$501,21,FALSE)</f>
        <v>64</v>
      </c>
      <c r="F300" s="201">
        <f>VLOOKUP($C300,'3.내부이동'!$C$7:$AA$501,22,FALSE)</f>
        <v>63</v>
      </c>
      <c r="G300" s="201">
        <f>VLOOKUP($C300,'3.내부이동'!$C$7:$AA$501,23,FALSE)</f>
        <v>62</v>
      </c>
      <c r="H300" s="201">
        <f>VLOOKUP($C300,'3.내부이동'!$C$7:$AA$501,24,FALSE)</f>
        <v>64</v>
      </c>
      <c r="I300" s="201">
        <f>VLOOKUP($C300,'3.내부이동'!$C$7:$AA$501,25,FALSE)</f>
        <v>65</v>
      </c>
      <c r="J300" s="114">
        <f>IF(ISERROR(VLOOKUP($C300,'2.사회적인구 행정구역별 집계'!$C$6:$M$73,2,FALSE)),0,VLOOKUP($C300,'2.사회적인구 행정구역별 집계'!$C$6:$M$73,2,FALSE))</f>
        <v>0</v>
      </c>
      <c r="K300" s="114"/>
      <c r="L300" s="114">
        <f>IF(ISERROR(VLOOKUP($C300,'2.사회적인구 행정구역별 집계'!$C$6:$M$73,3,FALSE)),0,VLOOKUP($C300,'2.사회적인구 행정구역별 집계'!$C$6:$M$73,3,FALSE))</f>
        <v>0</v>
      </c>
      <c r="M300" s="114">
        <f>IF(ISERROR(VLOOKUP($C300,'2.사회적인구 행정구역별 집계'!$C$6:$M$73,4,FALSE)),0,VLOOKUP($C300,'2.사회적인구 행정구역별 집계'!$C$6:$M$73,4,FALSE))</f>
        <v>0</v>
      </c>
      <c r="N300" s="114">
        <f>IF(ISERROR(VLOOKUP($C300,'2.사회적인구 행정구역별 집계'!$C$6:$M$73,5,FALSE)),0,VLOOKUP($C300,'2.사회적인구 행정구역별 집계'!$C$6:$M$73,5,FALSE))</f>
        <v>0</v>
      </c>
      <c r="O300" s="114">
        <f>IF(ISERROR(VLOOKUP($C300,'2.사회적인구 행정구역별 집계'!$C$6:$M$73,6,FALSE)),0,VLOOKUP($C300,'2.사회적인구 행정구역별 집계'!$C$6:$M$73,6,FALSE))</f>
        <v>0</v>
      </c>
      <c r="P300" s="160">
        <f t="shared" si="84"/>
        <v>64</v>
      </c>
      <c r="Q300" s="160">
        <f t="shared" si="85"/>
        <v>64</v>
      </c>
      <c r="R300" s="160">
        <f t="shared" si="85"/>
        <v>63</v>
      </c>
      <c r="S300" s="160">
        <f t="shared" si="86"/>
        <v>62</v>
      </c>
      <c r="T300" s="160">
        <f t="shared" si="87"/>
        <v>64</v>
      </c>
      <c r="U300" s="160">
        <f t="shared" si="88"/>
        <v>65</v>
      </c>
    </row>
    <row r="301" spans="1:21" ht="18" customHeight="1">
      <c r="A301" s="194" t="s">
        <v>1463</v>
      </c>
      <c r="B301" s="194" t="s">
        <v>1472</v>
      </c>
      <c r="C301" s="197" t="s">
        <v>416</v>
      </c>
      <c r="D301" s="201">
        <f>VLOOKUP($C301,'3.내부이동'!$C$7:$AA$501,20,FALSE)</f>
        <v>180</v>
      </c>
      <c r="E301" s="201">
        <f>VLOOKUP($C301,'3.내부이동'!$C$7:$AA$501,21,FALSE)</f>
        <v>180</v>
      </c>
      <c r="F301" s="201">
        <f>VLOOKUP($C301,'3.내부이동'!$C$7:$AA$501,22,FALSE)</f>
        <v>177</v>
      </c>
      <c r="G301" s="201">
        <f>VLOOKUP($C301,'3.내부이동'!$C$7:$AA$501,23,FALSE)</f>
        <v>176</v>
      </c>
      <c r="H301" s="201">
        <f>VLOOKUP($C301,'3.내부이동'!$C$7:$AA$501,24,FALSE)</f>
        <v>180</v>
      </c>
      <c r="I301" s="201">
        <f>VLOOKUP($C301,'3.내부이동'!$C$7:$AA$501,25,FALSE)</f>
        <v>183</v>
      </c>
      <c r="J301" s="114">
        <f>IF(ISERROR(VLOOKUP($C301,'2.사회적인구 행정구역별 집계'!$C$6:$M$73,2,FALSE)),0,VLOOKUP($C301,'2.사회적인구 행정구역별 집계'!$C$6:$M$73,2,FALSE))</f>
        <v>0</v>
      </c>
      <c r="K301" s="114"/>
      <c r="L301" s="114">
        <f>IF(ISERROR(VLOOKUP($C301,'2.사회적인구 행정구역별 집계'!$C$6:$M$73,3,FALSE)),0,VLOOKUP($C301,'2.사회적인구 행정구역별 집계'!$C$6:$M$73,3,FALSE))</f>
        <v>0</v>
      </c>
      <c r="M301" s="114">
        <f>IF(ISERROR(VLOOKUP($C301,'2.사회적인구 행정구역별 집계'!$C$6:$M$73,4,FALSE)),0,VLOOKUP($C301,'2.사회적인구 행정구역별 집계'!$C$6:$M$73,4,FALSE))</f>
        <v>0</v>
      </c>
      <c r="N301" s="114">
        <f>IF(ISERROR(VLOOKUP($C301,'2.사회적인구 행정구역별 집계'!$C$6:$M$73,5,FALSE)),0,VLOOKUP($C301,'2.사회적인구 행정구역별 집계'!$C$6:$M$73,5,FALSE))</f>
        <v>0</v>
      </c>
      <c r="O301" s="114">
        <f>IF(ISERROR(VLOOKUP($C301,'2.사회적인구 행정구역별 집계'!$C$6:$M$73,6,FALSE)),0,VLOOKUP($C301,'2.사회적인구 행정구역별 집계'!$C$6:$M$73,6,FALSE))</f>
        <v>0</v>
      </c>
      <c r="P301" s="160">
        <f t="shared" si="84"/>
        <v>180</v>
      </c>
      <c r="Q301" s="160">
        <f t="shared" si="85"/>
        <v>180</v>
      </c>
      <c r="R301" s="160">
        <f t="shared" si="85"/>
        <v>177</v>
      </c>
      <c r="S301" s="160">
        <f t="shared" si="86"/>
        <v>176</v>
      </c>
      <c r="T301" s="160">
        <f t="shared" si="87"/>
        <v>180</v>
      </c>
      <c r="U301" s="160">
        <f t="shared" si="88"/>
        <v>183</v>
      </c>
    </row>
    <row r="302" spans="1:21" ht="18" customHeight="1">
      <c r="A302" s="194" t="s">
        <v>1463</v>
      </c>
      <c r="B302" s="194" t="s">
        <v>1472</v>
      </c>
      <c r="C302" s="197" t="s">
        <v>417</v>
      </c>
      <c r="D302" s="201">
        <f>VLOOKUP($C302,'3.내부이동'!$C$7:$AA$501,20,FALSE)</f>
        <v>123</v>
      </c>
      <c r="E302" s="201">
        <f>VLOOKUP($C302,'3.내부이동'!$C$7:$AA$501,21,FALSE)</f>
        <v>123</v>
      </c>
      <c r="F302" s="201">
        <f>VLOOKUP($C302,'3.내부이동'!$C$7:$AA$501,22,FALSE)</f>
        <v>121</v>
      </c>
      <c r="G302" s="201">
        <f>VLOOKUP($C302,'3.내부이동'!$C$7:$AA$501,23,FALSE)</f>
        <v>120</v>
      </c>
      <c r="H302" s="201">
        <f>VLOOKUP($C302,'3.내부이동'!$C$7:$AA$501,24,FALSE)</f>
        <v>123</v>
      </c>
      <c r="I302" s="201">
        <f>VLOOKUP($C302,'3.내부이동'!$C$7:$AA$501,25,FALSE)</f>
        <v>125</v>
      </c>
      <c r="J302" s="114">
        <f>IF(ISERROR(VLOOKUP($C302,'2.사회적인구 행정구역별 집계'!$C$6:$M$73,2,FALSE)),0,VLOOKUP($C302,'2.사회적인구 행정구역별 집계'!$C$6:$M$73,2,FALSE))</f>
        <v>0</v>
      </c>
      <c r="K302" s="114"/>
      <c r="L302" s="114">
        <f>IF(ISERROR(VLOOKUP($C302,'2.사회적인구 행정구역별 집계'!$C$6:$M$73,3,FALSE)),0,VLOOKUP($C302,'2.사회적인구 행정구역별 집계'!$C$6:$M$73,3,FALSE))</f>
        <v>0</v>
      </c>
      <c r="M302" s="114">
        <f>IF(ISERROR(VLOOKUP($C302,'2.사회적인구 행정구역별 집계'!$C$6:$M$73,4,FALSE)),0,VLOOKUP($C302,'2.사회적인구 행정구역별 집계'!$C$6:$M$73,4,FALSE))</f>
        <v>0</v>
      </c>
      <c r="N302" s="114">
        <f>IF(ISERROR(VLOOKUP($C302,'2.사회적인구 행정구역별 집계'!$C$6:$M$73,5,FALSE)),0,VLOOKUP($C302,'2.사회적인구 행정구역별 집계'!$C$6:$M$73,5,FALSE))</f>
        <v>0</v>
      </c>
      <c r="O302" s="114">
        <f>IF(ISERROR(VLOOKUP($C302,'2.사회적인구 행정구역별 집계'!$C$6:$M$73,6,FALSE)),0,VLOOKUP($C302,'2.사회적인구 행정구역별 집계'!$C$6:$M$73,6,FALSE))</f>
        <v>0</v>
      </c>
      <c r="P302" s="160">
        <f t="shared" si="84"/>
        <v>123</v>
      </c>
      <c r="Q302" s="160">
        <f t="shared" si="85"/>
        <v>123</v>
      </c>
      <c r="R302" s="160">
        <f t="shared" si="85"/>
        <v>121</v>
      </c>
      <c r="S302" s="160">
        <f t="shared" si="86"/>
        <v>120</v>
      </c>
      <c r="T302" s="160">
        <f t="shared" si="87"/>
        <v>123</v>
      </c>
      <c r="U302" s="160">
        <f t="shared" si="88"/>
        <v>125</v>
      </c>
    </row>
    <row r="303" spans="1:21" ht="18" customHeight="1">
      <c r="A303" s="194" t="s">
        <v>1463</v>
      </c>
      <c r="B303" s="194" t="s">
        <v>1473</v>
      </c>
      <c r="C303" s="197" t="s">
        <v>418</v>
      </c>
      <c r="D303" s="201">
        <f>VLOOKUP($C303,'3.내부이동'!$C$7:$AA$501,20,FALSE)</f>
        <v>154</v>
      </c>
      <c r="E303" s="201">
        <f>VLOOKUP($C303,'3.내부이동'!$C$7:$AA$501,21,FALSE)</f>
        <v>154</v>
      </c>
      <c r="F303" s="201">
        <f>VLOOKUP($C303,'3.내부이동'!$C$7:$AA$501,22,FALSE)</f>
        <v>152</v>
      </c>
      <c r="G303" s="201">
        <f>VLOOKUP($C303,'3.내부이동'!$C$7:$AA$501,23,FALSE)</f>
        <v>150</v>
      </c>
      <c r="H303" s="201">
        <f>VLOOKUP($C303,'3.내부이동'!$C$7:$AA$501,24,FALSE)</f>
        <v>154</v>
      </c>
      <c r="I303" s="201">
        <f>VLOOKUP($C303,'3.내부이동'!$C$7:$AA$501,25,FALSE)</f>
        <v>156</v>
      </c>
      <c r="J303" s="114">
        <f>IF(ISERROR(VLOOKUP($C303,'2.사회적인구 행정구역별 집계'!$C$6:$M$73,2,FALSE)),0,VLOOKUP($C303,'2.사회적인구 행정구역별 집계'!$C$6:$M$73,2,FALSE))</f>
        <v>0</v>
      </c>
      <c r="K303" s="114"/>
      <c r="L303" s="114">
        <f>IF(ISERROR(VLOOKUP($C303,'2.사회적인구 행정구역별 집계'!$C$6:$M$73,3,FALSE)),0,VLOOKUP($C303,'2.사회적인구 행정구역별 집계'!$C$6:$M$73,3,FALSE))</f>
        <v>0</v>
      </c>
      <c r="M303" s="114">
        <f>IF(ISERROR(VLOOKUP($C303,'2.사회적인구 행정구역별 집계'!$C$6:$M$73,4,FALSE)),0,VLOOKUP($C303,'2.사회적인구 행정구역별 집계'!$C$6:$M$73,4,FALSE))</f>
        <v>0</v>
      </c>
      <c r="N303" s="114">
        <f>IF(ISERROR(VLOOKUP($C303,'2.사회적인구 행정구역별 집계'!$C$6:$M$73,5,FALSE)),0,VLOOKUP($C303,'2.사회적인구 행정구역별 집계'!$C$6:$M$73,5,FALSE))</f>
        <v>0</v>
      </c>
      <c r="O303" s="114">
        <f>IF(ISERROR(VLOOKUP($C303,'2.사회적인구 행정구역별 집계'!$C$6:$M$73,6,FALSE)),0,VLOOKUP($C303,'2.사회적인구 행정구역별 집계'!$C$6:$M$73,6,FALSE))</f>
        <v>0</v>
      </c>
      <c r="P303" s="160">
        <f t="shared" si="84"/>
        <v>154</v>
      </c>
      <c r="Q303" s="160">
        <f t="shared" si="85"/>
        <v>154</v>
      </c>
      <c r="R303" s="160">
        <f t="shared" si="85"/>
        <v>152</v>
      </c>
      <c r="S303" s="160">
        <f t="shared" si="86"/>
        <v>150</v>
      </c>
      <c r="T303" s="160">
        <f t="shared" si="87"/>
        <v>154</v>
      </c>
      <c r="U303" s="160">
        <f t="shared" si="88"/>
        <v>156</v>
      </c>
    </row>
    <row r="304" spans="1:21" ht="18" customHeight="1">
      <c r="A304" s="194" t="s">
        <v>1463</v>
      </c>
      <c r="B304" s="194" t="s">
        <v>1474</v>
      </c>
      <c r="C304" s="197" t="s">
        <v>419</v>
      </c>
      <c r="D304" s="201">
        <f>VLOOKUP($C304,'3.내부이동'!$C$7:$AA$501,20,FALSE)</f>
        <v>154</v>
      </c>
      <c r="E304" s="201">
        <f>VLOOKUP($C304,'3.내부이동'!$C$7:$AA$501,21,FALSE)</f>
        <v>154</v>
      </c>
      <c r="F304" s="201">
        <f>VLOOKUP($C304,'3.내부이동'!$C$7:$AA$501,22,FALSE)</f>
        <v>152</v>
      </c>
      <c r="G304" s="201">
        <f>VLOOKUP($C304,'3.내부이동'!$C$7:$AA$501,23,FALSE)</f>
        <v>150</v>
      </c>
      <c r="H304" s="201">
        <f>VLOOKUP($C304,'3.내부이동'!$C$7:$AA$501,24,FALSE)</f>
        <v>154</v>
      </c>
      <c r="I304" s="201">
        <f>VLOOKUP($C304,'3.내부이동'!$C$7:$AA$501,25,FALSE)</f>
        <v>156</v>
      </c>
      <c r="J304" s="114">
        <f>IF(ISERROR(VLOOKUP($C304,'2.사회적인구 행정구역별 집계'!$C$6:$M$73,2,FALSE)),0,VLOOKUP($C304,'2.사회적인구 행정구역별 집계'!$C$6:$M$73,2,FALSE))</f>
        <v>0</v>
      </c>
      <c r="K304" s="114"/>
      <c r="L304" s="114">
        <f>IF(ISERROR(VLOOKUP($C304,'2.사회적인구 행정구역별 집계'!$C$6:$M$73,3,FALSE)),0,VLOOKUP($C304,'2.사회적인구 행정구역별 집계'!$C$6:$M$73,3,FALSE))</f>
        <v>0</v>
      </c>
      <c r="M304" s="114">
        <f>IF(ISERROR(VLOOKUP($C304,'2.사회적인구 행정구역별 집계'!$C$6:$M$73,4,FALSE)),0,VLOOKUP($C304,'2.사회적인구 행정구역별 집계'!$C$6:$M$73,4,FALSE))</f>
        <v>0</v>
      </c>
      <c r="N304" s="114">
        <f>IF(ISERROR(VLOOKUP($C304,'2.사회적인구 행정구역별 집계'!$C$6:$M$73,5,FALSE)),0,VLOOKUP($C304,'2.사회적인구 행정구역별 집계'!$C$6:$M$73,5,FALSE))</f>
        <v>0</v>
      </c>
      <c r="O304" s="114">
        <f>IF(ISERROR(VLOOKUP($C304,'2.사회적인구 행정구역별 집계'!$C$6:$M$73,6,FALSE)),0,VLOOKUP($C304,'2.사회적인구 행정구역별 집계'!$C$6:$M$73,6,FALSE))</f>
        <v>0</v>
      </c>
      <c r="P304" s="160">
        <f t="shared" si="84"/>
        <v>154</v>
      </c>
      <c r="Q304" s="160">
        <f t="shared" si="85"/>
        <v>154</v>
      </c>
      <c r="R304" s="160">
        <f t="shared" si="85"/>
        <v>152</v>
      </c>
      <c r="S304" s="160">
        <f t="shared" si="86"/>
        <v>150</v>
      </c>
      <c r="T304" s="160">
        <f t="shared" si="87"/>
        <v>154</v>
      </c>
      <c r="U304" s="160">
        <f t="shared" si="88"/>
        <v>156</v>
      </c>
    </row>
    <row r="305" spans="1:21" ht="18" customHeight="1">
      <c r="A305" s="194" t="s">
        <v>1463</v>
      </c>
      <c r="B305" s="194" t="s">
        <v>1475</v>
      </c>
      <c r="C305" s="197" t="s">
        <v>420</v>
      </c>
      <c r="D305" s="201">
        <f>VLOOKUP($C305,'3.내부이동'!$C$7:$AA$501,20,FALSE)</f>
        <v>130</v>
      </c>
      <c r="E305" s="201">
        <f>VLOOKUP($C305,'3.내부이동'!$C$7:$AA$501,21,FALSE)</f>
        <v>131</v>
      </c>
      <c r="F305" s="201">
        <f>VLOOKUP($C305,'3.내부이동'!$C$7:$AA$501,22,FALSE)</f>
        <v>129</v>
      </c>
      <c r="G305" s="201">
        <f>VLOOKUP($C305,'3.내부이동'!$C$7:$AA$501,23,FALSE)</f>
        <v>127</v>
      </c>
      <c r="H305" s="201">
        <f>VLOOKUP($C305,'3.내부이동'!$C$7:$AA$501,24,FALSE)</f>
        <v>130</v>
      </c>
      <c r="I305" s="201">
        <f>VLOOKUP($C305,'3.내부이동'!$C$7:$AA$501,25,FALSE)</f>
        <v>133</v>
      </c>
      <c r="J305" s="114">
        <f>IF(ISERROR(VLOOKUP($C305,'2.사회적인구 행정구역별 집계'!$C$6:$M$73,2,FALSE)),0,VLOOKUP($C305,'2.사회적인구 행정구역별 집계'!$C$6:$M$73,2,FALSE))</f>
        <v>0</v>
      </c>
      <c r="K305" s="114"/>
      <c r="L305" s="114">
        <f>IF(ISERROR(VLOOKUP($C305,'2.사회적인구 행정구역별 집계'!$C$6:$M$73,3,FALSE)),0,VLOOKUP($C305,'2.사회적인구 행정구역별 집계'!$C$6:$M$73,3,FALSE))</f>
        <v>0</v>
      </c>
      <c r="M305" s="114">
        <f>IF(ISERROR(VLOOKUP($C305,'2.사회적인구 행정구역별 집계'!$C$6:$M$73,4,FALSE)),0,VLOOKUP($C305,'2.사회적인구 행정구역별 집계'!$C$6:$M$73,4,FALSE))</f>
        <v>0</v>
      </c>
      <c r="N305" s="114">
        <f>IF(ISERROR(VLOOKUP($C305,'2.사회적인구 행정구역별 집계'!$C$6:$M$73,5,FALSE)),0,VLOOKUP($C305,'2.사회적인구 행정구역별 집계'!$C$6:$M$73,5,FALSE))</f>
        <v>0</v>
      </c>
      <c r="O305" s="114">
        <f>IF(ISERROR(VLOOKUP($C305,'2.사회적인구 행정구역별 집계'!$C$6:$M$73,6,FALSE)),0,VLOOKUP($C305,'2.사회적인구 행정구역별 집계'!$C$6:$M$73,6,FALSE))</f>
        <v>0</v>
      </c>
      <c r="P305" s="160">
        <f t="shared" si="84"/>
        <v>130</v>
      </c>
      <c r="Q305" s="160">
        <f t="shared" si="85"/>
        <v>131</v>
      </c>
      <c r="R305" s="160">
        <f t="shared" si="85"/>
        <v>129</v>
      </c>
      <c r="S305" s="160">
        <f t="shared" si="86"/>
        <v>127</v>
      </c>
      <c r="T305" s="160">
        <f t="shared" si="87"/>
        <v>130</v>
      </c>
      <c r="U305" s="160">
        <f t="shared" si="88"/>
        <v>133</v>
      </c>
    </row>
    <row r="306" spans="1:21" ht="18" customHeight="1">
      <c r="A306" s="194" t="s">
        <v>1463</v>
      </c>
      <c r="B306" s="194" t="s">
        <v>1475</v>
      </c>
      <c r="C306" s="197" t="s">
        <v>421</v>
      </c>
      <c r="D306" s="201">
        <f>VLOOKUP($C306,'3.내부이동'!$C$7:$AA$501,20,FALSE)</f>
        <v>70</v>
      </c>
      <c r="E306" s="201">
        <f>VLOOKUP($C306,'3.내부이동'!$C$7:$AA$501,21,FALSE)</f>
        <v>70</v>
      </c>
      <c r="F306" s="201">
        <f>VLOOKUP($C306,'3.내부이동'!$C$7:$AA$501,22,FALSE)</f>
        <v>69</v>
      </c>
      <c r="G306" s="201">
        <f>VLOOKUP($C306,'3.내부이동'!$C$7:$AA$501,23,FALSE)</f>
        <v>68</v>
      </c>
      <c r="H306" s="201">
        <f>VLOOKUP($C306,'3.내부이동'!$C$7:$AA$501,24,FALSE)</f>
        <v>70</v>
      </c>
      <c r="I306" s="201">
        <f>VLOOKUP($C306,'3.내부이동'!$C$7:$AA$501,25,FALSE)</f>
        <v>71</v>
      </c>
      <c r="J306" s="114">
        <f>IF(ISERROR(VLOOKUP($C306,'2.사회적인구 행정구역별 집계'!$C$6:$M$73,2,FALSE)),0,VLOOKUP($C306,'2.사회적인구 행정구역별 집계'!$C$6:$M$73,2,FALSE))</f>
        <v>0</v>
      </c>
      <c r="K306" s="114"/>
      <c r="L306" s="114">
        <f>IF(ISERROR(VLOOKUP($C306,'2.사회적인구 행정구역별 집계'!$C$6:$M$73,3,FALSE)),0,VLOOKUP($C306,'2.사회적인구 행정구역별 집계'!$C$6:$M$73,3,FALSE))</f>
        <v>0</v>
      </c>
      <c r="M306" s="114">
        <f>IF(ISERROR(VLOOKUP($C306,'2.사회적인구 행정구역별 집계'!$C$6:$M$73,4,FALSE)),0,VLOOKUP($C306,'2.사회적인구 행정구역별 집계'!$C$6:$M$73,4,FALSE))</f>
        <v>0</v>
      </c>
      <c r="N306" s="114">
        <f>IF(ISERROR(VLOOKUP($C306,'2.사회적인구 행정구역별 집계'!$C$6:$M$73,5,FALSE)),0,VLOOKUP($C306,'2.사회적인구 행정구역별 집계'!$C$6:$M$73,5,FALSE))</f>
        <v>0</v>
      </c>
      <c r="O306" s="114">
        <f>IF(ISERROR(VLOOKUP($C306,'2.사회적인구 행정구역별 집계'!$C$6:$M$73,6,FALSE)),0,VLOOKUP($C306,'2.사회적인구 행정구역별 집계'!$C$6:$M$73,6,FALSE))</f>
        <v>0</v>
      </c>
      <c r="P306" s="160">
        <f t="shared" si="84"/>
        <v>70</v>
      </c>
      <c r="Q306" s="160">
        <f t="shared" si="85"/>
        <v>70</v>
      </c>
      <c r="R306" s="160">
        <f t="shared" si="85"/>
        <v>69</v>
      </c>
      <c r="S306" s="160">
        <f t="shared" si="86"/>
        <v>68</v>
      </c>
      <c r="T306" s="160">
        <f t="shared" si="87"/>
        <v>70</v>
      </c>
      <c r="U306" s="160">
        <f t="shared" si="88"/>
        <v>71</v>
      </c>
    </row>
    <row r="307" spans="1:21" ht="18" customHeight="1">
      <c r="A307" s="194" t="s">
        <v>1463</v>
      </c>
      <c r="B307" s="194" t="s">
        <v>1476</v>
      </c>
      <c r="C307" s="197" t="s">
        <v>422</v>
      </c>
      <c r="D307" s="201">
        <f>VLOOKUP($C307,'3.내부이동'!$C$7:$AA$501,20,FALSE)</f>
        <v>134</v>
      </c>
      <c r="E307" s="201">
        <f>VLOOKUP($C307,'3.내부이동'!$C$7:$AA$501,21,FALSE)</f>
        <v>135</v>
      </c>
      <c r="F307" s="201">
        <f>VLOOKUP($C307,'3.내부이동'!$C$7:$AA$501,22,FALSE)</f>
        <v>133</v>
      </c>
      <c r="G307" s="201">
        <f>VLOOKUP($C307,'3.내부이동'!$C$7:$AA$501,23,FALSE)</f>
        <v>130</v>
      </c>
      <c r="H307" s="201">
        <f>VLOOKUP($C307,'3.내부이동'!$C$7:$AA$501,24,FALSE)</f>
        <v>134</v>
      </c>
      <c r="I307" s="201">
        <f>VLOOKUP($C307,'3.내부이동'!$C$7:$AA$501,25,FALSE)</f>
        <v>136</v>
      </c>
      <c r="J307" s="114">
        <f>IF(ISERROR(VLOOKUP($C307,'2.사회적인구 행정구역별 집계'!$C$6:$M$73,2,FALSE)),0,VLOOKUP($C307,'2.사회적인구 행정구역별 집계'!$C$6:$M$73,2,FALSE))</f>
        <v>0</v>
      </c>
      <c r="K307" s="114"/>
      <c r="L307" s="114">
        <f>IF(ISERROR(VLOOKUP($C307,'2.사회적인구 행정구역별 집계'!$C$6:$M$73,3,FALSE)),0,VLOOKUP($C307,'2.사회적인구 행정구역별 집계'!$C$6:$M$73,3,FALSE))</f>
        <v>0</v>
      </c>
      <c r="M307" s="114">
        <f>IF(ISERROR(VLOOKUP($C307,'2.사회적인구 행정구역별 집계'!$C$6:$M$73,4,FALSE)),0,VLOOKUP($C307,'2.사회적인구 행정구역별 집계'!$C$6:$M$73,4,FALSE))</f>
        <v>0</v>
      </c>
      <c r="N307" s="114">
        <f>IF(ISERROR(VLOOKUP($C307,'2.사회적인구 행정구역별 집계'!$C$6:$M$73,5,FALSE)),0,VLOOKUP($C307,'2.사회적인구 행정구역별 집계'!$C$6:$M$73,5,FALSE))</f>
        <v>0</v>
      </c>
      <c r="O307" s="114">
        <f>IF(ISERROR(VLOOKUP($C307,'2.사회적인구 행정구역별 집계'!$C$6:$M$73,6,FALSE)),0,VLOOKUP($C307,'2.사회적인구 행정구역별 집계'!$C$6:$M$73,6,FALSE))</f>
        <v>0</v>
      </c>
      <c r="P307" s="160">
        <f t="shared" si="84"/>
        <v>134</v>
      </c>
      <c r="Q307" s="160">
        <f t="shared" si="85"/>
        <v>135</v>
      </c>
      <c r="R307" s="160">
        <f t="shared" si="85"/>
        <v>133</v>
      </c>
      <c r="S307" s="160">
        <f t="shared" si="86"/>
        <v>130</v>
      </c>
      <c r="T307" s="160">
        <f t="shared" si="87"/>
        <v>134</v>
      </c>
      <c r="U307" s="160">
        <f t="shared" si="88"/>
        <v>136</v>
      </c>
    </row>
    <row r="308" spans="1:21" ht="18" customHeight="1">
      <c r="A308" s="194" t="s">
        <v>1463</v>
      </c>
      <c r="B308" s="194" t="s">
        <v>1462</v>
      </c>
      <c r="C308" s="197" t="s">
        <v>1477</v>
      </c>
      <c r="D308" s="201">
        <f>VLOOKUP($C308,'3.내부이동'!$C$7:$AA$501,20,FALSE)</f>
        <v>56</v>
      </c>
      <c r="E308" s="201">
        <f>VLOOKUP($C308,'3.내부이동'!$C$7:$AA$501,21,FALSE)</f>
        <v>57</v>
      </c>
      <c r="F308" s="201">
        <f>VLOOKUP($C308,'3.내부이동'!$C$7:$AA$501,22,FALSE)</f>
        <v>56</v>
      </c>
      <c r="G308" s="201">
        <f>VLOOKUP($C308,'3.내부이동'!$C$7:$AA$501,23,FALSE)</f>
        <v>55</v>
      </c>
      <c r="H308" s="201">
        <f>VLOOKUP($C308,'3.내부이동'!$C$7:$AA$501,24,FALSE)</f>
        <v>56</v>
      </c>
      <c r="I308" s="201">
        <f>VLOOKUP($C308,'3.내부이동'!$C$7:$AA$501,25,FALSE)</f>
        <v>57</v>
      </c>
      <c r="J308" s="114">
        <f>IF(ISERROR(VLOOKUP($C308,'2.사회적인구 행정구역별 집계'!$C$6:$M$73,2,FALSE)),0,VLOOKUP($C308,'2.사회적인구 행정구역별 집계'!$C$6:$M$73,2,FALSE))</f>
        <v>0</v>
      </c>
      <c r="K308" s="114"/>
      <c r="L308" s="114">
        <f>IF(ISERROR(VLOOKUP($C308,'2.사회적인구 행정구역별 집계'!$C$6:$M$73,3,FALSE)),0,VLOOKUP($C308,'2.사회적인구 행정구역별 집계'!$C$6:$M$73,3,FALSE))</f>
        <v>0</v>
      </c>
      <c r="M308" s="114">
        <f>IF(ISERROR(VLOOKUP($C308,'2.사회적인구 행정구역별 집계'!$C$6:$M$73,4,FALSE)),0,VLOOKUP($C308,'2.사회적인구 행정구역별 집계'!$C$6:$M$73,4,FALSE))</f>
        <v>0</v>
      </c>
      <c r="N308" s="114">
        <f>IF(ISERROR(VLOOKUP($C308,'2.사회적인구 행정구역별 집계'!$C$6:$M$73,5,FALSE)),0,VLOOKUP($C308,'2.사회적인구 행정구역별 집계'!$C$6:$M$73,5,FALSE))</f>
        <v>0</v>
      </c>
      <c r="O308" s="114">
        <f>IF(ISERROR(VLOOKUP($C308,'2.사회적인구 행정구역별 집계'!$C$6:$M$73,6,FALSE)),0,VLOOKUP($C308,'2.사회적인구 행정구역별 집계'!$C$6:$M$73,6,FALSE))</f>
        <v>0</v>
      </c>
      <c r="P308" s="160">
        <f t="shared" si="84"/>
        <v>56</v>
      </c>
      <c r="Q308" s="160">
        <f t="shared" si="85"/>
        <v>57</v>
      </c>
      <c r="R308" s="160">
        <f t="shared" si="85"/>
        <v>56</v>
      </c>
      <c r="S308" s="160">
        <f t="shared" si="86"/>
        <v>55</v>
      </c>
      <c r="T308" s="160">
        <f t="shared" si="87"/>
        <v>56</v>
      </c>
      <c r="U308" s="160">
        <f t="shared" si="88"/>
        <v>57</v>
      </c>
    </row>
    <row r="309" spans="1:21" ht="18" customHeight="1">
      <c r="A309" s="194" t="s">
        <v>1463</v>
      </c>
      <c r="B309" s="194" t="s">
        <v>1462</v>
      </c>
      <c r="C309" s="197" t="s">
        <v>1478</v>
      </c>
      <c r="D309" s="201">
        <f>VLOOKUP($C309,'3.내부이동'!$C$7:$AA$501,20,FALSE)</f>
        <v>106</v>
      </c>
      <c r="E309" s="201">
        <f>VLOOKUP($C309,'3.내부이동'!$C$7:$AA$501,21,FALSE)</f>
        <v>106</v>
      </c>
      <c r="F309" s="201">
        <f>VLOOKUP($C309,'3.내부이동'!$C$7:$AA$501,22,FALSE)</f>
        <v>104</v>
      </c>
      <c r="G309" s="201">
        <f>VLOOKUP($C309,'3.내부이동'!$C$7:$AA$501,23,FALSE)</f>
        <v>103</v>
      </c>
      <c r="H309" s="201">
        <f>VLOOKUP($C309,'3.내부이동'!$C$7:$AA$501,24,FALSE)</f>
        <v>106</v>
      </c>
      <c r="I309" s="201">
        <f>VLOOKUP($C309,'3.내부이동'!$C$7:$AA$501,25,FALSE)</f>
        <v>108</v>
      </c>
      <c r="J309" s="114">
        <f>IF(ISERROR(VLOOKUP($C309,'2.사회적인구 행정구역별 집계'!$C$6:$M$73,2,FALSE)),0,VLOOKUP($C309,'2.사회적인구 행정구역별 집계'!$C$6:$M$73,2,FALSE))</f>
        <v>0</v>
      </c>
      <c r="K309" s="114"/>
      <c r="L309" s="114">
        <f>IF(ISERROR(VLOOKUP($C309,'2.사회적인구 행정구역별 집계'!$C$6:$M$73,3,FALSE)),0,VLOOKUP($C309,'2.사회적인구 행정구역별 집계'!$C$6:$M$73,3,FALSE))</f>
        <v>0</v>
      </c>
      <c r="M309" s="114">
        <f>IF(ISERROR(VLOOKUP($C309,'2.사회적인구 행정구역별 집계'!$C$6:$M$73,4,FALSE)),0,VLOOKUP($C309,'2.사회적인구 행정구역별 집계'!$C$6:$M$73,4,FALSE))</f>
        <v>0</v>
      </c>
      <c r="N309" s="114">
        <f>IF(ISERROR(VLOOKUP($C309,'2.사회적인구 행정구역별 집계'!$C$6:$M$73,5,FALSE)),0,VLOOKUP($C309,'2.사회적인구 행정구역별 집계'!$C$6:$M$73,5,FALSE))</f>
        <v>0</v>
      </c>
      <c r="O309" s="114">
        <f>IF(ISERROR(VLOOKUP($C309,'2.사회적인구 행정구역별 집계'!$C$6:$M$73,6,FALSE)),0,VLOOKUP($C309,'2.사회적인구 행정구역별 집계'!$C$6:$M$73,6,FALSE))</f>
        <v>0</v>
      </c>
      <c r="P309" s="160">
        <f t="shared" si="84"/>
        <v>106</v>
      </c>
      <c r="Q309" s="160">
        <f t="shared" si="85"/>
        <v>106</v>
      </c>
      <c r="R309" s="160">
        <f t="shared" si="85"/>
        <v>104</v>
      </c>
      <c r="S309" s="160">
        <f t="shared" si="86"/>
        <v>103</v>
      </c>
      <c r="T309" s="160">
        <f t="shared" si="87"/>
        <v>106</v>
      </c>
      <c r="U309" s="160">
        <f t="shared" si="88"/>
        <v>108</v>
      </c>
    </row>
    <row r="310" spans="1:21" ht="18" customHeight="1">
      <c r="A310" s="194" t="s">
        <v>1463</v>
      </c>
      <c r="B310" s="194" t="s">
        <v>1462</v>
      </c>
      <c r="C310" s="197" t="s">
        <v>1479</v>
      </c>
      <c r="D310" s="201">
        <f>VLOOKUP($C310,'3.내부이동'!$C$7:$AA$501,20,FALSE)</f>
        <v>114</v>
      </c>
      <c r="E310" s="201">
        <f>VLOOKUP($C310,'3.내부이동'!$C$7:$AA$501,21,FALSE)</f>
        <v>114</v>
      </c>
      <c r="F310" s="201">
        <f>VLOOKUP($C310,'3.내부이동'!$C$7:$AA$501,22,FALSE)</f>
        <v>112</v>
      </c>
      <c r="G310" s="201">
        <f>VLOOKUP($C310,'3.내부이동'!$C$7:$AA$501,23,FALSE)</f>
        <v>111</v>
      </c>
      <c r="H310" s="201">
        <f>VLOOKUP($C310,'3.내부이동'!$C$7:$AA$501,24,FALSE)</f>
        <v>113</v>
      </c>
      <c r="I310" s="201">
        <f>VLOOKUP($C310,'3.내부이동'!$C$7:$AA$501,25,FALSE)</f>
        <v>115</v>
      </c>
      <c r="J310" s="114">
        <f>IF(ISERROR(VLOOKUP($C310,'2.사회적인구 행정구역별 집계'!$C$6:$M$73,2,FALSE)),0,VLOOKUP($C310,'2.사회적인구 행정구역별 집계'!$C$6:$M$73,2,FALSE))</f>
        <v>0</v>
      </c>
      <c r="K310" s="114"/>
      <c r="L310" s="114">
        <f>IF(ISERROR(VLOOKUP($C310,'2.사회적인구 행정구역별 집계'!$C$6:$M$73,3,FALSE)),0,VLOOKUP($C310,'2.사회적인구 행정구역별 집계'!$C$6:$M$73,3,FALSE))</f>
        <v>0</v>
      </c>
      <c r="M310" s="114">
        <f>IF(ISERROR(VLOOKUP($C310,'2.사회적인구 행정구역별 집계'!$C$6:$M$73,4,FALSE)),0,VLOOKUP($C310,'2.사회적인구 행정구역별 집계'!$C$6:$M$73,4,FALSE))</f>
        <v>0</v>
      </c>
      <c r="N310" s="114">
        <f>IF(ISERROR(VLOOKUP($C310,'2.사회적인구 행정구역별 집계'!$C$6:$M$73,5,FALSE)),0,VLOOKUP($C310,'2.사회적인구 행정구역별 집계'!$C$6:$M$73,5,FALSE))</f>
        <v>0</v>
      </c>
      <c r="O310" s="114">
        <f>IF(ISERROR(VLOOKUP($C310,'2.사회적인구 행정구역별 집계'!$C$6:$M$73,6,FALSE)),0,VLOOKUP($C310,'2.사회적인구 행정구역별 집계'!$C$6:$M$73,6,FALSE))</f>
        <v>0</v>
      </c>
      <c r="P310" s="160">
        <f t="shared" si="84"/>
        <v>114</v>
      </c>
      <c r="Q310" s="160">
        <f t="shared" si="85"/>
        <v>114</v>
      </c>
      <c r="R310" s="160">
        <f t="shared" si="85"/>
        <v>112</v>
      </c>
      <c r="S310" s="160">
        <f t="shared" si="86"/>
        <v>111</v>
      </c>
      <c r="T310" s="160">
        <f t="shared" si="87"/>
        <v>113</v>
      </c>
      <c r="U310" s="160">
        <f t="shared" si="88"/>
        <v>115</v>
      </c>
    </row>
    <row r="311" spans="1:21" ht="18" customHeight="1">
      <c r="A311" s="194" t="s">
        <v>1463</v>
      </c>
      <c r="B311" s="194" t="s">
        <v>1480</v>
      </c>
      <c r="C311" s="197" t="s">
        <v>424</v>
      </c>
      <c r="D311" s="201">
        <f>VLOOKUP($C311,'3.내부이동'!$C$7:$AA$501,20,FALSE)</f>
        <v>88</v>
      </c>
      <c r="E311" s="201">
        <f>VLOOKUP($C311,'3.내부이동'!$C$7:$AA$501,21,FALSE)</f>
        <v>88</v>
      </c>
      <c r="F311" s="201">
        <f>VLOOKUP($C311,'3.내부이동'!$C$7:$AA$501,22,FALSE)</f>
        <v>87</v>
      </c>
      <c r="G311" s="201">
        <f>VLOOKUP($C311,'3.내부이동'!$C$7:$AA$501,23,FALSE)</f>
        <v>86</v>
      </c>
      <c r="H311" s="201">
        <f>VLOOKUP($C311,'3.내부이동'!$C$7:$AA$501,24,FALSE)</f>
        <v>88</v>
      </c>
      <c r="I311" s="201">
        <f>VLOOKUP($C311,'3.내부이동'!$C$7:$AA$501,25,FALSE)</f>
        <v>90</v>
      </c>
      <c r="J311" s="114">
        <f>IF(ISERROR(VLOOKUP($C311,'2.사회적인구 행정구역별 집계'!$C$6:$M$73,2,FALSE)),0,VLOOKUP($C311,'2.사회적인구 행정구역별 집계'!$C$6:$M$73,2,FALSE))</f>
        <v>0</v>
      </c>
      <c r="K311" s="114"/>
      <c r="L311" s="114">
        <f>IF(ISERROR(VLOOKUP($C311,'2.사회적인구 행정구역별 집계'!$C$6:$M$73,3,FALSE)),0,VLOOKUP($C311,'2.사회적인구 행정구역별 집계'!$C$6:$M$73,3,FALSE))</f>
        <v>0</v>
      </c>
      <c r="M311" s="114">
        <f>IF(ISERROR(VLOOKUP($C311,'2.사회적인구 행정구역별 집계'!$C$6:$M$73,4,FALSE)),0,VLOOKUP($C311,'2.사회적인구 행정구역별 집계'!$C$6:$M$73,4,FALSE))</f>
        <v>0</v>
      </c>
      <c r="N311" s="114">
        <f>IF(ISERROR(VLOOKUP($C311,'2.사회적인구 행정구역별 집계'!$C$6:$M$73,5,FALSE)),0,VLOOKUP($C311,'2.사회적인구 행정구역별 집계'!$C$6:$M$73,5,FALSE))</f>
        <v>0</v>
      </c>
      <c r="O311" s="114">
        <f>IF(ISERROR(VLOOKUP($C311,'2.사회적인구 행정구역별 집계'!$C$6:$M$73,6,FALSE)),0,VLOOKUP($C311,'2.사회적인구 행정구역별 집계'!$C$6:$M$73,6,FALSE))</f>
        <v>0</v>
      </c>
      <c r="P311" s="160">
        <f t="shared" si="84"/>
        <v>88</v>
      </c>
      <c r="Q311" s="160">
        <f t="shared" si="85"/>
        <v>88</v>
      </c>
      <c r="R311" s="160">
        <f t="shared" si="85"/>
        <v>87</v>
      </c>
      <c r="S311" s="160">
        <f t="shared" si="86"/>
        <v>86</v>
      </c>
      <c r="T311" s="160">
        <f t="shared" si="87"/>
        <v>88</v>
      </c>
      <c r="U311" s="160">
        <f t="shared" si="88"/>
        <v>90</v>
      </c>
    </row>
    <row r="312" spans="1:21" ht="18" customHeight="1">
      <c r="A312" s="194" t="s">
        <v>1463</v>
      </c>
      <c r="B312" s="194" t="s">
        <v>1480</v>
      </c>
      <c r="C312" s="197" t="s">
        <v>425</v>
      </c>
      <c r="D312" s="201">
        <f>VLOOKUP($C312,'3.내부이동'!$C$7:$AA$501,20,FALSE)</f>
        <v>133</v>
      </c>
      <c r="E312" s="201">
        <f>VLOOKUP($C312,'3.내부이동'!$C$7:$AA$501,21,FALSE)</f>
        <v>134</v>
      </c>
      <c r="F312" s="201">
        <f>VLOOKUP($C312,'3.내부이동'!$C$7:$AA$501,22,FALSE)</f>
        <v>132</v>
      </c>
      <c r="G312" s="201">
        <f>VLOOKUP($C312,'3.내부이동'!$C$7:$AA$501,23,FALSE)</f>
        <v>129</v>
      </c>
      <c r="H312" s="201">
        <f>VLOOKUP($C312,'3.내부이동'!$C$7:$AA$501,24,FALSE)</f>
        <v>132</v>
      </c>
      <c r="I312" s="201">
        <f>VLOOKUP($C312,'3.내부이동'!$C$7:$AA$501,25,FALSE)</f>
        <v>135</v>
      </c>
      <c r="J312" s="114">
        <f>IF(ISERROR(VLOOKUP($C312,'2.사회적인구 행정구역별 집계'!$C$6:$M$73,2,FALSE)),0,VLOOKUP($C312,'2.사회적인구 행정구역별 집계'!$C$6:$M$73,2,FALSE))</f>
        <v>0</v>
      </c>
      <c r="K312" s="114"/>
      <c r="L312" s="114">
        <f>IF(ISERROR(VLOOKUP($C312,'2.사회적인구 행정구역별 집계'!$C$6:$M$73,3,FALSE)),0,VLOOKUP($C312,'2.사회적인구 행정구역별 집계'!$C$6:$M$73,3,FALSE))</f>
        <v>0</v>
      </c>
      <c r="M312" s="114">
        <f>IF(ISERROR(VLOOKUP($C312,'2.사회적인구 행정구역별 집계'!$C$6:$M$73,4,FALSE)),0,VLOOKUP($C312,'2.사회적인구 행정구역별 집계'!$C$6:$M$73,4,FALSE))</f>
        <v>0</v>
      </c>
      <c r="N312" s="114">
        <f>IF(ISERROR(VLOOKUP($C312,'2.사회적인구 행정구역별 집계'!$C$6:$M$73,5,FALSE)),0,VLOOKUP($C312,'2.사회적인구 행정구역별 집계'!$C$6:$M$73,5,FALSE))</f>
        <v>0</v>
      </c>
      <c r="O312" s="114">
        <f>IF(ISERROR(VLOOKUP($C312,'2.사회적인구 행정구역별 집계'!$C$6:$M$73,6,FALSE)),0,VLOOKUP($C312,'2.사회적인구 행정구역별 집계'!$C$6:$M$73,6,FALSE))</f>
        <v>0</v>
      </c>
      <c r="P312" s="160">
        <f t="shared" si="84"/>
        <v>133</v>
      </c>
      <c r="Q312" s="160">
        <f t="shared" si="85"/>
        <v>134</v>
      </c>
      <c r="R312" s="160">
        <f t="shared" si="85"/>
        <v>132</v>
      </c>
      <c r="S312" s="160">
        <f t="shared" si="86"/>
        <v>129</v>
      </c>
      <c r="T312" s="160">
        <f t="shared" si="87"/>
        <v>132</v>
      </c>
      <c r="U312" s="160">
        <f t="shared" si="88"/>
        <v>135</v>
      </c>
    </row>
    <row r="313" spans="1:21" ht="18" customHeight="1">
      <c r="A313" s="195" t="s">
        <v>1481</v>
      </c>
      <c r="B313" s="232" t="s">
        <v>1364</v>
      </c>
      <c r="C313" s="232"/>
      <c r="D313" s="196">
        <f>SUM(D314:D355)</f>
        <v>6598</v>
      </c>
      <c r="E313" s="196">
        <f t="shared" ref="E313:I313" si="89">SUM(E314:E355)</f>
        <v>6606</v>
      </c>
      <c r="F313" s="196">
        <f t="shared" si="89"/>
        <v>6505</v>
      </c>
      <c r="G313" s="196">
        <f t="shared" si="89"/>
        <v>6438</v>
      </c>
      <c r="H313" s="196">
        <f t="shared" si="89"/>
        <v>6595</v>
      </c>
      <c r="I313" s="196">
        <f t="shared" si="89"/>
        <v>6715</v>
      </c>
      <c r="J313" s="196">
        <f>SUM(J314:J355)</f>
        <v>0</v>
      </c>
      <c r="K313" s="196">
        <f t="shared" ref="K313:O313" si="90">SUM(K314:K355)</f>
        <v>0</v>
      </c>
      <c r="L313" s="196">
        <f t="shared" si="90"/>
        <v>0</v>
      </c>
      <c r="M313" s="196">
        <f t="shared" si="90"/>
        <v>2927</v>
      </c>
      <c r="N313" s="196">
        <f t="shared" si="90"/>
        <v>2927</v>
      </c>
      <c r="O313" s="196">
        <f t="shared" si="90"/>
        <v>2927</v>
      </c>
      <c r="P313" s="196">
        <f>SUM(P314:P355)</f>
        <v>6598</v>
      </c>
      <c r="Q313" s="196">
        <f t="shared" ref="Q313" si="91">SUM(Q314:Q355)</f>
        <v>6606</v>
      </c>
      <c r="R313" s="196">
        <f t="shared" ref="R313:U313" si="92">SUM(R314:R355)</f>
        <v>6505</v>
      </c>
      <c r="S313" s="196">
        <f t="shared" si="92"/>
        <v>9365</v>
      </c>
      <c r="T313" s="196">
        <f t="shared" si="92"/>
        <v>9522</v>
      </c>
      <c r="U313" s="196">
        <f t="shared" si="92"/>
        <v>9642</v>
      </c>
    </row>
    <row r="314" spans="1:21" ht="18" customHeight="1">
      <c r="A314" s="194" t="s">
        <v>1481</v>
      </c>
      <c r="B314" s="194" t="s">
        <v>1482</v>
      </c>
      <c r="C314" s="197" t="s">
        <v>427</v>
      </c>
      <c r="D314" s="201">
        <f>VLOOKUP($C314,'3.내부이동'!$C$7:$AA$501,20,FALSE)</f>
        <v>409</v>
      </c>
      <c r="E314" s="201">
        <f>VLOOKUP($C314,'3.내부이동'!$C$7:$AA$501,21,FALSE)</f>
        <v>409</v>
      </c>
      <c r="F314" s="201">
        <f>VLOOKUP($C314,'3.내부이동'!$C$7:$AA$501,22,FALSE)</f>
        <v>403</v>
      </c>
      <c r="G314" s="201">
        <f>VLOOKUP($C314,'3.내부이동'!$C$7:$AA$501,23,FALSE)</f>
        <v>399</v>
      </c>
      <c r="H314" s="201">
        <f>VLOOKUP($C314,'3.내부이동'!$C$7:$AA$501,24,FALSE)</f>
        <v>409</v>
      </c>
      <c r="I314" s="201">
        <f>VLOOKUP($C314,'3.내부이동'!$C$7:$AA$501,25,FALSE)</f>
        <v>416</v>
      </c>
      <c r="J314" s="114">
        <f>IF(ISERROR(VLOOKUP($C314,'2.사회적인구 행정구역별 집계'!$C$6:$M$73,2,FALSE)),0,VLOOKUP($C314,'2.사회적인구 행정구역별 집계'!$C$6:$M$73,2,FALSE))</f>
        <v>0</v>
      </c>
      <c r="K314" s="114"/>
      <c r="L314" s="114">
        <f>IF(ISERROR(VLOOKUP($C314,'2.사회적인구 행정구역별 집계'!$C$6:$M$73,3,FALSE)),0,VLOOKUP($C314,'2.사회적인구 행정구역별 집계'!$C$6:$M$73,3,FALSE))</f>
        <v>0</v>
      </c>
      <c r="M314" s="114">
        <f>IF(ISERROR(VLOOKUP($C314,'2.사회적인구 행정구역별 집계'!$C$6:$M$73,4,FALSE)),0,VLOOKUP($C314,'2.사회적인구 행정구역별 집계'!$C$6:$M$73,4,FALSE))</f>
        <v>0</v>
      </c>
      <c r="N314" s="114">
        <f>IF(ISERROR(VLOOKUP($C314,'2.사회적인구 행정구역별 집계'!$C$6:$M$73,5,FALSE)),0,VLOOKUP($C314,'2.사회적인구 행정구역별 집계'!$C$6:$M$73,5,FALSE))</f>
        <v>0</v>
      </c>
      <c r="O314" s="114">
        <f>IF(ISERROR(VLOOKUP($C314,'2.사회적인구 행정구역별 집계'!$C$6:$M$73,6,FALSE)),0,VLOOKUP($C314,'2.사회적인구 행정구역별 집계'!$C$6:$M$73,6,FALSE))</f>
        <v>0</v>
      </c>
      <c r="P314" s="160">
        <f t="shared" ref="P314:P355" si="93">D314+J314</f>
        <v>409</v>
      </c>
      <c r="Q314" s="160">
        <f t="shared" ref="Q314:R355" si="94">E314+K314</f>
        <v>409</v>
      </c>
      <c r="R314" s="160">
        <f t="shared" si="94"/>
        <v>403</v>
      </c>
      <c r="S314" s="160">
        <f t="shared" ref="S314:S355" si="95">G314+M314</f>
        <v>399</v>
      </c>
      <c r="T314" s="160">
        <f t="shared" ref="T314:T355" si="96">H314+N314</f>
        <v>409</v>
      </c>
      <c r="U314" s="160">
        <f t="shared" ref="U314:U355" si="97">I314+O314</f>
        <v>416</v>
      </c>
    </row>
    <row r="315" spans="1:21" ht="18" customHeight="1">
      <c r="A315" s="194" t="s">
        <v>1481</v>
      </c>
      <c r="B315" s="194" t="s">
        <v>1482</v>
      </c>
      <c r="C315" s="197" t="s">
        <v>428</v>
      </c>
      <c r="D315" s="201">
        <f>VLOOKUP($C315,'3.내부이동'!$C$7:$AA$501,20,FALSE)</f>
        <v>261</v>
      </c>
      <c r="E315" s="201">
        <f>VLOOKUP($C315,'3.내부이동'!$C$7:$AA$501,21,FALSE)</f>
        <v>261</v>
      </c>
      <c r="F315" s="201">
        <f>VLOOKUP($C315,'3.내부이동'!$C$7:$AA$501,22,FALSE)</f>
        <v>257</v>
      </c>
      <c r="G315" s="201">
        <f>VLOOKUP($C315,'3.내부이동'!$C$7:$AA$501,23,FALSE)</f>
        <v>255</v>
      </c>
      <c r="H315" s="201">
        <f>VLOOKUP($C315,'3.내부이동'!$C$7:$AA$501,24,FALSE)</f>
        <v>261</v>
      </c>
      <c r="I315" s="201">
        <f>VLOOKUP($C315,'3.내부이동'!$C$7:$AA$501,25,FALSE)</f>
        <v>265</v>
      </c>
      <c r="J315" s="114">
        <f>IF(ISERROR(VLOOKUP($C315,'2.사회적인구 행정구역별 집계'!$C$6:$M$73,2,FALSE)),0,VLOOKUP($C315,'2.사회적인구 행정구역별 집계'!$C$6:$M$73,2,FALSE))</f>
        <v>0</v>
      </c>
      <c r="K315" s="114"/>
      <c r="L315" s="114">
        <f>IF(ISERROR(VLOOKUP($C315,'2.사회적인구 행정구역별 집계'!$C$6:$M$73,3,FALSE)),0,VLOOKUP($C315,'2.사회적인구 행정구역별 집계'!$C$6:$M$73,3,FALSE))</f>
        <v>0</v>
      </c>
      <c r="M315" s="114">
        <f>IF(ISERROR(VLOOKUP($C315,'2.사회적인구 행정구역별 집계'!$C$6:$M$73,4,FALSE)),0,VLOOKUP($C315,'2.사회적인구 행정구역별 집계'!$C$6:$M$73,4,FALSE))</f>
        <v>0</v>
      </c>
      <c r="N315" s="114">
        <f>IF(ISERROR(VLOOKUP($C315,'2.사회적인구 행정구역별 집계'!$C$6:$M$73,5,FALSE)),0,VLOOKUP($C315,'2.사회적인구 행정구역별 집계'!$C$6:$M$73,5,FALSE))</f>
        <v>0</v>
      </c>
      <c r="O315" s="114">
        <f>IF(ISERROR(VLOOKUP($C315,'2.사회적인구 행정구역별 집계'!$C$6:$M$73,6,FALSE)),0,VLOOKUP($C315,'2.사회적인구 행정구역별 집계'!$C$6:$M$73,6,FALSE))</f>
        <v>0</v>
      </c>
      <c r="P315" s="160">
        <f t="shared" si="93"/>
        <v>261</v>
      </c>
      <c r="Q315" s="160">
        <f t="shared" si="94"/>
        <v>261</v>
      </c>
      <c r="R315" s="160">
        <f t="shared" si="94"/>
        <v>257</v>
      </c>
      <c r="S315" s="160">
        <f t="shared" si="95"/>
        <v>255</v>
      </c>
      <c r="T315" s="160">
        <f t="shared" si="96"/>
        <v>261</v>
      </c>
      <c r="U315" s="160">
        <f t="shared" si="97"/>
        <v>265</v>
      </c>
    </row>
    <row r="316" spans="1:21" ht="18" customHeight="1">
      <c r="A316" s="194" t="s">
        <v>1481</v>
      </c>
      <c r="B316" s="194" t="s">
        <v>1482</v>
      </c>
      <c r="C316" s="197" t="s">
        <v>429</v>
      </c>
      <c r="D316" s="201">
        <f>VLOOKUP($C316,'3.내부이동'!$C$7:$AA$501,20,FALSE)</f>
        <v>108</v>
      </c>
      <c r="E316" s="201">
        <f>VLOOKUP($C316,'3.내부이동'!$C$7:$AA$501,21,FALSE)</f>
        <v>108</v>
      </c>
      <c r="F316" s="201">
        <f>VLOOKUP($C316,'3.내부이동'!$C$7:$AA$501,22,FALSE)</f>
        <v>106</v>
      </c>
      <c r="G316" s="201">
        <f>VLOOKUP($C316,'3.내부이동'!$C$7:$AA$501,23,FALSE)</f>
        <v>106</v>
      </c>
      <c r="H316" s="201">
        <f>VLOOKUP($C316,'3.내부이동'!$C$7:$AA$501,24,FALSE)</f>
        <v>108</v>
      </c>
      <c r="I316" s="201">
        <f>VLOOKUP($C316,'3.내부이동'!$C$7:$AA$501,25,FALSE)</f>
        <v>110</v>
      </c>
      <c r="J316" s="114">
        <f>IF(ISERROR(VLOOKUP($C316,'2.사회적인구 행정구역별 집계'!$C$6:$M$73,2,FALSE)),0,VLOOKUP($C316,'2.사회적인구 행정구역별 집계'!$C$6:$M$73,2,FALSE))</f>
        <v>0</v>
      </c>
      <c r="K316" s="114"/>
      <c r="L316" s="114">
        <f>IF(ISERROR(VLOOKUP($C316,'2.사회적인구 행정구역별 집계'!$C$6:$M$73,3,FALSE)),0,VLOOKUP($C316,'2.사회적인구 행정구역별 집계'!$C$6:$M$73,3,FALSE))</f>
        <v>0</v>
      </c>
      <c r="M316" s="114">
        <f>IF(ISERROR(VLOOKUP($C316,'2.사회적인구 행정구역별 집계'!$C$6:$M$73,4,FALSE)),0,VLOOKUP($C316,'2.사회적인구 행정구역별 집계'!$C$6:$M$73,4,FALSE))</f>
        <v>0</v>
      </c>
      <c r="N316" s="114">
        <f>IF(ISERROR(VLOOKUP($C316,'2.사회적인구 행정구역별 집계'!$C$6:$M$73,5,FALSE)),0,VLOOKUP($C316,'2.사회적인구 행정구역별 집계'!$C$6:$M$73,5,FALSE))</f>
        <v>0</v>
      </c>
      <c r="O316" s="114">
        <f>IF(ISERROR(VLOOKUP($C316,'2.사회적인구 행정구역별 집계'!$C$6:$M$73,6,FALSE)),0,VLOOKUP($C316,'2.사회적인구 행정구역별 집계'!$C$6:$M$73,6,FALSE))</f>
        <v>0</v>
      </c>
      <c r="P316" s="160">
        <f t="shared" si="93"/>
        <v>108</v>
      </c>
      <c r="Q316" s="160">
        <f t="shared" si="94"/>
        <v>108</v>
      </c>
      <c r="R316" s="160">
        <f t="shared" si="94"/>
        <v>106</v>
      </c>
      <c r="S316" s="160">
        <f t="shared" si="95"/>
        <v>106</v>
      </c>
      <c r="T316" s="160">
        <f t="shared" si="96"/>
        <v>108</v>
      </c>
      <c r="U316" s="160">
        <f t="shared" si="97"/>
        <v>110</v>
      </c>
    </row>
    <row r="317" spans="1:21" ht="18" customHeight="1">
      <c r="A317" s="194" t="s">
        <v>1481</v>
      </c>
      <c r="B317" s="194" t="s">
        <v>1482</v>
      </c>
      <c r="C317" s="197" t="s">
        <v>430</v>
      </c>
      <c r="D317" s="201">
        <f>VLOOKUP($C317,'3.내부이동'!$C$7:$AA$501,20,FALSE)</f>
        <v>116</v>
      </c>
      <c r="E317" s="201">
        <f>VLOOKUP($C317,'3.내부이동'!$C$7:$AA$501,21,FALSE)</f>
        <v>116</v>
      </c>
      <c r="F317" s="201">
        <f>VLOOKUP($C317,'3.내부이동'!$C$7:$AA$501,22,FALSE)</f>
        <v>114</v>
      </c>
      <c r="G317" s="201">
        <f>VLOOKUP($C317,'3.내부이동'!$C$7:$AA$501,23,FALSE)</f>
        <v>113</v>
      </c>
      <c r="H317" s="201">
        <f>VLOOKUP($C317,'3.내부이동'!$C$7:$AA$501,24,FALSE)</f>
        <v>116</v>
      </c>
      <c r="I317" s="201">
        <f>VLOOKUP($C317,'3.내부이동'!$C$7:$AA$501,25,FALSE)</f>
        <v>118</v>
      </c>
      <c r="J317" s="114">
        <f>IF(ISERROR(VLOOKUP($C317,'2.사회적인구 행정구역별 집계'!$C$6:$M$73,2,FALSE)),0,VLOOKUP($C317,'2.사회적인구 행정구역별 집계'!$C$6:$M$73,2,FALSE))</f>
        <v>0</v>
      </c>
      <c r="K317" s="114"/>
      <c r="L317" s="114">
        <f>IF(ISERROR(VLOOKUP($C317,'2.사회적인구 행정구역별 집계'!$C$6:$M$73,3,FALSE)),0,VLOOKUP($C317,'2.사회적인구 행정구역별 집계'!$C$6:$M$73,3,FALSE))</f>
        <v>0</v>
      </c>
      <c r="M317" s="114">
        <f>IF(ISERROR(VLOOKUP($C317,'2.사회적인구 행정구역별 집계'!$C$6:$M$73,4,FALSE)),0,VLOOKUP($C317,'2.사회적인구 행정구역별 집계'!$C$6:$M$73,4,FALSE))</f>
        <v>0</v>
      </c>
      <c r="N317" s="114">
        <f>IF(ISERROR(VLOOKUP($C317,'2.사회적인구 행정구역별 집계'!$C$6:$M$73,5,FALSE)),0,VLOOKUP($C317,'2.사회적인구 행정구역별 집계'!$C$6:$M$73,5,FALSE))</f>
        <v>0</v>
      </c>
      <c r="O317" s="114">
        <f>IF(ISERROR(VLOOKUP($C317,'2.사회적인구 행정구역별 집계'!$C$6:$M$73,6,FALSE)),0,VLOOKUP($C317,'2.사회적인구 행정구역별 집계'!$C$6:$M$73,6,FALSE))</f>
        <v>0</v>
      </c>
      <c r="P317" s="160">
        <f t="shared" si="93"/>
        <v>116</v>
      </c>
      <c r="Q317" s="160">
        <f t="shared" si="94"/>
        <v>116</v>
      </c>
      <c r="R317" s="160">
        <f t="shared" si="94"/>
        <v>114</v>
      </c>
      <c r="S317" s="160">
        <f t="shared" si="95"/>
        <v>113</v>
      </c>
      <c r="T317" s="160">
        <f t="shared" si="96"/>
        <v>116</v>
      </c>
      <c r="U317" s="160">
        <f t="shared" si="97"/>
        <v>118</v>
      </c>
    </row>
    <row r="318" spans="1:21" ht="18" customHeight="1">
      <c r="A318" s="194" t="s">
        <v>1481</v>
      </c>
      <c r="B318" s="194" t="s">
        <v>1483</v>
      </c>
      <c r="C318" s="197" t="s">
        <v>431</v>
      </c>
      <c r="D318" s="201">
        <f>VLOOKUP($C318,'3.내부이동'!$C$7:$AA$501,20,FALSE)</f>
        <v>124</v>
      </c>
      <c r="E318" s="201">
        <f>VLOOKUP($C318,'3.내부이동'!$C$7:$AA$501,21,FALSE)</f>
        <v>124</v>
      </c>
      <c r="F318" s="201">
        <f>VLOOKUP($C318,'3.내부이동'!$C$7:$AA$501,22,FALSE)</f>
        <v>122</v>
      </c>
      <c r="G318" s="201">
        <f>VLOOKUP($C318,'3.내부이동'!$C$7:$AA$501,23,FALSE)</f>
        <v>121</v>
      </c>
      <c r="H318" s="201">
        <f>VLOOKUP($C318,'3.내부이동'!$C$7:$AA$501,24,FALSE)</f>
        <v>124</v>
      </c>
      <c r="I318" s="201">
        <f>VLOOKUP($C318,'3.내부이동'!$C$7:$AA$501,25,FALSE)</f>
        <v>126</v>
      </c>
      <c r="J318" s="114">
        <f>IF(ISERROR(VLOOKUP($C318,'2.사회적인구 행정구역별 집계'!$C$6:$M$73,2,FALSE)),0,VLOOKUP($C318,'2.사회적인구 행정구역별 집계'!$C$6:$M$73,2,FALSE))</f>
        <v>0</v>
      </c>
      <c r="K318" s="114"/>
      <c r="L318" s="114">
        <f>IF(ISERROR(VLOOKUP($C318,'2.사회적인구 행정구역별 집계'!$C$6:$M$73,3,FALSE)),0,VLOOKUP($C318,'2.사회적인구 행정구역별 집계'!$C$6:$M$73,3,FALSE))</f>
        <v>0</v>
      </c>
      <c r="M318" s="114">
        <f>IF(ISERROR(VLOOKUP($C318,'2.사회적인구 행정구역별 집계'!$C$6:$M$73,4,FALSE)),0,VLOOKUP($C318,'2.사회적인구 행정구역별 집계'!$C$6:$M$73,4,FALSE))</f>
        <v>0</v>
      </c>
      <c r="N318" s="114">
        <f>IF(ISERROR(VLOOKUP($C318,'2.사회적인구 행정구역별 집계'!$C$6:$M$73,5,FALSE)),0,VLOOKUP($C318,'2.사회적인구 행정구역별 집계'!$C$6:$M$73,5,FALSE))</f>
        <v>0</v>
      </c>
      <c r="O318" s="114">
        <f>IF(ISERROR(VLOOKUP($C318,'2.사회적인구 행정구역별 집계'!$C$6:$M$73,6,FALSE)),0,VLOOKUP($C318,'2.사회적인구 행정구역별 집계'!$C$6:$M$73,6,FALSE))</f>
        <v>0</v>
      </c>
      <c r="P318" s="160">
        <f t="shared" si="93"/>
        <v>124</v>
      </c>
      <c r="Q318" s="160">
        <f t="shared" si="94"/>
        <v>124</v>
      </c>
      <c r="R318" s="160">
        <f t="shared" si="94"/>
        <v>122</v>
      </c>
      <c r="S318" s="160">
        <f t="shared" si="95"/>
        <v>121</v>
      </c>
      <c r="T318" s="160">
        <f t="shared" si="96"/>
        <v>124</v>
      </c>
      <c r="U318" s="160">
        <f t="shared" si="97"/>
        <v>126</v>
      </c>
    </row>
    <row r="319" spans="1:21" ht="18" customHeight="1">
      <c r="A319" s="194" t="s">
        <v>1481</v>
      </c>
      <c r="B319" s="194" t="s">
        <v>1483</v>
      </c>
      <c r="C319" s="197" t="s">
        <v>432</v>
      </c>
      <c r="D319" s="201">
        <f>VLOOKUP($C319,'3.내부이동'!$C$7:$AA$501,20,FALSE)</f>
        <v>129</v>
      </c>
      <c r="E319" s="201">
        <f>VLOOKUP($C319,'3.내부이동'!$C$7:$AA$501,21,FALSE)</f>
        <v>130</v>
      </c>
      <c r="F319" s="201">
        <f>VLOOKUP($C319,'3.내부이동'!$C$7:$AA$501,22,FALSE)</f>
        <v>128</v>
      </c>
      <c r="G319" s="201">
        <f>VLOOKUP($C319,'3.내부이동'!$C$7:$AA$501,23,FALSE)</f>
        <v>126</v>
      </c>
      <c r="H319" s="201">
        <f>VLOOKUP($C319,'3.내부이동'!$C$7:$AA$501,24,FALSE)</f>
        <v>129</v>
      </c>
      <c r="I319" s="201">
        <f>VLOOKUP($C319,'3.내부이동'!$C$7:$AA$501,25,FALSE)</f>
        <v>132</v>
      </c>
      <c r="J319" s="114">
        <f>IF(ISERROR(VLOOKUP($C319,'2.사회적인구 행정구역별 집계'!$C$6:$M$73,2,FALSE)),0,VLOOKUP($C319,'2.사회적인구 행정구역별 집계'!$C$6:$M$73,2,FALSE))</f>
        <v>0</v>
      </c>
      <c r="K319" s="114"/>
      <c r="L319" s="114">
        <f>IF(ISERROR(VLOOKUP($C319,'2.사회적인구 행정구역별 집계'!$C$6:$M$73,3,FALSE)),0,VLOOKUP($C319,'2.사회적인구 행정구역별 집계'!$C$6:$M$73,3,FALSE))</f>
        <v>0</v>
      </c>
      <c r="M319" s="114">
        <f>IF(ISERROR(VLOOKUP($C319,'2.사회적인구 행정구역별 집계'!$C$6:$M$73,4,FALSE)),0,VLOOKUP($C319,'2.사회적인구 행정구역별 집계'!$C$6:$M$73,4,FALSE))</f>
        <v>0</v>
      </c>
      <c r="N319" s="114">
        <f>IF(ISERROR(VLOOKUP($C319,'2.사회적인구 행정구역별 집계'!$C$6:$M$73,5,FALSE)),0,VLOOKUP($C319,'2.사회적인구 행정구역별 집계'!$C$6:$M$73,5,FALSE))</f>
        <v>0</v>
      </c>
      <c r="O319" s="114">
        <f>IF(ISERROR(VLOOKUP($C319,'2.사회적인구 행정구역별 집계'!$C$6:$M$73,6,FALSE)),0,VLOOKUP($C319,'2.사회적인구 행정구역별 집계'!$C$6:$M$73,6,FALSE))</f>
        <v>0</v>
      </c>
      <c r="P319" s="160">
        <f t="shared" si="93"/>
        <v>129</v>
      </c>
      <c r="Q319" s="160">
        <f t="shared" si="94"/>
        <v>130</v>
      </c>
      <c r="R319" s="160">
        <f t="shared" si="94"/>
        <v>128</v>
      </c>
      <c r="S319" s="160">
        <f t="shared" si="95"/>
        <v>126</v>
      </c>
      <c r="T319" s="160">
        <f t="shared" si="96"/>
        <v>129</v>
      </c>
      <c r="U319" s="160">
        <f t="shared" si="97"/>
        <v>132</v>
      </c>
    </row>
    <row r="320" spans="1:21" ht="18" customHeight="1">
      <c r="A320" s="194" t="s">
        <v>1481</v>
      </c>
      <c r="B320" s="194" t="s">
        <v>1483</v>
      </c>
      <c r="C320" s="197" t="s">
        <v>433</v>
      </c>
      <c r="D320" s="201">
        <f>VLOOKUP($C320,'3.내부이동'!$C$7:$AA$501,20,FALSE)</f>
        <v>164</v>
      </c>
      <c r="E320" s="201">
        <f>VLOOKUP($C320,'3.내부이동'!$C$7:$AA$501,21,FALSE)</f>
        <v>164</v>
      </c>
      <c r="F320" s="201">
        <f>VLOOKUP($C320,'3.내부이동'!$C$7:$AA$501,22,FALSE)</f>
        <v>162</v>
      </c>
      <c r="G320" s="201">
        <f>VLOOKUP($C320,'3.내부이동'!$C$7:$AA$501,23,FALSE)</f>
        <v>160</v>
      </c>
      <c r="H320" s="201">
        <f>VLOOKUP($C320,'3.내부이동'!$C$7:$AA$501,24,FALSE)</f>
        <v>164</v>
      </c>
      <c r="I320" s="201">
        <f>VLOOKUP($C320,'3.내부이동'!$C$7:$AA$501,25,FALSE)</f>
        <v>167</v>
      </c>
      <c r="J320" s="114">
        <f>IF(ISERROR(VLOOKUP($C320,'2.사회적인구 행정구역별 집계'!$C$6:$M$73,2,FALSE)),0,VLOOKUP($C320,'2.사회적인구 행정구역별 집계'!$C$6:$M$73,2,FALSE))</f>
        <v>0</v>
      </c>
      <c r="K320" s="114"/>
      <c r="L320" s="114">
        <f>IF(ISERROR(VLOOKUP($C320,'2.사회적인구 행정구역별 집계'!$C$6:$M$73,3,FALSE)),0,VLOOKUP($C320,'2.사회적인구 행정구역별 집계'!$C$6:$M$73,3,FALSE))</f>
        <v>0</v>
      </c>
      <c r="M320" s="114">
        <f>IF(ISERROR(VLOOKUP($C320,'2.사회적인구 행정구역별 집계'!$C$6:$M$73,4,FALSE)),0,VLOOKUP($C320,'2.사회적인구 행정구역별 집계'!$C$6:$M$73,4,FALSE))</f>
        <v>0</v>
      </c>
      <c r="N320" s="114">
        <f>IF(ISERROR(VLOOKUP($C320,'2.사회적인구 행정구역별 집계'!$C$6:$M$73,5,FALSE)),0,VLOOKUP($C320,'2.사회적인구 행정구역별 집계'!$C$6:$M$73,5,FALSE))</f>
        <v>0</v>
      </c>
      <c r="O320" s="114">
        <f>IF(ISERROR(VLOOKUP($C320,'2.사회적인구 행정구역별 집계'!$C$6:$M$73,6,FALSE)),0,VLOOKUP($C320,'2.사회적인구 행정구역별 집계'!$C$6:$M$73,6,FALSE))</f>
        <v>0</v>
      </c>
      <c r="P320" s="160">
        <f t="shared" si="93"/>
        <v>164</v>
      </c>
      <c r="Q320" s="160">
        <f t="shared" si="94"/>
        <v>164</v>
      </c>
      <c r="R320" s="160">
        <f t="shared" si="94"/>
        <v>162</v>
      </c>
      <c r="S320" s="160">
        <f t="shared" si="95"/>
        <v>160</v>
      </c>
      <c r="T320" s="160">
        <f t="shared" si="96"/>
        <v>164</v>
      </c>
      <c r="U320" s="160">
        <f t="shared" si="97"/>
        <v>167</v>
      </c>
    </row>
    <row r="321" spans="1:21" ht="18" customHeight="1">
      <c r="A321" s="194" t="s">
        <v>1481</v>
      </c>
      <c r="B321" s="194" t="s">
        <v>1484</v>
      </c>
      <c r="C321" s="197" t="s">
        <v>434</v>
      </c>
      <c r="D321" s="201">
        <f>VLOOKUP($C321,'3.내부이동'!$C$7:$AA$501,20,FALSE)</f>
        <v>104</v>
      </c>
      <c r="E321" s="201">
        <f>VLOOKUP($C321,'3.내부이동'!$C$7:$AA$501,21,FALSE)</f>
        <v>104</v>
      </c>
      <c r="F321" s="201">
        <f>VLOOKUP($C321,'3.내부이동'!$C$7:$AA$501,22,FALSE)</f>
        <v>102</v>
      </c>
      <c r="G321" s="201">
        <f>VLOOKUP($C321,'3.내부이동'!$C$7:$AA$501,23,FALSE)</f>
        <v>101</v>
      </c>
      <c r="H321" s="201">
        <f>VLOOKUP($C321,'3.내부이동'!$C$7:$AA$501,24,FALSE)</f>
        <v>104</v>
      </c>
      <c r="I321" s="201">
        <f>VLOOKUP($C321,'3.내부이동'!$C$7:$AA$501,25,FALSE)</f>
        <v>106</v>
      </c>
      <c r="J321" s="114">
        <f>IF(ISERROR(VLOOKUP($C321,'2.사회적인구 행정구역별 집계'!$C$6:$M$73,2,FALSE)),0,VLOOKUP($C321,'2.사회적인구 행정구역별 집계'!$C$6:$M$73,2,FALSE))</f>
        <v>0</v>
      </c>
      <c r="K321" s="114"/>
      <c r="L321" s="114">
        <f>IF(ISERROR(VLOOKUP($C321,'2.사회적인구 행정구역별 집계'!$C$6:$M$73,3,FALSE)),0,VLOOKUP($C321,'2.사회적인구 행정구역별 집계'!$C$6:$M$73,3,FALSE))</f>
        <v>0</v>
      </c>
      <c r="M321" s="114">
        <f>IF(ISERROR(VLOOKUP($C321,'2.사회적인구 행정구역별 집계'!$C$6:$M$73,4,FALSE)),0,VLOOKUP($C321,'2.사회적인구 행정구역별 집계'!$C$6:$M$73,4,FALSE))</f>
        <v>0</v>
      </c>
      <c r="N321" s="114">
        <f>IF(ISERROR(VLOOKUP($C321,'2.사회적인구 행정구역별 집계'!$C$6:$M$73,5,FALSE)),0,VLOOKUP($C321,'2.사회적인구 행정구역별 집계'!$C$6:$M$73,5,FALSE))</f>
        <v>0</v>
      </c>
      <c r="O321" s="114">
        <f>IF(ISERROR(VLOOKUP($C321,'2.사회적인구 행정구역별 집계'!$C$6:$M$73,6,FALSE)),0,VLOOKUP($C321,'2.사회적인구 행정구역별 집계'!$C$6:$M$73,6,FALSE))</f>
        <v>0</v>
      </c>
      <c r="P321" s="160">
        <f t="shared" si="93"/>
        <v>104</v>
      </c>
      <c r="Q321" s="160">
        <f t="shared" si="94"/>
        <v>104</v>
      </c>
      <c r="R321" s="160">
        <f t="shared" si="94"/>
        <v>102</v>
      </c>
      <c r="S321" s="160">
        <f t="shared" si="95"/>
        <v>101</v>
      </c>
      <c r="T321" s="160">
        <f t="shared" si="96"/>
        <v>104</v>
      </c>
      <c r="U321" s="160">
        <f t="shared" si="97"/>
        <v>106</v>
      </c>
    </row>
    <row r="322" spans="1:21" ht="18" customHeight="1">
      <c r="A322" s="194" t="s">
        <v>1481</v>
      </c>
      <c r="B322" s="194" t="s">
        <v>1484</v>
      </c>
      <c r="C322" s="197" t="s">
        <v>435</v>
      </c>
      <c r="D322" s="201">
        <f>VLOOKUP($C322,'3.내부이동'!$C$7:$AA$501,20,FALSE)</f>
        <v>80</v>
      </c>
      <c r="E322" s="201">
        <f>VLOOKUP($C322,'3.내부이동'!$C$7:$AA$501,21,FALSE)</f>
        <v>80</v>
      </c>
      <c r="F322" s="201">
        <f>VLOOKUP($C322,'3.내부이동'!$C$7:$AA$501,22,FALSE)</f>
        <v>79</v>
      </c>
      <c r="G322" s="201">
        <f>VLOOKUP($C322,'3.내부이동'!$C$7:$AA$501,23,FALSE)</f>
        <v>78</v>
      </c>
      <c r="H322" s="201">
        <f>VLOOKUP($C322,'3.내부이동'!$C$7:$AA$501,24,FALSE)</f>
        <v>80</v>
      </c>
      <c r="I322" s="201">
        <f>VLOOKUP($C322,'3.내부이동'!$C$7:$AA$501,25,FALSE)</f>
        <v>81</v>
      </c>
      <c r="J322" s="114">
        <f>IF(ISERROR(VLOOKUP($C322,'2.사회적인구 행정구역별 집계'!$C$6:$M$73,2,FALSE)),0,VLOOKUP($C322,'2.사회적인구 행정구역별 집계'!$C$6:$M$73,2,FALSE))</f>
        <v>0</v>
      </c>
      <c r="K322" s="114"/>
      <c r="L322" s="114">
        <f>IF(ISERROR(VLOOKUP($C322,'2.사회적인구 행정구역별 집계'!$C$6:$M$73,3,FALSE)),0,VLOOKUP($C322,'2.사회적인구 행정구역별 집계'!$C$6:$M$73,3,FALSE))</f>
        <v>0</v>
      </c>
      <c r="M322" s="114">
        <f>IF(ISERROR(VLOOKUP($C322,'2.사회적인구 행정구역별 집계'!$C$6:$M$73,4,FALSE)),0,VLOOKUP($C322,'2.사회적인구 행정구역별 집계'!$C$6:$M$73,4,FALSE))</f>
        <v>0</v>
      </c>
      <c r="N322" s="114">
        <f>IF(ISERROR(VLOOKUP($C322,'2.사회적인구 행정구역별 집계'!$C$6:$M$73,5,FALSE)),0,VLOOKUP($C322,'2.사회적인구 행정구역별 집계'!$C$6:$M$73,5,FALSE))</f>
        <v>0</v>
      </c>
      <c r="O322" s="114">
        <f>IF(ISERROR(VLOOKUP($C322,'2.사회적인구 행정구역별 집계'!$C$6:$M$73,6,FALSE)),0,VLOOKUP($C322,'2.사회적인구 행정구역별 집계'!$C$6:$M$73,6,FALSE))</f>
        <v>0</v>
      </c>
      <c r="P322" s="160">
        <f t="shared" si="93"/>
        <v>80</v>
      </c>
      <c r="Q322" s="160">
        <f t="shared" si="94"/>
        <v>80</v>
      </c>
      <c r="R322" s="160">
        <f t="shared" si="94"/>
        <v>79</v>
      </c>
      <c r="S322" s="160">
        <f t="shared" si="95"/>
        <v>78</v>
      </c>
      <c r="T322" s="160">
        <f t="shared" si="96"/>
        <v>80</v>
      </c>
      <c r="U322" s="160">
        <f t="shared" si="97"/>
        <v>81</v>
      </c>
    </row>
    <row r="323" spans="1:21" ht="18" customHeight="1">
      <c r="A323" s="194" t="s">
        <v>1481</v>
      </c>
      <c r="B323" s="194" t="s">
        <v>1484</v>
      </c>
      <c r="C323" s="197" t="s">
        <v>436</v>
      </c>
      <c r="D323" s="201">
        <f>VLOOKUP($C323,'3.내부이동'!$C$7:$AA$501,20,FALSE)</f>
        <v>172</v>
      </c>
      <c r="E323" s="201">
        <f>VLOOKUP($C323,'3.내부이동'!$C$7:$AA$501,21,FALSE)</f>
        <v>173</v>
      </c>
      <c r="F323" s="201">
        <f>VLOOKUP($C323,'3.내부이동'!$C$7:$AA$501,22,FALSE)</f>
        <v>170</v>
      </c>
      <c r="G323" s="201">
        <f>VLOOKUP($C323,'3.내부이동'!$C$7:$AA$501,23,FALSE)</f>
        <v>168</v>
      </c>
      <c r="H323" s="201">
        <f>VLOOKUP($C323,'3.내부이동'!$C$7:$AA$501,24,FALSE)</f>
        <v>172</v>
      </c>
      <c r="I323" s="201">
        <f>VLOOKUP($C323,'3.내부이동'!$C$7:$AA$501,25,FALSE)</f>
        <v>175</v>
      </c>
      <c r="J323" s="114">
        <f>IF(ISERROR(VLOOKUP($C323,'2.사회적인구 행정구역별 집계'!$C$6:$M$73,2,FALSE)),0,VLOOKUP($C323,'2.사회적인구 행정구역별 집계'!$C$6:$M$73,2,FALSE))</f>
        <v>0</v>
      </c>
      <c r="K323" s="114"/>
      <c r="L323" s="114">
        <f>IF(ISERROR(VLOOKUP($C323,'2.사회적인구 행정구역별 집계'!$C$6:$M$73,3,FALSE)),0,VLOOKUP($C323,'2.사회적인구 행정구역별 집계'!$C$6:$M$73,3,FALSE))</f>
        <v>0</v>
      </c>
      <c r="M323" s="114">
        <f>IF(ISERROR(VLOOKUP($C323,'2.사회적인구 행정구역별 집계'!$C$6:$M$73,4,FALSE)),0,VLOOKUP($C323,'2.사회적인구 행정구역별 집계'!$C$6:$M$73,4,FALSE))</f>
        <v>0</v>
      </c>
      <c r="N323" s="114">
        <f>IF(ISERROR(VLOOKUP($C323,'2.사회적인구 행정구역별 집계'!$C$6:$M$73,5,FALSE)),0,VLOOKUP($C323,'2.사회적인구 행정구역별 집계'!$C$6:$M$73,5,FALSE))</f>
        <v>0</v>
      </c>
      <c r="O323" s="114">
        <f>IF(ISERROR(VLOOKUP($C323,'2.사회적인구 행정구역별 집계'!$C$6:$M$73,6,FALSE)),0,VLOOKUP($C323,'2.사회적인구 행정구역별 집계'!$C$6:$M$73,6,FALSE))</f>
        <v>0</v>
      </c>
      <c r="P323" s="160">
        <f t="shared" si="93"/>
        <v>172</v>
      </c>
      <c r="Q323" s="160">
        <f t="shared" si="94"/>
        <v>173</v>
      </c>
      <c r="R323" s="160">
        <f t="shared" si="94"/>
        <v>170</v>
      </c>
      <c r="S323" s="160">
        <f t="shared" si="95"/>
        <v>168</v>
      </c>
      <c r="T323" s="160">
        <f t="shared" si="96"/>
        <v>172</v>
      </c>
      <c r="U323" s="160">
        <f t="shared" si="97"/>
        <v>175</v>
      </c>
    </row>
    <row r="324" spans="1:21" ht="18" customHeight="1">
      <c r="A324" s="194" t="s">
        <v>1481</v>
      </c>
      <c r="B324" s="194" t="s">
        <v>1484</v>
      </c>
      <c r="C324" s="197" t="s">
        <v>437</v>
      </c>
      <c r="D324" s="201">
        <f>VLOOKUP($C324,'3.내부이동'!$C$7:$AA$501,20,FALSE)</f>
        <v>103</v>
      </c>
      <c r="E324" s="201">
        <f>VLOOKUP($C324,'3.내부이동'!$C$7:$AA$501,21,FALSE)</f>
        <v>103</v>
      </c>
      <c r="F324" s="201">
        <f>VLOOKUP($C324,'3.내부이동'!$C$7:$AA$501,22,FALSE)</f>
        <v>101</v>
      </c>
      <c r="G324" s="201">
        <f>VLOOKUP($C324,'3.내부이동'!$C$7:$AA$501,23,FALSE)</f>
        <v>100</v>
      </c>
      <c r="H324" s="201">
        <f>VLOOKUP($C324,'3.내부이동'!$C$7:$AA$501,24,FALSE)</f>
        <v>103</v>
      </c>
      <c r="I324" s="201">
        <f>VLOOKUP($C324,'3.내부이동'!$C$7:$AA$501,25,FALSE)</f>
        <v>105</v>
      </c>
      <c r="J324" s="114">
        <f>IF(ISERROR(VLOOKUP($C324,'2.사회적인구 행정구역별 집계'!$C$6:$M$73,2,FALSE)),0,VLOOKUP($C324,'2.사회적인구 행정구역별 집계'!$C$6:$M$73,2,FALSE))</f>
        <v>0</v>
      </c>
      <c r="K324" s="114"/>
      <c r="L324" s="114">
        <f>IF(ISERROR(VLOOKUP($C324,'2.사회적인구 행정구역별 집계'!$C$6:$M$73,3,FALSE)),0,VLOOKUP($C324,'2.사회적인구 행정구역별 집계'!$C$6:$M$73,3,FALSE))</f>
        <v>0</v>
      </c>
      <c r="M324" s="114">
        <f>IF(ISERROR(VLOOKUP($C324,'2.사회적인구 행정구역별 집계'!$C$6:$M$73,4,FALSE)),0,VLOOKUP($C324,'2.사회적인구 행정구역별 집계'!$C$6:$M$73,4,FALSE))</f>
        <v>0</v>
      </c>
      <c r="N324" s="114">
        <f>IF(ISERROR(VLOOKUP($C324,'2.사회적인구 행정구역별 집계'!$C$6:$M$73,5,FALSE)),0,VLOOKUP($C324,'2.사회적인구 행정구역별 집계'!$C$6:$M$73,5,FALSE))</f>
        <v>0</v>
      </c>
      <c r="O324" s="114">
        <f>IF(ISERROR(VLOOKUP($C324,'2.사회적인구 행정구역별 집계'!$C$6:$M$73,6,FALSE)),0,VLOOKUP($C324,'2.사회적인구 행정구역별 집계'!$C$6:$M$73,6,FALSE))</f>
        <v>0</v>
      </c>
      <c r="P324" s="160">
        <f t="shared" si="93"/>
        <v>103</v>
      </c>
      <c r="Q324" s="160">
        <f t="shared" si="94"/>
        <v>103</v>
      </c>
      <c r="R324" s="160">
        <f t="shared" si="94"/>
        <v>101</v>
      </c>
      <c r="S324" s="160">
        <f t="shared" si="95"/>
        <v>100</v>
      </c>
      <c r="T324" s="160">
        <f t="shared" si="96"/>
        <v>103</v>
      </c>
      <c r="U324" s="160">
        <f t="shared" si="97"/>
        <v>105</v>
      </c>
    </row>
    <row r="325" spans="1:21" ht="18" customHeight="1">
      <c r="A325" s="194" t="s">
        <v>1481</v>
      </c>
      <c r="B325" s="194" t="s">
        <v>1485</v>
      </c>
      <c r="C325" s="197" t="s">
        <v>438</v>
      </c>
      <c r="D325" s="201">
        <f>VLOOKUP($C325,'3.내부이동'!$C$7:$AA$501,20,FALSE)</f>
        <v>227</v>
      </c>
      <c r="E325" s="201">
        <f>VLOOKUP($C325,'3.내부이동'!$C$7:$AA$501,21,FALSE)</f>
        <v>227</v>
      </c>
      <c r="F325" s="201">
        <f>VLOOKUP($C325,'3.내부이동'!$C$7:$AA$501,22,FALSE)</f>
        <v>224</v>
      </c>
      <c r="G325" s="201">
        <f>VLOOKUP($C325,'3.내부이동'!$C$7:$AA$501,23,FALSE)</f>
        <v>221</v>
      </c>
      <c r="H325" s="201">
        <f>VLOOKUP($C325,'3.내부이동'!$C$7:$AA$501,24,FALSE)</f>
        <v>227</v>
      </c>
      <c r="I325" s="201">
        <f>VLOOKUP($C325,'3.내부이동'!$C$7:$AA$501,25,FALSE)</f>
        <v>231</v>
      </c>
      <c r="J325" s="114">
        <f>IF(ISERROR(VLOOKUP($C325,'2.사회적인구 행정구역별 집계'!$C$6:$M$73,2,FALSE)),0,VLOOKUP($C325,'2.사회적인구 행정구역별 집계'!$C$6:$M$73,2,FALSE))</f>
        <v>0</v>
      </c>
      <c r="K325" s="114"/>
      <c r="L325" s="114">
        <f>IF(ISERROR(VLOOKUP($C325,'2.사회적인구 행정구역별 집계'!$C$6:$M$73,3,FALSE)),0,VLOOKUP($C325,'2.사회적인구 행정구역별 집계'!$C$6:$M$73,3,FALSE))</f>
        <v>0</v>
      </c>
      <c r="M325" s="114">
        <f>IF(ISERROR(VLOOKUP($C325,'2.사회적인구 행정구역별 집계'!$C$6:$M$73,4,FALSE)),0,VLOOKUP($C325,'2.사회적인구 행정구역별 집계'!$C$6:$M$73,4,FALSE))</f>
        <v>0</v>
      </c>
      <c r="N325" s="114">
        <f>IF(ISERROR(VLOOKUP($C325,'2.사회적인구 행정구역별 집계'!$C$6:$M$73,5,FALSE)),0,VLOOKUP($C325,'2.사회적인구 행정구역별 집계'!$C$6:$M$73,5,FALSE))</f>
        <v>0</v>
      </c>
      <c r="O325" s="114">
        <f>IF(ISERROR(VLOOKUP($C325,'2.사회적인구 행정구역별 집계'!$C$6:$M$73,6,FALSE)),0,VLOOKUP($C325,'2.사회적인구 행정구역별 집계'!$C$6:$M$73,6,FALSE))</f>
        <v>0</v>
      </c>
      <c r="P325" s="160">
        <f t="shared" si="93"/>
        <v>227</v>
      </c>
      <c r="Q325" s="160">
        <f t="shared" si="94"/>
        <v>227</v>
      </c>
      <c r="R325" s="160">
        <f t="shared" si="94"/>
        <v>224</v>
      </c>
      <c r="S325" s="160">
        <f t="shared" si="95"/>
        <v>221</v>
      </c>
      <c r="T325" s="160">
        <f t="shared" si="96"/>
        <v>227</v>
      </c>
      <c r="U325" s="160">
        <f t="shared" si="97"/>
        <v>231</v>
      </c>
    </row>
    <row r="326" spans="1:21" ht="18" customHeight="1">
      <c r="A326" s="194" t="s">
        <v>1481</v>
      </c>
      <c r="B326" s="194" t="s">
        <v>1485</v>
      </c>
      <c r="C326" s="197" t="s">
        <v>439</v>
      </c>
      <c r="D326" s="201">
        <f>VLOOKUP($C326,'3.내부이동'!$C$7:$AA$501,20,FALSE)</f>
        <v>162</v>
      </c>
      <c r="E326" s="201">
        <f>VLOOKUP($C326,'3.내부이동'!$C$7:$AA$501,21,FALSE)</f>
        <v>162</v>
      </c>
      <c r="F326" s="201">
        <f>VLOOKUP($C326,'3.내부이동'!$C$7:$AA$501,22,FALSE)</f>
        <v>160</v>
      </c>
      <c r="G326" s="201">
        <f>VLOOKUP($C326,'3.내부이동'!$C$7:$AA$501,23,FALSE)</f>
        <v>158</v>
      </c>
      <c r="H326" s="201">
        <f>VLOOKUP($C326,'3.내부이동'!$C$7:$AA$501,24,FALSE)</f>
        <v>162</v>
      </c>
      <c r="I326" s="201">
        <f>VLOOKUP($C326,'3.내부이동'!$C$7:$AA$501,25,FALSE)</f>
        <v>165</v>
      </c>
      <c r="J326" s="114">
        <f>IF(ISERROR(VLOOKUP($C326,'2.사회적인구 행정구역별 집계'!$C$6:$M$73,2,FALSE)),0,VLOOKUP($C326,'2.사회적인구 행정구역별 집계'!$C$6:$M$73,2,FALSE))</f>
        <v>0</v>
      </c>
      <c r="K326" s="114"/>
      <c r="L326" s="114">
        <f>IF(ISERROR(VLOOKUP($C326,'2.사회적인구 행정구역별 집계'!$C$6:$M$73,3,FALSE)),0,VLOOKUP($C326,'2.사회적인구 행정구역별 집계'!$C$6:$M$73,3,FALSE))</f>
        <v>0</v>
      </c>
      <c r="M326" s="114">
        <f>IF(ISERROR(VLOOKUP($C326,'2.사회적인구 행정구역별 집계'!$C$6:$M$73,4,FALSE)),0,VLOOKUP($C326,'2.사회적인구 행정구역별 집계'!$C$6:$M$73,4,FALSE))</f>
        <v>0</v>
      </c>
      <c r="N326" s="114">
        <f>IF(ISERROR(VLOOKUP($C326,'2.사회적인구 행정구역별 집계'!$C$6:$M$73,5,FALSE)),0,VLOOKUP($C326,'2.사회적인구 행정구역별 집계'!$C$6:$M$73,5,FALSE))</f>
        <v>0</v>
      </c>
      <c r="O326" s="114">
        <f>IF(ISERROR(VLOOKUP($C326,'2.사회적인구 행정구역별 집계'!$C$6:$M$73,6,FALSE)),0,VLOOKUP($C326,'2.사회적인구 행정구역별 집계'!$C$6:$M$73,6,FALSE))</f>
        <v>0</v>
      </c>
      <c r="P326" s="160">
        <f t="shared" si="93"/>
        <v>162</v>
      </c>
      <c r="Q326" s="160">
        <f t="shared" si="94"/>
        <v>162</v>
      </c>
      <c r="R326" s="160">
        <f t="shared" si="94"/>
        <v>160</v>
      </c>
      <c r="S326" s="160">
        <f t="shared" si="95"/>
        <v>158</v>
      </c>
      <c r="T326" s="160">
        <f t="shared" si="96"/>
        <v>162</v>
      </c>
      <c r="U326" s="160">
        <f t="shared" si="97"/>
        <v>165</v>
      </c>
    </row>
    <row r="327" spans="1:21" ht="18" customHeight="1">
      <c r="A327" s="194" t="s">
        <v>1481</v>
      </c>
      <c r="B327" s="194" t="s">
        <v>1486</v>
      </c>
      <c r="C327" s="197" t="s">
        <v>440</v>
      </c>
      <c r="D327" s="201">
        <f>VLOOKUP($C327,'3.내부이동'!$C$7:$AA$501,20,FALSE)</f>
        <v>184</v>
      </c>
      <c r="E327" s="201">
        <f>VLOOKUP($C327,'3.내부이동'!$C$7:$AA$501,21,FALSE)</f>
        <v>184</v>
      </c>
      <c r="F327" s="201">
        <f>VLOOKUP($C327,'3.내부이동'!$C$7:$AA$501,22,FALSE)</f>
        <v>181</v>
      </c>
      <c r="G327" s="201">
        <f>VLOOKUP($C327,'3.내부이동'!$C$7:$AA$501,23,FALSE)</f>
        <v>180</v>
      </c>
      <c r="H327" s="201">
        <f>VLOOKUP($C327,'3.내부이동'!$C$7:$AA$501,24,FALSE)</f>
        <v>184</v>
      </c>
      <c r="I327" s="201">
        <f>VLOOKUP($C327,'3.내부이동'!$C$7:$AA$501,25,FALSE)</f>
        <v>188</v>
      </c>
      <c r="J327" s="114">
        <f>IF(ISERROR(VLOOKUP($C327,'2.사회적인구 행정구역별 집계'!$C$6:$M$73,2,FALSE)),0,VLOOKUP($C327,'2.사회적인구 행정구역별 집계'!$C$6:$M$73,2,FALSE))</f>
        <v>0</v>
      </c>
      <c r="K327" s="114"/>
      <c r="L327" s="114">
        <f>IF(ISERROR(VLOOKUP($C327,'2.사회적인구 행정구역별 집계'!$C$6:$M$73,3,FALSE)),0,VLOOKUP($C327,'2.사회적인구 행정구역별 집계'!$C$6:$M$73,3,FALSE))</f>
        <v>0</v>
      </c>
      <c r="M327" s="114">
        <f>IF(ISERROR(VLOOKUP($C327,'2.사회적인구 행정구역별 집계'!$C$6:$M$73,4,FALSE)),0,VLOOKUP($C327,'2.사회적인구 행정구역별 집계'!$C$6:$M$73,4,FALSE))</f>
        <v>0</v>
      </c>
      <c r="N327" s="114">
        <f>IF(ISERROR(VLOOKUP($C327,'2.사회적인구 행정구역별 집계'!$C$6:$M$73,5,FALSE)),0,VLOOKUP($C327,'2.사회적인구 행정구역별 집계'!$C$6:$M$73,5,FALSE))</f>
        <v>0</v>
      </c>
      <c r="O327" s="114">
        <f>IF(ISERROR(VLOOKUP($C327,'2.사회적인구 행정구역별 집계'!$C$6:$M$73,6,FALSE)),0,VLOOKUP($C327,'2.사회적인구 행정구역별 집계'!$C$6:$M$73,6,FALSE))</f>
        <v>0</v>
      </c>
      <c r="P327" s="160">
        <f t="shared" si="93"/>
        <v>184</v>
      </c>
      <c r="Q327" s="160">
        <f t="shared" si="94"/>
        <v>184</v>
      </c>
      <c r="R327" s="160">
        <f t="shared" si="94"/>
        <v>181</v>
      </c>
      <c r="S327" s="160">
        <f t="shared" si="95"/>
        <v>180</v>
      </c>
      <c r="T327" s="160">
        <f t="shared" si="96"/>
        <v>184</v>
      </c>
      <c r="U327" s="160">
        <f t="shared" si="97"/>
        <v>188</v>
      </c>
    </row>
    <row r="328" spans="1:21" ht="18" customHeight="1">
      <c r="A328" s="194" t="s">
        <v>1481</v>
      </c>
      <c r="B328" s="194" t="s">
        <v>1486</v>
      </c>
      <c r="C328" s="197" t="s">
        <v>441</v>
      </c>
      <c r="D328" s="201">
        <f>VLOOKUP($C328,'3.내부이동'!$C$7:$AA$501,20,FALSE)</f>
        <v>144</v>
      </c>
      <c r="E328" s="201">
        <f>VLOOKUP($C328,'3.내부이동'!$C$7:$AA$501,21,FALSE)</f>
        <v>144</v>
      </c>
      <c r="F328" s="201">
        <f>VLOOKUP($C328,'3.내부이동'!$C$7:$AA$501,22,FALSE)</f>
        <v>142</v>
      </c>
      <c r="G328" s="201">
        <f>VLOOKUP($C328,'3.내부이동'!$C$7:$AA$501,23,FALSE)</f>
        <v>141</v>
      </c>
      <c r="H328" s="201">
        <f>VLOOKUP($C328,'3.내부이동'!$C$7:$AA$501,24,FALSE)</f>
        <v>144</v>
      </c>
      <c r="I328" s="201">
        <f>VLOOKUP($C328,'3.내부이동'!$C$7:$AA$501,25,FALSE)</f>
        <v>147</v>
      </c>
      <c r="J328" s="114">
        <f>IF(ISERROR(VLOOKUP($C328,'2.사회적인구 행정구역별 집계'!$C$6:$M$73,2,FALSE)),0,VLOOKUP($C328,'2.사회적인구 행정구역별 집계'!$C$6:$M$73,2,FALSE))</f>
        <v>0</v>
      </c>
      <c r="K328" s="114"/>
      <c r="L328" s="114">
        <f>IF(ISERROR(VLOOKUP($C328,'2.사회적인구 행정구역별 집계'!$C$6:$M$73,3,FALSE)),0,VLOOKUP($C328,'2.사회적인구 행정구역별 집계'!$C$6:$M$73,3,FALSE))</f>
        <v>0</v>
      </c>
      <c r="M328" s="114">
        <f>IF(ISERROR(VLOOKUP($C328,'2.사회적인구 행정구역별 집계'!$C$6:$M$73,4,FALSE)),0,VLOOKUP($C328,'2.사회적인구 행정구역별 집계'!$C$6:$M$73,4,FALSE))</f>
        <v>0</v>
      </c>
      <c r="N328" s="114">
        <f>IF(ISERROR(VLOOKUP($C328,'2.사회적인구 행정구역별 집계'!$C$6:$M$73,5,FALSE)),0,VLOOKUP($C328,'2.사회적인구 행정구역별 집계'!$C$6:$M$73,5,FALSE))</f>
        <v>0</v>
      </c>
      <c r="O328" s="114">
        <f>IF(ISERROR(VLOOKUP($C328,'2.사회적인구 행정구역별 집계'!$C$6:$M$73,6,FALSE)),0,VLOOKUP($C328,'2.사회적인구 행정구역별 집계'!$C$6:$M$73,6,FALSE))</f>
        <v>0</v>
      </c>
      <c r="P328" s="160">
        <f t="shared" si="93"/>
        <v>144</v>
      </c>
      <c r="Q328" s="160">
        <f t="shared" si="94"/>
        <v>144</v>
      </c>
      <c r="R328" s="160">
        <f t="shared" si="94"/>
        <v>142</v>
      </c>
      <c r="S328" s="160">
        <f t="shared" si="95"/>
        <v>141</v>
      </c>
      <c r="T328" s="160">
        <f t="shared" si="96"/>
        <v>144</v>
      </c>
      <c r="U328" s="160">
        <f t="shared" si="97"/>
        <v>147</v>
      </c>
    </row>
    <row r="329" spans="1:21" ht="18" customHeight="1">
      <c r="A329" s="194" t="s">
        <v>1481</v>
      </c>
      <c r="B329" s="194" t="s">
        <v>1461</v>
      </c>
      <c r="C329" s="197" t="s">
        <v>442</v>
      </c>
      <c r="D329" s="201">
        <f>VLOOKUP($C329,'3.내부이동'!$C$7:$AA$501,20,FALSE)</f>
        <v>143</v>
      </c>
      <c r="E329" s="201">
        <f>VLOOKUP($C329,'3.내부이동'!$C$7:$AA$501,21,FALSE)</f>
        <v>143</v>
      </c>
      <c r="F329" s="201">
        <f>VLOOKUP($C329,'3.내부이동'!$C$7:$AA$501,22,FALSE)</f>
        <v>141</v>
      </c>
      <c r="G329" s="201">
        <f>VLOOKUP($C329,'3.내부이동'!$C$7:$AA$501,23,FALSE)</f>
        <v>140</v>
      </c>
      <c r="H329" s="201">
        <f>VLOOKUP($C329,'3.내부이동'!$C$7:$AA$501,24,FALSE)</f>
        <v>143</v>
      </c>
      <c r="I329" s="201">
        <f>VLOOKUP($C329,'3.내부이동'!$C$7:$AA$501,25,FALSE)</f>
        <v>146</v>
      </c>
      <c r="J329" s="114">
        <f>IF(ISERROR(VLOOKUP($C329,'2.사회적인구 행정구역별 집계'!$C$6:$M$73,2,FALSE)),0,VLOOKUP($C329,'2.사회적인구 행정구역별 집계'!$C$6:$M$73,2,FALSE))</f>
        <v>0</v>
      </c>
      <c r="K329" s="114"/>
      <c r="L329" s="114">
        <f>IF(ISERROR(VLOOKUP($C329,'2.사회적인구 행정구역별 집계'!$C$6:$M$73,3,FALSE)),0,VLOOKUP($C329,'2.사회적인구 행정구역별 집계'!$C$6:$M$73,3,FALSE))</f>
        <v>0</v>
      </c>
      <c r="M329" s="114">
        <f>IF(ISERROR(VLOOKUP($C329,'2.사회적인구 행정구역별 집계'!$C$6:$M$73,4,FALSE)),0,VLOOKUP($C329,'2.사회적인구 행정구역별 집계'!$C$6:$M$73,4,FALSE))</f>
        <v>0</v>
      </c>
      <c r="N329" s="114">
        <f>IF(ISERROR(VLOOKUP($C329,'2.사회적인구 행정구역별 집계'!$C$6:$M$73,5,FALSE)),0,VLOOKUP($C329,'2.사회적인구 행정구역별 집계'!$C$6:$M$73,5,FALSE))</f>
        <v>0</v>
      </c>
      <c r="O329" s="114">
        <f>IF(ISERROR(VLOOKUP($C329,'2.사회적인구 행정구역별 집계'!$C$6:$M$73,6,FALSE)),0,VLOOKUP($C329,'2.사회적인구 행정구역별 집계'!$C$6:$M$73,6,FALSE))</f>
        <v>0</v>
      </c>
      <c r="P329" s="160">
        <f t="shared" si="93"/>
        <v>143</v>
      </c>
      <c r="Q329" s="160">
        <f t="shared" si="94"/>
        <v>143</v>
      </c>
      <c r="R329" s="160">
        <f t="shared" si="94"/>
        <v>141</v>
      </c>
      <c r="S329" s="160">
        <f t="shared" si="95"/>
        <v>140</v>
      </c>
      <c r="T329" s="160">
        <f t="shared" si="96"/>
        <v>143</v>
      </c>
      <c r="U329" s="160">
        <f t="shared" si="97"/>
        <v>146</v>
      </c>
    </row>
    <row r="330" spans="1:21" ht="18" customHeight="1">
      <c r="A330" s="194" t="s">
        <v>1481</v>
      </c>
      <c r="B330" s="194" t="s">
        <v>1461</v>
      </c>
      <c r="C330" s="197" t="s">
        <v>443</v>
      </c>
      <c r="D330" s="201">
        <f>VLOOKUP($C330,'3.내부이동'!$C$7:$AA$501,20,FALSE)</f>
        <v>227</v>
      </c>
      <c r="E330" s="201">
        <f>VLOOKUP($C330,'3.내부이동'!$C$7:$AA$501,21,FALSE)</f>
        <v>227</v>
      </c>
      <c r="F330" s="201">
        <f>VLOOKUP($C330,'3.내부이동'!$C$7:$AA$501,22,FALSE)</f>
        <v>224</v>
      </c>
      <c r="G330" s="201">
        <f>VLOOKUP($C330,'3.내부이동'!$C$7:$AA$501,23,FALSE)</f>
        <v>221</v>
      </c>
      <c r="H330" s="201">
        <f>VLOOKUP($C330,'3.내부이동'!$C$7:$AA$501,24,FALSE)</f>
        <v>227</v>
      </c>
      <c r="I330" s="201">
        <f>VLOOKUP($C330,'3.내부이동'!$C$7:$AA$501,25,FALSE)</f>
        <v>231</v>
      </c>
      <c r="J330" s="114">
        <f>IF(ISERROR(VLOOKUP($C330,'2.사회적인구 행정구역별 집계'!$C$6:$M$73,2,FALSE)),0,VLOOKUP($C330,'2.사회적인구 행정구역별 집계'!$C$6:$M$73,2,FALSE))</f>
        <v>0</v>
      </c>
      <c r="K330" s="114"/>
      <c r="L330" s="114">
        <f>IF(ISERROR(VLOOKUP($C330,'2.사회적인구 행정구역별 집계'!$C$6:$M$73,3,FALSE)),0,VLOOKUP($C330,'2.사회적인구 행정구역별 집계'!$C$6:$M$73,3,FALSE))</f>
        <v>0</v>
      </c>
      <c r="M330" s="114">
        <f>IF(ISERROR(VLOOKUP($C330,'2.사회적인구 행정구역별 집계'!$C$6:$M$73,4,FALSE)),0,VLOOKUP($C330,'2.사회적인구 행정구역별 집계'!$C$6:$M$73,4,FALSE))</f>
        <v>0</v>
      </c>
      <c r="N330" s="114">
        <f>IF(ISERROR(VLOOKUP($C330,'2.사회적인구 행정구역별 집계'!$C$6:$M$73,5,FALSE)),0,VLOOKUP($C330,'2.사회적인구 행정구역별 집계'!$C$6:$M$73,5,FALSE))</f>
        <v>0</v>
      </c>
      <c r="O330" s="114">
        <f>IF(ISERROR(VLOOKUP($C330,'2.사회적인구 행정구역별 집계'!$C$6:$M$73,6,FALSE)),0,VLOOKUP($C330,'2.사회적인구 행정구역별 집계'!$C$6:$M$73,6,FALSE))</f>
        <v>0</v>
      </c>
      <c r="P330" s="160">
        <f t="shared" si="93"/>
        <v>227</v>
      </c>
      <c r="Q330" s="160">
        <f t="shared" si="94"/>
        <v>227</v>
      </c>
      <c r="R330" s="160">
        <f t="shared" si="94"/>
        <v>224</v>
      </c>
      <c r="S330" s="160">
        <f t="shared" si="95"/>
        <v>221</v>
      </c>
      <c r="T330" s="160">
        <f t="shared" si="96"/>
        <v>227</v>
      </c>
      <c r="U330" s="160">
        <f t="shared" si="97"/>
        <v>231</v>
      </c>
    </row>
    <row r="331" spans="1:21" ht="18" customHeight="1">
      <c r="A331" s="194" t="s">
        <v>1481</v>
      </c>
      <c r="B331" s="194" t="s">
        <v>1487</v>
      </c>
      <c r="C331" s="197" t="s">
        <v>444</v>
      </c>
      <c r="D331" s="201">
        <f>VLOOKUP($C331,'3.내부이동'!$C$7:$AA$501,20,FALSE)</f>
        <v>167</v>
      </c>
      <c r="E331" s="201">
        <f>VLOOKUP($C331,'3.내부이동'!$C$7:$AA$501,21,FALSE)</f>
        <v>168</v>
      </c>
      <c r="F331" s="201">
        <f>VLOOKUP($C331,'3.내부이동'!$C$7:$AA$501,22,FALSE)</f>
        <v>165</v>
      </c>
      <c r="G331" s="201">
        <f>VLOOKUP($C331,'3.내부이동'!$C$7:$AA$501,23,FALSE)</f>
        <v>162</v>
      </c>
      <c r="H331" s="201">
        <f>VLOOKUP($C331,'3.내부이동'!$C$7:$AA$501,24,FALSE)</f>
        <v>166</v>
      </c>
      <c r="I331" s="201">
        <f>VLOOKUP($C331,'3.내부이동'!$C$7:$AA$501,25,FALSE)</f>
        <v>169</v>
      </c>
      <c r="J331" s="114">
        <f>IF(ISERROR(VLOOKUP($C331,'2.사회적인구 행정구역별 집계'!$C$6:$M$73,2,FALSE)),0,VLOOKUP($C331,'2.사회적인구 행정구역별 집계'!$C$6:$M$73,2,FALSE))</f>
        <v>0</v>
      </c>
      <c r="K331" s="114"/>
      <c r="L331" s="114">
        <f>IF(ISERROR(VLOOKUP($C331,'2.사회적인구 행정구역별 집계'!$C$6:$M$73,3,FALSE)),0,VLOOKUP($C331,'2.사회적인구 행정구역별 집계'!$C$6:$M$73,3,FALSE))</f>
        <v>0</v>
      </c>
      <c r="M331" s="114">
        <f>IF(ISERROR(VLOOKUP($C331,'2.사회적인구 행정구역별 집계'!$C$6:$M$73,4,FALSE)),0,VLOOKUP($C331,'2.사회적인구 행정구역별 집계'!$C$6:$M$73,4,FALSE))</f>
        <v>0</v>
      </c>
      <c r="N331" s="114">
        <f>IF(ISERROR(VLOOKUP($C331,'2.사회적인구 행정구역별 집계'!$C$6:$M$73,5,FALSE)),0,VLOOKUP($C331,'2.사회적인구 행정구역별 집계'!$C$6:$M$73,5,FALSE))</f>
        <v>0</v>
      </c>
      <c r="O331" s="114">
        <f>IF(ISERROR(VLOOKUP($C331,'2.사회적인구 행정구역별 집계'!$C$6:$M$73,6,FALSE)),0,VLOOKUP($C331,'2.사회적인구 행정구역별 집계'!$C$6:$M$73,6,FALSE))</f>
        <v>0</v>
      </c>
      <c r="P331" s="160">
        <f t="shared" si="93"/>
        <v>167</v>
      </c>
      <c r="Q331" s="160">
        <f t="shared" si="94"/>
        <v>168</v>
      </c>
      <c r="R331" s="160">
        <f t="shared" si="94"/>
        <v>165</v>
      </c>
      <c r="S331" s="160">
        <f t="shared" si="95"/>
        <v>162</v>
      </c>
      <c r="T331" s="160">
        <f t="shared" si="96"/>
        <v>166</v>
      </c>
      <c r="U331" s="160">
        <f t="shared" si="97"/>
        <v>169</v>
      </c>
    </row>
    <row r="332" spans="1:21" ht="18" customHeight="1">
      <c r="A332" s="194" t="s">
        <v>1481</v>
      </c>
      <c r="B332" s="194" t="s">
        <v>1487</v>
      </c>
      <c r="C332" s="197" t="s">
        <v>445</v>
      </c>
      <c r="D332" s="201">
        <f>VLOOKUP($C332,'3.내부이동'!$C$7:$AA$501,20,FALSE)</f>
        <v>128</v>
      </c>
      <c r="E332" s="201">
        <f>VLOOKUP($C332,'3.내부이동'!$C$7:$AA$501,21,FALSE)</f>
        <v>128</v>
      </c>
      <c r="F332" s="201">
        <f>VLOOKUP($C332,'3.내부이동'!$C$7:$AA$501,22,FALSE)</f>
        <v>126</v>
      </c>
      <c r="G332" s="201">
        <f>VLOOKUP($C332,'3.내부이동'!$C$7:$AA$501,23,FALSE)</f>
        <v>125</v>
      </c>
      <c r="H332" s="201">
        <f>VLOOKUP($C332,'3.내부이동'!$C$7:$AA$501,24,FALSE)</f>
        <v>128</v>
      </c>
      <c r="I332" s="201">
        <f>VLOOKUP($C332,'3.내부이동'!$C$7:$AA$501,25,FALSE)</f>
        <v>131</v>
      </c>
      <c r="J332" s="114">
        <f>IF(ISERROR(VLOOKUP($C332,'2.사회적인구 행정구역별 집계'!$C$6:$M$73,2,FALSE)),0,VLOOKUP($C332,'2.사회적인구 행정구역별 집계'!$C$6:$M$73,2,FALSE))</f>
        <v>0</v>
      </c>
      <c r="K332" s="114"/>
      <c r="L332" s="114">
        <f>IF(ISERROR(VLOOKUP($C332,'2.사회적인구 행정구역별 집계'!$C$6:$M$73,3,FALSE)),0,VLOOKUP($C332,'2.사회적인구 행정구역별 집계'!$C$6:$M$73,3,FALSE))</f>
        <v>0</v>
      </c>
      <c r="M332" s="114">
        <f>IF(ISERROR(VLOOKUP($C332,'2.사회적인구 행정구역별 집계'!$C$6:$M$73,4,FALSE)),0,VLOOKUP($C332,'2.사회적인구 행정구역별 집계'!$C$6:$M$73,4,FALSE))</f>
        <v>0</v>
      </c>
      <c r="N332" s="114">
        <f>IF(ISERROR(VLOOKUP($C332,'2.사회적인구 행정구역별 집계'!$C$6:$M$73,5,FALSE)),0,VLOOKUP($C332,'2.사회적인구 행정구역별 집계'!$C$6:$M$73,5,FALSE))</f>
        <v>0</v>
      </c>
      <c r="O332" s="114">
        <f>IF(ISERROR(VLOOKUP($C332,'2.사회적인구 행정구역별 집계'!$C$6:$M$73,6,FALSE)),0,VLOOKUP($C332,'2.사회적인구 행정구역별 집계'!$C$6:$M$73,6,FALSE))</f>
        <v>0</v>
      </c>
      <c r="P332" s="160">
        <f t="shared" si="93"/>
        <v>128</v>
      </c>
      <c r="Q332" s="160">
        <f t="shared" si="94"/>
        <v>128</v>
      </c>
      <c r="R332" s="160">
        <f t="shared" si="94"/>
        <v>126</v>
      </c>
      <c r="S332" s="160">
        <f t="shared" si="95"/>
        <v>125</v>
      </c>
      <c r="T332" s="160">
        <f t="shared" si="96"/>
        <v>128</v>
      </c>
      <c r="U332" s="160">
        <f t="shared" si="97"/>
        <v>131</v>
      </c>
    </row>
    <row r="333" spans="1:21" ht="18" customHeight="1">
      <c r="A333" s="194" t="s">
        <v>1481</v>
      </c>
      <c r="B333" s="194" t="s">
        <v>1488</v>
      </c>
      <c r="C333" s="197" t="s">
        <v>1489</v>
      </c>
      <c r="D333" s="201">
        <f>VLOOKUP($C333,'3.내부이동'!$C$7:$AA$501,20,FALSE)</f>
        <v>227</v>
      </c>
      <c r="E333" s="201">
        <f>VLOOKUP($C333,'3.내부이동'!$C$7:$AA$501,21,FALSE)</f>
        <v>227</v>
      </c>
      <c r="F333" s="201">
        <f>VLOOKUP($C333,'3.내부이동'!$C$7:$AA$501,22,FALSE)</f>
        <v>224</v>
      </c>
      <c r="G333" s="201">
        <f>VLOOKUP($C333,'3.내부이동'!$C$7:$AA$501,23,FALSE)</f>
        <v>221</v>
      </c>
      <c r="H333" s="201">
        <f>VLOOKUP($C333,'3.내부이동'!$C$7:$AA$501,24,FALSE)</f>
        <v>227</v>
      </c>
      <c r="I333" s="201">
        <f>VLOOKUP($C333,'3.내부이동'!$C$7:$AA$501,25,FALSE)</f>
        <v>231</v>
      </c>
      <c r="J333" s="114">
        <f>IF(ISERROR(VLOOKUP($C333,'2.사회적인구 행정구역별 집계'!$C$6:$M$73,2,FALSE)),0,VLOOKUP($C333,'2.사회적인구 행정구역별 집계'!$C$6:$M$73,2,FALSE))</f>
        <v>0</v>
      </c>
      <c r="K333" s="114"/>
      <c r="L333" s="114">
        <f>IF(ISERROR(VLOOKUP($C333,'2.사회적인구 행정구역별 집계'!$C$6:$M$73,3,FALSE)),0,VLOOKUP($C333,'2.사회적인구 행정구역별 집계'!$C$6:$M$73,3,FALSE))</f>
        <v>0</v>
      </c>
      <c r="M333" s="114">
        <f>IF(ISERROR(VLOOKUP($C333,'2.사회적인구 행정구역별 집계'!$C$6:$M$73,4,FALSE)),0,VLOOKUP($C333,'2.사회적인구 행정구역별 집계'!$C$6:$M$73,4,FALSE))</f>
        <v>0</v>
      </c>
      <c r="N333" s="114">
        <f>IF(ISERROR(VLOOKUP($C333,'2.사회적인구 행정구역별 집계'!$C$6:$M$73,5,FALSE)),0,VLOOKUP($C333,'2.사회적인구 행정구역별 집계'!$C$6:$M$73,5,FALSE))</f>
        <v>0</v>
      </c>
      <c r="O333" s="114">
        <f>IF(ISERROR(VLOOKUP($C333,'2.사회적인구 행정구역별 집계'!$C$6:$M$73,6,FALSE)),0,VLOOKUP($C333,'2.사회적인구 행정구역별 집계'!$C$6:$M$73,6,FALSE))</f>
        <v>0</v>
      </c>
      <c r="P333" s="160">
        <f t="shared" si="93"/>
        <v>227</v>
      </c>
      <c r="Q333" s="160">
        <f t="shared" si="94"/>
        <v>227</v>
      </c>
      <c r="R333" s="160">
        <f t="shared" si="94"/>
        <v>224</v>
      </c>
      <c r="S333" s="160">
        <f t="shared" si="95"/>
        <v>221</v>
      </c>
      <c r="T333" s="160">
        <f t="shared" si="96"/>
        <v>227</v>
      </c>
      <c r="U333" s="160">
        <f t="shared" si="97"/>
        <v>231</v>
      </c>
    </row>
    <row r="334" spans="1:21" ht="18" customHeight="1">
      <c r="A334" s="194" t="s">
        <v>1481</v>
      </c>
      <c r="B334" s="194" t="s">
        <v>1488</v>
      </c>
      <c r="C334" s="197" t="s">
        <v>1490</v>
      </c>
      <c r="D334" s="201">
        <f>VLOOKUP($C334,'3.내부이동'!$C$7:$AA$501,20,FALSE)</f>
        <v>87</v>
      </c>
      <c r="E334" s="201">
        <f>VLOOKUP($C334,'3.내부이동'!$C$7:$AA$501,21,FALSE)</f>
        <v>87</v>
      </c>
      <c r="F334" s="201">
        <f>VLOOKUP($C334,'3.내부이동'!$C$7:$AA$501,22,FALSE)</f>
        <v>86</v>
      </c>
      <c r="G334" s="201">
        <f>VLOOKUP($C334,'3.내부이동'!$C$7:$AA$501,23,FALSE)</f>
        <v>85</v>
      </c>
      <c r="H334" s="201">
        <f>VLOOKUP($C334,'3.내부이동'!$C$7:$AA$501,24,FALSE)</f>
        <v>87</v>
      </c>
      <c r="I334" s="201">
        <f>VLOOKUP($C334,'3.내부이동'!$C$7:$AA$501,25,FALSE)</f>
        <v>88</v>
      </c>
      <c r="J334" s="114">
        <f>IF(ISERROR(VLOOKUP($C334,'2.사회적인구 행정구역별 집계'!$C$6:$M$73,2,FALSE)),0,VLOOKUP($C334,'2.사회적인구 행정구역별 집계'!$C$6:$M$73,2,FALSE))</f>
        <v>0</v>
      </c>
      <c r="K334" s="114"/>
      <c r="L334" s="114">
        <f>IF(ISERROR(VLOOKUP($C334,'2.사회적인구 행정구역별 집계'!$C$6:$M$73,3,FALSE)),0,VLOOKUP($C334,'2.사회적인구 행정구역별 집계'!$C$6:$M$73,3,FALSE))</f>
        <v>0</v>
      </c>
      <c r="M334" s="114">
        <f>IF(ISERROR(VLOOKUP($C334,'2.사회적인구 행정구역별 집계'!$C$6:$M$73,4,FALSE)),0,VLOOKUP($C334,'2.사회적인구 행정구역별 집계'!$C$6:$M$73,4,FALSE))</f>
        <v>0</v>
      </c>
      <c r="N334" s="114">
        <f>IF(ISERROR(VLOOKUP($C334,'2.사회적인구 행정구역별 집계'!$C$6:$M$73,5,FALSE)),0,VLOOKUP($C334,'2.사회적인구 행정구역별 집계'!$C$6:$M$73,5,FALSE))</f>
        <v>0</v>
      </c>
      <c r="O334" s="114">
        <f>IF(ISERROR(VLOOKUP($C334,'2.사회적인구 행정구역별 집계'!$C$6:$M$73,6,FALSE)),0,VLOOKUP($C334,'2.사회적인구 행정구역별 집계'!$C$6:$M$73,6,FALSE))</f>
        <v>0</v>
      </c>
      <c r="P334" s="160">
        <f t="shared" si="93"/>
        <v>87</v>
      </c>
      <c r="Q334" s="160">
        <f t="shared" si="94"/>
        <v>87</v>
      </c>
      <c r="R334" s="160">
        <f t="shared" si="94"/>
        <v>86</v>
      </c>
      <c r="S334" s="160">
        <f t="shared" si="95"/>
        <v>85</v>
      </c>
      <c r="T334" s="160">
        <f t="shared" si="96"/>
        <v>87</v>
      </c>
      <c r="U334" s="160">
        <f t="shared" si="97"/>
        <v>88</v>
      </c>
    </row>
    <row r="335" spans="1:21" ht="18" customHeight="1">
      <c r="A335" s="194" t="s">
        <v>1481</v>
      </c>
      <c r="B335" s="194" t="s">
        <v>1491</v>
      </c>
      <c r="C335" s="197" t="s">
        <v>448</v>
      </c>
      <c r="D335" s="201">
        <f>VLOOKUP($C335,'3.내부이동'!$C$7:$AA$501,20,FALSE)</f>
        <v>101</v>
      </c>
      <c r="E335" s="201">
        <f>VLOOKUP($C335,'3.내부이동'!$C$7:$AA$501,21,FALSE)</f>
        <v>101</v>
      </c>
      <c r="F335" s="201">
        <f>VLOOKUP($C335,'3.내부이동'!$C$7:$AA$501,22,FALSE)</f>
        <v>99</v>
      </c>
      <c r="G335" s="201">
        <f>VLOOKUP($C335,'3.내부이동'!$C$7:$AA$501,23,FALSE)</f>
        <v>98</v>
      </c>
      <c r="H335" s="201">
        <f>VLOOKUP($C335,'3.내부이동'!$C$7:$AA$501,24,FALSE)</f>
        <v>101</v>
      </c>
      <c r="I335" s="201">
        <f>VLOOKUP($C335,'3.내부이동'!$C$7:$AA$501,25,FALSE)</f>
        <v>103</v>
      </c>
      <c r="J335" s="114">
        <f>IF(ISERROR(VLOOKUP($C335,'2.사회적인구 행정구역별 집계'!$C$6:$M$73,2,FALSE)),0,VLOOKUP($C335,'2.사회적인구 행정구역별 집계'!$C$6:$M$73,2,FALSE))</f>
        <v>0</v>
      </c>
      <c r="K335" s="114"/>
      <c r="L335" s="114">
        <f>IF(ISERROR(VLOOKUP($C335,'2.사회적인구 행정구역별 집계'!$C$6:$M$73,3,FALSE)),0,VLOOKUP($C335,'2.사회적인구 행정구역별 집계'!$C$6:$M$73,3,FALSE))</f>
        <v>0</v>
      </c>
      <c r="M335" s="114">
        <f>IF(ISERROR(VLOOKUP($C335,'2.사회적인구 행정구역별 집계'!$C$6:$M$73,4,FALSE)),0,VLOOKUP($C335,'2.사회적인구 행정구역별 집계'!$C$6:$M$73,4,FALSE))</f>
        <v>0</v>
      </c>
      <c r="N335" s="114">
        <f>IF(ISERROR(VLOOKUP($C335,'2.사회적인구 행정구역별 집계'!$C$6:$M$73,5,FALSE)),0,VLOOKUP($C335,'2.사회적인구 행정구역별 집계'!$C$6:$M$73,5,FALSE))</f>
        <v>0</v>
      </c>
      <c r="O335" s="114">
        <f>IF(ISERROR(VLOOKUP($C335,'2.사회적인구 행정구역별 집계'!$C$6:$M$73,6,FALSE)),0,VLOOKUP($C335,'2.사회적인구 행정구역별 집계'!$C$6:$M$73,6,FALSE))</f>
        <v>0</v>
      </c>
      <c r="P335" s="160">
        <f t="shared" si="93"/>
        <v>101</v>
      </c>
      <c r="Q335" s="160">
        <f t="shared" si="94"/>
        <v>101</v>
      </c>
      <c r="R335" s="160">
        <f t="shared" si="94"/>
        <v>99</v>
      </c>
      <c r="S335" s="160">
        <f t="shared" si="95"/>
        <v>98</v>
      </c>
      <c r="T335" s="160">
        <f t="shared" si="96"/>
        <v>101</v>
      </c>
      <c r="U335" s="160">
        <f t="shared" si="97"/>
        <v>103</v>
      </c>
    </row>
    <row r="336" spans="1:21" ht="18" customHeight="1">
      <c r="A336" s="194" t="s">
        <v>1481</v>
      </c>
      <c r="B336" s="194" t="s">
        <v>1491</v>
      </c>
      <c r="C336" s="197" t="s">
        <v>449</v>
      </c>
      <c r="D336" s="201">
        <f>VLOOKUP($C336,'3.내부이동'!$C$7:$AA$501,20,FALSE)</f>
        <v>138</v>
      </c>
      <c r="E336" s="201">
        <f>VLOOKUP($C336,'3.내부이동'!$C$7:$AA$501,21,FALSE)</f>
        <v>138</v>
      </c>
      <c r="F336" s="201">
        <f>VLOOKUP($C336,'3.내부이동'!$C$7:$AA$501,22,FALSE)</f>
        <v>136</v>
      </c>
      <c r="G336" s="201">
        <f>VLOOKUP($C336,'3.내부이동'!$C$7:$AA$501,23,FALSE)</f>
        <v>135</v>
      </c>
      <c r="H336" s="201">
        <f>VLOOKUP($C336,'3.내부이동'!$C$7:$AA$501,24,FALSE)</f>
        <v>138</v>
      </c>
      <c r="I336" s="201">
        <f>VLOOKUP($C336,'3.내부이동'!$C$7:$AA$501,25,FALSE)</f>
        <v>140</v>
      </c>
      <c r="J336" s="114">
        <f>IF(ISERROR(VLOOKUP($C336,'2.사회적인구 행정구역별 집계'!$C$6:$M$73,2,FALSE)),0,VLOOKUP($C336,'2.사회적인구 행정구역별 집계'!$C$6:$M$73,2,FALSE))</f>
        <v>0</v>
      </c>
      <c r="K336" s="114"/>
      <c r="L336" s="114">
        <f>IF(ISERROR(VLOOKUP($C336,'2.사회적인구 행정구역별 집계'!$C$6:$M$73,3,FALSE)),0,VLOOKUP($C336,'2.사회적인구 행정구역별 집계'!$C$6:$M$73,3,FALSE))</f>
        <v>0</v>
      </c>
      <c r="M336" s="114">
        <f>IF(ISERROR(VLOOKUP($C336,'2.사회적인구 행정구역별 집계'!$C$6:$M$73,4,FALSE)),0,VLOOKUP($C336,'2.사회적인구 행정구역별 집계'!$C$6:$M$73,4,FALSE))</f>
        <v>0</v>
      </c>
      <c r="N336" s="114">
        <f>IF(ISERROR(VLOOKUP($C336,'2.사회적인구 행정구역별 집계'!$C$6:$M$73,5,FALSE)),0,VLOOKUP($C336,'2.사회적인구 행정구역별 집계'!$C$6:$M$73,5,FALSE))</f>
        <v>0</v>
      </c>
      <c r="O336" s="114">
        <f>IF(ISERROR(VLOOKUP($C336,'2.사회적인구 행정구역별 집계'!$C$6:$M$73,6,FALSE)),0,VLOOKUP($C336,'2.사회적인구 행정구역별 집계'!$C$6:$M$73,6,FALSE))</f>
        <v>0</v>
      </c>
      <c r="P336" s="160">
        <f t="shared" si="93"/>
        <v>138</v>
      </c>
      <c r="Q336" s="160">
        <f t="shared" si="94"/>
        <v>138</v>
      </c>
      <c r="R336" s="160">
        <f t="shared" si="94"/>
        <v>136</v>
      </c>
      <c r="S336" s="160">
        <f t="shared" si="95"/>
        <v>135</v>
      </c>
      <c r="T336" s="160">
        <f t="shared" si="96"/>
        <v>138</v>
      </c>
      <c r="U336" s="160">
        <f t="shared" si="97"/>
        <v>140</v>
      </c>
    </row>
    <row r="337" spans="1:21" ht="18" customHeight="1">
      <c r="A337" s="194" t="s">
        <v>1481</v>
      </c>
      <c r="B337" s="194" t="s">
        <v>1492</v>
      </c>
      <c r="C337" s="197" t="s">
        <v>450</v>
      </c>
      <c r="D337" s="201">
        <f>VLOOKUP($C337,'3.내부이동'!$C$7:$AA$501,20,FALSE)</f>
        <v>90</v>
      </c>
      <c r="E337" s="201">
        <f>VLOOKUP($C337,'3.내부이동'!$C$7:$AA$501,21,FALSE)</f>
        <v>90</v>
      </c>
      <c r="F337" s="201">
        <f>VLOOKUP($C337,'3.내부이동'!$C$7:$AA$501,22,FALSE)</f>
        <v>89</v>
      </c>
      <c r="G337" s="201">
        <f>VLOOKUP($C337,'3.내부이동'!$C$7:$AA$501,23,FALSE)</f>
        <v>88</v>
      </c>
      <c r="H337" s="201">
        <f>VLOOKUP($C337,'3.내부이동'!$C$7:$AA$501,24,FALSE)</f>
        <v>90</v>
      </c>
      <c r="I337" s="201">
        <f>VLOOKUP($C337,'3.내부이동'!$C$7:$AA$501,25,FALSE)</f>
        <v>92</v>
      </c>
      <c r="J337" s="114">
        <f>IF(ISERROR(VLOOKUP($C337,'2.사회적인구 행정구역별 집계'!$C$6:$M$73,2,FALSE)),0,VLOOKUP($C337,'2.사회적인구 행정구역별 집계'!$C$6:$M$73,2,FALSE))</f>
        <v>0</v>
      </c>
      <c r="K337" s="114"/>
      <c r="L337" s="114">
        <f>IF(ISERROR(VLOOKUP($C337,'2.사회적인구 행정구역별 집계'!$C$6:$M$73,3,FALSE)),0,VLOOKUP($C337,'2.사회적인구 행정구역별 집계'!$C$6:$M$73,3,FALSE))</f>
        <v>0</v>
      </c>
      <c r="M337" s="114">
        <f>IF(ISERROR(VLOOKUP($C337,'2.사회적인구 행정구역별 집계'!$C$6:$M$73,4,FALSE)),0,VLOOKUP($C337,'2.사회적인구 행정구역별 집계'!$C$6:$M$73,4,FALSE))</f>
        <v>0</v>
      </c>
      <c r="N337" s="114">
        <f>IF(ISERROR(VLOOKUP($C337,'2.사회적인구 행정구역별 집계'!$C$6:$M$73,5,FALSE)),0,VLOOKUP($C337,'2.사회적인구 행정구역별 집계'!$C$6:$M$73,5,FALSE))</f>
        <v>0</v>
      </c>
      <c r="O337" s="114">
        <f>IF(ISERROR(VLOOKUP($C337,'2.사회적인구 행정구역별 집계'!$C$6:$M$73,6,FALSE)),0,VLOOKUP($C337,'2.사회적인구 행정구역별 집계'!$C$6:$M$73,6,FALSE))</f>
        <v>0</v>
      </c>
      <c r="P337" s="160">
        <f t="shared" si="93"/>
        <v>90</v>
      </c>
      <c r="Q337" s="160">
        <f t="shared" si="94"/>
        <v>90</v>
      </c>
      <c r="R337" s="160">
        <f t="shared" si="94"/>
        <v>89</v>
      </c>
      <c r="S337" s="160">
        <f t="shared" si="95"/>
        <v>88</v>
      </c>
      <c r="T337" s="160">
        <f t="shared" si="96"/>
        <v>90</v>
      </c>
      <c r="U337" s="160">
        <f t="shared" si="97"/>
        <v>92</v>
      </c>
    </row>
    <row r="338" spans="1:21" ht="18" customHeight="1">
      <c r="A338" s="194" t="s">
        <v>1481</v>
      </c>
      <c r="B338" s="194" t="s">
        <v>1492</v>
      </c>
      <c r="C338" s="197" t="s">
        <v>451</v>
      </c>
      <c r="D338" s="201">
        <f>VLOOKUP($C338,'3.내부이동'!$C$7:$AA$501,20,FALSE)</f>
        <v>117</v>
      </c>
      <c r="E338" s="201">
        <f>VLOOKUP($C338,'3.내부이동'!$C$7:$AA$501,21,FALSE)</f>
        <v>117</v>
      </c>
      <c r="F338" s="201">
        <f>VLOOKUP($C338,'3.내부이동'!$C$7:$AA$501,22,FALSE)</f>
        <v>115</v>
      </c>
      <c r="G338" s="201">
        <f>VLOOKUP($C338,'3.내부이동'!$C$7:$AA$501,23,FALSE)</f>
        <v>114</v>
      </c>
      <c r="H338" s="201">
        <f>VLOOKUP($C338,'3.내부이동'!$C$7:$AA$501,24,FALSE)</f>
        <v>117</v>
      </c>
      <c r="I338" s="201">
        <f>VLOOKUP($C338,'3.내부이동'!$C$7:$AA$501,25,FALSE)</f>
        <v>119</v>
      </c>
      <c r="J338" s="114">
        <f>IF(ISERROR(VLOOKUP($C338,'2.사회적인구 행정구역별 집계'!$C$6:$M$73,2,FALSE)),0,VLOOKUP($C338,'2.사회적인구 행정구역별 집계'!$C$6:$M$73,2,FALSE))</f>
        <v>0</v>
      </c>
      <c r="K338" s="114"/>
      <c r="L338" s="114">
        <f>IF(ISERROR(VLOOKUP($C338,'2.사회적인구 행정구역별 집계'!$C$6:$M$73,3,FALSE)),0,VLOOKUP($C338,'2.사회적인구 행정구역별 집계'!$C$6:$M$73,3,FALSE))</f>
        <v>0</v>
      </c>
      <c r="M338" s="114">
        <f>IF(ISERROR(VLOOKUP($C338,'2.사회적인구 행정구역별 집계'!$C$6:$M$73,4,FALSE)),0,VLOOKUP($C338,'2.사회적인구 행정구역별 집계'!$C$6:$M$73,4,FALSE))</f>
        <v>0</v>
      </c>
      <c r="N338" s="114">
        <f>IF(ISERROR(VLOOKUP($C338,'2.사회적인구 행정구역별 집계'!$C$6:$M$73,5,FALSE)),0,VLOOKUP($C338,'2.사회적인구 행정구역별 집계'!$C$6:$M$73,5,FALSE))</f>
        <v>0</v>
      </c>
      <c r="O338" s="114">
        <f>IF(ISERROR(VLOOKUP($C338,'2.사회적인구 행정구역별 집계'!$C$6:$M$73,6,FALSE)),0,VLOOKUP($C338,'2.사회적인구 행정구역별 집계'!$C$6:$M$73,6,FALSE))</f>
        <v>0</v>
      </c>
      <c r="P338" s="160">
        <f t="shared" si="93"/>
        <v>117</v>
      </c>
      <c r="Q338" s="160">
        <f t="shared" si="94"/>
        <v>117</v>
      </c>
      <c r="R338" s="160">
        <f t="shared" si="94"/>
        <v>115</v>
      </c>
      <c r="S338" s="160">
        <f t="shared" si="95"/>
        <v>114</v>
      </c>
      <c r="T338" s="160">
        <f t="shared" si="96"/>
        <v>117</v>
      </c>
      <c r="U338" s="160">
        <f t="shared" si="97"/>
        <v>119</v>
      </c>
    </row>
    <row r="339" spans="1:21" ht="18" customHeight="1">
      <c r="A339" s="194" t="s">
        <v>1481</v>
      </c>
      <c r="B339" s="194" t="s">
        <v>1493</v>
      </c>
      <c r="C339" s="197" t="s">
        <v>452</v>
      </c>
      <c r="D339" s="201">
        <f>VLOOKUP($C339,'3.내부이동'!$C$7:$AA$501,20,FALSE)</f>
        <v>254</v>
      </c>
      <c r="E339" s="201">
        <f>VLOOKUP($C339,'3.내부이동'!$C$7:$AA$501,21,FALSE)</f>
        <v>254</v>
      </c>
      <c r="F339" s="201">
        <f>VLOOKUP($C339,'3.내부이동'!$C$7:$AA$501,22,FALSE)</f>
        <v>250</v>
      </c>
      <c r="G339" s="201">
        <f>VLOOKUP($C339,'3.내부이동'!$C$7:$AA$501,23,FALSE)</f>
        <v>248</v>
      </c>
      <c r="H339" s="201">
        <f>VLOOKUP($C339,'3.내부이동'!$C$7:$AA$501,24,FALSE)</f>
        <v>254</v>
      </c>
      <c r="I339" s="201">
        <f>VLOOKUP($C339,'3.내부이동'!$C$7:$AA$501,25,FALSE)</f>
        <v>259</v>
      </c>
      <c r="J339" s="114">
        <f>IF(ISERROR(VLOOKUP($C339,'2.사회적인구 행정구역별 집계'!$C$6:$M$73,2,FALSE)),0,VLOOKUP($C339,'2.사회적인구 행정구역별 집계'!$C$6:$M$73,2,FALSE))</f>
        <v>0</v>
      </c>
      <c r="K339" s="114"/>
      <c r="L339" s="114">
        <f>IF(ISERROR(VLOOKUP($C339,'2.사회적인구 행정구역별 집계'!$C$6:$M$73,3,FALSE)),0,VLOOKUP($C339,'2.사회적인구 행정구역별 집계'!$C$6:$M$73,3,FALSE))</f>
        <v>0</v>
      </c>
      <c r="M339" s="114">
        <f>IF(ISERROR(VLOOKUP($C339,'2.사회적인구 행정구역별 집계'!$C$6:$M$73,4,FALSE)),0,VLOOKUP($C339,'2.사회적인구 행정구역별 집계'!$C$6:$M$73,4,FALSE))</f>
        <v>0</v>
      </c>
      <c r="N339" s="114">
        <f>IF(ISERROR(VLOOKUP($C339,'2.사회적인구 행정구역별 집계'!$C$6:$M$73,5,FALSE)),0,VLOOKUP($C339,'2.사회적인구 행정구역별 집계'!$C$6:$M$73,5,FALSE))</f>
        <v>0</v>
      </c>
      <c r="O339" s="114">
        <f>IF(ISERROR(VLOOKUP($C339,'2.사회적인구 행정구역별 집계'!$C$6:$M$73,6,FALSE)),0,VLOOKUP($C339,'2.사회적인구 행정구역별 집계'!$C$6:$M$73,6,FALSE))</f>
        <v>0</v>
      </c>
      <c r="P339" s="160">
        <f t="shared" si="93"/>
        <v>254</v>
      </c>
      <c r="Q339" s="160">
        <f t="shared" si="94"/>
        <v>254</v>
      </c>
      <c r="R339" s="160">
        <f t="shared" si="94"/>
        <v>250</v>
      </c>
      <c r="S339" s="160">
        <f t="shared" si="95"/>
        <v>248</v>
      </c>
      <c r="T339" s="160">
        <f t="shared" si="96"/>
        <v>254</v>
      </c>
      <c r="U339" s="160">
        <f t="shared" si="97"/>
        <v>259</v>
      </c>
    </row>
    <row r="340" spans="1:21" ht="18" customHeight="1">
      <c r="A340" s="194" t="s">
        <v>1481</v>
      </c>
      <c r="B340" s="194" t="s">
        <v>1493</v>
      </c>
      <c r="C340" s="197" t="s">
        <v>453</v>
      </c>
      <c r="D340" s="201">
        <f>VLOOKUP($C340,'3.내부이동'!$C$7:$AA$501,20,FALSE)</f>
        <v>117</v>
      </c>
      <c r="E340" s="201">
        <f>VLOOKUP($C340,'3.내부이동'!$C$7:$AA$501,21,FALSE)</f>
        <v>117</v>
      </c>
      <c r="F340" s="201">
        <f>VLOOKUP($C340,'3.내부이동'!$C$7:$AA$501,22,FALSE)</f>
        <v>115</v>
      </c>
      <c r="G340" s="201">
        <f>VLOOKUP($C340,'3.내부이동'!$C$7:$AA$501,23,FALSE)</f>
        <v>114</v>
      </c>
      <c r="H340" s="201">
        <f>VLOOKUP($C340,'3.내부이동'!$C$7:$AA$501,24,FALSE)</f>
        <v>117</v>
      </c>
      <c r="I340" s="201">
        <f>VLOOKUP($C340,'3.내부이동'!$C$7:$AA$501,25,FALSE)</f>
        <v>119</v>
      </c>
      <c r="J340" s="114">
        <f>IF(ISERROR(VLOOKUP($C340,'2.사회적인구 행정구역별 집계'!$C$6:$M$73,2,FALSE)),0,VLOOKUP($C340,'2.사회적인구 행정구역별 집계'!$C$6:$M$73,2,FALSE))</f>
        <v>0</v>
      </c>
      <c r="K340" s="114"/>
      <c r="L340" s="114">
        <f>IF(ISERROR(VLOOKUP($C340,'2.사회적인구 행정구역별 집계'!$C$6:$M$73,3,FALSE)),0,VLOOKUP($C340,'2.사회적인구 행정구역별 집계'!$C$6:$M$73,3,FALSE))</f>
        <v>0</v>
      </c>
      <c r="M340" s="114">
        <f>IF(ISERROR(VLOOKUP($C340,'2.사회적인구 행정구역별 집계'!$C$6:$M$73,4,FALSE)),0,VLOOKUP($C340,'2.사회적인구 행정구역별 집계'!$C$6:$M$73,4,FALSE))</f>
        <v>0</v>
      </c>
      <c r="N340" s="114">
        <f>IF(ISERROR(VLOOKUP($C340,'2.사회적인구 행정구역별 집계'!$C$6:$M$73,5,FALSE)),0,VLOOKUP($C340,'2.사회적인구 행정구역별 집계'!$C$6:$M$73,5,FALSE))</f>
        <v>0</v>
      </c>
      <c r="O340" s="114">
        <f>IF(ISERROR(VLOOKUP($C340,'2.사회적인구 행정구역별 집계'!$C$6:$M$73,6,FALSE)),0,VLOOKUP($C340,'2.사회적인구 행정구역별 집계'!$C$6:$M$73,6,FALSE))</f>
        <v>0</v>
      </c>
      <c r="P340" s="160">
        <f t="shared" si="93"/>
        <v>117</v>
      </c>
      <c r="Q340" s="160">
        <f t="shared" si="94"/>
        <v>117</v>
      </c>
      <c r="R340" s="160">
        <f t="shared" si="94"/>
        <v>115</v>
      </c>
      <c r="S340" s="160">
        <f t="shared" si="95"/>
        <v>114</v>
      </c>
      <c r="T340" s="160">
        <f t="shared" si="96"/>
        <v>117</v>
      </c>
      <c r="U340" s="160">
        <f t="shared" si="97"/>
        <v>119</v>
      </c>
    </row>
    <row r="341" spans="1:21" ht="18" customHeight="1">
      <c r="A341" s="194" t="s">
        <v>1481</v>
      </c>
      <c r="B341" s="194" t="s">
        <v>1493</v>
      </c>
      <c r="C341" s="197" t="s">
        <v>454</v>
      </c>
      <c r="D341" s="201">
        <f>VLOOKUP($C341,'3.내부이동'!$C$7:$AA$501,20,FALSE)</f>
        <v>89</v>
      </c>
      <c r="E341" s="201">
        <f>VLOOKUP($C341,'3.내부이동'!$C$7:$AA$501,21,FALSE)</f>
        <v>89</v>
      </c>
      <c r="F341" s="201">
        <f>VLOOKUP($C341,'3.내부이동'!$C$7:$AA$501,22,FALSE)</f>
        <v>88</v>
      </c>
      <c r="G341" s="201">
        <f>VLOOKUP($C341,'3.내부이동'!$C$7:$AA$501,23,FALSE)</f>
        <v>87</v>
      </c>
      <c r="H341" s="201">
        <f>VLOOKUP($C341,'3.내부이동'!$C$7:$AA$501,24,FALSE)</f>
        <v>89</v>
      </c>
      <c r="I341" s="201">
        <f>VLOOKUP($C341,'3.내부이동'!$C$7:$AA$501,25,FALSE)</f>
        <v>91</v>
      </c>
      <c r="J341" s="114">
        <f>IF(ISERROR(VLOOKUP($C341,'2.사회적인구 행정구역별 집계'!$C$6:$M$73,2,FALSE)),0,VLOOKUP($C341,'2.사회적인구 행정구역별 집계'!$C$6:$M$73,2,FALSE))</f>
        <v>0</v>
      </c>
      <c r="K341" s="114"/>
      <c r="L341" s="114">
        <f>IF(ISERROR(VLOOKUP($C341,'2.사회적인구 행정구역별 집계'!$C$6:$M$73,3,FALSE)),0,VLOOKUP($C341,'2.사회적인구 행정구역별 집계'!$C$6:$M$73,3,FALSE))</f>
        <v>0</v>
      </c>
      <c r="M341" s="114">
        <f>IF(ISERROR(VLOOKUP($C341,'2.사회적인구 행정구역별 집계'!$C$6:$M$73,4,FALSE)),0,VLOOKUP($C341,'2.사회적인구 행정구역별 집계'!$C$6:$M$73,4,FALSE))</f>
        <v>0</v>
      </c>
      <c r="N341" s="114">
        <f>IF(ISERROR(VLOOKUP($C341,'2.사회적인구 행정구역별 집계'!$C$6:$M$73,5,FALSE)),0,VLOOKUP($C341,'2.사회적인구 행정구역별 집계'!$C$6:$M$73,5,FALSE))</f>
        <v>0</v>
      </c>
      <c r="O341" s="114">
        <f>IF(ISERROR(VLOOKUP($C341,'2.사회적인구 행정구역별 집계'!$C$6:$M$73,6,FALSE)),0,VLOOKUP($C341,'2.사회적인구 행정구역별 집계'!$C$6:$M$73,6,FALSE))</f>
        <v>0</v>
      </c>
      <c r="P341" s="160">
        <f t="shared" si="93"/>
        <v>89</v>
      </c>
      <c r="Q341" s="160">
        <f t="shared" si="94"/>
        <v>89</v>
      </c>
      <c r="R341" s="160">
        <f t="shared" si="94"/>
        <v>88</v>
      </c>
      <c r="S341" s="160">
        <f t="shared" si="95"/>
        <v>87</v>
      </c>
      <c r="T341" s="160">
        <f t="shared" si="96"/>
        <v>89</v>
      </c>
      <c r="U341" s="160">
        <f t="shared" si="97"/>
        <v>91</v>
      </c>
    </row>
    <row r="342" spans="1:21" ht="18" customHeight="1">
      <c r="A342" s="194" t="s">
        <v>1481</v>
      </c>
      <c r="B342" s="194" t="s">
        <v>1494</v>
      </c>
      <c r="C342" s="197" t="s">
        <v>455</v>
      </c>
      <c r="D342" s="201">
        <f>VLOOKUP($C342,'3.내부이동'!$C$7:$AA$501,20,FALSE)</f>
        <v>179</v>
      </c>
      <c r="E342" s="201">
        <f>VLOOKUP($C342,'3.내부이동'!$C$7:$AA$501,21,FALSE)</f>
        <v>179</v>
      </c>
      <c r="F342" s="201">
        <f>VLOOKUP($C342,'3.내부이동'!$C$7:$AA$501,22,FALSE)</f>
        <v>176</v>
      </c>
      <c r="G342" s="201">
        <f>VLOOKUP($C342,'3.내부이동'!$C$7:$AA$501,23,FALSE)</f>
        <v>175</v>
      </c>
      <c r="H342" s="201">
        <f>VLOOKUP($C342,'3.내부이동'!$C$7:$AA$501,24,FALSE)</f>
        <v>179</v>
      </c>
      <c r="I342" s="201">
        <f>VLOOKUP($C342,'3.내부이동'!$C$7:$AA$501,25,FALSE)</f>
        <v>182</v>
      </c>
      <c r="J342" s="114">
        <f>IF(ISERROR(VLOOKUP($C342,'2.사회적인구 행정구역별 집계'!$C$6:$M$73,2,FALSE)),0,VLOOKUP($C342,'2.사회적인구 행정구역별 집계'!$C$6:$M$73,2,FALSE))</f>
        <v>0</v>
      </c>
      <c r="K342" s="114"/>
      <c r="L342" s="114">
        <f>IF(ISERROR(VLOOKUP($C342,'2.사회적인구 행정구역별 집계'!$C$6:$M$73,3,FALSE)),0,VLOOKUP($C342,'2.사회적인구 행정구역별 집계'!$C$6:$M$73,3,FALSE))</f>
        <v>0</v>
      </c>
      <c r="M342" s="114">
        <f>IF(ISERROR(VLOOKUP($C342,'2.사회적인구 행정구역별 집계'!$C$6:$M$73,4,FALSE)),0,VLOOKUP($C342,'2.사회적인구 행정구역별 집계'!$C$6:$M$73,4,FALSE))</f>
        <v>0</v>
      </c>
      <c r="N342" s="114">
        <f>IF(ISERROR(VLOOKUP($C342,'2.사회적인구 행정구역별 집계'!$C$6:$M$73,5,FALSE)),0,VLOOKUP($C342,'2.사회적인구 행정구역별 집계'!$C$6:$M$73,5,FALSE))</f>
        <v>0</v>
      </c>
      <c r="O342" s="114">
        <f>IF(ISERROR(VLOOKUP($C342,'2.사회적인구 행정구역별 집계'!$C$6:$M$73,6,FALSE)),0,VLOOKUP($C342,'2.사회적인구 행정구역별 집계'!$C$6:$M$73,6,FALSE))</f>
        <v>0</v>
      </c>
      <c r="P342" s="160">
        <f t="shared" si="93"/>
        <v>179</v>
      </c>
      <c r="Q342" s="160">
        <f t="shared" si="94"/>
        <v>179</v>
      </c>
      <c r="R342" s="160">
        <f t="shared" si="94"/>
        <v>176</v>
      </c>
      <c r="S342" s="160">
        <f t="shared" si="95"/>
        <v>175</v>
      </c>
      <c r="T342" s="160">
        <f t="shared" si="96"/>
        <v>179</v>
      </c>
      <c r="U342" s="160">
        <f t="shared" si="97"/>
        <v>182</v>
      </c>
    </row>
    <row r="343" spans="1:21" ht="18" customHeight="1">
      <c r="A343" s="194" t="s">
        <v>1481</v>
      </c>
      <c r="B343" s="194" t="s">
        <v>1494</v>
      </c>
      <c r="C343" s="197" t="s">
        <v>456</v>
      </c>
      <c r="D343" s="201">
        <f>VLOOKUP($C343,'3.내부이동'!$C$7:$AA$501,20,FALSE)</f>
        <v>148</v>
      </c>
      <c r="E343" s="201">
        <f>VLOOKUP($C343,'3.내부이동'!$C$7:$AA$501,21,FALSE)</f>
        <v>148</v>
      </c>
      <c r="F343" s="201">
        <f>VLOOKUP($C343,'3.내부이동'!$C$7:$AA$501,22,FALSE)</f>
        <v>146</v>
      </c>
      <c r="G343" s="201">
        <f>VLOOKUP($C343,'3.내부이동'!$C$7:$AA$501,23,FALSE)</f>
        <v>145</v>
      </c>
      <c r="H343" s="201">
        <f>VLOOKUP($C343,'3.내부이동'!$C$7:$AA$501,24,FALSE)</f>
        <v>148</v>
      </c>
      <c r="I343" s="201">
        <f>VLOOKUP($C343,'3.내부이동'!$C$7:$AA$501,25,FALSE)</f>
        <v>151</v>
      </c>
      <c r="J343" s="114">
        <f>IF(ISERROR(VLOOKUP($C343,'2.사회적인구 행정구역별 집계'!$C$6:$M$73,2,FALSE)),0,VLOOKUP($C343,'2.사회적인구 행정구역별 집계'!$C$6:$M$73,2,FALSE))</f>
        <v>0</v>
      </c>
      <c r="K343" s="114"/>
      <c r="L343" s="114">
        <f>IF(ISERROR(VLOOKUP($C343,'2.사회적인구 행정구역별 집계'!$C$6:$M$73,3,FALSE)),0,VLOOKUP($C343,'2.사회적인구 행정구역별 집계'!$C$6:$M$73,3,FALSE))</f>
        <v>0</v>
      </c>
      <c r="M343" s="114">
        <f>IF(ISERROR(VLOOKUP($C343,'2.사회적인구 행정구역별 집계'!$C$6:$M$73,4,FALSE)),0,VLOOKUP($C343,'2.사회적인구 행정구역별 집계'!$C$6:$M$73,4,FALSE))</f>
        <v>0</v>
      </c>
      <c r="N343" s="114">
        <f>IF(ISERROR(VLOOKUP($C343,'2.사회적인구 행정구역별 집계'!$C$6:$M$73,5,FALSE)),0,VLOOKUP($C343,'2.사회적인구 행정구역별 집계'!$C$6:$M$73,5,FALSE))</f>
        <v>0</v>
      </c>
      <c r="O343" s="114">
        <f>IF(ISERROR(VLOOKUP($C343,'2.사회적인구 행정구역별 집계'!$C$6:$M$73,6,FALSE)),0,VLOOKUP($C343,'2.사회적인구 행정구역별 집계'!$C$6:$M$73,6,FALSE))</f>
        <v>0</v>
      </c>
      <c r="P343" s="160">
        <f t="shared" si="93"/>
        <v>148</v>
      </c>
      <c r="Q343" s="160">
        <f t="shared" si="94"/>
        <v>148</v>
      </c>
      <c r="R343" s="160">
        <f t="shared" si="94"/>
        <v>146</v>
      </c>
      <c r="S343" s="160">
        <f t="shared" si="95"/>
        <v>145</v>
      </c>
      <c r="T343" s="160">
        <f t="shared" si="96"/>
        <v>148</v>
      </c>
      <c r="U343" s="160">
        <f t="shared" si="97"/>
        <v>151</v>
      </c>
    </row>
    <row r="344" spans="1:21" ht="18" customHeight="1">
      <c r="A344" s="194" t="s">
        <v>1481</v>
      </c>
      <c r="B344" s="194" t="s">
        <v>1495</v>
      </c>
      <c r="C344" s="197" t="s">
        <v>457</v>
      </c>
      <c r="D344" s="201">
        <f>VLOOKUP($C344,'3.내부이동'!$C$7:$AA$501,20,FALSE)</f>
        <v>191</v>
      </c>
      <c r="E344" s="201">
        <f>VLOOKUP($C344,'3.내부이동'!$C$7:$AA$501,21,FALSE)</f>
        <v>191</v>
      </c>
      <c r="F344" s="201">
        <f>VLOOKUP($C344,'3.내부이동'!$C$7:$AA$501,22,FALSE)</f>
        <v>188</v>
      </c>
      <c r="G344" s="201">
        <f>VLOOKUP($C344,'3.내부이동'!$C$7:$AA$501,23,FALSE)</f>
        <v>186</v>
      </c>
      <c r="H344" s="201">
        <f>VLOOKUP($C344,'3.내부이동'!$C$7:$AA$501,24,FALSE)</f>
        <v>191</v>
      </c>
      <c r="I344" s="201">
        <f>VLOOKUP($C344,'3.내부이동'!$C$7:$AA$501,25,FALSE)</f>
        <v>194</v>
      </c>
      <c r="J344" s="114">
        <f>IF(ISERROR(VLOOKUP($C344,'2.사회적인구 행정구역별 집계'!$C$6:$M$73,2,FALSE)),0,VLOOKUP($C344,'2.사회적인구 행정구역별 집계'!$C$6:$M$73,2,FALSE))</f>
        <v>0</v>
      </c>
      <c r="K344" s="114"/>
      <c r="L344" s="114">
        <f>IF(ISERROR(VLOOKUP($C344,'2.사회적인구 행정구역별 집계'!$C$6:$M$73,3,FALSE)),0,VLOOKUP($C344,'2.사회적인구 행정구역별 집계'!$C$6:$M$73,3,FALSE))</f>
        <v>0</v>
      </c>
      <c r="M344" s="114">
        <f>IF(ISERROR(VLOOKUP($C344,'2.사회적인구 행정구역별 집계'!$C$6:$M$73,4,FALSE)),0,VLOOKUP($C344,'2.사회적인구 행정구역별 집계'!$C$6:$M$73,4,FALSE))</f>
        <v>0</v>
      </c>
      <c r="N344" s="114">
        <f>IF(ISERROR(VLOOKUP($C344,'2.사회적인구 행정구역별 집계'!$C$6:$M$73,5,FALSE)),0,VLOOKUP($C344,'2.사회적인구 행정구역별 집계'!$C$6:$M$73,5,FALSE))</f>
        <v>0</v>
      </c>
      <c r="O344" s="114">
        <f>IF(ISERROR(VLOOKUP($C344,'2.사회적인구 행정구역별 집계'!$C$6:$M$73,6,FALSE)),0,VLOOKUP($C344,'2.사회적인구 행정구역별 집계'!$C$6:$M$73,6,FALSE))</f>
        <v>0</v>
      </c>
      <c r="P344" s="160">
        <f t="shared" si="93"/>
        <v>191</v>
      </c>
      <c r="Q344" s="160">
        <f t="shared" si="94"/>
        <v>191</v>
      </c>
      <c r="R344" s="160">
        <f t="shared" si="94"/>
        <v>188</v>
      </c>
      <c r="S344" s="160">
        <f t="shared" si="95"/>
        <v>186</v>
      </c>
      <c r="T344" s="160">
        <f t="shared" si="96"/>
        <v>191</v>
      </c>
      <c r="U344" s="160">
        <f t="shared" si="97"/>
        <v>194</v>
      </c>
    </row>
    <row r="345" spans="1:21" ht="18" customHeight="1">
      <c r="A345" s="194" t="s">
        <v>1481</v>
      </c>
      <c r="B345" s="194" t="s">
        <v>1495</v>
      </c>
      <c r="C345" s="197" t="s">
        <v>458</v>
      </c>
      <c r="D345" s="201">
        <f>VLOOKUP($C345,'3.내부이동'!$C$7:$AA$501,20,FALSE)</f>
        <v>132</v>
      </c>
      <c r="E345" s="201">
        <f>VLOOKUP($C345,'3.내부이동'!$C$7:$AA$501,21,FALSE)</f>
        <v>133</v>
      </c>
      <c r="F345" s="201">
        <f>VLOOKUP($C345,'3.내부이동'!$C$7:$AA$501,22,FALSE)</f>
        <v>131</v>
      </c>
      <c r="G345" s="201">
        <f>VLOOKUP($C345,'3.내부이동'!$C$7:$AA$501,23,FALSE)</f>
        <v>128</v>
      </c>
      <c r="H345" s="201">
        <f>VLOOKUP($C345,'3.내부이동'!$C$7:$AA$501,24,FALSE)</f>
        <v>131</v>
      </c>
      <c r="I345" s="201">
        <f>VLOOKUP($C345,'3.내부이동'!$C$7:$AA$501,25,FALSE)</f>
        <v>134</v>
      </c>
      <c r="J345" s="114">
        <f>IF(ISERROR(VLOOKUP($C345,'2.사회적인구 행정구역별 집계'!$C$6:$M$73,2,FALSE)),0,VLOOKUP($C345,'2.사회적인구 행정구역별 집계'!$C$6:$M$73,2,FALSE))</f>
        <v>0</v>
      </c>
      <c r="K345" s="114"/>
      <c r="L345" s="114">
        <f>IF(ISERROR(VLOOKUP($C345,'2.사회적인구 행정구역별 집계'!$C$6:$M$73,3,FALSE)),0,VLOOKUP($C345,'2.사회적인구 행정구역별 집계'!$C$6:$M$73,3,FALSE))</f>
        <v>0</v>
      </c>
      <c r="M345" s="114">
        <f>IF(ISERROR(VLOOKUP($C345,'2.사회적인구 행정구역별 집계'!$C$6:$M$73,4,FALSE)),0,VLOOKUP($C345,'2.사회적인구 행정구역별 집계'!$C$6:$M$73,4,FALSE))</f>
        <v>2927</v>
      </c>
      <c r="N345" s="114">
        <f>IF(ISERROR(VLOOKUP($C345,'2.사회적인구 행정구역별 집계'!$C$6:$M$73,5,FALSE)),0,VLOOKUP($C345,'2.사회적인구 행정구역별 집계'!$C$6:$M$73,5,FALSE))</f>
        <v>2927</v>
      </c>
      <c r="O345" s="114">
        <f>IF(ISERROR(VLOOKUP($C345,'2.사회적인구 행정구역별 집계'!$C$6:$M$73,6,FALSE)),0,VLOOKUP($C345,'2.사회적인구 행정구역별 집계'!$C$6:$M$73,6,FALSE))</f>
        <v>2927</v>
      </c>
      <c r="P345" s="160">
        <f t="shared" si="93"/>
        <v>132</v>
      </c>
      <c r="Q345" s="160">
        <f t="shared" si="94"/>
        <v>133</v>
      </c>
      <c r="R345" s="160">
        <f t="shared" si="94"/>
        <v>131</v>
      </c>
      <c r="S345" s="160">
        <f t="shared" si="95"/>
        <v>3055</v>
      </c>
      <c r="T345" s="160">
        <f t="shared" si="96"/>
        <v>3058</v>
      </c>
      <c r="U345" s="160">
        <f t="shared" si="97"/>
        <v>3061</v>
      </c>
    </row>
    <row r="346" spans="1:21" ht="18" customHeight="1">
      <c r="A346" s="194" t="s">
        <v>1481</v>
      </c>
      <c r="B346" s="194" t="s">
        <v>1495</v>
      </c>
      <c r="C346" s="197" t="s">
        <v>459</v>
      </c>
      <c r="D346" s="201">
        <f>VLOOKUP($C346,'3.내부이동'!$C$7:$AA$501,20,FALSE)</f>
        <v>72</v>
      </c>
      <c r="E346" s="201">
        <f>VLOOKUP($C346,'3.내부이동'!$C$7:$AA$501,21,FALSE)</f>
        <v>72</v>
      </c>
      <c r="F346" s="201">
        <f>VLOOKUP($C346,'3.내부이동'!$C$7:$AA$501,22,FALSE)</f>
        <v>71</v>
      </c>
      <c r="G346" s="201">
        <f>VLOOKUP($C346,'3.내부이동'!$C$7:$AA$501,23,FALSE)</f>
        <v>70</v>
      </c>
      <c r="H346" s="201">
        <f>VLOOKUP($C346,'3.내부이동'!$C$7:$AA$501,24,FALSE)</f>
        <v>72</v>
      </c>
      <c r="I346" s="201">
        <f>VLOOKUP($C346,'3.내부이동'!$C$7:$AA$501,25,FALSE)</f>
        <v>73</v>
      </c>
      <c r="J346" s="114">
        <f>IF(ISERROR(VLOOKUP($C346,'2.사회적인구 행정구역별 집계'!$C$6:$M$73,2,FALSE)),0,VLOOKUP($C346,'2.사회적인구 행정구역별 집계'!$C$6:$M$73,2,FALSE))</f>
        <v>0</v>
      </c>
      <c r="K346" s="114"/>
      <c r="L346" s="114">
        <f>IF(ISERROR(VLOOKUP($C346,'2.사회적인구 행정구역별 집계'!$C$6:$M$73,3,FALSE)),0,VLOOKUP($C346,'2.사회적인구 행정구역별 집계'!$C$6:$M$73,3,FALSE))</f>
        <v>0</v>
      </c>
      <c r="M346" s="114">
        <f>IF(ISERROR(VLOOKUP($C346,'2.사회적인구 행정구역별 집계'!$C$6:$M$73,4,FALSE)),0,VLOOKUP($C346,'2.사회적인구 행정구역별 집계'!$C$6:$M$73,4,FALSE))</f>
        <v>0</v>
      </c>
      <c r="N346" s="114">
        <f>IF(ISERROR(VLOOKUP($C346,'2.사회적인구 행정구역별 집계'!$C$6:$M$73,5,FALSE)),0,VLOOKUP($C346,'2.사회적인구 행정구역별 집계'!$C$6:$M$73,5,FALSE))</f>
        <v>0</v>
      </c>
      <c r="O346" s="114">
        <f>IF(ISERROR(VLOOKUP($C346,'2.사회적인구 행정구역별 집계'!$C$6:$M$73,6,FALSE)),0,VLOOKUP($C346,'2.사회적인구 행정구역별 집계'!$C$6:$M$73,6,FALSE))</f>
        <v>0</v>
      </c>
      <c r="P346" s="160">
        <f t="shared" si="93"/>
        <v>72</v>
      </c>
      <c r="Q346" s="160">
        <f t="shared" si="94"/>
        <v>72</v>
      </c>
      <c r="R346" s="160">
        <f t="shared" si="94"/>
        <v>71</v>
      </c>
      <c r="S346" s="160">
        <f t="shared" si="95"/>
        <v>70</v>
      </c>
      <c r="T346" s="160">
        <f t="shared" si="96"/>
        <v>72</v>
      </c>
      <c r="U346" s="160">
        <f t="shared" si="97"/>
        <v>73</v>
      </c>
    </row>
    <row r="347" spans="1:21" ht="18" customHeight="1">
      <c r="A347" s="194" t="s">
        <v>1481</v>
      </c>
      <c r="B347" s="194" t="s">
        <v>1496</v>
      </c>
      <c r="C347" s="197" t="s">
        <v>460</v>
      </c>
      <c r="D347" s="201">
        <f>VLOOKUP($C347,'3.내부이동'!$C$7:$AA$501,20,FALSE)</f>
        <v>280</v>
      </c>
      <c r="E347" s="201">
        <f>VLOOKUP($C347,'3.내부이동'!$C$7:$AA$501,21,FALSE)</f>
        <v>281</v>
      </c>
      <c r="F347" s="201">
        <f>VLOOKUP($C347,'3.내부이동'!$C$7:$AA$501,22,FALSE)</f>
        <v>276</v>
      </c>
      <c r="G347" s="201">
        <f>VLOOKUP($C347,'3.내부이동'!$C$7:$AA$501,23,FALSE)</f>
        <v>273</v>
      </c>
      <c r="H347" s="201">
        <f>VLOOKUP($C347,'3.내부이동'!$C$7:$AA$501,24,FALSE)</f>
        <v>280</v>
      </c>
      <c r="I347" s="201">
        <f>VLOOKUP($C347,'3.내부이동'!$C$7:$AA$501,25,FALSE)</f>
        <v>285</v>
      </c>
      <c r="J347" s="114">
        <f>IF(ISERROR(VLOOKUP($C347,'2.사회적인구 행정구역별 집계'!$C$6:$M$73,2,FALSE)),0,VLOOKUP($C347,'2.사회적인구 행정구역별 집계'!$C$6:$M$73,2,FALSE))</f>
        <v>0</v>
      </c>
      <c r="K347" s="114"/>
      <c r="L347" s="114">
        <f>IF(ISERROR(VLOOKUP($C347,'2.사회적인구 행정구역별 집계'!$C$6:$M$73,3,FALSE)),0,VLOOKUP($C347,'2.사회적인구 행정구역별 집계'!$C$6:$M$73,3,FALSE))</f>
        <v>0</v>
      </c>
      <c r="M347" s="114">
        <f>IF(ISERROR(VLOOKUP($C347,'2.사회적인구 행정구역별 집계'!$C$6:$M$73,4,FALSE)),0,VLOOKUP($C347,'2.사회적인구 행정구역별 집계'!$C$6:$M$73,4,FALSE))</f>
        <v>0</v>
      </c>
      <c r="N347" s="114">
        <f>IF(ISERROR(VLOOKUP($C347,'2.사회적인구 행정구역별 집계'!$C$6:$M$73,5,FALSE)),0,VLOOKUP($C347,'2.사회적인구 행정구역별 집계'!$C$6:$M$73,5,FALSE))</f>
        <v>0</v>
      </c>
      <c r="O347" s="114">
        <f>IF(ISERROR(VLOOKUP($C347,'2.사회적인구 행정구역별 집계'!$C$6:$M$73,6,FALSE)),0,VLOOKUP($C347,'2.사회적인구 행정구역별 집계'!$C$6:$M$73,6,FALSE))</f>
        <v>0</v>
      </c>
      <c r="P347" s="160">
        <f t="shared" si="93"/>
        <v>280</v>
      </c>
      <c r="Q347" s="160">
        <f t="shared" si="94"/>
        <v>281</v>
      </c>
      <c r="R347" s="160">
        <f t="shared" si="94"/>
        <v>276</v>
      </c>
      <c r="S347" s="160">
        <f t="shared" si="95"/>
        <v>273</v>
      </c>
      <c r="T347" s="160">
        <f t="shared" si="96"/>
        <v>280</v>
      </c>
      <c r="U347" s="160">
        <f t="shared" si="97"/>
        <v>285</v>
      </c>
    </row>
    <row r="348" spans="1:21" ht="18" customHeight="1">
      <c r="A348" s="194" t="s">
        <v>1481</v>
      </c>
      <c r="B348" s="194" t="s">
        <v>1496</v>
      </c>
      <c r="C348" s="197" t="s">
        <v>461</v>
      </c>
      <c r="D348" s="201">
        <f>VLOOKUP($C348,'3.내부이동'!$C$7:$AA$501,20,FALSE)</f>
        <v>328</v>
      </c>
      <c r="E348" s="201">
        <f>VLOOKUP($C348,'3.내부이동'!$C$7:$AA$501,21,FALSE)</f>
        <v>329</v>
      </c>
      <c r="F348" s="201">
        <f>VLOOKUP($C348,'3.내부이동'!$C$7:$AA$501,22,FALSE)</f>
        <v>324</v>
      </c>
      <c r="G348" s="201">
        <f>VLOOKUP($C348,'3.내부이동'!$C$7:$AA$501,23,FALSE)</f>
        <v>320</v>
      </c>
      <c r="H348" s="201">
        <f>VLOOKUP($C348,'3.내부이동'!$C$7:$AA$501,24,FALSE)</f>
        <v>327</v>
      </c>
      <c r="I348" s="201">
        <f>VLOOKUP($C348,'3.내부이동'!$C$7:$AA$501,25,FALSE)</f>
        <v>333</v>
      </c>
      <c r="J348" s="114">
        <f>IF(ISERROR(VLOOKUP($C348,'2.사회적인구 행정구역별 집계'!$C$6:$M$73,2,FALSE)),0,VLOOKUP($C348,'2.사회적인구 행정구역별 집계'!$C$6:$M$73,2,FALSE))</f>
        <v>0</v>
      </c>
      <c r="K348" s="114"/>
      <c r="L348" s="114">
        <f>IF(ISERROR(VLOOKUP($C348,'2.사회적인구 행정구역별 집계'!$C$6:$M$73,3,FALSE)),0,VLOOKUP($C348,'2.사회적인구 행정구역별 집계'!$C$6:$M$73,3,FALSE))</f>
        <v>0</v>
      </c>
      <c r="M348" s="114">
        <f>IF(ISERROR(VLOOKUP($C348,'2.사회적인구 행정구역별 집계'!$C$6:$M$73,4,FALSE)),0,VLOOKUP($C348,'2.사회적인구 행정구역별 집계'!$C$6:$M$73,4,FALSE))</f>
        <v>0</v>
      </c>
      <c r="N348" s="114">
        <f>IF(ISERROR(VLOOKUP($C348,'2.사회적인구 행정구역별 집계'!$C$6:$M$73,5,FALSE)),0,VLOOKUP($C348,'2.사회적인구 행정구역별 집계'!$C$6:$M$73,5,FALSE))</f>
        <v>0</v>
      </c>
      <c r="O348" s="114">
        <f>IF(ISERROR(VLOOKUP($C348,'2.사회적인구 행정구역별 집계'!$C$6:$M$73,6,FALSE)),0,VLOOKUP($C348,'2.사회적인구 행정구역별 집계'!$C$6:$M$73,6,FALSE))</f>
        <v>0</v>
      </c>
      <c r="P348" s="160">
        <f t="shared" si="93"/>
        <v>328</v>
      </c>
      <c r="Q348" s="160">
        <f t="shared" si="94"/>
        <v>329</v>
      </c>
      <c r="R348" s="160">
        <f t="shared" si="94"/>
        <v>324</v>
      </c>
      <c r="S348" s="160">
        <f t="shared" si="95"/>
        <v>320</v>
      </c>
      <c r="T348" s="160">
        <f t="shared" si="96"/>
        <v>327</v>
      </c>
      <c r="U348" s="160">
        <f t="shared" si="97"/>
        <v>333</v>
      </c>
    </row>
    <row r="349" spans="1:21" ht="18" customHeight="1">
      <c r="A349" s="194" t="s">
        <v>1481</v>
      </c>
      <c r="B349" s="194" t="s">
        <v>1497</v>
      </c>
      <c r="C349" s="197" t="s">
        <v>462</v>
      </c>
      <c r="D349" s="201">
        <f>VLOOKUP($C349,'3.내부이동'!$C$7:$AA$501,20,FALSE)</f>
        <v>94</v>
      </c>
      <c r="E349" s="201">
        <f>VLOOKUP($C349,'3.내부이동'!$C$7:$AA$501,21,FALSE)</f>
        <v>95</v>
      </c>
      <c r="F349" s="201">
        <f>VLOOKUP($C349,'3.내부이동'!$C$7:$AA$501,22,FALSE)</f>
        <v>93</v>
      </c>
      <c r="G349" s="201">
        <f>VLOOKUP($C349,'3.내부이동'!$C$7:$AA$501,23,FALSE)</f>
        <v>92</v>
      </c>
      <c r="H349" s="201">
        <f>VLOOKUP($C349,'3.내부이동'!$C$7:$AA$501,24,FALSE)</f>
        <v>94</v>
      </c>
      <c r="I349" s="201">
        <f>VLOOKUP($C349,'3.내부이동'!$C$7:$AA$501,25,FALSE)</f>
        <v>96</v>
      </c>
      <c r="J349" s="114">
        <f>IF(ISERROR(VLOOKUP($C349,'2.사회적인구 행정구역별 집계'!$C$6:$M$73,2,FALSE)),0,VLOOKUP($C349,'2.사회적인구 행정구역별 집계'!$C$6:$M$73,2,FALSE))</f>
        <v>0</v>
      </c>
      <c r="K349" s="114"/>
      <c r="L349" s="114">
        <f>IF(ISERROR(VLOOKUP($C349,'2.사회적인구 행정구역별 집계'!$C$6:$M$73,3,FALSE)),0,VLOOKUP($C349,'2.사회적인구 행정구역별 집계'!$C$6:$M$73,3,FALSE))</f>
        <v>0</v>
      </c>
      <c r="M349" s="114">
        <f>IF(ISERROR(VLOOKUP($C349,'2.사회적인구 행정구역별 집계'!$C$6:$M$73,4,FALSE)),0,VLOOKUP($C349,'2.사회적인구 행정구역별 집계'!$C$6:$M$73,4,FALSE))</f>
        <v>0</v>
      </c>
      <c r="N349" s="114">
        <f>IF(ISERROR(VLOOKUP($C349,'2.사회적인구 행정구역별 집계'!$C$6:$M$73,5,FALSE)),0,VLOOKUP($C349,'2.사회적인구 행정구역별 집계'!$C$6:$M$73,5,FALSE))</f>
        <v>0</v>
      </c>
      <c r="O349" s="114">
        <f>IF(ISERROR(VLOOKUP($C349,'2.사회적인구 행정구역별 집계'!$C$6:$M$73,6,FALSE)),0,VLOOKUP($C349,'2.사회적인구 행정구역별 집계'!$C$6:$M$73,6,FALSE))</f>
        <v>0</v>
      </c>
      <c r="P349" s="160">
        <f t="shared" si="93"/>
        <v>94</v>
      </c>
      <c r="Q349" s="160">
        <f t="shared" si="94"/>
        <v>95</v>
      </c>
      <c r="R349" s="160">
        <f t="shared" si="94"/>
        <v>93</v>
      </c>
      <c r="S349" s="160">
        <f t="shared" si="95"/>
        <v>92</v>
      </c>
      <c r="T349" s="160">
        <f t="shared" si="96"/>
        <v>94</v>
      </c>
      <c r="U349" s="160">
        <f t="shared" si="97"/>
        <v>96</v>
      </c>
    </row>
    <row r="350" spans="1:21" ht="18" customHeight="1">
      <c r="A350" s="194" t="s">
        <v>1481</v>
      </c>
      <c r="B350" s="194" t="s">
        <v>1497</v>
      </c>
      <c r="C350" s="197" t="s">
        <v>463</v>
      </c>
      <c r="D350" s="201">
        <f>VLOOKUP($C350,'3.내부이동'!$C$7:$AA$501,20,FALSE)</f>
        <v>177</v>
      </c>
      <c r="E350" s="201">
        <f>VLOOKUP($C350,'3.내부이동'!$C$7:$AA$501,21,FALSE)</f>
        <v>177</v>
      </c>
      <c r="F350" s="201">
        <f>VLOOKUP($C350,'3.내부이동'!$C$7:$AA$501,22,FALSE)</f>
        <v>174</v>
      </c>
      <c r="G350" s="201">
        <f>VLOOKUP($C350,'3.내부이동'!$C$7:$AA$501,23,FALSE)</f>
        <v>173</v>
      </c>
      <c r="H350" s="201">
        <f>VLOOKUP($C350,'3.내부이동'!$C$7:$AA$501,24,FALSE)</f>
        <v>177</v>
      </c>
      <c r="I350" s="201">
        <f>VLOOKUP($C350,'3.내부이동'!$C$7:$AA$501,25,FALSE)</f>
        <v>180</v>
      </c>
      <c r="J350" s="114">
        <f>IF(ISERROR(VLOOKUP($C350,'2.사회적인구 행정구역별 집계'!$C$6:$M$73,2,FALSE)),0,VLOOKUP($C350,'2.사회적인구 행정구역별 집계'!$C$6:$M$73,2,FALSE))</f>
        <v>0</v>
      </c>
      <c r="K350" s="114"/>
      <c r="L350" s="114">
        <f>IF(ISERROR(VLOOKUP($C350,'2.사회적인구 행정구역별 집계'!$C$6:$M$73,3,FALSE)),0,VLOOKUP($C350,'2.사회적인구 행정구역별 집계'!$C$6:$M$73,3,FALSE))</f>
        <v>0</v>
      </c>
      <c r="M350" s="114">
        <f>IF(ISERROR(VLOOKUP($C350,'2.사회적인구 행정구역별 집계'!$C$6:$M$73,4,FALSE)),0,VLOOKUP($C350,'2.사회적인구 행정구역별 집계'!$C$6:$M$73,4,FALSE))</f>
        <v>0</v>
      </c>
      <c r="N350" s="114">
        <f>IF(ISERROR(VLOOKUP($C350,'2.사회적인구 행정구역별 집계'!$C$6:$M$73,5,FALSE)),0,VLOOKUP($C350,'2.사회적인구 행정구역별 집계'!$C$6:$M$73,5,FALSE))</f>
        <v>0</v>
      </c>
      <c r="O350" s="114">
        <f>IF(ISERROR(VLOOKUP($C350,'2.사회적인구 행정구역별 집계'!$C$6:$M$73,6,FALSE)),0,VLOOKUP($C350,'2.사회적인구 행정구역별 집계'!$C$6:$M$73,6,FALSE))</f>
        <v>0</v>
      </c>
      <c r="P350" s="160">
        <f t="shared" si="93"/>
        <v>177</v>
      </c>
      <c r="Q350" s="160">
        <f t="shared" si="94"/>
        <v>177</v>
      </c>
      <c r="R350" s="160">
        <f t="shared" si="94"/>
        <v>174</v>
      </c>
      <c r="S350" s="160">
        <f t="shared" si="95"/>
        <v>173</v>
      </c>
      <c r="T350" s="160">
        <f t="shared" si="96"/>
        <v>177</v>
      </c>
      <c r="U350" s="160">
        <f t="shared" si="97"/>
        <v>180</v>
      </c>
    </row>
    <row r="351" spans="1:21" ht="18" customHeight="1">
      <c r="A351" s="194" t="s">
        <v>1481</v>
      </c>
      <c r="B351" s="194" t="s">
        <v>1498</v>
      </c>
      <c r="C351" s="197" t="s">
        <v>464</v>
      </c>
      <c r="D351" s="201">
        <f>VLOOKUP($C351,'3.내부이동'!$C$7:$AA$501,20,FALSE)</f>
        <v>87</v>
      </c>
      <c r="E351" s="201">
        <f>VLOOKUP($C351,'3.내부이동'!$C$7:$AA$501,21,FALSE)</f>
        <v>87</v>
      </c>
      <c r="F351" s="201">
        <f>VLOOKUP($C351,'3.내부이동'!$C$7:$AA$501,22,FALSE)</f>
        <v>86</v>
      </c>
      <c r="G351" s="201">
        <f>VLOOKUP($C351,'3.내부이동'!$C$7:$AA$501,23,FALSE)</f>
        <v>85</v>
      </c>
      <c r="H351" s="201">
        <f>VLOOKUP($C351,'3.내부이동'!$C$7:$AA$501,24,FALSE)</f>
        <v>87</v>
      </c>
      <c r="I351" s="201">
        <f>VLOOKUP($C351,'3.내부이동'!$C$7:$AA$501,25,FALSE)</f>
        <v>88</v>
      </c>
      <c r="J351" s="114">
        <f>IF(ISERROR(VLOOKUP($C351,'2.사회적인구 행정구역별 집계'!$C$6:$M$73,2,FALSE)),0,VLOOKUP($C351,'2.사회적인구 행정구역별 집계'!$C$6:$M$73,2,FALSE))</f>
        <v>0</v>
      </c>
      <c r="K351" s="114"/>
      <c r="L351" s="114">
        <f>IF(ISERROR(VLOOKUP($C351,'2.사회적인구 행정구역별 집계'!$C$6:$M$73,3,FALSE)),0,VLOOKUP($C351,'2.사회적인구 행정구역별 집계'!$C$6:$M$73,3,FALSE))</f>
        <v>0</v>
      </c>
      <c r="M351" s="114">
        <f>IF(ISERROR(VLOOKUP($C351,'2.사회적인구 행정구역별 집계'!$C$6:$M$73,4,FALSE)),0,VLOOKUP($C351,'2.사회적인구 행정구역별 집계'!$C$6:$M$73,4,FALSE))</f>
        <v>0</v>
      </c>
      <c r="N351" s="114">
        <f>IF(ISERROR(VLOOKUP($C351,'2.사회적인구 행정구역별 집계'!$C$6:$M$73,5,FALSE)),0,VLOOKUP($C351,'2.사회적인구 행정구역별 집계'!$C$6:$M$73,5,FALSE))</f>
        <v>0</v>
      </c>
      <c r="O351" s="114">
        <f>IF(ISERROR(VLOOKUP($C351,'2.사회적인구 행정구역별 집계'!$C$6:$M$73,6,FALSE)),0,VLOOKUP($C351,'2.사회적인구 행정구역별 집계'!$C$6:$M$73,6,FALSE))</f>
        <v>0</v>
      </c>
      <c r="P351" s="160">
        <f t="shared" si="93"/>
        <v>87</v>
      </c>
      <c r="Q351" s="160">
        <f t="shared" si="94"/>
        <v>87</v>
      </c>
      <c r="R351" s="160">
        <f t="shared" si="94"/>
        <v>86</v>
      </c>
      <c r="S351" s="160">
        <f t="shared" si="95"/>
        <v>85</v>
      </c>
      <c r="T351" s="160">
        <f t="shared" si="96"/>
        <v>87</v>
      </c>
      <c r="U351" s="160">
        <f t="shared" si="97"/>
        <v>88</v>
      </c>
    </row>
    <row r="352" spans="1:21" ht="18" customHeight="1">
      <c r="A352" s="194" t="s">
        <v>1481</v>
      </c>
      <c r="B352" s="194" t="s">
        <v>1498</v>
      </c>
      <c r="C352" s="197" t="s">
        <v>465</v>
      </c>
      <c r="D352" s="201">
        <f>VLOOKUP($C352,'3.내부이동'!$C$7:$AA$501,20,FALSE)</f>
        <v>143</v>
      </c>
      <c r="E352" s="201">
        <f>VLOOKUP($C352,'3.내부이동'!$C$7:$AA$501,21,FALSE)</f>
        <v>143</v>
      </c>
      <c r="F352" s="201">
        <f>VLOOKUP($C352,'3.내부이동'!$C$7:$AA$501,22,FALSE)</f>
        <v>141</v>
      </c>
      <c r="G352" s="201">
        <f>VLOOKUP($C352,'3.내부이동'!$C$7:$AA$501,23,FALSE)</f>
        <v>140</v>
      </c>
      <c r="H352" s="201">
        <f>VLOOKUP($C352,'3.내부이동'!$C$7:$AA$501,24,FALSE)</f>
        <v>143</v>
      </c>
      <c r="I352" s="201">
        <f>VLOOKUP($C352,'3.내부이동'!$C$7:$AA$501,25,FALSE)</f>
        <v>146</v>
      </c>
      <c r="J352" s="114">
        <f>IF(ISERROR(VLOOKUP($C352,'2.사회적인구 행정구역별 집계'!$C$6:$M$73,2,FALSE)),0,VLOOKUP($C352,'2.사회적인구 행정구역별 집계'!$C$6:$M$73,2,FALSE))</f>
        <v>0</v>
      </c>
      <c r="K352" s="114"/>
      <c r="L352" s="114">
        <f>IF(ISERROR(VLOOKUP($C352,'2.사회적인구 행정구역별 집계'!$C$6:$M$73,3,FALSE)),0,VLOOKUP($C352,'2.사회적인구 행정구역별 집계'!$C$6:$M$73,3,FALSE))</f>
        <v>0</v>
      </c>
      <c r="M352" s="114">
        <f>IF(ISERROR(VLOOKUP($C352,'2.사회적인구 행정구역별 집계'!$C$6:$M$73,4,FALSE)),0,VLOOKUP($C352,'2.사회적인구 행정구역별 집계'!$C$6:$M$73,4,FALSE))</f>
        <v>0</v>
      </c>
      <c r="N352" s="114">
        <f>IF(ISERROR(VLOOKUP($C352,'2.사회적인구 행정구역별 집계'!$C$6:$M$73,5,FALSE)),0,VLOOKUP($C352,'2.사회적인구 행정구역별 집계'!$C$6:$M$73,5,FALSE))</f>
        <v>0</v>
      </c>
      <c r="O352" s="114">
        <f>IF(ISERROR(VLOOKUP($C352,'2.사회적인구 행정구역별 집계'!$C$6:$M$73,6,FALSE)),0,VLOOKUP($C352,'2.사회적인구 행정구역별 집계'!$C$6:$M$73,6,FALSE))</f>
        <v>0</v>
      </c>
      <c r="P352" s="160">
        <f t="shared" si="93"/>
        <v>143</v>
      </c>
      <c r="Q352" s="160">
        <f t="shared" si="94"/>
        <v>143</v>
      </c>
      <c r="R352" s="160">
        <f t="shared" si="94"/>
        <v>141</v>
      </c>
      <c r="S352" s="160">
        <f t="shared" si="95"/>
        <v>140</v>
      </c>
      <c r="T352" s="160">
        <f t="shared" si="96"/>
        <v>143</v>
      </c>
      <c r="U352" s="160">
        <f t="shared" si="97"/>
        <v>146</v>
      </c>
    </row>
    <row r="353" spans="1:21" ht="18" customHeight="1">
      <c r="A353" s="194" t="s">
        <v>1481</v>
      </c>
      <c r="B353" s="194" t="s">
        <v>1499</v>
      </c>
      <c r="C353" s="197" t="s">
        <v>466</v>
      </c>
      <c r="D353" s="201">
        <f>VLOOKUP($C353,'3.내부이동'!$C$7:$AA$501,20,FALSE)</f>
        <v>126</v>
      </c>
      <c r="E353" s="201">
        <f>VLOOKUP($C353,'3.내부이동'!$C$7:$AA$501,21,FALSE)</f>
        <v>126</v>
      </c>
      <c r="F353" s="201">
        <f>VLOOKUP($C353,'3.내부이동'!$C$7:$AA$501,22,FALSE)</f>
        <v>124</v>
      </c>
      <c r="G353" s="201">
        <f>VLOOKUP($C353,'3.내부이동'!$C$7:$AA$501,23,FALSE)</f>
        <v>123</v>
      </c>
      <c r="H353" s="201">
        <f>VLOOKUP($C353,'3.내부이동'!$C$7:$AA$501,24,FALSE)</f>
        <v>126</v>
      </c>
      <c r="I353" s="201">
        <f>VLOOKUP($C353,'3.내부이동'!$C$7:$AA$501,25,FALSE)</f>
        <v>128</v>
      </c>
      <c r="J353" s="114">
        <f>IF(ISERROR(VLOOKUP($C353,'2.사회적인구 행정구역별 집계'!$C$6:$M$73,2,FALSE)),0,VLOOKUP($C353,'2.사회적인구 행정구역별 집계'!$C$6:$M$73,2,FALSE))</f>
        <v>0</v>
      </c>
      <c r="K353" s="114"/>
      <c r="L353" s="114">
        <f>IF(ISERROR(VLOOKUP($C353,'2.사회적인구 행정구역별 집계'!$C$6:$M$73,3,FALSE)),0,VLOOKUP($C353,'2.사회적인구 행정구역별 집계'!$C$6:$M$73,3,FALSE))</f>
        <v>0</v>
      </c>
      <c r="M353" s="114">
        <f>IF(ISERROR(VLOOKUP($C353,'2.사회적인구 행정구역별 집계'!$C$6:$M$73,4,FALSE)),0,VLOOKUP($C353,'2.사회적인구 행정구역별 집계'!$C$6:$M$73,4,FALSE))</f>
        <v>0</v>
      </c>
      <c r="N353" s="114">
        <f>IF(ISERROR(VLOOKUP($C353,'2.사회적인구 행정구역별 집계'!$C$6:$M$73,5,FALSE)),0,VLOOKUP($C353,'2.사회적인구 행정구역별 집계'!$C$6:$M$73,5,FALSE))</f>
        <v>0</v>
      </c>
      <c r="O353" s="114">
        <f>IF(ISERROR(VLOOKUP($C353,'2.사회적인구 행정구역별 집계'!$C$6:$M$73,6,FALSE)),0,VLOOKUP($C353,'2.사회적인구 행정구역별 집계'!$C$6:$M$73,6,FALSE))</f>
        <v>0</v>
      </c>
      <c r="P353" s="160">
        <f t="shared" si="93"/>
        <v>126</v>
      </c>
      <c r="Q353" s="160">
        <f t="shared" si="94"/>
        <v>126</v>
      </c>
      <c r="R353" s="160">
        <f t="shared" si="94"/>
        <v>124</v>
      </c>
      <c r="S353" s="160">
        <f t="shared" si="95"/>
        <v>123</v>
      </c>
      <c r="T353" s="160">
        <f t="shared" si="96"/>
        <v>126</v>
      </c>
      <c r="U353" s="160">
        <f t="shared" si="97"/>
        <v>128</v>
      </c>
    </row>
    <row r="354" spans="1:21" ht="18" customHeight="1">
      <c r="A354" s="194" t="s">
        <v>1481</v>
      </c>
      <c r="B354" s="194" t="s">
        <v>1499</v>
      </c>
      <c r="C354" s="197" t="s">
        <v>467</v>
      </c>
      <c r="D354" s="201">
        <f>VLOOKUP($C354,'3.내부이동'!$C$7:$AA$501,20,FALSE)</f>
        <v>139</v>
      </c>
      <c r="E354" s="201">
        <f>VLOOKUP($C354,'3.내부이동'!$C$7:$AA$501,21,FALSE)</f>
        <v>139</v>
      </c>
      <c r="F354" s="201">
        <f>VLOOKUP($C354,'3.내부이동'!$C$7:$AA$501,22,FALSE)</f>
        <v>137</v>
      </c>
      <c r="G354" s="201">
        <f>VLOOKUP($C354,'3.내부이동'!$C$7:$AA$501,23,FALSE)</f>
        <v>136</v>
      </c>
      <c r="H354" s="201">
        <f>VLOOKUP($C354,'3.내부이동'!$C$7:$AA$501,24,FALSE)</f>
        <v>139</v>
      </c>
      <c r="I354" s="201">
        <f>VLOOKUP($C354,'3.내부이동'!$C$7:$AA$501,25,FALSE)</f>
        <v>141</v>
      </c>
      <c r="J354" s="114">
        <f>IF(ISERROR(VLOOKUP($C354,'2.사회적인구 행정구역별 집계'!$C$6:$M$73,2,FALSE)),0,VLOOKUP($C354,'2.사회적인구 행정구역별 집계'!$C$6:$M$73,2,FALSE))</f>
        <v>0</v>
      </c>
      <c r="K354" s="114"/>
      <c r="L354" s="114">
        <f>IF(ISERROR(VLOOKUP($C354,'2.사회적인구 행정구역별 집계'!$C$6:$M$73,3,FALSE)),0,VLOOKUP($C354,'2.사회적인구 행정구역별 집계'!$C$6:$M$73,3,FALSE))</f>
        <v>0</v>
      </c>
      <c r="M354" s="114">
        <f>IF(ISERROR(VLOOKUP($C354,'2.사회적인구 행정구역별 집계'!$C$6:$M$73,4,FALSE)),0,VLOOKUP($C354,'2.사회적인구 행정구역별 집계'!$C$6:$M$73,4,FALSE))</f>
        <v>0</v>
      </c>
      <c r="N354" s="114">
        <f>IF(ISERROR(VLOOKUP($C354,'2.사회적인구 행정구역별 집계'!$C$6:$M$73,5,FALSE)),0,VLOOKUP($C354,'2.사회적인구 행정구역별 집계'!$C$6:$M$73,5,FALSE))</f>
        <v>0</v>
      </c>
      <c r="O354" s="114">
        <f>IF(ISERROR(VLOOKUP($C354,'2.사회적인구 행정구역별 집계'!$C$6:$M$73,6,FALSE)),0,VLOOKUP($C354,'2.사회적인구 행정구역별 집계'!$C$6:$M$73,6,FALSE))</f>
        <v>0</v>
      </c>
      <c r="P354" s="160">
        <f t="shared" si="93"/>
        <v>139</v>
      </c>
      <c r="Q354" s="160">
        <f t="shared" si="94"/>
        <v>139</v>
      </c>
      <c r="R354" s="160">
        <f t="shared" si="94"/>
        <v>137</v>
      </c>
      <c r="S354" s="160">
        <f t="shared" si="95"/>
        <v>136</v>
      </c>
      <c r="T354" s="160">
        <f t="shared" si="96"/>
        <v>139</v>
      </c>
      <c r="U354" s="160">
        <f t="shared" si="97"/>
        <v>141</v>
      </c>
    </row>
    <row r="355" spans="1:21" ht="18" customHeight="1">
      <c r="A355" s="194" t="s">
        <v>1481</v>
      </c>
      <c r="B355" s="194" t="s">
        <v>1499</v>
      </c>
      <c r="C355" s="197" t="s">
        <v>468</v>
      </c>
      <c r="D355" s="201">
        <f>VLOOKUP($C355,'3.내부이동'!$C$7:$AA$501,20,FALSE)</f>
        <v>130</v>
      </c>
      <c r="E355" s="201">
        <f>VLOOKUP($C355,'3.내부이동'!$C$7:$AA$501,21,FALSE)</f>
        <v>131</v>
      </c>
      <c r="F355" s="201">
        <f>VLOOKUP($C355,'3.내부이동'!$C$7:$AA$501,22,FALSE)</f>
        <v>129</v>
      </c>
      <c r="G355" s="201">
        <f>VLOOKUP($C355,'3.내부이동'!$C$7:$AA$501,23,FALSE)</f>
        <v>127</v>
      </c>
      <c r="H355" s="201">
        <f>VLOOKUP($C355,'3.내부이동'!$C$7:$AA$501,24,FALSE)</f>
        <v>130</v>
      </c>
      <c r="I355" s="201">
        <f>VLOOKUP($C355,'3.내부이동'!$C$7:$AA$501,25,FALSE)</f>
        <v>133</v>
      </c>
      <c r="J355" s="114">
        <f>IF(ISERROR(VLOOKUP($C355,'2.사회적인구 행정구역별 집계'!$C$6:$M$73,2,FALSE)),0,VLOOKUP($C355,'2.사회적인구 행정구역별 집계'!$C$6:$M$73,2,FALSE))</f>
        <v>0</v>
      </c>
      <c r="K355" s="114"/>
      <c r="L355" s="114">
        <f>IF(ISERROR(VLOOKUP($C355,'2.사회적인구 행정구역별 집계'!$C$6:$M$73,3,FALSE)),0,VLOOKUP($C355,'2.사회적인구 행정구역별 집계'!$C$6:$M$73,3,FALSE))</f>
        <v>0</v>
      </c>
      <c r="M355" s="114">
        <f>IF(ISERROR(VLOOKUP($C355,'2.사회적인구 행정구역별 집계'!$C$6:$M$73,4,FALSE)),0,VLOOKUP($C355,'2.사회적인구 행정구역별 집계'!$C$6:$M$73,4,FALSE))</f>
        <v>0</v>
      </c>
      <c r="N355" s="114">
        <f>IF(ISERROR(VLOOKUP($C355,'2.사회적인구 행정구역별 집계'!$C$6:$M$73,5,FALSE)),0,VLOOKUP($C355,'2.사회적인구 행정구역별 집계'!$C$6:$M$73,5,FALSE))</f>
        <v>0</v>
      </c>
      <c r="O355" s="114">
        <f>IF(ISERROR(VLOOKUP($C355,'2.사회적인구 행정구역별 집계'!$C$6:$M$73,6,FALSE)),0,VLOOKUP($C355,'2.사회적인구 행정구역별 집계'!$C$6:$M$73,6,FALSE))</f>
        <v>0</v>
      </c>
      <c r="P355" s="160">
        <f t="shared" si="93"/>
        <v>130</v>
      </c>
      <c r="Q355" s="160">
        <f t="shared" si="94"/>
        <v>131</v>
      </c>
      <c r="R355" s="160">
        <f t="shared" si="94"/>
        <v>129</v>
      </c>
      <c r="S355" s="160">
        <f t="shared" si="95"/>
        <v>127</v>
      </c>
      <c r="T355" s="160">
        <f t="shared" si="96"/>
        <v>130</v>
      </c>
      <c r="U355" s="160">
        <f t="shared" si="97"/>
        <v>133</v>
      </c>
    </row>
    <row r="356" spans="1:21" ht="18" customHeight="1">
      <c r="A356" s="195" t="s">
        <v>1500</v>
      </c>
      <c r="B356" s="232" t="s">
        <v>1364</v>
      </c>
      <c r="C356" s="232"/>
      <c r="D356" s="196">
        <f>SUM(D357:D384)</f>
        <v>4295</v>
      </c>
      <c r="E356" s="196">
        <f t="shared" ref="E356:I356" si="98">SUM(E357:E384)</f>
        <v>4299</v>
      </c>
      <c r="F356" s="196">
        <f t="shared" si="98"/>
        <v>4233</v>
      </c>
      <c r="G356" s="196">
        <f t="shared" si="98"/>
        <v>4189</v>
      </c>
      <c r="H356" s="196">
        <f t="shared" si="98"/>
        <v>4288</v>
      </c>
      <c r="I356" s="196">
        <f t="shared" si="98"/>
        <v>4366</v>
      </c>
      <c r="J356" s="196">
        <f>SUM(J357:J384)</f>
        <v>0</v>
      </c>
      <c r="K356" s="196">
        <f t="shared" ref="K356:O356" si="99">SUM(K357:K384)</f>
        <v>0</v>
      </c>
      <c r="L356" s="196">
        <f t="shared" si="99"/>
        <v>0</v>
      </c>
      <c r="M356" s="196">
        <f t="shared" si="99"/>
        <v>0</v>
      </c>
      <c r="N356" s="196">
        <f t="shared" si="99"/>
        <v>0</v>
      </c>
      <c r="O356" s="196">
        <f t="shared" si="99"/>
        <v>0</v>
      </c>
      <c r="P356" s="196">
        <f>SUM(P357:P384)</f>
        <v>4295</v>
      </c>
      <c r="Q356" s="196">
        <f t="shared" ref="Q356" si="100">SUM(Q357:Q384)</f>
        <v>4299</v>
      </c>
      <c r="R356" s="196">
        <f t="shared" ref="R356:U356" si="101">SUM(R357:R384)</f>
        <v>4233</v>
      </c>
      <c r="S356" s="196">
        <f t="shared" si="101"/>
        <v>4189</v>
      </c>
      <c r="T356" s="196">
        <f t="shared" si="101"/>
        <v>4288</v>
      </c>
      <c r="U356" s="196">
        <f t="shared" si="101"/>
        <v>4366</v>
      </c>
    </row>
    <row r="357" spans="1:21" ht="18" customHeight="1">
      <c r="A357" s="194" t="s">
        <v>1500</v>
      </c>
      <c r="B357" s="194" t="s">
        <v>1501</v>
      </c>
      <c r="C357" s="197" t="s">
        <v>470</v>
      </c>
      <c r="D357" s="201">
        <f>VLOOKUP($C357,'3.내부이동'!$C$7:$AA$501,20,FALSE)</f>
        <v>199</v>
      </c>
      <c r="E357" s="201">
        <f>VLOOKUP($C357,'3.내부이동'!$C$7:$AA$501,21,FALSE)</f>
        <v>199</v>
      </c>
      <c r="F357" s="201">
        <f>VLOOKUP($C357,'3.내부이동'!$C$7:$AA$501,22,FALSE)</f>
        <v>196</v>
      </c>
      <c r="G357" s="201">
        <f>VLOOKUP($C357,'3.내부이동'!$C$7:$AA$501,23,FALSE)</f>
        <v>195</v>
      </c>
      <c r="H357" s="201">
        <f>VLOOKUP($C357,'3.내부이동'!$C$7:$AA$501,24,FALSE)</f>
        <v>199</v>
      </c>
      <c r="I357" s="201">
        <f>VLOOKUP($C357,'3.내부이동'!$C$7:$AA$501,25,FALSE)</f>
        <v>203</v>
      </c>
      <c r="J357" s="114">
        <f>IF(ISERROR(VLOOKUP($C357,'2.사회적인구 행정구역별 집계'!$C$6:$M$73,2,FALSE)),0,VLOOKUP($C357,'2.사회적인구 행정구역별 집계'!$C$6:$M$73,2,FALSE))</f>
        <v>0</v>
      </c>
      <c r="K357" s="114"/>
      <c r="L357" s="114">
        <f>IF(ISERROR(VLOOKUP($C357,'2.사회적인구 행정구역별 집계'!$C$6:$M$73,3,FALSE)),0,VLOOKUP($C357,'2.사회적인구 행정구역별 집계'!$C$6:$M$73,3,FALSE))</f>
        <v>0</v>
      </c>
      <c r="M357" s="114">
        <f>IF(ISERROR(VLOOKUP($C357,'2.사회적인구 행정구역별 집계'!$C$6:$M$73,4,FALSE)),0,VLOOKUP($C357,'2.사회적인구 행정구역별 집계'!$C$6:$M$73,4,FALSE))</f>
        <v>0</v>
      </c>
      <c r="N357" s="114">
        <f>IF(ISERROR(VLOOKUP($C357,'2.사회적인구 행정구역별 집계'!$C$6:$M$73,5,FALSE)),0,VLOOKUP($C357,'2.사회적인구 행정구역별 집계'!$C$6:$M$73,5,FALSE))</f>
        <v>0</v>
      </c>
      <c r="O357" s="114">
        <f>IF(ISERROR(VLOOKUP($C357,'2.사회적인구 행정구역별 집계'!$C$6:$M$73,6,FALSE)),0,VLOOKUP($C357,'2.사회적인구 행정구역별 집계'!$C$6:$M$73,6,FALSE))</f>
        <v>0</v>
      </c>
      <c r="P357" s="160">
        <f t="shared" ref="P357:P384" si="102">D357+J357</f>
        <v>199</v>
      </c>
      <c r="Q357" s="160">
        <f t="shared" ref="Q357:R384" si="103">E357+K357</f>
        <v>199</v>
      </c>
      <c r="R357" s="160">
        <f t="shared" si="103"/>
        <v>196</v>
      </c>
      <c r="S357" s="160">
        <f t="shared" ref="S357:S384" si="104">G357+M357</f>
        <v>195</v>
      </c>
      <c r="T357" s="160">
        <f t="shared" ref="T357:T384" si="105">H357+N357</f>
        <v>199</v>
      </c>
      <c r="U357" s="160">
        <f t="shared" ref="U357:U384" si="106">I357+O357</f>
        <v>203</v>
      </c>
    </row>
    <row r="358" spans="1:21" ht="18" customHeight="1">
      <c r="A358" s="194" t="s">
        <v>1500</v>
      </c>
      <c r="B358" s="194" t="s">
        <v>1501</v>
      </c>
      <c r="C358" s="197" t="s">
        <v>471</v>
      </c>
      <c r="D358" s="201">
        <f>VLOOKUP($C358,'3.내부이동'!$C$7:$AA$501,20,FALSE)</f>
        <v>395</v>
      </c>
      <c r="E358" s="201">
        <f>VLOOKUP($C358,'3.내부이동'!$C$7:$AA$501,21,FALSE)</f>
        <v>396</v>
      </c>
      <c r="F358" s="201">
        <f>VLOOKUP($C358,'3.내부이동'!$C$7:$AA$501,22,FALSE)</f>
        <v>390</v>
      </c>
      <c r="G358" s="201">
        <f>VLOOKUP($C358,'3.내부이동'!$C$7:$AA$501,23,FALSE)</f>
        <v>385</v>
      </c>
      <c r="H358" s="201">
        <f>VLOOKUP($C358,'3.내부이동'!$C$7:$AA$501,24,FALSE)</f>
        <v>394</v>
      </c>
      <c r="I358" s="201">
        <f>VLOOKUP($C358,'3.내부이동'!$C$7:$AA$501,25,FALSE)</f>
        <v>401</v>
      </c>
      <c r="J358" s="114">
        <f>IF(ISERROR(VLOOKUP($C358,'2.사회적인구 행정구역별 집계'!$C$6:$M$73,2,FALSE)),0,VLOOKUP($C358,'2.사회적인구 행정구역별 집계'!$C$6:$M$73,2,FALSE))</f>
        <v>0</v>
      </c>
      <c r="K358" s="114"/>
      <c r="L358" s="114">
        <f>IF(ISERROR(VLOOKUP($C358,'2.사회적인구 행정구역별 집계'!$C$6:$M$73,3,FALSE)),0,VLOOKUP($C358,'2.사회적인구 행정구역별 집계'!$C$6:$M$73,3,FALSE))</f>
        <v>0</v>
      </c>
      <c r="M358" s="114">
        <f>IF(ISERROR(VLOOKUP($C358,'2.사회적인구 행정구역별 집계'!$C$6:$M$73,4,FALSE)),0,VLOOKUP($C358,'2.사회적인구 행정구역별 집계'!$C$6:$M$73,4,FALSE))</f>
        <v>0</v>
      </c>
      <c r="N358" s="114">
        <f>IF(ISERROR(VLOOKUP($C358,'2.사회적인구 행정구역별 집계'!$C$6:$M$73,5,FALSE)),0,VLOOKUP($C358,'2.사회적인구 행정구역별 집계'!$C$6:$M$73,5,FALSE))</f>
        <v>0</v>
      </c>
      <c r="O358" s="114">
        <f>IF(ISERROR(VLOOKUP($C358,'2.사회적인구 행정구역별 집계'!$C$6:$M$73,6,FALSE)),0,VLOOKUP($C358,'2.사회적인구 행정구역별 집계'!$C$6:$M$73,6,FALSE))</f>
        <v>0</v>
      </c>
      <c r="P358" s="160">
        <f t="shared" si="102"/>
        <v>395</v>
      </c>
      <c r="Q358" s="160">
        <f t="shared" si="103"/>
        <v>396</v>
      </c>
      <c r="R358" s="160">
        <f t="shared" si="103"/>
        <v>390</v>
      </c>
      <c r="S358" s="160">
        <f t="shared" si="104"/>
        <v>385</v>
      </c>
      <c r="T358" s="160">
        <f t="shared" si="105"/>
        <v>394</v>
      </c>
      <c r="U358" s="160">
        <f t="shared" si="106"/>
        <v>401</v>
      </c>
    </row>
    <row r="359" spans="1:21" ht="18" customHeight="1">
      <c r="A359" s="194" t="s">
        <v>1500</v>
      </c>
      <c r="B359" s="194" t="s">
        <v>1502</v>
      </c>
      <c r="C359" s="197" t="s">
        <v>472</v>
      </c>
      <c r="D359" s="201">
        <f>VLOOKUP($C359,'3.내부이동'!$C$7:$AA$501,20,FALSE)</f>
        <v>250</v>
      </c>
      <c r="E359" s="201">
        <f>VLOOKUP($C359,'3.내부이동'!$C$7:$AA$501,21,FALSE)</f>
        <v>251</v>
      </c>
      <c r="F359" s="201">
        <f>VLOOKUP($C359,'3.내부이동'!$C$7:$AA$501,22,FALSE)</f>
        <v>247</v>
      </c>
      <c r="G359" s="201">
        <f>VLOOKUP($C359,'3.내부이동'!$C$7:$AA$501,23,FALSE)</f>
        <v>244</v>
      </c>
      <c r="H359" s="201">
        <f>VLOOKUP($C359,'3.내부이동'!$C$7:$AA$501,24,FALSE)</f>
        <v>250</v>
      </c>
      <c r="I359" s="201">
        <f>VLOOKUP($C359,'3.내부이동'!$C$7:$AA$501,25,FALSE)</f>
        <v>255</v>
      </c>
      <c r="J359" s="114">
        <f>IF(ISERROR(VLOOKUP($C359,'2.사회적인구 행정구역별 집계'!$C$6:$M$73,2,FALSE)),0,VLOOKUP($C359,'2.사회적인구 행정구역별 집계'!$C$6:$M$73,2,FALSE))</f>
        <v>0</v>
      </c>
      <c r="K359" s="114"/>
      <c r="L359" s="114">
        <f>IF(ISERROR(VLOOKUP($C359,'2.사회적인구 행정구역별 집계'!$C$6:$M$73,3,FALSE)),0,VLOOKUP($C359,'2.사회적인구 행정구역별 집계'!$C$6:$M$73,3,FALSE))</f>
        <v>0</v>
      </c>
      <c r="M359" s="114">
        <f>IF(ISERROR(VLOOKUP($C359,'2.사회적인구 행정구역별 집계'!$C$6:$M$73,4,FALSE)),0,VLOOKUP($C359,'2.사회적인구 행정구역별 집계'!$C$6:$M$73,4,FALSE))</f>
        <v>0</v>
      </c>
      <c r="N359" s="114">
        <f>IF(ISERROR(VLOOKUP($C359,'2.사회적인구 행정구역별 집계'!$C$6:$M$73,5,FALSE)),0,VLOOKUP($C359,'2.사회적인구 행정구역별 집계'!$C$6:$M$73,5,FALSE))</f>
        <v>0</v>
      </c>
      <c r="O359" s="114">
        <f>IF(ISERROR(VLOOKUP($C359,'2.사회적인구 행정구역별 집계'!$C$6:$M$73,6,FALSE)),0,VLOOKUP($C359,'2.사회적인구 행정구역별 집계'!$C$6:$M$73,6,FALSE))</f>
        <v>0</v>
      </c>
      <c r="P359" s="160">
        <f t="shared" si="102"/>
        <v>250</v>
      </c>
      <c r="Q359" s="160">
        <f t="shared" si="103"/>
        <v>251</v>
      </c>
      <c r="R359" s="160">
        <f t="shared" si="103"/>
        <v>247</v>
      </c>
      <c r="S359" s="160">
        <f t="shared" si="104"/>
        <v>244</v>
      </c>
      <c r="T359" s="160">
        <f t="shared" si="105"/>
        <v>250</v>
      </c>
      <c r="U359" s="160">
        <f t="shared" si="106"/>
        <v>255</v>
      </c>
    </row>
    <row r="360" spans="1:21" ht="18" customHeight="1">
      <c r="A360" s="194" t="s">
        <v>1500</v>
      </c>
      <c r="B360" s="194" t="s">
        <v>1502</v>
      </c>
      <c r="C360" s="212" t="s">
        <v>473</v>
      </c>
      <c r="D360" s="201">
        <f>VLOOKUP($C360,'3.내부이동'!$C$7:$AA$501,20,FALSE)</f>
        <v>115</v>
      </c>
      <c r="E360" s="201">
        <f>VLOOKUP($C360,'3.내부이동'!$C$7:$AA$501,21,FALSE)</f>
        <v>115</v>
      </c>
      <c r="F360" s="201">
        <f>VLOOKUP($C360,'3.내부이동'!$C$7:$AA$501,22,FALSE)</f>
        <v>113</v>
      </c>
      <c r="G360" s="201">
        <f>VLOOKUP($C360,'3.내부이동'!$C$7:$AA$501,23,FALSE)</f>
        <v>112</v>
      </c>
      <c r="H360" s="201">
        <f>VLOOKUP($C360,'3.내부이동'!$C$7:$AA$501,24,FALSE)</f>
        <v>114</v>
      </c>
      <c r="I360" s="201">
        <f>VLOOKUP($C360,'3.내부이동'!$C$7:$AA$501,25,FALSE)</f>
        <v>117</v>
      </c>
      <c r="J360" s="114">
        <f>IF(ISERROR(VLOOKUP($C360,'2.사회적인구 행정구역별 집계'!$C$6:$M$73,2,FALSE)),0,VLOOKUP($C360,'2.사회적인구 행정구역별 집계'!$C$6:$M$73,2,FALSE))</f>
        <v>0</v>
      </c>
      <c r="K360" s="114"/>
      <c r="L360" s="114">
        <f>IF(ISERROR(VLOOKUP($C360,'2.사회적인구 행정구역별 집계'!$C$6:$M$73,3,FALSE)),0,VLOOKUP($C360,'2.사회적인구 행정구역별 집계'!$C$6:$M$73,3,FALSE))</f>
        <v>0</v>
      </c>
      <c r="M360" s="114">
        <f>IF(ISERROR(VLOOKUP($C360,'2.사회적인구 행정구역별 집계'!$C$6:$M$73,4,FALSE)),0,VLOOKUP($C360,'2.사회적인구 행정구역별 집계'!$C$6:$M$73,4,FALSE))</f>
        <v>0</v>
      </c>
      <c r="N360" s="114">
        <f>IF(ISERROR(VLOOKUP($C360,'2.사회적인구 행정구역별 집계'!$C$6:$M$73,5,FALSE)),0,VLOOKUP($C360,'2.사회적인구 행정구역별 집계'!$C$6:$M$73,5,FALSE))</f>
        <v>0</v>
      </c>
      <c r="O360" s="114">
        <f>IF(ISERROR(VLOOKUP($C360,'2.사회적인구 행정구역별 집계'!$C$6:$M$73,6,FALSE)),0,VLOOKUP($C360,'2.사회적인구 행정구역별 집계'!$C$6:$M$73,6,FALSE))</f>
        <v>0</v>
      </c>
      <c r="P360" s="160">
        <f t="shared" si="102"/>
        <v>115</v>
      </c>
      <c r="Q360" s="160">
        <f t="shared" si="103"/>
        <v>115</v>
      </c>
      <c r="R360" s="160">
        <f t="shared" si="103"/>
        <v>113</v>
      </c>
      <c r="S360" s="160">
        <f t="shared" si="104"/>
        <v>112</v>
      </c>
      <c r="T360" s="160">
        <f t="shared" si="105"/>
        <v>114</v>
      </c>
      <c r="U360" s="160">
        <f t="shared" si="106"/>
        <v>117</v>
      </c>
    </row>
    <row r="361" spans="1:21" ht="18" customHeight="1">
      <c r="A361" s="194" t="s">
        <v>1500</v>
      </c>
      <c r="B361" s="194" t="s">
        <v>1503</v>
      </c>
      <c r="C361" s="212" t="s">
        <v>474</v>
      </c>
      <c r="D361" s="201">
        <f>VLOOKUP($C361,'3.내부이동'!$C$7:$AA$501,20,FALSE)</f>
        <v>114</v>
      </c>
      <c r="E361" s="201">
        <f>VLOOKUP($C361,'3.내부이동'!$C$7:$AA$501,21,FALSE)</f>
        <v>114</v>
      </c>
      <c r="F361" s="201">
        <f>VLOOKUP($C361,'3.내부이동'!$C$7:$AA$501,22,FALSE)</f>
        <v>112</v>
      </c>
      <c r="G361" s="201">
        <f>VLOOKUP($C361,'3.내부이동'!$C$7:$AA$501,23,FALSE)</f>
        <v>111</v>
      </c>
      <c r="H361" s="201">
        <f>VLOOKUP($C361,'3.내부이동'!$C$7:$AA$501,24,FALSE)</f>
        <v>113</v>
      </c>
      <c r="I361" s="201">
        <f>VLOOKUP($C361,'3.내부이동'!$C$7:$AA$501,25,FALSE)</f>
        <v>115</v>
      </c>
      <c r="J361" s="114">
        <f>IF(ISERROR(VLOOKUP($C361,'2.사회적인구 행정구역별 집계'!$C$6:$M$73,2,FALSE)),0,VLOOKUP($C361,'2.사회적인구 행정구역별 집계'!$C$6:$M$73,2,FALSE))</f>
        <v>0</v>
      </c>
      <c r="K361" s="114"/>
      <c r="L361" s="114">
        <f>IF(ISERROR(VLOOKUP($C361,'2.사회적인구 행정구역별 집계'!$C$6:$M$73,3,FALSE)),0,VLOOKUP($C361,'2.사회적인구 행정구역별 집계'!$C$6:$M$73,3,FALSE))</f>
        <v>0</v>
      </c>
      <c r="M361" s="114">
        <f>IF(ISERROR(VLOOKUP($C361,'2.사회적인구 행정구역별 집계'!$C$6:$M$73,4,FALSE)),0,VLOOKUP($C361,'2.사회적인구 행정구역별 집계'!$C$6:$M$73,4,FALSE))</f>
        <v>0</v>
      </c>
      <c r="N361" s="114">
        <f>IF(ISERROR(VLOOKUP($C361,'2.사회적인구 행정구역별 집계'!$C$6:$M$73,5,FALSE)),0,VLOOKUP($C361,'2.사회적인구 행정구역별 집계'!$C$6:$M$73,5,FALSE))</f>
        <v>0</v>
      </c>
      <c r="O361" s="114">
        <f>IF(ISERROR(VLOOKUP($C361,'2.사회적인구 행정구역별 집계'!$C$6:$M$73,6,FALSE)),0,VLOOKUP($C361,'2.사회적인구 행정구역별 집계'!$C$6:$M$73,6,FALSE))</f>
        <v>0</v>
      </c>
      <c r="P361" s="160">
        <f t="shared" si="102"/>
        <v>114</v>
      </c>
      <c r="Q361" s="160">
        <f t="shared" si="103"/>
        <v>114</v>
      </c>
      <c r="R361" s="160">
        <f t="shared" si="103"/>
        <v>112</v>
      </c>
      <c r="S361" s="160">
        <f t="shared" si="104"/>
        <v>111</v>
      </c>
      <c r="T361" s="160">
        <f t="shared" si="105"/>
        <v>113</v>
      </c>
      <c r="U361" s="160">
        <f t="shared" si="106"/>
        <v>115</v>
      </c>
    </row>
    <row r="362" spans="1:21" ht="18" customHeight="1">
      <c r="A362" s="194" t="s">
        <v>1500</v>
      </c>
      <c r="B362" s="194" t="s">
        <v>1503</v>
      </c>
      <c r="C362" s="212" t="s">
        <v>475</v>
      </c>
      <c r="D362" s="201">
        <f>VLOOKUP($C362,'3.내부이동'!$C$7:$AA$501,20,FALSE)</f>
        <v>64</v>
      </c>
      <c r="E362" s="201">
        <f>VLOOKUP($C362,'3.내부이동'!$C$7:$AA$501,21,FALSE)</f>
        <v>64</v>
      </c>
      <c r="F362" s="201">
        <f>VLOOKUP($C362,'3.내부이동'!$C$7:$AA$501,22,FALSE)</f>
        <v>63</v>
      </c>
      <c r="G362" s="201">
        <f>VLOOKUP($C362,'3.내부이동'!$C$7:$AA$501,23,FALSE)</f>
        <v>62</v>
      </c>
      <c r="H362" s="201">
        <f>VLOOKUP($C362,'3.내부이동'!$C$7:$AA$501,24,FALSE)</f>
        <v>64</v>
      </c>
      <c r="I362" s="201">
        <f>VLOOKUP($C362,'3.내부이동'!$C$7:$AA$501,25,FALSE)</f>
        <v>65</v>
      </c>
      <c r="J362" s="114">
        <f>IF(ISERROR(VLOOKUP($C362,'2.사회적인구 행정구역별 집계'!$C$6:$M$73,2,FALSE)),0,VLOOKUP($C362,'2.사회적인구 행정구역별 집계'!$C$6:$M$73,2,FALSE))</f>
        <v>0</v>
      </c>
      <c r="K362" s="114"/>
      <c r="L362" s="114">
        <f>IF(ISERROR(VLOOKUP($C362,'2.사회적인구 행정구역별 집계'!$C$6:$M$73,3,FALSE)),0,VLOOKUP($C362,'2.사회적인구 행정구역별 집계'!$C$6:$M$73,3,FALSE))</f>
        <v>0</v>
      </c>
      <c r="M362" s="114">
        <f>IF(ISERROR(VLOOKUP($C362,'2.사회적인구 행정구역별 집계'!$C$6:$M$73,4,FALSE)),0,VLOOKUP($C362,'2.사회적인구 행정구역별 집계'!$C$6:$M$73,4,FALSE))</f>
        <v>0</v>
      </c>
      <c r="N362" s="114">
        <f>IF(ISERROR(VLOOKUP($C362,'2.사회적인구 행정구역별 집계'!$C$6:$M$73,5,FALSE)),0,VLOOKUP($C362,'2.사회적인구 행정구역별 집계'!$C$6:$M$73,5,FALSE))</f>
        <v>0</v>
      </c>
      <c r="O362" s="114">
        <f>IF(ISERROR(VLOOKUP($C362,'2.사회적인구 행정구역별 집계'!$C$6:$M$73,6,FALSE)),0,VLOOKUP($C362,'2.사회적인구 행정구역별 집계'!$C$6:$M$73,6,FALSE))</f>
        <v>0</v>
      </c>
      <c r="P362" s="160">
        <f t="shared" si="102"/>
        <v>64</v>
      </c>
      <c r="Q362" s="160">
        <f t="shared" si="103"/>
        <v>64</v>
      </c>
      <c r="R362" s="160">
        <f t="shared" si="103"/>
        <v>63</v>
      </c>
      <c r="S362" s="160">
        <f t="shared" si="104"/>
        <v>62</v>
      </c>
      <c r="T362" s="160">
        <f t="shared" si="105"/>
        <v>64</v>
      </c>
      <c r="U362" s="160">
        <f t="shared" si="106"/>
        <v>65</v>
      </c>
    </row>
    <row r="363" spans="1:21" ht="18" customHeight="1">
      <c r="A363" s="194" t="s">
        <v>1500</v>
      </c>
      <c r="B363" s="194" t="s">
        <v>1504</v>
      </c>
      <c r="C363" s="212" t="s">
        <v>476</v>
      </c>
      <c r="D363" s="201">
        <f>VLOOKUP($C363,'3.내부이동'!$C$7:$AA$501,20,FALSE)</f>
        <v>138</v>
      </c>
      <c r="E363" s="201">
        <f>VLOOKUP($C363,'3.내부이동'!$C$7:$AA$501,21,FALSE)</f>
        <v>138</v>
      </c>
      <c r="F363" s="201">
        <f>VLOOKUP($C363,'3.내부이동'!$C$7:$AA$501,22,FALSE)</f>
        <v>136</v>
      </c>
      <c r="G363" s="201">
        <f>VLOOKUP($C363,'3.내부이동'!$C$7:$AA$501,23,FALSE)</f>
        <v>135</v>
      </c>
      <c r="H363" s="201">
        <f>VLOOKUP($C363,'3.내부이동'!$C$7:$AA$501,24,FALSE)</f>
        <v>138</v>
      </c>
      <c r="I363" s="201">
        <f>VLOOKUP($C363,'3.내부이동'!$C$7:$AA$501,25,FALSE)</f>
        <v>140</v>
      </c>
      <c r="J363" s="114">
        <f>IF(ISERROR(VLOOKUP($C363,'2.사회적인구 행정구역별 집계'!$C$6:$M$73,2,FALSE)),0,VLOOKUP($C363,'2.사회적인구 행정구역별 집계'!$C$6:$M$73,2,FALSE))</f>
        <v>0</v>
      </c>
      <c r="K363" s="114"/>
      <c r="L363" s="114">
        <f>IF(ISERROR(VLOOKUP($C363,'2.사회적인구 행정구역별 집계'!$C$6:$M$73,3,FALSE)),0,VLOOKUP($C363,'2.사회적인구 행정구역별 집계'!$C$6:$M$73,3,FALSE))</f>
        <v>0</v>
      </c>
      <c r="M363" s="114">
        <f>IF(ISERROR(VLOOKUP($C363,'2.사회적인구 행정구역별 집계'!$C$6:$M$73,4,FALSE)),0,VLOOKUP($C363,'2.사회적인구 행정구역별 집계'!$C$6:$M$73,4,FALSE))</f>
        <v>0</v>
      </c>
      <c r="N363" s="114">
        <f>IF(ISERROR(VLOOKUP($C363,'2.사회적인구 행정구역별 집계'!$C$6:$M$73,5,FALSE)),0,VLOOKUP($C363,'2.사회적인구 행정구역별 집계'!$C$6:$M$73,5,FALSE))</f>
        <v>0</v>
      </c>
      <c r="O363" s="114">
        <f>IF(ISERROR(VLOOKUP($C363,'2.사회적인구 행정구역별 집계'!$C$6:$M$73,6,FALSE)),0,VLOOKUP($C363,'2.사회적인구 행정구역별 집계'!$C$6:$M$73,6,FALSE))</f>
        <v>0</v>
      </c>
      <c r="P363" s="160">
        <f t="shared" si="102"/>
        <v>138</v>
      </c>
      <c r="Q363" s="160">
        <f t="shared" si="103"/>
        <v>138</v>
      </c>
      <c r="R363" s="160">
        <f t="shared" si="103"/>
        <v>136</v>
      </c>
      <c r="S363" s="160">
        <f t="shared" si="104"/>
        <v>135</v>
      </c>
      <c r="T363" s="160">
        <f t="shared" si="105"/>
        <v>138</v>
      </c>
      <c r="U363" s="160">
        <f t="shared" si="106"/>
        <v>140</v>
      </c>
    </row>
    <row r="364" spans="1:21" ht="18" customHeight="1">
      <c r="A364" s="194" t="s">
        <v>1500</v>
      </c>
      <c r="B364" s="194" t="s">
        <v>1504</v>
      </c>
      <c r="C364" s="212" t="s">
        <v>477</v>
      </c>
      <c r="D364" s="201">
        <f>VLOOKUP($C364,'3.내부이동'!$C$7:$AA$501,20,FALSE)</f>
        <v>42</v>
      </c>
      <c r="E364" s="201">
        <f>VLOOKUP($C364,'3.내부이동'!$C$7:$AA$501,21,FALSE)</f>
        <v>42</v>
      </c>
      <c r="F364" s="201">
        <f>VLOOKUP($C364,'3.내부이동'!$C$7:$AA$501,22,FALSE)</f>
        <v>41</v>
      </c>
      <c r="G364" s="201">
        <f>VLOOKUP($C364,'3.내부이동'!$C$7:$AA$501,23,FALSE)</f>
        <v>41</v>
      </c>
      <c r="H364" s="201">
        <f>VLOOKUP($C364,'3.내부이동'!$C$7:$AA$501,24,FALSE)</f>
        <v>42</v>
      </c>
      <c r="I364" s="201">
        <f>VLOOKUP($C364,'3.내부이동'!$C$7:$AA$501,25,FALSE)</f>
        <v>43</v>
      </c>
      <c r="J364" s="114">
        <f>IF(ISERROR(VLOOKUP($C364,'2.사회적인구 행정구역별 집계'!$C$6:$M$73,2,FALSE)),0,VLOOKUP($C364,'2.사회적인구 행정구역별 집계'!$C$6:$M$73,2,FALSE))</f>
        <v>0</v>
      </c>
      <c r="K364" s="114"/>
      <c r="L364" s="114">
        <f>IF(ISERROR(VLOOKUP($C364,'2.사회적인구 행정구역별 집계'!$C$6:$M$73,3,FALSE)),0,VLOOKUP($C364,'2.사회적인구 행정구역별 집계'!$C$6:$M$73,3,FALSE))</f>
        <v>0</v>
      </c>
      <c r="M364" s="114">
        <f>IF(ISERROR(VLOOKUP($C364,'2.사회적인구 행정구역별 집계'!$C$6:$M$73,4,FALSE)),0,VLOOKUP($C364,'2.사회적인구 행정구역별 집계'!$C$6:$M$73,4,FALSE))</f>
        <v>0</v>
      </c>
      <c r="N364" s="114">
        <f>IF(ISERROR(VLOOKUP($C364,'2.사회적인구 행정구역별 집계'!$C$6:$M$73,5,FALSE)),0,VLOOKUP($C364,'2.사회적인구 행정구역별 집계'!$C$6:$M$73,5,FALSE))</f>
        <v>0</v>
      </c>
      <c r="O364" s="114">
        <f>IF(ISERROR(VLOOKUP($C364,'2.사회적인구 행정구역별 집계'!$C$6:$M$73,6,FALSE)),0,VLOOKUP($C364,'2.사회적인구 행정구역별 집계'!$C$6:$M$73,6,FALSE))</f>
        <v>0</v>
      </c>
      <c r="P364" s="160">
        <f t="shared" si="102"/>
        <v>42</v>
      </c>
      <c r="Q364" s="160">
        <f t="shared" si="103"/>
        <v>42</v>
      </c>
      <c r="R364" s="160">
        <f t="shared" si="103"/>
        <v>41</v>
      </c>
      <c r="S364" s="160">
        <f t="shared" si="104"/>
        <v>41</v>
      </c>
      <c r="T364" s="160">
        <f t="shared" si="105"/>
        <v>42</v>
      </c>
      <c r="U364" s="160">
        <f t="shared" si="106"/>
        <v>43</v>
      </c>
    </row>
    <row r="365" spans="1:21" ht="18" customHeight="1">
      <c r="A365" s="194" t="s">
        <v>1500</v>
      </c>
      <c r="B365" s="194" t="s">
        <v>1505</v>
      </c>
      <c r="C365" s="212" t="s">
        <v>478</v>
      </c>
      <c r="D365" s="201">
        <f>VLOOKUP($C365,'3.내부이동'!$C$7:$AA$501,20,FALSE)</f>
        <v>191</v>
      </c>
      <c r="E365" s="201">
        <f>VLOOKUP($C365,'3.내부이동'!$C$7:$AA$501,21,FALSE)</f>
        <v>191</v>
      </c>
      <c r="F365" s="201">
        <f>VLOOKUP($C365,'3.내부이동'!$C$7:$AA$501,22,FALSE)</f>
        <v>188</v>
      </c>
      <c r="G365" s="201">
        <f>VLOOKUP($C365,'3.내부이동'!$C$7:$AA$501,23,FALSE)</f>
        <v>186</v>
      </c>
      <c r="H365" s="201">
        <f>VLOOKUP($C365,'3.내부이동'!$C$7:$AA$501,24,FALSE)</f>
        <v>191</v>
      </c>
      <c r="I365" s="201">
        <f>VLOOKUP($C365,'3.내부이동'!$C$7:$AA$501,25,FALSE)</f>
        <v>194</v>
      </c>
      <c r="J365" s="114">
        <f>IF(ISERROR(VLOOKUP($C365,'2.사회적인구 행정구역별 집계'!$C$6:$M$73,2,FALSE)),0,VLOOKUP($C365,'2.사회적인구 행정구역별 집계'!$C$6:$M$73,2,FALSE))</f>
        <v>0</v>
      </c>
      <c r="K365" s="114"/>
      <c r="L365" s="114">
        <f>IF(ISERROR(VLOOKUP($C365,'2.사회적인구 행정구역별 집계'!$C$6:$M$73,3,FALSE)),0,VLOOKUP($C365,'2.사회적인구 행정구역별 집계'!$C$6:$M$73,3,FALSE))</f>
        <v>0</v>
      </c>
      <c r="M365" s="114">
        <f>IF(ISERROR(VLOOKUP($C365,'2.사회적인구 행정구역별 집계'!$C$6:$M$73,4,FALSE)),0,VLOOKUP($C365,'2.사회적인구 행정구역별 집계'!$C$6:$M$73,4,FALSE))</f>
        <v>0</v>
      </c>
      <c r="N365" s="114">
        <f>IF(ISERROR(VLOOKUP($C365,'2.사회적인구 행정구역별 집계'!$C$6:$M$73,5,FALSE)),0,VLOOKUP($C365,'2.사회적인구 행정구역별 집계'!$C$6:$M$73,5,FALSE))</f>
        <v>0</v>
      </c>
      <c r="O365" s="114">
        <f>IF(ISERROR(VLOOKUP($C365,'2.사회적인구 행정구역별 집계'!$C$6:$M$73,6,FALSE)),0,VLOOKUP($C365,'2.사회적인구 행정구역별 집계'!$C$6:$M$73,6,FALSE))</f>
        <v>0</v>
      </c>
      <c r="P365" s="160">
        <f t="shared" si="102"/>
        <v>191</v>
      </c>
      <c r="Q365" s="160">
        <f t="shared" si="103"/>
        <v>191</v>
      </c>
      <c r="R365" s="160">
        <f t="shared" si="103"/>
        <v>188</v>
      </c>
      <c r="S365" s="160">
        <f t="shared" si="104"/>
        <v>186</v>
      </c>
      <c r="T365" s="160">
        <f t="shared" si="105"/>
        <v>191</v>
      </c>
      <c r="U365" s="160">
        <f t="shared" si="106"/>
        <v>194</v>
      </c>
    </row>
    <row r="366" spans="1:21" ht="18" customHeight="1">
      <c r="A366" s="194" t="s">
        <v>1500</v>
      </c>
      <c r="B366" s="194" t="s">
        <v>1505</v>
      </c>
      <c r="C366" s="212" t="s">
        <v>479</v>
      </c>
      <c r="D366" s="201">
        <f>VLOOKUP($C366,'3.내부이동'!$C$7:$AA$501,20,FALSE)</f>
        <v>180</v>
      </c>
      <c r="E366" s="201">
        <f>VLOOKUP($C366,'3.내부이동'!$C$7:$AA$501,21,FALSE)</f>
        <v>180</v>
      </c>
      <c r="F366" s="201">
        <f>VLOOKUP($C366,'3.내부이동'!$C$7:$AA$501,22,FALSE)</f>
        <v>177</v>
      </c>
      <c r="G366" s="201">
        <f>VLOOKUP($C366,'3.내부이동'!$C$7:$AA$501,23,FALSE)</f>
        <v>176</v>
      </c>
      <c r="H366" s="201">
        <f>VLOOKUP($C366,'3.내부이동'!$C$7:$AA$501,24,FALSE)</f>
        <v>180</v>
      </c>
      <c r="I366" s="201">
        <f>VLOOKUP($C366,'3.내부이동'!$C$7:$AA$501,25,FALSE)</f>
        <v>183</v>
      </c>
      <c r="J366" s="114">
        <f>IF(ISERROR(VLOOKUP($C366,'2.사회적인구 행정구역별 집계'!$C$6:$M$73,2,FALSE)),0,VLOOKUP($C366,'2.사회적인구 행정구역별 집계'!$C$6:$M$73,2,FALSE))</f>
        <v>0</v>
      </c>
      <c r="K366" s="114"/>
      <c r="L366" s="114">
        <f>IF(ISERROR(VLOOKUP($C366,'2.사회적인구 행정구역별 집계'!$C$6:$M$73,3,FALSE)),0,VLOOKUP($C366,'2.사회적인구 행정구역별 집계'!$C$6:$M$73,3,FALSE))</f>
        <v>0</v>
      </c>
      <c r="M366" s="114">
        <f>IF(ISERROR(VLOOKUP($C366,'2.사회적인구 행정구역별 집계'!$C$6:$M$73,4,FALSE)),0,VLOOKUP($C366,'2.사회적인구 행정구역별 집계'!$C$6:$M$73,4,FALSE))</f>
        <v>0</v>
      </c>
      <c r="N366" s="114">
        <f>IF(ISERROR(VLOOKUP($C366,'2.사회적인구 행정구역별 집계'!$C$6:$M$73,5,FALSE)),0,VLOOKUP($C366,'2.사회적인구 행정구역별 집계'!$C$6:$M$73,5,FALSE))</f>
        <v>0</v>
      </c>
      <c r="O366" s="114">
        <f>IF(ISERROR(VLOOKUP($C366,'2.사회적인구 행정구역별 집계'!$C$6:$M$73,6,FALSE)),0,VLOOKUP($C366,'2.사회적인구 행정구역별 집계'!$C$6:$M$73,6,FALSE))</f>
        <v>0</v>
      </c>
      <c r="P366" s="160">
        <f t="shared" si="102"/>
        <v>180</v>
      </c>
      <c r="Q366" s="160">
        <f t="shared" si="103"/>
        <v>180</v>
      </c>
      <c r="R366" s="160">
        <f t="shared" si="103"/>
        <v>177</v>
      </c>
      <c r="S366" s="160">
        <f t="shared" si="104"/>
        <v>176</v>
      </c>
      <c r="T366" s="160">
        <f t="shared" si="105"/>
        <v>180</v>
      </c>
      <c r="U366" s="160">
        <f t="shared" si="106"/>
        <v>183</v>
      </c>
    </row>
    <row r="367" spans="1:21" ht="18" customHeight="1">
      <c r="A367" s="194" t="s">
        <v>1500</v>
      </c>
      <c r="B367" s="194" t="s">
        <v>1506</v>
      </c>
      <c r="C367" s="197" t="s">
        <v>480</v>
      </c>
      <c r="D367" s="201">
        <f>VLOOKUP($C367,'3.내부이동'!$C$7:$AA$501,20,FALSE)</f>
        <v>87</v>
      </c>
      <c r="E367" s="201">
        <f>VLOOKUP($C367,'3.내부이동'!$C$7:$AA$501,21,FALSE)</f>
        <v>87</v>
      </c>
      <c r="F367" s="201">
        <f>VLOOKUP($C367,'3.내부이동'!$C$7:$AA$501,22,FALSE)</f>
        <v>86</v>
      </c>
      <c r="G367" s="201">
        <f>VLOOKUP($C367,'3.내부이동'!$C$7:$AA$501,23,FALSE)</f>
        <v>85</v>
      </c>
      <c r="H367" s="201">
        <f>VLOOKUP($C367,'3.내부이동'!$C$7:$AA$501,24,FALSE)</f>
        <v>87</v>
      </c>
      <c r="I367" s="201">
        <f>VLOOKUP($C367,'3.내부이동'!$C$7:$AA$501,25,FALSE)</f>
        <v>88</v>
      </c>
      <c r="J367" s="114">
        <f>IF(ISERROR(VLOOKUP($C367,'2.사회적인구 행정구역별 집계'!$C$6:$M$73,2,FALSE)),0,VLOOKUP($C367,'2.사회적인구 행정구역별 집계'!$C$6:$M$73,2,FALSE))</f>
        <v>0</v>
      </c>
      <c r="K367" s="114"/>
      <c r="L367" s="114">
        <f>IF(ISERROR(VLOOKUP($C367,'2.사회적인구 행정구역별 집계'!$C$6:$M$73,3,FALSE)),0,VLOOKUP($C367,'2.사회적인구 행정구역별 집계'!$C$6:$M$73,3,FALSE))</f>
        <v>0</v>
      </c>
      <c r="M367" s="114">
        <f>IF(ISERROR(VLOOKUP($C367,'2.사회적인구 행정구역별 집계'!$C$6:$M$73,4,FALSE)),0,VLOOKUP($C367,'2.사회적인구 행정구역별 집계'!$C$6:$M$73,4,FALSE))</f>
        <v>0</v>
      </c>
      <c r="N367" s="114">
        <f>IF(ISERROR(VLOOKUP($C367,'2.사회적인구 행정구역별 집계'!$C$6:$M$73,5,FALSE)),0,VLOOKUP($C367,'2.사회적인구 행정구역별 집계'!$C$6:$M$73,5,FALSE))</f>
        <v>0</v>
      </c>
      <c r="O367" s="114">
        <f>IF(ISERROR(VLOOKUP($C367,'2.사회적인구 행정구역별 집계'!$C$6:$M$73,6,FALSE)),0,VLOOKUP($C367,'2.사회적인구 행정구역별 집계'!$C$6:$M$73,6,FALSE))</f>
        <v>0</v>
      </c>
      <c r="P367" s="160">
        <f t="shared" si="102"/>
        <v>87</v>
      </c>
      <c r="Q367" s="160">
        <f t="shared" si="103"/>
        <v>87</v>
      </c>
      <c r="R367" s="160">
        <f t="shared" si="103"/>
        <v>86</v>
      </c>
      <c r="S367" s="160">
        <f t="shared" si="104"/>
        <v>85</v>
      </c>
      <c r="T367" s="160">
        <f t="shared" si="105"/>
        <v>87</v>
      </c>
      <c r="U367" s="160">
        <f t="shared" si="106"/>
        <v>88</v>
      </c>
    </row>
    <row r="368" spans="1:21" ht="18" customHeight="1">
      <c r="A368" s="194" t="s">
        <v>1500</v>
      </c>
      <c r="B368" s="194" t="s">
        <v>1506</v>
      </c>
      <c r="C368" s="197" t="s">
        <v>481</v>
      </c>
      <c r="D368" s="201">
        <f>VLOOKUP($C368,'3.내부이동'!$C$7:$AA$501,20,FALSE)</f>
        <v>122</v>
      </c>
      <c r="E368" s="201">
        <f>VLOOKUP($C368,'3.내부이동'!$C$7:$AA$501,21,FALSE)</f>
        <v>122</v>
      </c>
      <c r="F368" s="201">
        <f>VLOOKUP($C368,'3.내부이동'!$C$7:$AA$501,22,FALSE)</f>
        <v>120</v>
      </c>
      <c r="G368" s="201">
        <f>VLOOKUP($C368,'3.내부이동'!$C$7:$AA$501,23,FALSE)</f>
        <v>119</v>
      </c>
      <c r="H368" s="201">
        <f>VLOOKUP($C368,'3.내부이동'!$C$7:$AA$501,24,FALSE)</f>
        <v>122</v>
      </c>
      <c r="I368" s="201">
        <f>VLOOKUP($C368,'3.내부이동'!$C$7:$AA$501,25,FALSE)</f>
        <v>124</v>
      </c>
      <c r="J368" s="114">
        <f>IF(ISERROR(VLOOKUP($C368,'2.사회적인구 행정구역별 집계'!$C$6:$M$73,2,FALSE)),0,VLOOKUP($C368,'2.사회적인구 행정구역별 집계'!$C$6:$M$73,2,FALSE))</f>
        <v>0</v>
      </c>
      <c r="K368" s="114"/>
      <c r="L368" s="114">
        <f>IF(ISERROR(VLOOKUP($C368,'2.사회적인구 행정구역별 집계'!$C$6:$M$73,3,FALSE)),0,VLOOKUP($C368,'2.사회적인구 행정구역별 집계'!$C$6:$M$73,3,FALSE))</f>
        <v>0</v>
      </c>
      <c r="M368" s="114">
        <f>IF(ISERROR(VLOOKUP($C368,'2.사회적인구 행정구역별 집계'!$C$6:$M$73,4,FALSE)),0,VLOOKUP($C368,'2.사회적인구 행정구역별 집계'!$C$6:$M$73,4,FALSE))</f>
        <v>0</v>
      </c>
      <c r="N368" s="114">
        <f>IF(ISERROR(VLOOKUP($C368,'2.사회적인구 행정구역별 집계'!$C$6:$M$73,5,FALSE)),0,VLOOKUP($C368,'2.사회적인구 행정구역별 집계'!$C$6:$M$73,5,FALSE))</f>
        <v>0</v>
      </c>
      <c r="O368" s="114">
        <f>IF(ISERROR(VLOOKUP($C368,'2.사회적인구 행정구역별 집계'!$C$6:$M$73,6,FALSE)),0,VLOOKUP($C368,'2.사회적인구 행정구역별 집계'!$C$6:$M$73,6,FALSE))</f>
        <v>0</v>
      </c>
      <c r="P368" s="160">
        <f t="shared" si="102"/>
        <v>122</v>
      </c>
      <c r="Q368" s="160">
        <f t="shared" si="103"/>
        <v>122</v>
      </c>
      <c r="R368" s="160">
        <f t="shared" si="103"/>
        <v>120</v>
      </c>
      <c r="S368" s="160">
        <f t="shared" si="104"/>
        <v>119</v>
      </c>
      <c r="T368" s="160">
        <f t="shared" si="105"/>
        <v>122</v>
      </c>
      <c r="U368" s="160">
        <f t="shared" si="106"/>
        <v>124</v>
      </c>
    </row>
    <row r="369" spans="1:21" ht="18" customHeight="1">
      <c r="A369" s="194" t="s">
        <v>1500</v>
      </c>
      <c r="B369" s="194" t="s">
        <v>1507</v>
      </c>
      <c r="C369" s="212" t="s">
        <v>482</v>
      </c>
      <c r="D369" s="201">
        <f>VLOOKUP($C369,'3.내부이동'!$C$7:$AA$501,20,FALSE)</f>
        <v>44</v>
      </c>
      <c r="E369" s="201">
        <f>VLOOKUP($C369,'3.내부이동'!$C$7:$AA$501,21,FALSE)</f>
        <v>44</v>
      </c>
      <c r="F369" s="201">
        <f>VLOOKUP($C369,'3.내부이동'!$C$7:$AA$501,22,FALSE)</f>
        <v>44</v>
      </c>
      <c r="G369" s="201">
        <f>VLOOKUP($C369,'3.내부이동'!$C$7:$AA$501,23,FALSE)</f>
        <v>42</v>
      </c>
      <c r="H369" s="201">
        <f>VLOOKUP($C369,'3.내부이동'!$C$7:$AA$501,24,FALSE)</f>
        <v>43</v>
      </c>
      <c r="I369" s="201">
        <f>VLOOKUP($C369,'3.내부이동'!$C$7:$AA$501,25,FALSE)</f>
        <v>44</v>
      </c>
      <c r="J369" s="114">
        <f>IF(ISERROR(VLOOKUP($C369,'2.사회적인구 행정구역별 집계'!$C$6:$M$73,2,FALSE)),0,VLOOKUP($C369,'2.사회적인구 행정구역별 집계'!$C$6:$M$73,2,FALSE))</f>
        <v>0</v>
      </c>
      <c r="K369" s="114"/>
      <c r="L369" s="114">
        <f>IF(ISERROR(VLOOKUP($C369,'2.사회적인구 행정구역별 집계'!$C$6:$M$73,3,FALSE)),0,VLOOKUP($C369,'2.사회적인구 행정구역별 집계'!$C$6:$M$73,3,FALSE))</f>
        <v>0</v>
      </c>
      <c r="M369" s="114">
        <f>IF(ISERROR(VLOOKUP($C369,'2.사회적인구 행정구역별 집계'!$C$6:$M$73,4,FALSE)),0,VLOOKUP($C369,'2.사회적인구 행정구역별 집계'!$C$6:$M$73,4,FALSE))</f>
        <v>0</v>
      </c>
      <c r="N369" s="114">
        <f>IF(ISERROR(VLOOKUP($C369,'2.사회적인구 행정구역별 집계'!$C$6:$M$73,5,FALSE)),0,VLOOKUP($C369,'2.사회적인구 행정구역별 집계'!$C$6:$M$73,5,FALSE))</f>
        <v>0</v>
      </c>
      <c r="O369" s="114">
        <f>IF(ISERROR(VLOOKUP($C369,'2.사회적인구 행정구역별 집계'!$C$6:$M$73,6,FALSE)),0,VLOOKUP($C369,'2.사회적인구 행정구역별 집계'!$C$6:$M$73,6,FALSE))</f>
        <v>0</v>
      </c>
      <c r="P369" s="160">
        <f t="shared" si="102"/>
        <v>44</v>
      </c>
      <c r="Q369" s="160">
        <f t="shared" si="103"/>
        <v>44</v>
      </c>
      <c r="R369" s="160">
        <f t="shared" si="103"/>
        <v>44</v>
      </c>
      <c r="S369" s="160">
        <f t="shared" si="104"/>
        <v>42</v>
      </c>
      <c r="T369" s="160">
        <f t="shared" si="105"/>
        <v>43</v>
      </c>
      <c r="U369" s="160">
        <f t="shared" si="106"/>
        <v>44</v>
      </c>
    </row>
    <row r="370" spans="1:21" ht="18" customHeight="1">
      <c r="A370" s="194" t="s">
        <v>1500</v>
      </c>
      <c r="B370" s="194" t="s">
        <v>1508</v>
      </c>
      <c r="C370" s="213" t="s">
        <v>706</v>
      </c>
      <c r="D370" s="201">
        <f>VLOOKUP($C370,'3.내부이동'!$C$7:$AA$501,20,FALSE)</f>
        <v>157</v>
      </c>
      <c r="E370" s="201">
        <f>VLOOKUP($C370,'3.내부이동'!$C$7:$AA$501,21,FALSE)</f>
        <v>157</v>
      </c>
      <c r="F370" s="201">
        <f>VLOOKUP($C370,'3.내부이동'!$C$7:$AA$501,22,FALSE)</f>
        <v>155</v>
      </c>
      <c r="G370" s="201">
        <f>VLOOKUP($C370,'3.내부이동'!$C$7:$AA$501,23,FALSE)</f>
        <v>153</v>
      </c>
      <c r="H370" s="201">
        <f>VLOOKUP($C370,'3.내부이동'!$C$7:$AA$501,24,FALSE)</f>
        <v>157</v>
      </c>
      <c r="I370" s="201">
        <f>VLOOKUP($C370,'3.내부이동'!$C$7:$AA$501,25,FALSE)</f>
        <v>160</v>
      </c>
      <c r="J370" s="114">
        <f>IF(ISERROR(VLOOKUP($C370,'2.사회적인구 행정구역별 집계'!$C$6:$M$73,2,FALSE)),0,VLOOKUP($C370,'2.사회적인구 행정구역별 집계'!$C$6:$M$73,2,FALSE))</f>
        <v>0</v>
      </c>
      <c r="K370" s="114"/>
      <c r="L370" s="114">
        <f>IF(ISERROR(VLOOKUP($C370,'2.사회적인구 행정구역별 집계'!$C$6:$M$73,3,FALSE)),0,VLOOKUP($C370,'2.사회적인구 행정구역별 집계'!$C$6:$M$73,3,FALSE))</f>
        <v>0</v>
      </c>
      <c r="M370" s="114">
        <f>IF(ISERROR(VLOOKUP($C370,'2.사회적인구 행정구역별 집계'!$C$6:$M$73,4,FALSE)),0,VLOOKUP($C370,'2.사회적인구 행정구역별 집계'!$C$6:$M$73,4,FALSE))</f>
        <v>0</v>
      </c>
      <c r="N370" s="114">
        <f>IF(ISERROR(VLOOKUP($C370,'2.사회적인구 행정구역별 집계'!$C$6:$M$73,5,FALSE)),0,VLOOKUP($C370,'2.사회적인구 행정구역별 집계'!$C$6:$M$73,5,FALSE))</f>
        <v>0</v>
      </c>
      <c r="O370" s="114">
        <f>IF(ISERROR(VLOOKUP($C370,'2.사회적인구 행정구역별 집계'!$C$6:$M$73,6,FALSE)),0,VLOOKUP($C370,'2.사회적인구 행정구역별 집계'!$C$6:$M$73,6,FALSE))</f>
        <v>0</v>
      </c>
      <c r="P370" s="160">
        <f t="shared" si="102"/>
        <v>157</v>
      </c>
      <c r="Q370" s="160">
        <f t="shared" si="103"/>
        <v>157</v>
      </c>
      <c r="R370" s="160">
        <f t="shared" si="103"/>
        <v>155</v>
      </c>
      <c r="S370" s="160">
        <f t="shared" si="104"/>
        <v>153</v>
      </c>
      <c r="T370" s="160">
        <f t="shared" si="105"/>
        <v>157</v>
      </c>
      <c r="U370" s="160">
        <f t="shared" si="106"/>
        <v>160</v>
      </c>
    </row>
    <row r="371" spans="1:21" ht="18" customHeight="1">
      <c r="A371" s="194" t="s">
        <v>1509</v>
      </c>
      <c r="B371" s="194" t="s">
        <v>1510</v>
      </c>
      <c r="C371" s="213" t="s">
        <v>707</v>
      </c>
      <c r="D371" s="201">
        <f>VLOOKUP($C371,'3.내부이동'!$C$7:$AA$501,20,FALSE)</f>
        <v>198</v>
      </c>
      <c r="E371" s="201">
        <f>VLOOKUP($C371,'3.내부이동'!$C$7:$AA$501,21,FALSE)</f>
        <v>198</v>
      </c>
      <c r="F371" s="201">
        <f>VLOOKUP($C371,'3.내부이동'!$C$7:$AA$501,22,FALSE)</f>
        <v>195</v>
      </c>
      <c r="G371" s="201">
        <f>VLOOKUP($C371,'3.내부이동'!$C$7:$AA$501,23,FALSE)</f>
        <v>194</v>
      </c>
      <c r="H371" s="201">
        <f>VLOOKUP($C371,'3.내부이동'!$C$7:$AA$501,24,FALSE)</f>
        <v>198</v>
      </c>
      <c r="I371" s="201">
        <f>VLOOKUP($C371,'3.내부이동'!$C$7:$AA$501,25,FALSE)</f>
        <v>202</v>
      </c>
      <c r="J371" s="114">
        <f>IF(ISERROR(VLOOKUP($C371,'2.사회적인구 행정구역별 집계'!$C$6:$M$73,2,FALSE)),0,VLOOKUP($C371,'2.사회적인구 행정구역별 집계'!$C$6:$M$73,2,FALSE))</f>
        <v>0</v>
      </c>
      <c r="K371" s="114"/>
      <c r="L371" s="114">
        <f>IF(ISERROR(VLOOKUP($C371,'2.사회적인구 행정구역별 집계'!$C$6:$M$73,3,FALSE)),0,VLOOKUP($C371,'2.사회적인구 행정구역별 집계'!$C$6:$M$73,3,FALSE))</f>
        <v>0</v>
      </c>
      <c r="M371" s="114">
        <f>IF(ISERROR(VLOOKUP($C371,'2.사회적인구 행정구역별 집계'!$C$6:$M$73,4,FALSE)),0,VLOOKUP($C371,'2.사회적인구 행정구역별 집계'!$C$6:$M$73,4,FALSE))</f>
        <v>0</v>
      </c>
      <c r="N371" s="114">
        <f>IF(ISERROR(VLOOKUP($C371,'2.사회적인구 행정구역별 집계'!$C$6:$M$73,5,FALSE)),0,VLOOKUP($C371,'2.사회적인구 행정구역별 집계'!$C$6:$M$73,5,FALSE))</f>
        <v>0</v>
      </c>
      <c r="O371" s="114">
        <f>IF(ISERROR(VLOOKUP($C371,'2.사회적인구 행정구역별 집계'!$C$6:$M$73,6,FALSE)),0,VLOOKUP($C371,'2.사회적인구 행정구역별 집계'!$C$6:$M$73,6,FALSE))</f>
        <v>0</v>
      </c>
      <c r="P371" s="160">
        <f t="shared" si="102"/>
        <v>198</v>
      </c>
      <c r="Q371" s="160">
        <f t="shared" si="103"/>
        <v>198</v>
      </c>
      <c r="R371" s="160">
        <f t="shared" si="103"/>
        <v>195</v>
      </c>
      <c r="S371" s="160">
        <f t="shared" si="104"/>
        <v>194</v>
      </c>
      <c r="T371" s="160">
        <f t="shared" si="105"/>
        <v>198</v>
      </c>
      <c r="U371" s="160">
        <f t="shared" si="106"/>
        <v>202</v>
      </c>
    </row>
    <row r="372" spans="1:21" ht="18" customHeight="1">
      <c r="A372" s="194" t="s">
        <v>1511</v>
      </c>
      <c r="B372" s="194" t="s">
        <v>1512</v>
      </c>
      <c r="C372" s="212" t="s">
        <v>485</v>
      </c>
      <c r="D372" s="201">
        <f>VLOOKUP($C372,'3.내부이동'!$C$7:$AA$501,20,FALSE)</f>
        <v>163</v>
      </c>
      <c r="E372" s="201">
        <f>VLOOKUP($C372,'3.내부이동'!$C$7:$AA$501,21,FALSE)</f>
        <v>163</v>
      </c>
      <c r="F372" s="201">
        <f>VLOOKUP($C372,'3.내부이동'!$C$7:$AA$501,22,FALSE)</f>
        <v>161</v>
      </c>
      <c r="G372" s="201">
        <f>VLOOKUP($C372,'3.내부이동'!$C$7:$AA$501,23,FALSE)</f>
        <v>159</v>
      </c>
      <c r="H372" s="201">
        <f>VLOOKUP($C372,'3.내부이동'!$C$7:$AA$501,24,FALSE)</f>
        <v>163</v>
      </c>
      <c r="I372" s="201">
        <f>VLOOKUP($C372,'3.내부이동'!$C$7:$AA$501,25,FALSE)</f>
        <v>166</v>
      </c>
      <c r="J372" s="114">
        <f>IF(ISERROR(VLOOKUP($C372,'2.사회적인구 행정구역별 집계'!$C$6:$M$73,2,FALSE)),0,VLOOKUP($C372,'2.사회적인구 행정구역별 집계'!$C$6:$M$73,2,FALSE))</f>
        <v>0</v>
      </c>
      <c r="K372" s="114"/>
      <c r="L372" s="114">
        <f>IF(ISERROR(VLOOKUP($C372,'2.사회적인구 행정구역별 집계'!$C$6:$M$73,3,FALSE)),0,VLOOKUP($C372,'2.사회적인구 행정구역별 집계'!$C$6:$M$73,3,FALSE))</f>
        <v>0</v>
      </c>
      <c r="M372" s="114">
        <f>IF(ISERROR(VLOOKUP($C372,'2.사회적인구 행정구역별 집계'!$C$6:$M$73,4,FALSE)),0,VLOOKUP($C372,'2.사회적인구 행정구역별 집계'!$C$6:$M$73,4,FALSE))</f>
        <v>0</v>
      </c>
      <c r="N372" s="114">
        <f>IF(ISERROR(VLOOKUP($C372,'2.사회적인구 행정구역별 집계'!$C$6:$M$73,5,FALSE)),0,VLOOKUP($C372,'2.사회적인구 행정구역별 집계'!$C$6:$M$73,5,FALSE))</f>
        <v>0</v>
      </c>
      <c r="O372" s="114">
        <f>IF(ISERROR(VLOOKUP($C372,'2.사회적인구 행정구역별 집계'!$C$6:$M$73,6,FALSE)),0,VLOOKUP($C372,'2.사회적인구 행정구역별 집계'!$C$6:$M$73,6,FALSE))</f>
        <v>0</v>
      </c>
      <c r="P372" s="160">
        <f t="shared" si="102"/>
        <v>163</v>
      </c>
      <c r="Q372" s="160">
        <f t="shared" si="103"/>
        <v>163</v>
      </c>
      <c r="R372" s="160">
        <f t="shared" si="103"/>
        <v>161</v>
      </c>
      <c r="S372" s="160">
        <f t="shared" si="104"/>
        <v>159</v>
      </c>
      <c r="T372" s="160">
        <f t="shared" si="105"/>
        <v>163</v>
      </c>
      <c r="U372" s="160">
        <f t="shared" si="106"/>
        <v>166</v>
      </c>
    </row>
    <row r="373" spans="1:21" ht="18" customHeight="1">
      <c r="A373" s="194" t="s">
        <v>1511</v>
      </c>
      <c r="B373" s="194" t="s">
        <v>1512</v>
      </c>
      <c r="C373" s="212" t="s">
        <v>486</v>
      </c>
      <c r="D373" s="201">
        <f>VLOOKUP($C373,'3.내부이동'!$C$7:$AA$501,20,FALSE)</f>
        <v>99</v>
      </c>
      <c r="E373" s="201">
        <f>VLOOKUP($C373,'3.내부이동'!$C$7:$AA$501,21,FALSE)</f>
        <v>99</v>
      </c>
      <c r="F373" s="201">
        <f>VLOOKUP($C373,'3.내부이동'!$C$7:$AA$501,22,FALSE)</f>
        <v>97</v>
      </c>
      <c r="G373" s="201">
        <f>VLOOKUP($C373,'3.내부이동'!$C$7:$AA$501,23,FALSE)</f>
        <v>96</v>
      </c>
      <c r="H373" s="201">
        <f>VLOOKUP($C373,'3.내부이동'!$C$7:$AA$501,24,FALSE)</f>
        <v>99</v>
      </c>
      <c r="I373" s="201">
        <f>VLOOKUP($C373,'3.내부이동'!$C$7:$AA$501,25,FALSE)</f>
        <v>100</v>
      </c>
      <c r="J373" s="114">
        <f>IF(ISERROR(VLOOKUP($C373,'2.사회적인구 행정구역별 집계'!$C$6:$M$73,2,FALSE)),0,VLOOKUP($C373,'2.사회적인구 행정구역별 집계'!$C$6:$M$73,2,FALSE))</f>
        <v>0</v>
      </c>
      <c r="K373" s="114"/>
      <c r="L373" s="114">
        <f>IF(ISERROR(VLOOKUP($C373,'2.사회적인구 행정구역별 집계'!$C$6:$M$73,3,FALSE)),0,VLOOKUP($C373,'2.사회적인구 행정구역별 집계'!$C$6:$M$73,3,FALSE))</f>
        <v>0</v>
      </c>
      <c r="M373" s="114">
        <f>IF(ISERROR(VLOOKUP($C373,'2.사회적인구 행정구역별 집계'!$C$6:$M$73,4,FALSE)),0,VLOOKUP($C373,'2.사회적인구 행정구역별 집계'!$C$6:$M$73,4,FALSE))</f>
        <v>0</v>
      </c>
      <c r="N373" s="114">
        <f>IF(ISERROR(VLOOKUP($C373,'2.사회적인구 행정구역별 집계'!$C$6:$M$73,5,FALSE)),0,VLOOKUP($C373,'2.사회적인구 행정구역별 집계'!$C$6:$M$73,5,FALSE))</f>
        <v>0</v>
      </c>
      <c r="O373" s="114">
        <f>IF(ISERROR(VLOOKUP($C373,'2.사회적인구 행정구역별 집계'!$C$6:$M$73,6,FALSE)),0,VLOOKUP($C373,'2.사회적인구 행정구역별 집계'!$C$6:$M$73,6,FALSE))</f>
        <v>0</v>
      </c>
      <c r="P373" s="160">
        <f t="shared" si="102"/>
        <v>99</v>
      </c>
      <c r="Q373" s="160">
        <f t="shared" si="103"/>
        <v>99</v>
      </c>
      <c r="R373" s="160">
        <f t="shared" si="103"/>
        <v>97</v>
      </c>
      <c r="S373" s="160">
        <f t="shared" si="104"/>
        <v>96</v>
      </c>
      <c r="T373" s="160">
        <f t="shared" si="105"/>
        <v>99</v>
      </c>
      <c r="U373" s="160">
        <f t="shared" si="106"/>
        <v>100</v>
      </c>
    </row>
    <row r="374" spans="1:21" ht="18" customHeight="1">
      <c r="A374" s="194" t="s">
        <v>1511</v>
      </c>
      <c r="B374" s="194" t="s">
        <v>1512</v>
      </c>
      <c r="C374" s="212" t="s">
        <v>487</v>
      </c>
      <c r="D374" s="201">
        <f>VLOOKUP($C374,'3.내부이동'!$C$7:$AA$501,20,FALSE)</f>
        <v>160</v>
      </c>
      <c r="E374" s="201">
        <f>VLOOKUP($C374,'3.내부이동'!$C$7:$AA$501,21,FALSE)</f>
        <v>160</v>
      </c>
      <c r="F374" s="201">
        <f>VLOOKUP($C374,'3.내부이동'!$C$7:$AA$501,22,FALSE)</f>
        <v>158</v>
      </c>
      <c r="G374" s="201">
        <f>VLOOKUP($C374,'3.내부이동'!$C$7:$AA$501,23,FALSE)</f>
        <v>156</v>
      </c>
      <c r="H374" s="201">
        <f>VLOOKUP($C374,'3.내부이동'!$C$7:$AA$501,24,FALSE)</f>
        <v>160</v>
      </c>
      <c r="I374" s="201">
        <f>VLOOKUP($C374,'3.내부이동'!$C$7:$AA$501,25,FALSE)</f>
        <v>163</v>
      </c>
      <c r="J374" s="114">
        <f>IF(ISERROR(VLOOKUP($C374,'2.사회적인구 행정구역별 집계'!$C$6:$M$73,2,FALSE)),0,VLOOKUP($C374,'2.사회적인구 행정구역별 집계'!$C$6:$M$73,2,FALSE))</f>
        <v>0</v>
      </c>
      <c r="K374" s="114"/>
      <c r="L374" s="114">
        <f>IF(ISERROR(VLOOKUP($C374,'2.사회적인구 행정구역별 집계'!$C$6:$M$73,3,FALSE)),0,VLOOKUP($C374,'2.사회적인구 행정구역별 집계'!$C$6:$M$73,3,FALSE))</f>
        <v>0</v>
      </c>
      <c r="M374" s="114">
        <f>IF(ISERROR(VLOOKUP($C374,'2.사회적인구 행정구역별 집계'!$C$6:$M$73,4,FALSE)),0,VLOOKUP($C374,'2.사회적인구 행정구역별 집계'!$C$6:$M$73,4,FALSE))</f>
        <v>0</v>
      </c>
      <c r="N374" s="114">
        <f>IF(ISERROR(VLOOKUP($C374,'2.사회적인구 행정구역별 집계'!$C$6:$M$73,5,FALSE)),0,VLOOKUP($C374,'2.사회적인구 행정구역별 집계'!$C$6:$M$73,5,FALSE))</f>
        <v>0</v>
      </c>
      <c r="O374" s="114">
        <f>IF(ISERROR(VLOOKUP($C374,'2.사회적인구 행정구역별 집계'!$C$6:$M$73,6,FALSE)),0,VLOOKUP($C374,'2.사회적인구 행정구역별 집계'!$C$6:$M$73,6,FALSE))</f>
        <v>0</v>
      </c>
      <c r="P374" s="160">
        <f t="shared" si="102"/>
        <v>160</v>
      </c>
      <c r="Q374" s="160">
        <f t="shared" si="103"/>
        <v>160</v>
      </c>
      <c r="R374" s="160">
        <f t="shared" si="103"/>
        <v>158</v>
      </c>
      <c r="S374" s="160">
        <f t="shared" si="104"/>
        <v>156</v>
      </c>
      <c r="T374" s="160">
        <f t="shared" si="105"/>
        <v>160</v>
      </c>
      <c r="U374" s="160">
        <f t="shared" si="106"/>
        <v>163</v>
      </c>
    </row>
    <row r="375" spans="1:21" ht="18" customHeight="1">
      <c r="A375" s="194" t="s">
        <v>1511</v>
      </c>
      <c r="B375" s="194" t="s">
        <v>1513</v>
      </c>
      <c r="C375" s="197" t="s">
        <v>488</v>
      </c>
      <c r="D375" s="201">
        <f>VLOOKUP($C375,'3.내부이동'!$C$7:$AA$501,20,FALSE)</f>
        <v>119</v>
      </c>
      <c r="E375" s="201">
        <f>VLOOKUP($C375,'3.내부이동'!$C$7:$AA$501,21,FALSE)</f>
        <v>119</v>
      </c>
      <c r="F375" s="201">
        <f>VLOOKUP($C375,'3.내부이동'!$C$7:$AA$501,22,FALSE)</f>
        <v>117</v>
      </c>
      <c r="G375" s="201">
        <f>VLOOKUP($C375,'3.내부이동'!$C$7:$AA$501,23,FALSE)</f>
        <v>116</v>
      </c>
      <c r="H375" s="201">
        <f>VLOOKUP($C375,'3.내부이동'!$C$7:$AA$501,24,FALSE)</f>
        <v>119</v>
      </c>
      <c r="I375" s="201">
        <f>VLOOKUP($C375,'3.내부이동'!$C$7:$AA$501,25,FALSE)</f>
        <v>121</v>
      </c>
      <c r="J375" s="114">
        <f>IF(ISERROR(VLOOKUP($C375,'2.사회적인구 행정구역별 집계'!$C$6:$M$73,2,FALSE)),0,VLOOKUP($C375,'2.사회적인구 행정구역별 집계'!$C$6:$M$73,2,FALSE))</f>
        <v>0</v>
      </c>
      <c r="K375" s="114"/>
      <c r="L375" s="114">
        <f>IF(ISERROR(VLOOKUP($C375,'2.사회적인구 행정구역별 집계'!$C$6:$M$73,3,FALSE)),0,VLOOKUP($C375,'2.사회적인구 행정구역별 집계'!$C$6:$M$73,3,FALSE))</f>
        <v>0</v>
      </c>
      <c r="M375" s="114">
        <f>IF(ISERROR(VLOOKUP($C375,'2.사회적인구 행정구역별 집계'!$C$6:$M$73,4,FALSE)),0,VLOOKUP($C375,'2.사회적인구 행정구역별 집계'!$C$6:$M$73,4,FALSE))</f>
        <v>0</v>
      </c>
      <c r="N375" s="114">
        <f>IF(ISERROR(VLOOKUP($C375,'2.사회적인구 행정구역별 집계'!$C$6:$M$73,5,FALSE)),0,VLOOKUP($C375,'2.사회적인구 행정구역별 집계'!$C$6:$M$73,5,FALSE))</f>
        <v>0</v>
      </c>
      <c r="O375" s="114">
        <f>IF(ISERROR(VLOOKUP($C375,'2.사회적인구 행정구역별 집계'!$C$6:$M$73,6,FALSE)),0,VLOOKUP($C375,'2.사회적인구 행정구역별 집계'!$C$6:$M$73,6,FALSE))</f>
        <v>0</v>
      </c>
      <c r="P375" s="160">
        <f t="shared" si="102"/>
        <v>119</v>
      </c>
      <c r="Q375" s="160">
        <f t="shared" si="103"/>
        <v>119</v>
      </c>
      <c r="R375" s="160">
        <f t="shared" si="103"/>
        <v>117</v>
      </c>
      <c r="S375" s="160">
        <f t="shared" si="104"/>
        <v>116</v>
      </c>
      <c r="T375" s="160">
        <f t="shared" si="105"/>
        <v>119</v>
      </c>
      <c r="U375" s="160">
        <f t="shared" si="106"/>
        <v>121</v>
      </c>
    </row>
    <row r="376" spans="1:21" ht="18" customHeight="1">
      <c r="A376" s="194" t="s">
        <v>1511</v>
      </c>
      <c r="B376" s="194" t="s">
        <v>1513</v>
      </c>
      <c r="C376" s="197" t="s">
        <v>489</v>
      </c>
      <c r="D376" s="201">
        <f>VLOOKUP($C376,'3.내부이동'!$C$7:$AA$501,20,FALSE)</f>
        <v>123</v>
      </c>
      <c r="E376" s="201">
        <f>VLOOKUP($C376,'3.내부이동'!$C$7:$AA$501,21,FALSE)</f>
        <v>123</v>
      </c>
      <c r="F376" s="201">
        <f>VLOOKUP($C376,'3.내부이동'!$C$7:$AA$501,22,FALSE)</f>
        <v>121</v>
      </c>
      <c r="G376" s="201">
        <f>VLOOKUP($C376,'3.내부이동'!$C$7:$AA$501,23,FALSE)</f>
        <v>120</v>
      </c>
      <c r="H376" s="201">
        <f>VLOOKUP($C376,'3.내부이동'!$C$7:$AA$501,24,FALSE)</f>
        <v>123</v>
      </c>
      <c r="I376" s="201">
        <f>VLOOKUP($C376,'3.내부이동'!$C$7:$AA$501,25,FALSE)</f>
        <v>125</v>
      </c>
      <c r="J376" s="114">
        <f>IF(ISERROR(VLOOKUP($C376,'2.사회적인구 행정구역별 집계'!$C$6:$M$73,2,FALSE)),0,VLOOKUP($C376,'2.사회적인구 행정구역별 집계'!$C$6:$M$73,2,FALSE))</f>
        <v>0</v>
      </c>
      <c r="K376" s="114"/>
      <c r="L376" s="114">
        <f>IF(ISERROR(VLOOKUP($C376,'2.사회적인구 행정구역별 집계'!$C$6:$M$73,3,FALSE)),0,VLOOKUP($C376,'2.사회적인구 행정구역별 집계'!$C$6:$M$73,3,FALSE))</f>
        <v>0</v>
      </c>
      <c r="M376" s="114">
        <f>IF(ISERROR(VLOOKUP($C376,'2.사회적인구 행정구역별 집계'!$C$6:$M$73,4,FALSE)),0,VLOOKUP($C376,'2.사회적인구 행정구역별 집계'!$C$6:$M$73,4,FALSE))</f>
        <v>0</v>
      </c>
      <c r="N376" s="114">
        <f>IF(ISERROR(VLOOKUP($C376,'2.사회적인구 행정구역별 집계'!$C$6:$M$73,5,FALSE)),0,VLOOKUP($C376,'2.사회적인구 행정구역별 집계'!$C$6:$M$73,5,FALSE))</f>
        <v>0</v>
      </c>
      <c r="O376" s="114">
        <f>IF(ISERROR(VLOOKUP($C376,'2.사회적인구 행정구역별 집계'!$C$6:$M$73,6,FALSE)),0,VLOOKUP($C376,'2.사회적인구 행정구역별 집계'!$C$6:$M$73,6,FALSE))</f>
        <v>0</v>
      </c>
      <c r="P376" s="160">
        <f t="shared" si="102"/>
        <v>123</v>
      </c>
      <c r="Q376" s="160">
        <f t="shared" si="103"/>
        <v>123</v>
      </c>
      <c r="R376" s="160">
        <f t="shared" si="103"/>
        <v>121</v>
      </c>
      <c r="S376" s="160">
        <f t="shared" si="104"/>
        <v>120</v>
      </c>
      <c r="T376" s="160">
        <f t="shared" si="105"/>
        <v>123</v>
      </c>
      <c r="U376" s="160">
        <f t="shared" si="106"/>
        <v>125</v>
      </c>
    </row>
    <row r="377" spans="1:21" ht="18" customHeight="1">
      <c r="A377" s="194" t="s">
        <v>1511</v>
      </c>
      <c r="B377" s="194" t="s">
        <v>1514</v>
      </c>
      <c r="C377" s="197" t="s">
        <v>490</v>
      </c>
      <c r="D377" s="201">
        <f>VLOOKUP($C377,'3.내부이동'!$C$7:$AA$501,20,FALSE)</f>
        <v>165</v>
      </c>
      <c r="E377" s="201">
        <f>VLOOKUP($C377,'3.내부이동'!$C$7:$AA$501,21,FALSE)</f>
        <v>165</v>
      </c>
      <c r="F377" s="201">
        <f>VLOOKUP($C377,'3.내부이동'!$C$7:$AA$501,22,FALSE)</f>
        <v>163</v>
      </c>
      <c r="G377" s="201">
        <f>VLOOKUP($C377,'3.내부이동'!$C$7:$AA$501,23,FALSE)</f>
        <v>161</v>
      </c>
      <c r="H377" s="201">
        <f>VLOOKUP($C377,'3.내부이동'!$C$7:$AA$501,24,FALSE)</f>
        <v>165</v>
      </c>
      <c r="I377" s="201">
        <f>VLOOKUP($C377,'3.내부이동'!$C$7:$AA$501,25,FALSE)</f>
        <v>168</v>
      </c>
      <c r="J377" s="114">
        <f>IF(ISERROR(VLOOKUP($C377,'2.사회적인구 행정구역별 집계'!$C$6:$M$73,2,FALSE)),0,VLOOKUP($C377,'2.사회적인구 행정구역별 집계'!$C$6:$M$73,2,FALSE))</f>
        <v>0</v>
      </c>
      <c r="K377" s="114"/>
      <c r="L377" s="114">
        <f>IF(ISERROR(VLOOKUP($C377,'2.사회적인구 행정구역별 집계'!$C$6:$M$73,3,FALSE)),0,VLOOKUP($C377,'2.사회적인구 행정구역별 집계'!$C$6:$M$73,3,FALSE))</f>
        <v>0</v>
      </c>
      <c r="M377" s="114">
        <f>IF(ISERROR(VLOOKUP($C377,'2.사회적인구 행정구역별 집계'!$C$6:$M$73,4,FALSE)),0,VLOOKUP($C377,'2.사회적인구 행정구역별 집계'!$C$6:$M$73,4,FALSE))</f>
        <v>0</v>
      </c>
      <c r="N377" s="114">
        <f>IF(ISERROR(VLOOKUP($C377,'2.사회적인구 행정구역별 집계'!$C$6:$M$73,5,FALSE)),0,VLOOKUP($C377,'2.사회적인구 행정구역별 집계'!$C$6:$M$73,5,FALSE))</f>
        <v>0</v>
      </c>
      <c r="O377" s="114">
        <f>IF(ISERROR(VLOOKUP($C377,'2.사회적인구 행정구역별 집계'!$C$6:$M$73,6,FALSE)),0,VLOOKUP($C377,'2.사회적인구 행정구역별 집계'!$C$6:$M$73,6,FALSE))</f>
        <v>0</v>
      </c>
      <c r="P377" s="160">
        <f t="shared" si="102"/>
        <v>165</v>
      </c>
      <c r="Q377" s="160">
        <f t="shared" si="103"/>
        <v>165</v>
      </c>
      <c r="R377" s="160">
        <f t="shared" si="103"/>
        <v>163</v>
      </c>
      <c r="S377" s="160">
        <f t="shared" si="104"/>
        <v>161</v>
      </c>
      <c r="T377" s="160">
        <f t="shared" si="105"/>
        <v>165</v>
      </c>
      <c r="U377" s="160">
        <f t="shared" si="106"/>
        <v>168</v>
      </c>
    </row>
    <row r="378" spans="1:21" ht="18" customHeight="1">
      <c r="A378" s="194" t="s">
        <v>1511</v>
      </c>
      <c r="B378" s="194" t="s">
        <v>1514</v>
      </c>
      <c r="C378" s="197" t="s">
        <v>491</v>
      </c>
      <c r="D378" s="201">
        <f>VLOOKUP($C378,'3.내부이동'!$C$7:$AA$501,20,FALSE)</f>
        <v>247</v>
      </c>
      <c r="E378" s="201">
        <f>VLOOKUP($C378,'3.내부이동'!$C$7:$AA$501,21,FALSE)</f>
        <v>248</v>
      </c>
      <c r="F378" s="201">
        <f>VLOOKUP($C378,'3.내부이동'!$C$7:$AA$501,22,FALSE)</f>
        <v>244</v>
      </c>
      <c r="G378" s="201">
        <f>VLOOKUP($C378,'3.내부이동'!$C$7:$AA$501,23,FALSE)</f>
        <v>241</v>
      </c>
      <c r="H378" s="201">
        <f>VLOOKUP($C378,'3.내부이동'!$C$7:$AA$501,24,FALSE)</f>
        <v>247</v>
      </c>
      <c r="I378" s="201">
        <f>VLOOKUP($C378,'3.내부이동'!$C$7:$AA$501,25,FALSE)</f>
        <v>251</v>
      </c>
      <c r="J378" s="114">
        <f>IF(ISERROR(VLOOKUP($C378,'2.사회적인구 행정구역별 집계'!$C$6:$M$73,2,FALSE)),0,VLOOKUP($C378,'2.사회적인구 행정구역별 집계'!$C$6:$M$73,2,FALSE))</f>
        <v>0</v>
      </c>
      <c r="K378" s="114"/>
      <c r="L378" s="114">
        <f>IF(ISERROR(VLOOKUP($C378,'2.사회적인구 행정구역별 집계'!$C$6:$M$73,3,FALSE)),0,VLOOKUP($C378,'2.사회적인구 행정구역별 집계'!$C$6:$M$73,3,FALSE))</f>
        <v>0</v>
      </c>
      <c r="M378" s="114">
        <f>IF(ISERROR(VLOOKUP($C378,'2.사회적인구 행정구역별 집계'!$C$6:$M$73,4,FALSE)),0,VLOOKUP($C378,'2.사회적인구 행정구역별 집계'!$C$6:$M$73,4,FALSE))</f>
        <v>0</v>
      </c>
      <c r="N378" s="114">
        <f>IF(ISERROR(VLOOKUP($C378,'2.사회적인구 행정구역별 집계'!$C$6:$M$73,5,FALSE)),0,VLOOKUP($C378,'2.사회적인구 행정구역별 집계'!$C$6:$M$73,5,FALSE))</f>
        <v>0</v>
      </c>
      <c r="O378" s="114">
        <f>IF(ISERROR(VLOOKUP($C378,'2.사회적인구 행정구역별 집계'!$C$6:$M$73,6,FALSE)),0,VLOOKUP($C378,'2.사회적인구 행정구역별 집계'!$C$6:$M$73,6,FALSE))</f>
        <v>0</v>
      </c>
      <c r="P378" s="160">
        <f t="shared" si="102"/>
        <v>247</v>
      </c>
      <c r="Q378" s="160">
        <f t="shared" si="103"/>
        <v>248</v>
      </c>
      <c r="R378" s="160">
        <f t="shared" si="103"/>
        <v>244</v>
      </c>
      <c r="S378" s="160">
        <f t="shared" si="104"/>
        <v>241</v>
      </c>
      <c r="T378" s="160">
        <f t="shared" si="105"/>
        <v>247</v>
      </c>
      <c r="U378" s="160">
        <f t="shared" si="106"/>
        <v>251</v>
      </c>
    </row>
    <row r="379" spans="1:21" ht="18" customHeight="1">
      <c r="A379" s="194" t="s">
        <v>1511</v>
      </c>
      <c r="B379" s="194" t="s">
        <v>1514</v>
      </c>
      <c r="C379" s="197" t="s">
        <v>492</v>
      </c>
      <c r="D379" s="201">
        <f>VLOOKUP($C379,'3.내부이동'!$C$7:$AA$501,20,FALSE)</f>
        <v>96</v>
      </c>
      <c r="E379" s="201">
        <f>VLOOKUP($C379,'3.내부이동'!$C$7:$AA$501,21,FALSE)</f>
        <v>97</v>
      </c>
      <c r="F379" s="201">
        <f>VLOOKUP($C379,'3.내부이동'!$C$7:$AA$501,22,FALSE)</f>
        <v>95</v>
      </c>
      <c r="G379" s="201">
        <f>VLOOKUP($C379,'3.내부이동'!$C$7:$AA$501,23,FALSE)</f>
        <v>94</v>
      </c>
      <c r="H379" s="201">
        <f>VLOOKUP($C379,'3.내부이동'!$C$7:$AA$501,24,FALSE)</f>
        <v>96</v>
      </c>
      <c r="I379" s="201">
        <f>VLOOKUP($C379,'3.내부이동'!$C$7:$AA$501,25,FALSE)</f>
        <v>98</v>
      </c>
      <c r="J379" s="114">
        <f>IF(ISERROR(VLOOKUP($C379,'2.사회적인구 행정구역별 집계'!$C$6:$M$73,2,FALSE)),0,VLOOKUP($C379,'2.사회적인구 행정구역별 집계'!$C$6:$M$73,2,FALSE))</f>
        <v>0</v>
      </c>
      <c r="K379" s="114"/>
      <c r="L379" s="114">
        <f>IF(ISERROR(VLOOKUP($C379,'2.사회적인구 행정구역별 집계'!$C$6:$M$73,3,FALSE)),0,VLOOKUP($C379,'2.사회적인구 행정구역별 집계'!$C$6:$M$73,3,FALSE))</f>
        <v>0</v>
      </c>
      <c r="M379" s="114">
        <f>IF(ISERROR(VLOOKUP($C379,'2.사회적인구 행정구역별 집계'!$C$6:$M$73,4,FALSE)),0,VLOOKUP($C379,'2.사회적인구 행정구역별 집계'!$C$6:$M$73,4,FALSE))</f>
        <v>0</v>
      </c>
      <c r="N379" s="114">
        <f>IF(ISERROR(VLOOKUP($C379,'2.사회적인구 행정구역별 집계'!$C$6:$M$73,5,FALSE)),0,VLOOKUP($C379,'2.사회적인구 행정구역별 집계'!$C$6:$M$73,5,FALSE))</f>
        <v>0</v>
      </c>
      <c r="O379" s="114">
        <f>IF(ISERROR(VLOOKUP($C379,'2.사회적인구 행정구역별 집계'!$C$6:$M$73,6,FALSE)),0,VLOOKUP($C379,'2.사회적인구 행정구역별 집계'!$C$6:$M$73,6,FALSE))</f>
        <v>0</v>
      </c>
      <c r="P379" s="160">
        <f t="shared" si="102"/>
        <v>96</v>
      </c>
      <c r="Q379" s="160">
        <f t="shared" si="103"/>
        <v>97</v>
      </c>
      <c r="R379" s="160">
        <f t="shared" si="103"/>
        <v>95</v>
      </c>
      <c r="S379" s="160">
        <f t="shared" si="104"/>
        <v>94</v>
      </c>
      <c r="T379" s="160">
        <f t="shared" si="105"/>
        <v>96</v>
      </c>
      <c r="U379" s="160">
        <f t="shared" si="106"/>
        <v>98</v>
      </c>
    </row>
    <row r="380" spans="1:21" ht="18" customHeight="1">
      <c r="A380" s="194" t="s">
        <v>1511</v>
      </c>
      <c r="B380" s="194" t="s">
        <v>1515</v>
      </c>
      <c r="C380" s="197" t="s">
        <v>493</v>
      </c>
      <c r="D380" s="201">
        <f>VLOOKUP($C380,'3.내부이동'!$C$7:$AA$501,20,FALSE)</f>
        <v>220</v>
      </c>
      <c r="E380" s="201">
        <f>VLOOKUP($C380,'3.내부이동'!$C$7:$AA$501,21,FALSE)</f>
        <v>220</v>
      </c>
      <c r="F380" s="201">
        <f>VLOOKUP($C380,'3.내부이동'!$C$7:$AA$501,22,FALSE)</f>
        <v>217</v>
      </c>
      <c r="G380" s="201">
        <f>VLOOKUP($C380,'3.내부이동'!$C$7:$AA$501,23,FALSE)</f>
        <v>214</v>
      </c>
      <c r="H380" s="201">
        <f>VLOOKUP($C380,'3.내부이동'!$C$7:$AA$501,24,FALSE)</f>
        <v>219</v>
      </c>
      <c r="I380" s="201">
        <f>VLOOKUP($C380,'3.내부이동'!$C$7:$AA$501,25,FALSE)</f>
        <v>223</v>
      </c>
      <c r="J380" s="114">
        <f>IF(ISERROR(VLOOKUP($C380,'2.사회적인구 행정구역별 집계'!$C$6:$M$73,2,FALSE)),0,VLOOKUP($C380,'2.사회적인구 행정구역별 집계'!$C$6:$M$73,2,FALSE))</f>
        <v>0</v>
      </c>
      <c r="K380" s="114"/>
      <c r="L380" s="114">
        <f>IF(ISERROR(VLOOKUP($C380,'2.사회적인구 행정구역별 집계'!$C$6:$M$73,3,FALSE)),0,VLOOKUP($C380,'2.사회적인구 행정구역별 집계'!$C$6:$M$73,3,FALSE))</f>
        <v>0</v>
      </c>
      <c r="M380" s="114">
        <f>IF(ISERROR(VLOOKUP($C380,'2.사회적인구 행정구역별 집계'!$C$6:$M$73,4,FALSE)),0,VLOOKUP($C380,'2.사회적인구 행정구역별 집계'!$C$6:$M$73,4,FALSE))</f>
        <v>0</v>
      </c>
      <c r="N380" s="114">
        <f>IF(ISERROR(VLOOKUP($C380,'2.사회적인구 행정구역별 집계'!$C$6:$M$73,5,FALSE)),0,VLOOKUP($C380,'2.사회적인구 행정구역별 집계'!$C$6:$M$73,5,FALSE))</f>
        <v>0</v>
      </c>
      <c r="O380" s="114">
        <f>IF(ISERROR(VLOOKUP($C380,'2.사회적인구 행정구역별 집계'!$C$6:$M$73,6,FALSE)),0,VLOOKUP($C380,'2.사회적인구 행정구역별 집계'!$C$6:$M$73,6,FALSE))</f>
        <v>0</v>
      </c>
      <c r="P380" s="160">
        <f t="shared" si="102"/>
        <v>220</v>
      </c>
      <c r="Q380" s="160">
        <f t="shared" si="103"/>
        <v>220</v>
      </c>
      <c r="R380" s="160">
        <f t="shared" si="103"/>
        <v>217</v>
      </c>
      <c r="S380" s="160">
        <f t="shared" si="104"/>
        <v>214</v>
      </c>
      <c r="T380" s="160">
        <f t="shared" si="105"/>
        <v>219</v>
      </c>
      <c r="U380" s="160">
        <f t="shared" si="106"/>
        <v>223</v>
      </c>
    </row>
    <row r="381" spans="1:21" ht="18" customHeight="1">
      <c r="A381" s="194" t="s">
        <v>1511</v>
      </c>
      <c r="B381" s="194" t="s">
        <v>1515</v>
      </c>
      <c r="C381" s="197" t="s">
        <v>494</v>
      </c>
      <c r="D381" s="201">
        <f>VLOOKUP($C381,'3.내부이동'!$C$7:$AA$501,20,FALSE)</f>
        <v>112</v>
      </c>
      <c r="E381" s="201">
        <f>VLOOKUP($C381,'3.내부이동'!$C$7:$AA$501,21,FALSE)</f>
        <v>112</v>
      </c>
      <c r="F381" s="201">
        <f>VLOOKUP($C381,'3.내부이동'!$C$7:$AA$501,22,FALSE)</f>
        <v>110</v>
      </c>
      <c r="G381" s="201">
        <f>VLOOKUP($C381,'3.내부이동'!$C$7:$AA$501,23,FALSE)</f>
        <v>110</v>
      </c>
      <c r="H381" s="201">
        <f>VLOOKUP($C381,'3.내부이동'!$C$7:$AA$501,24,FALSE)</f>
        <v>112</v>
      </c>
      <c r="I381" s="201">
        <f>VLOOKUP($C381,'3.내부이동'!$C$7:$AA$501,25,FALSE)</f>
        <v>114</v>
      </c>
      <c r="J381" s="114">
        <f>IF(ISERROR(VLOOKUP($C381,'2.사회적인구 행정구역별 집계'!$C$6:$M$73,2,FALSE)),0,VLOOKUP($C381,'2.사회적인구 행정구역별 집계'!$C$6:$M$73,2,FALSE))</f>
        <v>0</v>
      </c>
      <c r="K381" s="114"/>
      <c r="L381" s="114">
        <f>IF(ISERROR(VLOOKUP($C381,'2.사회적인구 행정구역별 집계'!$C$6:$M$73,3,FALSE)),0,VLOOKUP($C381,'2.사회적인구 행정구역별 집계'!$C$6:$M$73,3,FALSE))</f>
        <v>0</v>
      </c>
      <c r="M381" s="114">
        <f>IF(ISERROR(VLOOKUP($C381,'2.사회적인구 행정구역별 집계'!$C$6:$M$73,4,FALSE)),0,VLOOKUP($C381,'2.사회적인구 행정구역별 집계'!$C$6:$M$73,4,FALSE))</f>
        <v>0</v>
      </c>
      <c r="N381" s="114">
        <f>IF(ISERROR(VLOOKUP($C381,'2.사회적인구 행정구역별 집계'!$C$6:$M$73,5,FALSE)),0,VLOOKUP($C381,'2.사회적인구 행정구역별 집계'!$C$6:$M$73,5,FALSE))</f>
        <v>0</v>
      </c>
      <c r="O381" s="114">
        <f>IF(ISERROR(VLOOKUP($C381,'2.사회적인구 행정구역별 집계'!$C$6:$M$73,6,FALSE)),0,VLOOKUP($C381,'2.사회적인구 행정구역별 집계'!$C$6:$M$73,6,FALSE))</f>
        <v>0</v>
      </c>
      <c r="P381" s="160">
        <f t="shared" si="102"/>
        <v>112</v>
      </c>
      <c r="Q381" s="160">
        <f t="shared" si="103"/>
        <v>112</v>
      </c>
      <c r="R381" s="160">
        <f t="shared" si="103"/>
        <v>110</v>
      </c>
      <c r="S381" s="160">
        <f t="shared" si="104"/>
        <v>110</v>
      </c>
      <c r="T381" s="160">
        <f t="shared" si="105"/>
        <v>112</v>
      </c>
      <c r="U381" s="160">
        <f t="shared" si="106"/>
        <v>114</v>
      </c>
    </row>
    <row r="382" spans="1:21" ht="18" customHeight="1">
      <c r="A382" s="194" t="s">
        <v>1511</v>
      </c>
      <c r="B382" s="194" t="s">
        <v>1516</v>
      </c>
      <c r="C382" s="212" t="s">
        <v>495</v>
      </c>
      <c r="D382" s="201">
        <f>VLOOKUP($C382,'3.내부이동'!$C$7:$AA$501,20,FALSE)</f>
        <v>186</v>
      </c>
      <c r="E382" s="201">
        <f>VLOOKUP($C382,'3.내부이동'!$C$7:$AA$501,21,FALSE)</f>
        <v>186</v>
      </c>
      <c r="F382" s="201">
        <f>VLOOKUP($C382,'3.내부이동'!$C$7:$AA$501,22,FALSE)</f>
        <v>183</v>
      </c>
      <c r="G382" s="201">
        <f>VLOOKUP($C382,'3.내부이동'!$C$7:$AA$501,23,FALSE)</f>
        <v>181</v>
      </c>
      <c r="H382" s="201">
        <f>VLOOKUP($C382,'3.내부이동'!$C$7:$AA$501,24,FALSE)</f>
        <v>185</v>
      </c>
      <c r="I382" s="201">
        <f>VLOOKUP($C382,'3.내부이동'!$C$7:$AA$501,25,FALSE)</f>
        <v>189</v>
      </c>
      <c r="J382" s="114">
        <f>IF(ISERROR(VLOOKUP($C382,'2.사회적인구 행정구역별 집계'!$C$6:$M$73,2,FALSE)),0,VLOOKUP($C382,'2.사회적인구 행정구역별 집계'!$C$6:$M$73,2,FALSE))</f>
        <v>0</v>
      </c>
      <c r="K382" s="114"/>
      <c r="L382" s="114">
        <f>IF(ISERROR(VLOOKUP($C382,'2.사회적인구 행정구역별 집계'!$C$6:$M$73,3,FALSE)),0,VLOOKUP($C382,'2.사회적인구 행정구역별 집계'!$C$6:$M$73,3,FALSE))</f>
        <v>0</v>
      </c>
      <c r="M382" s="114">
        <f>IF(ISERROR(VLOOKUP($C382,'2.사회적인구 행정구역별 집계'!$C$6:$M$73,4,FALSE)),0,VLOOKUP($C382,'2.사회적인구 행정구역별 집계'!$C$6:$M$73,4,FALSE))</f>
        <v>0</v>
      </c>
      <c r="N382" s="114">
        <f>IF(ISERROR(VLOOKUP($C382,'2.사회적인구 행정구역별 집계'!$C$6:$M$73,5,FALSE)),0,VLOOKUP($C382,'2.사회적인구 행정구역별 집계'!$C$6:$M$73,5,FALSE))</f>
        <v>0</v>
      </c>
      <c r="O382" s="114">
        <f>IF(ISERROR(VLOOKUP($C382,'2.사회적인구 행정구역별 집계'!$C$6:$M$73,6,FALSE)),0,VLOOKUP($C382,'2.사회적인구 행정구역별 집계'!$C$6:$M$73,6,FALSE))</f>
        <v>0</v>
      </c>
      <c r="P382" s="160">
        <f t="shared" si="102"/>
        <v>186</v>
      </c>
      <c r="Q382" s="160">
        <f t="shared" si="103"/>
        <v>186</v>
      </c>
      <c r="R382" s="160">
        <f t="shared" si="103"/>
        <v>183</v>
      </c>
      <c r="S382" s="160">
        <f t="shared" si="104"/>
        <v>181</v>
      </c>
      <c r="T382" s="160">
        <f t="shared" si="105"/>
        <v>185</v>
      </c>
      <c r="U382" s="160">
        <f t="shared" si="106"/>
        <v>189</v>
      </c>
    </row>
    <row r="383" spans="1:21" ht="18" customHeight="1">
      <c r="A383" s="194" t="s">
        <v>1511</v>
      </c>
      <c r="B383" s="194" t="s">
        <v>1516</v>
      </c>
      <c r="C383" s="212" t="s">
        <v>496</v>
      </c>
      <c r="D383" s="201">
        <f>VLOOKUP($C383,'3.내부이동'!$C$7:$AA$501,20,FALSE)</f>
        <v>186</v>
      </c>
      <c r="E383" s="201">
        <f>VLOOKUP($C383,'3.내부이동'!$C$7:$AA$501,21,FALSE)</f>
        <v>186</v>
      </c>
      <c r="F383" s="201">
        <f>VLOOKUP($C383,'3.내부이동'!$C$7:$AA$501,22,FALSE)</f>
        <v>183</v>
      </c>
      <c r="G383" s="201">
        <f>VLOOKUP($C383,'3.내부이동'!$C$7:$AA$501,23,FALSE)</f>
        <v>181</v>
      </c>
      <c r="H383" s="201">
        <f>VLOOKUP($C383,'3.내부이동'!$C$7:$AA$501,24,FALSE)</f>
        <v>185</v>
      </c>
      <c r="I383" s="201">
        <f>VLOOKUP($C383,'3.내부이동'!$C$7:$AA$501,25,FALSE)</f>
        <v>189</v>
      </c>
      <c r="J383" s="114">
        <f>IF(ISERROR(VLOOKUP($C383,'2.사회적인구 행정구역별 집계'!$C$6:$M$73,2,FALSE)),0,VLOOKUP($C383,'2.사회적인구 행정구역별 집계'!$C$6:$M$73,2,FALSE))</f>
        <v>0</v>
      </c>
      <c r="K383" s="114"/>
      <c r="L383" s="114">
        <f>IF(ISERROR(VLOOKUP($C383,'2.사회적인구 행정구역별 집계'!$C$6:$M$73,3,FALSE)),0,VLOOKUP($C383,'2.사회적인구 행정구역별 집계'!$C$6:$M$73,3,FALSE))</f>
        <v>0</v>
      </c>
      <c r="M383" s="114">
        <f>IF(ISERROR(VLOOKUP($C383,'2.사회적인구 행정구역별 집계'!$C$6:$M$73,4,FALSE)),0,VLOOKUP($C383,'2.사회적인구 행정구역별 집계'!$C$6:$M$73,4,FALSE))</f>
        <v>0</v>
      </c>
      <c r="N383" s="114">
        <f>IF(ISERROR(VLOOKUP($C383,'2.사회적인구 행정구역별 집계'!$C$6:$M$73,5,FALSE)),0,VLOOKUP($C383,'2.사회적인구 행정구역별 집계'!$C$6:$M$73,5,FALSE))</f>
        <v>0</v>
      </c>
      <c r="O383" s="114">
        <f>IF(ISERROR(VLOOKUP($C383,'2.사회적인구 행정구역별 집계'!$C$6:$M$73,6,FALSE)),0,VLOOKUP($C383,'2.사회적인구 행정구역별 집계'!$C$6:$M$73,6,FALSE))</f>
        <v>0</v>
      </c>
      <c r="P383" s="160">
        <f t="shared" si="102"/>
        <v>186</v>
      </c>
      <c r="Q383" s="160">
        <f t="shared" si="103"/>
        <v>186</v>
      </c>
      <c r="R383" s="160">
        <f t="shared" si="103"/>
        <v>183</v>
      </c>
      <c r="S383" s="160">
        <f t="shared" si="104"/>
        <v>181</v>
      </c>
      <c r="T383" s="160">
        <f t="shared" si="105"/>
        <v>185</v>
      </c>
      <c r="U383" s="160">
        <f t="shared" si="106"/>
        <v>189</v>
      </c>
    </row>
    <row r="384" spans="1:21" ht="18" customHeight="1">
      <c r="A384" s="194" t="s">
        <v>1511</v>
      </c>
      <c r="B384" s="197" t="s">
        <v>1517</v>
      </c>
      <c r="C384" s="197" t="s">
        <v>497</v>
      </c>
      <c r="D384" s="201">
        <f>VLOOKUP($C384,'3.내부이동'!$C$7:$AA$501,20,FALSE)</f>
        <v>123</v>
      </c>
      <c r="E384" s="201">
        <f>VLOOKUP($C384,'3.내부이동'!$C$7:$AA$501,21,FALSE)</f>
        <v>123</v>
      </c>
      <c r="F384" s="201">
        <f>VLOOKUP($C384,'3.내부이동'!$C$7:$AA$501,22,FALSE)</f>
        <v>121</v>
      </c>
      <c r="G384" s="201">
        <f>VLOOKUP($C384,'3.내부이동'!$C$7:$AA$501,23,FALSE)</f>
        <v>120</v>
      </c>
      <c r="H384" s="201">
        <f>VLOOKUP($C384,'3.내부이동'!$C$7:$AA$501,24,FALSE)</f>
        <v>123</v>
      </c>
      <c r="I384" s="201">
        <f>VLOOKUP($C384,'3.내부이동'!$C$7:$AA$501,25,FALSE)</f>
        <v>125</v>
      </c>
      <c r="J384" s="114">
        <f>IF(ISERROR(VLOOKUP($C384,'2.사회적인구 행정구역별 집계'!$C$6:$M$73,2,FALSE)),0,VLOOKUP($C384,'2.사회적인구 행정구역별 집계'!$C$6:$M$73,2,FALSE))</f>
        <v>0</v>
      </c>
      <c r="K384" s="114"/>
      <c r="L384" s="114">
        <f>IF(ISERROR(VLOOKUP($C384,'2.사회적인구 행정구역별 집계'!$C$6:$M$73,3,FALSE)),0,VLOOKUP($C384,'2.사회적인구 행정구역별 집계'!$C$6:$M$73,3,FALSE))</f>
        <v>0</v>
      </c>
      <c r="M384" s="114">
        <f>IF(ISERROR(VLOOKUP($C384,'2.사회적인구 행정구역별 집계'!$C$6:$M$73,4,FALSE)),0,VLOOKUP($C384,'2.사회적인구 행정구역별 집계'!$C$6:$M$73,4,FALSE))</f>
        <v>0</v>
      </c>
      <c r="N384" s="114">
        <f>IF(ISERROR(VLOOKUP($C384,'2.사회적인구 행정구역별 집계'!$C$6:$M$73,5,FALSE)),0,VLOOKUP($C384,'2.사회적인구 행정구역별 집계'!$C$6:$M$73,5,FALSE))</f>
        <v>0</v>
      </c>
      <c r="O384" s="114">
        <f>IF(ISERROR(VLOOKUP($C384,'2.사회적인구 행정구역별 집계'!$C$6:$M$73,6,FALSE)),0,VLOOKUP($C384,'2.사회적인구 행정구역별 집계'!$C$6:$M$73,6,FALSE))</f>
        <v>0</v>
      </c>
      <c r="P384" s="160">
        <f t="shared" si="102"/>
        <v>123</v>
      </c>
      <c r="Q384" s="160">
        <f t="shared" si="103"/>
        <v>123</v>
      </c>
      <c r="R384" s="160">
        <f t="shared" si="103"/>
        <v>121</v>
      </c>
      <c r="S384" s="160">
        <f t="shared" si="104"/>
        <v>120</v>
      </c>
      <c r="T384" s="160">
        <f t="shared" si="105"/>
        <v>123</v>
      </c>
      <c r="U384" s="160">
        <f t="shared" si="106"/>
        <v>125</v>
      </c>
    </row>
    <row r="385" spans="1:21" ht="18" customHeight="1">
      <c r="A385" s="195" t="s">
        <v>1518</v>
      </c>
      <c r="B385" s="232" t="s">
        <v>1364</v>
      </c>
      <c r="C385" s="232"/>
      <c r="D385" s="196">
        <f>SUM(D386:D413)</f>
        <v>5431</v>
      </c>
      <c r="E385" s="196">
        <f t="shared" ref="E385:I385" si="107">SUM(E386:E413)</f>
        <v>5438</v>
      </c>
      <c r="F385" s="196">
        <f t="shared" si="107"/>
        <v>5355</v>
      </c>
      <c r="G385" s="196">
        <f t="shared" si="107"/>
        <v>5299</v>
      </c>
      <c r="H385" s="196">
        <f t="shared" si="107"/>
        <v>5425</v>
      </c>
      <c r="I385" s="196">
        <f t="shared" si="107"/>
        <v>5524</v>
      </c>
      <c r="J385" s="196">
        <f>SUM(J386:J413)</f>
        <v>0</v>
      </c>
      <c r="K385" s="196">
        <f t="shared" ref="K385:O385" si="108">SUM(K386:K413)</f>
        <v>0</v>
      </c>
      <c r="L385" s="196">
        <f t="shared" si="108"/>
        <v>0</v>
      </c>
      <c r="M385" s="196">
        <f t="shared" si="108"/>
        <v>0</v>
      </c>
      <c r="N385" s="196">
        <f t="shared" si="108"/>
        <v>0</v>
      </c>
      <c r="O385" s="196">
        <f t="shared" si="108"/>
        <v>0</v>
      </c>
      <c r="P385" s="196">
        <f>SUM(P386:P413)</f>
        <v>5431</v>
      </c>
      <c r="Q385" s="196">
        <f t="shared" ref="Q385" si="109">SUM(Q386:Q413)</f>
        <v>5438</v>
      </c>
      <c r="R385" s="196">
        <f t="shared" ref="R385:U385" si="110">SUM(R386:R413)</f>
        <v>5355</v>
      </c>
      <c r="S385" s="196">
        <f t="shared" si="110"/>
        <v>5299</v>
      </c>
      <c r="T385" s="196">
        <f t="shared" si="110"/>
        <v>5425</v>
      </c>
      <c r="U385" s="196">
        <f t="shared" si="110"/>
        <v>5524</v>
      </c>
    </row>
    <row r="386" spans="1:21" ht="18" customHeight="1">
      <c r="A386" s="194" t="s">
        <v>1518</v>
      </c>
      <c r="B386" s="194" t="s">
        <v>1519</v>
      </c>
      <c r="C386" s="197" t="s">
        <v>499</v>
      </c>
      <c r="D386" s="201">
        <f>VLOOKUP($C386,'3.내부이동'!$C$7:$AA$501,20,FALSE)</f>
        <v>228</v>
      </c>
      <c r="E386" s="201">
        <f>VLOOKUP($C386,'3.내부이동'!$C$7:$AA$501,21,FALSE)</f>
        <v>228</v>
      </c>
      <c r="F386" s="201">
        <f>VLOOKUP($C386,'3.내부이동'!$C$7:$AA$501,22,FALSE)</f>
        <v>225</v>
      </c>
      <c r="G386" s="201">
        <f>VLOOKUP($C386,'3.내부이동'!$C$7:$AA$501,23,FALSE)</f>
        <v>222</v>
      </c>
      <c r="H386" s="201">
        <f>VLOOKUP($C386,'3.내부이동'!$C$7:$AA$501,24,FALSE)</f>
        <v>228</v>
      </c>
      <c r="I386" s="201">
        <f>VLOOKUP($C386,'3.내부이동'!$C$7:$AA$501,25,FALSE)</f>
        <v>232</v>
      </c>
      <c r="J386" s="114">
        <f>IF(ISERROR(VLOOKUP($C386,'2.사회적인구 행정구역별 집계'!$C$6:$M$73,2,FALSE)),0,VLOOKUP($C386,'2.사회적인구 행정구역별 집계'!$C$6:$M$73,2,FALSE))</f>
        <v>0</v>
      </c>
      <c r="K386" s="114"/>
      <c r="L386" s="114">
        <f>IF(ISERROR(VLOOKUP($C386,'2.사회적인구 행정구역별 집계'!$C$6:$M$73,3,FALSE)),0,VLOOKUP($C386,'2.사회적인구 행정구역별 집계'!$C$6:$M$73,3,FALSE))</f>
        <v>0</v>
      </c>
      <c r="M386" s="114">
        <f>IF(ISERROR(VLOOKUP($C386,'2.사회적인구 행정구역별 집계'!$C$6:$M$73,4,FALSE)),0,VLOOKUP($C386,'2.사회적인구 행정구역별 집계'!$C$6:$M$73,4,FALSE))</f>
        <v>0</v>
      </c>
      <c r="N386" s="114">
        <f>IF(ISERROR(VLOOKUP($C386,'2.사회적인구 행정구역별 집계'!$C$6:$M$73,5,FALSE)),0,VLOOKUP($C386,'2.사회적인구 행정구역별 집계'!$C$6:$M$73,5,FALSE))</f>
        <v>0</v>
      </c>
      <c r="O386" s="114">
        <f>IF(ISERROR(VLOOKUP($C386,'2.사회적인구 행정구역별 집계'!$C$6:$M$73,6,FALSE)),0,VLOOKUP($C386,'2.사회적인구 행정구역별 집계'!$C$6:$M$73,6,FALSE))</f>
        <v>0</v>
      </c>
      <c r="P386" s="160">
        <f t="shared" ref="P386:P413" si="111">D386+J386</f>
        <v>228</v>
      </c>
      <c r="Q386" s="160">
        <f t="shared" ref="Q386:R413" si="112">E386+K386</f>
        <v>228</v>
      </c>
      <c r="R386" s="160">
        <f t="shared" si="112"/>
        <v>225</v>
      </c>
      <c r="S386" s="160">
        <f t="shared" ref="S386:S413" si="113">G386+M386</f>
        <v>222</v>
      </c>
      <c r="T386" s="160">
        <f t="shared" ref="T386:T413" si="114">H386+N386</f>
        <v>228</v>
      </c>
      <c r="U386" s="160">
        <f t="shared" ref="U386:U413" si="115">I386+O386</f>
        <v>232</v>
      </c>
    </row>
    <row r="387" spans="1:21" ht="18" customHeight="1">
      <c r="A387" s="194" t="s">
        <v>1518</v>
      </c>
      <c r="B387" s="194" t="s">
        <v>1519</v>
      </c>
      <c r="C387" s="197" t="s">
        <v>500</v>
      </c>
      <c r="D387" s="201">
        <f>VLOOKUP($C387,'3.내부이동'!$C$7:$AA$501,20,FALSE)</f>
        <v>190</v>
      </c>
      <c r="E387" s="201">
        <f>VLOOKUP($C387,'3.내부이동'!$C$7:$AA$501,21,FALSE)</f>
        <v>190</v>
      </c>
      <c r="F387" s="201">
        <f>VLOOKUP($C387,'3.내부이동'!$C$7:$AA$501,22,FALSE)</f>
        <v>187</v>
      </c>
      <c r="G387" s="201">
        <f>VLOOKUP($C387,'3.내부이동'!$C$7:$AA$501,23,FALSE)</f>
        <v>185</v>
      </c>
      <c r="H387" s="201">
        <f>VLOOKUP($C387,'3.내부이동'!$C$7:$AA$501,24,FALSE)</f>
        <v>190</v>
      </c>
      <c r="I387" s="201">
        <f>VLOOKUP($C387,'3.내부이동'!$C$7:$AA$501,25,FALSE)</f>
        <v>193</v>
      </c>
      <c r="J387" s="114">
        <f>IF(ISERROR(VLOOKUP($C387,'2.사회적인구 행정구역별 집계'!$C$6:$M$73,2,FALSE)),0,VLOOKUP($C387,'2.사회적인구 행정구역별 집계'!$C$6:$M$73,2,FALSE))</f>
        <v>0</v>
      </c>
      <c r="K387" s="114"/>
      <c r="L387" s="114">
        <f>IF(ISERROR(VLOOKUP($C387,'2.사회적인구 행정구역별 집계'!$C$6:$M$73,3,FALSE)),0,VLOOKUP($C387,'2.사회적인구 행정구역별 집계'!$C$6:$M$73,3,FALSE))</f>
        <v>0</v>
      </c>
      <c r="M387" s="114">
        <f>IF(ISERROR(VLOOKUP($C387,'2.사회적인구 행정구역별 집계'!$C$6:$M$73,4,FALSE)),0,VLOOKUP($C387,'2.사회적인구 행정구역별 집계'!$C$6:$M$73,4,FALSE))</f>
        <v>0</v>
      </c>
      <c r="N387" s="114">
        <f>IF(ISERROR(VLOOKUP($C387,'2.사회적인구 행정구역별 집계'!$C$6:$M$73,5,FALSE)),0,VLOOKUP($C387,'2.사회적인구 행정구역별 집계'!$C$6:$M$73,5,FALSE))</f>
        <v>0</v>
      </c>
      <c r="O387" s="114">
        <f>IF(ISERROR(VLOOKUP($C387,'2.사회적인구 행정구역별 집계'!$C$6:$M$73,6,FALSE)),0,VLOOKUP($C387,'2.사회적인구 행정구역별 집계'!$C$6:$M$73,6,FALSE))</f>
        <v>0</v>
      </c>
      <c r="P387" s="160">
        <f t="shared" si="111"/>
        <v>190</v>
      </c>
      <c r="Q387" s="160">
        <f t="shared" si="112"/>
        <v>190</v>
      </c>
      <c r="R387" s="160">
        <f t="shared" si="112"/>
        <v>187</v>
      </c>
      <c r="S387" s="160">
        <f t="shared" si="113"/>
        <v>185</v>
      </c>
      <c r="T387" s="160">
        <f t="shared" si="114"/>
        <v>190</v>
      </c>
      <c r="U387" s="160">
        <f t="shared" si="115"/>
        <v>193</v>
      </c>
    </row>
    <row r="388" spans="1:21" ht="18" customHeight="1">
      <c r="A388" s="194" t="s">
        <v>1518</v>
      </c>
      <c r="B388" s="194" t="s">
        <v>1519</v>
      </c>
      <c r="C388" s="197" t="s">
        <v>501</v>
      </c>
      <c r="D388" s="201">
        <f>VLOOKUP($C388,'3.내부이동'!$C$7:$AA$501,20,FALSE)</f>
        <v>109</v>
      </c>
      <c r="E388" s="201">
        <f>VLOOKUP($C388,'3.내부이동'!$C$7:$AA$501,21,FALSE)</f>
        <v>109</v>
      </c>
      <c r="F388" s="201">
        <f>VLOOKUP($C388,'3.내부이동'!$C$7:$AA$501,22,FALSE)</f>
        <v>107</v>
      </c>
      <c r="G388" s="201">
        <f>VLOOKUP($C388,'3.내부이동'!$C$7:$AA$501,23,FALSE)</f>
        <v>107</v>
      </c>
      <c r="H388" s="201">
        <f>VLOOKUP($C388,'3.내부이동'!$C$7:$AA$501,24,FALSE)</f>
        <v>109</v>
      </c>
      <c r="I388" s="201">
        <f>VLOOKUP($C388,'3.내부이동'!$C$7:$AA$501,25,FALSE)</f>
        <v>111</v>
      </c>
      <c r="J388" s="114">
        <f>IF(ISERROR(VLOOKUP($C388,'2.사회적인구 행정구역별 집계'!$C$6:$M$73,2,FALSE)),0,VLOOKUP($C388,'2.사회적인구 행정구역별 집계'!$C$6:$M$73,2,FALSE))</f>
        <v>0</v>
      </c>
      <c r="K388" s="114"/>
      <c r="L388" s="114">
        <f>IF(ISERROR(VLOOKUP($C388,'2.사회적인구 행정구역별 집계'!$C$6:$M$73,3,FALSE)),0,VLOOKUP($C388,'2.사회적인구 행정구역별 집계'!$C$6:$M$73,3,FALSE))</f>
        <v>0</v>
      </c>
      <c r="M388" s="114">
        <f>IF(ISERROR(VLOOKUP($C388,'2.사회적인구 행정구역별 집계'!$C$6:$M$73,4,FALSE)),0,VLOOKUP($C388,'2.사회적인구 행정구역별 집계'!$C$6:$M$73,4,FALSE))</f>
        <v>0</v>
      </c>
      <c r="N388" s="114">
        <f>IF(ISERROR(VLOOKUP($C388,'2.사회적인구 행정구역별 집계'!$C$6:$M$73,5,FALSE)),0,VLOOKUP($C388,'2.사회적인구 행정구역별 집계'!$C$6:$M$73,5,FALSE))</f>
        <v>0</v>
      </c>
      <c r="O388" s="114">
        <f>IF(ISERROR(VLOOKUP($C388,'2.사회적인구 행정구역별 집계'!$C$6:$M$73,6,FALSE)),0,VLOOKUP($C388,'2.사회적인구 행정구역별 집계'!$C$6:$M$73,6,FALSE))</f>
        <v>0</v>
      </c>
      <c r="P388" s="160">
        <f t="shared" si="111"/>
        <v>109</v>
      </c>
      <c r="Q388" s="160">
        <f t="shared" si="112"/>
        <v>109</v>
      </c>
      <c r="R388" s="160">
        <f t="shared" si="112"/>
        <v>107</v>
      </c>
      <c r="S388" s="160">
        <f t="shared" si="113"/>
        <v>107</v>
      </c>
      <c r="T388" s="160">
        <f t="shared" si="114"/>
        <v>109</v>
      </c>
      <c r="U388" s="160">
        <f t="shared" si="115"/>
        <v>111</v>
      </c>
    </row>
    <row r="389" spans="1:21" ht="18" customHeight="1">
      <c r="A389" s="194" t="s">
        <v>1518</v>
      </c>
      <c r="B389" s="194" t="s">
        <v>1520</v>
      </c>
      <c r="C389" s="197" t="s">
        <v>502</v>
      </c>
      <c r="D389" s="201">
        <f>VLOOKUP($C389,'3.내부이동'!$C$7:$AA$501,20,FALSE)</f>
        <v>113</v>
      </c>
      <c r="E389" s="201">
        <f>VLOOKUP($C389,'3.내부이동'!$C$7:$AA$501,21,FALSE)</f>
        <v>113</v>
      </c>
      <c r="F389" s="201">
        <f>VLOOKUP($C389,'3.내부이동'!$C$7:$AA$501,22,FALSE)</f>
        <v>111</v>
      </c>
      <c r="G389" s="201">
        <f>VLOOKUP($C389,'3.내부이동'!$C$7:$AA$501,23,FALSE)</f>
        <v>111</v>
      </c>
      <c r="H389" s="201">
        <f>VLOOKUP($C389,'3.내부이동'!$C$7:$AA$501,24,FALSE)</f>
        <v>113</v>
      </c>
      <c r="I389" s="201">
        <f>VLOOKUP($C389,'3.내부이동'!$C$7:$AA$501,25,FALSE)</f>
        <v>115</v>
      </c>
      <c r="J389" s="114">
        <f>IF(ISERROR(VLOOKUP($C389,'2.사회적인구 행정구역별 집계'!$C$6:$M$73,2,FALSE)),0,VLOOKUP($C389,'2.사회적인구 행정구역별 집계'!$C$6:$M$73,2,FALSE))</f>
        <v>0</v>
      </c>
      <c r="K389" s="114"/>
      <c r="L389" s="114">
        <f>IF(ISERROR(VLOOKUP($C389,'2.사회적인구 행정구역별 집계'!$C$6:$M$73,3,FALSE)),0,VLOOKUP($C389,'2.사회적인구 행정구역별 집계'!$C$6:$M$73,3,FALSE))</f>
        <v>0</v>
      </c>
      <c r="M389" s="114">
        <f>IF(ISERROR(VLOOKUP($C389,'2.사회적인구 행정구역별 집계'!$C$6:$M$73,4,FALSE)),0,VLOOKUP($C389,'2.사회적인구 행정구역별 집계'!$C$6:$M$73,4,FALSE))</f>
        <v>0</v>
      </c>
      <c r="N389" s="114">
        <f>IF(ISERROR(VLOOKUP($C389,'2.사회적인구 행정구역별 집계'!$C$6:$M$73,5,FALSE)),0,VLOOKUP($C389,'2.사회적인구 행정구역별 집계'!$C$6:$M$73,5,FALSE))</f>
        <v>0</v>
      </c>
      <c r="O389" s="114">
        <f>IF(ISERROR(VLOOKUP($C389,'2.사회적인구 행정구역별 집계'!$C$6:$M$73,6,FALSE)),0,VLOOKUP($C389,'2.사회적인구 행정구역별 집계'!$C$6:$M$73,6,FALSE))</f>
        <v>0</v>
      </c>
      <c r="P389" s="160">
        <f t="shared" si="111"/>
        <v>113</v>
      </c>
      <c r="Q389" s="160">
        <f t="shared" si="112"/>
        <v>113</v>
      </c>
      <c r="R389" s="160">
        <f t="shared" si="112"/>
        <v>111</v>
      </c>
      <c r="S389" s="160">
        <f t="shared" si="113"/>
        <v>111</v>
      </c>
      <c r="T389" s="160">
        <f t="shared" si="114"/>
        <v>113</v>
      </c>
      <c r="U389" s="160">
        <f t="shared" si="115"/>
        <v>115</v>
      </c>
    </row>
    <row r="390" spans="1:21" ht="18" customHeight="1">
      <c r="A390" s="194" t="s">
        <v>1518</v>
      </c>
      <c r="B390" s="194" t="s">
        <v>1520</v>
      </c>
      <c r="C390" s="197" t="s">
        <v>503</v>
      </c>
      <c r="D390" s="201">
        <f>VLOOKUP($C390,'3.내부이동'!$C$7:$AA$501,20,FALSE)</f>
        <v>90</v>
      </c>
      <c r="E390" s="201">
        <f>VLOOKUP($C390,'3.내부이동'!$C$7:$AA$501,21,FALSE)</f>
        <v>90</v>
      </c>
      <c r="F390" s="201">
        <f>VLOOKUP($C390,'3.내부이동'!$C$7:$AA$501,22,FALSE)</f>
        <v>89</v>
      </c>
      <c r="G390" s="201">
        <f>VLOOKUP($C390,'3.내부이동'!$C$7:$AA$501,23,FALSE)</f>
        <v>88</v>
      </c>
      <c r="H390" s="201">
        <f>VLOOKUP($C390,'3.내부이동'!$C$7:$AA$501,24,FALSE)</f>
        <v>90</v>
      </c>
      <c r="I390" s="201">
        <f>VLOOKUP($C390,'3.내부이동'!$C$7:$AA$501,25,FALSE)</f>
        <v>92</v>
      </c>
      <c r="J390" s="114">
        <f>IF(ISERROR(VLOOKUP($C390,'2.사회적인구 행정구역별 집계'!$C$6:$M$73,2,FALSE)),0,VLOOKUP($C390,'2.사회적인구 행정구역별 집계'!$C$6:$M$73,2,FALSE))</f>
        <v>0</v>
      </c>
      <c r="K390" s="114"/>
      <c r="L390" s="114">
        <f>IF(ISERROR(VLOOKUP($C390,'2.사회적인구 행정구역별 집계'!$C$6:$M$73,3,FALSE)),0,VLOOKUP($C390,'2.사회적인구 행정구역별 집계'!$C$6:$M$73,3,FALSE))</f>
        <v>0</v>
      </c>
      <c r="M390" s="114">
        <f>IF(ISERROR(VLOOKUP($C390,'2.사회적인구 행정구역별 집계'!$C$6:$M$73,4,FALSE)),0,VLOOKUP($C390,'2.사회적인구 행정구역별 집계'!$C$6:$M$73,4,FALSE))</f>
        <v>0</v>
      </c>
      <c r="N390" s="114">
        <f>IF(ISERROR(VLOOKUP($C390,'2.사회적인구 행정구역별 집계'!$C$6:$M$73,5,FALSE)),0,VLOOKUP($C390,'2.사회적인구 행정구역별 집계'!$C$6:$M$73,5,FALSE))</f>
        <v>0</v>
      </c>
      <c r="O390" s="114">
        <f>IF(ISERROR(VLOOKUP($C390,'2.사회적인구 행정구역별 집계'!$C$6:$M$73,6,FALSE)),0,VLOOKUP($C390,'2.사회적인구 행정구역별 집계'!$C$6:$M$73,6,FALSE))</f>
        <v>0</v>
      </c>
      <c r="P390" s="160">
        <f t="shared" si="111"/>
        <v>90</v>
      </c>
      <c r="Q390" s="160">
        <f t="shared" si="112"/>
        <v>90</v>
      </c>
      <c r="R390" s="160">
        <f t="shared" si="112"/>
        <v>89</v>
      </c>
      <c r="S390" s="160">
        <f t="shared" si="113"/>
        <v>88</v>
      </c>
      <c r="T390" s="160">
        <f t="shared" si="114"/>
        <v>90</v>
      </c>
      <c r="U390" s="160">
        <f t="shared" si="115"/>
        <v>92</v>
      </c>
    </row>
    <row r="391" spans="1:21" ht="18" customHeight="1">
      <c r="A391" s="194" t="s">
        <v>1518</v>
      </c>
      <c r="B391" s="194" t="s">
        <v>1520</v>
      </c>
      <c r="C391" s="197" t="s">
        <v>504</v>
      </c>
      <c r="D391" s="201">
        <f>VLOOKUP($C391,'3.내부이동'!$C$7:$AA$501,20,FALSE)</f>
        <v>152</v>
      </c>
      <c r="E391" s="201">
        <f>VLOOKUP($C391,'3.내부이동'!$C$7:$AA$501,21,FALSE)</f>
        <v>152</v>
      </c>
      <c r="F391" s="201">
        <f>VLOOKUP($C391,'3.내부이동'!$C$7:$AA$501,22,FALSE)</f>
        <v>150</v>
      </c>
      <c r="G391" s="201">
        <f>VLOOKUP($C391,'3.내부이동'!$C$7:$AA$501,23,FALSE)</f>
        <v>148</v>
      </c>
      <c r="H391" s="201">
        <f>VLOOKUP($C391,'3.내부이동'!$C$7:$AA$501,24,FALSE)</f>
        <v>152</v>
      </c>
      <c r="I391" s="201">
        <f>VLOOKUP($C391,'3.내부이동'!$C$7:$AA$501,25,FALSE)</f>
        <v>154</v>
      </c>
      <c r="J391" s="114">
        <f>IF(ISERROR(VLOOKUP($C391,'2.사회적인구 행정구역별 집계'!$C$6:$M$73,2,FALSE)),0,VLOOKUP($C391,'2.사회적인구 행정구역별 집계'!$C$6:$M$73,2,FALSE))</f>
        <v>0</v>
      </c>
      <c r="K391" s="114"/>
      <c r="L391" s="114">
        <f>IF(ISERROR(VLOOKUP($C391,'2.사회적인구 행정구역별 집계'!$C$6:$M$73,3,FALSE)),0,VLOOKUP($C391,'2.사회적인구 행정구역별 집계'!$C$6:$M$73,3,FALSE))</f>
        <v>0</v>
      </c>
      <c r="M391" s="114">
        <f>IF(ISERROR(VLOOKUP($C391,'2.사회적인구 행정구역별 집계'!$C$6:$M$73,4,FALSE)),0,VLOOKUP($C391,'2.사회적인구 행정구역별 집계'!$C$6:$M$73,4,FALSE))</f>
        <v>0</v>
      </c>
      <c r="N391" s="114">
        <f>IF(ISERROR(VLOOKUP($C391,'2.사회적인구 행정구역별 집계'!$C$6:$M$73,5,FALSE)),0,VLOOKUP($C391,'2.사회적인구 행정구역별 집계'!$C$6:$M$73,5,FALSE))</f>
        <v>0</v>
      </c>
      <c r="O391" s="114">
        <f>IF(ISERROR(VLOOKUP($C391,'2.사회적인구 행정구역별 집계'!$C$6:$M$73,6,FALSE)),0,VLOOKUP($C391,'2.사회적인구 행정구역별 집계'!$C$6:$M$73,6,FALSE))</f>
        <v>0</v>
      </c>
      <c r="P391" s="160">
        <f t="shared" si="111"/>
        <v>152</v>
      </c>
      <c r="Q391" s="160">
        <f t="shared" si="112"/>
        <v>152</v>
      </c>
      <c r="R391" s="160">
        <f t="shared" si="112"/>
        <v>150</v>
      </c>
      <c r="S391" s="160">
        <f t="shared" si="113"/>
        <v>148</v>
      </c>
      <c r="T391" s="160">
        <f t="shared" si="114"/>
        <v>152</v>
      </c>
      <c r="U391" s="160">
        <f t="shared" si="115"/>
        <v>154</v>
      </c>
    </row>
    <row r="392" spans="1:21" ht="18" customHeight="1">
      <c r="A392" s="194" t="s">
        <v>1518</v>
      </c>
      <c r="B392" s="194" t="s">
        <v>1520</v>
      </c>
      <c r="C392" s="197" t="s">
        <v>505</v>
      </c>
      <c r="D392" s="201">
        <f>VLOOKUP($C392,'3.내부이동'!$C$7:$AA$501,20,FALSE)</f>
        <v>119</v>
      </c>
      <c r="E392" s="201">
        <f>VLOOKUP($C392,'3.내부이동'!$C$7:$AA$501,21,FALSE)</f>
        <v>119</v>
      </c>
      <c r="F392" s="201">
        <f>VLOOKUP($C392,'3.내부이동'!$C$7:$AA$501,22,FALSE)</f>
        <v>117</v>
      </c>
      <c r="G392" s="201">
        <f>VLOOKUP($C392,'3.내부이동'!$C$7:$AA$501,23,FALSE)</f>
        <v>116</v>
      </c>
      <c r="H392" s="201">
        <f>VLOOKUP($C392,'3.내부이동'!$C$7:$AA$501,24,FALSE)</f>
        <v>119</v>
      </c>
      <c r="I392" s="201">
        <f>VLOOKUP($C392,'3.내부이동'!$C$7:$AA$501,25,FALSE)</f>
        <v>121</v>
      </c>
      <c r="J392" s="114">
        <f>IF(ISERROR(VLOOKUP($C392,'2.사회적인구 행정구역별 집계'!$C$6:$M$73,2,FALSE)),0,VLOOKUP($C392,'2.사회적인구 행정구역별 집계'!$C$6:$M$73,2,FALSE))</f>
        <v>0</v>
      </c>
      <c r="K392" s="114"/>
      <c r="L392" s="114">
        <f>IF(ISERROR(VLOOKUP($C392,'2.사회적인구 행정구역별 집계'!$C$6:$M$73,3,FALSE)),0,VLOOKUP($C392,'2.사회적인구 행정구역별 집계'!$C$6:$M$73,3,FALSE))</f>
        <v>0</v>
      </c>
      <c r="M392" s="114">
        <f>IF(ISERROR(VLOOKUP($C392,'2.사회적인구 행정구역별 집계'!$C$6:$M$73,4,FALSE)),0,VLOOKUP($C392,'2.사회적인구 행정구역별 집계'!$C$6:$M$73,4,FALSE))</f>
        <v>0</v>
      </c>
      <c r="N392" s="114">
        <f>IF(ISERROR(VLOOKUP($C392,'2.사회적인구 행정구역별 집계'!$C$6:$M$73,5,FALSE)),0,VLOOKUP($C392,'2.사회적인구 행정구역별 집계'!$C$6:$M$73,5,FALSE))</f>
        <v>0</v>
      </c>
      <c r="O392" s="114">
        <f>IF(ISERROR(VLOOKUP($C392,'2.사회적인구 행정구역별 집계'!$C$6:$M$73,6,FALSE)),0,VLOOKUP($C392,'2.사회적인구 행정구역별 집계'!$C$6:$M$73,6,FALSE))</f>
        <v>0</v>
      </c>
      <c r="P392" s="160">
        <f t="shared" si="111"/>
        <v>119</v>
      </c>
      <c r="Q392" s="160">
        <f t="shared" si="112"/>
        <v>119</v>
      </c>
      <c r="R392" s="160">
        <f t="shared" si="112"/>
        <v>117</v>
      </c>
      <c r="S392" s="160">
        <f t="shared" si="113"/>
        <v>116</v>
      </c>
      <c r="T392" s="160">
        <f t="shared" si="114"/>
        <v>119</v>
      </c>
      <c r="U392" s="160">
        <f t="shared" si="115"/>
        <v>121</v>
      </c>
    </row>
    <row r="393" spans="1:21" ht="18" customHeight="1">
      <c r="A393" s="194" t="s">
        <v>1518</v>
      </c>
      <c r="B393" s="194" t="s">
        <v>1521</v>
      </c>
      <c r="C393" s="197" t="s">
        <v>506</v>
      </c>
      <c r="D393" s="201">
        <f>VLOOKUP($C393,'3.내부이동'!$C$7:$AA$501,20,FALSE)</f>
        <v>271</v>
      </c>
      <c r="E393" s="201">
        <f>VLOOKUP($C393,'3.내부이동'!$C$7:$AA$501,21,FALSE)</f>
        <v>271</v>
      </c>
      <c r="F393" s="201">
        <f>VLOOKUP($C393,'3.내부이동'!$C$7:$AA$501,22,FALSE)</f>
        <v>267</v>
      </c>
      <c r="G393" s="201">
        <f>VLOOKUP($C393,'3.내부이동'!$C$7:$AA$501,23,FALSE)</f>
        <v>265</v>
      </c>
      <c r="H393" s="201">
        <f>VLOOKUP($C393,'3.내부이동'!$C$7:$AA$501,24,FALSE)</f>
        <v>271</v>
      </c>
      <c r="I393" s="201">
        <f>VLOOKUP($C393,'3.내부이동'!$C$7:$AA$501,25,FALSE)</f>
        <v>276</v>
      </c>
      <c r="J393" s="114">
        <f>IF(ISERROR(VLOOKUP($C393,'2.사회적인구 행정구역별 집계'!$C$6:$M$73,2,FALSE)),0,VLOOKUP($C393,'2.사회적인구 행정구역별 집계'!$C$6:$M$73,2,FALSE))</f>
        <v>0</v>
      </c>
      <c r="K393" s="114"/>
      <c r="L393" s="114">
        <f>IF(ISERROR(VLOOKUP($C393,'2.사회적인구 행정구역별 집계'!$C$6:$M$73,3,FALSE)),0,VLOOKUP($C393,'2.사회적인구 행정구역별 집계'!$C$6:$M$73,3,FALSE))</f>
        <v>0</v>
      </c>
      <c r="M393" s="114">
        <f>IF(ISERROR(VLOOKUP($C393,'2.사회적인구 행정구역별 집계'!$C$6:$M$73,4,FALSE)),0,VLOOKUP($C393,'2.사회적인구 행정구역별 집계'!$C$6:$M$73,4,FALSE))</f>
        <v>0</v>
      </c>
      <c r="N393" s="114">
        <f>IF(ISERROR(VLOOKUP($C393,'2.사회적인구 행정구역별 집계'!$C$6:$M$73,5,FALSE)),0,VLOOKUP($C393,'2.사회적인구 행정구역별 집계'!$C$6:$M$73,5,FALSE))</f>
        <v>0</v>
      </c>
      <c r="O393" s="114">
        <f>IF(ISERROR(VLOOKUP($C393,'2.사회적인구 행정구역별 집계'!$C$6:$M$73,6,FALSE)),0,VLOOKUP($C393,'2.사회적인구 행정구역별 집계'!$C$6:$M$73,6,FALSE))</f>
        <v>0</v>
      </c>
      <c r="P393" s="160">
        <f t="shared" si="111"/>
        <v>271</v>
      </c>
      <c r="Q393" s="160">
        <f t="shared" si="112"/>
        <v>271</v>
      </c>
      <c r="R393" s="160">
        <f t="shared" si="112"/>
        <v>267</v>
      </c>
      <c r="S393" s="160">
        <f t="shared" si="113"/>
        <v>265</v>
      </c>
      <c r="T393" s="160">
        <f t="shared" si="114"/>
        <v>271</v>
      </c>
      <c r="U393" s="160">
        <f t="shared" si="115"/>
        <v>276</v>
      </c>
    </row>
    <row r="394" spans="1:21" ht="18" customHeight="1">
      <c r="A394" s="194" t="s">
        <v>1518</v>
      </c>
      <c r="B394" s="194" t="s">
        <v>1521</v>
      </c>
      <c r="C394" s="197" t="s">
        <v>507</v>
      </c>
      <c r="D394" s="201">
        <f>VLOOKUP($C394,'3.내부이동'!$C$7:$AA$501,20,FALSE)</f>
        <v>71</v>
      </c>
      <c r="E394" s="201">
        <f>VLOOKUP($C394,'3.내부이동'!$C$7:$AA$501,21,FALSE)</f>
        <v>71</v>
      </c>
      <c r="F394" s="201">
        <f>VLOOKUP($C394,'3.내부이동'!$C$7:$AA$501,22,FALSE)</f>
        <v>70</v>
      </c>
      <c r="G394" s="201">
        <f>VLOOKUP($C394,'3.내부이동'!$C$7:$AA$501,23,FALSE)</f>
        <v>69</v>
      </c>
      <c r="H394" s="201">
        <f>VLOOKUP($C394,'3.내부이동'!$C$7:$AA$501,24,FALSE)</f>
        <v>71</v>
      </c>
      <c r="I394" s="201">
        <f>VLOOKUP($C394,'3.내부이동'!$C$7:$AA$501,25,FALSE)</f>
        <v>72</v>
      </c>
      <c r="J394" s="114">
        <f>IF(ISERROR(VLOOKUP($C394,'2.사회적인구 행정구역별 집계'!$C$6:$M$73,2,FALSE)),0,VLOOKUP($C394,'2.사회적인구 행정구역별 집계'!$C$6:$M$73,2,FALSE))</f>
        <v>0</v>
      </c>
      <c r="K394" s="114"/>
      <c r="L394" s="114">
        <f>IF(ISERROR(VLOOKUP($C394,'2.사회적인구 행정구역별 집계'!$C$6:$M$73,3,FALSE)),0,VLOOKUP($C394,'2.사회적인구 행정구역별 집계'!$C$6:$M$73,3,FALSE))</f>
        <v>0</v>
      </c>
      <c r="M394" s="114">
        <f>IF(ISERROR(VLOOKUP($C394,'2.사회적인구 행정구역별 집계'!$C$6:$M$73,4,FALSE)),0,VLOOKUP($C394,'2.사회적인구 행정구역별 집계'!$C$6:$M$73,4,FALSE))</f>
        <v>0</v>
      </c>
      <c r="N394" s="114">
        <f>IF(ISERROR(VLOOKUP($C394,'2.사회적인구 행정구역별 집계'!$C$6:$M$73,5,FALSE)),0,VLOOKUP($C394,'2.사회적인구 행정구역별 집계'!$C$6:$M$73,5,FALSE))</f>
        <v>0</v>
      </c>
      <c r="O394" s="114">
        <f>IF(ISERROR(VLOOKUP($C394,'2.사회적인구 행정구역별 집계'!$C$6:$M$73,6,FALSE)),0,VLOOKUP($C394,'2.사회적인구 행정구역별 집계'!$C$6:$M$73,6,FALSE))</f>
        <v>0</v>
      </c>
      <c r="P394" s="160">
        <f t="shared" si="111"/>
        <v>71</v>
      </c>
      <c r="Q394" s="160">
        <f t="shared" si="112"/>
        <v>71</v>
      </c>
      <c r="R394" s="160">
        <f t="shared" si="112"/>
        <v>70</v>
      </c>
      <c r="S394" s="160">
        <f t="shared" si="113"/>
        <v>69</v>
      </c>
      <c r="T394" s="160">
        <f t="shared" si="114"/>
        <v>71</v>
      </c>
      <c r="U394" s="160">
        <f t="shared" si="115"/>
        <v>72</v>
      </c>
    </row>
    <row r="395" spans="1:21" ht="18" customHeight="1">
      <c r="A395" s="194" t="s">
        <v>1518</v>
      </c>
      <c r="B395" s="194" t="s">
        <v>1521</v>
      </c>
      <c r="C395" s="197" t="s">
        <v>508</v>
      </c>
      <c r="D395" s="201">
        <f>VLOOKUP($C395,'3.내부이동'!$C$7:$AA$501,20,FALSE)</f>
        <v>62</v>
      </c>
      <c r="E395" s="201">
        <f>VLOOKUP($C395,'3.내부이동'!$C$7:$AA$501,21,FALSE)</f>
        <v>62</v>
      </c>
      <c r="F395" s="201">
        <f>VLOOKUP($C395,'3.내부이동'!$C$7:$AA$501,22,FALSE)</f>
        <v>61</v>
      </c>
      <c r="G395" s="201">
        <f>VLOOKUP($C395,'3.내부이동'!$C$7:$AA$501,23,FALSE)</f>
        <v>60</v>
      </c>
      <c r="H395" s="201">
        <f>VLOOKUP($C395,'3.내부이동'!$C$7:$AA$501,24,FALSE)</f>
        <v>61</v>
      </c>
      <c r="I395" s="201">
        <f>VLOOKUP($C395,'3.내부이동'!$C$7:$AA$501,25,FALSE)</f>
        <v>63</v>
      </c>
      <c r="J395" s="114">
        <f>IF(ISERROR(VLOOKUP($C395,'2.사회적인구 행정구역별 집계'!$C$6:$M$73,2,FALSE)),0,VLOOKUP($C395,'2.사회적인구 행정구역별 집계'!$C$6:$M$73,2,FALSE))</f>
        <v>0</v>
      </c>
      <c r="K395" s="114"/>
      <c r="L395" s="114">
        <f>IF(ISERROR(VLOOKUP($C395,'2.사회적인구 행정구역별 집계'!$C$6:$M$73,3,FALSE)),0,VLOOKUP($C395,'2.사회적인구 행정구역별 집계'!$C$6:$M$73,3,FALSE))</f>
        <v>0</v>
      </c>
      <c r="M395" s="114">
        <f>IF(ISERROR(VLOOKUP($C395,'2.사회적인구 행정구역별 집계'!$C$6:$M$73,4,FALSE)),0,VLOOKUP($C395,'2.사회적인구 행정구역별 집계'!$C$6:$M$73,4,FALSE))</f>
        <v>0</v>
      </c>
      <c r="N395" s="114">
        <f>IF(ISERROR(VLOOKUP($C395,'2.사회적인구 행정구역별 집계'!$C$6:$M$73,5,FALSE)),0,VLOOKUP($C395,'2.사회적인구 행정구역별 집계'!$C$6:$M$73,5,FALSE))</f>
        <v>0</v>
      </c>
      <c r="O395" s="114">
        <f>IF(ISERROR(VLOOKUP($C395,'2.사회적인구 행정구역별 집계'!$C$6:$M$73,6,FALSE)),0,VLOOKUP($C395,'2.사회적인구 행정구역별 집계'!$C$6:$M$73,6,FALSE))</f>
        <v>0</v>
      </c>
      <c r="P395" s="160">
        <f t="shared" si="111"/>
        <v>62</v>
      </c>
      <c r="Q395" s="160">
        <f t="shared" si="112"/>
        <v>62</v>
      </c>
      <c r="R395" s="160">
        <f t="shared" si="112"/>
        <v>61</v>
      </c>
      <c r="S395" s="160">
        <f t="shared" si="113"/>
        <v>60</v>
      </c>
      <c r="T395" s="160">
        <f t="shared" si="114"/>
        <v>61</v>
      </c>
      <c r="U395" s="160">
        <f t="shared" si="115"/>
        <v>63</v>
      </c>
    </row>
    <row r="396" spans="1:21" ht="18" customHeight="1">
      <c r="A396" s="194" t="s">
        <v>1518</v>
      </c>
      <c r="B396" s="194" t="s">
        <v>1522</v>
      </c>
      <c r="C396" s="197" t="s">
        <v>509</v>
      </c>
      <c r="D396" s="201">
        <f>VLOOKUP($C396,'3.내부이동'!$C$7:$AA$501,20,FALSE)</f>
        <v>144</v>
      </c>
      <c r="E396" s="201">
        <f>VLOOKUP($C396,'3.내부이동'!$C$7:$AA$501,21,FALSE)</f>
        <v>144</v>
      </c>
      <c r="F396" s="201">
        <f>VLOOKUP($C396,'3.내부이동'!$C$7:$AA$501,22,FALSE)</f>
        <v>142</v>
      </c>
      <c r="G396" s="201">
        <f>VLOOKUP($C396,'3.내부이동'!$C$7:$AA$501,23,FALSE)</f>
        <v>141</v>
      </c>
      <c r="H396" s="201">
        <f>VLOOKUP($C396,'3.내부이동'!$C$7:$AA$501,24,FALSE)</f>
        <v>144</v>
      </c>
      <c r="I396" s="201">
        <f>VLOOKUP($C396,'3.내부이동'!$C$7:$AA$501,25,FALSE)</f>
        <v>147</v>
      </c>
      <c r="J396" s="114">
        <f>IF(ISERROR(VLOOKUP($C396,'2.사회적인구 행정구역별 집계'!$C$6:$M$73,2,FALSE)),0,VLOOKUP($C396,'2.사회적인구 행정구역별 집계'!$C$6:$M$73,2,FALSE))</f>
        <v>0</v>
      </c>
      <c r="K396" s="114"/>
      <c r="L396" s="114">
        <f>IF(ISERROR(VLOOKUP($C396,'2.사회적인구 행정구역별 집계'!$C$6:$M$73,3,FALSE)),0,VLOOKUP($C396,'2.사회적인구 행정구역별 집계'!$C$6:$M$73,3,FALSE))</f>
        <v>0</v>
      </c>
      <c r="M396" s="114">
        <f>IF(ISERROR(VLOOKUP($C396,'2.사회적인구 행정구역별 집계'!$C$6:$M$73,4,FALSE)),0,VLOOKUP($C396,'2.사회적인구 행정구역별 집계'!$C$6:$M$73,4,FALSE))</f>
        <v>0</v>
      </c>
      <c r="N396" s="114">
        <f>IF(ISERROR(VLOOKUP($C396,'2.사회적인구 행정구역별 집계'!$C$6:$M$73,5,FALSE)),0,VLOOKUP($C396,'2.사회적인구 행정구역별 집계'!$C$6:$M$73,5,FALSE))</f>
        <v>0</v>
      </c>
      <c r="O396" s="114">
        <f>IF(ISERROR(VLOOKUP($C396,'2.사회적인구 행정구역별 집계'!$C$6:$M$73,6,FALSE)),0,VLOOKUP($C396,'2.사회적인구 행정구역별 집계'!$C$6:$M$73,6,FALSE))</f>
        <v>0</v>
      </c>
      <c r="P396" s="160">
        <f t="shared" si="111"/>
        <v>144</v>
      </c>
      <c r="Q396" s="160">
        <f t="shared" si="112"/>
        <v>144</v>
      </c>
      <c r="R396" s="160">
        <f t="shared" si="112"/>
        <v>142</v>
      </c>
      <c r="S396" s="160">
        <f t="shared" si="113"/>
        <v>141</v>
      </c>
      <c r="T396" s="160">
        <f t="shared" si="114"/>
        <v>144</v>
      </c>
      <c r="U396" s="160">
        <f t="shared" si="115"/>
        <v>147</v>
      </c>
    </row>
    <row r="397" spans="1:21" ht="18" customHeight="1">
      <c r="A397" s="194" t="s">
        <v>1518</v>
      </c>
      <c r="B397" s="194" t="s">
        <v>1522</v>
      </c>
      <c r="C397" s="197" t="s">
        <v>510</v>
      </c>
      <c r="D397" s="201">
        <f>VLOOKUP($C397,'3.내부이동'!$C$7:$AA$501,20,FALSE)</f>
        <v>90</v>
      </c>
      <c r="E397" s="201">
        <f>VLOOKUP($C397,'3.내부이동'!$C$7:$AA$501,21,FALSE)</f>
        <v>90</v>
      </c>
      <c r="F397" s="201">
        <f>VLOOKUP($C397,'3.내부이동'!$C$7:$AA$501,22,FALSE)</f>
        <v>89</v>
      </c>
      <c r="G397" s="201">
        <f>VLOOKUP($C397,'3.내부이동'!$C$7:$AA$501,23,FALSE)</f>
        <v>88</v>
      </c>
      <c r="H397" s="201">
        <f>VLOOKUP($C397,'3.내부이동'!$C$7:$AA$501,24,FALSE)</f>
        <v>90</v>
      </c>
      <c r="I397" s="201">
        <f>VLOOKUP($C397,'3.내부이동'!$C$7:$AA$501,25,FALSE)</f>
        <v>92</v>
      </c>
      <c r="J397" s="114">
        <f>IF(ISERROR(VLOOKUP($C397,'2.사회적인구 행정구역별 집계'!$C$6:$M$73,2,FALSE)),0,VLOOKUP($C397,'2.사회적인구 행정구역별 집계'!$C$6:$M$73,2,FALSE))</f>
        <v>0</v>
      </c>
      <c r="K397" s="114"/>
      <c r="L397" s="114">
        <f>IF(ISERROR(VLOOKUP($C397,'2.사회적인구 행정구역별 집계'!$C$6:$M$73,3,FALSE)),0,VLOOKUP($C397,'2.사회적인구 행정구역별 집계'!$C$6:$M$73,3,FALSE))</f>
        <v>0</v>
      </c>
      <c r="M397" s="114">
        <f>IF(ISERROR(VLOOKUP($C397,'2.사회적인구 행정구역별 집계'!$C$6:$M$73,4,FALSE)),0,VLOOKUP($C397,'2.사회적인구 행정구역별 집계'!$C$6:$M$73,4,FALSE))</f>
        <v>0</v>
      </c>
      <c r="N397" s="114">
        <f>IF(ISERROR(VLOOKUP($C397,'2.사회적인구 행정구역별 집계'!$C$6:$M$73,5,FALSE)),0,VLOOKUP($C397,'2.사회적인구 행정구역별 집계'!$C$6:$M$73,5,FALSE))</f>
        <v>0</v>
      </c>
      <c r="O397" s="114">
        <f>IF(ISERROR(VLOOKUP($C397,'2.사회적인구 행정구역별 집계'!$C$6:$M$73,6,FALSE)),0,VLOOKUP($C397,'2.사회적인구 행정구역별 집계'!$C$6:$M$73,6,FALSE))</f>
        <v>0</v>
      </c>
      <c r="P397" s="160">
        <f t="shared" si="111"/>
        <v>90</v>
      </c>
      <c r="Q397" s="160">
        <f t="shared" si="112"/>
        <v>90</v>
      </c>
      <c r="R397" s="160">
        <f t="shared" si="112"/>
        <v>89</v>
      </c>
      <c r="S397" s="160">
        <f t="shared" si="113"/>
        <v>88</v>
      </c>
      <c r="T397" s="160">
        <f t="shared" si="114"/>
        <v>90</v>
      </c>
      <c r="U397" s="160">
        <f t="shared" si="115"/>
        <v>92</v>
      </c>
    </row>
    <row r="398" spans="1:21" ht="18" customHeight="1">
      <c r="A398" s="194" t="s">
        <v>1518</v>
      </c>
      <c r="B398" s="194" t="s">
        <v>1522</v>
      </c>
      <c r="C398" s="197" t="s">
        <v>511</v>
      </c>
      <c r="D398" s="201">
        <f>VLOOKUP($C398,'3.내부이동'!$C$7:$AA$501,20,FALSE)</f>
        <v>132</v>
      </c>
      <c r="E398" s="201">
        <f>VLOOKUP($C398,'3.내부이동'!$C$7:$AA$501,21,FALSE)</f>
        <v>133</v>
      </c>
      <c r="F398" s="201">
        <f>VLOOKUP($C398,'3.내부이동'!$C$7:$AA$501,22,FALSE)</f>
        <v>131</v>
      </c>
      <c r="G398" s="201">
        <f>VLOOKUP($C398,'3.내부이동'!$C$7:$AA$501,23,FALSE)</f>
        <v>128</v>
      </c>
      <c r="H398" s="201">
        <f>VLOOKUP($C398,'3.내부이동'!$C$7:$AA$501,24,FALSE)</f>
        <v>131</v>
      </c>
      <c r="I398" s="201">
        <f>VLOOKUP($C398,'3.내부이동'!$C$7:$AA$501,25,FALSE)</f>
        <v>134</v>
      </c>
      <c r="J398" s="114">
        <f>IF(ISERROR(VLOOKUP($C398,'2.사회적인구 행정구역별 집계'!$C$6:$M$73,2,FALSE)),0,VLOOKUP($C398,'2.사회적인구 행정구역별 집계'!$C$6:$M$73,2,FALSE))</f>
        <v>0</v>
      </c>
      <c r="K398" s="114"/>
      <c r="L398" s="114">
        <f>IF(ISERROR(VLOOKUP($C398,'2.사회적인구 행정구역별 집계'!$C$6:$M$73,3,FALSE)),0,VLOOKUP($C398,'2.사회적인구 행정구역별 집계'!$C$6:$M$73,3,FALSE))</f>
        <v>0</v>
      </c>
      <c r="M398" s="114">
        <f>IF(ISERROR(VLOOKUP($C398,'2.사회적인구 행정구역별 집계'!$C$6:$M$73,4,FALSE)),0,VLOOKUP($C398,'2.사회적인구 행정구역별 집계'!$C$6:$M$73,4,FALSE))</f>
        <v>0</v>
      </c>
      <c r="N398" s="114">
        <f>IF(ISERROR(VLOOKUP($C398,'2.사회적인구 행정구역별 집계'!$C$6:$M$73,5,FALSE)),0,VLOOKUP($C398,'2.사회적인구 행정구역별 집계'!$C$6:$M$73,5,FALSE))</f>
        <v>0</v>
      </c>
      <c r="O398" s="114">
        <f>IF(ISERROR(VLOOKUP($C398,'2.사회적인구 행정구역별 집계'!$C$6:$M$73,6,FALSE)),0,VLOOKUP($C398,'2.사회적인구 행정구역별 집계'!$C$6:$M$73,6,FALSE))</f>
        <v>0</v>
      </c>
      <c r="P398" s="160">
        <f t="shared" si="111"/>
        <v>132</v>
      </c>
      <c r="Q398" s="160">
        <f t="shared" si="112"/>
        <v>133</v>
      </c>
      <c r="R398" s="160">
        <f t="shared" si="112"/>
        <v>131</v>
      </c>
      <c r="S398" s="160">
        <f t="shared" si="113"/>
        <v>128</v>
      </c>
      <c r="T398" s="160">
        <f t="shared" si="114"/>
        <v>131</v>
      </c>
      <c r="U398" s="160">
        <f t="shared" si="115"/>
        <v>134</v>
      </c>
    </row>
    <row r="399" spans="1:21" ht="18" customHeight="1">
      <c r="A399" s="194" t="s">
        <v>1518</v>
      </c>
      <c r="B399" s="194" t="s">
        <v>1522</v>
      </c>
      <c r="C399" s="197" t="s">
        <v>512</v>
      </c>
      <c r="D399" s="201">
        <f>VLOOKUP($C399,'3.내부이동'!$C$7:$AA$501,20,FALSE)</f>
        <v>114</v>
      </c>
      <c r="E399" s="201">
        <f>VLOOKUP($C399,'3.내부이동'!$C$7:$AA$501,21,FALSE)</f>
        <v>114</v>
      </c>
      <c r="F399" s="201">
        <f>VLOOKUP($C399,'3.내부이동'!$C$7:$AA$501,22,FALSE)</f>
        <v>112</v>
      </c>
      <c r="G399" s="201">
        <f>VLOOKUP($C399,'3.내부이동'!$C$7:$AA$501,23,FALSE)</f>
        <v>111</v>
      </c>
      <c r="H399" s="201">
        <f>VLOOKUP($C399,'3.내부이동'!$C$7:$AA$501,24,FALSE)</f>
        <v>113</v>
      </c>
      <c r="I399" s="201">
        <f>VLOOKUP($C399,'3.내부이동'!$C$7:$AA$501,25,FALSE)</f>
        <v>115</v>
      </c>
      <c r="J399" s="114">
        <f>IF(ISERROR(VLOOKUP($C399,'2.사회적인구 행정구역별 집계'!$C$6:$M$73,2,FALSE)),0,VLOOKUP($C399,'2.사회적인구 행정구역별 집계'!$C$6:$M$73,2,FALSE))</f>
        <v>0</v>
      </c>
      <c r="K399" s="114"/>
      <c r="L399" s="114">
        <f>IF(ISERROR(VLOOKUP($C399,'2.사회적인구 행정구역별 집계'!$C$6:$M$73,3,FALSE)),0,VLOOKUP($C399,'2.사회적인구 행정구역별 집계'!$C$6:$M$73,3,FALSE))</f>
        <v>0</v>
      </c>
      <c r="M399" s="114">
        <f>IF(ISERROR(VLOOKUP($C399,'2.사회적인구 행정구역별 집계'!$C$6:$M$73,4,FALSE)),0,VLOOKUP($C399,'2.사회적인구 행정구역별 집계'!$C$6:$M$73,4,FALSE))</f>
        <v>0</v>
      </c>
      <c r="N399" s="114">
        <f>IF(ISERROR(VLOOKUP($C399,'2.사회적인구 행정구역별 집계'!$C$6:$M$73,5,FALSE)),0,VLOOKUP($C399,'2.사회적인구 행정구역별 집계'!$C$6:$M$73,5,FALSE))</f>
        <v>0</v>
      </c>
      <c r="O399" s="114">
        <f>IF(ISERROR(VLOOKUP($C399,'2.사회적인구 행정구역별 집계'!$C$6:$M$73,6,FALSE)),0,VLOOKUP($C399,'2.사회적인구 행정구역별 집계'!$C$6:$M$73,6,FALSE))</f>
        <v>0</v>
      </c>
      <c r="P399" s="160">
        <f t="shared" si="111"/>
        <v>114</v>
      </c>
      <c r="Q399" s="160">
        <f t="shared" si="112"/>
        <v>114</v>
      </c>
      <c r="R399" s="160">
        <f t="shared" si="112"/>
        <v>112</v>
      </c>
      <c r="S399" s="160">
        <f t="shared" si="113"/>
        <v>111</v>
      </c>
      <c r="T399" s="160">
        <f t="shared" si="114"/>
        <v>113</v>
      </c>
      <c r="U399" s="160">
        <f t="shared" si="115"/>
        <v>115</v>
      </c>
    </row>
    <row r="400" spans="1:21" ht="18" customHeight="1">
      <c r="A400" s="194" t="s">
        <v>1518</v>
      </c>
      <c r="B400" s="194" t="s">
        <v>1523</v>
      </c>
      <c r="C400" s="197" t="s">
        <v>513</v>
      </c>
      <c r="D400" s="201">
        <f>VLOOKUP($C400,'3.내부이동'!$C$7:$AA$501,20,FALSE)</f>
        <v>119</v>
      </c>
      <c r="E400" s="201">
        <f>VLOOKUP($C400,'3.내부이동'!$C$7:$AA$501,21,FALSE)</f>
        <v>119</v>
      </c>
      <c r="F400" s="201">
        <f>VLOOKUP($C400,'3.내부이동'!$C$7:$AA$501,22,FALSE)</f>
        <v>117</v>
      </c>
      <c r="G400" s="201">
        <f>VLOOKUP($C400,'3.내부이동'!$C$7:$AA$501,23,FALSE)</f>
        <v>116</v>
      </c>
      <c r="H400" s="201">
        <f>VLOOKUP($C400,'3.내부이동'!$C$7:$AA$501,24,FALSE)</f>
        <v>119</v>
      </c>
      <c r="I400" s="201">
        <f>VLOOKUP($C400,'3.내부이동'!$C$7:$AA$501,25,FALSE)</f>
        <v>121</v>
      </c>
      <c r="J400" s="114">
        <f>IF(ISERROR(VLOOKUP($C400,'2.사회적인구 행정구역별 집계'!$C$6:$M$73,2,FALSE)),0,VLOOKUP($C400,'2.사회적인구 행정구역별 집계'!$C$6:$M$73,2,FALSE))</f>
        <v>0</v>
      </c>
      <c r="K400" s="114"/>
      <c r="L400" s="114">
        <f>IF(ISERROR(VLOOKUP($C400,'2.사회적인구 행정구역별 집계'!$C$6:$M$73,3,FALSE)),0,VLOOKUP($C400,'2.사회적인구 행정구역별 집계'!$C$6:$M$73,3,FALSE))</f>
        <v>0</v>
      </c>
      <c r="M400" s="114">
        <f>IF(ISERROR(VLOOKUP($C400,'2.사회적인구 행정구역별 집계'!$C$6:$M$73,4,FALSE)),0,VLOOKUP($C400,'2.사회적인구 행정구역별 집계'!$C$6:$M$73,4,FALSE))</f>
        <v>0</v>
      </c>
      <c r="N400" s="114">
        <f>IF(ISERROR(VLOOKUP($C400,'2.사회적인구 행정구역별 집계'!$C$6:$M$73,5,FALSE)),0,VLOOKUP($C400,'2.사회적인구 행정구역별 집계'!$C$6:$M$73,5,FALSE))</f>
        <v>0</v>
      </c>
      <c r="O400" s="114">
        <f>IF(ISERROR(VLOOKUP($C400,'2.사회적인구 행정구역별 집계'!$C$6:$M$73,6,FALSE)),0,VLOOKUP($C400,'2.사회적인구 행정구역별 집계'!$C$6:$M$73,6,FALSE))</f>
        <v>0</v>
      </c>
      <c r="P400" s="160">
        <f t="shared" si="111"/>
        <v>119</v>
      </c>
      <c r="Q400" s="160">
        <f t="shared" si="112"/>
        <v>119</v>
      </c>
      <c r="R400" s="160">
        <f t="shared" si="112"/>
        <v>117</v>
      </c>
      <c r="S400" s="160">
        <f t="shared" si="113"/>
        <v>116</v>
      </c>
      <c r="T400" s="160">
        <f t="shared" si="114"/>
        <v>119</v>
      </c>
      <c r="U400" s="160">
        <f t="shared" si="115"/>
        <v>121</v>
      </c>
    </row>
    <row r="401" spans="1:21" ht="18" customHeight="1">
      <c r="A401" s="194" t="s">
        <v>1518</v>
      </c>
      <c r="B401" s="194" t="s">
        <v>1523</v>
      </c>
      <c r="C401" s="197" t="s">
        <v>514</v>
      </c>
      <c r="D401" s="201">
        <f>VLOOKUP($C401,'3.내부이동'!$C$7:$AA$501,20,FALSE)</f>
        <v>153</v>
      </c>
      <c r="E401" s="201">
        <f>VLOOKUP($C401,'3.내부이동'!$C$7:$AA$501,21,FALSE)</f>
        <v>153</v>
      </c>
      <c r="F401" s="201">
        <f>VLOOKUP($C401,'3.내부이동'!$C$7:$AA$501,22,FALSE)</f>
        <v>151</v>
      </c>
      <c r="G401" s="201">
        <f>VLOOKUP($C401,'3.내부이동'!$C$7:$AA$501,23,FALSE)</f>
        <v>149</v>
      </c>
      <c r="H401" s="201">
        <f>VLOOKUP($C401,'3.내부이동'!$C$7:$AA$501,24,FALSE)</f>
        <v>153</v>
      </c>
      <c r="I401" s="201">
        <f>VLOOKUP($C401,'3.내부이동'!$C$7:$AA$501,25,FALSE)</f>
        <v>155</v>
      </c>
      <c r="J401" s="114">
        <f>IF(ISERROR(VLOOKUP($C401,'2.사회적인구 행정구역별 집계'!$C$6:$M$73,2,FALSE)),0,VLOOKUP($C401,'2.사회적인구 행정구역별 집계'!$C$6:$M$73,2,FALSE))</f>
        <v>0</v>
      </c>
      <c r="K401" s="114"/>
      <c r="L401" s="114">
        <f>IF(ISERROR(VLOOKUP($C401,'2.사회적인구 행정구역별 집계'!$C$6:$M$73,3,FALSE)),0,VLOOKUP($C401,'2.사회적인구 행정구역별 집계'!$C$6:$M$73,3,FALSE))</f>
        <v>0</v>
      </c>
      <c r="M401" s="114">
        <f>IF(ISERROR(VLOOKUP($C401,'2.사회적인구 행정구역별 집계'!$C$6:$M$73,4,FALSE)),0,VLOOKUP($C401,'2.사회적인구 행정구역별 집계'!$C$6:$M$73,4,FALSE))</f>
        <v>0</v>
      </c>
      <c r="N401" s="114">
        <f>IF(ISERROR(VLOOKUP($C401,'2.사회적인구 행정구역별 집계'!$C$6:$M$73,5,FALSE)),0,VLOOKUP($C401,'2.사회적인구 행정구역별 집계'!$C$6:$M$73,5,FALSE))</f>
        <v>0</v>
      </c>
      <c r="O401" s="114">
        <f>IF(ISERROR(VLOOKUP($C401,'2.사회적인구 행정구역별 집계'!$C$6:$M$73,6,FALSE)),0,VLOOKUP($C401,'2.사회적인구 행정구역별 집계'!$C$6:$M$73,6,FALSE))</f>
        <v>0</v>
      </c>
      <c r="P401" s="160">
        <f t="shared" si="111"/>
        <v>153</v>
      </c>
      <c r="Q401" s="160">
        <f t="shared" si="112"/>
        <v>153</v>
      </c>
      <c r="R401" s="160">
        <f t="shared" si="112"/>
        <v>151</v>
      </c>
      <c r="S401" s="160">
        <f t="shared" si="113"/>
        <v>149</v>
      </c>
      <c r="T401" s="160">
        <f t="shared" si="114"/>
        <v>153</v>
      </c>
      <c r="U401" s="160">
        <f t="shared" si="115"/>
        <v>155</v>
      </c>
    </row>
    <row r="402" spans="1:21" ht="18" customHeight="1">
      <c r="A402" s="194" t="s">
        <v>1518</v>
      </c>
      <c r="B402" s="194" t="s">
        <v>1523</v>
      </c>
      <c r="C402" s="197" t="s">
        <v>515</v>
      </c>
      <c r="D402" s="201">
        <f>VLOOKUP($C402,'3.내부이동'!$C$7:$AA$501,20,FALSE)</f>
        <v>72</v>
      </c>
      <c r="E402" s="201">
        <f>VLOOKUP($C402,'3.내부이동'!$C$7:$AA$501,21,FALSE)</f>
        <v>72</v>
      </c>
      <c r="F402" s="201">
        <f>VLOOKUP($C402,'3.내부이동'!$C$7:$AA$501,22,FALSE)</f>
        <v>71</v>
      </c>
      <c r="G402" s="201">
        <f>VLOOKUP($C402,'3.내부이동'!$C$7:$AA$501,23,FALSE)</f>
        <v>70</v>
      </c>
      <c r="H402" s="201">
        <f>VLOOKUP($C402,'3.내부이동'!$C$7:$AA$501,24,FALSE)</f>
        <v>72</v>
      </c>
      <c r="I402" s="201">
        <f>VLOOKUP($C402,'3.내부이동'!$C$7:$AA$501,25,FALSE)</f>
        <v>73</v>
      </c>
      <c r="J402" s="114">
        <f>IF(ISERROR(VLOOKUP($C402,'2.사회적인구 행정구역별 집계'!$C$6:$M$73,2,FALSE)),0,VLOOKUP($C402,'2.사회적인구 행정구역별 집계'!$C$6:$M$73,2,FALSE))</f>
        <v>0</v>
      </c>
      <c r="K402" s="114"/>
      <c r="L402" s="114">
        <f>IF(ISERROR(VLOOKUP($C402,'2.사회적인구 행정구역별 집계'!$C$6:$M$73,3,FALSE)),0,VLOOKUP($C402,'2.사회적인구 행정구역별 집계'!$C$6:$M$73,3,FALSE))</f>
        <v>0</v>
      </c>
      <c r="M402" s="114">
        <f>IF(ISERROR(VLOOKUP($C402,'2.사회적인구 행정구역별 집계'!$C$6:$M$73,4,FALSE)),0,VLOOKUP($C402,'2.사회적인구 행정구역별 집계'!$C$6:$M$73,4,FALSE))</f>
        <v>0</v>
      </c>
      <c r="N402" s="114">
        <f>IF(ISERROR(VLOOKUP($C402,'2.사회적인구 행정구역별 집계'!$C$6:$M$73,5,FALSE)),0,VLOOKUP($C402,'2.사회적인구 행정구역별 집계'!$C$6:$M$73,5,FALSE))</f>
        <v>0</v>
      </c>
      <c r="O402" s="114">
        <f>IF(ISERROR(VLOOKUP($C402,'2.사회적인구 행정구역별 집계'!$C$6:$M$73,6,FALSE)),0,VLOOKUP($C402,'2.사회적인구 행정구역별 집계'!$C$6:$M$73,6,FALSE))</f>
        <v>0</v>
      </c>
      <c r="P402" s="160">
        <f t="shared" si="111"/>
        <v>72</v>
      </c>
      <c r="Q402" s="160">
        <f t="shared" si="112"/>
        <v>72</v>
      </c>
      <c r="R402" s="160">
        <f t="shared" si="112"/>
        <v>71</v>
      </c>
      <c r="S402" s="160">
        <f t="shared" si="113"/>
        <v>70</v>
      </c>
      <c r="T402" s="160">
        <f t="shared" si="114"/>
        <v>72</v>
      </c>
      <c r="U402" s="160">
        <f t="shared" si="115"/>
        <v>73</v>
      </c>
    </row>
    <row r="403" spans="1:21" ht="18" customHeight="1">
      <c r="A403" s="194" t="s">
        <v>1518</v>
      </c>
      <c r="B403" s="194" t="s">
        <v>1397</v>
      </c>
      <c r="C403" s="197" t="s">
        <v>516</v>
      </c>
      <c r="D403" s="201">
        <f>VLOOKUP($C403,'3.내부이동'!$C$7:$AA$501,20,FALSE)</f>
        <v>171</v>
      </c>
      <c r="E403" s="201">
        <f>VLOOKUP($C403,'3.내부이동'!$C$7:$AA$501,21,FALSE)</f>
        <v>172</v>
      </c>
      <c r="F403" s="201">
        <f>VLOOKUP($C403,'3.내부이동'!$C$7:$AA$501,22,FALSE)</f>
        <v>169</v>
      </c>
      <c r="G403" s="201">
        <f>VLOOKUP($C403,'3.내부이동'!$C$7:$AA$501,23,FALSE)</f>
        <v>167</v>
      </c>
      <c r="H403" s="201">
        <f>VLOOKUP($C403,'3.내부이동'!$C$7:$AA$501,24,FALSE)</f>
        <v>171</v>
      </c>
      <c r="I403" s="201">
        <f>VLOOKUP($C403,'3.내부이동'!$C$7:$AA$501,25,FALSE)</f>
        <v>174</v>
      </c>
      <c r="J403" s="114">
        <f>IF(ISERROR(VLOOKUP($C403,'2.사회적인구 행정구역별 집계'!$C$6:$M$73,2,FALSE)),0,VLOOKUP($C403,'2.사회적인구 행정구역별 집계'!$C$6:$M$73,2,FALSE))</f>
        <v>0</v>
      </c>
      <c r="K403" s="114"/>
      <c r="L403" s="114">
        <f>IF(ISERROR(VLOOKUP($C403,'2.사회적인구 행정구역별 집계'!$C$6:$M$73,3,FALSE)),0,VLOOKUP($C403,'2.사회적인구 행정구역별 집계'!$C$6:$M$73,3,FALSE))</f>
        <v>0</v>
      </c>
      <c r="M403" s="114">
        <f>IF(ISERROR(VLOOKUP($C403,'2.사회적인구 행정구역별 집계'!$C$6:$M$73,4,FALSE)),0,VLOOKUP($C403,'2.사회적인구 행정구역별 집계'!$C$6:$M$73,4,FALSE))</f>
        <v>0</v>
      </c>
      <c r="N403" s="114">
        <f>IF(ISERROR(VLOOKUP($C403,'2.사회적인구 행정구역별 집계'!$C$6:$M$73,5,FALSE)),0,VLOOKUP($C403,'2.사회적인구 행정구역별 집계'!$C$6:$M$73,5,FALSE))</f>
        <v>0</v>
      </c>
      <c r="O403" s="114">
        <f>IF(ISERROR(VLOOKUP($C403,'2.사회적인구 행정구역별 집계'!$C$6:$M$73,6,FALSE)),0,VLOOKUP($C403,'2.사회적인구 행정구역별 집계'!$C$6:$M$73,6,FALSE))</f>
        <v>0</v>
      </c>
      <c r="P403" s="160">
        <f t="shared" si="111"/>
        <v>171</v>
      </c>
      <c r="Q403" s="160">
        <f t="shared" si="112"/>
        <v>172</v>
      </c>
      <c r="R403" s="160">
        <f t="shared" si="112"/>
        <v>169</v>
      </c>
      <c r="S403" s="160">
        <f t="shared" si="113"/>
        <v>167</v>
      </c>
      <c r="T403" s="160">
        <f t="shared" si="114"/>
        <v>171</v>
      </c>
      <c r="U403" s="160">
        <f t="shared" si="115"/>
        <v>174</v>
      </c>
    </row>
    <row r="404" spans="1:21" ht="18" customHeight="1">
      <c r="A404" s="194" t="s">
        <v>1518</v>
      </c>
      <c r="B404" s="194" t="s">
        <v>1397</v>
      </c>
      <c r="C404" s="197" t="s">
        <v>517</v>
      </c>
      <c r="D404" s="201">
        <f>VLOOKUP($C404,'3.내부이동'!$C$7:$AA$501,20,FALSE)</f>
        <v>338</v>
      </c>
      <c r="E404" s="201">
        <f>VLOOKUP($C404,'3.내부이동'!$C$7:$AA$501,21,FALSE)</f>
        <v>338</v>
      </c>
      <c r="F404" s="201">
        <f>VLOOKUP($C404,'3.내부이동'!$C$7:$AA$501,22,FALSE)</f>
        <v>333</v>
      </c>
      <c r="G404" s="201">
        <f>VLOOKUP($C404,'3.내부이동'!$C$7:$AA$501,23,FALSE)</f>
        <v>330</v>
      </c>
      <c r="H404" s="201">
        <f>VLOOKUP($C404,'3.내부이동'!$C$7:$AA$501,24,FALSE)</f>
        <v>338</v>
      </c>
      <c r="I404" s="201">
        <f>VLOOKUP($C404,'3.내부이동'!$C$7:$AA$501,25,FALSE)</f>
        <v>344</v>
      </c>
      <c r="J404" s="114">
        <f>IF(ISERROR(VLOOKUP($C404,'2.사회적인구 행정구역별 집계'!$C$6:$M$73,2,FALSE)),0,VLOOKUP($C404,'2.사회적인구 행정구역별 집계'!$C$6:$M$73,2,FALSE))</f>
        <v>0</v>
      </c>
      <c r="K404" s="114"/>
      <c r="L404" s="114">
        <f>IF(ISERROR(VLOOKUP($C404,'2.사회적인구 행정구역별 집계'!$C$6:$M$73,3,FALSE)),0,VLOOKUP($C404,'2.사회적인구 행정구역별 집계'!$C$6:$M$73,3,FALSE))</f>
        <v>0</v>
      </c>
      <c r="M404" s="114">
        <f>IF(ISERROR(VLOOKUP($C404,'2.사회적인구 행정구역별 집계'!$C$6:$M$73,4,FALSE)),0,VLOOKUP($C404,'2.사회적인구 행정구역별 집계'!$C$6:$M$73,4,FALSE))</f>
        <v>0</v>
      </c>
      <c r="N404" s="114">
        <f>IF(ISERROR(VLOOKUP($C404,'2.사회적인구 행정구역별 집계'!$C$6:$M$73,5,FALSE)),0,VLOOKUP($C404,'2.사회적인구 행정구역별 집계'!$C$6:$M$73,5,FALSE))</f>
        <v>0</v>
      </c>
      <c r="O404" s="114">
        <f>IF(ISERROR(VLOOKUP($C404,'2.사회적인구 행정구역별 집계'!$C$6:$M$73,6,FALSE)),0,VLOOKUP($C404,'2.사회적인구 행정구역별 집계'!$C$6:$M$73,6,FALSE))</f>
        <v>0</v>
      </c>
      <c r="P404" s="160">
        <f t="shared" si="111"/>
        <v>338</v>
      </c>
      <c r="Q404" s="160">
        <f t="shared" si="112"/>
        <v>338</v>
      </c>
      <c r="R404" s="160">
        <f t="shared" si="112"/>
        <v>333</v>
      </c>
      <c r="S404" s="160">
        <f t="shared" si="113"/>
        <v>330</v>
      </c>
      <c r="T404" s="160">
        <f t="shared" si="114"/>
        <v>338</v>
      </c>
      <c r="U404" s="160">
        <f t="shared" si="115"/>
        <v>344</v>
      </c>
    </row>
    <row r="405" spans="1:21" ht="18" customHeight="1">
      <c r="A405" s="194" t="s">
        <v>1518</v>
      </c>
      <c r="B405" s="194" t="s">
        <v>1397</v>
      </c>
      <c r="C405" s="197" t="s">
        <v>518</v>
      </c>
      <c r="D405" s="201">
        <f>VLOOKUP($C405,'3.내부이동'!$C$7:$AA$501,20,FALSE)</f>
        <v>133</v>
      </c>
      <c r="E405" s="201">
        <f>VLOOKUP($C405,'3.내부이동'!$C$7:$AA$501,21,FALSE)</f>
        <v>134</v>
      </c>
      <c r="F405" s="201">
        <f>VLOOKUP($C405,'3.내부이동'!$C$7:$AA$501,22,FALSE)</f>
        <v>132</v>
      </c>
      <c r="G405" s="201">
        <f>VLOOKUP($C405,'3.내부이동'!$C$7:$AA$501,23,FALSE)</f>
        <v>129</v>
      </c>
      <c r="H405" s="201">
        <f>VLOOKUP($C405,'3.내부이동'!$C$7:$AA$501,24,FALSE)</f>
        <v>132</v>
      </c>
      <c r="I405" s="201">
        <f>VLOOKUP($C405,'3.내부이동'!$C$7:$AA$501,25,FALSE)</f>
        <v>135</v>
      </c>
      <c r="J405" s="114">
        <f>IF(ISERROR(VLOOKUP($C405,'2.사회적인구 행정구역별 집계'!$C$6:$M$73,2,FALSE)),0,VLOOKUP($C405,'2.사회적인구 행정구역별 집계'!$C$6:$M$73,2,FALSE))</f>
        <v>0</v>
      </c>
      <c r="K405" s="114"/>
      <c r="L405" s="114">
        <f>IF(ISERROR(VLOOKUP($C405,'2.사회적인구 행정구역별 집계'!$C$6:$M$73,3,FALSE)),0,VLOOKUP($C405,'2.사회적인구 행정구역별 집계'!$C$6:$M$73,3,FALSE))</f>
        <v>0</v>
      </c>
      <c r="M405" s="114">
        <f>IF(ISERROR(VLOOKUP($C405,'2.사회적인구 행정구역별 집계'!$C$6:$M$73,4,FALSE)),0,VLOOKUP($C405,'2.사회적인구 행정구역별 집계'!$C$6:$M$73,4,FALSE))</f>
        <v>0</v>
      </c>
      <c r="N405" s="114">
        <f>IF(ISERROR(VLOOKUP($C405,'2.사회적인구 행정구역별 집계'!$C$6:$M$73,5,FALSE)),0,VLOOKUP($C405,'2.사회적인구 행정구역별 집계'!$C$6:$M$73,5,FALSE))</f>
        <v>0</v>
      </c>
      <c r="O405" s="114">
        <f>IF(ISERROR(VLOOKUP($C405,'2.사회적인구 행정구역별 집계'!$C$6:$M$73,6,FALSE)),0,VLOOKUP($C405,'2.사회적인구 행정구역별 집계'!$C$6:$M$73,6,FALSE))</f>
        <v>0</v>
      </c>
      <c r="P405" s="160">
        <f t="shared" si="111"/>
        <v>133</v>
      </c>
      <c r="Q405" s="160">
        <f t="shared" si="112"/>
        <v>134</v>
      </c>
      <c r="R405" s="160">
        <f t="shared" si="112"/>
        <v>132</v>
      </c>
      <c r="S405" s="160">
        <f t="shared" si="113"/>
        <v>129</v>
      </c>
      <c r="T405" s="160">
        <f t="shared" si="114"/>
        <v>132</v>
      </c>
      <c r="U405" s="160">
        <f t="shared" si="115"/>
        <v>135</v>
      </c>
    </row>
    <row r="406" spans="1:21" ht="18" customHeight="1">
      <c r="A406" s="194" t="s">
        <v>1518</v>
      </c>
      <c r="B406" s="194" t="s">
        <v>1524</v>
      </c>
      <c r="C406" s="197" t="s">
        <v>519</v>
      </c>
      <c r="D406" s="201">
        <f>VLOOKUP($C406,'3.내부이동'!$C$7:$AA$501,20,FALSE)</f>
        <v>1310</v>
      </c>
      <c r="E406" s="201">
        <f>VLOOKUP($C406,'3.내부이동'!$C$7:$AA$501,21,FALSE)</f>
        <v>1312</v>
      </c>
      <c r="F406" s="201">
        <f>VLOOKUP($C406,'3.내부이동'!$C$7:$AA$501,22,FALSE)</f>
        <v>1291</v>
      </c>
      <c r="G406" s="201">
        <f>VLOOKUP($C406,'3.내부이동'!$C$7:$AA$501,23,FALSE)</f>
        <v>1278</v>
      </c>
      <c r="H406" s="201">
        <f>VLOOKUP($C406,'3.내부이동'!$C$7:$AA$501,24,FALSE)</f>
        <v>1309</v>
      </c>
      <c r="I406" s="201">
        <f>VLOOKUP($C406,'3.내부이동'!$C$7:$AA$501,25,FALSE)</f>
        <v>1332</v>
      </c>
      <c r="J406" s="114">
        <f>IF(ISERROR(VLOOKUP($C406,'2.사회적인구 행정구역별 집계'!$C$6:$M$73,2,FALSE)),0,VLOOKUP($C406,'2.사회적인구 행정구역별 집계'!$C$6:$M$73,2,FALSE))</f>
        <v>0</v>
      </c>
      <c r="K406" s="114"/>
      <c r="L406" s="114">
        <f>IF(ISERROR(VLOOKUP($C406,'2.사회적인구 행정구역별 집계'!$C$6:$M$73,3,FALSE)),0,VLOOKUP($C406,'2.사회적인구 행정구역별 집계'!$C$6:$M$73,3,FALSE))</f>
        <v>0</v>
      </c>
      <c r="M406" s="114">
        <f>IF(ISERROR(VLOOKUP($C406,'2.사회적인구 행정구역별 집계'!$C$6:$M$73,4,FALSE)),0,VLOOKUP($C406,'2.사회적인구 행정구역별 집계'!$C$6:$M$73,4,FALSE))</f>
        <v>0</v>
      </c>
      <c r="N406" s="114">
        <f>IF(ISERROR(VLOOKUP($C406,'2.사회적인구 행정구역별 집계'!$C$6:$M$73,5,FALSE)),0,VLOOKUP($C406,'2.사회적인구 행정구역별 집계'!$C$6:$M$73,5,FALSE))</f>
        <v>0</v>
      </c>
      <c r="O406" s="114">
        <f>IF(ISERROR(VLOOKUP($C406,'2.사회적인구 행정구역별 집계'!$C$6:$M$73,6,FALSE)),0,VLOOKUP($C406,'2.사회적인구 행정구역별 집계'!$C$6:$M$73,6,FALSE))</f>
        <v>0</v>
      </c>
      <c r="P406" s="160">
        <f t="shared" si="111"/>
        <v>1310</v>
      </c>
      <c r="Q406" s="160">
        <f t="shared" si="112"/>
        <v>1312</v>
      </c>
      <c r="R406" s="160">
        <f t="shared" si="112"/>
        <v>1291</v>
      </c>
      <c r="S406" s="160">
        <f t="shared" si="113"/>
        <v>1278</v>
      </c>
      <c r="T406" s="160">
        <f t="shared" si="114"/>
        <v>1309</v>
      </c>
      <c r="U406" s="160">
        <f t="shared" si="115"/>
        <v>1332</v>
      </c>
    </row>
    <row r="407" spans="1:21" ht="18" customHeight="1">
      <c r="A407" s="194" t="s">
        <v>1518</v>
      </c>
      <c r="B407" s="194" t="s">
        <v>1488</v>
      </c>
      <c r="C407" s="197" t="s">
        <v>446</v>
      </c>
      <c r="D407" s="201">
        <f>VLOOKUP($C407,'3.내부이동'!$C$7:$AA$501,20,FALSE)</f>
        <v>200</v>
      </c>
      <c r="E407" s="201">
        <f>VLOOKUP($C407,'3.내부이동'!$C$7:$AA$501,21,FALSE)</f>
        <v>200</v>
      </c>
      <c r="F407" s="201">
        <f>VLOOKUP($C407,'3.내부이동'!$C$7:$AA$501,22,FALSE)</f>
        <v>197</v>
      </c>
      <c r="G407" s="201">
        <f>VLOOKUP($C407,'3.내부이동'!$C$7:$AA$501,23,FALSE)</f>
        <v>196</v>
      </c>
      <c r="H407" s="201">
        <f>VLOOKUP($C407,'3.내부이동'!$C$7:$AA$501,24,FALSE)</f>
        <v>200</v>
      </c>
      <c r="I407" s="201">
        <f>VLOOKUP($C407,'3.내부이동'!$C$7:$AA$501,25,FALSE)</f>
        <v>204</v>
      </c>
      <c r="J407" s="114">
        <f>IF(ISERROR(VLOOKUP($C407,'2.사회적인구 행정구역별 집계'!$C$6:$M$73,2,FALSE)),0,VLOOKUP($C407,'2.사회적인구 행정구역별 집계'!$C$6:$M$73,2,FALSE))</f>
        <v>0</v>
      </c>
      <c r="K407" s="114"/>
      <c r="L407" s="114">
        <f>IF(ISERROR(VLOOKUP($C407,'2.사회적인구 행정구역별 집계'!$C$6:$M$73,3,FALSE)),0,VLOOKUP($C407,'2.사회적인구 행정구역별 집계'!$C$6:$M$73,3,FALSE))</f>
        <v>0</v>
      </c>
      <c r="M407" s="114">
        <f>IF(ISERROR(VLOOKUP($C407,'2.사회적인구 행정구역별 집계'!$C$6:$M$73,4,FALSE)),0,VLOOKUP($C407,'2.사회적인구 행정구역별 집계'!$C$6:$M$73,4,FALSE))</f>
        <v>0</v>
      </c>
      <c r="N407" s="114">
        <f>IF(ISERROR(VLOOKUP($C407,'2.사회적인구 행정구역별 집계'!$C$6:$M$73,5,FALSE)),0,VLOOKUP($C407,'2.사회적인구 행정구역별 집계'!$C$6:$M$73,5,FALSE))</f>
        <v>0</v>
      </c>
      <c r="O407" s="114">
        <f>IF(ISERROR(VLOOKUP($C407,'2.사회적인구 행정구역별 집계'!$C$6:$M$73,6,FALSE)),0,VLOOKUP($C407,'2.사회적인구 행정구역별 집계'!$C$6:$M$73,6,FALSE))</f>
        <v>0</v>
      </c>
      <c r="P407" s="160">
        <f t="shared" si="111"/>
        <v>200</v>
      </c>
      <c r="Q407" s="160">
        <f t="shared" si="112"/>
        <v>200</v>
      </c>
      <c r="R407" s="160">
        <f t="shared" si="112"/>
        <v>197</v>
      </c>
      <c r="S407" s="160">
        <f t="shared" si="113"/>
        <v>196</v>
      </c>
      <c r="T407" s="160">
        <f t="shared" si="114"/>
        <v>200</v>
      </c>
      <c r="U407" s="160">
        <f t="shared" si="115"/>
        <v>204</v>
      </c>
    </row>
    <row r="408" spans="1:21" ht="18" customHeight="1">
      <c r="A408" s="194" t="s">
        <v>1518</v>
      </c>
      <c r="B408" s="194" t="s">
        <v>1488</v>
      </c>
      <c r="C408" s="197" t="s">
        <v>447</v>
      </c>
      <c r="D408" s="201">
        <f>VLOOKUP($C408,'3.내부이동'!$C$7:$AA$501,20,FALSE)</f>
        <v>91</v>
      </c>
      <c r="E408" s="201">
        <f>VLOOKUP($C408,'3.내부이동'!$C$7:$AA$501,21,FALSE)</f>
        <v>91</v>
      </c>
      <c r="F408" s="201">
        <f>VLOOKUP($C408,'3.내부이동'!$C$7:$AA$501,22,FALSE)</f>
        <v>90</v>
      </c>
      <c r="G408" s="201">
        <f>VLOOKUP($C408,'3.내부이동'!$C$7:$AA$501,23,FALSE)</f>
        <v>89</v>
      </c>
      <c r="H408" s="201">
        <f>VLOOKUP($C408,'3.내부이동'!$C$7:$AA$501,24,FALSE)</f>
        <v>91</v>
      </c>
      <c r="I408" s="201">
        <f>VLOOKUP($C408,'3.내부이동'!$C$7:$AA$501,25,FALSE)</f>
        <v>93</v>
      </c>
      <c r="J408" s="114">
        <f>IF(ISERROR(VLOOKUP($C408,'2.사회적인구 행정구역별 집계'!$C$6:$M$73,2,FALSE)),0,VLOOKUP($C408,'2.사회적인구 행정구역별 집계'!$C$6:$M$73,2,FALSE))</f>
        <v>0</v>
      </c>
      <c r="K408" s="114"/>
      <c r="L408" s="114">
        <f>IF(ISERROR(VLOOKUP($C408,'2.사회적인구 행정구역별 집계'!$C$6:$M$73,3,FALSE)),0,VLOOKUP($C408,'2.사회적인구 행정구역별 집계'!$C$6:$M$73,3,FALSE))</f>
        <v>0</v>
      </c>
      <c r="M408" s="114">
        <f>IF(ISERROR(VLOOKUP($C408,'2.사회적인구 행정구역별 집계'!$C$6:$M$73,4,FALSE)),0,VLOOKUP($C408,'2.사회적인구 행정구역별 집계'!$C$6:$M$73,4,FALSE))</f>
        <v>0</v>
      </c>
      <c r="N408" s="114">
        <f>IF(ISERROR(VLOOKUP($C408,'2.사회적인구 행정구역별 집계'!$C$6:$M$73,5,FALSE)),0,VLOOKUP($C408,'2.사회적인구 행정구역별 집계'!$C$6:$M$73,5,FALSE))</f>
        <v>0</v>
      </c>
      <c r="O408" s="114">
        <f>IF(ISERROR(VLOOKUP($C408,'2.사회적인구 행정구역별 집계'!$C$6:$M$73,6,FALSE)),0,VLOOKUP($C408,'2.사회적인구 행정구역별 집계'!$C$6:$M$73,6,FALSE))</f>
        <v>0</v>
      </c>
      <c r="P408" s="160">
        <f t="shared" si="111"/>
        <v>91</v>
      </c>
      <c r="Q408" s="160">
        <f t="shared" si="112"/>
        <v>91</v>
      </c>
      <c r="R408" s="160">
        <f t="shared" si="112"/>
        <v>90</v>
      </c>
      <c r="S408" s="160">
        <f t="shared" si="113"/>
        <v>89</v>
      </c>
      <c r="T408" s="160">
        <f t="shared" si="114"/>
        <v>91</v>
      </c>
      <c r="U408" s="160">
        <f t="shared" si="115"/>
        <v>93</v>
      </c>
    </row>
    <row r="409" spans="1:21" ht="18" customHeight="1">
      <c r="A409" s="194" t="s">
        <v>1518</v>
      </c>
      <c r="B409" s="194" t="s">
        <v>1488</v>
      </c>
      <c r="C409" s="197" t="s">
        <v>520</v>
      </c>
      <c r="D409" s="201">
        <f>VLOOKUP($C409,'3.내부이동'!$C$7:$AA$501,20,FALSE)</f>
        <v>133</v>
      </c>
      <c r="E409" s="201">
        <f>VLOOKUP($C409,'3.내부이동'!$C$7:$AA$501,21,FALSE)</f>
        <v>134</v>
      </c>
      <c r="F409" s="201">
        <f>VLOOKUP($C409,'3.내부이동'!$C$7:$AA$501,22,FALSE)</f>
        <v>132</v>
      </c>
      <c r="G409" s="201">
        <f>VLOOKUP($C409,'3.내부이동'!$C$7:$AA$501,23,FALSE)</f>
        <v>129</v>
      </c>
      <c r="H409" s="201">
        <f>VLOOKUP($C409,'3.내부이동'!$C$7:$AA$501,24,FALSE)</f>
        <v>132</v>
      </c>
      <c r="I409" s="201">
        <f>VLOOKUP($C409,'3.내부이동'!$C$7:$AA$501,25,FALSE)</f>
        <v>135</v>
      </c>
      <c r="J409" s="114">
        <f>IF(ISERROR(VLOOKUP($C409,'2.사회적인구 행정구역별 집계'!$C$6:$M$73,2,FALSE)),0,VLOOKUP($C409,'2.사회적인구 행정구역별 집계'!$C$6:$M$73,2,FALSE))</f>
        <v>0</v>
      </c>
      <c r="K409" s="114"/>
      <c r="L409" s="114">
        <f>IF(ISERROR(VLOOKUP($C409,'2.사회적인구 행정구역별 집계'!$C$6:$M$73,3,FALSE)),0,VLOOKUP($C409,'2.사회적인구 행정구역별 집계'!$C$6:$M$73,3,FALSE))</f>
        <v>0</v>
      </c>
      <c r="M409" s="114">
        <f>IF(ISERROR(VLOOKUP($C409,'2.사회적인구 행정구역별 집계'!$C$6:$M$73,4,FALSE)),0,VLOOKUP($C409,'2.사회적인구 행정구역별 집계'!$C$6:$M$73,4,FALSE))</f>
        <v>0</v>
      </c>
      <c r="N409" s="114">
        <f>IF(ISERROR(VLOOKUP($C409,'2.사회적인구 행정구역별 집계'!$C$6:$M$73,5,FALSE)),0,VLOOKUP($C409,'2.사회적인구 행정구역별 집계'!$C$6:$M$73,5,FALSE))</f>
        <v>0</v>
      </c>
      <c r="O409" s="114">
        <f>IF(ISERROR(VLOOKUP($C409,'2.사회적인구 행정구역별 집계'!$C$6:$M$73,6,FALSE)),0,VLOOKUP($C409,'2.사회적인구 행정구역별 집계'!$C$6:$M$73,6,FALSE))</f>
        <v>0</v>
      </c>
      <c r="P409" s="160">
        <f t="shared" si="111"/>
        <v>133</v>
      </c>
      <c r="Q409" s="160">
        <f t="shared" si="112"/>
        <v>134</v>
      </c>
      <c r="R409" s="160">
        <f t="shared" si="112"/>
        <v>132</v>
      </c>
      <c r="S409" s="160">
        <f t="shared" si="113"/>
        <v>129</v>
      </c>
      <c r="T409" s="160">
        <f t="shared" si="114"/>
        <v>132</v>
      </c>
      <c r="U409" s="160">
        <f t="shared" si="115"/>
        <v>135</v>
      </c>
    </row>
    <row r="410" spans="1:21" ht="18" customHeight="1">
      <c r="A410" s="194" t="s">
        <v>1518</v>
      </c>
      <c r="B410" s="197" t="s">
        <v>521</v>
      </c>
      <c r="C410" s="197" t="s">
        <v>521</v>
      </c>
      <c r="D410" s="201">
        <f>VLOOKUP($C410,'3.내부이동'!$C$7:$AA$501,20,FALSE)</f>
        <v>282</v>
      </c>
      <c r="E410" s="201">
        <f>VLOOKUP($C410,'3.내부이동'!$C$7:$AA$501,21,FALSE)</f>
        <v>283</v>
      </c>
      <c r="F410" s="201">
        <f>VLOOKUP($C410,'3.내부이동'!$C$7:$AA$501,22,FALSE)</f>
        <v>278</v>
      </c>
      <c r="G410" s="201">
        <f>VLOOKUP($C410,'3.내부이동'!$C$7:$AA$501,23,FALSE)</f>
        <v>275</v>
      </c>
      <c r="H410" s="201">
        <f>VLOOKUP($C410,'3.내부이동'!$C$7:$AA$501,24,FALSE)</f>
        <v>282</v>
      </c>
      <c r="I410" s="201">
        <f>VLOOKUP($C410,'3.내부이동'!$C$7:$AA$501,25,FALSE)</f>
        <v>287</v>
      </c>
      <c r="J410" s="114">
        <f>IF(ISERROR(VLOOKUP($C410,'2.사회적인구 행정구역별 집계'!$C$6:$M$73,2,FALSE)),0,VLOOKUP($C410,'2.사회적인구 행정구역별 집계'!$C$6:$M$73,2,FALSE))</f>
        <v>0</v>
      </c>
      <c r="K410" s="114"/>
      <c r="L410" s="114">
        <f>IF(ISERROR(VLOOKUP($C410,'2.사회적인구 행정구역별 집계'!$C$6:$M$73,3,FALSE)),0,VLOOKUP($C410,'2.사회적인구 행정구역별 집계'!$C$6:$M$73,3,FALSE))</f>
        <v>0</v>
      </c>
      <c r="M410" s="114">
        <f>IF(ISERROR(VLOOKUP($C410,'2.사회적인구 행정구역별 집계'!$C$6:$M$73,4,FALSE)),0,VLOOKUP($C410,'2.사회적인구 행정구역별 집계'!$C$6:$M$73,4,FALSE))</f>
        <v>0</v>
      </c>
      <c r="N410" s="114">
        <f>IF(ISERROR(VLOOKUP($C410,'2.사회적인구 행정구역별 집계'!$C$6:$M$73,5,FALSE)),0,VLOOKUP($C410,'2.사회적인구 행정구역별 집계'!$C$6:$M$73,5,FALSE))</f>
        <v>0</v>
      </c>
      <c r="O410" s="114">
        <f>IF(ISERROR(VLOOKUP($C410,'2.사회적인구 행정구역별 집계'!$C$6:$M$73,6,FALSE)),0,VLOOKUP($C410,'2.사회적인구 행정구역별 집계'!$C$6:$M$73,6,FALSE))</f>
        <v>0</v>
      </c>
      <c r="P410" s="160">
        <f t="shared" si="111"/>
        <v>282</v>
      </c>
      <c r="Q410" s="160">
        <f t="shared" si="112"/>
        <v>283</v>
      </c>
      <c r="R410" s="160">
        <f t="shared" si="112"/>
        <v>278</v>
      </c>
      <c r="S410" s="160">
        <f t="shared" si="113"/>
        <v>275</v>
      </c>
      <c r="T410" s="160">
        <f t="shared" si="114"/>
        <v>282</v>
      </c>
      <c r="U410" s="160">
        <f t="shared" si="115"/>
        <v>287</v>
      </c>
    </row>
    <row r="411" spans="1:21" ht="18" customHeight="1">
      <c r="A411" s="194" t="s">
        <v>1518</v>
      </c>
      <c r="B411" s="194" t="s">
        <v>1525</v>
      </c>
      <c r="C411" s="197" t="s">
        <v>522</v>
      </c>
      <c r="D411" s="201">
        <f>VLOOKUP($C411,'3.내부이동'!$C$7:$AA$501,20,FALSE)</f>
        <v>112</v>
      </c>
      <c r="E411" s="201">
        <f>VLOOKUP($C411,'3.내부이동'!$C$7:$AA$501,21,FALSE)</f>
        <v>112</v>
      </c>
      <c r="F411" s="201">
        <f>VLOOKUP($C411,'3.내부이동'!$C$7:$AA$501,22,FALSE)</f>
        <v>110</v>
      </c>
      <c r="G411" s="201">
        <f>VLOOKUP($C411,'3.내부이동'!$C$7:$AA$501,23,FALSE)</f>
        <v>110</v>
      </c>
      <c r="H411" s="201">
        <f>VLOOKUP($C411,'3.내부이동'!$C$7:$AA$501,24,FALSE)</f>
        <v>112</v>
      </c>
      <c r="I411" s="201">
        <f>VLOOKUP($C411,'3.내부이동'!$C$7:$AA$501,25,FALSE)</f>
        <v>114</v>
      </c>
      <c r="J411" s="114">
        <f>IF(ISERROR(VLOOKUP($C411,'2.사회적인구 행정구역별 집계'!$C$6:$M$73,2,FALSE)),0,VLOOKUP($C411,'2.사회적인구 행정구역별 집계'!$C$6:$M$73,2,FALSE))</f>
        <v>0</v>
      </c>
      <c r="K411" s="114"/>
      <c r="L411" s="114">
        <f>IF(ISERROR(VLOOKUP($C411,'2.사회적인구 행정구역별 집계'!$C$6:$M$73,3,FALSE)),0,VLOOKUP($C411,'2.사회적인구 행정구역별 집계'!$C$6:$M$73,3,FALSE))</f>
        <v>0</v>
      </c>
      <c r="M411" s="114">
        <f>IF(ISERROR(VLOOKUP($C411,'2.사회적인구 행정구역별 집계'!$C$6:$M$73,4,FALSE)),0,VLOOKUP($C411,'2.사회적인구 행정구역별 집계'!$C$6:$M$73,4,FALSE))</f>
        <v>0</v>
      </c>
      <c r="N411" s="114">
        <f>IF(ISERROR(VLOOKUP($C411,'2.사회적인구 행정구역별 집계'!$C$6:$M$73,5,FALSE)),0,VLOOKUP($C411,'2.사회적인구 행정구역별 집계'!$C$6:$M$73,5,FALSE))</f>
        <v>0</v>
      </c>
      <c r="O411" s="114">
        <f>IF(ISERROR(VLOOKUP($C411,'2.사회적인구 행정구역별 집계'!$C$6:$M$73,6,FALSE)),0,VLOOKUP($C411,'2.사회적인구 행정구역별 집계'!$C$6:$M$73,6,FALSE))</f>
        <v>0</v>
      </c>
      <c r="P411" s="160">
        <f t="shared" si="111"/>
        <v>112</v>
      </c>
      <c r="Q411" s="160">
        <f t="shared" si="112"/>
        <v>112</v>
      </c>
      <c r="R411" s="160">
        <f t="shared" si="112"/>
        <v>110</v>
      </c>
      <c r="S411" s="160">
        <f t="shared" si="113"/>
        <v>110</v>
      </c>
      <c r="T411" s="160">
        <f t="shared" si="114"/>
        <v>112</v>
      </c>
      <c r="U411" s="160">
        <f t="shared" si="115"/>
        <v>114</v>
      </c>
    </row>
    <row r="412" spans="1:21" ht="18" customHeight="1">
      <c r="A412" s="194" t="s">
        <v>1518</v>
      </c>
      <c r="B412" s="194" t="s">
        <v>1525</v>
      </c>
      <c r="C412" s="197" t="s">
        <v>523</v>
      </c>
      <c r="D412" s="201">
        <f>VLOOKUP($C412,'3.내부이동'!$C$7:$AA$501,20,FALSE)</f>
        <v>162</v>
      </c>
      <c r="E412" s="201">
        <f>VLOOKUP($C412,'3.내부이동'!$C$7:$AA$501,21,FALSE)</f>
        <v>162</v>
      </c>
      <c r="F412" s="201">
        <f>VLOOKUP($C412,'3.내부이동'!$C$7:$AA$501,22,FALSE)</f>
        <v>160</v>
      </c>
      <c r="G412" s="201">
        <f>VLOOKUP($C412,'3.내부이동'!$C$7:$AA$501,23,FALSE)</f>
        <v>158</v>
      </c>
      <c r="H412" s="201">
        <f>VLOOKUP($C412,'3.내부이동'!$C$7:$AA$501,24,FALSE)</f>
        <v>162</v>
      </c>
      <c r="I412" s="201">
        <f>VLOOKUP($C412,'3.내부이동'!$C$7:$AA$501,25,FALSE)</f>
        <v>165</v>
      </c>
      <c r="J412" s="114">
        <f>IF(ISERROR(VLOOKUP($C412,'2.사회적인구 행정구역별 집계'!$C$6:$M$73,2,FALSE)),0,VLOOKUP($C412,'2.사회적인구 행정구역별 집계'!$C$6:$M$73,2,FALSE))</f>
        <v>0</v>
      </c>
      <c r="K412" s="114"/>
      <c r="L412" s="114">
        <f>IF(ISERROR(VLOOKUP($C412,'2.사회적인구 행정구역별 집계'!$C$6:$M$73,3,FALSE)),0,VLOOKUP($C412,'2.사회적인구 행정구역별 집계'!$C$6:$M$73,3,FALSE))</f>
        <v>0</v>
      </c>
      <c r="M412" s="114">
        <f>IF(ISERROR(VLOOKUP($C412,'2.사회적인구 행정구역별 집계'!$C$6:$M$73,4,FALSE)),0,VLOOKUP($C412,'2.사회적인구 행정구역별 집계'!$C$6:$M$73,4,FALSE))</f>
        <v>0</v>
      </c>
      <c r="N412" s="114">
        <f>IF(ISERROR(VLOOKUP($C412,'2.사회적인구 행정구역별 집계'!$C$6:$M$73,5,FALSE)),0,VLOOKUP($C412,'2.사회적인구 행정구역별 집계'!$C$6:$M$73,5,FALSE))</f>
        <v>0</v>
      </c>
      <c r="O412" s="114">
        <f>IF(ISERROR(VLOOKUP($C412,'2.사회적인구 행정구역별 집계'!$C$6:$M$73,6,FALSE)),0,VLOOKUP($C412,'2.사회적인구 행정구역별 집계'!$C$6:$M$73,6,FALSE))</f>
        <v>0</v>
      </c>
      <c r="P412" s="160">
        <f t="shared" si="111"/>
        <v>162</v>
      </c>
      <c r="Q412" s="160">
        <f t="shared" si="112"/>
        <v>162</v>
      </c>
      <c r="R412" s="160">
        <f t="shared" si="112"/>
        <v>160</v>
      </c>
      <c r="S412" s="160">
        <f t="shared" si="113"/>
        <v>158</v>
      </c>
      <c r="T412" s="160">
        <f t="shared" si="114"/>
        <v>162</v>
      </c>
      <c r="U412" s="160">
        <f t="shared" si="115"/>
        <v>165</v>
      </c>
    </row>
    <row r="413" spans="1:21" ht="18" customHeight="1">
      <c r="A413" s="194" t="s">
        <v>1518</v>
      </c>
      <c r="B413" s="194" t="s">
        <v>1525</v>
      </c>
      <c r="C413" s="197" t="s">
        <v>524</v>
      </c>
      <c r="D413" s="201">
        <f>VLOOKUP($C413,'3.내부이동'!$C$7:$AA$501,20,FALSE)</f>
        <v>270</v>
      </c>
      <c r="E413" s="201">
        <f>VLOOKUP($C413,'3.내부이동'!$C$7:$AA$501,21,FALSE)</f>
        <v>270</v>
      </c>
      <c r="F413" s="201">
        <f>VLOOKUP($C413,'3.내부이동'!$C$7:$AA$501,22,FALSE)</f>
        <v>266</v>
      </c>
      <c r="G413" s="201">
        <f>VLOOKUP($C413,'3.내부이동'!$C$7:$AA$501,23,FALSE)</f>
        <v>264</v>
      </c>
      <c r="H413" s="201">
        <f>VLOOKUP($C413,'3.내부이동'!$C$7:$AA$501,24,FALSE)</f>
        <v>270</v>
      </c>
      <c r="I413" s="201">
        <f>VLOOKUP($C413,'3.내부이동'!$C$7:$AA$501,25,FALSE)</f>
        <v>275</v>
      </c>
      <c r="J413" s="114">
        <f>IF(ISERROR(VLOOKUP($C413,'2.사회적인구 행정구역별 집계'!$C$6:$M$73,2,FALSE)),0,VLOOKUP($C413,'2.사회적인구 행정구역별 집계'!$C$6:$M$73,2,FALSE))</f>
        <v>0</v>
      </c>
      <c r="K413" s="114"/>
      <c r="L413" s="114">
        <f>IF(ISERROR(VLOOKUP($C413,'2.사회적인구 행정구역별 집계'!$C$6:$M$73,3,FALSE)),0,VLOOKUP($C413,'2.사회적인구 행정구역별 집계'!$C$6:$M$73,3,FALSE))</f>
        <v>0</v>
      </c>
      <c r="M413" s="114">
        <f>IF(ISERROR(VLOOKUP($C413,'2.사회적인구 행정구역별 집계'!$C$6:$M$73,4,FALSE)),0,VLOOKUP($C413,'2.사회적인구 행정구역별 집계'!$C$6:$M$73,4,FALSE))</f>
        <v>0</v>
      </c>
      <c r="N413" s="114">
        <f>IF(ISERROR(VLOOKUP($C413,'2.사회적인구 행정구역별 집계'!$C$6:$M$73,5,FALSE)),0,VLOOKUP($C413,'2.사회적인구 행정구역별 집계'!$C$6:$M$73,5,FALSE))</f>
        <v>0</v>
      </c>
      <c r="O413" s="114">
        <f>IF(ISERROR(VLOOKUP($C413,'2.사회적인구 행정구역별 집계'!$C$6:$M$73,6,FALSE)),0,VLOOKUP($C413,'2.사회적인구 행정구역별 집계'!$C$6:$M$73,6,FALSE))</f>
        <v>0</v>
      </c>
      <c r="P413" s="160">
        <f t="shared" si="111"/>
        <v>270</v>
      </c>
      <c r="Q413" s="160">
        <f t="shared" si="112"/>
        <v>270</v>
      </c>
      <c r="R413" s="160">
        <f t="shared" si="112"/>
        <v>266</v>
      </c>
      <c r="S413" s="160">
        <f t="shared" si="113"/>
        <v>264</v>
      </c>
      <c r="T413" s="160">
        <f t="shared" si="114"/>
        <v>270</v>
      </c>
      <c r="U413" s="160">
        <f t="shared" si="115"/>
        <v>275</v>
      </c>
    </row>
    <row r="414" spans="1:21" ht="18" customHeight="1">
      <c r="A414" s="195" t="s">
        <v>1526</v>
      </c>
      <c r="B414" s="232" t="s">
        <v>1364</v>
      </c>
      <c r="C414" s="232"/>
      <c r="D414" s="196">
        <f>SUM(D415:D439)</f>
        <v>2879</v>
      </c>
      <c r="E414" s="196">
        <f t="shared" ref="E414:I414" si="116">SUM(E415:E439)</f>
        <v>2881</v>
      </c>
      <c r="F414" s="196">
        <f t="shared" si="116"/>
        <v>2839</v>
      </c>
      <c r="G414" s="196">
        <f t="shared" si="116"/>
        <v>2807</v>
      </c>
      <c r="H414" s="196">
        <f t="shared" si="116"/>
        <v>2877</v>
      </c>
      <c r="I414" s="196">
        <f t="shared" si="116"/>
        <v>2930</v>
      </c>
      <c r="J414" s="196">
        <f>SUM(J415:J439)</f>
        <v>0</v>
      </c>
      <c r="K414" s="196">
        <f t="shared" ref="K414:O414" si="117">SUM(K415:K439)</f>
        <v>0</v>
      </c>
      <c r="L414" s="196">
        <f t="shared" si="117"/>
        <v>0</v>
      </c>
      <c r="M414" s="196">
        <f t="shared" si="117"/>
        <v>0</v>
      </c>
      <c r="N414" s="196">
        <f t="shared" si="117"/>
        <v>0</v>
      </c>
      <c r="O414" s="196">
        <f t="shared" si="117"/>
        <v>0</v>
      </c>
      <c r="P414" s="196">
        <f>SUM(P415:P439)</f>
        <v>2879</v>
      </c>
      <c r="Q414" s="196">
        <f t="shared" ref="Q414" si="118">SUM(Q415:Q439)</f>
        <v>2881</v>
      </c>
      <c r="R414" s="196">
        <f t="shared" ref="R414:U414" si="119">SUM(R415:R439)</f>
        <v>2839</v>
      </c>
      <c r="S414" s="196">
        <f t="shared" si="119"/>
        <v>2807</v>
      </c>
      <c r="T414" s="196">
        <f t="shared" si="119"/>
        <v>2877</v>
      </c>
      <c r="U414" s="196">
        <f t="shared" si="119"/>
        <v>2930</v>
      </c>
    </row>
    <row r="415" spans="1:21" ht="18" customHeight="1">
      <c r="A415" s="194" t="s">
        <v>1526</v>
      </c>
      <c r="B415" s="194" t="s">
        <v>1527</v>
      </c>
      <c r="C415" s="197" t="s">
        <v>526</v>
      </c>
      <c r="D415" s="201">
        <f>VLOOKUP($C415,'3.내부이동'!$C$7:$AA$501,20,FALSE)</f>
        <v>237</v>
      </c>
      <c r="E415" s="201">
        <f>VLOOKUP($C415,'3.내부이동'!$C$7:$AA$501,21,FALSE)</f>
        <v>237</v>
      </c>
      <c r="F415" s="201">
        <f>VLOOKUP($C415,'3.내부이동'!$C$7:$AA$501,22,FALSE)</f>
        <v>234</v>
      </c>
      <c r="G415" s="201">
        <f>VLOOKUP($C415,'3.내부이동'!$C$7:$AA$501,23,FALSE)</f>
        <v>231</v>
      </c>
      <c r="H415" s="201">
        <f>VLOOKUP($C415,'3.내부이동'!$C$7:$AA$501,24,FALSE)</f>
        <v>236</v>
      </c>
      <c r="I415" s="201">
        <f>VLOOKUP($C415,'3.내부이동'!$C$7:$AA$501,25,FALSE)</f>
        <v>241</v>
      </c>
      <c r="J415" s="114">
        <f>IF(ISERROR(VLOOKUP($C415,'2.사회적인구 행정구역별 집계'!$C$6:$M$73,2,FALSE)),0,VLOOKUP($C415,'2.사회적인구 행정구역별 집계'!$C$6:$M$73,2,FALSE))</f>
        <v>0</v>
      </c>
      <c r="K415" s="114"/>
      <c r="L415" s="114">
        <f>IF(ISERROR(VLOOKUP($C415,'2.사회적인구 행정구역별 집계'!$C$6:$M$73,3,FALSE)),0,VLOOKUP($C415,'2.사회적인구 행정구역별 집계'!$C$6:$M$73,3,FALSE))</f>
        <v>0</v>
      </c>
      <c r="M415" s="114">
        <f>IF(ISERROR(VLOOKUP($C415,'2.사회적인구 행정구역별 집계'!$C$6:$M$73,4,FALSE)),0,VLOOKUP($C415,'2.사회적인구 행정구역별 집계'!$C$6:$M$73,4,FALSE))</f>
        <v>0</v>
      </c>
      <c r="N415" s="114">
        <f>IF(ISERROR(VLOOKUP($C415,'2.사회적인구 행정구역별 집계'!$C$6:$M$73,5,FALSE)),0,VLOOKUP($C415,'2.사회적인구 행정구역별 집계'!$C$6:$M$73,5,FALSE))</f>
        <v>0</v>
      </c>
      <c r="O415" s="114">
        <f>IF(ISERROR(VLOOKUP($C415,'2.사회적인구 행정구역별 집계'!$C$6:$M$73,6,FALSE)),0,VLOOKUP($C415,'2.사회적인구 행정구역별 집계'!$C$6:$M$73,6,FALSE))</f>
        <v>0</v>
      </c>
      <c r="P415" s="160">
        <f t="shared" ref="P415:P439" si="120">D415+J415</f>
        <v>237</v>
      </c>
      <c r="Q415" s="160">
        <f t="shared" ref="Q415:R439" si="121">E415+K415</f>
        <v>237</v>
      </c>
      <c r="R415" s="160">
        <f t="shared" si="121"/>
        <v>234</v>
      </c>
      <c r="S415" s="160">
        <f t="shared" ref="S415:S439" si="122">G415+M415</f>
        <v>231</v>
      </c>
      <c r="T415" s="160">
        <f t="shared" ref="T415:T439" si="123">H415+N415</f>
        <v>236</v>
      </c>
      <c r="U415" s="160">
        <f t="shared" ref="U415:U439" si="124">I415+O415</f>
        <v>241</v>
      </c>
    </row>
    <row r="416" spans="1:21" ht="18" customHeight="1">
      <c r="A416" s="194" t="s">
        <v>1526</v>
      </c>
      <c r="B416" s="194" t="s">
        <v>1527</v>
      </c>
      <c r="C416" s="197" t="s">
        <v>527</v>
      </c>
      <c r="D416" s="201">
        <f>VLOOKUP($C416,'3.내부이동'!$C$7:$AA$501,20,FALSE)</f>
        <v>225</v>
      </c>
      <c r="E416" s="201">
        <f>VLOOKUP($C416,'3.내부이동'!$C$7:$AA$501,21,FALSE)</f>
        <v>225</v>
      </c>
      <c r="F416" s="201">
        <f>VLOOKUP($C416,'3.내부이동'!$C$7:$AA$501,22,FALSE)</f>
        <v>222</v>
      </c>
      <c r="G416" s="201">
        <f>VLOOKUP($C416,'3.내부이동'!$C$7:$AA$501,23,FALSE)</f>
        <v>219</v>
      </c>
      <c r="H416" s="201">
        <f>VLOOKUP($C416,'3.내부이동'!$C$7:$AA$501,24,FALSE)</f>
        <v>225</v>
      </c>
      <c r="I416" s="201">
        <f>VLOOKUP($C416,'3.내부이동'!$C$7:$AA$501,25,FALSE)</f>
        <v>229</v>
      </c>
      <c r="J416" s="114">
        <f>IF(ISERROR(VLOOKUP($C416,'2.사회적인구 행정구역별 집계'!$C$6:$M$73,2,FALSE)),0,VLOOKUP($C416,'2.사회적인구 행정구역별 집계'!$C$6:$M$73,2,FALSE))</f>
        <v>0</v>
      </c>
      <c r="K416" s="114"/>
      <c r="L416" s="114">
        <f>IF(ISERROR(VLOOKUP($C416,'2.사회적인구 행정구역별 집계'!$C$6:$M$73,3,FALSE)),0,VLOOKUP($C416,'2.사회적인구 행정구역별 집계'!$C$6:$M$73,3,FALSE))</f>
        <v>0</v>
      </c>
      <c r="M416" s="114">
        <f>IF(ISERROR(VLOOKUP($C416,'2.사회적인구 행정구역별 집계'!$C$6:$M$73,4,FALSE)),0,VLOOKUP($C416,'2.사회적인구 행정구역별 집계'!$C$6:$M$73,4,FALSE))</f>
        <v>0</v>
      </c>
      <c r="N416" s="114">
        <f>IF(ISERROR(VLOOKUP($C416,'2.사회적인구 행정구역별 집계'!$C$6:$M$73,5,FALSE)),0,VLOOKUP($C416,'2.사회적인구 행정구역별 집계'!$C$6:$M$73,5,FALSE))</f>
        <v>0</v>
      </c>
      <c r="O416" s="114">
        <f>IF(ISERROR(VLOOKUP($C416,'2.사회적인구 행정구역별 집계'!$C$6:$M$73,6,FALSE)),0,VLOOKUP($C416,'2.사회적인구 행정구역별 집계'!$C$6:$M$73,6,FALSE))</f>
        <v>0</v>
      </c>
      <c r="P416" s="160">
        <f t="shared" si="120"/>
        <v>225</v>
      </c>
      <c r="Q416" s="160">
        <f t="shared" si="121"/>
        <v>225</v>
      </c>
      <c r="R416" s="160">
        <f t="shared" si="121"/>
        <v>222</v>
      </c>
      <c r="S416" s="160">
        <f t="shared" si="122"/>
        <v>219</v>
      </c>
      <c r="T416" s="160">
        <f t="shared" si="123"/>
        <v>225</v>
      </c>
      <c r="U416" s="160">
        <f t="shared" si="124"/>
        <v>229</v>
      </c>
    </row>
    <row r="417" spans="1:21" ht="18" customHeight="1">
      <c r="A417" s="194" t="s">
        <v>1526</v>
      </c>
      <c r="B417" s="194" t="s">
        <v>1527</v>
      </c>
      <c r="C417" s="197" t="s">
        <v>528</v>
      </c>
      <c r="D417" s="201">
        <f>VLOOKUP($C417,'3.내부이동'!$C$7:$AA$501,20,FALSE)</f>
        <v>129</v>
      </c>
      <c r="E417" s="201">
        <f>VLOOKUP($C417,'3.내부이동'!$C$7:$AA$501,21,FALSE)</f>
        <v>130</v>
      </c>
      <c r="F417" s="201">
        <f>VLOOKUP($C417,'3.내부이동'!$C$7:$AA$501,22,FALSE)</f>
        <v>128</v>
      </c>
      <c r="G417" s="201">
        <f>VLOOKUP($C417,'3.내부이동'!$C$7:$AA$501,23,FALSE)</f>
        <v>126</v>
      </c>
      <c r="H417" s="201">
        <f>VLOOKUP($C417,'3.내부이동'!$C$7:$AA$501,24,FALSE)</f>
        <v>129</v>
      </c>
      <c r="I417" s="201">
        <f>VLOOKUP($C417,'3.내부이동'!$C$7:$AA$501,25,FALSE)</f>
        <v>132</v>
      </c>
      <c r="J417" s="114">
        <f>IF(ISERROR(VLOOKUP($C417,'2.사회적인구 행정구역별 집계'!$C$6:$M$73,2,FALSE)),0,VLOOKUP($C417,'2.사회적인구 행정구역별 집계'!$C$6:$M$73,2,FALSE))</f>
        <v>0</v>
      </c>
      <c r="K417" s="114"/>
      <c r="L417" s="114">
        <f>IF(ISERROR(VLOOKUP($C417,'2.사회적인구 행정구역별 집계'!$C$6:$M$73,3,FALSE)),0,VLOOKUP($C417,'2.사회적인구 행정구역별 집계'!$C$6:$M$73,3,FALSE))</f>
        <v>0</v>
      </c>
      <c r="M417" s="114">
        <f>IF(ISERROR(VLOOKUP($C417,'2.사회적인구 행정구역별 집계'!$C$6:$M$73,4,FALSE)),0,VLOOKUP($C417,'2.사회적인구 행정구역별 집계'!$C$6:$M$73,4,FALSE))</f>
        <v>0</v>
      </c>
      <c r="N417" s="114">
        <f>IF(ISERROR(VLOOKUP($C417,'2.사회적인구 행정구역별 집계'!$C$6:$M$73,5,FALSE)),0,VLOOKUP($C417,'2.사회적인구 행정구역별 집계'!$C$6:$M$73,5,FALSE))</f>
        <v>0</v>
      </c>
      <c r="O417" s="114">
        <f>IF(ISERROR(VLOOKUP($C417,'2.사회적인구 행정구역별 집계'!$C$6:$M$73,6,FALSE)),0,VLOOKUP($C417,'2.사회적인구 행정구역별 집계'!$C$6:$M$73,6,FALSE))</f>
        <v>0</v>
      </c>
      <c r="P417" s="160">
        <f t="shared" si="120"/>
        <v>129</v>
      </c>
      <c r="Q417" s="160">
        <f t="shared" si="121"/>
        <v>130</v>
      </c>
      <c r="R417" s="160">
        <f t="shared" si="121"/>
        <v>128</v>
      </c>
      <c r="S417" s="160">
        <f t="shared" si="122"/>
        <v>126</v>
      </c>
      <c r="T417" s="160">
        <f t="shared" si="123"/>
        <v>129</v>
      </c>
      <c r="U417" s="160">
        <f t="shared" si="124"/>
        <v>132</v>
      </c>
    </row>
    <row r="418" spans="1:21" ht="18" customHeight="1">
      <c r="A418" s="194" t="s">
        <v>1526</v>
      </c>
      <c r="B418" s="194" t="s">
        <v>1528</v>
      </c>
      <c r="C418" s="197" t="s">
        <v>529</v>
      </c>
      <c r="D418" s="201">
        <f>VLOOKUP($C418,'3.내부이동'!$C$7:$AA$501,20,FALSE)</f>
        <v>149</v>
      </c>
      <c r="E418" s="201">
        <f>VLOOKUP($C418,'3.내부이동'!$C$7:$AA$501,21,FALSE)</f>
        <v>149</v>
      </c>
      <c r="F418" s="201">
        <f>VLOOKUP($C418,'3.내부이동'!$C$7:$AA$501,22,FALSE)</f>
        <v>147</v>
      </c>
      <c r="G418" s="201">
        <f>VLOOKUP($C418,'3.내부이동'!$C$7:$AA$501,23,FALSE)</f>
        <v>145</v>
      </c>
      <c r="H418" s="201">
        <f>VLOOKUP($C418,'3.내부이동'!$C$7:$AA$501,24,FALSE)</f>
        <v>148</v>
      </c>
      <c r="I418" s="201">
        <f>VLOOKUP($C418,'3.내부이동'!$C$7:$AA$501,25,FALSE)</f>
        <v>151</v>
      </c>
      <c r="J418" s="114">
        <f>IF(ISERROR(VLOOKUP($C418,'2.사회적인구 행정구역별 집계'!$C$6:$M$73,2,FALSE)),0,VLOOKUP($C418,'2.사회적인구 행정구역별 집계'!$C$6:$M$73,2,FALSE))</f>
        <v>0</v>
      </c>
      <c r="K418" s="114"/>
      <c r="L418" s="114">
        <f>IF(ISERROR(VLOOKUP($C418,'2.사회적인구 행정구역별 집계'!$C$6:$M$73,3,FALSE)),0,VLOOKUP($C418,'2.사회적인구 행정구역별 집계'!$C$6:$M$73,3,FALSE))</f>
        <v>0</v>
      </c>
      <c r="M418" s="114">
        <f>IF(ISERROR(VLOOKUP($C418,'2.사회적인구 행정구역별 집계'!$C$6:$M$73,4,FALSE)),0,VLOOKUP($C418,'2.사회적인구 행정구역별 집계'!$C$6:$M$73,4,FALSE))</f>
        <v>0</v>
      </c>
      <c r="N418" s="114">
        <f>IF(ISERROR(VLOOKUP($C418,'2.사회적인구 행정구역별 집계'!$C$6:$M$73,5,FALSE)),0,VLOOKUP($C418,'2.사회적인구 행정구역별 집계'!$C$6:$M$73,5,FALSE))</f>
        <v>0</v>
      </c>
      <c r="O418" s="114">
        <f>IF(ISERROR(VLOOKUP($C418,'2.사회적인구 행정구역별 집계'!$C$6:$M$73,6,FALSE)),0,VLOOKUP($C418,'2.사회적인구 행정구역별 집계'!$C$6:$M$73,6,FALSE))</f>
        <v>0</v>
      </c>
      <c r="P418" s="160">
        <f t="shared" si="120"/>
        <v>149</v>
      </c>
      <c r="Q418" s="160">
        <f t="shared" si="121"/>
        <v>149</v>
      </c>
      <c r="R418" s="160">
        <f t="shared" si="121"/>
        <v>147</v>
      </c>
      <c r="S418" s="160">
        <f t="shared" si="122"/>
        <v>145</v>
      </c>
      <c r="T418" s="160">
        <f t="shared" si="123"/>
        <v>148</v>
      </c>
      <c r="U418" s="160">
        <f t="shared" si="124"/>
        <v>151</v>
      </c>
    </row>
    <row r="419" spans="1:21" ht="18" customHeight="1">
      <c r="A419" s="194" t="s">
        <v>1526</v>
      </c>
      <c r="B419" s="194" t="s">
        <v>1528</v>
      </c>
      <c r="C419" s="197" t="s">
        <v>530</v>
      </c>
      <c r="D419" s="201">
        <f>VLOOKUP($C419,'3.내부이동'!$C$7:$AA$501,20,FALSE)</f>
        <v>145</v>
      </c>
      <c r="E419" s="201">
        <f>VLOOKUP($C419,'3.내부이동'!$C$7:$AA$501,21,FALSE)</f>
        <v>145</v>
      </c>
      <c r="F419" s="201">
        <f>VLOOKUP($C419,'3.내부이동'!$C$7:$AA$501,22,FALSE)</f>
        <v>143</v>
      </c>
      <c r="G419" s="201">
        <f>VLOOKUP($C419,'3.내부이동'!$C$7:$AA$501,23,FALSE)</f>
        <v>142</v>
      </c>
      <c r="H419" s="201">
        <f>VLOOKUP($C419,'3.내부이동'!$C$7:$AA$501,24,FALSE)</f>
        <v>145</v>
      </c>
      <c r="I419" s="201">
        <f>VLOOKUP($C419,'3.내부이동'!$C$7:$AA$501,25,FALSE)</f>
        <v>148</v>
      </c>
      <c r="J419" s="114">
        <f>IF(ISERROR(VLOOKUP($C419,'2.사회적인구 행정구역별 집계'!$C$6:$M$73,2,FALSE)),0,VLOOKUP($C419,'2.사회적인구 행정구역별 집계'!$C$6:$M$73,2,FALSE))</f>
        <v>0</v>
      </c>
      <c r="K419" s="114"/>
      <c r="L419" s="114">
        <f>IF(ISERROR(VLOOKUP($C419,'2.사회적인구 행정구역별 집계'!$C$6:$M$73,3,FALSE)),0,VLOOKUP($C419,'2.사회적인구 행정구역별 집계'!$C$6:$M$73,3,FALSE))</f>
        <v>0</v>
      </c>
      <c r="M419" s="114">
        <f>IF(ISERROR(VLOOKUP($C419,'2.사회적인구 행정구역별 집계'!$C$6:$M$73,4,FALSE)),0,VLOOKUP($C419,'2.사회적인구 행정구역별 집계'!$C$6:$M$73,4,FALSE))</f>
        <v>0</v>
      </c>
      <c r="N419" s="114">
        <f>IF(ISERROR(VLOOKUP($C419,'2.사회적인구 행정구역별 집계'!$C$6:$M$73,5,FALSE)),0,VLOOKUP($C419,'2.사회적인구 행정구역별 집계'!$C$6:$M$73,5,FALSE))</f>
        <v>0</v>
      </c>
      <c r="O419" s="114">
        <f>IF(ISERROR(VLOOKUP($C419,'2.사회적인구 행정구역별 집계'!$C$6:$M$73,6,FALSE)),0,VLOOKUP($C419,'2.사회적인구 행정구역별 집계'!$C$6:$M$73,6,FALSE))</f>
        <v>0</v>
      </c>
      <c r="P419" s="160">
        <f t="shared" si="120"/>
        <v>145</v>
      </c>
      <c r="Q419" s="160">
        <f t="shared" si="121"/>
        <v>145</v>
      </c>
      <c r="R419" s="160">
        <f t="shared" si="121"/>
        <v>143</v>
      </c>
      <c r="S419" s="160">
        <f t="shared" si="122"/>
        <v>142</v>
      </c>
      <c r="T419" s="160">
        <f t="shared" si="123"/>
        <v>145</v>
      </c>
      <c r="U419" s="160">
        <f t="shared" si="124"/>
        <v>148</v>
      </c>
    </row>
    <row r="420" spans="1:21" ht="18" customHeight="1">
      <c r="A420" s="194" t="s">
        <v>1526</v>
      </c>
      <c r="B420" s="194" t="s">
        <v>1528</v>
      </c>
      <c r="C420" s="197" t="s">
        <v>531</v>
      </c>
      <c r="D420" s="201">
        <f>VLOOKUP($C420,'3.내부이동'!$C$7:$AA$501,20,FALSE)</f>
        <v>154</v>
      </c>
      <c r="E420" s="201">
        <f>VLOOKUP($C420,'3.내부이동'!$C$7:$AA$501,21,FALSE)</f>
        <v>154</v>
      </c>
      <c r="F420" s="201">
        <f>VLOOKUP($C420,'3.내부이동'!$C$7:$AA$501,22,FALSE)</f>
        <v>152</v>
      </c>
      <c r="G420" s="201">
        <f>VLOOKUP($C420,'3.내부이동'!$C$7:$AA$501,23,FALSE)</f>
        <v>150</v>
      </c>
      <c r="H420" s="201">
        <f>VLOOKUP($C420,'3.내부이동'!$C$7:$AA$501,24,FALSE)</f>
        <v>154</v>
      </c>
      <c r="I420" s="201">
        <f>VLOOKUP($C420,'3.내부이동'!$C$7:$AA$501,25,FALSE)</f>
        <v>156</v>
      </c>
      <c r="J420" s="114">
        <f>IF(ISERROR(VLOOKUP($C420,'2.사회적인구 행정구역별 집계'!$C$6:$M$73,2,FALSE)),0,VLOOKUP($C420,'2.사회적인구 행정구역별 집계'!$C$6:$M$73,2,FALSE))</f>
        <v>0</v>
      </c>
      <c r="K420" s="114"/>
      <c r="L420" s="114">
        <f>IF(ISERROR(VLOOKUP($C420,'2.사회적인구 행정구역별 집계'!$C$6:$M$73,3,FALSE)),0,VLOOKUP($C420,'2.사회적인구 행정구역별 집계'!$C$6:$M$73,3,FALSE))</f>
        <v>0</v>
      </c>
      <c r="M420" s="114">
        <f>IF(ISERROR(VLOOKUP($C420,'2.사회적인구 행정구역별 집계'!$C$6:$M$73,4,FALSE)),0,VLOOKUP($C420,'2.사회적인구 행정구역별 집계'!$C$6:$M$73,4,FALSE))</f>
        <v>0</v>
      </c>
      <c r="N420" s="114">
        <f>IF(ISERROR(VLOOKUP($C420,'2.사회적인구 행정구역별 집계'!$C$6:$M$73,5,FALSE)),0,VLOOKUP($C420,'2.사회적인구 행정구역별 집계'!$C$6:$M$73,5,FALSE))</f>
        <v>0</v>
      </c>
      <c r="O420" s="114">
        <f>IF(ISERROR(VLOOKUP($C420,'2.사회적인구 행정구역별 집계'!$C$6:$M$73,6,FALSE)),0,VLOOKUP($C420,'2.사회적인구 행정구역별 집계'!$C$6:$M$73,6,FALSE))</f>
        <v>0</v>
      </c>
      <c r="P420" s="160">
        <f t="shared" si="120"/>
        <v>154</v>
      </c>
      <c r="Q420" s="160">
        <f t="shared" si="121"/>
        <v>154</v>
      </c>
      <c r="R420" s="160">
        <f t="shared" si="121"/>
        <v>152</v>
      </c>
      <c r="S420" s="160">
        <f t="shared" si="122"/>
        <v>150</v>
      </c>
      <c r="T420" s="160">
        <f t="shared" si="123"/>
        <v>154</v>
      </c>
      <c r="U420" s="160">
        <f t="shared" si="124"/>
        <v>156</v>
      </c>
    </row>
    <row r="421" spans="1:21" ht="18" customHeight="1">
      <c r="A421" s="194" t="s">
        <v>1526</v>
      </c>
      <c r="B421" s="194" t="s">
        <v>1528</v>
      </c>
      <c r="C421" s="197" t="s">
        <v>532</v>
      </c>
      <c r="D421" s="201">
        <f>VLOOKUP($C421,'3.내부이동'!$C$7:$AA$501,20,FALSE)</f>
        <v>66</v>
      </c>
      <c r="E421" s="201">
        <f>VLOOKUP($C421,'3.내부이동'!$C$7:$AA$501,21,FALSE)</f>
        <v>66</v>
      </c>
      <c r="F421" s="201">
        <f>VLOOKUP($C421,'3.내부이동'!$C$7:$AA$501,22,FALSE)</f>
        <v>65</v>
      </c>
      <c r="G421" s="201">
        <f>VLOOKUP($C421,'3.내부이동'!$C$7:$AA$501,23,FALSE)</f>
        <v>64</v>
      </c>
      <c r="H421" s="201">
        <f>VLOOKUP($C421,'3.내부이동'!$C$7:$AA$501,24,FALSE)</f>
        <v>66</v>
      </c>
      <c r="I421" s="201">
        <f>VLOOKUP($C421,'3.내부이동'!$C$7:$AA$501,25,FALSE)</f>
        <v>67</v>
      </c>
      <c r="J421" s="114">
        <f>IF(ISERROR(VLOOKUP($C421,'2.사회적인구 행정구역별 집계'!$C$6:$M$73,2,FALSE)),0,VLOOKUP($C421,'2.사회적인구 행정구역별 집계'!$C$6:$M$73,2,FALSE))</f>
        <v>0</v>
      </c>
      <c r="K421" s="114"/>
      <c r="L421" s="114">
        <f>IF(ISERROR(VLOOKUP($C421,'2.사회적인구 행정구역별 집계'!$C$6:$M$73,3,FALSE)),0,VLOOKUP($C421,'2.사회적인구 행정구역별 집계'!$C$6:$M$73,3,FALSE))</f>
        <v>0</v>
      </c>
      <c r="M421" s="114">
        <f>IF(ISERROR(VLOOKUP($C421,'2.사회적인구 행정구역별 집계'!$C$6:$M$73,4,FALSE)),0,VLOOKUP($C421,'2.사회적인구 행정구역별 집계'!$C$6:$M$73,4,FALSE))</f>
        <v>0</v>
      </c>
      <c r="N421" s="114">
        <f>IF(ISERROR(VLOOKUP($C421,'2.사회적인구 행정구역별 집계'!$C$6:$M$73,5,FALSE)),0,VLOOKUP($C421,'2.사회적인구 행정구역별 집계'!$C$6:$M$73,5,FALSE))</f>
        <v>0</v>
      </c>
      <c r="O421" s="114">
        <f>IF(ISERROR(VLOOKUP($C421,'2.사회적인구 행정구역별 집계'!$C$6:$M$73,6,FALSE)),0,VLOOKUP($C421,'2.사회적인구 행정구역별 집계'!$C$6:$M$73,6,FALSE))</f>
        <v>0</v>
      </c>
      <c r="P421" s="160">
        <f t="shared" si="120"/>
        <v>66</v>
      </c>
      <c r="Q421" s="160">
        <f t="shared" si="121"/>
        <v>66</v>
      </c>
      <c r="R421" s="160">
        <f t="shared" si="121"/>
        <v>65</v>
      </c>
      <c r="S421" s="160">
        <f t="shared" si="122"/>
        <v>64</v>
      </c>
      <c r="T421" s="160">
        <f t="shared" si="123"/>
        <v>66</v>
      </c>
      <c r="U421" s="160">
        <f t="shared" si="124"/>
        <v>67</v>
      </c>
    </row>
    <row r="422" spans="1:21" ht="18" customHeight="1">
      <c r="A422" s="194" t="s">
        <v>1526</v>
      </c>
      <c r="B422" s="194" t="s">
        <v>1529</v>
      </c>
      <c r="C422" s="197" t="s">
        <v>533</v>
      </c>
      <c r="D422" s="201">
        <f>VLOOKUP($C422,'3.내부이동'!$C$7:$AA$501,20,FALSE)</f>
        <v>241</v>
      </c>
      <c r="E422" s="201">
        <f>VLOOKUP($C422,'3.내부이동'!$C$7:$AA$501,21,FALSE)</f>
        <v>242</v>
      </c>
      <c r="F422" s="201">
        <f>VLOOKUP($C422,'3.내부이동'!$C$7:$AA$501,22,FALSE)</f>
        <v>238</v>
      </c>
      <c r="G422" s="201">
        <f>VLOOKUP($C422,'3.내부이동'!$C$7:$AA$501,23,FALSE)</f>
        <v>235</v>
      </c>
      <c r="H422" s="201">
        <f>VLOOKUP($C422,'3.내부이동'!$C$7:$AA$501,24,FALSE)</f>
        <v>241</v>
      </c>
      <c r="I422" s="201">
        <f>VLOOKUP($C422,'3.내부이동'!$C$7:$AA$501,25,FALSE)</f>
        <v>245</v>
      </c>
      <c r="J422" s="114">
        <f>IF(ISERROR(VLOOKUP($C422,'2.사회적인구 행정구역별 집계'!$C$6:$M$73,2,FALSE)),0,VLOOKUP($C422,'2.사회적인구 행정구역별 집계'!$C$6:$M$73,2,FALSE))</f>
        <v>0</v>
      </c>
      <c r="K422" s="114"/>
      <c r="L422" s="114">
        <f>IF(ISERROR(VLOOKUP($C422,'2.사회적인구 행정구역별 집계'!$C$6:$M$73,3,FALSE)),0,VLOOKUP($C422,'2.사회적인구 행정구역별 집계'!$C$6:$M$73,3,FALSE))</f>
        <v>0</v>
      </c>
      <c r="M422" s="114">
        <f>IF(ISERROR(VLOOKUP($C422,'2.사회적인구 행정구역별 집계'!$C$6:$M$73,4,FALSE)),0,VLOOKUP($C422,'2.사회적인구 행정구역별 집계'!$C$6:$M$73,4,FALSE))</f>
        <v>0</v>
      </c>
      <c r="N422" s="114">
        <f>IF(ISERROR(VLOOKUP($C422,'2.사회적인구 행정구역별 집계'!$C$6:$M$73,5,FALSE)),0,VLOOKUP($C422,'2.사회적인구 행정구역별 집계'!$C$6:$M$73,5,FALSE))</f>
        <v>0</v>
      </c>
      <c r="O422" s="114">
        <f>IF(ISERROR(VLOOKUP($C422,'2.사회적인구 행정구역별 집계'!$C$6:$M$73,6,FALSE)),0,VLOOKUP($C422,'2.사회적인구 행정구역별 집계'!$C$6:$M$73,6,FALSE))</f>
        <v>0</v>
      </c>
      <c r="P422" s="160">
        <f t="shared" si="120"/>
        <v>241</v>
      </c>
      <c r="Q422" s="160">
        <f t="shared" si="121"/>
        <v>242</v>
      </c>
      <c r="R422" s="160">
        <f t="shared" si="121"/>
        <v>238</v>
      </c>
      <c r="S422" s="160">
        <f t="shared" si="122"/>
        <v>235</v>
      </c>
      <c r="T422" s="160">
        <f t="shared" si="123"/>
        <v>241</v>
      </c>
      <c r="U422" s="160">
        <f t="shared" si="124"/>
        <v>245</v>
      </c>
    </row>
    <row r="423" spans="1:21" ht="18" customHeight="1">
      <c r="A423" s="194" t="s">
        <v>1526</v>
      </c>
      <c r="B423" s="194" t="s">
        <v>1529</v>
      </c>
      <c r="C423" s="197" t="s">
        <v>534</v>
      </c>
      <c r="D423" s="201">
        <f>VLOOKUP($C423,'3.내부이동'!$C$7:$AA$501,20,FALSE)</f>
        <v>163</v>
      </c>
      <c r="E423" s="201">
        <f>VLOOKUP($C423,'3.내부이동'!$C$7:$AA$501,21,FALSE)</f>
        <v>163</v>
      </c>
      <c r="F423" s="201">
        <f>VLOOKUP($C423,'3.내부이동'!$C$7:$AA$501,22,FALSE)</f>
        <v>161</v>
      </c>
      <c r="G423" s="201">
        <f>VLOOKUP($C423,'3.내부이동'!$C$7:$AA$501,23,FALSE)</f>
        <v>159</v>
      </c>
      <c r="H423" s="201">
        <f>VLOOKUP($C423,'3.내부이동'!$C$7:$AA$501,24,FALSE)</f>
        <v>163</v>
      </c>
      <c r="I423" s="201">
        <f>VLOOKUP($C423,'3.내부이동'!$C$7:$AA$501,25,FALSE)</f>
        <v>166</v>
      </c>
      <c r="J423" s="114">
        <f>IF(ISERROR(VLOOKUP($C423,'2.사회적인구 행정구역별 집계'!$C$6:$M$73,2,FALSE)),0,VLOOKUP($C423,'2.사회적인구 행정구역별 집계'!$C$6:$M$73,2,FALSE))</f>
        <v>0</v>
      </c>
      <c r="K423" s="114"/>
      <c r="L423" s="114">
        <f>IF(ISERROR(VLOOKUP($C423,'2.사회적인구 행정구역별 집계'!$C$6:$M$73,3,FALSE)),0,VLOOKUP($C423,'2.사회적인구 행정구역별 집계'!$C$6:$M$73,3,FALSE))</f>
        <v>0</v>
      </c>
      <c r="M423" s="114">
        <f>IF(ISERROR(VLOOKUP($C423,'2.사회적인구 행정구역별 집계'!$C$6:$M$73,4,FALSE)),0,VLOOKUP($C423,'2.사회적인구 행정구역별 집계'!$C$6:$M$73,4,FALSE))</f>
        <v>0</v>
      </c>
      <c r="N423" s="114">
        <f>IF(ISERROR(VLOOKUP($C423,'2.사회적인구 행정구역별 집계'!$C$6:$M$73,5,FALSE)),0,VLOOKUP($C423,'2.사회적인구 행정구역별 집계'!$C$6:$M$73,5,FALSE))</f>
        <v>0</v>
      </c>
      <c r="O423" s="114">
        <f>IF(ISERROR(VLOOKUP($C423,'2.사회적인구 행정구역별 집계'!$C$6:$M$73,6,FALSE)),0,VLOOKUP($C423,'2.사회적인구 행정구역별 집계'!$C$6:$M$73,6,FALSE))</f>
        <v>0</v>
      </c>
      <c r="P423" s="160">
        <f t="shared" si="120"/>
        <v>163</v>
      </c>
      <c r="Q423" s="160">
        <f t="shared" si="121"/>
        <v>163</v>
      </c>
      <c r="R423" s="160">
        <f t="shared" si="121"/>
        <v>161</v>
      </c>
      <c r="S423" s="160">
        <f t="shared" si="122"/>
        <v>159</v>
      </c>
      <c r="T423" s="160">
        <f t="shared" si="123"/>
        <v>163</v>
      </c>
      <c r="U423" s="160">
        <f t="shared" si="124"/>
        <v>166</v>
      </c>
    </row>
    <row r="424" spans="1:21" ht="18" customHeight="1">
      <c r="A424" s="194" t="s">
        <v>1526</v>
      </c>
      <c r="B424" s="194" t="s">
        <v>1529</v>
      </c>
      <c r="C424" s="197" t="s">
        <v>535</v>
      </c>
      <c r="D424" s="201">
        <f>VLOOKUP($C424,'3.내부이동'!$C$7:$AA$501,20,FALSE)</f>
        <v>107</v>
      </c>
      <c r="E424" s="201">
        <f>VLOOKUP($C424,'3.내부이동'!$C$7:$AA$501,21,FALSE)</f>
        <v>107</v>
      </c>
      <c r="F424" s="201">
        <f>VLOOKUP($C424,'3.내부이동'!$C$7:$AA$501,22,FALSE)</f>
        <v>105</v>
      </c>
      <c r="G424" s="201">
        <f>VLOOKUP($C424,'3.내부이동'!$C$7:$AA$501,23,FALSE)</f>
        <v>105</v>
      </c>
      <c r="H424" s="201">
        <f>VLOOKUP($C424,'3.내부이동'!$C$7:$AA$501,24,FALSE)</f>
        <v>107</v>
      </c>
      <c r="I424" s="201">
        <f>VLOOKUP($C424,'3.내부이동'!$C$7:$AA$501,25,FALSE)</f>
        <v>109</v>
      </c>
      <c r="J424" s="114">
        <f>IF(ISERROR(VLOOKUP($C424,'2.사회적인구 행정구역별 집계'!$C$6:$M$73,2,FALSE)),0,VLOOKUP($C424,'2.사회적인구 행정구역별 집계'!$C$6:$M$73,2,FALSE))</f>
        <v>0</v>
      </c>
      <c r="K424" s="114"/>
      <c r="L424" s="114">
        <f>IF(ISERROR(VLOOKUP($C424,'2.사회적인구 행정구역별 집계'!$C$6:$M$73,3,FALSE)),0,VLOOKUP($C424,'2.사회적인구 행정구역별 집계'!$C$6:$M$73,3,FALSE))</f>
        <v>0</v>
      </c>
      <c r="M424" s="114">
        <f>IF(ISERROR(VLOOKUP($C424,'2.사회적인구 행정구역별 집계'!$C$6:$M$73,4,FALSE)),0,VLOOKUP($C424,'2.사회적인구 행정구역별 집계'!$C$6:$M$73,4,FALSE))</f>
        <v>0</v>
      </c>
      <c r="N424" s="114">
        <f>IF(ISERROR(VLOOKUP($C424,'2.사회적인구 행정구역별 집계'!$C$6:$M$73,5,FALSE)),0,VLOOKUP($C424,'2.사회적인구 행정구역별 집계'!$C$6:$M$73,5,FALSE))</f>
        <v>0</v>
      </c>
      <c r="O424" s="114">
        <f>IF(ISERROR(VLOOKUP($C424,'2.사회적인구 행정구역별 집계'!$C$6:$M$73,6,FALSE)),0,VLOOKUP($C424,'2.사회적인구 행정구역별 집계'!$C$6:$M$73,6,FALSE))</f>
        <v>0</v>
      </c>
      <c r="P424" s="160">
        <f t="shared" si="120"/>
        <v>107</v>
      </c>
      <c r="Q424" s="160">
        <f t="shared" si="121"/>
        <v>107</v>
      </c>
      <c r="R424" s="160">
        <f t="shared" si="121"/>
        <v>105</v>
      </c>
      <c r="S424" s="160">
        <f t="shared" si="122"/>
        <v>105</v>
      </c>
      <c r="T424" s="160">
        <f t="shared" si="123"/>
        <v>107</v>
      </c>
      <c r="U424" s="160">
        <f t="shared" si="124"/>
        <v>109</v>
      </c>
    </row>
    <row r="425" spans="1:21" ht="18" customHeight="1">
      <c r="A425" s="194" t="s">
        <v>1526</v>
      </c>
      <c r="B425" s="194" t="s">
        <v>1530</v>
      </c>
      <c r="C425" s="197" t="s">
        <v>536</v>
      </c>
      <c r="D425" s="201">
        <f>VLOOKUP($C425,'3.내부이동'!$C$7:$AA$501,20,FALSE)</f>
        <v>176</v>
      </c>
      <c r="E425" s="201">
        <f>VLOOKUP($C425,'3.내부이동'!$C$7:$AA$501,21,FALSE)</f>
        <v>176</v>
      </c>
      <c r="F425" s="201">
        <f>VLOOKUP($C425,'3.내부이동'!$C$7:$AA$501,22,FALSE)</f>
        <v>173</v>
      </c>
      <c r="G425" s="201">
        <f>VLOOKUP($C425,'3.내부이동'!$C$7:$AA$501,23,FALSE)</f>
        <v>172</v>
      </c>
      <c r="H425" s="201">
        <f>VLOOKUP($C425,'3.내부이동'!$C$7:$AA$501,24,FALSE)</f>
        <v>176</v>
      </c>
      <c r="I425" s="201">
        <f>VLOOKUP($C425,'3.내부이동'!$C$7:$AA$501,25,FALSE)</f>
        <v>179</v>
      </c>
      <c r="J425" s="114">
        <f>IF(ISERROR(VLOOKUP($C425,'2.사회적인구 행정구역별 집계'!$C$6:$M$73,2,FALSE)),0,VLOOKUP($C425,'2.사회적인구 행정구역별 집계'!$C$6:$M$73,2,FALSE))</f>
        <v>0</v>
      </c>
      <c r="K425" s="114"/>
      <c r="L425" s="114">
        <f>IF(ISERROR(VLOOKUP($C425,'2.사회적인구 행정구역별 집계'!$C$6:$M$73,3,FALSE)),0,VLOOKUP($C425,'2.사회적인구 행정구역별 집계'!$C$6:$M$73,3,FALSE))</f>
        <v>0</v>
      </c>
      <c r="M425" s="114">
        <f>IF(ISERROR(VLOOKUP($C425,'2.사회적인구 행정구역별 집계'!$C$6:$M$73,4,FALSE)),0,VLOOKUP($C425,'2.사회적인구 행정구역별 집계'!$C$6:$M$73,4,FALSE))</f>
        <v>0</v>
      </c>
      <c r="N425" s="114">
        <f>IF(ISERROR(VLOOKUP($C425,'2.사회적인구 행정구역별 집계'!$C$6:$M$73,5,FALSE)),0,VLOOKUP($C425,'2.사회적인구 행정구역별 집계'!$C$6:$M$73,5,FALSE))</f>
        <v>0</v>
      </c>
      <c r="O425" s="114">
        <f>IF(ISERROR(VLOOKUP($C425,'2.사회적인구 행정구역별 집계'!$C$6:$M$73,6,FALSE)),0,VLOOKUP($C425,'2.사회적인구 행정구역별 집계'!$C$6:$M$73,6,FALSE))</f>
        <v>0</v>
      </c>
      <c r="P425" s="160">
        <f t="shared" si="120"/>
        <v>176</v>
      </c>
      <c r="Q425" s="160">
        <f t="shared" si="121"/>
        <v>176</v>
      </c>
      <c r="R425" s="160">
        <f t="shared" si="121"/>
        <v>173</v>
      </c>
      <c r="S425" s="160">
        <f t="shared" si="122"/>
        <v>172</v>
      </c>
      <c r="T425" s="160">
        <f t="shared" si="123"/>
        <v>176</v>
      </c>
      <c r="U425" s="160">
        <f t="shared" si="124"/>
        <v>179</v>
      </c>
    </row>
    <row r="426" spans="1:21" ht="18" customHeight="1">
      <c r="A426" s="194" t="s">
        <v>1526</v>
      </c>
      <c r="B426" s="194" t="s">
        <v>1530</v>
      </c>
      <c r="C426" s="197" t="s">
        <v>537</v>
      </c>
      <c r="D426" s="201">
        <f>VLOOKUP($C426,'3.내부이동'!$C$7:$AA$501,20,FALSE)</f>
        <v>74</v>
      </c>
      <c r="E426" s="201">
        <f>VLOOKUP($C426,'3.내부이동'!$C$7:$AA$501,21,FALSE)</f>
        <v>74</v>
      </c>
      <c r="F426" s="201">
        <f>VLOOKUP($C426,'3.내부이동'!$C$7:$AA$501,22,FALSE)</f>
        <v>73</v>
      </c>
      <c r="G426" s="201">
        <f>VLOOKUP($C426,'3.내부이동'!$C$7:$AA$501,23,FALSE)</f>
        <v>72</v>
      </c>
      <c r="H426" s="201">
        <f>VLOOKUP($C426,'3.내부이동'!$C$7:$AA$501,24,FALSE)</f>
        <v>74</v>
      </c>
      <c r="I426" s="201">
        <f>VLOOKUP($C426,'3.내부이동'!$C$7:$AA$501,25,FALSE)</f>
        <v>76</v>
      </c>
      <c r="J426" s="114">
        <f>IF(ISERROR(VLOOKUP($C426,'2.사회적인구 행정구역별 집계'!$C$6:$M$73,2,FALSE)),0,VLOOKUP($C426,'2.사회적인구 행정구역별 집계'!$C$6:$M$73,2,FALSE))</f>
        <v>0</v>
      </c>
      <c r="K426" s="114"/>
      <c r="L426" s="114">
        <f>IF(ISERROR(VLOOKUP($C426,'2.사회적인구 행정구역별 집계'!$C$6:$M$73,3,FALSE)),0,VLOOKUP($C426,'2.사회적인구 행정구역별 집계'!$C$6:$M$73,3,FALSE))</f>
        <v>0</v>
      </c>
      <c r="M426" s="114">
        <f>IF(ISERROR(VLOOKUP($C426,'2.사회적인구 행정구역별 집계'!$C$6:$M$73,4,FALSE)),0,VLOOKUP($C426,'2.사회적인구 행정구역별 집계'!$C$6:$M$73,4,FALSE))</f>
        <v>0</v>
      </c>
      <c r="N426" s="114">
        <f>IF(ISERROR(VLOOKUP($C426,'2.사회적인구 행정구역별 집계'!$C$6:$M$73,5,FALSE)),0,VLOOKUP($C426,'2.사회적인구 행정구역별 집계'!$C$6:$M$73,5,FALSE))</f>
        <v>0</v>
      </c>
      <c r="O426" s="114">
        <f>IF(ISERROR(VLOOKUP($C426,'2.사회적인구 행정구역별 집계'!$C$6:$M$73,6,FALSE)),0,VLOOKUP($C426,'2.사회적인구 행정구역별 집계'!$C$6:$M$73,6,FALSE))</f>
        <v>0</v>
      </c>
      <c r="P426" s="160">
        <f t="shared" si="120"/>
        <v>74</v>
      </c>
      <c r="Q426" s="160">
        <f t="shared" si="121"/>
        <v>74</v>
      </c>
      <c r="R426" s="160">
        <f t="shared" si="121"/>
        <v>73</v>
      </c>
      <c r="S426" s="160">
        <f t="shared" si="122"/>
        <v>72</v>
      </c>
      <c r="T426" s="160">
        <f t="shared" si="123"/>
        <v>74</v>
      </c>
      <c r="U426" s="160">
        <f t="shared" si="124"/>
        <v>76</v>
      </c>
    </row>
    <row r="427" spans="1:21" ht="18" customHeight="1">
      <c r="A427" s="194" t="s">
        <v>1526</v>
      </c>
      <c r="B427" s="194" t="s">
        <v>1375</v>
      </c>
      <c r="C427" s="197" t="s">
        <v>238</v>
      </c>
      <c r="D427" s="201">
        <f>VLOOKUP($C427,'3.내부이동'!$C$7:$AA$501,20,FALSE)</f>
        <v>148</v>
      </c>
      <c r="E427" s="201">
        <f>VLOOKUP($C427,'3.내부이동'!$C$7:$AA$501,21,FALSE)</f>
        <v>148</v>
      </c>
      <c r="F427" s="201">
        <f>VLOOKUP($C427,'3.내부이동'!$C$7:$AA$501,22,FALSE)</f>
        <v>146</v>
      </c>
      <c r="G427" s="201">
        <f>VLOOKUP($C427,'3.내부이동'!$C$7:$AA$501,23,FALSE)</f>
        <v>145</v>
      </c>
      <c r="H427" s="201">
        <f>VLOOKUP($C427,'3.내부이동'!$C$7:$AA$501,24,FALSE)</f>
        <v>148</v>
      </c>
      <c r="I427" s="201">
        <f>VLOOKUP($C427,'3.내부이동'!$C$7:$AA$501,25,FALSE)</f>
        <v>151</v>
      </c>
      <c r="J427" s="114">
        <f>IF(ISERROR(VLOOKUP($C427,'2.사회적인구 행정구역별 집계'!$C$6:$M$73,2,FALSE)),0,VLOOKUP($C427,'2.사회적인구 행정구역별 집계'!$C$6:$M$73,2,FALSE))</f>
        <v>0</v>
      </c>
      <c r="K427" s="114"/>
      <c r="L427" s="114">
        <f>IF(ISERROR(VLOOKUP($C427,'2.사회적인구 행정구역별 집계'!$C$6:$M$73,3,FALSE)),0,VLOOKUP($C427,'2.사회적인구 행정구역별 집계'!$C$6:$M$73,3,FALSE))</f>
        <v>0</v>
      </c>
      <c r="M427" s="114">
        <f>IF(ISERROR(VLOOKUP($C427,'2.사회적인구 행정구역별 집계'!$C$6:$M$73,4,FALSE)),0,VLOOKUP($C427,'2.사회적인구 행정구역별 집계'!$C$6:$M$73,4,FALSE))</f>
        <v>0</v>
      </c>
      <c r="N427" s="114">
        <f>IF(ISERROR(VLOOKUP($C427,'2.사회적인구 행정구역별 집계'!$C$6:$M$73,5,FALSE)),0,VLOOKUP($C427,'2.사회적인구 행정구역별 집계'!$C$6:$M$73,5,FALSE))</f>
        <v>0</v>
      </c>
      <c r="O427" s="114">
        <f>IF(ISERROR(VLOOKUP($C427,'2.사회적인구 행정구역별 집계'!$C$6:$M$73,6,FALSE)),0,VLOOKUP($C427,'2.사회적인구 행정구역별 집계'!$C$6:$M$73,6,FALSE))</f>
        <v>0</v>
      </c>
      <c r="P427" s="160">
        <f t="shared" si="120"/>
        <v>148</v>
      </c>
      <c r="Q427" s="160">
        <f t="shared" si="121"/>
        <v>148</v>
      </c>
      <c r="R427" s="160">
        <f t="shared" si="121"/>
        <v>146</v>
      </c>
      <c r="S427" s="160">
        <f t="shared" si="122"/>
        <v>145</v>
      </c>
      <c r="T427" s="160">
        <f t="shared" si="123"/>
        <v>148</v>
      </c>
      <c r="U427" s="160">
        <f t="shared" si="124"/>
        <v>151</v>
      </c>
    </row>
    <row r="428" spans="1:21" ht="18" customHeight="1">
      <c r="A428" s="194" t="s">
        <v>1526</v>
      </c>
      <c r="B428" s="194" t="s">
        <v>1375</v>
      </c>
      <c r="C428" s="197" t="s">
        <v>239</v>
      </c>
      <c r="D428" s="201">
        <f>VLOOKUP($C428,'3.내부이동'!$C$7:$AA$501,20,FALSE)</f>
        <v>180</v>
      </c>
      <c r="E428" s="201">
        <f>VLOOKUP($C428,'3.내부이동'!$C$7:$AA$501,21,FALSE)</f>
        <v>180</v>
      </c>
      <c r="F428" s="201">
        <f>VLOOKUP($C428,'3.내부이동'!$C$7:$AA$501,22,FALSE)</f>
        <v>177</v>
      </c>
      <c r="G428" s="201">
        <f>VLOOKUP($C428,'3.내부이동'!$C$7:$AA$501,23,FALSE)</f>
        <v>176</v>
      </c>
      <c r="H428" s="201">
        <f>VLOOKUP($C428,'3.내부이동'!$C$7:$AA$501,24,FALSE)</f>
        <v>180</v>
      </c>
      <c r="I428" s="201">
        <f>VLOOKUP($C428,'3.내부이동'!$C$7:$AA$501,25,FALSE)</f>
        <v>183</v>
      </c>
      <c r="J428" s="114">
        <f>IF(ISERROR(VLOOKUP($C428,'2.사회적인구 행정구역별 집계'!$C$6:$M$73,2,FALSE)),0,VLOOKUP($C428,'2.사회적인구 행정구역별 집계'!$C$6:$M$73,2,FALSE))</f>
        <v>0</v>
      </c>
      <c r="K428" s="114"/>
      <c r="L428" s="114">
        <f>IF(ISERROR(VLOOKUP($C428,'2.사회적인구 행정구역별 집계'!$C$6:$M$73,3,FALSE)),0,VLOOKUP($C428,'2.사회적인구 행정구역별 집계'!$C$6:$M$73,3,FALSE))</f>
        <v>0</v>
      </c>
      <c r="M428" s="114">
        <f>IF(ISERROR(VLOOKUP($C428,'2.사회적인구 행정구역별 집계'!$C$6:$M$73,4,FALSE)),0,VLOOKUP($C428,'2.사회적인구 행정구역별 집계'!$C$6:$M$73,4,FALSE))</f>
        <v>0</v>
      </c>
      <c r="N428" s="114">
        <f>IF(ISERROR(VLOOKUP($C428,'2.사회적인구 행정구역별 집계'!$C$6:$M$73,5,FALSE)),0,VLOOKUP($C428,'2.사회적인구 행정구역별 집계'!$C$6:$M$73,5,FALSE))</f>
        <v>0</v>
      </c>
      <c r="O428" s="114">
        <f>IF(ISERROR(VLOOKUP($C428,'2.사회적인구 행정구역별 집계'!$C$6:$M$73,6,FALSE)),0,VLOOKUP($C428,'2.사회적인구 행정구역별 집계'!$C$6:$M$73,6,FALSE))</f>
        <v>0</v>
      </c>
      <c r="P428" s="160">
        <f t="shared" si="120"/>
        <v>180</v>
      </c>
      <c r="Q428" s="160">
        <f t="shared" si="121"/>
        <v>180</v>
      </c>
      <c r="R428" s="160">
        <f t="shared" si="121"/>
        <v>177</v>
      </c>
      <c r="S428" s="160">
        <f t="shared" si="122"/>
        <v>176</v>
      </c>
      <c r="T428" s="160">
        <f t="shared" si="123"/>
        <v>180</v>
      </c>
      <c r="U428" s="160">
        <f t="shared" si="124"/>
        <v>183</v>
      </c>
    </row>
    <row r="429" spans="1:21" ht="18" customHeight="1">
      <c r="A429" s="194" t="s">
        <v>1526</v>
      </c>
      <c r="B429" s="194" t="s">
        <v>1531</v>
      </c>
      <c r="C429" s="197" t="s">
        <v>538</v>
      </c>
      <c r="D429" s="201">
        <f>VLOOKUP($C429,'3.내부이동'!$C$7:$AA$501,20,FALSE)</f>
        <v>35</v>
      </c>
      <c r="E429" s="201">
        <f>VLOOKUP($C429,'3.내부이동'!$C$7:$AA$501,21,FALSE)</f>
        <v>35</v>
      </c>
      <c r="F429" s="201">
        <f>VLOOKUP($C429,'3.내부이동'!$C$7:$AA$501,22,FALSE)</f>
        <v>34</v>
      </c>
      <c r="G429" s="201">
        <f>VLOOKUP($C429,'3.내부이동'!$C$7:$AA$501,23,FALSE)</f>
        <v>34</v>
      </c>
      <c r="H429" s="201">
        <f>VLOOKUP($C429,'3.내부이동'!$C$7:$AA$501,24,FALSE)</f>
        <v>35</v>
      </c>
      <c r="I429" s="201">
        <f>VLOOKUP($C429,'3.내부이동'!$C$7:$AA$501,25,FALSE)</f>
        <v>36</v>
      </c>
      <c r="J429" s="114">
        <f>IF(ISERROR(VLOOKUP($C429,'2.사회적인구 행정구역별 집계'!$C$6:$M$73,2,FALSE)),0,VLOOKUP($C429,'2.사회적인구 행정구역별 집계'!$C$6:$M$73,2,FALSE))</f>
        <v>0</v>
      </c>
      <c r="K429" s="114"/>
      <c r="L429" s="114">
        <f>IF(ISERROR(VLOOKUP($C429,'2.사회적인구 행정구역별 집계'!$C$6:$M$73,3,FALSE)),0,VLOOKUP($C429,'2.사회적인구 행정구역별 집계'!$C$6:$M$73,3,FALSE))</f>
        <v>0</v>
      </c>
      <c r="M429" s="114">
        <f>IF(ISERROR(VLOOKUP($C429,'2.사회적인구 행정구역별 집계'!$C$6:$M$73,4,FALSE)),0,VLOOKUP($C429,'2.사회적인구 행정구역별 집계'!$C$6:$M$73,4,FALSE))</f>
        <v>0</v>
      </c>
      <c r="N429" s="114">
        <f>IF(ISERROR(VLOOKUP($C429,'2.사회적인구 행정구역별 집계'!$C$6:$M$73,5,FALSE)),0,VLOOKUP($C429,'2.사회적인구 행정구역별 집계'!$C$6:$M$73,5,FALSE))</f>
        <v>0</v>
      </c>
      <c r="O429" s="114">
        <f>IF(ISERROR(VLOOKUP($C429,'2.사회적인구 행정구역별 집계'!$C$6:$M$73,6,FALSE)),0,VLOOKUP($C429,'2.사회적인구 행정구역별 집계'!$C$6:$M$73,6,FALSE))</f>
        <v>0</v>
      </c>
      <c r="P429" s="160">
        <f t="shared" si="120"/>
        <v>35</v>
      </c>
      <c r="Q429" s="160">
        <f t="shared" si="121"/>
        <v>35</v>
      </c>
      <c r="R429" s="160">
        <f t="shared" si="121"/>
        <v>34</v>
      </c>
      <c r="S429" s="160">
        <f t="shared" si="122"/>
        <v>34</v>
      </c>
      <c r="T429" s="160">
        <f t="shared" si="123"/>
        <v>35</v>
      </c>
      <c r="U429" s="160">
        <f t="shared" si="124"/>
        <v>36</v>
      </c>
    </row>
    <row r="430" spans="1:21" ht="18" customHeight="1">
      <c r="A430" s="194" t="s">
        <v>1526</v>
      </c>
      <c r="B430" s="194" t="s">
        <v>1531</v>
      </c>
      <c r="C430" s="197" t="s">
        <v>539</v>
      </c>
      <c r="D430" s="201">
        <f>VLOOKUP($C430,'3.내부이동'!$C$7:$AA$501,20,FALSE)</f>
        <v>40</v>
      </c>
      <c r="E430" s="201">
        <f>VLOOKUP($C430,'3.내부이동'!$C$7:$AA$501,21,FALSE)</f>
        <v>40</v>
      </c>
      <c r="F430" s="201">
        <f>VLOOKUP($C430,'3.내부이동'!$C$7:$AA$501,22,FALSE)</f>
        <v>39</v>
      </c>
      <c r="G430" s="201">
        <f>VLOOKUP($C430,'3.내부이동'!$C$7:$AA$501,23,FALSE)</f>
        <v>39</v>
      </c>
      <c r="H430" s="201">
        <f>VLOOKUP($C430,'3.내부이동'!$C$7:$AA$501,24,FALSE)</f>
        <v>40</v>
      </c>
      <c r="I430" s="201">
        <f>VLOOKUP($C430,'3.내부이동'!$C$7:$AA$501,25,FALSE)</f>
        <v>41</v>
      </c>
      <c r="J430" s="114">
        <f>IF(ISERROR(VLOOKUP($C430,'2.사회적인구 행정구역별 집계'!$C$6:$M$73,2,FALSE)),0,VLOOKUP($C430,'2.사회적인구 행정구역별 집계'!$C$6:$M$73,2,FALSE))</f>
        <v>0</v>
      </c>
      <c r="K430" s="114"/>
      <c r="L430" s="114">
        <f>IF(ISERROR(VLOOKUP($C430,'2.사회적인구 행정구역별 집계'!$C$6:$M$73,3,FALSE)),0,VLOOKUP($C430,'2.사회적인구 행정구역별 집계'!$C$6:$M$73,3,FALSE))</f>
        <v>0</v>
      </c>
      <c r="M430" s="114">
        <f>IF(ISERROR(VLOOKUP($C430,'2.사회적인구 행정구역별 집계'!$C$6:$M$73,4,FALSE)),0,VLOOKUP($C430,'2.사회적인구 행정구역별 집계'!$C$6:$M$73,4,FALSE))</f>
        <v>0</v>
      </c>
      <c r="N430" s="114">
        <f>IF(ISERROR(VLOOKUP($C430,'2.사회적인구 행정구역별 집계'!$C$6:$M$73,5,FALSE)),0,VLOOKUP($C430,'2.사회적인구 행정구역별 집계'!$C$6:$M$73,5,FALSE))</f>
        <v>0</v>
      </c>
      <c r="O430" s="114">
        <f>IF(ISERROR(VLOOKUP($C430,'2.사회적인구 행정구역별 집계'!$C$6:$M$73,6,FALSE)),0,VLOOKUP($C430,'2.사회적인구 행정구역별 집계'!$C$6:$M$73,6,FALSE))</f>
        <v>0</v>
      </c>
      <c r="P430" s="160">
        <f t="shared" si="120"/>
        <v>40</v>
      </c>
      <c r="Q430" s="160">
        <f t="shared" si="121"/>
        <v>40</v>
      </c>
      <c r="R430" s="160">
        <f t="shared" si="121"/>
        <v>39</v>
      </c>
      <c r="S430" s="160">
        <f t="shared" si="122"/>
        <v>39</v>
      </c>
      <c r="T430" s="160">
        <f t="shared" si="123"/>
        <v>40</v>
      </c>
      <c r="U430" s="160">
        <f t="shared" si="124"/>
        <v>41</v>
      </c>
    </row>
    <row r="431" spans="1:21" ht="18" customHeight="1">
      <c r="A431" s="194" t="s">
        <v>1526</v>
      </c>
      <c r="B431" s="194" t="s">
        <v>1531</v>
      </c>
      <c r="C431" s="197" t="s">
        <v>540</v>
      </c>
      <c r="D431" s="201">
        <f>VLOOKUP($C431,'3.내부이동'!$C$7:$AA$501,20,FALSE)</f>
        <v>47</v>
      </c>
      <c r="E431" s="201">
        <f>VLOOKUP($C431,'3.내부이동'!$C$7:$AA$501,21,FALSE)</f>
        <v>47</v>
      </c>
      <c r="F431" s="201">
        <f>VLOOKUP($C431,'3.내부이동'!$C$7:$AA$501,22,FALSE)</f>
        <v>47</v>
      </c>
      <c r="G431" s="201">
        <f>VLOOKUP($C431,'3.내부이동'!$C$7:$AA$501,23,FALSE)</f>
        <v>46</v>
      </c>
      <c r="H431" s="201">
        <f>VLOOKUP($C431,'3.내부이동'!$C$7:$AA$501,24,FALSE)</f>
        <v>47</v>
      </c>
      <c r="I431" s="201">
        <f>VLOOKUP($C431,'3.내부이동'!$C$7:$AA$501,25,FALSE)</f>
        <v>47</v>
      </c>
      <c r="J431" s="114">
        <f>IF(ISERROR(VLOOKUP($C431,'2.사회적인구 행정구역별 집계'!$C$6:$M$73,2,FALSE)),0,VLOOKUP($C431,'2.사회적인구 행정구역별 집계'!$C$6:$M$73,2,FALSE))</f>
        <v>0</v>
      </c>
      <c r="K431" s="114"/>
      <c r="L431" s="114">
        <f>IF(ISERROR(VLOOKUP($C431,'2.사회적인구 행정구역별 집계'!$C$6:$M$73,3,FALSE)),0,VLOOKUP($C431,'2.사회적인구 행정구역별 집계'!$C$6:$M$73,3,FALSE))</f>
        <v>0</v>
      </c>
      <c r="M431" s="114">
        <f>IF(ISERROR(VLOOKUP($C431,'2.사회적인구 행정구역별 집계'!$C$6:$M$73,4,FALSE)),0,VLOOKUP($C431,'2.사회적인구 행정구역별 집계'!$C$6:$M$73,4,FALSE))</f>
        <v>0</v>
      </c>
      <c r="N431" s="114">
        <f>IF(ISERROR(VLOOKUP($C431,'2.사회적인구 행정구역별 집계'!$C$6:$M$73,5,FALSE)),0,VLOOKUP($C431,'2.사회적인구 행정구역별 집계'!$C$6:$M$73,5,FALSE))</f>
        <v>0</v>
      </c>
      <c r="O431" s="114">
        <f>IF(ISERROR(VLOOKUP($C431,'2.사회적인구 행정구역별 집계'!$C$6:$M$73,6,FALSE)),0,VLOOKUP($C431,'2.사회적인구 행정구역별 집계'!$C$6:$M$73,6,FALSE))</f>
        <v>0</v>
      </c>
      <c r="P431" s="160">
        <f t="shared" si="120"/>
        <v>47</v>
      </c>
      <c r="Q431" s="160">
        <f t="shared" si="121"/>
        <v>47</v>
      </c>
      <c r="R431" s="160">
        <f t="shared" si="121"/>
        <v>47</v>
      </c>
      <c r="S431" s="160">
        <f t="shared" si="122"/>
        <v>46</v>
      </c>
      <c r="T431" s="160">
        <f t="shared" si="123"/>
        <v>47</v>
      </c>
      <c r="U431" s="160">
        <f t="shared" si="124"/>
        <v>47</v>
      </c>
    </row>
    <row r="432" spans="1:21" ht="18" customHeight="1">
      <c r="A432" s="194" t="s">
        <v>1526</v>
      </c>
      <c r="B432" s="194" t="s">
        <v>1531</v>
      </c>
      <c r="C432" s="197" t="s">
        <v>541</v>
      </c>
      <c r="D432" s="201">
        <f>VLOOKUP($C432,'3.내부이동'!$C$7:$AA$501,20,FALSE)</f>
        <v>11</v>
      </c>
      <c r="E432" s="201">
        <f>VLOOKUP($C432,'3.내부이동'!$C$7:$AA$501,21,FALSE)</f>
        <v>11</v>
      </c>
      <c r="F432" s="201">
        <f>VLOOKUP($C432,'3.내부이동'!$C$7:$AA$501,22,FALSE)</f>
        <v>11</v>
      </c>
      <c r="G432" s="201">
        <f>VLOOKUP($C432,'3.내부이동'!$C$7:$AA$501,23,FALSE)</f>
        <v>10</v>
      </c>
      <c r="H432" s="201">
        <f>VLOOKUP($C432,'3.내부이동'!$C$7:$AA$501,24,FALSE)</f>
        <v>11</v>
      </c>
      <c r="I432" s="201">
        <f>VLOOKUP($C432,'3.내부이동'!$C$7:$AA$501,25,FALSE)</f>
        <v>11</v>
      </c>
      <c r="J432" s="114">
        <f>IF(ISERROR(VLOOKUP($C432,'2.사회적인구 행정구역별 집계'!$C$6:$M$73,2,FALSE)),0,VLOOKUP($C432,'2.사회적인구 행정구역별 집계'!$C$6:$M$73,2,FALSE))</f>
        <v>0</v>
      </c>
      <c r="K432" s="114"/>
      <c r="L432" s="114">
        <f>IF(ISERROR(VLOOKUP($C432,'2.사회적인구 행정구역별 집계'!$C$6:$M$73,3,FALSE)),0,VLOOKUP($C432,'2.사회적인구 행정구역별 집계'!$C$6:$M$73,3,FALSE))</f>
        <v>0</v>
      </c>
      <c r="M432" s="114">
        <f>IF(ISERROR(VLOOKUP($C432,'2.사회적인구 행정구역별 집계'!$C$6:$M$73,4,FALSE)),0,VLOOKUP($C432,'2.사회적인구 행정구역별 집계'!$C$6:$M$73,4,FALSE))</f>
        <v>0</v>
      </c>
      <c r="N432" s="114">
        <f>IF(ISERROR(VLOOKUP($C432,'2.사회적인구 행정구역별 집계'!$C$6:$M$73,5,FALSE)),0,VLOOKUP($C432,'2.사회적인구 행정구역별 집계'!$C$6:$M$73,5,FALSE))</f>
        <v>0</v>
      </c>
      <c r="O432" s="114">
        <f>IF(ISERROR(VLOOKUP($C432,'2.사회적인구 행정구역별 집계'!$C$6:$M$73,6,FALSE)),0,VLOOKUP($C432,'2.사회적인구 행정구역별 집계'!$C$6:$M$73,6,FALSE))</f>
        <v>0</v>
      </c>
      <c r="P432" s="160">
        <f t="shared" si="120"/>
        <v>11</v>
      </c>
      <c r="Q432" s="160">
        <f t="shared" si="121"/>
        <v>11</v>
      </c>
      <c r="R432" s="160">
        <f t="shared" si="121"/>
        <v>11</v>
      </c>
      <c r="S432" s="160">
        <f t="shared" si="122"/>
        <v>10</v>
      </c>
      <c r="T432" s="160">
        <f t="shared" si="123"/>
        <v>11</v>
      </c>
      <c r="U432" s="160">
        <f t="shared" si="124"/>
        <v>11</v>
      </c>
    </row>
    <row r="433" spans="1:21" ht="18" customHeight="1">
      <c r="A433" s="194" t="s">
        <v>1526</v>
      </c>
      <c r="B433" s="194" t="s">
        <v>1531</v>
      </c>
      <c r="C433" s="197" t="s">
        <v>542</v>
      </c>
      <c r="D433" s="201">
        <f>VLOOKUP($C433,'3.내부이동'!$C$7:$AA$501,20,FALSE)</f>
        <v>70</v>
      </c>
      <c r="E433" s="201">
        <f>VLOOKUP($C433,'3.내부이동'!$C$7:$AA$501,21,FALSE)</f>
        <v>70</v>
      </c>
      <c r="F433" s="201">
        <f>VLOOKUP($C433,'3.내부이동'!$C$7:$AA$501,22,FALSE)</f>
        <v>69</v>
      </c>
      <c r="G433" s="201">
        <f>VLOOKUP($C433,'3.내부이동'!$C$7:$AA$501,23,FALSE)</f>
        <v>68</v>
      </c>
      <c r="H433" s="201">
        <f>VLOOKUP($C433,'3.내부이동'!$C$7:$AA$501,24,FALSE)</f>
        <v>70</v>
      </c>
      <c r="I433" s="201">
        <f>VLOOKUP($C433,'3.내부이동'!$C$7:$AA$501,25,FALSE)</f>
        <v>71</v>
      </c>
      <c r="J433" s="114">
        <f>IF(ISERROR(VLOOKUP($C433,'2.사회적인구 행정구역별 집계'!$C$6:$M$73,2,FALSE)),0,VLOOKUP($C433,'2.사회적인구 행정구역별 집계'!$C$6:$M$73,2,FALSE))</f>
        <v>0</v>
      </c>
      <c r="K433" s="114"/>
      <c r="L433" s="114">
        <f>IF(ISERROR(VLOOKUP($C433,'2.사회적인구 행정구역별 집계'!$C$6:$M$73,3,FALSE)),0,VLOOKUP($C433,'2.사회적인구 행정구역별 집계'!$C$6:$M$73,3,FALSE))</f>
        <v>0</v>
      </c>
      <c r="M433" s="114">
        <f>IF(ISERROR(VLOOKUP($C433,'2.사회적인구 행정구역별 집계'!$C$6:$M$73,4,FALSE)),0,VLOOKUP($C433,'2.사회적인구 행정구역별 집계'!$C$6:$M$73,4,FALSE))</f>
        <v>0</v>
      </c>
      <c r="N433" s="114">
        <f>IF(ISERROR(VLOOKUP($C433,'2.사회적인구 행정구역별 집계'!$C$6:$M$73,5,FALSE)),0,VLOOKUP($C433,'2.사회적인구 행정구역별 집계'!$C$6:$M$73,5,FALSE))</f>
        <v>0</v>
      </c>
      <c r="O433" s="114">
        <f>IF(ISERROR(VLOOKUP($C433,'2.사회적인구 행정구역별 집계'!$C$6:$M$73,6,FALSE)),0,VLOOKUP($C433,'2.사회적인구 행정구역별 집계'!$C$6:$M$73,6,FALSE))</f>
        <v>0</v>
      </c>
      <c r="P433" s="160">
        <f t="shared" si="120"/>
        <v>70</v>
      </c>
      <c r="Q433" s="160">
        <f t="shared" si="121"/>
        <v>70</v>
      </c>
      <c r="R433" s="160">
        <f t="shared" si="121"/>
        <v>69</v>
      </c>
      <c r="S433" s="160">
        <f t="shared" si="122"/>
        <v>68</v>
      </c>
      <c r="T433" s="160">
        <f t="shared" si="123"/>
        <v>70</v>
      </c>
      <c r="U433" s="160">
        <f t="shared" si="124"/>
        <v>71</v>
      </c>
    </row>
    <row r="434" spans="1:21" ht="18" customHeight="1">
      <c r="A434" s="194" t="s">
        <v>1526</v>
      </c>
      <c r="B434" s="194" t="s">
        <v>1532</v>
      </c>
      <c r="C434" s="197" t="s">
        <v>543</v>
      </c>
      <c r="D434" s="201">
        <f>VLOOKUP($C434,'3.내부이동'!$C$7:$AA$501,20,FALSE)</f>
        <v>70</v>
      </c>
      <c r="E434" s="201">
        <f>VLOOKUP($C434,'3.내부이동'!$C$7:$AA$501,21,FALSE)</f>
        <v>70</v>
      </c>
      <c r="F434" s="201">
        <f>VLOOKUP($C434,'3.내부이동'!$C$7:$AA$501,22,FALSE)</f>
        <v>69</v>
      </c>
      <c r="G434" s="201">
        <f>VLOOKUP($C434,'3.내부이동'!$C$7:$AA$501,23,FALSE)</f>
        <v>68</v>
      </c>
      <c r="H434" s="201">
        <f>VLOOKUP($C434,'3.내부이동'!$C$7:$AA$501,24,FALSE)</f>
        <v>70</v>
      </c>
      <c r="I434" s="201">
        <f>VLOOKUP($C434,'3.내부이동'!$C$7:$AA$501,25,FALSE)</f>
        <v>71</v>
      </c>
      <c r="J434" s="114">
        <f>IF(ISERROR(VLOOKUP($C434,'2.사회적인구 행정구역별 집계'!$C$6:$M$73,2,FALSE)),0,VLOOKUP($C434,'2.사회적인구 행정구역별 집계'!$C$6:$M$73,2,FALSE))</f>
        <v>0</v>
      </c>
      <c r="K434" s="114"/>
      <c r="L434" s="114">
        <f>IF(ISERROR(VLOOKUP($C434,'2.사회적인구 행정구역별 집계'!$C$6:$M$73,3,FALSE)),0,VLOOKUP($C434,'2.사회적인구 행정구역별 집계'!$C$6:$M$73,3,FALSE))</f>
        <v>0</v>
      </c>
      <c r="M434" s="114">
        <f>IF(ISERROR(VLOOKUP($C434,'2.사회적인구 행정구역별 집계'!$C$6:$M$73,4,FALSE)),0,VLOOKUP($C434,'2.사회적인구 행정구역별 집계'!$C$6:$M$73,4,FALSE))</f>
        <v>0</v>
      </c>
      <c r="N434" s="114">
        <f>IF(ISERROR(VLOOKUP($C434,'2.사회적인구 행정구역별 집계'!$C$6:$M$73,5,FALSE)),0,VLOOKUP($C434,'2.사회적인구 행정구역별 집계'!$C$6:$M$73,5,FALSE))</f>
        <v>0</v>
      </c>
      <c r="O434" s="114">
        <f>IF(ISERROR(VLOOKUP($C434,'2.사회적인구 행정구역별 집계'!$C$6:$M$73,6,FALSE)),0,VLOOKUP($C434,'2.사회적인구 행정구역별 집계'!$C$6:$M$73,6,FALSE))</f>
        <v>0</v>
      </c>
      <c r="P434" s="160">
        <f t="shared" si="120"/>
        <v>70</v>
      </c>
      <c r="Q434" s="160">
        <f t="shared" si="121"/>
        <v>70</v>
      </c>
      <c r="R434" s="160">
        <f t="shared" si="121"/>
        <v>69</v>
      </c>
      <c r="S434" s="160">
        <f t="shared" si="122"/>
        <v>68</v>
      </c>
      <c r="T434" s="160">
        <f t="shared" si="123"/>
        <v>70</v>
      </c>
      <c r="U434" s="160">
        <f t="shared" si="124"/>
        <v>71</v>
      </c>
    </row>
    <row r="435" spans="1:21" ht="18" customHeight="1">
      <c r="A435" s="194" t="s">
        <v>1526</v>
      </c>
      <c r="B435" s="194" t="s">
        <v>1532</v>
      </c>
      <c r="C435" s="197" t="s">
        <v>544</v>
      </c>
      <c r="D435" s="201">
        <f>VLOOKUP($C435,'3.내부이동'!$C$7:$AA$501,20,FALSE)</f>
        <v>75</v>
      </c>
      <c r="E435" s="201">
        <f>VLOOKUP($C435,'3.내부이동'!$C$7:$AA$501,21,FALSE)</f>
        <v>75</v>
      </c>
      <c r="F435" s="201">
        <f>VLOOKUP($C435,'3.내부이동'!$C$7:$AA$501,22,FALSE)</f>
        <v>74</v>
      </c>
      <c r="G435" s="201">
        <f>VLOOKUP($C435,'3.내부이동'!$C$7:$AA$501,23,FALSE)</f>
        <v>73</v>
      </c>
      <c r="H435" s="201">
        <f>VLOOKUP($C435,'3.내부이동'!$C$7:$AA$501,24,FALSE)</f>
        <v>75</v>
      </c>
      <c r="I435" s="201">
        <f>VLOOKUP($C435,'3.내부이동'!$C$7:$AA$501,25,FALSE)</f>
        <v>77</v>
      </c>
      <c r="J435" s="114">
        <f>IF(ISERROR(VLOOKUP($C435,'2.사회적인구 행정구역별 집계'!$C$6:$M$73,2,FALSE)),0,VLOOKUP($C435,'2.사회적인구 행정구역별 집계'!$C$6:$M$73,2,FALSE))</f>
        <v>0</v>
      </c>
      <c r="K435" s="114"/>
      <c r="L435" s="114">
        <f>IF(ISERROR(VLOOKUP($C435,'2.사회적인구 행정구역별 집계'!$C$6:$M$73,3,FALSE)),0,VLOOKUP($C435,'2.사회적인구 행정구역별 집계'!$C$6:$M$73,3,FALSE))</f>
        <v>0</v>
      </c>
      <c r="M435" s="114">
        <f>IF(ISERROR(VLOOKUP($C435,'2.사회적인구 행정구역별 집계'!$C$6:$M$73,4,FALSE)),0,VLOOKUP($C435,'2.사회적인구 행정구역별 집계'!$C$6:$M$73,4,FALSE))</f>
        <v>0</v>
      </c>
      <c r="N435" s="114">
        <f>IF(ISERROR(VLOOKUP($C435,'2.사회적인구 행정구역별 집계'!$C$6:$M$73,5,FALSE)),0,VLOOKUP($C435,'2.사회적인구 행정구역별 집계'!$C$6:$M$73,5,FALSE))</f>
        <v>0</v>
      </c>
      <c r="O435" s="114">
        <f>IF(ISERROR(VLOOKUP($C435,'2.사회적인구 행정구역별 집계'!$C$6:$M$73,6,FALSE)),0,VLOOKUP($C435,'2.사회적인구 행정구역별 집계'!$C$6:$M$73,6,FALSE))</f>
        <v>0</v>
      </c>
      <c r="P435" s="160">
        <f t="shared" si="120"/>
        <v>75</v>
      </c>
      <c r="Q435" s="160">
        <f t="shared" si="121"/>
        <v>75</v>
      </c>
      <c r="R435" s="160">
        <f t="shared" si="121"/>
        <v>74</v>
      </c>
      <c r="S435" s="160">
        <f t="shared" si="122"/>
        <v>73</v>
      </c>
      <c r="T435" s="160">
        <f t="shared" si="123"/>
        <v>75</v>
      </c>
      <c r="U435" s="160">
        <f t="shared" si="124"/>
        <v>77</v>
      </c>
    </row>
    <row r="436" spans="1:21" ht="18" customHeight="1">
      <c r="A436" s="194" t="s">
        <v>1526</v>
      </c>
      <c r="B436" s="194" t="s">
        <v>1532</v>
      </c>
      <c r="C436" s="197" t="s">
        <v>545</v>
      </c>
      <c r="D436" s="201">
        <f>VLOOKUP($C436,'3.내부이동'!$C$7:$AA$501,20,FALSE)</f>
        <v>6</v>
      </c>
      <c r="E436" s="201">
        <f>VLOOKUP($C436,'3.내부이동'!$C$7:$AA$501,21,FALSE)</f>
        <v>6</v>
      </c>
      <c r="F436" s="201">
        <f>VLOOKUP($C436,'3.내부이동'!$C$7:$AA$501,22,FALSE)</f>
        <v>6</v>
      </c>
      <c r="G436" s="201">
        <f>VLOOKUP($C436,'3.내부이동'!$C$7:$AA$501,23,FALSE)</f>
        <v>6</v>
      </c>
      <c r="H436" s="201">
        <f>VLOOKUP($C436,'3.내부이동'!$C$7:$AA$501,24,FALSE)</f>
        <v>6</v>
      </c>
      <c r="I436" s="201">
        <f>VLOOKUP($C436,'3.내부이동'!$C$7:$AA$501,25,FALSE)</f>
        <v>6</v>
      </c>
      <c r="J436" s="114">
        <f>IF(ISERROR(VLOOKUP($C436,'2.사회적인구 행정구역별 집계'!$C$6:$M$73,2,FALSE)),0,VLOOKUP($C436,'2.사회적인구 행정구역별 집계'!$C$6:$M$73,2,FALSE))</f>
        <v>0</v>
      </c>
      <c r="K436" s="114"/>
      <c r="L436" s="114">
        <f>IF(ISERROR(VLOOKUP($C436,'2.사회적인구 행정구역별 집계'!$C$6:$M$73,3,FALSE)),0,VLOOKUP($C436,'2.사회적인구 행정구역별 집계'!$C$6:$M$73,3,FALSE))</f>
        <v>0</v>
      </c>
      <c r="M436" s="114">
        <f>IF(ISERROR(VLOOKUP($C436,'2.사회적인구 행정구역별 집계'!$C$6:$M$73,4,FALSE)),0,VLOOKUP($C436,'2.사회적인구 행정구역별 집계'!$C$6:$M$73,4,FALSE))</f>
        <v>0</v>
      </c>
      <c r="N436" s="114">
        <f>IF(ISERROR(VLOOKUP($C436,'2.사회적인구 행정구역별 집계'!$C$6:$M$73,5,FALSE)),0,VLOOKUP($C436,'2.사회적인구 행정구역별 집계'!$C$6:$M$73,5,FALSE))</f>
        <v>0</v>
      </c>
      <c r="O436" s="114">
        <f>IF(ISERROR(VLOOKUP($C436,'2.사회적인구 행정구역별 집계'!$C$6:$M$73,6,FALSE)),0,VLOOKUP($C436,'2.사회적인구 행정구역별 집계'!$C$6:$M$73,6,FALSE))</f>
        <v>0</v>
      </c>
      <c r="P436" s="160">
        <f t="shared" si="120"/>
        <v>6</v>
      </c>
      <c r="Q436" s="160">
        <f t="shared" si="121"/>
        <v>6</v>
      </c>
      <c r="R436" s="160">
        <f t="shared" si="121"/>
        <v>6</v>
      </c>
      <c r="S436" s="160">
        <f t="shared" si="122"/>
        <v>6</v>
      </c>
      <c r="T436" s="160">
        <f t="shared" si="123"/>
        <v>6</v>
      </c>
      <c r="U436" s="160">
        <f t="shared" si="124"/>
        <v>6</v>
      </c>
    </row>
    <row r="437" spans="1:21" ht="18" customHeight="1">
      <c r="A437" s="194" t="s">
        <v>1526</v>
      </c>
      <c r="B437" s="194" t="s">
        <v>1533</v>
      </c>
      <c r="C437" s="197" t="s">
        <v>546</v>
      </c>
      <c r="D437" s="201">
        <f>VLOOKUP($C437,'3.내부이동'!$C$7:$AA$501,20,FALSE)</f>
        <v>137</v>
      </c>
      <c r="E437" s="201">
        <f>VLOOKUP($C437,'3.내부이동'!$C$7:$AA$501,21,FALSE)</f>
        <v>137</v>
      </c>
      <c r="F437" s="201">
        <f>VLOOKUP($C437,'3.내부이동'!$C$7:$AA$501,22,FALSE)</f>
        <v>135</v>
      </c>
      <c r="G437" s="201">
        <f>VLOOKUP($C437,'3.내부이동'!$C$7:$AA$501,23,FALSE)</f>
        <v>133</v>
      </c>
      <c r="H437" s="201">
        <f>VLOOKUP($C437,'3.내부이동'!$C$7:$AA$501,24,FALSE)</f>
        <v>137</v>
      </c>
      <c r="I437" s="201">
        <f>VLOOKUP($C437,'3.내부이동'!$C$7:$AA$501,25,FALSE)</f>
        <v>139</v>
      </c>
      <c r="J437" s="114">
        <f>IF(ISERROR(VLOOKUP($C437,'2.사회적인구 행정구역별 집계'!$C$6:$M$73,2,FALSE)),0,VLOOKUP($C437,'2.사회적인구 행정구역별 집계'!$C$6:$M$73,2,FALSE))</f>
        <v>0</v>
      </c>
      <c r="K437" s="114"/>
      <c r="L437" s="114">
        <f>IF(ISERROR(VLOOKUP($C437,'2.사회적인구 행정구역별 집계'!$C$6:$M$73,3,FALSE)),0,VLOOKUP($C437,'2.사회적인구 행정구역별 집계'!$C$6:$M$73,3,FALSE))</f>
        <v>0</v>
      </c>
      <c r="M437" s="114">
        <f>IF(ISERROR(VLOOKUP($C437,'2.사회적인구 행정구역별 집계'!$C$6:$M$73,4,FALSE)),0,VLOOKUP($C437,'2.사회적인구 행정구역별 집계'!$C$6:$M$73,4,FALSE))</f>
        <v>0</v>
      </c>
      <c r="N437" s="114">
        <f>IF(ISERROR(VLOOKUP($C437,'2.사회적인구 행정구역별 집계'!$C$6:$M$73,5,FALSE)),0,VLOOKUP($C437,'2.사회적인구 행정구역별 집계'!$C$6:$M$73,5,FALSE))</f>
        <v>0</v>
      </c>
      <c r="O437" s="114">
        <f>IF(ISERROR(VLOOKUP($C437,'2.사회적인구 행정구역별 집계'!$C$6:$M$73,6,FALSE)),0,VLOOKUP($C437,'2.사회적인구 행정구역별 집계'!$C$6:$M$73,6,FALSE))</f>
        <v>0</v>
      </c>
      <c r="P437" s="160">
        <f t="shared" si="120"/>
        <v>137</v>
      </c>
      <c r="Q437" s="160">
        <f t="shared" si="121"/>
        <v>137</v>
      </c>
      <c r="R437" s="160">
        <f t="shared" si="121"/>
        <v>135</v>
      </c>
      <c r="S437" s="160">
        <f t="shared" si="122"/>
        <v>133</v>
      </c>
      <c r="T437" s="160">
        <f t="shared" si="123"/>
        <v>137</v>
      </c>
      <c r="U437" s="160">
        <f t="shared" si="124"/>
        <v>139</v>
      </c>
    </row>
    <row r="438" spans="1:21" ht="18" customHeight="1">
      <c r="A438" s="194" t="s">
        <v>1526</v>
      </c>
      <c r="B438" s="194" t="s">
        <v>1533</v>
      </c>
      <c r="C438" s="197" t="s">
        <v>547</v>
      </c>
      <c r="D438" s="201">
        <f>VLOOKUP($C438,'3.내부이동'!$C$7:$AA$501,20,FALSE)</f>
        <v>120</v>
      </c>
      <c r="E438" s="201">
        <f>VLOOKUP($C438,'3.내부이동'!$C$7:$AA$501,21,FALSE)</f>
        <v>120</v>
      </c>
      <c r="F438" s="201">
        <f>VLOOKUP($C438,'3.내부이동'!$C$7:$AA$501,22,FALSE)</f>
        <v>118</v>
      </c>
      <c r="G438" s="201">
        <f>VLOOKUP($C438,'3.내부이동'!$C$7:$AA$501,23,FALSE)</f>
        <v>117</v>
      </c>
      <c r="H438" s="201">
        <f>VLOOKUP($C438,'3.내부이동'!$C$7:$AA$501,24,FALSE)</f>
        <v>120</v>
      </c>
      <c r="I438" s="201">
        <f>VLOOKUP($C438,'3.내부이동'!$C$7:$AA$501,25,FALSE)</f>
        <v>122</v>
      </c>
      <c r="J438" s="114">
        <f>IF(ISERROR(VLOOKUP($C438,'2.사회적인구 행정구역별 집계'!$C$6:$M$73,2,FALSE)),0,VLOOKUP($C438,'2.사회적인구 행정구역별 집계'!$C$6:$M$73,2,FALSE))</f>
        <v>0</v>
      </c>
      <c r="K438" s="114"/>
      <c r="L438" s="114">
        <f>IF(ISERROR(VLOOKUP($C438,'2.사회적인구 행정구역별 집계'!$C$6:$M$73,3,FALSE)),0,VLOOKUP($C438,'2.사회적인구 행정구역별 집계'!$C$6:$M$73,3,FALSE))</f>
        <v>0</v>
      </c>
      <c r="M438" s="114">
        <f>IF(ISERROR(VLOOKUP($C438,'2.사회적인구 행정구역별 집계'!$C$6:$M$73,4,FALSE)),0,VLOOKUP($C438,'2.사회적인구 행정구역별 집계'!$C$6:$M$73,4,FALSE))</f>
        <v>0</v>
      </c>
      <c r="N438" s="114">
        <f>IF(ISERROR(VLOOKUP($C438,'2.사회적인구 행정구역별 집계'!$C$6:$M$73,5,FALSE)),0,VLOOKUP($C438,'2.사회적인구 행정구역별 집계'!$C$6:$M$73,5,FALSE))</f>
        <v>0</v>
      </c>
      <c r="O438" s="114">
        <f>IF(ISERROR(VLOOKUP($C438,'2.사회적인구 행정구역별 집계'!$C$6:$M$73,6,FALSE)),0,VLOOKUP($C438,'2.사회적인구 행정구역별 집계'!$C$6:$M$73,6,FALSE))</f>
        <v>0</v>
      </c>
      <c r="P438" s="160">
        <f t="shared" si="120"/>
        <v>120</v>
      </c>
      <c r="Q438" s="160">
        <f t="shared" si="121"/>
        <v>120</v>
      </c>
      <c r="R438" s="160">
        <f t="shared" si="121"/>
        <v>118</v>
      </c>
      <c r="S438" s="160">
        <f t="shared" si="122"/>
        <v>117</v>
      </c>
      <c r="T438" s="160">
        <f t="shared" si="123"/>
        <v>120</v>
      </c>
      <c r="U438" s="160">
        <f t="shared" si="124"/>
        <v>122</v>
      </c>
    </row>
    <row r="439" spans="1:21" ht="18" customHeight="1">
      <c r="A439" s="194" t="s">
        <v>1526</v>
      </c>
      <c r="B439" s="194" t="s">
        <v>1533</v>
      </c>
      <c r="C439" s="197" t="s">
        <v>548</v>
      </c>
      <c r="D439" s="201">
        <f>VLOOKUP($C439,'3.내부이동'!$C$7:$AA$501,20,FALSE)</f>
        <v>74</v>
      </c>
      <c r="E439" s="201">
        <f>VLOOKUP($C439,'3.내부이동'!$C$7:$AA$501,21,FALSE)</f>
        <v>74</v>
      </c>
      <c r="F439" s="201">
        <f>VLOOKUP($C439,'3.내부이동'!$C$7:$AA$501,22,FALSE)</f>
        <v>73</v>
      </c>
      <c r="G439" s="201">
        <f>VLOOKUP($C439,'3.내부이동'!$C$7:$AA$501,23,FALSE)</f>
        <v>72</v>
      </c>
      <c r="H439" s="201">
        <f>VLOOKUP($C439,'3.내부이동'!$C$7:$AA$501,24,FALSE)</f>
        <v>74</v>
      </c>
      <c r="I439" s="201">
        <f>VLOOKUP($C439,'3.내부이동'!$C$7:$AA$501,25,FALSE)</f>
        <v>76</v>
      </c>
      <c r="J439" s="114">
        <f>IF(ISERROR(VLOOKUP($C439,'2.사회적인구 행정구역별 집계'!$C$6:$M$73,2,FALSE)),0,VLOOKUP($C439,'2.사회적인구 행정구역별 집계'!$C$6:$M$73,2,FALSE))</f>
        <v>0</v>
      </c>
      <c r="K439" s="114"/>
      <c r="L439" s="114">
        <f>IF(ISERROR(VLOOKUP($C439,'2.사회적인구 행정구역별 집계'!$C$6:$M$73,3,FALSE)),0,VLOOKUP($C439,'2.사회적인구 행정구역별 집계'!$C$6:$M$73,3,FALSE))</f>
        <v>0</v>
      </c>
      <c r="M439" s="114">
        <f>IF(ISERROR(VLOOKUP($C439,'2.사회적인구 행정구역별 집계'!$C$6:$M$73,4,FALSE)),0,VLOOKUP($C439,'2.사회적인구 행정구역별 집계'!$C$6:$M$73,4,FALSE))</f>
        <v>0</v>
      </c>
      <c r="N439" s="114">
        <f>IF(ISERROR(VLOOKUP($C439,'2.사회적인구 행정구역별 집계'!$C$6:$M$73,5,FALSE)),0,VLOOKUP($C439,'2.사회적인구 행정구역별 집계'!$C$6:$M$73,5,FALSE))</f>
        <v>0</v>
      </c>
      <c r="O439" s="114">
        <f>IF(ISERROR(VLOOKUP($C439,'2.사회적인구 행정구역별 집계'!$C$6:$M$73,6,FALSE)),0,VLOOKUP($C439,'2.사회적인구 행정구역별 집계'!$C$6:$M$73,6,FALSE))</f>
        <v>0</v>
      </c>
      <c r="P439" s="160">
        <f t="shared" si="120"/>
        <v>74</v>
      </c>
      <c r="Q439" s="160">
        <f t="shared" si="121"/>
        <v>74</v>
      </c>
      <c r="R439" s="160">
        <f t="shared" si="121"/>
        <v>73</v>
      </c>
      <c r="S439" s="160">
        <f t="shared" si="122"/>
        <v>72</v>
      </c>
      <c r="T439" s="160">
        <f t="shared" si="123"/>
        <v>74</v>
      </c>
      <c r="U439" s="160">
        <f t="shared" si="124"/>
        <v>76</v>
      </c>
    </row>
    <row r="440" spans="1:21" ht="18" customHeight="1">
      <c r="A440" s="195" t="s">
        <v>1534</v>
      </c>
      <c r="B440" s="232" t="s">
        <v>1364</v>
      </c>
      <c r="C440" s="232"/>
      <c r="D440" s="196">
        <f>SUM(D441:D476)</f>
        <v>30861</v>
      </c>
      <c r="E440" s="196">
        <f t="shared" ref="E440:I440" si="125">SUM(E441:E476)</f>
        <v>34130</v>
      </c>
      <c r="F440" s="196">
        <f t="shared" si="125"/>
        <v>31498</v>
      </c>
      <c r="G440" s="196">
        <f t="shared" si="125"/>
        <v>34375</v>
      </c>
      <c r="H440" s="196">
        <f t="shared" si="125"/>
        <v>35095</v>
      </c>
      <c r="I440" s="196">
        <f t="shared" si="125"/>
        <v>35661</v>
      </c>
      <c r="J440" s="196">
        <f>SUM(J441:J476)</f>
        <v>0</v>
      </c>
      <c r="K440" s="196">
        <f t="shared" ref="K440:O440" si="126">SUM(K441:K476)</f>
        <v>2145</v>
      </c>
      <c r="L440" s="196">
        <f t="shared" si="126"/>
        <v>709</v>
      </c>
      <c r="M440" s="196">
        <f t="shared" si="126"/>
        <v>2832</v>
      </c>
      <c r="N440" s="196">
        <f t="shared" si="126"/>
        <v>2832</v>
      </c>
      <c r="O440" s="196">
        <f t="shared" si="126"/>
        <v>2832</v>
      </c>
      <c r="P440" s="196">
        <f>SUM(P441:P476)</f>
        <v>30861</v>
      </c>
      <c r="Q440" s="196">
        <f t="shared" ref="Q440" si="127">SUM(Q441:Q476)</f>
        <v>36275</v>
      </c>
      <c r="R440" s="196">
        <f t="shared" ref="R440:U440" si="128">SUM(R441:R476)</f>
        <v>32207</v>
      </c>
      <c r="S440" s="196">
        <f t="shared" si="128"/>
        <v>37207</v>
      </c>
      <c r="T440" s="196">
        <f t="shared" si="128"/>
        <v>37927</v>
      </c>
      <c r="U440" s="196">
        <f t="shared" si="128"/>
        <v>38493</v>
      </c>
    </row>
    <row r="441" spans="1:21" ht="18" customHeight="1">
      <c r="A441" s="194" t="s">
        <v>1534</v>
      </c>
      <c r="B441" s="194" t="s">
        <v>1535</v>
      </c>
      <c r="C441" s="197" t="s">
        <v>550</v>
      </c>
      <c r="D441" s="201">
        <f>VLOOKUP($C441,'3.내부이동'!$C$7:$AA$501,20,FALSE)</f>
        <v>344</v>
      </c>
      <c r="E441" s="201">
        <f>VLOOKUP($C441,'3.내부이동'!$C$7:$AA$501,21,FALSE)</f>
        <v>344</v>
      </c>
      <c r="F441" s="201">
        <f>VLOOKUP($C441,'3.내부이동'!$C$7:$AA$501,22,FALSE)</f>
        <v>339</v>
      </c>
      <c r="G441" s="201">
        <f>VLOOKUP($C441,'3.내부이동'!$C$7:$AA$501,23,FALSE)</f>
        <v>335</v>
      </c>
      <c r="H441" s="201">
        <f>VLOOKUP($C441,'3.내부이동'!$C$7:$AA$501,24,FALSE)</f>
        <v>343</v>
      </c>
      <c r="I441" s="201">
        <f>VLOOKUP($C441,'3.내부이동'!$C$7:$AA$501,25,FALSE)</f>
        <v>350</v>
      </c>
      <c r="J441" s="114">
        <f>IF(ISERROR(VLOOKUP($C441,'2.사회적인구 행정구역별 집계'!$C$6:$M$73,2,FALSE)),0,VLOOKUP($C441,'2.사회적인구 행정구역별 집계'!$C$6:$M$73,2,FALSE))</f>
        <v>0</v>
      </c>
      <c r="K441" s="114"/>
      <c r="L441" s="114">
        <f>IF(ISERROR(VLOOKUP($C441,'2.사회적인구 행정구역별 집계'!$C$6:$M$73,3,FALSE)),0,VLOOKUP($C441,'2.사회적인구 행정구역별 집계'!$C$6:$M$73,3,FALSE))</f>
        <v>0</v>
      </c>
      <c r="M441" s="114">
        <f>IF(ISERROR(VLOOKUP($C441,'2.사회적인구 행정구역별 집계'!$C$6:$M$73,4,FALSE)),0,VLOOKUP($C441,'2.사회적인구 행정구역별 집계'!$C$6:$M$73,4,FALSE))</f>
        <v>0</v>
      </c>
      <c r="N441" s="114">
        <f>IF(ISERROR(VLOOKUP($C441,'2.사회적인구 행정구역별 집계'!$C$6:$M$73,5,FALSE)),0,VLOOKUP($C441,'2.사회적인구 행정구역별 집계'!$C$6:$M$73,5,FALSE))</f>
        <v>0</v>
      </c>
      <c r="O441" s="114">
        <f>IF(ISERROR(VLOOKUP($C441,'2.사회적인구 행정구역별 집계'!$C$6:$M$73,6,FALSE)),0,VLOOKUP($C441,'2.사회적인구 행정구역별 집계'!$C$6:$M$73,6,FALSE))</f>
        <v>0</v>
      </c>
      <c r="P441" s="160">
        <f t="shared" ref="P441:P476" si="129">D441+J441</f>
        <v>344</v>
      </c>
      <c r="Q441" s="160">
        <f t="shared" ref="Q441:R476" si="130">E441+K441</f>
        <v>344</v>
      </c>
      <c r="R441" s="160">
        <f t="shared" si="130"/>
        <v>339</v>
      </c>
      <c r="S441" s="160">
        <f t="shared" ref="S441:S476" si="131">G441+M441</f>
        <v>335</v>
      </c>
      <c r="T441" s="160">
        <f t="shared" ref="T441:T476" si="132">H441+N441</f>
        <v>343</v>
      </c>
      <c r="U441" s="160">
        <f t="shared" ref="U441:U476" si="133">I441+O441</f>
        <v>350</v>
      </c>
    </row>
    <row r="442" spans="1:21" ht="18" customHeight="1">
      <c r="A442" s="194" t="s">
        <v>1534</v>
      </c>
      <c r="B442" s="194" t="s">
        <v>1535</v>
      </c>
      <c r="C442" s="197" t="s">
        <v>551</v>
      </c>
      <c r="D442" s="201">
        <f>VLOOKUP($C442,'3.내부이동'!$C$7:$AA$501,20,FALSE)</f>
        <v>429</v>
      </c>
      <c r="E442" s="201">
        <f>VLOOKUP($C442,'3.내부이동'!$C$7:$AA$501,21,FALSE)</f>
        <v>430</v>
      </c>
      <c r="F442" s="201">
        <f>VLOOKUP($C442,'3.내부이동'!$C$7:$AA$501,22,FALSE)</f>
        <v>423</v>
      </c>
      <c r="G442" s="201">
        <f>VLOOKUP($C442,'3.내부이동'!$C$7:$AA$501,23,FALSE)</f>
        <v>419</v>
      </c>
      <c r="H442" s="201">
        <f>VLOOKUP($C442,'3.내부이동'!$C$7:$AA$501,24,FALSE)</f>
        <v>429</v>
      </c>
      <c r="I442" s="201">
        <f>VLOOKUP($C442,'3.내부이동'!$C$7:$AA$501,25,FALSE)</f>
        <v>437</v>
      </c>
      <c r="J442" s="114">
        <f>IF(ISERROR(VLOOKUP($C442,'2.사회적인구 행정구역별 집계'!$C$6:$M$73,2,FALSE)),0,VLOOKUP($C442,'2.사회적인구 행정구역별 집계'!$C$6:$M$73,2,FALSE))</f>
        <v>0</v>
      </c>
      <c r="K442" s="114"/>
      <c r="L442" s="114">
        <f>IF(ISERROR(VLOOKUP($C442,'2.사회적인구 행정구역별 집계'!$C$6:$M$73,3,FALSE)),0,VLOOKUP($C442,'2.사회적인구 행정구역별 집계'!$C$6:$M$73,3,FALSE))</f>
        <v>0</v>
      </c>
      <c r="M442" s="114">
        <f>IF(ISERROR(VLOOKUP($C442,'2.사회적인구 행정구역별 집계'!$C$6:$M$73,4,FALSE)),0,VLOOKUP($C442,'2.사회적인구 행정구역별 집계'!$C$6:$M$73,4,FALSE))</f>
        <v>0</v>
      </c>
      <c r="N442" s="114">
        <f>IF(ISERROR(VLOOKUP($C442,'2.사회적인구 행정구역별 집계'!$C$6:$M$73,5,FALSE)),0,VLOOKUP($C442,'2.사회적인구 행정구역별 집계'!$C$6:$M$73,5,FALSE))</f>
        <v>0</v>
      </c>
      <c r="O442" s="114">
        <f>IF(ISERROR(VLOOKUP($C442,'2.사회적인구 행정구역별 집계'!$C$6:$M$73,6,FALSE)),0,VLOOKUP($C442,'2.사회적인구 행정구역별 집계'!$C$6:$M$73,6,FALSE))</f>
        <v>0</v>
      </c>
      <c r="P442" s="160">
        <f t="shared" si="129"/>
        <v>429</v>
      </c>
      <c r="Q442" s="160">
        <f t="shared" si="130"/>
        <v>430</v>
      </c>
      <c r="R442" s="160">
        <f t="shared" si="130"/>
        <v>423</v>
      </c>
      <c r="S442" s="160">
        <f t="shared" si="131"/>
        <v>419</v>
      </c>
      <c r="T442" s="160">
        <f t="shared" si="132"/>
        <v>429</v>
      </c>
      <c r="U442" s="160">
        <f t="shared" si="133"/>
        <v>437</v>
      </c>
    </row>
    <row r="443" spans="1:21" ht="18" customHeight="1">
      <c r="A443" s="194" t="s">
        <v>1534</v>
      </c>
      <c r="B443" s="194" t="s">
        <v>1535</v>
      </c>
      <c r="C443" s="197" t="s">
        <v>552</v>
      </c>
      <c r="D443" s="201">
        <f>VLOOKUP($C443,'3.내부이동'!$C$7:$AA$501,20,FALSE)</f>
        <v>730</v>
      </c>
      <c r="E443" s="201">
        <f>VLOOKUP($C443,'3.내부이동'!$C$7:$AA$501,21,FALSE)</f>
        <v>731</v>
      </c>
      <c r="F443" s="201">
        <f>VLOOKUP($C443,'3.내부이동'!$C$7:$AA$501,22,FALSE)</f>
        <v>720</v>
      </c>
      <c r="G443" s="201">
        <f>VLOOKUP($C443,'3.내부이동'!$C$7:$AA$501,23,FALSE)</f>
        <v>712</v>
      </c>
      <c r="H443" s="201">
        <f>VLOOKUP($C443,'3.내부이동'!$C$7:$AA$501,24,FALSE)</f>
        <v>729</v>
      </c>
      <c r="I443" s="201">
        <f>VLOOKUP($C443,'3.내부이동'!$C$7:$AA$501,25,FALSE)</f>
        <v>742</v>
      </c>
      <c r="J443" s="114">
        <f>IF(ISERROR(VLOOKUP($C443,'2.사회적인구 행정구역별 집계'!$C$6:$M$73,2,FALSE)),0,VLOOKUP($C443,'2.사회적인구 행정구역별 집계'!$C$6:$M$73,2,FALSE))</f>
        <v>0</v>
      </c>
      <c r="K443" s="114"/>
      <c r="L443" s="114">
        <f>IF(ISERROR(VLOOKUP($C443,'2.사회적인구 행정구역별 집계'!$C$6:$M$73,3,FALSE)),0,VLOOKUP($C443,'2.사회적인구 행정구역별 집계'!$C$6:$M$73,3,FALSE))</f>
        <v>0</v>
      </c>
      <c r="M443" s="114">
        <f>IF(ISERROR(VLOOKUP($C443,'2.사회적인구 행정구역별 집계'!$C$6:$M$73,4,FALSE)),0,VLOOKUP($C443,'2.사회적인구 행정구역별 집계'!$C$6:$M$73,4,FALSE))</f>
        <v>0</v>
      </c>
      <c r="N443" s="114">
        <f>IF(ISERROR(VLOOKUP($C443,'2.사회적인구 행정구역별 집계'!$C$6:$M$73,5,FALSE)),0,VLOOKUP($C443,'2.사회적인구 행정구역별 집계'!$C$6:$M$73,5,FALSE))</f>
        <v>0</v>
      </c>
      <c r="O443" s="114">
        <f>IF(ISERROR(VLOOKUP($C443,'2.사회적인구 행정구역별 집계'!$C$6:$M$73,6,FALSE)),0,VLOOKUP($C443,'2.사회적인구 행정구역별 집계'!$C$6:$M$73,6,FALSE))</f>
        <v>0</v>
      </c>
      <c r="P443" s="160">
        <f t="shared" si="129"/>
        <v>730</v>
      </c>
      <c r="Q443" s="160">
        <f t="shared" si="130"/>
        <v>731</v>
      </c>
      <c r="R443" s="160">
        <f t="shared" si="130"/>
        <v>720</v>
      </c>
      <c r="S443" s="160">
        <f t="shared" si="131"/>
        <v>712</v>
      </c>
      <c r="T443" s="160">
        <f t="shared" si="132"/>
        <v>729</v>
      </c>
      <c r="U443" s="160">
        <f t="shared" si="133"/>
        <v>742</v>
      </c>
    </row>
    <row r="444" spans="1:21" ht="18" customHeight="1">
      <c r="A444" s="194" t="s">
        <v>1534</v>
      </c>
      <c r="B444" s="194" t="s">
        <v>1535</v>
      </c>
      <c r="C444" s="197" t="s">
        <v>553</v>
      </c>
      <c r="D444" s="201">
        <f>VLOOKUP($C444,'3.내부이동'!$C$7:$AA$501,20,FALSE)</f>
        <v>379</v>
      </c>
      <c r="E444" s="201">
        <f>VLOOKUP($C444,'3.내부이동'!$C$7:$AA$501,21,FALSE)</f>
        <v>379</v>
      </c>
      <c r="F444" s="201">
        <f>VLOOKUP($C444,'3.내부이동'!$C$7:$AA$501,22,FALSE)</f>
        <v>373</v>
      </c>
      <c r="G444" s="201">
        <f>VLOOKUP($C444,'3.내부이동'!$C$7:$AA$501,23,FALSE)</f>
        <v>369</v>
      </c>
      <c r="H444" s="201">
        <f>VLOOKUP($C444,'3.내부이동'!$C$7:$AA$501,24,FALSE)</f>
        <v>378</v>
      </c>
      <c r="I444" s="201">
        <f>VLOOKUP($C444,'3.내부이동'!$C$7:$AA$501,25,FALSE)</f>
        <v>385</v>
      </c>
      <c r="J444" s="114">
        <f>IF(ISERROR(VLOOKUP($C444,'2.사회적인구 행정구역별 집계'!$C$6:$M$73,2,FALSE)),0,VLOOKUP($C444,'2.사회적인구 행정구역별 집계'!$C$6:$M$73,2,FALSE))</f>
        <v>0</v>
      </c>
      <c r="K444" s="114"/>
      <c r="L444" s="114">
        <f>IF(ISERROR(VLOOKUP($C444,'2.사회적인구 행정구역별 집계'!$C$6:$M$73,3,FALSE)),0,VLOOKUP($C444,'2.사회적인구 행정구역별 집계'!$C$6:$M$73,3,FALSE))</f>
        <v>0</v>
      </c>
      <c r="M444" s="114">
        <f>IF(ISERROR(VLOOKUP($C444,'2.사회적인구 행정구역별 집계'!$C$6:$M$73,4,FALSE)),0,VLOOKUP($C444,'2.사회적인구 행정구역별 집계'!$C$6:$M$73,4,FALSE))</f>
        <v>0</v>
      </c>
      <c r="N444" s="114">
        <f>IF(ISERROR(VLOOKUP($C444,'2.사회적인구 행정구역별 집계'!$C$6:$M$73,5,FALSE)),0,VLOOKUP($C444,'2.사회적인구 행정구역별 집계'!$C$6:$M$73,5,FALSE))</f>
        <v>0</v>
      </c>
      <c r="O444" s="114">
        <f>IF(ISERROR(VLOOKUP($C444,'2.사회적인구 행정구역별 집계'!$C$6:$M$73,6,FALSE)),0,VLOOKUP($C444,'2.사회적인구 행정구역별 집계'!$C$6:$M$73,6,FALSE))</f>
        <v>0</v>
      </c>
      <c r="P444" s="160">
        <f t="shared" si="129"/>
        <v>379</v>
      </c>
      <c r="Q444" s="160">
        <f t="shared" si="130"/>
        <v>379</v>
      </c>
      <c r="R444" s="160">
        <f t="shared" si="130"/>
        <v>373</v>
      </c>
      <c r="S444" s="160">
        <f t="shared" si="131"/>
        <v>369</v>
      </c>
      <c r="T444" s="160">
        <f t="shared" si="132"/>
        <v>378</v>
      </c>
      <c r="U444" s="160">
        <f t="shared" si="133"/>
        <v>385</v>
      </c>
    </row>
    <row r="445" spans="1:21" ht="18" customHeight="1">
      <c r="A445" s="194" t="s">
        <v>1534</v>
      </c>
      <c r="B445" s="194" t="s">
        <v>1535</v>
      </c>
      <c r="C445" s="197" t="s">
        <v>554</v>
      </c>
      <c r="D445" s="201">
        <f>VLOOKUP($C445,'3.내부이동'!$C$7:$AA$501,20,FALSE)</f>
        <v>894</v>
      </c>
      <c r="E445" s="201">
        <f>VLOOKUP($C445,'3.내부이동'!$C$7:$AA$501,21,FALSE)</f>
        <v>895</v>
      </c>
      <c r="F445" s="201">
        <f>VLOOKUP($C445,'3.내부이동'!$C$7:$AA$501,22,FALSE)</f>
        <v>881</v>
      </c>
      <c r="G445" s="201">
        <f>VLOOKUP($C445,'3.내부이동'!$C$7:$AA$501,23,FALSE)</f>
        <v>872</v>
      </c>
      <c r="H445" s="201">
        <f>VLOOKUP($C445,'3.내부이동'!$C$7:$AA$501,24,FALSE)</f>
        <v>893</v>
      </c>
      <c r="I445" s="201">
        <f>VLOOKUP($C445,'3.내부이동'!$C$7:$AA$501,25,FALSE)</f>
        <v>910</v>
      </c>
      <c r="J445" s="114">
        <f>IF(ISERROR(VLOOKUP($C445,'2.사회적인구 행정구역별 집계'!$C$6:$M$73,2,FALSE)),0,VLOOKUP($C445,'2.사회적인구 행정구역별 집계'!$C$6:$M$73,2,FALSE))</f>
        <v>0</v>
      </c>
      <c r="K445" s="114"/>
      <c r="L445" s="114">
        <f>IF(ISERROR(VLOOKUP($C445,'2.사회적인구 행정구역별 집계'!$C$6:$M$73,3,FALSE)),0,VLOOKUP($C445,'2.사회적인구 행정구역별 집계'!$C$6:$M$73,3,FALSE))</f>
        <v>0</v>
      </c>
      <c r="M445" s="114">
        <f>IF(ISERROR(VLOOKUP($C445,'2.사회적인구 행정구역별 집계'!$C$6:$M$73,4,FALSE)),0,VLOOKUP($C445,'2.사회적인구 행정구역별 집계'!$C$6:$M$73,4,FALSE))</f>
        <v>0</v>
      </c>
      <c r="N445" s="114">
        <f>IF(ISERROR(VLOOKUP($C445,'2.사회적인구 행정구역별 집계'!$C$6:$M$73,5,FALSE)),0,VLOOKUP($C445,'2.사회적인구 행정구역별 집계'!$C$6:$M$73,5,FALSE))</f>
        <v>0</v>
      </c>
      <c r="O445" s="114">
        <f>IF(ISERROR(VLOOKUP($C445,'2.사회적인구 행정구역별 집계'!$C$6:$M$73,6,FALSE)),0,VLOOKUP($C445,'2.사회적인구 행정구역별 집계'!$C$6:$M$73,6,FALSE))</f>
        <v>0</v>
      </c>
      <c r="P445" s="160">
        <f t="shared" si="129"/>
        <v>894</v>
      </c>
      <c r="Q445" s="160">
        <f t="shared" si="130"/>
        <v>895</v>
      </c>
      <c r="R445" s="160">
        <f t="shared" si="130"/>
        <v>881</v>
      </c>
      <c r="S445" s="160">
        <f t="shared" si="131"/>
        <v>872</v>
      </c>
      <c r="T445" s="160">
        <f t="shared" si="132"/>
        <v>893</v>
      </c>
      <c r="U445" s="160">
        <f t="shared" si="133"/>
        <v>910</v>
      </c>
    </row>
    <row r="446" spans="1:21" ht="18" customHeight="1">
      <c r="A446" s="194" t="s">
        <v>1534</v>
      </c>
      <c r="B446" s="194" t="s">
        <v>1536</v>
      </c>
      <c r="C446" s="197" t="s">
        <v>555</v>
      </c>
      <c r="D446" s="201">
        <f>VLOOKUP($C446,'3.내부이동'!$C$7:$AA$501,20,FALSE)</f>
        <v>510</v>
      </c>
      <c r="E446" s="201">
        <f>VLOOKUP($C446,'3.내부이동'!$C$7:$AA$501,21,FALSE)</f>
        <v>511</v>
      </c>
      <c r="F446" s="201">
        <f>VLOOKUP($C446,'3.내부이동'!$C$7:$AA$501,22,FALSE)</f>
        <v>503</v>
      </c>
      <c r="G446" s="201">
        <f>VLOOKUP($C446,'3.내부이동'!$C$7:$AA$501,23,FALSE)</f>
        <v>498</v>
      </c>
      <c r="H446" s="201">
        <f>VLOOKUP($C446,'3.내부이동'!$C$7:$AA$501,24,FALSE)</f>
        <v>510</v>
      </c>
      <c r="I446" s="201">
        <f>VLOOKUP($C446,'3.내부이동'!$C$7:$AA$501,25,FALSE)</f>
        <v>519</v>
      </c>
      <c r="J446" s="114">
        <f>IF(ISERROR(VLOOKUP($C446,'2.사회적인구 행정구역별 집계'!$C$6:$M$73,2,FALSE)),0,VLOOKUP($C446,'2.사회적인구 행정구역별 집계'!$C$6:$M$73,2,FALSE))</f>
        <v>0</v>
      </c>
      <c r="K446" s="114"/>
      <c r="L446" s="114">
        <f>IF(ISERROR(VLOOKUP($C446,'2.사회적인구 행정구역별 집계'!$C$6:$M$73,3,FALSE)),0,VLOOKUP($C446,'2.사회적인구 행정구역별 집계'!$C$6:$M$73,3,FALSE))</f>
        <v>0</v>
      </c>
      <c r="M446" s="114">
        <f>IF(ISERROR(VLOOKUP($C446,'2.사회적인구 행정구역별 집계'!$C$6:$M$73,4,FALSE)),0,VLOOKUP($C446,'2.사회적인구 행정구역별 집계'!$C$6:$M$73,4,FALSE))</f>
        <v>0</v>
      </c>
      <c r="N446" s="114">
        <f>IF(ISERROR(VLOOKUP($C446,'2.사회적인구 행정구역별 집계'!$C$6:$M$73,5,FALSE)),0,VLOOKUP($C446,'2.사회적인구 행정구역별 집계'!$C$6:$M$73,5,FALSE))</f>
        <v>0</v>
      </c>
      <c r="O446" s="114">
        <f>IF(ISERROR(VLOOKUP($C446,'2.사회적인구 행정구역별 집계'!$C$6:$M$73,6,FALSE)),0,VLOOKUP($C446,'2.사회적인구 행정구역별 집계'!$C$6:$M$73,6,FALSE))</f>
        <v>0</v>
      </c>
      <c r="P446" s="160">
        <f t="shared" si="129"/>
        <v>510</v>
      </c>
      <c r="Q446" s="160">
        <f t="shared" si="130"/>
        <v>511</v>
      </c>
      <c r="R446" s="160">
        <f t="shared" si="130"/>
        <v>503</v>
      </c>
      <c r="S446" s="160">
        <f t="shared" si="131"/>
        <v>498</v>
      </c>
      <c r="T446" s="160">
        <f t="shared" si="132"/>
        <v>510</v>
      </c>
      <c r="U446" s="160">
        <f t="shared" si="133"/>
        <v>519</v>
      </c>
    </row>
    <row r="447" spans="1:21" ht="18" customHeight="1">
      <c r="A447" s="194" t="s">
        <v>1534</v>
      </c>
      <c r="B447" s="194" t="s">
        <v>1536</v>
      </c>
      <c r="C447" s="197" t="s">
        <v>556</v>
      </c>
      <c r="D447" s="201">
        <f>VLOOKUP($C447,'3.내부이동'!$C$7:$AA$501,20,FALSE)</f>
        <v>1016</v>
      </c>
      <c r="E447" s="201">
        <f>VLOOKUP($C447,'3.내부이동'!$C$7:$AA$501,21,FALSE)</f>
        <v>1018</v>
      </c>
      <c r="F447" s="201">
        <f>VLOOKUP($C447,'3.내부이동'!$C$7:$AA$501,22,FALSE)</f>
        <v>1002</v>
      </c>
      <c r="G447" s="201">
        <f>VLOOKUP($C447,'3.내부이동'!$C$7:$AA$501,23,FALSE)</f>
        <v>991</v>
      </c>
      <c r="H447" s="201">
        <f>VLOOKUP($C447,'3.내부이동'!$C$7:$AA$501,24,FALSE)</f>
        <v>1015</v>
      </c>
      <c r="I447" s="201">
        <f>VLOOKUP($C447,'3.내부이동'!$C$7:$AA$501,25,FALSE)</f>
        <v>1034</v>
      </c>
      <c r="J447" s="114">
        <f>IF(ISERROR(VLOOKUP($C447,'2.사회적인구 행정구역별 집계'!$C$6:$M$73,2,FALSE)),0,VLOOKUP($C447,'2.사회적인구 행정구역별 집계'!$C$6:$M$73,2,FALSE))</f>
        <v>0</v>
      </c>
      <c r="K447" s="114"/>
      <c r="L447" s="114">
        <f>IF(ISERROR(VLOOKUP($C447,'2.사회적인구 행정구역별 집계'!$C$6:$M$73,3,FALSE)),0,VLOOKUP($C447,'2.사회적인구 행정구역별 집계'!$C$6:$M$73,3,FALSE))</f>
        <v>0</v>
      </c>
      <c r="M447" s="114">
        <f>IF(ISERROR(VLOOKUP($C447,'2.사회적인구 행정구역별 집계'!$C$6:$M$73,4,FALSE)),0,VLOOKUP($C447,'2.사회적인구 행정구역별 집계'!$C$6:$M$73,4,FALSE))</f>
        <v>0</v>
      </c>
      <c r="N447" s="114">
        <f>IF(ISERROR(VLOOKUP($C447,'2.사회적인구 행정구역별 집계'!$C$6:$M$73,5,FALSE)),0,VLOOKUP($C447,'2.사회적인구 행정구역별 집계'!$C$6:$M$73,5,FALSE))</f>
        <v>0</v>
      </c>
      <c r="O447" s="114">
        <f>IF(ISERROR(VLOOKUP($C447,'2.사회적인구 행정구역별 집계'!$C$6:$M$73,6,FALSE)),0,VLOOKUP($C447,'2.사회적인구 행정구역별 집계'!$C$6:$M$73,6,FALSE))</f>
        <v>0</v>
      </c>
      <c r="P447" s="160">
        <f t="shared" si="129"/>
        <v>1016</v>
      </c>
      <c r="Q447" s="160">
        <f t="shared" si="130"/>
        <v>1018</v>
      </c>
      <c r="R447" s="160">
        <f t="shared" si="130"/>
        <v>1002</v>
      </c>
      <c r="S447" s="160">
        <f t="shared" si="131"/>
        <v>991</v>
      </c>
      <c r="T447" s="160">
        <f t="shared" si="132"/>
        <v>1015</v>
      </c>
      <c r="U447" s="160">
        <f t="shared" si="133"/>
        <v>1034</v>
      </c>
    </row>
    <row r="448" spans="1:21" ht="18" customHeight="1">
      <c r="A448" s="194" t="s">
        <v>1534</v>
      </c>
      <c r="B448" s="194" t="s">
        <v>1536</v>
      </c>
      <c r="C448" s="197" t="s">
        <v>557</v>
      </c>
      <c r="D448" s="201">
        <f>VLOOKUP($C448,'3.내부이동'!$C$7:$AA$501,20,FALSE)</f>
        <v>218</v>
      </c>
      <c r="E448" s="201">
        <f>VLOOKUP($C448,'3.내부이동'!$C$7:$AA$501,21,FALSE)</f>
        <v>218</v>
      </c>
      <c r="F448" s="201">
        <f>VLOOKUP($C448,'3.내부이동'!$C$7:$AA$501,22,FALSE)</f>
        <v>215</v>
      </c>
      <c r="G448" s="201">
        <f>VLOOKUP($C448,'3.내부이동'!$C$7:$AA$501,23,FALSE)</f>
        <v>213</v>
      </c>
      <c r="H448" s="201">
        <f>VLOOKUP($C448,'3.내부이동'!$C$7:$AA$501,24,FALSE)</f>
        <v>218</v>
      </c>
      <c r="I448" s="201">
        <f>VLOOKUP($C448,'3.내부이동'!$C$7:$AA$501,25,FALSE)</f>
        <v>222</v>
      </c>
      <c r="J448" s="114">
        <f>IF(ISERROR(VLOOKUP($C448,'2.사회적인구 행정구역별 집계'!$C$6:$M$73,2,FALSE)),0,VLOOKUP($C448,'2.사회적인구 행정구역별 집계'!$C$6:$M$73,2,FALSE))</f>
        <v>0</v>
      </c>
      <c r="K448" s="114"/>
      <c r="L448" s="114">
        <f>IF(ISERROR(VLOOKUP($C448,'2.사회적인구 행정구역별 집계'!$C$6:$M$73,3,FALSE)),0,VLOOKUP($C448,'2.사회적인구 행정구역별 집계'!$C$6:$M$73,3,FALSE))</f>
        <v>0</v>
      </c>
      <c r="M448" s="114">
        <f>IF(ISERROR(VLOOKUP($C448,'2.사회적인구 행정구역별 집계'!$C$6:$M$73,4,FALSE)),0,VLOOKUP($C448,'2.사회적인구 행정구역별 집계'!$C$6:$M$73,4,FALSE))</f>
        <v>0</v>
      </c>
      <c r="N448" s="114">
        <f>IF(ISERROR(VLOOKUP($C448,'2.사회적인구 행정구역별 집계'!$C$6:$M$73,5,FALSE)),0,VLOOKUP($C448,'2.사회적인구 행정구역별 집계'!$C$6:$M$73,5,FALSE))</f>
        <v>0</v>
      </c>
      <c r="O448" s="114">
        <f>IF(ISERROR(VLOOKUP($C448,'2.사회적인구 행정구역별 집계'!$C$6:$M$73,6,FALSE)),0,VLOOKUP($C448,'2.사회적인구 행정구역별 집계'!$C$6:$M$73,6,FALSE))</f>
        <v>0</v>
      </c>
      <c r="P448" s="160">
        <f t="shared" si="129"/>
        <v>218</v>
      </c>
      <c r="Q448" s="160">
        <f t="shared" si="130"/>
        <v>218</v>
      </c>
      <c r="R448" s="160">
        <f t="shared" si="130"/>
        <v>215</v>
      </c>
      <c r="S448" s="160">
        <f t="shared" si="131"/>
        <v>213</v>
      </c>
      <c r="T448" s="160">
        <f t="shared" si="132"/>
        <v>218</v>
      </c>
      <c r="U448" s="160">
        <f t="shared" si="133"/>
        <v>222</v>
      </c>
    </row>
    <row r="449" spans="1:21" ht="18" customHeight="1">
      <c r="A449" s="194" t="s">
        <v>1534</v>
      </c>
      <c r="B449" s="194" t="s">
        <v>1537</v>
      </c>
      <c r="C449" s="197" t="s">
        <v>558</v>
      </c>
      <c r="D449" s="201">
        <f>VLOOKUP($C449,'3.내부이동'!$C$7:$AA$501,20,FALSE)</f>
        <v>707</v>
      </c>
      <c r="E449" s="201">
        <f>VLOOKUP($C449,'3.내부이동'!$C$7:$AA$501,21,FALSE)</f>
        <v>717</v>
      </c>
      <c r="F449" s="201">
        <f>VLOOKUP($C449,'3.내부이동'!$C$7:$AA$501,22,FALSE)</f>
        <v>706</v>
      </c>
      <c r="G449" s="201">
        <f>VLOOKUP($C449,'3.내부이동'!$C$7:$AA$501,23,FALSE)</f>
        <v>717</v>
      </c>
      <c r="H449" s="201">
        <f>VLOOKUP($C449,'3.내부이동'!$C$7:$AA$501,24,FALSE)</f>
        <v>734</v>
      </c>
      <c r="I449" s="201">
        <f>VLOOKUP($C449,'3.내부이동'!$C$7:$AA$501,25,FALSE)</f>
        <v>747</v>
      </c>
      <c r="J449" s="114">
        <f>IF(ISERROR(VLOOKUP($C449,'2.사회적인구 행정구역별 집계'!$C$6:$M$73,2,FALSE)),0,VLOOKUP($C449,'2.사회적인구 행정구역별 집계'!$C$6:$M$73,2,FALSE))</f>
        <v>0</v>
      </c>
      <c r="K449" s="202">
        <v>7</v>
      </c>
      <c r="L449" s="114">
        <f>IF(ISERROR(VLOOKUP($C449,'2.사회적인구 행정구역별 집계'!$C$6:$M$73,3,FALSE)),0,VLOOKUP($C449,'2.사회적인구 행정구역별 집계'!$C$6:$M$73,3,FALSE))</f>
        <v>7</v>
      </c>
      <c r="M449" s="114">
        <f>IF(ISERROR(VLOOKUP($C449,'2.사회적인구 행정구역별 집계'!$C$6:$M$73,4,FALSE)),0,VLOOKUP($C449,'2.사회적인구 행정구역별 집계'!$C$6:$M$73,4,FALSE))</f>
        <v>19</v>
      </c>
      <c r="N449" s="114">
        <f>IF(ISERROR(VLOOKUP($C449,'2.사회적인구 행정구역별 집계'!$C$6:$M$73,5,FALSE)),0,VLOOKUP($C449,'2.사회적인구 행정구역별 집계'!$C$6:$M$73,5,FALSE))</f>
        <v>19</v>
      </c>
      <c r="O449" s="114">
        <f>IF(ISERROR(VLOOKUP($C449,'2.사회적인구 행정구역별 집계'!$C$6:$M$73,6,FALSE)),0,VLOOKUP($C449,'2.사회적인구 행정구역별 집계'!$C$6:$M$73,6,FALSE))</f>
        <v>19</v>
      </c>
      <c r="P449" s="160">
        <f t="shared" si="129"/>
        <v>707</v>
      </c>
      <c r="Q449" s="160">
        <f t="shared" si="130"/>
        <v>724</v>
      </c>
      <c r="R449" s="160">
        <f t="shared" si="130"/>
        <v>713</v>
      </c>
      <c r="S449" s="160">
        <f t="shared" si="131"/>
        <v>736</v>
      </c>
      <c r="T449" s="160">
        <f t="shared" si="132"/>
        <v>753</v>
      </c>
      <c r="U449" s="160">
        <f t="shared" si="133"/>
        <v>766</v>
      </c>
    </row>
    <row r="450" spans="1:21" ht="18" customHeight="1">
      <c r="A450" s="194" t="s">
        <v>1534</v>
      </c>
      <c r="B450" s="194" t="s">
        <v>1537</v>
      </c>
      <c r="C450" s="197" t="s">
        <v>559</v>
      </c>
      <c r="D450" s="201">
        <f>VLOOKUP($C450,'3.내부이동'!$C$7:$AA$501,20,FALSE)</f>
        <v>276</v>
      </c>
      <c r="E450" s="201">
        <f>VLOOKUP($C450,'3.내부이동'!$C$7:$AA$501,21,FALSE)</f>
        <v>286</v>
      </c>
      <c r="F450" s="201">
        <f>VLOOKUP($C450,'3.내부이동'!$C$7:$AA$501,22,FALSE)</f>
        <v>281</v>
      </c>
      <c r="G450" s="201">
        <f>VLOOKUP($C450,'3.내부이동'!$C$7:$AA$501,23,FALSE)</f>
        <v>296</v>
      </c>
      <c r="H450" s="201">
        <f>VLOOKUP($C450,'3.내부이동'!$C$7:$AA$501,24,FALSE)</f>
        <v>303</v>
      </c>
      <c r="I450" s="201">
        <f>VLOOKUP($C450,'3.내부이동'!$C$7:$AA$501,25,FALSE)</f>
        <v>308</v>
      </c>
      <c r="J450" s="114">
        <f>IF(ISERROR(VLOOKUP($C450,'2.사회적인구 행정구역별 집계'!$C$6:$M$73,2,FALSE)),0,VLOOKUP($C450,'2.사회적인구 행정구역별 집계'!$C$6:$M$73,2,FALSE))</f>
        <v>0</v>
      </c>
      <c r="K450" s="202">
        <v>7</v>
      </c>
      <c r="L450" s="114">
        <f>IF(ISERROR(VLOOKUP($C450,'2.사회적인구 행정구역별 집계'!$C$6:$M$73,3,FALSE)),0,VLOOKUP($C450,'2.사회적인구 행정구역별 집계'!$C$6:$M$73,3,FALSE))</f>
        <v>7</v>
      </c>
      <c r="M450" s="114">
        <f>IF(ISERROR(VLOOKUP($C450,'2.사회적인구 행정구역별 집계'!$C$6:$M$73,4,FALSE)),0,VLOOKUP($C450,'2.사회적인구 행정구역별 집계'!$C$6:$M$73,4,FALSE))</f>
        <v>19</v>
      </c>
      <c r="N450" s="114">
        <f>IF(ISERROR(VLOOKUP($C450,'2.사회적인구 행정구역별 집계'!$C$6:$M$73,5,FALSE)),0,VLOOKUP($C450,'2.사회적인구 행정구역별 집계'!$C$6:$M$73,5,FALSE))</f>
        <v>19</v>
      </c>
      <c r="O450" s="114">
        <f>IF(ISERROR(VLOOKUP($C450,'2.사회적인구 행정구역별 집계'!$C$6:$M$73,6,FALSE)),0,VLOOKUP($C450,'2.사회적인구 행정구역별 집계'!$C$6:$M$73,6,FALSE))</f>
        <v>19</v>
      </c>
      <c r="P450" s="160">
        <f t="shared" si="129"/>
        <v>276</v>
      </c>
      <c r="Q450" s="160">
        <f t="shared" si="130"/>
        <v>293</v>
      </c>
      <c r="R450" s="160">
        <f t="shared" si="130"/>
        <v>288</v>
      </c>
      <c r="S450" s="160">
        <f t="shared" si="131"/>
        <v>315</v>
      </c>
      <c r="T450" s="160">
        <f t="shared" si="132"/>
        <v>322</v>
      </c>
      <c r="U450" s="160">
        <f t="shared" si="133"/>
        <v>327</v>
      </c>
    </row>
    <row r="451" spans="1:21" ht="18" customHeight="1">
      <c r="A451" s="194" t="s">
        <v>1534</v>
      </c>
      <c r="B451" s="194" t="s">
        <v>1537</v>
      </c>
      <c r="C451" s="197" t="s">
        <v>560</v>
      </c>
      <c r="D451" s="201">
        <f>VLOOKUP($C451,'3.내부이동'!$C$7:$AA$501,20,FALSE)</f>
        <v>1179</v>
      </c>
      <c r="E451" s="201">
        <f>VLOOKUP($C451,'3.내부이동'!$C$7:$AA$501,21,FALSE)</f>
        <v>1189</v>
      </c>
      <c r="F451" s="201">
        <f>VLOOKUP($C451,'3.내부이동'!$C$7:$AA$501,22,FALSE)</f>
        <v>1172</v>
      </c>
      <c r="G451" s="201">
        <f>VLOOKUP($C451,'3.내부이동'!$C$7:$AA$501,23,FALSE)</f>
        <v>1178</v>
      </c>
      <c r="H451" s="201">
        <f>VLOOKUP($C451,'3.내부이동'!$C$7:$AA$501,24,FALSE)</f>
        <v>1205</v>
      </c>
      <c r="I451" s="201">
        <f>VLOOKUP($C451,'3.내부이동'!$C$7:$AA$501,25,FALSE)</f>
        <v>1227</v>
      </c>
      <c r="J451" s="114">
        <f>IF(ISERROR(VLOOKUP($C451,'2.사회적인구 행정구역별 집계'!$C$6:$M$73,2,FALSE)),0,VLOOKUP($C451,'2.사회적인구 행정구역별 집계'!$C$6:$M$73,2,FALSE))</f>
        <v>0</v>
      </c>
      <c r="K451" s="202">
        <v>7</v>
      </c>
      <c r="L451" s="114">
        <f>IF(ISERROR(VLOOKUP($C451,'2.사회적인구 행정구역별 집계'!$C$6:$M$73,3,FALSE)),0,VLOOKUP($C451,'2.사회적인구 행정구역별 집계'!$C$6:$M$73,3,FALSE))</f>
        <v>7</v>
      </c>
      <c r="M451" s="114">
        <f>IF(ISERROR(VLOOKUP($C451,'2.사회적인구 행정구역별 집계'!$C$6:$M$73,4,FALSE)),0,VLOOKUP($C451,'2.사회적인구 행정구역별 집계'!$C$6:$M$73,4,FALSE))</f>
        <v>19</v>
      </c>
      <c r="N451" s="114">
        <f>IF(ISERROR(VLOOKUP($C451,'2.사회적인구 행정구역별 집계'!$C$6:$M$73,5,FALSE)),0,VLOOKUP($C451,'2.사회적인구 행정구역별 집계'!$C$6:$M$73,5,FALSE))</f>
        <v>19</v>
      </c>
      <c r="O451" s="114">
        <f>IF(ISERROR(VLOOKUP($C451,'2.사회적인구 행정구역별 집계'!$C$6:$M$73,6,FALSE)),0,VLOOKUP($C451,'2.사회적인구 행정구역별 집계'!$C$6:$M$73,6,FALSE))</f>
        <v>19</v>
      </c>
      <c r="P451" s="160">
        <f t="shared" si="129"/>
        <v>1179</v>
      </c>
      <c r="Q451" s="160">
        <f t="shared" si="130"/>
        <v>1196</v>
      </c>
      <c r="R451" s="160">
        <f t="shared" si="130"/>
        <v>1179</v>
      </c>
      <c r="S451" s="160">
        <f t="shared" si="131"/>
        <v>1197</v>
      </c>
      <c r="T451" s="160">
        <f t="shared" si="132"/>
        <v>1224</v>
      </c>
      <c r="U451" s="160">
        <f t="shared" si="133"/>
        <v>1246</v>
      </c>
    </row>
    <row r="452" spans="1:21" ht="18" customHeight="1">
      <c r="A452" s="194" t="s">
        <v>1534</v>
      </c>
      <c r="B452" s="194" t="s">
        <v>1537</v>
      </c>
      <c r="C452" s="197" t="s">
        <v>561</v>
      </c>
      <c r="D452" s="201">
        <f>VLOOKUP($C452,'3.내부이동'!$C$7:$AA$501,20,FALSE)</f>
        <v>2076</v>
      </c>
      <c r="E452" s="201">
        <f>VLOOKUP($C452,'3.내부이동'!$C$7:$AA$501,21,FALSE)</f>
        <v>2088</v>
      </c>
      <c r="F452" s="201">
        <f>VLOOKUP($C452,'3.내부이동'!$C$7:$AA$501,22,FALSE)</f>
        <v>2056</v>
      </c>
      <c r="G452" s="201">
        <f>VLOOKUP($C452,'3.내부이동'!$C$7:$AA$501,23,FALSE)</f>
        <v>2053</v>
      </c>
      <c r="H452" s="201">
        <f>VLOOKUP($C452,'3.내부이동'!$C$7:$AA$501,24,FALSE)</f>
        <v>2102</v>
      </c>
      <c r="I452" s="201">
        <f>VLOOKUP($C452,'3.내부이동'!$C$7:$AA$501,25,FALSE)</f>
        <v>2139</v>
      </c>
      <c r="J452" s="114">
        <f>IF(ISERROR(VLOOKUP($C452,'2.사회적인구 행정구역별 집계'!$C$6:$M$73,2,FALSE)),0,VLOOKUP($C452,'2.사회적인구 행정구역별 집계'!$C$6:$M$73,2,FALSE))</f>
        <v>0</v>
      </c>
      <c r="K452" s="202">
        <v>7</v>
      </c>
      <c r="L452" s="114">
        <f>IF(ISERROR(VLOOKUP($C452,'2.사회적인구 행정구역별 집계'!$C$6:$M$73,3,FALSE)),0,VLOOKUP($C452,'2.사회적인구 행정구역별 집계'!$C$6:$M$73,3,FALSE))</f>
        <v>7</v>
      </c>
      <c r="M452" s="114">
        <f>IF(ISERROR(VLOOKUP($C452,'2.사회적인구 행정구역별 집계'!$C$6:$M$73,4,FALSE)),0,VLOOKUP($C452,'2.사회적인구 행정구역별 집계'!$C$6:$M$73,4,FALSE))</f>
        <v>19</v>
      </c>
      <c r="N452" s="114">
        <f>IF(ISERROR(VLOOKUP($C452,'2.사회적인구 행정구역별 집계'!$C$6:$M$73,5,FALSE)),0,VLOOKUP($C452,'2.사회적인구 행정구역별 집계'!$C$6:$M$73,5,FALSE))</f>
        <v>19</v>
      </c>
      <c r="O452" s="114">
        <f>IF(ISERROR(VLOOKUP($C452,'2.사회적인구 행정구역별 집계'!$C$6:$M$73,6,FALSE)),0,VLOOKUP($C452,'2.사회적인구 행정구역별 집계'!$C$6:$M$73,6,FALSE))</f>
        <v>19</v>
      </c>
      <c r="P452" s="160">
        <f t="shared" si="129"/>
        <v>2076</v>
      </c>
      <c r="Q452" s="160">
        <f t="shared" si="130"/>
        <v>2095</v>
      </c>
      <c r="R452" s="160">
        <f t="shared" si="130"/>
        <v>2063</v>
      </c>
      <c r="S452" s="160">
        <f t="shared" si="131"/>
        <v>2072</v>
      </c>
      <c r="T452" s="160">
        <f t="shared" si="132"/>
        <v>2121</v>
      </c>
      <c r="U452" s="160">
        <f t="shared" si="133"/>
        <v>2158</v>
      </c>
    </row>
    <row r="453" spans="1:21" ht="18" customHeight="1">
      <c r="A453" s="194" t="s">
        <v>1534</v>
      </c>
      <c r="B453" s="194" t="s">
        <v>1537</v>
      </c>
      <c r="C453" s="197" t="s">
        <v>562</v>
      </c>
      <c r="D453" s="201">
        <f>VLOOKUP($C453,'3.내부이동'!$C$7:$AA$501,20,FALSE)</f>
        <v>656</v>
      </c>
      <c r="E453" s="201">
        <f>VLOOKUP($C453,'3.내부이동'!$C$7:$AA$501,21,FALSE)</f>
        <v>666</v>
      </c>
      <c r="F453" s="201">
        <f>VLOOKUP($C453,'3.내부이동'!$C$7:$AA$501,22,FALSE)</f>
        <v>656</v>
      </c>
      <c r="G453" s="201">
        <f>VLOOKUP($C453,'3.내부이동'!$C$7:$AA$501,23,FALSE)</f>
        <v>668</v>
      </c>
      <c r="H453" s="201">
        <f>VLOOKUP($C453,'3.내부이동'!$C$7:$AA$501,24,FALSE)</f>
        <v>683</v>
      </c>
      <c r="I453" s="201">
        <f>VLOOKUP($C453,'3.내부이동'!$C$7:$AA$501,25,FALSE)</f>
        <v>695</v>
      </c>
      <c r="J453" s="114">
        <f>IF(ISERROR(VLOOKUP($C453,'2.사회적인구 행정구역별 집계'!$C$6:$M$73,2,FALSE)),0,VLOOKUP($C453,'2.사회적인구 행정구역별 집계'!$C$6:$M$73,2,FALSE))</f>
        <v>0</v>
      </c>
      <c r="K453" s="202">
        <v>7</v>
      </c>
      <c r="L453" s="114">
        <f>IF(ISERROR(VLOOKUP($C453,'2.사회적인구 행정구역별 집계'!$C$6:$M$73,3,FALSE)),0,VLOOKUP($C453,'2.사회적인구 행정구역별 집계'!$C$6:$M$73,3,FALSE))</f>
        <v>7</v>
      </c>
      <c r="M453" s="114">
        <f>IF(ISERROR(VLOOKUP($C453,'2.사회적인구 행정구역별 집계'!$C$6:$M$73,4,FALSE)),0,VLOOKUP($C453,'2.사회적인구 행정구역별 집계'!$C$6:$M$73,4,FALSE))</f>
        <v>19</v>
      </c>
      <c r="N453" s="114">
        <f>IF(ISERROR(VLOOKUP($C453,'2.사회적인구 행정구역별 집계'!$C$6:$M$73,5,FALSE)),0,VLOOKUP($C453,'2.사회적인구 행정구역별 집계'!$C$6:$M$73,5,FALSE))</f>
        <v>19</v>
      </c>
      <c r="O453" s="114">
        <f>IF(ISERROR(VLOOKUP($C453,'2.사회적인구 행정구역별 집계'!$C$6:$M$73,6,FALSE)),0,VLOOKUP($C453,'2.사회적인구 행정구역별 집계'!$C$6:$M$73,6,FALSE))</f>
        <v>19</v>
      </c>
      <c r="P453" s="160">
        <f t="shared" si="129"/>
        <v>656</v>
      </c>
      <c r="Q453" s="160">
        <f t="shared" si="130"/>
        <v>673</v>
      </c>
      <c r="R453" s="160">
        <f t="shared" si="130"/>
        <v>663</v>
      </c>
      <c r="S453" s="160">
        <f t="shared" si="131"/>
        <v>687</v>
      </c>
      <c r="T453" s="160">
        <f t="shared" si="132"/>
        <v>702</v>
      </c>
      <c r="U453" s="160">
        <f t="shared" si="133"/>
        <v>714</v>
      </c>
    </row>
    <row r="454" spans="1:21" ht="18" customHeight="1">
      <c r="A454" s="194" t="s">
        <v>1534</v>
      </c>
      <c r="B454" s="194" t="s">
        <v>1537</v>
      </c>
      <c r="C454" s="197" t="s">
        <v>563</v>
      </c>
      <c r="D454" s="201">
        <f>VLOOKUP($C454,'3.내부이동'!$C$7:$AA$501,20,FALSE)</f>
        <v>420</v>
      </c>
      <c r="E454" s="201">
        <f>VLOOKUP($C454,'3.내부이동'!$C$7:$AA$501,21,FALSE)</f>
        <v>429</v>
      </c>
      <c r="F454" s="201">
        <f>VLOOKUP($C454,'3.내부이동'!$C$7:$AA$501,22,FALSE)</f>
        <v>423</v>
      </c>
      <c r="G454" s="201">
        <f>VLOOKUP($C454,'3.내부이동'!$C$7:$AA$501,23,FALSE)</f>
        <v>437</v>
      </c>
      <c r="H454" s="201">
        <f>VLOOKUP($C454,'3.내부이동'!$C$7:$AA$501,24,FALSE)</f>
        <v>447</v>
      </c>
      <c r="I454" s="201">
        <f>VLOOKUP($C454,'3.내부이동'!$C$7:$AA$501,25,FALSE)</f>
        <v>454</v>
      </c>
      <c r="J454" s="114">
        <f>IF(ISERROR(VLOOKUP($C454,'2.사회적인구 행정구역별 집계'!$C$6:$M$73,2,FALSE)),0,VLOOKUP($C454,'2.사회적인구 행정구역별 집계'!$C$6:$M$73,2,FALSE))</f>
        <v>0</v>
      </c>
      <c r="K454" s="202">
        <v>7</v>
      </c>
      <c r="L454" s="114">
        <f>IF(ISERROR(VLOOKUP($C454,'2.사회적인구 행정구역별 집계'!$C$6:$M$73,3,FALSE)),0,VLOOKUP($C454,'2.사회적인구 행정구역별 집계'!$C$6:$M$73,3,FALSE))</f>
        <v>7</v>
      </c>
      <c r="M454" s="114">
        <f>IF(ISERROR(VLOOKUP($C454,'2.사회적인구 행정구역별 집계'!$C$6:$M$73,4,FALSE)),0,VLOOKUP($C454,'2.사회적인구 행정구역별 집계'!$C$6:$M$73,4,FALSE))</f>
        <v>19</v>
      </c>
      <c r="N454" s="114">
        <f>IF(ISERROR(VLOOKUP($C454,'2.사회적인구 행정구역별 집계'!$C$6:$M$73,5,FALSE)),0,VLOOKUP($C454,'2.사회적인구 행정구역별 집계'!$C$6:$M$73,5,FALSE))</f>
        <v>19</v>
      </c>
      <c r="O454" s="114">
        <f>IF(ISERROR(VLOOKUP($C454,'2.사회적인구 행정구역별 집계'!$C$6:$M$73,6,FALSE)),0,VLOOKUP($C454,'2.사회적인구 행정구역별 집계'!$C$6:$M$73,6,FALSE))</f>
        <v>19</v>
      </c>
      <c r="P454" s="160">
        <f t="shared" si="129"/>
        <v>420</v>
      </c>
      <c r="Q454" s="160">
        <f t="shared" si="130"/>
        <v>436</v>
      </c>
      <c r="R454" s="160">
        <f t="shared" si="130"/>
        <v>430</v>
      </c>
      <c r="S454" s="160">
        <f t="shared" si="131"/>
        <v>456</v>
      </c>
      <c r="T454" s="160">
        <f t="shared" si="132"/>
        <v>466</v>
      </c>
      <c r="U454" s="160">
        <f t="shared" si="133"/>
        <v>473</v>
      </c>
    </row>
    <row r="455" spans="1:21" ht="18" customHeight="1">
      <c r="A455" s="194" t="s">
        <v>1534</v>
      </c>
      <c r="B455" s="194" t="s">
        <v>1537</v>
      </c>
      <c r="C455" s="197" t="s">
        <v>564</v>
      </c>
      <c r="D455" s="201">
        <f>VLOOKUP($C455,'3.내부이동'!$C$7:$AA$501,20,FALSE)</f>
        <v>1448</v>
      </c>
      <c r="E455" s="201">
        <f>VLOOKUP($C455,'3.내부이동'!$C$7:$AA$501,21,FALSE)</f>
        <v>1458</v>
      </c>
      <c r="F455" s="201">
        <f>VLOOKUP($C455,'3.내부이동'!$C$7:$AA$501,22,FALSE)</f>
        <v>1437</v>
      </c>
      <c r="G455" s="201">
        <f>VLOOKUP($C455,'3.내부이동'!$C$7:$AA$501,23,FALSE)</f>
        <v>1440</v>
      </c>
      <c r="H455" s="201">
        <f>VLOOKUP($C455,'3.내부이동'!$C$7:$AA$501,24,FALSE)</f>
        <v>1473</v>
      </c>
      <c r="I455" s="201">
        <f>VLOOKUP($C455,'3.내부이동'!$C$7:$AA$501,25,FALSE)</f>
        <v>1500</v>
      </c>
      <c r="J455" s="114">
        <f>IF(ISERROR(VLOOKUP($C455,'2.사회적인구 행정구역별 집계'!$C$6:$M$73,2,FALSE)),0,VLOOKUP($C455,'2.사회적인구 행정구역별 집계'!$C$6:$M$73,2,FALSE))</f>
        <v>0</v>
      </c>
      <c r="K455" s="202">
        <v>7</v>
      </c>
      <c r="L455" s="114">
        <f>IF(ISERROR(VLOOKUP($C455,'2.사회적인구 행정구역별 집계'!$C$6:$M$73,3,FALSE)),0,VLOOKUP($C455,'2.사회적인구 행정구역별 집계'!$C$6:$M$73,3,FALSE))</f>
        <v>7</v>
      </c>
      <c r="M455" s="114">
        <f>IF(ISERROR(VLOOKUP($C455,'2.사회적인구 행정구역별 집계'!$C$6:$M$73,4,FALSE)),0,VLOOKUP($C455,'2.사회적인구 행정구역별 집계'!$C$6:$M$73,4,FALSE))</f>
        <v>19</v>
      </c>
      <c r="N455" s="114">
        <f>IF(ISERROR(VLOOKUP($C455,'2.사회적인구 행정구역별 집계'!$C$6:$M$73,5,FALSE)),0,VLOOKUP($C455,'2.사회적인구 행정구역별 집계'!$C$6:$M$73,5,FALSE))</f>
        <v>19</v>
      </c>
      <c r="O455" s="114">
        <f>IF(ISERROR(VLOOKUP($C455,'2.사회적인구 행정구역별 집계'!$C$6:$M$73,6,FALSE)),0,VLOOKUP($C455,'2.사회적인구 행정구역별 집계'!$C$6:$M$73,6,FALSE))</f>
        <v>19</v>
      </c>
      <c r="P455" s="160">
        <f t="shared" si="129"/>
        <v>1448</v>
      </c>
      <c r="Q455" s="160">
        <f t="shared" si="130"/>
        <v>1465</v>
      </c>
      <c r="R455" s="160">
        <f t="shared" si="130"/>
        <v>1444</v>
      </c>
      <c r="S455" s="160">
        <f t="shared" si="131"/>
        <v>1459</v>
      </c>
      <c r="T455" s="160">
        <f t="shared" si="132"/>
        <v>1492</v>
      </c>
      <c r="U455" s="160">
        <f t="shared" si="133"/>
        <v>1519</v>
      </c>
    </row>
    <row r="456" spans="1:21" ht="18" customHeight="1">
      <c r="A456" s="194" t="s">
        <v>1534</v>
      </c>
      <c r="B456" s="194" t="s">
        <v>1537</v>
      </c>
      <c r="C456" s="197" t="s">
        <v>565</v>
      </c>
      <c r="D456" s="201">
        <f>VLOOKUP($C456,'3.내부이동'!$C$7:$AA$501,20,FALSE)</f>
        <v>870</v>
      </c>
      <c r="E456" s="201">
        <f>VLOOKUP($C456,'3.내부이동'!$C$7:$AA$501,21,FALSE)</f>
        <v>880</v>
      </c>
      <c r="F456" s="201">
        <f>VLOOKUP($C456,'3.내부이동'!$C$7:$AA$501,22,FALSE)</f>
        <v>867</v>
      </c>
      <c r="G456" s="201">
        <f>VLOOKUP($C456,'3.내부이동'!$C$7:$AA$501,23,FALSE)</f>
        <v>876</v>
      </c>
      <c r="H456" s="201">
        <f>VLOOKUP($C456,'3.내부이동'!$C$7:$AA$501,24,FALSE)</f>
        <v>896</v>
      </c>
      <c r="I456" s="201">
        <f>VLOOKUP($C456,'3.내부이동'!$C$7:$AA$501,25,FALSE)</f>
        <v>912</v>
      </c>
      <c r="J456" s="114">
        <f>IF(ISERROR(VLOOKUP($C456,'2.사회적인구 행정구역별 집계'!$C$6:$M$73,2,FALSE)),0,VLOOKUP($C456,'2.사회적인구 행정구역별 집계'!$C$6:$M$73,2,FALSE))</f>
        <v>0</v>
      </c>
      <c r="K456" s="202">
        <v>7</v>
      </c>
      <c r="L456" s="114">
        <f>IF(ISERROR(VLOOKUP($C456,'2.사회적인구 행정구역별 집계'!$C$6:$M$73,3,FALSE)),0,VLOOKUP($C456,'2.사회적인구 행정구역별 집계'!$C$6:$M$73,3,FALSE))</f>
        <v>7</v>
      </c>
      <c r="M456" s="114">
        <f>IF(ISERROR(VLOOKUP($C456,'2.사회적인구 행정구역별 집계'!$C$6:$M$73,4,FALSE)),0,VLOOKUP($C456,'2.사회적인구 행정구역별 집계'!$C$6:$M$73,4,FALSE))</f>
        <v>19</v>
      </c>
      <c r="N456" s="114">
        <f>IF(ISERROR(VLOOKUP($C456,'2.사회적인구 행정구역별 집계'!$C$6:$M$73,5,FALSE)),0,VLOOKUP($C456,'2.사회적인구 행정구역별 집계'!$C$6:$M$73,5,FALSE))</f>
        <v>19</v>
      </c>
      <c r="O456" s="114">
        <f>IF(ISERROR(VLOOKUP($C456,'2.사회적인구 행정구역별 집계'!$C$6:$M$73,6,FALSE)),0,VLOOKUP($C456,'2.사회적인구 행정구역별 집계'!$C$6:$M$73,6,FALSE))</f>
        <v>19</v>
      </c>
      <c r="P456" s="160">
        <f t="shared" si="129"/>
        <v>870</v>
      </c>
      <c r="Q456" s="160">
        <f t="shared" si="130"/>
        <v>887</v>
      </c>
      <c r="R456" s="160">
        <f t="shared" si="130"/>
        <v>874</v>
      </c>
      <c r="S456" s="160">
        <f t="shared" si="131"/>
        <v>895</v>
      </c>
      <c r="T456" s="160">
        <f t="shared" si="132"/>
        <v>915</v>
      </c>
      <c r="U456" s="160">
        <f t="shared" si="133"/>
        <v>931</v>
      </c>
    </row>
    <row r="457" spans="1:21" ht="18" customHeight="1">
      <c r="A457" s="194" t="s">
        <v>1534</v>
      </c>
      <c r="B457" s="194" t="s">
        <v>1537</v>
      </c>
      <c r="C457" s="197" t="s">
        <v>566</v>
      </c>
      <c r="D457" s="201">
        <f>VLOOKUP($C457,'3.내부이동'!$C$7:$AA$501,20,FALSE)</f>
        <v>682</v>
      </c>
      <c r="E457" s="201">
        <f>VLOOKUP($C457,'3.내부이동'!$C$7:$AA$501,21,FALSE)</f>
        <v>692</v>
      </c>
      <c r="F457" s="201">
        <f>VLOOKUP($C457,'3.내부이동'!$C$7:$AA$501,22,FALSE)</f>
        <v>681</v>
      </c>
      <c r="G457" s="201">
        <f>VLOOKUP($C457,'3.내부이동'!$C$7:$AA$501,23,FALSE)</f>
        <v>692</v>
      </c>
      <c r="H457" s="201">
        <f>VLOOKUP($C457,'3.내부이동'!$C$7:$AA$501,24,FALSE)</f>
        <v>708</v>
      </c>
      <c r="I457" s="201">
        <f>VLOOKUP($C457,'3.내부이동'!$C$7:$AA$501,25,FALSE)</f>
        <v>721</v>
      </c>
      <c r="J457" s="114">
        <f>IF(ISERROR(VLOOKUP($C457,'2.사회적인구 행정구역별 집계'!$C$6:$M$73,2,FALSE)),0,VLOOKUP($C457,'2.사회적인구 행정구역별 집계'!$C$6:$M$73,2,FALSE))</f>
        <v>0</v>
      </c>
      <c r="K457" s="202">
        <v>7</v>
      </c>
      <c r="L457" s="114">
        <f>IF(ISERROR(VLOOKUP($C457,'2.사회적인구 행정구역별 집계'!$C$6:$M$73,3,FALSE)),0,VLOOKUP($C457,'2.사회적인구 행정구역별 집계'!$C$6:$M$73,3,FALSE))</f>
        <v>7</v>
      </c>
      <c r="M457" s="114">
        <f>IF(ISERROR(VLOOKUP($C457,'2.사회적인구 행정구역별 집계'!$C$6:$M$73,4,FALSE)),0,VLOOKUP($C457,'2.사회적인구 행정구역별 집계'!$C$6:$M$73,4,FALSE))</f>
        <v>19</v>
      </c>
      <c r="N457" s="114">
        <f>IF(ISERROR(VLOOKUP($C457,'2.사회적인구 행정구역별 집계'!$C$6:$M$73,5,FALSE)),0,VLOOKUP($C457,'2.사회적인구 행정구역별 집계'!$C$6:$M$73,5,FALSE))</f>
        <v>19</v>
      </c>
      <c r="O457" s="114">
        <f>IF(ISERROR(VLOOKUP($C457,'2.사회적인구 행정구역별 집계'!$C$6:$M$73,6,FALSE)),0,VLOOKUP($C457,'2.사회적인구 행정구역별 집계'!$C$6:$M$73,6,FALSE))</f>
        <v>19</v>
      </c>
      <c r="P457" s="160">
        <f t="shared" si="129"/>
        <v>682</v>
      </c>
      <c r="Q457" s="160">
        <f t="shared" si="130"/>
        <v>699</v>
      </c>
      <c r="R457" s="160">
        <f t="shared" si="130"/>
        <v>688</v>
      </c>
      <c r="S457" s="160">
        <f t="shared" si="131"/>
        <v>711</v>
      </c>
      <c r="T457" s="160">
        <f t="shared" si="132"/>
        <v>727</v>
      </c>
      <c r="U457" s="160">
        <f t="shared" si="133"/>
        <v>740</v>
      </c>
    </row>
    <row r="458" spans="1:21" ht="18" customHeight="1">
      <c r="A458" s="194" t="s">
        <v>1534</v>
      </c>
      <c r="B458" s="194" t="s">
        <v>1537</v>
      </c>
      <c r="C458" s="197" t="s">
        <v>567</v>
      </c>
      <c r="D458" s="201">
        <f>VLOOKUP($C458,'3.내부이동'!$C$7:$AA$501,20,FALSE)</f>
        <v>1105</v>
      </c>
      <c r="E458" s="201">
        <f>VLOOKUP($C458,'3.내부이동'!$C$7:$AA$501,21,FALSE)</f>
        <v>1115</v>
      </c>
      <c r="F458" s="201">
        <f>VLOOKUP($C458,'3.내부이동'!$C$7:$AA$501,22,FALSE)</f>
        <v>1099</v>
      </c>
      <c r="G458" s="201">
        <f>VLOOKUP($C458,'3.내부이동'!$C$7:$AA$501,23,FALSE)</f>
        <v>1105</v>
      </c>
      <c r="H458" s="201">
        <f>VLOOKUP($C458,'3.내부이동'!$C$7:$AA$501,24,FALSE)</f>
        <v>1131</v>
      </c>
      <c r="I458" s="201">
        <f>VLOOKUP($C458,'3.내부이동'!$C$7:$AA$501,25,FALSE)</f>
        <v>1151</v>
      </c>
      <c r="J458" s="114">
        <f>IF(ISERROR(VLOOKUP($C458,'2.사회적인구 행정구역별 집계'!$C$6:$M$73,2,FALSE)),0,VLOOKUP($C458,'2.사회적인구 행정구역별 집계'!$C$6:$M$73,2,FALSE))</f>
        <v>0</v>
      </c>
      <c r="K458" s="202">
        <v>7</v>
      </c>
      <c r="L458" s="114">
        <f>IF(ISERROR(VLOOKUP($C458,'2.사회적인구 행정구역별 집계'!$C$6:$M$73,3,FALSE)),0,VLOOKUP($C458,'2.사회적인구 행정구역별 집계'!$C$6:$M$73,3,FALSE))</f>
        <v>7</v>
      </c>
      <c r="M458" s="114">
        <f>IF(ISERROR(VLOOKUP($C458,'2.사회적인구 행정구역별 집계'!$C$6:$M$73,4,FALSE)),0,VLOOKUP($C458,'2.사회적인구 행정구역별 집계'!$C$6:$M$73,4,FALSE))</f>
        <v>19</v>
      </c>
      <c r="N458" s="114">
        <f>IF(ISERROR(VLOOKUP($C458,'2.사회적인구 행정구역별 집계'!$C$6:$M$73,5,FALSE)),0,VLOOKUP($C458,'2.사회적인구 행정구역별 집계'!$C$6:$M$73,5,FALSE))</f>
        <v>19</v>
      </c>
      <c r="O458" s="114">
        <f>IF(ISERROR(VLOOKUP($C458,'2.사회적인구 행정구역별 집계'!$C$6:$M$73,6,FALSE)),0,VLOOKUP($C458,'2.사회적인구 행정구역별 집계'!$C$6:$M$73,6,FALSE))</f>
        <v>19</v>
      </c>
      <c r="P458" s="160">
        <f t="shared" si="129"/>
        <v>1105</v>
      </c>
      <c r="Q458" s="160">
        <f t="shared" si="130"/>
        <v>1122</v>
      </c>
      <c r="R458" s="160">
        <f t="shared" si="130"/>
        <v>1106</v>
      </c>
      <c r="S458" s="160">
        <f t="shared" si="131"/>
        <v>1124</v>
      </c>
      <c r="T458" s="160">
        <f t="shared" si="132"/>
        <v>1150</v>
      </c>
      <c r="U458" s="160">
        <f t="shared" si="133"/>
        <v>1170</v>
      </c>
    </row>
    <row r="459" spans="1:21" ht="18" customHeight="1">
      <c r="A459" s="194" t="s">
        <v>1534</v>
      </c>
      <c r="B459" s="194" t="s">
        <v>1537</v>
      </c>
      <c r="C459" s="197" t="s">
        <v>568</v>
      </c>
      <c r="D459" s="201">
        <f>VLOOKUP($C459,'3.내부이동'!$C$7:$AA$501,20,FALSE)</f>
        <v>1994</v>
      </c>
      <c r="E459" s="201">
        <f>VLOOKUP($C459,'3.내부이동'!$C$7:$AA$501,21,FALSE)</f>
        <v>2005</v>
      </c>
      <c r="F459" s="201">
        <f>VLOOKUP($C459,'3.내부이동'!$C$7:$AA$501,22,FALSE)</f>
        <v>1975</v>
      </c>
      <c r="G459" s="201">
        <f>VLOOKUP($C459,'3.내부이동'!$C$7:$AA$501,23,FALSE)</f>
        <v>1972</v>
      </c>
      <c r="H459" s="201">
        <f>VLOOKUP($C459,'3.내부이동'!$C$7:$AA$501,24,FALSE)</f>
        <v>2019</v>
      </c>
      <c r="I459" s="201">
        <f>VLOOKUP($C459,'3.내부이동'!$C$7:$AA$501,25,FALSE)</f>
        <v>2055</v>
      </c>
      <c r="J459" s="114">
        <f>IF(ISERROR(VLOOKUP($C459,'2.사회적인구 행정구역별 집계'!$C$6:$M$73,2,FALSE)),0,VLOOKUP($C459,'2.사회적인구 행정구역별 집계'!$C$6:$M$73,2,FALSE))</f>
        <v>0</v>
      </c>
      <c r="K459" s="202">
        <v>7</v>
      </c>
      <c r="L459" s="114">
        <f>IF(ISERROR(VLOOKUP($C459,'2.사회적인구 행정구역별 집계'!$C$6:$M$73,3,FALSE)),0,VLOOKUP($C459,'2.사회적인구 행정구역별 집계'!$C$6:$M$73,3,FALSE))</f>
        <v>7</v>
      </c>
      <c r="M459" s="114">
        <f>IF(ISERROR(VLOOKUP($C459,'2.사회적인구 행정구역별 집계'!$C$6:$M$73,4,FALSE)),0,VLOOKUP($C459,'2.사회적인구 행정구역별 집계'!$C$6:$M$73,4,FALSE))</f>
        <v>19</v>
      </c>
      <c r="N459" s="114">
        <f>IF(ISERROR(VLOOKUP($C459,'2.사회적인구 행정구역별 집계'!$C$6:$M$73,5,FALSE)),0,VLOOKUP($C459,'2.사회적인구 행정구역별 집계'!$C$6:$M$73,5,FALSE))</f>
        <v>19</v>
      </c>
      <c r="O459" s="114">
        <f>IF(ISERROR(VLOOKUP($C459,'2.사회적인구 행정구역별 집계'!$C$6:$M$73,6,FALSE)),0,VLOOKUP($C459,'2.사회적인구 행정구역별 집계'!$C$6:$M$73,6,FALSE))</f>
        <v>19</v>
      </c>
      <c r="P459" s="160">
        <f t="shared" si="129"/>
        <v>1994</v>
      </c>
      <c r="Q459" s="160">
        <f t="shared" si="130"/>
        <v>2012</v>
      </c>
      <c r="R459" s="160">
        <f t="shared" si="130"/>
        <v>1982</v>
      </c>
      <c r="S459" s="160">
        <f t="shared" si="131"/>
        <v>1991</v>
      </c>
      <c r="T459" s="160">
        <f t="shared" si="132"/>
        <v>2038</v>
      </c>
      <c r="U459" s="160">
        <f t="shared" si="133"/>
        <v>2074</v>
      </c>
    </row>
    <row r="460" spans="1:21" ht="18" customHeight="1">
      <c r="A460" s="194" t="s">
        <v>1534</v>
      </c>
      <c r="B460" s="194" t="s">
        <v>1537</v>
      </c>
      <c r="C460" s="197" t="s">
        <v>1538</v>
      </c>
      <c r="D460" s="201">
        <f>VLOOKUP($C460,'3.내부이동'!$C$7:$AA$501,20,FALSE)</f>
        <v>1424</v>
      </c>
      <c r="E460" s="201">
        <f>VLOOKUP($C460,'3.내부이동'!$C$7:$AA$501,21,FALSE)</f>
        <v>1445</v>
      </c>
      <c r="F460" s="201">
        <f>VLOOKUP($C460,'3.내부이동'!$C$7:$AA$501,22,FALSE)</f>
        <v>1423</v>
      </c>
      <c r="G460" s="201">
        <f>VLOOKUP($C460,'3.내부이동'!$C$7:$AA$501,23,FALSE)</f>
        <v>1428</v>
      </c>
      <c r="H460" s="201">
        <f>VLOOKUP($C460,'3.내부이동'!$C$7:$AA$501,24,FALSE)</f>
        <v>1461</v>
      </c>
      <c r="I460" s="201">
        <f>VLOOKUP($C460,'3.내부이동'!$C$7:$AA$501,25,FALSE)</f>
        <v>1487</v>
      </c>
      <c r="J460" s="114">
        <f>IF(ISERROR(VLOOKUP($C460,'2.사회적인구 행정구역별 집계'!$C$6:$M$73,2,FALSE)),0,VLOOKUP($C460,'2.사회적인구 행정구역별 집계'!$C$6:$M$73,2,FALSE))</f>
        <v>0</v>
      </c>
      <c r="K460" s="202">
        <v>1</v>
      </c>
      <c r="L460" s="114">
        <f>IF(ISERROR(VLOOKUP($C460,'2.사회적인구 행정구역별 집계'!$C$6:$M$73,3,FALSE)),0,VLOOKUP($C460,'2.사회적인구 행정구역별 집계'!$C$6:$M$73,3,FALSE))</f>
        <v>1</v>
      </c>
      <c r="M460" s="114">
        <f>IF(ISERROR(VLOOKUP($C460,'2.사회적인구 행정구역별 집계'!$C$6:$M$73,4,FALSE)),0,VLOOKUP($C460,'2.사회적인구 행정구역별 집계'!$C$6:$M$73,4,FALSE))</f>
        <v>13</v>
      </c>
      <c r="N460" s="114">
        <f>IF(ISERROR(VLOOKUP($C460,'2.사회적인구 행정구역별 집계'!$C$6:$M$73,5,FALSE)),0,VLOOKUP($C460,'2.사회적인구 행정구역별 집계'!$C$6:$M$73,5,FALSE))</f>
        <v>13</v>
      </c>
      <c r="O460" s="114">
        <f>IF(ISERROR(VLOOKUP($C460,'2.사회적인구 행정구역별 집계'!$C$6:$M$73,6,FALSE)),0,VLOOKUP($C460,'2.사회적인구 행정구역별 집계'!$C$6:$M$73,6,FALSE))</f>
        <v>13</v>
      </c>
      <c r="P460" s="160">
        <f t="shared" si="129"/>
        <v>1424</v>
      </c>
      <c r="Q460" s="160">
        <f t="shared" si="130"/>
        <v>1446</v>
      </c>
      <c r="R460" s="160">
        <f t="shared" si="130"/>
        <v>1424</v>
      </c>
      <c r="S460" s="160">
        <f t="shared" si="131"/>
        <v>1441</v>
      </c>
      <c r="T460" s="160">
        <f t="shared" si="132"/>
        <v>1474</v>
      </c>
      <c r="U460" s="160">
        <f t="shared" si="133"/>
        <v>1500</v>
      </c>
    </row>
    <row r="461" spans="1:21" ht="18" customHeight="1">
      <c r="A461" s="194" t="s">
        <v>1534</v>
      </c>
      <c r="B461" s="194" t="s">
        <v>1539</v>
      </c>
      <c r="C461" s="197" t="s">
        <v>570</v>
      </c>
      <c r="D461" s="201">
        <f>VLOOKUP($C461,'3.내부이동'!$C$7:$AA$501,20,FALSE)</f>
        <v>314</v>
      </c>
      <c r="E461" s="201">
        <f>VLOOKUP($C461,'3.내부이동'!$C$7:$AA$501,21,FALSE)</f>
        <v>315</v>
      </c>
      <c r="F461" s="201">
        <f>VLOOKUP($C461,'3.내부이동'!$C$7:$AA$501,22,FALSE)</f>
        <v>310</v>
      </c>
      <c r="G461" s="201">
        <f>VLOOKUP($C461,'3.내부이동'!$C$7:$AA$501,23,FALSE)</f>
        <v>306</v>
      </c>
      <c r="H461" s="201">
        <f>VLOOKUP($C461,'3.내부이동'!$C$7:$AA$501,24,FALSE)</f>
        <v>314</v>
      </c>
      <c r="I461" s="201">
        <f>VLOOKUP($C461,'3.내부이동'!$C$7:$AA$501,25,FALSE)</f>
        <v>319</v>
      </c>
      <c r="J461" s="114">
        <f>IF(ISERROR(VLOOKUP($C461,'2.사회적인구 행정구역별 집계'!$C$6:$M$73,2,FALSE)),0,VLOOKUP($C461,'2.사회적인구 행정구역별 집계'!$C$6:$M$73,2,FALSE))</f>
        <v>0</v>
      </c>
      <c r="K461" s="114"/>
      <c r="L461" s="114">
        <f>IF(ISERROR(VLOOKUP($C461,'2.사회적인구 행정구역별 집계'!$C$6:$M$73,3,FALSE)),0,VLOOKUP($C461,'2.사회적인구 행정구역별 집계'!$C$6:$M$73,3,FALSE))</f>
        <v>0</v>
      </c>
      <c r="M461" s="114">
        <f>IF(ISERROR(VLOOKUP($C461,'2.사회적인구 행정구역별 집계'!$C$6:$M$73,4,FALSE)),0,VLOOKUP($C461,'2.사회적인구 행정구역별 집계'!$C$6:$M$73,4,FALSE))</f>
        <v>0</v>
      </c>
      <c r="N461" s="114">
        <f>IF(ISERROR(VLOOKUP($C461,'2.사회적인구 행정구역별 집계'!$C$6:$M$73,5,FALSE)),0,VLOOKUP($C461,'2.사회적인구 행정구역별 집계'!$C$6:$M$73,5,FALSE))</f>
        <v>0</v>
      </c>
      <c r="O461" s="114">
        <f>IF(ISERROR(VLOOKUP($C461,'2.사회적인구 행정구역별 집계'!$C$6:$M$73,6,FALSE)),0,VLOOKUP($C461,'2.사회적인구 행정구역별 집계'!$C$6:$M$73,6,FALSE))</f>
        <v>0</v>
      </c>
      <c r="P461" s="160">
        <f t="shared" si="129"/>
        <v>314</v>
      </c>
      <c r="Q461" s="160">
        <f t="shared" si="130"/>
        <v>315</v>
      </c>
      <c r="R461" s="160">
        <f t="shared" si="130"/>
        <v>310</v>
      </c>
      <c r="S461" s="160">
        <f t="shared" si="131"/>
        <v>306</v>
      </c>
      <c r="T461" s="160">
        <f t="shared" si="132"/>
        <v>314</v>
      </c>
      <c r="U461" s="160">
        <f t="shared" si="133"/>
        <v>319</v>
      </c>
    </row>
    <row r="462" spans="1:21" ht="18" customHeight="1">
      <c r="A462" s="194" t="s">
        <v>1534</v>
      </c>
      <c r="B462" s="194" t="s">
        <v>1539</v>
      </c>
      <c r="C462" s="197" t="s">
        <v>571</v>
      </c>
      <c r="D462" s="201">
        <f>VLOOKUP($C462,'3.내부이동'!$C$7:$AA$501,20,FALSE)</f>
        <v>325</v>
      </c>
      <c r="E462" s="201">
        <f>VLOOKUP($C462,'3.내부이동'!$C$7:$AA$501,21,FALSE)</f>
        <v>326</v>
      </c>
      <c r="F462" s="201">
        <f>VLOOKUP($C462,'3.내부이동'!$C$7:$AA$501,22,FALSE)</f>
        <v>321</v>
      </c>
      <c r="G462" s="201">
        <f>VLOOKUP($C462,'3.내부이동'!$C$7:$AA$501,23,FALSE)</f>
        <v>317</v>
      </c>
      <c r="H462" s="201">
        <f>VLOOKUP($C462,'3.내부이동'!$C$7:$AA$501,24,FALSE)</f>
        <v>324</v>
      </c>
      <c r="I462" s="201">
        <f>VLOOKUP($C462,'3.내부이동'!$C$7:$AA$501,25,FALSE)</f>
        <v>330</v>
      </c>
      <c r="J462" s="114">
        <f>IF(ISERROR(VLOOKUP($C462,'2.사회적인구 행정구역별 집계'!$C$6:$M$73,2,FALSE)),0,VLOOKUP($C462,'2.사회적인구 행정구역별 집계'!$C$6:$M$73,2,FALSE))</f>
        <v>0</v>
      </c>
      <c r="K462" s="114"/>
      <c r="L462" s="114">
        <f>IF(ISERROR(VLOOKUP($C462,'2.사회적인구 행정구역별 집계'!$C$6:$M$73,3,FALSE)),0,VLOOKUP($C462,'2.사회적인구 행정구역별 집계'!$C$6:$M$73,3,FALSE))</f>
        <v>0</v>
      </c>
      <c r="M462" s="114">
        <f>IF(ISERROR(VLOOKUP($C462,'2.사회적인구 행정구역별 집계'!$C$6:$M$73,4,FALSE)),0,VLOOKUP($C462,'2.사회적인구 행정구역별 집계'!$C$6:$M$73,4,FALSE))</f>
        <v>0</v>
      </c>
      <c r="N462" s="114">
        <f>IF(ISERROR(VLOOKUP($C462,'2.사회적인구 행정구역별 집계'!$C$6:$M$73,5,FALSE)),0,VLOOKUP($C462,'2.사회적인구 행정구역별 집계'!$C$6:$M$73,5,FALSE))</f>
        <v>0</v>
      </c>
      <c r="O462" s="114">
        <f>IF(ISERROR(VLOOKUP($C462,'2.사회적인구 행정구역별 집계'!$C$6:$M$73,6,FALSE)),0,VLOOKUP($C462,'2.사회적인구 행정구역별 집계'!$C$6:$M$73,6,FALSE))</f>
        <v>0</v>
      </c>
      <c r="P462" s="160">
        <f t="shared" si="129"/>
        <v>325</v>
      </c>
      <c r="Q462" s="160">
        <f t="shared" si="130"/>
        <v>326</v>
      </c>
      <c r="R462" s="160">
        <f t="shared" si="130"/>
        <v>321</v>
      </c>
      <c r="S462" s="160">
        <f t="shared" si="131"/>
        <v>317</v>
      </c>
      <c r="T462" s="160">
        <f t="shared" si="132"/>
        <v>324</v>
      </c>
      <c r="U462" s="160">
        <f t="shared" si="133"/>
        <v>330</v>
      </c>
    </row>
    <row r="463" spans="1:21" ht="18" customHeight="1">
      <c r="A463" s="194" t="s">
        <v>1534</v>
      </c>
      <c r="B463" s="194" t="s">
        <v>1539</v>
      </c>
      <c r="C463" s="197" t="s">
        <v>572</v>
      </c>
      <c r="D463" s="201">
        <f>VLOOKUP($C463,'3.내부이동'!$C$7:$AA$501,20,FALSE)</f>
        <v>185</v>
      </c>
      <c r="E463" s="201">
        <f>VLOOKUP($C463,'3.내부이동'!$C$7:$AA$501,21,FALSE)</f>
        <v>185</v>
      </c>
      <c r="F463" s="201">
        <f>VLOOKUP($C463,'3.내부이동'!$C$7:$AA$501,22,FALSE)</f>
        <v>182</v>
      </c>
      <c r="G463" s="201">
        <f>VLOOKUP($C463,'3.내부이동'!$C$7:$AA$501,23,FALSE)</f>
        <v>180</v>
      </c>
      <c r="H463" s="201">
        <f>VLOOKUP($C463,'3.내부이동'!$C$7:$AA$501,24,FALSE)</f>
        <v>184</v>
      </c>
      <c r="I463" s="201">
        <f>VLOOKUP($C463,'3.내부이동'!$C$7:$AA$501,25,FALSE)</f>
        <v>188</v>
      </c>
      <c r="J463" s="114">
        <f>IF(ISERROR(VLOOKUP($C463,'2.사회적인구 행정구역별 집계'!$C$6:$M$73,2,FALSE)),0,VLOOKUP($C463,'2.사회적인구 행정구역별 집계'!$C$6:$M$73,2,FALSE))</f>
        <v>0</v>
      </c>
      <c r="K463" s="114"/>
      <c r="L463" s="114">
        <f>IF(ISERROR(VLOOKUP($C463,'2.사회적인구 행정구역별 집계'!$C$6:$M$73,3,FALSE)),0,VLOOKUP($C463,'2.사회적인구 행정구역별 집계'!$C$6:$M$73,3,FALSE))</f>
        <v>0</v>
      </c>
      <c r="M463" s="114">
        <f>IF(ISERROR(VLOOKUP($C463,'2.사회적인구 행정구역별 집계'!$C$6:$M$73,4,FALSE)),0,VLOOKUP($C463,'2.사회적인구 행정구역별 집계'!$C$6:$M$73,4,FALSE))</f>
        <v>0</v>
      </c>
      <c r="N463" s="114">
        <f>IF(ISERROR(VLOOKUP($C463,'2.사회적인구 행정구역별 집계'!$C$6:$M$73,5,FALSE)),0,VLOOKUP($C463,'2.사회적인구 행정구역별 집계'!$C$6:$M$73,5,FALSE))</f>
        <v>0</v>
      </c>
      <c r="O463" s="114">
        <f>IF(ISERROR(VLOOKUP($C463,'2.사회적인구 행정구역별 집계'!$C$6:$M$73,6,FALSE)),0,VLOOKUP($C463,'2.사회적인구 행정구역별 집계'!$C$6:$M$73,6,FALSE))</f>
        <v>0</v>
      </c>
      <c r="P463" s="160">
        <f t="shared" si="129"/>
        <v>185</v>
      </c>
      <c r="Q463" s="160">
        <f t="shared" si="130"/>
        <v>185</v>
      </c>
      <c r="R463" s="160">
        <f t="shared" si="130"/>
        <v>182</v>
      </c>
      <c r="S463" s="160">
        <f t="shared" si="131"/>
        <v>180</v>
      </c>
      <c r="T463" s="160">
        <f t="shared" si="132"/>
        <v>184</v>
      </c>
      <c r="U463" s="160">
        <f t="shared" si="133"/>
        <v>188</v>
      </c>
    </row>
    <row r="464" spans="1:21" ht="18" customHeight="1">
      <c r="A464" s="194" t="s">
        <v>1534</v>
      </c>
      <c r="B464" s="194" t="s">
        <v>1540</v>
      </c>
      <c r="C464" s="197" t="s">
        <v>573</v>
      </c>
      <c r="D464" s="201">
        <f>VLOOKUP($C464,'3.내부이동'!$C$7:$AA$501,20,FALSE)</f>
        <v>164</v>
      </c>
      <c r="E464" s="201">
        <f>VLOOKUP($C464,'3.내부이동'!$C$7:$AA$501,21,FALSE)</f>
        <v>164</v>
      </c>
      <c r="F464" s="201">
        <f>VLOOKUP($C464,'3.내부이동'!$C$7:$AA$501,22,FALSE)</f>
        <v>162</v>
      </c>
      <c r="G464" s="201">
        <f>VLOOKUP($C464,'3.내부이동'!$C$7:$AA$501,23,FALSE)</f>
        <v>160</v>
      </c>
      <c r="H464" s="201">
        <f>VLOOKUP($C464,'3.내부이동'!$C$7:$AA$501,24,FALSE)</f>
        <v>164</v>
      </c>
      <c r="I464" s="201">
        <f>VLOOKUP($C464,'3.내부이동'!$C$7:$AA$501,25,FALSE)</f>
        <v>167</v>
      </c>
      <c r="J464" s="114">
        <f>IF(ISERROR(VLOOKUP($C464,'2.사회적인구 행정구역별 집계'!$C$6:$M$73,2,FALSE)),0,VLOOKUP($C464,'2.사회적인구 행정구역별 집계'!$C$6:$M$73,2,FALSE))</f>
        <v>0</v>
      </c>
      <c r="K464" s="114"/>
      <c r="L464" s="114">
        <f>IF(ISERROR(VLOOKUP($C464,'2.사회적인구 행정구역별 집계'!$C$6:$M$73,3,FALSE)),0,VLOOKUP($C464,'2.사회적인구 행정구역별 집계'!$C$6:$M$73,3,FALSE))</f>
        <v>0</v>
      </c>
      <c r="M464" s="114">
        <f>IF(ISERROR(VLOOKUP($C464,'2.사회적인구 행정구역별 집계'!$C$6:$M$73,4,FALSE)),0,VLOOKUP($C464,'2.사회적인구 행정구역별 집계'!$C$6:$M$73,4,FALSE))</f>
        <v>0</v>
      </c>
      <c r="N464" s="114">
        <f>IF(ISERROR(VLOOKUP($C464,'2.사회적인구 행정구역별 집계'!$C$6:$M$73,5,FALSE)),0,VLOOKUP($C464,'2.사회적인구 행정구역별 집계'!$C$6:$M$73,5,FALSE))</f>
        <v>0</v>
      </c>
      <c r="O464" s="114">
        <f>IF(ISERROR(VLOOKUP($C464,'2.사회적인구 행정구역별 집계'!$C$6:$M$73,6,FALSE)),0,VLOOKUP($C464,'2.사회적인구 행정구역별 집계'!$C$6:$M$73,6,FALSE))</f>
        <v>0</v>
      </c>
      <c r="P464" s="160">
        <f t="shared" si="129"/>
        <v>164</v>
      </c>
      <c r="Q464" s="160">
        <f t="shared" si="130"/>
        <v>164</v>
      </c>
      <c r="R464" s="160">
        <f t="shared" si="130"/>
        <v>162</v>
      </c>
      <c r="S464" s="160">
        <f t="shared" si="131"/>
        <v>160</v>
      </c>
      <c r="T464" s="160">
        <f t="shared" si="132"/>
        <v>164</v>
      </c>
      <c r="U464" s="160">
        <f t="shared" si="133"/>
        <v>167</v>
      </c>
    </row>
    <row r="465" spans="1:21" ht="18" customHeight="1">
      <c r="A465" s="194" t="s">
        <v>1534</v>
      </c>
      <c r="B465" s="194" t="s">
        <v>1540</v>
      </c>
      <c r="C465" s="197" t="s">
        <v>574</v>
      </c>
      <c r="D465" s="201">
        <f>VLOOKUP($C465,'3.내부이동'!$C$7:$AA$501,20,FALSE)</f>
        <v>221</v>
      </c>
      <c r="E465" s="201">
        <f>VLOOKUP($C465,'3.내부이동'!$C$7:$AA$501,21,FALSE)</f>
        <v>221</v>
      </c>
      <c r="F465" s="201">
        <f>VLOOKUP($C465,'3.내부이동'!$C$7:$AA$501,22,FALSE)</f>
        <v>218</v>
      </c>
      <c r="G465" s="201">
        <f>VLOOKUP($C465,'3.내부이동'!$C$7:$AA$501,23,FALSE)</f>
        <v>215</v>
      </c>
      <c r="H465" s="201">
        <f>VLOOKUP($C465,'3.내부이동'!$C$7:$AA$501,24,FALSE)</f>
        <v>220</v>
      </c>
      <c r="I465" s="201">
        <f>VLOOKUP($C465,'3.내부이동'!$C$7:$AA$501,25,FALSE)</f>
        <v>224</v>
      </c>
      <c r="J465" s="114">
        <f>IF(ISERROR(VLOOKUP($C465,'2.사회적인구 행정구역별 집계'!$C$6:$M$73,2,FALSE)),0,VLOOKUP($C465,'2.사회적인구 행정구역별 집계'!$C$6:$M$73,2,FALSE))</f>
        <v>0</v>
      </c>
      <c r="K465" s="114"/>
      <c r="L465" s="114">
        <f>IF(ISERROR(VLOOKUP($C465,'2.사회적인구 행정구역별 집계'!$C$6:$M$73,3,FALSE)),0,VLOOKUP($C465,'2.사회적인구 행정구역별 집계'!$C$6:$M$73,3,FALSE))</f>
        <v>0</v>
      </c>
      <c r="M465" s="114">
        <f>IF(ISERROR(VLOOKUP($C465,'2.사회적인구 행정구역별 집계'!$C$6:$M$73,4,FALSE)),0,VLOOKUP($C465,'2.사회적인구 행정구역별 집계'!$C$6:$M$73,4,FALSE))</f>
        <v>0</v>
      </c>
      <c r="N465" s="114">
        <f>IF(ISERROR(VLOOKUP($C465,'2.사회적인구 행정구역별 집계'!$C$6:$M$73,5,FALSE)),0,VLOOKUP($C465,'2.사회적인구 행정구역별 집계'!$C$6:$M$73,5,FALSE))</f>
        <v>0</v>
      </c>
      <c r="O465" s="114">
        <f>IF(ISERROR(VLOOKUP($C465,'2.사회적인구 행정구역별 집계'!$C$6:$M$73,6,FALSE)),0,VLOOKUP($C465,'2.사회적인구 행정구역별 집계'!$C$6:$M$73,6,FALSE))</f>
        <v>0</v>
      </c>
      <c r="P465" s="160">
        <f t="shared" si="129"/>
        <v>221</v>
      </c>
      <c r="Q465" s="160">
        <f t="shared" si="130"/>
        <v>221</v>
      </c>
      <c r="R465" s="160">
        <f t="shared" si="130"/>
        <v>218</v>
      </c>
      <c r="S465" s="160">
        <f t="shared" si="131"/>
        <v>215</v>
      </c>
      <c r="T465" s="160">
        <f t="shared" si="132"/>
        <v>220</v>
      </c>
      <c r="U465" s="160">
        <f t="shared" si="133"/>
        <v>224</v>
      </c>
    </row>
    <row r="466" spans="1:21" ht="18" customHeight="1">
      <c r="A466" s="194" t="s">
        <v>1534</v>
      </c>
      <c r="B466" s="194" t="s">
        <v>1541</v>
      </c>
      <c r="C466" s="192" t="s">
        <v>693</v>
      </c>
      <c r="D466" s="201">
        <f>VLOOKUP($C466,'3.내부이동'!$C$7:$AA$501,20,FALSE)</f>
        <v>3239</v>
      </c>
      <c r="E466" s="201">
        <f>VLOOKUP($C466,'3.내부이동'!$C$7:$AA$501,21,FALSE)</f>
        <v>3589</v>
      </c>
      <c r="F466" s="201">
        <f>VLOOKUP($C466,'3.내부이동'!$C$7:$AA$501,22,FALSE)</f>
        <v>3300</v>
      </c>
      <c r="G466" s="201">
        <f>VLOOKUP($C466,'3.내부이동'!$C$7:$AA$501,23,FALSE)</f>
        <v>3597</v>
      </c>
      <c r="H466" s="201">
        <f>VLOOKUP($C466,'3.내부이동'!$C$7:$AA$501,24,FALSE)</f>
        <v>3673</v>
      </c>
      <c r="I466" s="201">
        <f>VLOOKUP($C466,'3.내부이동'!$C$7:$AA$501,25,FALSE)</f>
        <v>3732</v>
      </c>
      <c r="J466" s="114">
        <f>IF(ISERROR(VLOOKUP($C466,'2.사회적인구 행정구역별 집계'!$C$6:$M$73,2,FALSE)),0,VLOOKUP($C466,'2.사회적인구 행정구역별 집계'!$C$6:$M$73,2,FALSE))</f>
        <v>0</v>
      </c>
      <c r="K466" s="202">
        <v>230</v>
      </c>
      <c r="L466" s="114">
        <f>IF(ISERROR(VLOOKUP($C466,'2.사회적인구 행정구역별 집계'!$C$6:$M$73,3,FALSE)),0,VLOOKUP($C466,'2.사회적인구 행정구역별 집계'!$C$6:$M$73,3,FALSE))</f>
        <v>70</v>
      </c>
      <c r="M466" s="114">
        <f>IF(ISERROR(VLOOKUP($C466,'2.사회적인구 행정구역별 집계'!$C$6:$M$73,4,FALSE)),0,VLOOKUP($C466,'2.사회적인구 행정구역별 집계'!$C$6:$M$73,4,FALSE))</f>
        <v>290</v>
      </c>
      <c r="N466" s="114">
        <f>IF(ISERROR(VLOOKUP($C466,'2.사회적인구 행정구역별 집계'!$C$6:$M$73,5,FALSE)),0,VLOOKUP($C466,'2.사회적인구 행정구역별 집계'!$C$6:$M$73,5,FALSE))</f>
        <v>290</v>
      </c>
      <c r="O466" s="114">
        <f>IF(ISERROR(VLOOKUP($C466,'2.사회적인구 행정구역별 집계'!$C$6:$M$73,6,FALSE)),0,VLOOKUP($C466,'2.사회적인구 행정구역별 집계'!$C$6:$M$73,6,FALSE))</f>
        <v>290</v>
      </c>
      <c r="P466" s="160">
        <f t="shared" si="129"/>
        <v>3239</v>
      </c>
      <c r="Q466" s="160">
        <f t="shared" si="130"/>
        <v>3819</v>
      </c>
      <c r="R466" s="160">
        <f t="shared" si="130"/>
        <v>3370</v>
      </c>
      <c r="S466" s="160">
        <f t="shared" si="131"/>
        <v>3887</v>
      </c>
      <c r="T466" s="160">
        <f t="shared" si="132"/>
        <v>3963</v>
      </c>
      <c r="U466" s="160">
        <f t="shared" si="133"/>
        <v>4022</v>
      </c>
    </row>
    <row r="467" spans="1:21" ht="18" customHeight="1">
      <c r="A467" s="194" t="s">
        <v>1542</v>
      </c>
      <c r="B467" s="194" t="s">
        <v>1543</v>
      </c>
      <c r="C467" s="192" t="s">
        <v>694</v>
      </c>
      <c r="D467" s="201">
        <f>VLOOKUP($C467,'3.내부이동'!$C$7:$AA$501,20,FALSE)</f>
        <v>808</v>
      </c>
      <c r="E467" s="201">
        <f>VLOOKUP($C467,'3.내부이동'!$C$7:$AA$501,21,FALSE)</f>
        <v>1155</v>
      </c>
      <c r="F467" s="201">
        <f>VLOOKUP($C467,'3.내부이동'!$C$7:$AA$501,22,FALSE)</f>
        <v>902</v>
      </c>
      <c r="G467" s="201">
        <f>VLOOKUP($C467,'3.내부이동'!$C$7:$AA$501,23,FALSE)</f>
        <v>1226</v>
      </c>
      <c r="H467" s="201">
        <f>VLOOKUP($C467,'3.내부이동'!$C$7:$AA$501,24,FALSE)</f>
        <v>1244</v>
      </c>
      <c r="I467" s="201">
        <f>VLOOKUP($C467,'3.내부이동'!$C$7:$AA$501,25,FALSE)</f>
        <v>1259</v>
      </c>
      <c r="J467" s="114">
        <f>IF(ISERROR(VLOOKUP($C467,'2.사회적인구 행정구역별 집계'!$C$6:$M$73,2,FALSE)),0,VLOOKUP($C467,'2.사회적인구 행정구역별 집계'!$C$6:$M$73,2,FALSE))</f>
        <v>0</v>
      </c>
      <c r="K467" s="202">
        <v>230</v>
      </c>
      <c r="L467" s="114">
        <f>IF(ISERROR(VLOOKUP($C467,'2.사회적인구 행정구역별 집계'!$C$6:$M$73,3,FALSE)),0,VLOOKUP($C467,'2.사회적인구 행정구역별 집계'!$C$6:$M$73,3,FALSE))</f>
        <v>70</v>
      </c>
      <c r="M467" s="114">
        <f>IF(ISERROR(VLOOKUP($C467,'2.사회적인구 행정구역별 집계'!$C$6:$M$73,4,FALSE)),0,VLOOKUP($C467,'2.사회적인구 행정구역별 집계'!$C$6:$M$73,4,FALSE))</f>
        <v>290</v>
      </c>
      <c r="N467" s="114">
        <f>IF(ISERROR(VLOOKUP($C467,'2.사회적인구 행정구역별 집계'!$C$6:$M$73,5,FALSE)),0,VLOOKUP($C467,'2.사회적인구 행정구역별 집계'!$C$6:$M$73,5,FALSE))</f>
        <v>290</v>
      </c>
      <c r="O467" s="114">
        <f>IF(ISERROR(VLOOKUP($C467,'2.사회적인구 행정구역별 집계'!$C$6:$M$73,6,FALSE)),0,VLOOKUP($C467,'2.사회적인구 행정구역별 집계'!$C$6:$M$73,6,FALSE))</f>
        <v>290</v>
      </c>
      <c r="P467" s="160">
        <f t="shared" si="129"/>
        <v>808</v>
      </c>
      <c r="Q467" s="160">
        <f t="shared" si="130"/>
        <v>1385</v>
      </c>
      <c r="R467" s="160">
        <f t="shared" si="130"/>
        <v>972</v>
      </c>
      <c r="S467" s="160">
        <f t="shared" si="131"/>
        <v>1516</v>
      </c>
      <c r="T467" s="160">
        <f t="shared" si="132"/>
        <v>1534</v>
      </c>
      <c r="U467" s="160">
        <f t="shared" si="133"/>
        <v>1549</v>
      </c>
    </row>
    <row r="468" spans="1:21" ht="18" customHeight="1">
      <c r="A468" s="194" t="s">
        <v>1544</v>
      </c>
      <c r="B468" s="194" t="s">
        <v>1545</v>
      </c>
      <c r="C468" s="192" t="s">
        <v>695</v>
      </c>
      <c r="D468" s="201">
        <f>VLOOKUP($C468,'3.내부이동'!$C$7:$AA$501,20,FALSE)</f>
        <v>290</v>
      </c>
      <c r="E468" s="201">
        <f>VLOOKUP($C468,'3.내부이동'!$C$7:$AA$501,21,FALSE)</f>
        <v>636</v>
      </c>
      <c r="F468" s="201">
        <f>VLOOKUP($C468,'3.내부이동'!$C$7:$AA$501,22,FALSE)</f>
        <v>392</v>
      </c>
      <c r="G468" s="201">
        <f>VLOOKUP($C468,'3.내부이동'!$C$7:$AA$501,23,FALSE)</f>
        <v>720</v>
      </c>
      <c r="H468" s="201">
        <f>VLOOKUP($C468,'3.내부이동'!$C$7:$AA$501,24,FALSE)</f>
        <v>726</v>
      </c>
      <c r="I468" s="201">
        <f>VLOOKUP($C468,'3.내부이동'!$C$7:$AA$501,25,FALSE)</f>
        <v>732</v>
      </c>
      <c r="J468" s="114">
        <f>IF(ISERROR(VLOOKUP($C468,'2.사회적인구 행정구역별 집계'!$C$6:$M$73,2,FALSE)),0,VLOOKUP($C468,'2.사회적인구 행정구역별 집계'!$C$6:$M$73,2,FALSE))</f>
        <v>0</v>
      </c>
      <c r="K468" s="202">
        <v>230</v>
      </c>
      <c r="L468" s="114">
        <f>IF(ISERROR(VLOOKUP($C468,'2.사회적인구 행정구역별 집계'!$C$6:$M$73,3,FALSE)),0,VLOOKUP($C468,'2.사회적인구 행정구역별 집계'!$C$6:$M$73,3,FALSE))</f>
        <v>70</v>
      </c>
      <c r="M468" s="114">
        <f>IF(ISERROR(VLOOKUP($C468,'2.사회적인구 행정구역별 집계'!$C$6:$M$73,4,FALSE)),0,VLOOKUP($C468,'2.사회적인구 행정구역별 집계'!$C$6:$M$73,4,FALSE))</f>
        <v>290</v>
      </c>
      <c r="N468" s="114">
        <f>IF(ISERROR(VLOOKUP($C468,'2.사회적인구 행정구역별 집계'!$C$6:$M$73,5,FALSE)),0,VLOOKUP($C468,'2.사회적인구 행정구역별 집계'!$C$6:$M$73,5,FALSE))</f>
        <v>290</v>
      </c>
      <c r="O468" s="114">
        <f>IF(ISERROR(VLOOKUP($C468,'2.사회적인구 행정구역별 집계'!$C$6:$M$73,6,FALSE)),0,VLOOKUP($C468,'2.사회적인구 행정구역별 집계'!$C$6:$M$73,6,FALSE))</f>
        <v>290</v>
      </c>
      <c r="P468" s="160">
        <f t="shared" si="129"/>
        <v>290</v>
      </c>
      <c r="Q468" s="160">
        <f t="shared" si="130"/>
        <v>866</v>
      </c>
      <c r="R468" s="160">
        <f t="shared" si="130"/>
        <v>462</v>
      </c>
      <c r="S468" s="160">
        <f t="shared" si="131"/>
        <v>1010</v>
      </c>
      <c r="T468" s="160">
        <f t="shared" si="132"/>
        <v>1016</v>
      </c>
      <c r="U468" s="160">
        <f t="shared" si="133"/>
        <v>1022</v>
      </c>
    </row>
    <row r="469" spans="1:21" ht="18" customHeight="1">
      <c r="A469" s="194" t="s">
        <v>1546</v>
      </c>
      <c r="B469" s="194" t="s">
        <v>1547</v>
      </c>
      <c r="C469" s="192" t="s">
        <v>696</v>
      </c>
      <c r="D469" s="201">
        <f>VLOOKUP($C469,'3.내부이동'!$C$7:$AA$501,20,FALSE)</f>
        <v>911</v>
      </c>
      <c r="E469" s="201">
        <f>VLOOKUP($C469,'3.내부이동'!$C$7:$AA$501,21,FALSE)</f>
        <v>1258</v>
      </c>
      <c r="F469" s="201">
        <f>VLOOKUP($C469,'3.내부이동'!$C$7:$AA$501,22,FALSE)</f>
        <v>1005</v>
      </c>
      <c r="G469" s="201">
        <f>VLOOKUP($C469,'3.내부이동'!$C$7:$AA$501,23,FALSE)</f>
        <v>1326</v>
      </c>
      <c r="H469" s="201">
        <f>VLOOKUP($C469,'3.내부이동'!$C$7:$AA$501,24,FALSE)</f>
        <v>1347</v>
      </c>
      <c r="I469" s="201">
        <f>VLOOKUP($C469,'3.내부이동'!$C$7:$AA$501,25,FALSE)</f>
        <v>1364</v>
      </c>
      <c r="J469" s="114">
        <f>IF(ISERROR(VLOOKUP($C469,'2.사회적인구 행정구역별 집계'!$C$6:$M$73,2,FALSE)),0,VLOOKUP($C469,'2.사회적인구 행정구역별 집계'!$C$6:$M$73,2,FALSE))</f>
        <v>0</v>
      </c>
      <c r="K469" s="202">
        <v>230</v>
      </c>
      <c r="L469" s="114">
        <f>IF(ISERROR(VLOOKUP($C469,'2.사회적인구 행정구역별 집계'!$C$6:$M$73,3,FALSE)),0,VLOOKUP($C469,'2.사회적인구 행정구역별 집계'!$C$6:$M$73,3,FALSE))</f>
        <v>70</v>
      </c>
      <c r="M469" s="114">
        <f>IF(ISERROR(VLOOKUP($C469,'2.사회적인구 행정구역별 집계'!$C$6:$M$73,4,FALSE)),0,VLOOKUP($C469,'2.사회적인구 행정구역별 집계'!$C$6:$M$73,4,FALSE))</f>
        <v>290</v>
      </c>
      <c r="N469" s="114">
        <f>IF(ISERROR(VLOOKUP($C469,'2.사회적인구 행정구역별 집계'!$C$6:$M$73,5,FALSE)),0,VLOOKUP($C469,'2.사회적인구 행정구역별 집계'!$C$6:$M$73,5,FALSE))</f>
        <v>290</v>
      </c>
      <c r="O469" s="114">
        <f>IF(ISERROR(VLOOKUP($C469,'2.사회적인구 행정구역별 집계'!$C$6:$M$73,6,FALSE)),0,VLOOKUP($C469,'2.사회적인구 행정구역별 집계'!$C$6:$M$73,6,FALSE))</f>
        <v>290</v>
      </c>
      <c r="P469" s="160">
        <f t="shared" si="129"/>
        <v>911</v>
      </c>
      <c r="Q469" s="160">
        <f t="shared" si="130"/>
        <v>1488</v>
      </c>
      <c r="R469" s="160">
        <f t="shared" si="130"/>
        <v>1075</v>
      </c>
      <c r="S469" s="160">
        <f t="shared" si="131"/>
        <v>1616</v>
      </c>
      <c r="T469" s="160">
        <f t="shared" si="132"/>
        <v>1637</v>
      </c>
      <c r="U469" s="160">
        <f t="shared" si="133"/>
        <v>1654</v>
      </c>
    </row>
    <row r="470" spans="1:21" ht="18" customHeight="1">
      <c r="A470" s="194" t="s">
        <v>1548</v>
      </c>
      <c r="B470" s="194" t="s">
        <v>1549</v>
      </c>
      <c r="C470" s="192" t="s">
        <v>697</v>
      </c>
      <c r="D470" s="201">
        <f>VLOOKUP($C470,'3.내부이동'!$C$7:$AA$501,20,FALSE)</f>
        <v>1943</v>
      </c>
      <c r="E470" s="201">
        <f>VLOOKUP($C470,'3.내부이동'!$C$7:$AA$501,21,FALSE)</f>
        <v>2292</v>
      </c>
      <c r="F470" s="201">
        <f>VLOOKUP($C470,'3.내부이동'!$C$7:$AA$501,22,FALSE)</f>
        <v>2022</v>
      </c>
      <c r="G470" s="201">
        <f>VLOOKUP($C470,'3.내부이동'!$C$7:$AA$501,23,FALSE)</f>
        <v>2333</v>
      </c>
      <c r="H470" s="201">
        <f>VLOOKUP($C470,'3.내부이동'!$C$7:$AA$501,24,FALSE)</f>
        <v>2378</v>
      </c>
      <c r="I470" s="201">
        <f>VLOOKUP($C470,'3.내부이동'!$C$7:$AA$501,25,FALSE)</f>
        <v>2414</v>
      </c>
      <c r="J470" s="114">
        <f>IF(ISERROR(VLOOKUP($C470,'2.사회적인구 행정구역별 집계'!$C$6:$M$73,2,FALSE)),0,VLOOKUP($C470,'2.사회적인구 행정구역별 집계'!$C$6:$M$73,2,FALSE))</f>
        <v>0</v>
      </c>
      <c r="K470" s="202">
        <v>230</v>
      </c>
      <c r="L470" s="114">
        <f>IF(ISERROR(VLOOKUP($C470,'2.사회적인구 행정구역별 집계'!$C$6:$M$73,3,FALSE)),0,VLOOKUP($C470,'2.사회적인구 행정구역별 집계'!$C$6:$M$73,3,FALSE))</f>
        <v>70</v>
      </c>
      <c r="M470" s="114">
        <f>IF(ISERROR(VLOOKUP($C470,'2.사회적인구 행정구역별 집계'!$C$6:$M$73,4,FALSE)),0,VLOOKUP($C470,'2.사회적인구 행정구역별 집계'!$C$6:$M$73,4,FALSE))</f>
        <v>290</v>
      </c>
      <c r="N470" s="114">
        <f>IF(ISERROR(VLOOKUP($C470,'2.사회적인구 행정구역별 집계'!$C$6:$M$73,5,FALSE)),0,VLOOKUP($C470,'2.사회적인구 행정구역별 집계'!$C$6:$M$73,5,FALSE))</f>
        <v>290</v>
      </c>
      <c r="O470" s="114">
        <f>IF(ISERROR(VLOOKUP($C470,'2.사회적인구 행정구역별 집계'!$C$6:$M$73,6,FALSE)),0,VLOOKUP($C470,'2.사회적인구 행정구역별 집계'!$C$6:$M$73,6,FALSE))</f>
        <v>290</v>
      </c>
      <c r="P470" s="160">
        <f t="shared" si="129"/>
        <v>1943</v>
      </c>
      <c r="Q470" s="160">
        <f t="shared" si="130"/>
        <v>2522</v>
      </c>
      <c r="R470" s="160">
        <f t="shared" si="130"/>
        <v>2092</v>
      </c>
      <c r="S470" s="160">
        <f t="shared" si="131"/>
        <v>2623</v>
      </c>
      <c r="T470" s="160">
        <f t="shared" si="132"/>
        <v>2668</v>
      </c>
      <c r="U470" s="160">
        <f t="shared" si="133"/>
        <v>2704</v>
      </c>
    </row>
    <row r="471" spans="1:21" ht="18" customHeight="1">
      <c r="A471" s="194" t="s">
        <v>1550</v>
      </c>
      <c r="B471" s="194" t="s">
        <v>1551</v>
      </c>
      <c r="C471" s="192" t="s">
        <v>698</v>
      </c>
      <c r="D471" s="201">
        <f>VLOOKUP($C471,'3.내부이동'!$C$7:$AA$501,20,FALSE)</f>
        <v>1108</v>
      </c>
      <c r="E471" s="201">
        <f>VLOOKUP($C471,'3.내부이동'!$C$7:$AA$501,21,FALSE)</f>
        <v>1455</v>
      </c>
      <c r="F471" s="201">
        <f>VLOOKUP($C471,'3.내부이동'!$C$7:$AA$501,22,FALSE)</f>
        <v>1199</v>
      </c>
      <c r="G471" s="201">
        <f>VLOOKUP($C471,'3.내부이동'!$C$7:$AA$501,23,FALSE)</f>
        <v>1518</v>
      </c>
      <c r="H471" s="201">
        <f>VLOOKUP($C471,'3.내부이동'!$C$7:$AA$501,24,FALSE)</f>
        <v>1544</v>
      </c>
      <c r="I471" s="201">
        <f>VLOOKUP($C471,'3.내부이동'!$C$7:$AA$501,25,FALSE)</f>
        <v>1564</v>
      </c>
      <c r="J471" s="114">
        <f>IF(ISERROR(VLOOKUP($C471,'2.사회적인구 행정구역별 집계'!$C$6:$M$73,2,FALSE)),0,VLOOKUP($C471,'2.사회적인구 행정구역별 집계'!$C$6:$M$73,2,FALSE))</f>
        <v>0</v>
      </c>
      <c r="K471" s="202">
        <v>230</v>
      </c>
      <c r="L471" s="114">
        <f>IF(ISERROR(VLOOKUP($C471,'2.사회적인구 행정구역별 집계'!$C$6:$M$73,3,FALSE)),0,VLOOKUP($C471,'2.사회적인구 행정구역별 집계'!$C$6:$M$73,3,FALSE))</f>
        <v>70</v>
      </c>
      <c r="M471" s="114">
        <f>IF(ISERROR(VLOOKUP($C471,'2.사회적인구 행정구역별 집계'!$C$6:$M$73,4,FALSE)),0,VLOOKUP($C471,'2.사회적인구 행정구역별 집계'!$C$6:$M$73,4,FALSE))</f>
        <v>290</v>
      </c>
      <c r="N471" s="114">
        <f>IF(ISERROR(VLOOKUP($C471,'2.사회적인구 행정구역별 집계'!$C$6:$M$73,5,FALSE)),0,VLOOKUP($C471,'2.사회적인구 행정구역별 집계'!$C$6:$M$73,5,FALSE))</f>
        <v>290</v>
      </c>
      <c r="O471" s="114">
        <f>IF(ISERROR(VLOOKUP($C471,'2.사회적인구 행정구역별 집계'!$C$6:$M$73,6,FALSE)),0,VLOOKUP($C471,'2.사회적인구 행정구역별 집계'!$C$6:$M$73,6,FALSE))</f>
        <v>290</v>
      </c>
      <c r="P471" s="160">
        <f t="shared" si="129"/>
        <v>1108</v>
      </c>
      <c r="Q471" s="160">
        <f t="shared" si="130"/>
        <v>1685</v>
      </c>
      <c r="R471" s="160">
        <f t="shared" si="130"/>
        <v>1269</v>
      </c>
      <c r="S471" s="160">
        <f t="shared" si="131"/>
        <v>1808</v>
      </c>
      <c r="T471" s="160">
        <f t="shared" si="132"/>
        <v>1834</v>
      </c>
      <c r="U471" s="160">
        <f t="shared" si="133"/>
        <v>1854</v>
      </c>
    </row>
    <row r="472" spans="1:21" ht="18" customHeight="1">
      <c r="A472" s="194" t="s">
        <v>1552</v>
      </c>
      <c r="B472" s="194" t="s">
        <v>1553</v>
      </c>
      <c r="C472" s="192" t="s">
        <v>699</v>
      </c>
      <c r="D472" s="201">
        <f>VLOOKUP($C472,'3.내부이동'!$C$7:$AA$501,20,FALSE)</f>
        <v>386</v>
      </c>
      <c r="E472" s="201">
        <f>VLOOKUP($C472,'3.내부이동'!$C$7:$AA$501,21,FALSE)</f>
        <v>733</v>
      </c>
      <c r="F472" s="201">
        <f>VLOOKUP($C472,'3.내부이동'!$C$7:$AA$501,22,FALSE)</f>
        <v>487</v>
      </c>
      <c r="G472" s="201">
        <f>VLOOKUP($C472,'3.내부이동'!$C$7:$AA$501,23,FALSE)</f>
        <v>814</v>
      </c>
      <c r="H472" s="201">
        <f>VLOOKUP($C472,'3.내부이동'!$C$7:$AA$501,24,FALSE)</f>
        <v>823</v>
      </c>
      <c r="I472" s="201">
        <f>VLOOKUP($C472,'3.내부이동'!$C$7:$AA$501,25,FALSE)</f>
        <v>830</v>
      </c>
      <c r="J472" s="114">
        <f>IF(ISERROR(VLOOKUP($C472,'2.사회적인구 행정구역별 집계'!$C$6:$M$73,2,FALSE)),0,VLOOKUP($C472,'2.사회적인구 행정구역별 집계'!$C$6:$M$73,2,FALSE))</f>
        <v>0</v>
      </c>
      <c r="K472" s="202">
        <v>230</v>
      </c>
      <c r="L472" s="114">
        <f>IF(ISERROR(VLOOKUP($C472,'2.사회적인구 행정구역별 집계'!$C$6:$M$73,3,FALSE)),0,VLOOKUP($C472,'2.사회적인구 행정구역별 집계'!$C$6:$M$73,3,FALSE))</f>
        <v>70</v>
      </c>
      <c r="M472" s="114">
        <f>IF(ISERROR(VLOOKUP($C472,'2.사회적인구 행정구역별 집계'!$C$6:$M$73,4,FALSE)),0,VLOOKUP($C472,'2.사회적인구 행정구역별 집계'!$C$6:$M$73,4,FALSE))</f>
        <v>290</v>
      </c>
      <c r="N472" s="114">
        <f>IF(ISERROR(VLOOKUP($C472,'2.사회적인구 행정구역별 집계'!$C$6:$M$73,5,FALSE)),0,VLOOKUP($C472,'2.사회적인구 행정구역별 집계'!$C$6:$M$73,5,FALSE))</f>
        <v>290</v>
      </c>
      <c r="O472" s="114">
        <f>IF(ISERROR(VLOOKUP($C472,'2.사회적인구 행정구역별 집계'!$C$6:$M$73,6,FALSE)),0,VLOOKUP($C472,'2.사회적인구 행정구역별 집계'!$C$6:$M$73,6,FALSE))</f>
        <v>290</v>
      </c>
      <c r="P472" s="160">
        <f t="shared" si="129"/>
        <v>386</v>
      </c>
      <c r="Q472" s="160">
        <f t="shared" si="130"/>
        <v>963</v>
      </c>
      <c r="R472" s="160">
        <f t="shared" si="130"/>
        <v>557</v>
      </c>
      <c r="S472" s="160">
        <f t="shared" si="131"/>
        <v>1104</v>
      </c>
      <c r="T472" s="160">
        <f t="shared" si="132"/>
        <v>1113</v>
      </c>
      <c r="U472" s="160">
        <f t="shared" si="133"/>
        <v>1120</v>
      </c>
    </row>
    <row r="473" spans="1:21" ht="18" customHeight="1">
      <c r="A473" s="194" t="s">
        <v>1554</v>
      </c>
      <c r="B473" s="194" t="s">
        <v>1555</v>
      </c>
      <c r="C473" s="192" t="s">
        <v>700</v>
      </c>
      <c r="D473" s="201">
        <f>VLOOKUP($C473,'3.내부이동'!$C$7:$AA$501,20,FALSE)</f>
        <v>1571</v>
      </c>
      <c r="E473" s="201">
        <f>VLOOKUP($C473,'3.내부이동'!$C$7:$AA$501,21,FALSE)</f>
        <v>1919</v>
      </c>
      <c r="F473" s="201">
        <f>VLOOKUP($C473,'3.내부이동'!$C$7:$AA$501,22,FALSE)</f>
        <v>1655</v>
      </c>
      <c r="G473" s="201">
        <f>VLOOKUP($C473,'3.내부이동'!$C$7:$AA$501,23,FALSE)</f>
        <v>1970</v>
      </c>
      <c r="H473" s="201">
        <f>VLOOKUP($C473,'3.내부이동'!$C$7:$AA$501,24,FALSE)</f>
        <v>2006</v>
      </c>
      <c r="I473" s="201">
        <f>VLOOKUP($C473,'3.내부이동'!$C$7:$AA$501,25,FALSE)</f>
        <v>2035</v>
      </c>
      <c r="J473" s="114">
        <f>IF(ISERROR(VLOOKUP($C473,'2.사회적인구 행정구역별 집계'!$C$6:$M$73,2,FALSE)),0,VLOOKUP($C473,'2.사회적인구 행정구역별 집계'!$C$6:$M$73,2,FALSE))</f>
        <v>0</v>
      </c>
      <c r="K473" s="202">
        <v>230</v>
      </c>
      <c r="L473" s="114">
        <f>IF(ISERROR(VLOOKUP($C473,'2.사회적인구 행정구역별 집계'!$C$6:$M$73,3,FALSE)),0,VLOOKUP($C473,'2.사회적인구 행정구역별 집계'!$C$6:$M$73,3,FALSE))</f>
        <v>70</v>
      </c>
      <c r="M473" s="114">
        <f>IF(ISERROR(VLOOKUP($C473,'2.사회적인구 행정구역별 집계'!$C$6:$M$73,4,FALSE)),0,VLOOKUP($C473,'2.사회적인구 행정구역별 집계'!$C$6:$M$73,4,FALSE))</f>
        <v>290</v>
      </c>
      <c r="N473" s="114">
        <f>IF(ISERROR(VLOOKUP($C473,'2.사회적인구 행정구역별 집계'!$C$6:$M$73,5,FALSE)),0,VLOOKUP($C473,'2.사회적인구 행정구역별 집계'!$C$6:$M$73,5,FALSE))</f>
        <v>290</v>
      </c>
      <c r="O473" s="114">
        <f>IF(ISERROR(VLOOKUP($C473,'2.사회적인구 행정구역별 집계'!$C$6:$M$73,6,FALSE)),0,VLOOKUP($C473,'2.사회적인구 행정구역별 집계'!$C$6:$M$73,6,FALSE))</f>
        <v>290</v>
      </c>
      <c r="P473" s="160">
        <f t="shared" si="129"/>
        <v>1571</v>
      </c>
      <c r="Q473" s="160">
        <f t="shared" si="130"/>
        <v>2149</v>
      </c>
      <c r="R473" s="160">
        <f t="shared" si="130"/>
        <v>1725</v>
      </c>
      <c r="S473" s="160">
        <f t="shared" si="131"/>
        <v>2260</v>
      </c>
      <c r="T473" s="160">
        <f t="shared" si="132"/>
        <v>2296</v>
      </c>
      <c r="U473" s="160">
        <f t="shared" si="133"/>
        <v>2325</v>
      </c>
    </row>
    <row r="474" spans="1:21" ht="18" customHeight="1">
      <c r="A474" s="194" t="s">
        <v>1556</v>
      </c>
      <c r="B474" s="194" t="s">
        <v>1557</v>
      </c>
      <c r="C474" s="192" t="s">
        <v>701</v>
      </c>
      <c r="D474" s="201">
        <f>VLOOKUP($C474,'3.내부이동'!$C$7:$AA$501,20,FALSE)</f>
        <v>1473</v>
      </c>
      <c r="E474" s="201">
        <f>VLOOKUP($C474,'3.내부이동'!$C$7:$AA$501,21,FALSE)</f>
        <v>1820</v>
      </c>
      <c r="F474" s="201">
        <f>VLOOKUP($C474,'3.내부이동'!$C$7:$AA$501,22,FALSE)</f>
        <v>1553</v>
      </c>
      <c r="G474" s="201">
        <f>VLOOKUP($C474,'3.내부이동'!$C$7:$AA$501,23,FALSE)</f>
        <v>1870</v>
      </c>
      <c r="H474" s="201">
        <f>VLOOKUP($C474,'3.내부이동'!$C$7:$AA$501,24,FALSE)</f>
        <v>1905</v>
      </c>
      <c r="I474" s="201">
        <f>VLOOKUP($C474,'3.내부이동'!$C$7:$AA$501,25,FALSE)</f>
        <v>1932</v>
      </c>
      <c r="J474" s="114">
        <f>IF(ISERROR(VLOOKUP($C474,'2.사회적인구 행정구역별 집계'!$C$6:$M$73,2,FALSE)),0,VLOOKUP($C474,'2.사회적인구 행정구역별 집계'!$C$6:$M$73,2,FALSE))</f>
        <v>0</v>
      </c>
      <c r="K474" s="202">
        <v>227</v>
      </c>
      <c r="L474" s="114">
        <f>IF(ISERROR(VLOOKUP($C474,'2.사회적인구 행정구역별 집계'!$C$6:$M$73,3,FALSE)),0,VLOOKUP($C474,'2.사회적인구 행정구역별 집계'!$C$6:$M$73,3,FALSE))</f>
        <v>71</v>
      </c>
      <c r="M474" s="114">
        <f>IF(ISERROR(VLOOKUP($C474,'2.사회적인구 행정구역별 집계'!$C$6:$M$73,4,FALSE)),0,VLOOKUP($C474,'2.사회적인구 행정구역별 집계'!$C$6:$M$73,4,FALSE))</f>
        <v>290</v>
      </c>
      <c r="N474" s="114">
        <f>IF(ISERROR(VLOOKUP($C474,'2.사회적인구 행정구역별 집계'!$C$6:$M$73,5,FALSE)),0,VLOOKUP($C474,'2.사회적인구 행정구역별 집계'!$C$6:$M$73,5,FALSE))</f>
        <v>290</v>
      </c>
      <c r="O474" s="114">
        <f>IF(ISERROR(VLOOKUP($C474,'2.사회적인구 행정구역별 집계'!$C$6:$M$73,6,FALSE)),0,VLOOKUP($C474,'2.사회적인구 행정구역별 집계'!$C$6:$M$73,6,FALSE))</f>
        <v>290</v>
      </c>
      <c r="P474" s="160">
        <f t="shared" si="129"/>
        <v>1473</v>
      </c>
      <c r="Q474" s="160">
        <f t="shared" si="130"/>
        <v>2047</v>
      </c>
      <c r="R474" s="160">
        <f t="shared" si="130"/>
        <v>1624</v>
      </c>
      <c r="S474" s="160">
        <f t="shared" si="131"/>
        <v>2160</v>
      </c>
      <c r="T474" s="160">
        <f t="shared" si="132"/>
        <v>2195</v>
      </c>
      <c r="U474" s="160">
        <f t="shared" si="133"/>
        <v>2222</v>
      </c>
    </row>
    <row r="475" spans="1:21" ht="18" customHeight="1">
      <c r="A475" s="194" t="s">
        <v>1558</v>
      </c>
      <c r="B475" s="194" t="s">
        <v>1559</v>
      </c>
      <c r="C475" s="197" t="s">
        <v>584</v>
      </c>
      <c r="D475" s="201">
        <f>VLOOKUP($C475,'3.내부이동'!$C$7:$AA$501,20,FALSE)</f>
        <v>347</v>
      </c>
      <c r="E475" s="201">
        <f>VLOOKUP($C475,'3.내부이동'!$C$7:$AA$501,21,FALSE)</f>
        <v>347</v>
      </c>
      <c r="F475" s="201">
        <f>VLOOKUP($C475,'3.내부이동'!$C$7:$AA$501,22,FALSE)</f>
        <v>342</v>
      </c>
      <c r="G475" s="201">
        <f>VLOOKUP($C475,'3.내부이동'!$C$7:$AA$501,23,FALSE)</f>
        <v>338</v>
      </c>
      <c r="H475" s="201">
        <f>VLOOKUP($C475,'3.내부이동'!$C$7:$AA$501,24,FALSE)</f>
        <v>347</v>
      </c>
      <c r="I475" s="201">
        <f>VLOOKUP($C475,'3.내부이동'!$C$7:$AA$501,25,FALSE)</f>
        <v>353</v>
      </c>
      <c r="J475" s="114">
        <f>IF(ISERROR(VLOOKUP($C475,'2.사회적인구 행정구역별 집계'!$C$6:$M$73,2,FALSE)),0,VLOOKUP($C475,'2.사회적인구 행정구역별 집계'!$C$6:$M$73,2,FALSE))</f>
        <v>0</v>
      </c>
      <c r="K475" s="114"/>
      <c r="L475" s="114">
        <f>IF(ISERROR(VLOOKUP($C475,'2.사회적인구 행정구역별 집계'!$C$6:$M$73,3,FALSE)),0,VLOOKUP($C475,'2.사회적인구 행정구역별 집계'!$C$6:$M$73,3,FALSE))</f>
        <v>0</v>
      </c>
      <c r="M475" s="114">
        <f>IF(ISERROR(VLOOKUP($C475,'2.사회적인구 행정구역별 집계'!$C$6:$M$73,4,FALSE)),0,VLOOKUP($C475,'2.사회적인구 행정구역별 집계'!$C$6:$M$73,4,FALSE))</f>
        <v>0</v>
      </c>
      <c r="N475" s="114">
        <f>IF(ISERROR(VLOOKUP($C475,'2.사회적인구 행정구역별 집계'!$C$6:$M$73,5,FALSE)),0,VLOOKUP($C475,'2.사회적인구 행정구역별 집계'!$C$6:$M$73,5,FALSE))</f>
        <v>0</v>
      </c>
      <c r="O475" s="114">
        <f>IF(ISERROR(VLOOKUP($C475,'2.사회적인구 행정구역별 집계'!$C$6:$M$73,6,FALSE)),0,VLOOKUP($C475,'2.사회적인구 행정구역별 집계'!$C$6:$M$73,6,FALSE))</f>
        <v>0</v>
      </c>
      <c r="P475" s="160">
        <f t="shared" si="129"/>
        <v>347</v>
      </c>
      <c r="Q475" s="160">
        <f t="shared" si="130"/>
        <v>347</v>
      </c>
      <c r="R475" s="160">
        <f t="shared" si="130"/>
        <v>342</v>
      </c>
      <c r="S475" s="160">
        <f t="shared" si="131"/>
        <v>338</v>
      </c>
      <c r="T475" s="160">
        <f t="shared" si="132"/>
        <v>347</v>
      </c>
      <c r="U475" s="160">
        <f t="shared" si="133"/>
        <v>353</v>
      </c>
    </row>
    <row r="476" spans="1:21" ht="18" customHeight="1">
      <c r="A476" s="194" t="s">
        <v>1558</v>
      </c>
      <c r="B476" s="194" t="s">
        <v>1559</v>
      </c>
      <c r="C476" s="197" t="s">
        <v>585</v>
      </c>
      <c r="D476" s="201">
        <f>VLOOKUP($C476,'3.내부이동'!$C$7:$AA$501,20,FALSE)</f>
        <v>219</v>
      </c>
      <c r="E476" s="201">
        <f>VLOOKUP($C476,'3.내부이동'!$C$7:$AA$501,21,FALSE)</f>
        <v>219</v>
      </c>
      <c r="F476" s="201">
        <f>VLOOKUP($C476,'3.내부이동'!$C$7:$AA$501,22,FALSE)</f>
        <v>216</v>
      </c>
      <c r="G476" s="201">
        <f>VLOOKUP($C476,'3.내부이동'!$C$7:$AA$501,23,FALSE)</f>
        <v>214</v>
      </c>
      <c r="H476" s="201">
        <f>VLOOKUP($C476,'3.내부이동'!$C$7:$AA$501,24,FALSE)</f>
        <v>219</v>
      </c>
      <c r="I476" s="201">
        <f>VLOOKUP($C476,'3.내부이동'!$C$7:$AA$501,25,FALSE)</f>
        <v>223</v>
      </c>
      <c r="J476" s="114">
        <f>IF(ISERROR(VLOOKUP($C476,'2.사회적인구 행정구역별 집계'!$C$6:$M$73,2,FALSE)),0,VLOOKUP($C476,'2.사회적인구 행정구역별 집계'!$C$6:$M$73,2,FALSE))</f>
        <v>0</v>
      </c>
      <c r="K476" s="114"/>
      <c r="L476" s="114">
        <f>IF(ISERROR(VLOOKUP($C476,'2.사회적인구 행정구역별 집계'!$C$6:$M$73,3,FALSE)),0,VLOOKUP($C476,'2.사회적인구 행정구역별 집계'!$C$6:$M$73,3,FALSE))</f>
        <v>0</v>
      </c>
      <c r="M476" s="114">
        <f>IF(ISERROR(VLOOKUP($C476,'2.사회적인구 행정구역별 집계'!$C$6:$M$73,4,FALSE)),0,VLOOKUP($C476,'2.사회적인구 행정구역별 집계'!$C$6:$M$73,4,FALSE))</f>
        <v>0</v>
      </c>
      <c r="N476" s="114">
        <f>IF(ISERROR(VLOOKUP($C476,'2.사회적인구 행정구역별 집계'!$C$6:$M$73,5,FALSE)),0,VLOOKUP($C476,'2.사회적인구 행정구역별 집계'!$C$6:$M$73,5,FALSE))</f>
        <v>0</v>
      </c>
      <c r="O476" s="114">
        <f>IF(ISERROR(VLOOKUP($C476,'2.사회적인구 행정구역별 집계'!$C$6:$M$73,6,FALSE)),0,VLOOKUP($C476,'2.사회적인구 행정구역별 집계'!$C$6:$M$73,6,FALSE))</f>
        <v>0</v>
      </c>
      <c r="P476" s="160">
        <f t="shared" si="129"/>
        <v>219</v>
      </c>
      <c r="Q476" s="160">
        <f t="shared" si="130"/>
        <v>219</v>
      </c>
      <c r="R476" s="160">
        <f t="shared" si="130"/>
        <v>216</v>
      </c>
      <c r="S476" s="160">
        <f t="shared" si="131"/>
        <v>214</v>
      </c>
      <c r="T476" s="160">
        <f t="shared" si="132"/>
        <v>219</v>
      </c>
      <c r="U476" s="160">
        <f t="shared" si="133"/>
        <v>223</v>
      </c>
    </row>
    <row r="477" spans="1:21" ht="18" customHeight="1">
      <c r="A477" s="195" t="s">
        <v>1560</v>
      </c>
      <c r="B477" s="232" t="s">
        <v>1561</v>
      </c>
      <c r="C477" s="232"/>
      <c r="D477" s="196">
        <f>SUM(D478:D501)</f>
        <v>18943</v>
      </c>
      <c r="E477" s="196">
        <f t="shared" ref="E477:I477" si="134">SUM(E478:E501)</f>
        <v>18971</v>
      </c>
      <c r="F477" s="196">
        <f t="shared" si="134"/>
        <v>18677</v>
      </c>
      <c r="G477" s="196">
        <f t="shared" si="134"/>
        <v>19331</v>
      </c>
      <c r="H477" s="196">
        <f t="shared" si="134"/>
        <v>19777</v>
      </c>
      <c r="I477" s="196">
        <f t="shared" si="134"/>
        <v>20121</v>
      </c>
      <c r="J477" s="196">
        <f>SUM(J478:J501)</f>
        <v>0</v>
      </c>
      <c r="K477" s="196">
        <f t="shared" ref="K477:O477" si="135">SUM(K478:K501)</f>
        <v>0</v>
      </c>
      <c r="L477" s="196">
        <f t="shared" si="135"/>
        <v>0</v>
      </c>
      <c r="M477" s="196">
        <f t="shared" si="135"/>
        <v>565</v>
      </c>
      <c r="N477" s="196">
        <f t="shared" si="135"/>
        <v>565</v>
      </c>
      <c r="O477" s="196">
        <f t="shared" si="135"/>
        <v>565</v>
      </c>
      <c r="P477" s="196">
        <f>SUM(P478:P501)</f>
        <v>18943</v>
      </c>
      <c r="Q477" s="196">
        <f t="shared" ref="Q477" si="136">SUM(Q478:Q501)</f>
        <v>18971</v>
      </c>
      <c r="R477" s="196">
        <f t="shared" ref="R477:U477" si="137">SUM(R478:R501)</f>
        <v>18677</v>
      </c>
      <c r="S477" s="196">
        <f t="shared" si="137"/>
        <v>19896</v>
      </c>
      <c r="T477" s="196">
        <f t="shared" si="137"/>
        <v>20342</v>
      </c>
      <c r="U477" s="196">
        <f t="shared" si="137"/>
        <v>20686</v>
      </c>
    </row>
    <row r="478" spans="1:21" ht="18" customHeight="1">
      <c r="A478" s="194" t="s">
        <v>1560</v>
      </c>
      <c r="B478" s="194" t="s">
        <v>1562</v>
      </c>
      <c r="C478" s="192" t="s">
        <v>587</v>
      </c>
      <c r="D478" s="201">
        <f>VLOOKUP($C478,'3.내부이동'!$C$7:$AA$501,20,FALSE)</f>
        <v>763</v>
      </c>
      <c r="E478" s="201">
        <f>VLOOKUP($C478,'3.내부이동'!$C$7:$AA$501,21,FALSE)</f>
        <v>764</v>
      </c>
      <c r="F478" s="201">
        <f>VLOOKUP($C478,'3.내부이동'!$C$7:$AA$501,22,FALSE)</f>
        <v>752</v>
      </c>
      <c r="G478" s="201">
        <f>VLOOKUP($C478,'3.내부이동'!$C$7:$AA$501,23,FALSE)</f>
        <v>886</v>
      </c>
      <c r="H478" s="201">
        <f>VLOOKUP($C478,'3.내부이동'!$C$7:$AA$501,24,FALSE)</f>
        <v>904</v>
      </c>
      <c r="I478" s="201">
        <f>VLOOKUP($C478,'3.내부이동'!$C$7:$AA$501,25,FALSE)</f>
        <v>918</v>
      </c>
      <c r="J478" s="114">
        <f>IF(ISERROR(VLOOKUP($C478,'2.사회적인구 행정구역별 집계'!$C$6:$M$73,2,FALSE)),0,VLOOKUP($C478,'2.사회적인구 행정구역별 집계'!$C$6:$M$73,2,FALSE))</f>
        <v>0</v>
      </c>
      <c r="K478" s="114"/>
      <c r="L478" s="114">
        <f>IF(ISERROR(VLOOKUP($C478,'2.사회적인구 행정구역별 집계'!$C$6:$M$73,3,FALSE)),0,VLOOKUP($C478,'2.사회적인구 행정구역별 집계'!$C$6:$M$73,3,FALSE))</f>
        <v>0</v>
      </c>
      <c r="M478" s="114">
        <f>IF(ISERROR(VLOOKUP($C478,'2.사회적인구 행정구역별 집계'!$C$6:$M$73,4,FALSE)),0,VLOOKUP($C478,'2.사회적인구 행정구역별 집계'!$C$6:$M$73,4,FALSE))</f>
        <v>94</v>
      </c>
      <c r="N478" s="114">
        <f>IF(ISERROR(VLOOKUP($C478,'2.사회적인구 행정구역별 집계'!$C$6:$M$73,5,FALSE)),0,VLOOKUP($C478,'2.사회적인구 행정구역별 집계'!$C$6:$M$73,5,FALSE))</f>
        <v>94</v>
      </c>
      <c r="O478" s="114">
        <f>IF(ISERROR(VLOOKUP($C478,'2.사회적인구 행정구역별 집계'!$C$6:$M$73,6,FALSE)),0,VLOOKUP($C478,'2.사회적인구 행정구역별 집계'!$C$6:$M$73,6,FALSE))</f>
        <v>94</v>
      </c>
      <c r="P478" s="160">
        <f t="shared" ref="P478:P501" si="138">D478+J478</f>
        <v>763</v>
      </c>
      <c r="Q478" s="160">
        <f t="shared" ref="Q478:R501" si="139">E478+K478</f>
        <v>764</v>
      </c>
      <c r="R478" s="160">
        <f t="shared" si="139"/>
        <v>752</v>
      </c>
      <c r="S478" s="160">
        <f t="shared" ref="S478:S501" si="140">G478+M478</f>
        <v>980</v>
      </c>
      <c r="T478" s="160">
        <f t="shared" ref="T478:T501" si="141">H478+N478</f>
        <v>998</v>
      </c>
      <c r="U478" s="160">
        <f t="shared" ref="U478:U501" si="142">I478+O478</f>
        <v>1012</v>
      </c>
    </row>
    <row r="479" spans="1:21" ht="18" customHeight="1">
      <c r="A479" s="194" t="s">
        <v>1560</v>
      </c>
      <c r="B479" s="194" t="s">
        <v>1562</v>
      </c>
      <c r="C479" s="192" t="s">
        <v>588</v>
      </c>
      <c r="D479" s="201">
        <f>VLOOKUP($C479,'3.내부이동'!$C$7:$AA$501,20,FALSE)</f>
        <v>631</v>
      </c>
      <c r="E479" s="201">
        <f>VLOOKUP($C479,'3.내부이동'!$C$7:$AA$501,21,FALSE)</f>
        <v>632</v>
      </c>
      <c r="F479" s="201">
        <f>VLOOKUP($C479,'3.내부이동'!$C$7:$AA$501,22,FALSE)</f>
        <v>622</v>
      </c>
      <c r="G479" s="201">
        <f>VLOOKUP($C479,'3.내부이동'!$C$7:$AA$501,23,FALSE)</f>
        <v>758</v>
      </c>
      <c r="H479" s="201">
        <f>VLOOKUP($C479,'3.내부이동'!$C$7:$AA$501,24,FALSE)</f>
        <v>773</v>
      </c>
      <c r="I479" s="201">
        <f>VLOOKUP($C479,'3.내부이동'!$C$7:$AA$501,25,FALSE)</f>
        <v>784</v>
      </c>
      <c r="J479" s="114">
        <f>IF(ISERROR(VLOOKUP($C479,'2.사회적인구 행정구역별 집계'!$C$6:$M$73,2,FALSE)),0,VLOOKUP($C479,'2.사회적인구 행정구역별 집계'!$C$6:$M$73,2,FALSE))</f>
        <v>0</v>
      </c>
      <c r="K479" s="114"/>
      <c r="L479" s="114">
        <f>IF(ISERROR(VLOOKUP($C479,'2.사회적인구 행정구역별 집계'!$C$6:$M$73,3,FALSE)),0,VLOOKUP($C479,'2.사회적인구 행정구역별 집계'!$C$6:$M$73,3,FALSE))</f>
        <v>0</v>
      </c>
      <c r="M479" s="114">
        <f>IF(ISERROR(VLOOKUP($C479,'2.사회적인구 행정구역별 집계'!$C$6:$M$73,4,FALSE)),0,VLOOKUP($C479,'2.사회적인구 행정구역별 집계'!$C$6:$M$73,4,FALSE))</f>
        <v>94</v>
      </c>
      <c r="N479" s="114">
        <f>IF(ISERROR(VLOOKUP($C479,'2.사회적인구 행정구역별 집계'!$C$6:$M$73,5,FALSE)),0,VLOOKUP($C479,'2.사회적인구 행정구역별 집계'!$C$6:$M$73,5,FALSE))</f>
        <v>94</v>
      </c>
      <c r="O479" s="114">
        <f>IF(ISERROR(VLOOKUP($C479,'2.사회적인구 행정구역별 집계'!$C$6:$M$73,6,FALSE)),0,VLOOKUP($C479,'2.사회적인구 행정구역별 집계'!$C$6:$M$73,6,FALSE))</f>
        <v>94</v>
      </c>
      <c r="P479" s="160">
        <f t="shared" si="138"/>
        <v>631</v>
      </c>
      <c r="Q479" s="160">
        <f t="shared" si="139"/>
        <v>632</v>
      </c>
      <c r="R479" s="160">
        <f t="shared" si="139"/>
        <v>622</v>
      </c>
      <c r="S479" s="160">
        <f t="shared" si="140"/>
        <v>852</v>
      </c>
      <c r="T479" s="160">
        <f t="shared" si="141"/>
        <v>867</v>
      </c>
      <c r="U479" s="160">
        <f t="shared" si="142"/>
        <v>878</v>
      </c>
    </row>
    <row r="480" spans="1:21" ht="18" customHeight="1">
      <c r="A480" s="194" t="s">
        <v>1560</v>
      </c>
      <c r="B480" s="194" t="s">
        <v>1562</v>
      </c>
      <c r="C480" s="192" t="s">
        <v>589</v>
      </c>
      <c r="D480" s="201">
        <f>VLOOKUP($C480,'3.내부이동'!$C$7:$AA$501,20,FALSE)</f>
        <v>610</v>
      </c>
      <c r="E480" s="201">
        <f>VLOOKUP($C480,'3.내부이동'!$C$7:$AA$501,21,FALSE)</f>
        <v>611</v>
      </c>
      <c r="F480" s="201">
        <f>VLOOKUP($C480,'3.내부이동'!$C$7:$AA$501,22,FALSE)</f>
        <v>601</v>
      </c>
      <c r="G480" s="201">
        <f>VLOOKUP($C480,'3.내부이동'!$C$7:$AA$501,23,FALSE)</f>
        <v>737</v>
      </c>
      <c r="H480" s="201">
        <f>VLOOKUP($C480,'3.내부이동'!$C$7:$AA$501,24,FALSE)</f>
        <v>751</v>
      </c>
      <c r="I480" s="201">
        <f>VLOOKUP($C480,'3.내부이동'!$C$7:$AA$501,25,FALSE)</f>
        <v>762</v>
      </c>
      <c r="J480" s="114">
        <f>IF(ISERROR(VLOOKUP($C480,'2.사회적인구 행정구역별 집계'!$C$6:$M$73,2,FALSE)),0,VLOOKUP($C480,'2.사회적인구 행정구역별 집계'!$C$6:$M$73,2,FALSE))</f>
        <v>0</v>
      </c>
      <c r="K480" s="114"/>
      <c r="L480" s="114">
        <f>IF(ISERROR(VLOOKUP($C480,'2.사회적인구 행정구역별 집계'!$C$6:$M$73,3,FALSE)),0,VLOOKUP($C480,'2.사회적인구 행정구역별 집계'!$C$6:$M$73,3,FALSE))</f>
        <v>0</v>
      </c>
      <c r="M480" s="114">
        <f>IF(ISERROR(VLOOKUP($C480,'2.사회적인구 행정구역별 집계'!$C$6:$M$73,4,FALSE)),0,VLOOKUP($C480,'2.사회적인구 행정구역별 집계'!$C$6:$M$73,4,FALSE))</f>
        <v>94</v>
      </c>
      <c r="N480" s="114">
        <f>IF(ISERROR(VLOOKUP($C480,'2.사회적인구 행정구역별 집계'!$C$6:$M$73,5,FALSE)),0,VLOOKUP($C480,'2.사회적인구 행정구역별 집계'!$C$6:$M$73,5,FALSE))</f>
        <v>94</v>
      </c>
      <c r="O480" s="114">
        <f>IF(ISERROR(VLOOKUP($C480,'2.사회적인구 행정구역별 집계'!$C$6:$M$73,6,FALSE)),0,VLOOKUP($C480,'2.사회적인구 행정구역별 집계'!$C$6:$M$73,6,FALSE))</f>
        <v>94</v>
      </c>
      <c r="P480" s="160">
        <f t="shared" si="138"/>
        <v>610</v>
      </c>
      <c r="Q480" s="160">
        <f t="shared" si="139"/>
        <v>611</v>
      </c>
      <c r="R480" s="160">
        <f t="shared" si="139"/>
        <v>601</v>
      </c>
      <c r="S480" s="160">
        <f t="shared" si="140"/>
        <v>831</v>
      </c>
      <c r="T480" s="160">
        <f t="shared" si="141"/>
        <v>845</v>
      </c>
      <c r="U480" s="160">
        <f t="shared" si="142"/>
        <v>856</v>
      </c>
    </row>
    <row r="481" spans="1:21" ht="18" customHeight="1">
      <c r="A481" s="194" t="s">
        <v>1560</v>
      </c>
      <c r="B481" s="194" t="s">
        <v>1562</v>
      </c>
      <c r="C481" s="192" t="s">
        <v>590</v>
      </c>
      <c r="D481" s="201">
        <f>VLOOKUP($C481,'3.내부이동'!$C$7:$AA$501,20,FALSE)</f>
        <v>698</v>
      </c>
      <c r="E481" s="201">
        <f>VLOOKUP($C481,'3.내부이동'!$C$7:$AA$501,21,FALSE)</f>
        <v>699</v>
      </c>
      <c r="F481" s="201">
        <f>VLOOKUP($C481,'3.내부이동'!$C$7:$AA$501,22,FALSE)</f>
        <v>688</v>
      </c>
      <c r="G481" s="201">
        <f>VLOOKUP($C481,'3.내부이동'!$C$7:$AA$501,23,FALSE)</f>
        <v>823</v>
      </c>
      <c r="H481" s="201">
        <f>VLOOKUP($C481,'3.내부이동'!$C$7:$AA$501,24,FALSE)</f>
        <v>839</v>
      </c>
      <c r="I481" s="201">
        <f>VLOOKUP($C481,'3.내부이동'!$C$7:$AA$501,25,FALSE)</f>
        <v>852</v>
      </c>
      <c r="J481" s="114">
        <f>IF(ISERROR(VLOOKUP($C481,'2.사회적인구 행정구역별 집계'!$C$6:$M$73,2,FALSE)),0,VLOOKUP($C481,'2.사회적인구 행정구역별 집계'!$C$6:$M$73,2,FALSE))</f>
        <v>0</v>
      </c>
      <c r="K481" s="114"/>
      <c r="L481" s="114">
        <f>IF(ISERROR(VLOOKUP($C481,'2.사회적인구 행정구역별 집계'!$C$6:$M$73,3,FALSE)),0,VLOOKUP($C481,'2.사회적인구 행정구역별 집계'!$C$6:$M$73,3,FALSE))</f>
        <v>0</v>
      </c>
      <c r="M481" s="114">
        <f>IF(ISERROR(VLOOKUP($C481,'2.사회적인구 행정구역별 집계'!$C$6:$M$73,4,FALSE)),0,VLOOKUP($C481,'2.사회적인구 행정구역별 집계'!$C$6:$M$73,4,FALSE))</f>
        <v>94</v>
      </c>
      <c r="N481" s="114">
        <f>IF(ISERROR(VLOOKUP($C481,'2.사회적인구 행정구역별 집계'!$C$6:$M$73,5,FALSE)),0,VLOOKUP($C481,'2.사회적인구 행정구역별 집계'!$C$6:$M$73,5,FALSE))</f>
        <v>94</v>
      </c>
      <c r="O481" s="114">
        <f>IF(ISERROR(VLOOKUP($C481,'2.사회적인구 행정구역별 집계'!$C$6:$M$73,6,FALSE)),0,VLOOKUP($C481,'2.사회적인구 행정구역별 집계'!$C$6:$M$73,6,FALSE))</f>
        <v>94</v>
      </c>
      <c r="P481" s="160">
        <f t="shared" si="138"/>
        <v>698</v>
      </c>
      <c r="Q481" s="160">
        <f t="shared" si="139"/>
        <v>699</v>
      </c>
      <c r="R481" s="160">
        <f t="shared" si="139"/>
        <v>688</v>
      </c>
      <c r="S481" s="160">
        <f t="shared" si="140"/>
        <v>917</v>
      </c>
      <c r="T481" s="160">
        <f t="shared" si="141"/>
        <v>933</v>
      </c>
      <c r="U481" s="160">
        <f t="shared" si="142"/>
        <v>946</v>
      </c>
    </row>
    <row r="482" spans="1:21" ht="18" customHeight="1">
      <c r="A482" s="194" t="s">
        <v>1560</v>
      </c>
      <c r="B482" s="194" t="s">
        <v>1562</v>
      </c>
      <c r="C482" s="192" t="s">
        <v>1563</v>
      </c>
      <c r="D482" s="201">
        <f>VLOOKUP($C482,'3.내부이동'!$C$7:$AA$501,20,FALSE)</f>
        <v>359</v>
      </c>
      <c r="E482" s="201">
        <f>VLOOKUP($C482,'3.내부이동'!$C$7:$AA$501,21,FALSE)</f>
        <v>360</v>
      </c>
      <c r="F482" s="201">
        <f>VLOOKUP($C482,'3.내부이동'!$C$7:$AA$501,22,FALSE)</f>
        <v>354</v>
      </c>
      <c r="G482" s="201">
        <f>VLOOKUP($C482,'3.내부이동'!$C$7:$AA$501,23,FALSE)</f>
        <v>493</v>
      </c>
      <c r="H482" s="201">
        <f>VLOOKUP($C482,'3.내부이동'!$C$7:$AA$501,24,FALSE)</f>
        <v>501</v>
      </c>
      <c r="I482" s="201">
        <f>VLOOKUP($C482,'3.내부이동'!$C$7:$AA$501,25,FALSE)</f>
        <v>508</v>
      </c>
      <c r="J482" s="114">
        <f>IF(ISERROR(VLOOKUP($C482,'2.사회적인구 행정구역별 집계'!$C$6:$M$73,2,FALSE)),0,VLOOKUP($C482,'2.사회적인구 행정구역별 집계'!$C$6:$M$73,2,FALSE))</f>
        <v>0</v>
      </c>
      <c r="K482" s="114"/>
      <c r="L482" s="114">
        <f>IF(ISERROR(VLOOKUP($C482,'2.사회적인구 행정구역별 집계'!$C$6:$M$73,3,FALSE)),0,VLOOKUP($C482,'2.사회적인구 행정구역별 집계'!$C$6:$M$73,3,FALSE))</f>
        <v>0</v>
      </c>
      <c r="M482" s="114">
        <f>IF(ISERROR(VLOOKUP($C482,'2.사회적인구 행정구역별 집계'!$C$6:$M$73,4,FALSE)),0,VLOOKUP($C482,'2.사회적인구 행정구역별 집계'!$C$6:$M$73,4,FALSE))</f>
        <v>94</v>
      </c>
      <c r="N482" s="114">
        <f>IF(ISERROR(VLOOKUP($C482,'2.사회적인구 행정구역별 집계'!$C$6:$M$73,5,FALSE)),0,VLOOKUP($C482,'2.사회적인구 행정구역별 집계'!$C$6:$M$73,5,FALSE))</f>
        <v>94</v>
      </c>
      <c r="O482" s="114">
        <f>IF(ISERROR(VLOOKUP($C482,'2.사회적인구 행정구역별 집계'!$C$6:$M$73,6,FALSE)),0,VLOOKUP($C482,'2.사회적인구 행정구역별 집계'!$C$6:$M$73,6,FALSE))</f>
        <v>94</v>
      </c>
      <c r="P482" s="160">
        <f t="shared" si="138"/>
        <v>359</v>
      </c>
      <c r="Q482" s="160">
        <f t="shared" si="139"/>
        <v>360</v>
      </c>
      <c r="R482" s="160">
        <f t="shared" si="139"/>
        <v>354</v>
      </c>
      <c r="S482" s="160">
        <f t="shared" si="140"/>
        <v>587</v>
      </c>
      <c r="T482" s="160">
        <f t="shared" si="141"/>
        <v>595</v>
      </c>
      <c r="U482" s="160">
        <f t="shared" si="142"/>
        <v>602</v>
      </c>
    </row>
    <row r="483" spans="1:21" ht="18" customHeight="1">
      <c r="A483" s="194" t="s">
        <v>1560</v>
      </c>
      <c r="B483" s="194" t="s">
        <v>1562</v>
      </c>
      <c r="C483" s="192" t="s">
        <v>703</v>
      </c>
      <c r="D483" s="201">
        <f>VLOOKUP($C483,'3.내부이동'!$C$7:$AA$501,20,FALSE)</f>
        <v>1502</v>
      </c>
      <c r="E483" s="201">
        <f>VLOOKUP($C483,'3.내부이동'!$C$7:$AA$501,21,FALSE)</f>
        <v>1504</v>
      </c>
      <c r="F483" s="201">
        <f>VLOOKUP($C483,'3.내부이동'!$C$7:$AA$501,22,FALSE)</f>
        <v>1481</v>
      </c>
      <c r="G483" s="201">
        <f>VLOOKUP($C483,'3.내부이동'!$C$7:$AA$501,23,FALSE)</f>
        <v>1604</v>
      </c>
      <c r="H483" s="201">
        <f>VLOOKUP($C483,'3.내부이동'!$C$7:$AA$501,24,FALSE)</f>
        <v>1640</v>
      </c>
      <c r="I483" s="201">
        <f>VLOOKUP($C483,'3.내부이동'!$C$7:$AA$501,25,FALSE)</f>
        <v>1667</v>
      </c>
      <c r="J483" s="114">
        <f>IF(ISERROR(VLOOKUP($C483,'2.사회적인구 행정구역별 집계'!$C$6:$M$73,2,FALSE)),0,VLOOKUP($C483,'2.사회적인구 행정구역별 집계'!$C$6:$M$73,2,FALSE))</f>
        <v>0</v>
      </c>
      <c r="K483" s="114"/>
      <c r="L483" s="114">
        <f>IF(ISERROR(VLOOKUP($C483,'2.사회적인구 행정구역별 집계'!$C$6:$M$73,3,FALSE)),0,VLOOKUP($C483,'2.사회적인구 행정구역별 집계'!$C$6:$M$73,3,FALSE))</f>
        <v>0</v>
      </c>
      <c r="M483" s="114">
        <f>IF(ISERROR(VLOOKUP($C483,'2.사회적인구 행정구역별 집계'!$C$6:$M$73,4,FALSE)),0,VLOOKUP($C483,'2.사회적인구 행정구역별 집계'!$C$6:$M$73,4,FALSE))</f>
        <v>95</v>
      </c>
      <c r="N483" s="114">
        <f>IF(ISERROR(VLOOKUP($C483,'2.사회적인구 행정구역별 집계'!$C$6:$M$73,5,FALSE)),0,VLOOKUP($C483,'2.사회적인구 행정구역별 집계'!$C$6:$M$73,5,FALSE))</f>
        <v>95</v>
      </c>
      <c r="O483" s="114">
        <f>IF(ISERROR(VLOOKUP($C483,'2.사회적인구 행정구역별 집계'!$C$6:$M$73,6,FALSE)),0,VLOOKUP($C483,'2.사회적인구 행정구역별 집계'!$C$6:$M$73,6,FALSE))</f>
        <v>95</v>
      </c>
      <c r="P483" s="160">
        <f t="shared" si="138"/>
        <v>1502</v>
      </c>
      <c r="Q483" s="160">
        <f t="shared" si="139"/>
        <v>1504</v>
      </c>
      <c r="R483" s="160">
        <f t="shared" si="139"/>
        <v>1481</v>
      </c>
      <c r="S483" s="160">
        <f t="shared" si="140"/>
        <v>1699</v>
      </c>
      <c r="T483" s="160">
        <f t="shared" si="141"/>
        <v>1735</v>
      </c>
      <c r="U483" s="160">
        <f t="shared" si="142"/>
        <v>1762</v>
      </c>
    </row>
    <row r="484" spans="1:21" ht="18" customHeight="1">
      <c r="A484" s="194" t="s">
        <v>1560</v>
      </c>
      <c r="B484" s="194" t="s">
        <v>1560</v>
      </c>
      <c r="C484" s="197" t="s">
        <v>592</v>
      </c>
      <c r="D484" s="201">
        <f>VLOOKUP($C484,'3.내부이동'!$C$7:$AA$501,20,FALSE)</f>
        <v>310</v>
      </c>
      <c r="E484" s="201">
        <f>VLOOKUP($C484,'3.내부이동'!$C$7:$AA$501,21,FALSE)</f>
        <v>310</v>
      </c>
      <c r="F484" s="201">
        <f>VLOOKUP($C484,'3.내부이동'!$C$7:$AA$501,22,FALSE)</f>
        <v>306</v>
      </c>
      <c r="G484" s="201">
        <f>VLOOKUP($C484,'3.내부이동'!$C$7:$AA$501,23,FALSE)</f>
        <v>302</v>
      </c>
      <c r="H484" s="201">
        <f>VLOOKUP($C484,'3.내부이동'!$C$7:$AA$501,24,FALSE)</f>
        <v>309</v>
      </c>
      <c r="I484" s="201">
        <f>VLOOKUP($C484,'3.내부이동'!$C$7:$AA$501,25,FALSE)</f>
        <v>315</v>
      </c>
      <c r="J484" s="114">
        <f>IF(ISERROR(VLOOKUP($C484,'2.사회적인구 행정구역별 집계'!$C$6:$M$73,2,FALSE)),0,VLOOKUP($C484,'2.사회적인구 행정구역별 집계'!$C$6:$M$73,2,FALSE))</f>
        <v>0</v>
      </c>
      <c r="K484" s="114"/>
      <c r="L484" s="114">
        <f>IF(ISERROR(VLOOKUP($C484,'2.사회적인구 행정구역별 집계'!$C$6:$M$73,3,FALSE)),0,VLOOKUP($C484,'2.사회적인구 행정구역별 집계'!$C$6:$M$73,3,FALSE))</f>
        <v>0</v>
      </c>
      <c r="M484" s="114">
        <f>IF(ISERROR(VLOOKUP($C484,'2.사회적인구 행정구역별 집계'!$C$6:$M$73,4,FALSE)),0,VLOOKUP($C484,'2.사회적인구 행정구역별 집계'!$C$6:$M$73,4,FALSE))</f>
        <v>0</v>
      </c>
      <c r="N484" s="114">
        <f>IF(ISERROR(VLOOKUP($C484,'2.사회적인구 행정구역별 집계'!$C$6:$M$73,5,FALSE)),0,VLOOKUP($C484,'2.사회적인구 행정구역별 집계'!$C$6:$M$73,5,FALSE))</f>
        <v>0</v>
      </c>
      <c r="O484" s="114">
        <f>IF(ISERROR(VLOOKUP($C484,'2.사회적인구 행정구역별 집계'!$C$6:$M$73,6,FALSE)),0,VLOOKUP($C484,'2.사회적인구 행정구역별 집계'!$C$6:$M$73,6,FALSE))</f>
        <v>0</v>
      </c>
      <c r="P484" s="160">
        <f t="shared" si="138"/>
        <v>310</v>
      </c>
      <c r="Q484" s="160">
        <f t="shared" si="139"/>
        <v>310</v>
      </c>
      <c r="R484" s="160">
        <f t="shared" si="139"/>
        <v>306</v>
      </c>
      <c r="S484" s="160">
        <f t="shared" si="140"/>
        <v>302</v>
      </c>
      <c r="T484" s="160">
        <f t="shared" si="141"/>
        <v>309</v>
      </c>
      <c r="U484" s="160">
        <f t="shared" si="142"/>
        <v>315</v>
      </c>
    </row>
    <row r="485" spans="1:21" ht="18" customHeight="1">
      <c r="A485" s="194" t="s">
        <v>1560</v>
      </c>
      <c r="B485" s="194" t="s">
        <v>1560</v>
      </c>
      <c r="C485" s="197" t="s">
        <v>593</v>
      </c>
      <c r="D485" s="201">
        <f>VLOOKUP($C485,'3.내부이동'!$C$7:$AA$501,20,FALSE)</f>
        <v>1545</v>
      </c>
      <c r="E485" s="201">
        <f>VLOOKUP($C485,'3.내부이동'!$C$7:$AA$501,21,FALSE)</f>
        <v>1547</v>
      </c>
      <c r="F485" s="201">
        <f>VLOOKUP($C485,'3.내부이동'!$C$7:$AA$501,22,FALSE)</f>
        <v>1523</v>
      </c>
      <c r="G485" s="201">
        <f>VLOOKUP($C485,'3.내부이동'!$C$7:$AA$501,23,FALSE)</f>
        <v>1508</v>
      </c>
      <c r="H485" s="201">
        <f>VLOOKUP($C485,'3.내부이동'!$C$7:$AA$501,24,FALSE)</f>
        <v>1544</v>
      </c>
      <c r="I485" s="201">
        <f>VLOOKUP($C485,'3.내부이동'!$C$7:$AA$501,25,FALSE)</f>
        <v>1572</v>
      </c>
      <c r="J485" s="114">
        <f>IF(ISERROR(VLOOKUP($C485,'2.사회적인구 행정구역별 집계'!$C$6:$M$73,2,FALSE)),0,VLOOKUP($C485,'2.사회적인구 행정구역별 집계'!$C$6:$M$73,2,FALSE))</f>
        <v>0</v>
      </c>
      <c r="K485" s="114"/>
      <c r="L485" s="114">
        <f>IF(ISERROR(VLOOKUP($C485,'2.사회적인구 행정구역별 집계'!$C$6:$M$73,3,FALSE)),0,VLOOKUP($C485,'2.사회적인구 행정구역별 집계'!$C$6:$M$73,3,FALSE))</f>
        <v>0</v>
      </c>
      <c r="M485" s="114">
        <f>IF(ISERROR(VLOOKUP($C485,'2.사회적인구 행정구역별 집계'!$C$6:$M$73,4,FALSE)),0,VLOOKUP($C485,'2.사회적인구 행정구역별 집계'!$C$6:$M$73,4,FALSE))</f>
        <v>0</v>
      </c>
      <c r="N485" s="114">
        <f>IF(ISERROR(VLOOKUP($C485,'2.사회적인구 행정구역별 집계'!$C$6:$M$73,5,FALSE)),0,VLOOKUP($C485,'2.사회적인구 행정구역별 집계'!$C$6:$M$73,5,FALSE))</f>
        <v>0</v>
      </c>
      <c r="O485" s="114">
        <f>IF(ISERROR(VLOOKUP($C485,'2.사회적인구 행정구역별 집계'!$C$6:$M$73,6,FALSE)),0,VLOOKUP($C485,'2.사회적인구 행정구역별 집계'!$C$6:$M$73,6,FALSE))</f>
        <v>0</v>
      </c>
      <c r="P485" s="160">
        <f t="shared" si="138"/>
        <v>1545</v>
      </c>
      <c r="Q485" s="160">
        <f t="shared" si="139"/>
        <v>1547</v>
      </c>
      <c r="R485" s="160">
        <f t="shared" si="139"/>
        <v>1523</v>
      </c>
      <c r="S485" s="160">
        <f t="shared" si="140"/>
        <v>1508</v>
      </c>
      <c r="T485" s="160">
        <f t="shared" si="141"/>
        <v>1544</v>
      </c>
      <c r="U485" s="160">
        <f t="shared" si="142"/>
        <v>1572</v>
      </c>
    </row>
    <row r="486" spans="1:21" ht="18" customHeight="1">
      <c r="A486" s="194" t="s">
        <v>1560</v>
      </c>
      <c r="B486" s="194" t="s">
        <v>1560</v>
      </c>
      <c r="C486" s="197" t="s">
        <v>594</v>
      </c>
      <c r="D486" s="201">
        <f>VLOOKUP($C486,'3.내부이동'!$C$7:$AA$501,20,FALSE)</f>
        <v>462</v>
      </c>
      <c r="E486" s="201">
        <f>VLOOKUP($C486,'3.내부이동'!$C$7:$AA$501,21,FALSE)</f>
        <v>463</v>
      </c>
      <c r="F486" s="201">
        <f>VLOOKUP($C486,'3.내부이동'!$C$7:$AA$501,22,FALSE)</f>
        <v>455</v>
      </c>
      <c r="G486" s="201">
        <f>VLOOKUP($C486,'3.내부이동'!$C$7:$AA$501,23,FALSE)</f>
        <v>451</v>
      </c>
      <c r="H486" s="201">
        <f>VLOOKUP($C486,'3.내부이동'!$C$7:$AA$501,24,FALSE)</f>
        <v>462</v>
      </c>
      <c r="I486" s="201">
        <f>VLOOKUP($C486,'3.내부이동'!$C$7:$AA$501,25,FALSE)</f>
        <v>470</v>
      </c>
      <c r="J486" s="114">
        <f>IF(ISERROR(VLOOKUP($C486,'2.사회적인구 행정구역별 집계'!$C$6:$M$73,2,FALSE)),0,VLOOKUP($C486,'2.사회적인구 행정구역별 집계'!$C$6:$M$73,2,FALSE))</f>
        <v>0</v>
      </c>
      <c r="K486" s="114"/>
      <c r="L486" s="114">
        <f>IF(ISERROR(VLOOKUP($C486,'2.사회적인구 행정구역별 집계'!$C$6:$M$73,3,FALSE)),0,VLOOKUP($C486,'2.사회적인구 행정구역별 집계'!$C$6:$M$73,3,FALSE))</f>
        <v>0</v>
      </c>
      <c r="M486" s="114">
        <f>IF(ISERROR(VLOOKUP($C486,'2.사회적인구 행정구역별 집계'!$C$6:$M$73,4,FALSE)),0,VLOOKUP($C486,'2.사회적인구 행정구역별 집계'!$C$6:$M$73,4,FALSE))</f>
        <v>0</v>
      </c>
      <c r="N486" s="114">
        <f>IF(ISERROR(VLOOKUP($C486,'2.사회적인구 행정구역별 집계'!$C$6:$M$73,5,FALSE)),0,VLOOKUP($C486,'2.사회적인구 행정구역별 집계'!$C$6:$M$73,5,FALSE))</f>
        <v>0</v>
      </c>
      <c r="O486" s="114">
        <f>IF(ISERROR(VLOOKUP($C486,'2.사회적인구 행정구역별 집계'!$C$6:$M$73,6,FALSE)),0,VLOOKUP($C486,'2.사회적인구 행정구역별 집계'!$C$6:$M$73,6,FALSE))</f>
        <v>0</v>
      </c>
      <c r="P486" s="160">
        <f t="shared" si="138"/>
        <v>462</v>
      </c>
      <c r="Q486" s="160">
        <f t="shared" si="139"/>
        <v>463</v>
      </c>
      <c r="R486" s="160">
        <f t="shared" si="139"/>
        <v>455</v>
      </c>
      <c r="S486" s="160">
        <f t="shared" si="140"/>
        <v>451</v>
      </c>
      <c r="T486" s="160">
        <f t="shared" si="141"/>
        <v>462</v>
      </c>
      <c r="U486" s="160">
        <f t="shared" si="142"/>
        <v>470</v>
      </c>
    </row>
    <row r="487" spans="1:21" ht="18" customHeight="1">
      <c r="A487" s="194" t="s">
        <v>1560</v>
      </c>
      <c r="B487" s="194" t="s">
        <v>1560</v>
      </c>
      <c r="C487" s="197" t="s">
        <v>595</v>
      </c>
      <c r="D487" s="201">
        <f>VLOOKUP($C487,'3.내부이동'!$C$7:$AA$501,20,FALSE)</f>
        <v>836</v>
      </c>
      <c r="E487" s="201">
        <f>VLOOKUP($C487,'3.내부이동'!$C$7:$AA$501,21,FALSE)</f>
        <v>837</v>
      </c>
      <c r="F487" s="201">
        <f>VLOOKUP($C487,'3.내부이동'!$C$7:$AA$501,22,FALSE)</f>
        <v>825</v>
      </c>
      <c r="G487" s="201">
        <f>VLOOKUP($C487,'3.내부이동'!$C$7:$AA$501,23,FALSE)</f>
        <v>815</v>
      </c>
      <c r="H487" s="201">
        <f>VLOOKUP($C487,'3.내부이동'!$C$7:$AA$501,24,FALSE)</f>
        <v>835</v>
      </c>
      <c r="I487" s="201">
        <f>VLOOKUP($C487,'3.내부이동'!$C$7:$AA$501,25,FALSE)</f>
        <v>850</v>
      </c>
      <c r="J487" s="114">
        <f>IF(ISERROR(VLOOKUP($C487,'2.사회적인구 행정구역별 집계'!$C$6:$M$73,2,FALSE)),0,VLOOKUP($C487,'2.사회적인구 행정구역별 집계'!$C$6:$M$73,2,FALSE))</f>
        <v>0</v>
      </c>
      <c r="K487" s="114"/>
      <c r="L487" s="114">
        <f>IF(ISERROR(VLOOKUP($C487,'2.사회적인구 행정구역별 집계'!$C$6:$M$73,3,FALSE)),0,VLOOKUP($C487,'2.사회적인구 행정구역별 집계'!$C$6:$M$73,3,FALSE))</f>
        <v>0</v>
      </c>
      <c r="M487" s="114">
        <f>IF(ISERROR(VLOOKUP($C487,'2.사회적인구 행정구역별 집계'!$C$6:$M$73,4,FALSE)),0,VLOOKUP($C487,'2.사회적인구 행정구역별 집계'!$C$6:$M$73,4,FALSE))</f>
        <v>0</v>
      </c>
      <c r="N487" s="114">
        <f>IF(ISERROR(VLOOKUP($C487,'2.사회적인구 행정구역별 집계'!$C$6:$M$73,5,FALSE)),0,VLOOKUP($C487,'2.사회적인구 행정구역별 집계'!$C$6:$M$73,5,FALSE))</f>
        <v>0</v>
      </c>
      <c r="O487" s="114">
        <f>IF(ISERROR(VLOOKUP($C487,'2.사회적인구 행정구역별 집계'!$C$6:$M$73,6,FALSE)),0,VLOOKUP($C487,'2.사회적인구 행정구역별 집계'!$C$6:$M$73,6,FALSE))</f>
        <v>0</v>
      </c>
      <c r="P487" s="160">
        <f t="shared" si="138"/>
        <v>836</v>
      </c>
      <c r="Q487" s="160">
        <f t="shared" si="139"/>
        <v>837</v>
      </c>
      <c r="R487" s="160">
        <f t="shared" si="139"/>
        <v>825</v>
      </c>
      <c r="S487" s="160">
        <f t="shared" si="140"/>
        <v>815</v>
      </c>
      <c r="T487" s="160">
        <f t="shared" si="141"/>
        <v>835</v>
      </c>
      <c r="U487" s="160">
        <f t="shared" si="142"/>
        <v>850</v>
      </c>
    </row>
    <row r="488" spans="1:21" ht="18" customHeight="1">
      <c r="A488" s="194" t="s">
        <v>1560</v>
      </c>
      <c r="B488" s="194" t="s">
        <v>1560</v>
      </c>
      <c r="C488" s="197" t="s">
        <v>596</v>
      </c>
      <c r="D488" s="201">
        <f>VLOOKUP($C488,'3.내부이동'!$C$7:$AA$501,20,FALSE)</f>
        <v>391</v>
      </c>
      <c r="E488" s="201">
        <f>VLOOKUP($C488,'3.내부이동'!$C$7:$AA$501,21,FALSE)</f>
        <v>392</v>
      </c>
      <c r="F488" s="201">
        <f>VLOOKUP($C488,'3.내부이동'!$C$7:$AA$501,22,FALSE)</f>
        <v>386</v>
      </c>
      <c r="G488" s="201">
        <f>VLOOKUP($C488,'3.내부이동'!$C$7:$AA$501,23,FALSE)</f>
        <v>382</v>
      </c>
      <c r="H488" s="201">
        <f>VLOOKUP($C488,'3.내부이동'!$C$7:$AA$501,24,FALSE)</f>
        <v>391</v>
      </c>
      <c r="I488" s="201">
        <f>VLOOKUP($C488,'3.내부이동'!$C$7:$AA$501,25,FALSE)</f>
        <v>398</v>
      </c>
      <c r="J488" s="114">
        <f>IF(ISERROR(VLOOKUP($C488,'2.사회적인구 행정구역별 집계'!$C$6:$M$73,2,FALSE)),0,VLOOKUP($C488,'2.사회적인구 행정구역별 집계'!$C$6:$M$73,2,FALSE))</f>
        <v>0</v>
      </c>
      <c r="K488" s="114"/>
      <c r="L488" s="114">
        <f>IF(ISERROR(VLOOKUP($C488,'2.사회적인구 행정구역별 집계'!$C$6:$M$73,3,FALSE)),0,VLOOKUP($C488,'2.사회적인구 행정구역별 집계'!$C$6:$M$73,3,FALSE))</f>
        <v>0</v>
      </c>
      <c r="M488" s="114">
        <f>IF(ISERROR(VLOOKUP($C488,'2.사회적인구 행정구역별 집계'!$C$6:$M$73,4,FALSE)),0,VLOOKUP($C488,'2.사회적인구 행정구역별 집계'!$C$6:$M$73,4,FALSE))</f>
        <v>0</v>
      </c>
      <c r="N488" s="114">
        <f>IF(ISERROR(VLOOKUP($C488,'2.사회적인구 행정구역별 집계'!$C$6:$M$73,5,FALSE)),0,VLOOKUP($C488,'2.사회적인구 행정구역별 집계'!$C$6:$M$73,5,FALSE))</f>
        <v>0</v>
      </c>
      <c r="O488" s="114">
        <f>IF(ISERROR(VLOOKUP($C488,'2.사회적인구 행정구역별 집계'!$C$6:$M$73,6,FALSE)),0,VLOOKUP($C488,'2.사회적인구 행정구역별 집계'!$C$6:$M$73,6,FALSE))</f>
        <v>0</v>
      </c>
      <c r="P488" s="160">
        <f t="shared" si="138"/>
        <v>391</v>
      </c>
      <c r="Q488" s="160">
        <f t="shared" si="139"/>
        <v>392</v>
      </c>
      <c r="R488" s="160">
        <f t="shared" si="139"/>
        <v>386</v>
      </c>
      <c r="S488" s="160">
        <f t="shared" si="140"/>
        <v>382</v>
      </c>
      <c r="T488" s="160">
        <f t="shared" si="141"/>
        <v>391</v>
      </c>
      <c r="U488" s="160">
        <f t="shared" si="142"/>
        <v>398</v>
      </c>
    </row>
    <row r="489" spans="1:21" ht="18" customHeight="1">
      <c r="A489" s="194" t="s">
        <v>1560</v>
      </c>
      <c r="B489" s="194" t="s">
        <v>1560</v>
      </c>
      <c r="C489" s="197" t="s">
        <v>597</v>
      </c>
      <c r="D489" s="201">
        <f>VLOOKUP($C489,'3.내부이동'!$C$7:$AA$501,20,FALSE)</f>
        <v>565</v>
      </c>
      <c r="E489" s="201">
        <f>VLOOKUP($C489,'3.내부이동'!$C$7:$AA$501,21,FALSE)</f>
        <v>565</v>
      </c>
      <c r="F489" s="201">
        <f>VLOOKUP($C489,'3.내부이동'!$C$7:$AA$501,22,FALSE)</f>
        <v>557</v>
      </c>
      <c r="G489" s="201">
        <f>VLOOKUP($C489,'3.내부이동'!$C$7:$AA$501,23,FALSE)</f>
        <v>552</v>
      </c>
      <c r="H489" s="201">
        <f>VLOOKUP($C489,'3.내부이동'!$C$7:$AA$501,24,FALSE)</f>
        <v>565</v>
      </c>
      <c r="I489" s="201">
        <f>VLOOKUP($C489,'3.내부이동'!$C$7:$AA$501,25,FALSE)</f>
        <v>575</v>
      </c>
      <c r="J489" s="114">
        <f>IF(ISERROR(VLOOKUP($C489,'2.사회적인구 행정구역별 집계'!$C$6:$M$73,2,FALSE)),0,VLOOKUP($C489,'2.사회적인구 행정구역별 집계'!$C$6:$M$73,2,FALSE))</f>
        <v>0</v>
      </c>
      <c r="K489" s="114"/>
      <c r="L489" s="114">
        <f>IF(ISERROR(VLOOKUP($C489,'2.사회적인구 행정구역별 집계'!$C$6:$M$73,3,FALSE)),0,VLOOKUP($C489,'2.사회적인구 행정구역별 집계'!$C$6:$M$73,3,FALSE))</f>
        <v>0</v>
      </c>
      <c r="M489" s="114">
        <f>IF(ISERROR(VLOOKUP($C489,'2.사회적인구 행정구역별 집계'!$C$6:$M$73,4,FALSE)),0,VLOOKUP($C489,'2.사회적인구 행정구역별 집계'!$C$6:$M$73,4,FALSE))</f>
        <v>0</v>
      </c>
      <c r="N489" s="114">
        <f>IF(ISERROR(VLOOKUP($C489,'2.사회적인구 행정구역별 집계'!$C$6:$M$73,5,FALSE)),0,VLOOKUP($C489,'2.사회적인구 행정구역별 집계'!$C$6:$M$73,5,FALSE))</f>
        <v>0</v>
      </c>
      <c r="O489" s="114">
        <f>IF(ISERROR(VLOOKUP($C489,'2.사회적인구 행정구역별 집계'!$C$6:$M$73,6,FALSE)),0,VLOOKUP($C489,'2.사회적인구 행정구역별 집계'!$C$6:$M$73,6,FALSE))</f>
        <v>0</v>
      </c>
      <c r="P489" s="160">
        <f t="shared" si="138"/>
        <v>565</v>
      </c>
      <c r="Q489" s="160">
        <f t="shared" si="139"/>
        <v>565</v>
      </c>
      <c r="R489" s="160">
        <f t="shared" si="139"/>
        <v>557</v>
      </c>
      <c r="S489" s="160">
        <f t="shared" si="140"/>
        <v>552</v>
      </c>
      <c r="T489" s="160">
        <f t="shared" si="141"/>
        <v>565</v>
      </c>
      <c r="U489" s="160">
        <f t="shared" si="142"/>
        <v>575</v>
      </c>
    </row>
    <row r="490" spans="1:21" ht="18" customHeight="1">
      <c r="A490" s="194" t="s">
        <v>1560</v>
      </c>
      <c r="B490" s="194" t="s">
        <v>1560</v>
      </c>
      <c r="C490" s="197" t="s">
        <v>598</v>
      </c>
      <c r="D490" s="201">
        <f>VLOOKUP($C490,'3.내부이동'!$C$7:$AA$501,20,FALSE)</f>
        <v>2122</v>
      </c>
      <c r="E490" s="201">
        <f>VLOOKUP($C490,'3.내부이동'!$C$7:$AA$501,21,FALSE)</f>
        <v>2125</v>
      </c>
      <c r="F490" s="201">
        <f>VLOOKUP($C490,'3.내부이동'!$C$7:$AA$501,22,FALSE)</f>
        <v>2093</v>
      </c>
      <c r="G490" s="201">
        <f>VLOOKUP($C490,'3.내부이동'!$C$7:$AA$501,23,FALSE)</f>
        <v>2071</v>
      </c>
      <c r="H490" s="201">
        <f>VLOOKUP($C490,'3.내부이동'!$C$7:$AA$501,24,FALSE)</f>
        <v>2120</v>
      </c>
      <c r="I490" s="201">
        <f>VLOOKUP($C490,'3.내부이동'!$C$7:$AA$501,25,FALSE)</f>
        <v>2159</v>
      </c>
      <c r="J490" s="114">
        <f>IF(ISERROR(VLOOKUP($C490,'2.사회적인구 행정구역별 집계'!$C$6:$M$73,2,FALSE)),0,VLOOKUP($C490,'2.사회적인구 행정구역별 집계'!$C$6:$M$73,2,FALSE))</f>
        <v>0</v>
      </c>
      <c r="K490" s="114"/>
      <c r="L490" s="114">
        <f>IF(ISERROR(VLOOKUP($C490,'2.사회적인구 행정구역별 집계'!$C$6:$M$73,3,FALSE)),0,VLOOKUP($C490,'2.사회적인구 행정구역별 집계'!$C$6:$M$73,3,FALSE))</f>
        <v>0</v>
      </c>
      <c r="M490" s="114">
        <f>IF(ISERROR(VLOOKUP($C490,'2.사회적인구 행정구역별 집계'!$C$6:$M$73,4,FALSE)),0,VLOOKUP($C490,'2.사회적인구 행정구역별 집계'!$C$6:$M$73,4,FALSE))</f>
        <v>0</v>
      </c>
      <c r="N490" s="114">
        <f>IF(ISERROR(VLOOKUP($C490,'2.사회적인구 행정구역별 집계'!$C$6:$M$73,5,FALSE)),0,VLOOKUP($C490,'2.사회적인구 행정구역별 집계'!$C$6:$M$73,5,FALSE))</f>
        <v>0</v>
      </c>
      <c r="O490" s="114">
        <f>IF(ISERROR(VLOOKUP($C490,'2.사회적인구 행정구역별 집계'!$C$6:$M$73,6,FALSE)),0,VLOOKUP($C490,'2.사회적인구 행정구역별 집계'!$C$6:$M$73,6,FALSE))</f>
        <v>0</v>
      </c>
      <c r="P490" s="160">
        <f t="shared" si="138"/>
        <v>2122</v>
      </c>
      <c r="Q490" s="160">
        <f t="shared" si="139"/>
        <v>2125</v>
      </c>
      <c r="R490" s="160">
        <f t="shared" si="139"/>
        <v>2093</v>
      </c>
      <c r="S490" s="160">
        <f t="shared" si="140"/>
        <v>2071</v>
      </c>
      <c r="T490" s="160">
        <f t="shared" si="141"/>
        <v>2120</v>
      </c>
      <c r="U490" s="160">
        <f t="shared" si="142"/>
        <v>2159</v>
      </c>
    </row>
    <row r="491" spans="1:21" ht="18" customHeight="1">
      <c r="A491" s="194" t="s">
        <v>1560</v>
      </c>
      <c r="B491" s="194" t="s">
        <v>1560</v>
      </c>
      <c r="C491" s="197" t="s">
        <v>1324</v>
      </c>
      <c r="D491" s="201">
        <f>VLOOKUP($C491,'3.내부이동'!$C$7:$AA$501,20,FALSE)</f>
        <v>614</v>
      </c>
      <c r="E491" s="201">
        <f>VLOOKUP($C491,'3.내부이동'!$C$7:$AA$501,21,FALSE)</f>
        <v>615</v>
      </c>
      <c r="F491" s="201">
        <f>VLOOKUP($C491,'3.내부이동'!$C$7:$AA$501,22,FALSE)</f>
        <v>605</v>
      </c>
      <c r="G491" s="201">
        <f>VLOOKUP($C491,'3.내부이동'!$C$7:$AA$501,23,FALSE)</f>
        <v>599</v>
      </c>
      <c r="H491" s="201">
        <f>VLOOKUP($C491,'3.내부이동'!$C$7:$AA$501,24,FALSE)</f>
        <v>614</v>
      </c>
      <c r="I491" s="201">
        <f>VLOOKUP($C491,'3.내부이동'!$C$7:$AA$501,25,FALSE)</f>
        <v>625</v>
      </c>
      <c r="J491" s="114">
        <f>IF(ISERROR(VLOOKUP($C491,'2.사회적인구 행정구역별 집계'!$C$6:$M$73,2,FALSE)),0,VLOOKUP($C491,'2.사회적인구 행정구역별 집계'!$C$6:$M$73,2,FALSE))</f>
        <v>0</v>
      </c>
      <c r="K491" s="114"/>
      <c r="L491" s="114">
        <f>IF(ISERROR(VLOOKUP($C491,'2.사회적인구 행정구역별 집계'!$C$6:$M$73,3,FALSE)),0,VLOOKUP($C491,'2.사회적인구 행정구역별 집계'!$C$6:$M$73,3,FALSE))</f>
        <v>0</v>
      </c>
      <c r="M491" s="114">
        <f>IF(ISERROR(VLOOKUP($C491,'2.사회적인구 행정구역별 집계'!$C$6:$M$73,4,FALSE)),0,VLOOKUP($C491,'2.사회적인구 행정구역별 집계'!$C$6:$M$73,4,FALSE))</f>
        <v>0</v>
      </c>
      <c r="N491" s="114">
        <f>IF(ISERROR(VLOOKUP($C491,'2.사회적인구 행정구역별 집계'!$C$6:$M$73,5,FALSE)),0,VLOOKUP($C491,'2.사회적인구 행정구역별 집계'!$C$6:$M$73,5,FALSE))</f>
        <v>0</v>
      </c>
      <c r="O491" s="114">
        <f>IF(ISERROR(VLOOKUP($C491,'2.사회적인구 행정구역별 집계'!$C$6:$M$73,6,FALSE)),0,VLOOKUP($C491,'2.사회적인구 행정구역별 집계'!$C$6:$M$73,6,FALSE))</f>
        <v>0</v>
      </c>
      <c r="P491" s="160">
        <f t="shared" si="138"/>
        <v>614</v>
      </c>
      <c r="Q491" s="160">
        <f t="shared" si="139"/>
        <v>615</v>
      </c>
      <c r="R491" s="160">
        <f t="shared" si="139"/>
        <v>605</v>
      </c>
      <c r="S491" s="160">
        <f t="shared" si="140"/>
        <v>599</v>
      </c>
      <c r="T491" s="160">
        <f t="shared" si="141"/>
        <v>614</v>
      </c>
      <c r="U491" s="160">
        <f t="shared" si="142"/>
        <v>625</v>
      </c>
    </row>
    <row r="492" spans="1:21" ht="18" customHeight="1">
      <c r="A492" s="194" t="s">
        <v>1560</v>
      </c>
      <c r="B492" s="194" t="s">
        <v>1564</v>
      </c>
      <c r="C492" s="197" t="s">
        <v>599</v>
      </c>
      <c r="D492" s="201">
        <f>VLOOKUP($C492,'3.내부이동'!$C$7:$AA$501,20,FALSE)</f>
        <v>280</v>
      </c>
      <c r="E492" s="201">
        <f>VLOOKUP($C492,'3.내부이동'!$C$7:$AA$501,21,FALSE)</f>
        <v>281</v>
      </c>
      <c r="F492" s="201">
        <f>VLOOKUP($C492,'3.내부이동'!$C$7:$AA$501,22,FALSE)</f>
        <v>276</v>
      </c>
      <c r="G492" s="201">
        <f>VLOOKUP($C492,'3.내부이동'!$C$7:$AA$501,23,FALSE)</f>
        <v>273</v>
      </c>
      <c r="H492" s="201">
        <f>VLOOKUP($C492,'3.내부이동'!$C$7:$AA$501,24,FALSE)</f>
        <v>280</v>
      </c>
      <c r="I492" s="201">
        <f>VLOOKUP($C492,'3.내부이동'!$C$7:$AA$501,25,FALSE)</f>
        <v>285</v>
      </c>
      <c r="J492" s="114">
        <f>IF(ISERROR(VLOOKUP($C492,'2.사회적인구 행정구역별 집계'!$C$6:$M$73,2,FALSE)),0,VLOOKUP($C492,'2.사회적인구 행정구역별 집계'!$C$6:$M$73,2,FALSE))</f>
        <v>0</v>
      </c>
      <c r="K492" s="114"/>
      <c r="L492" s="114">
        <f>IF(ISERROR(VLOOKUP($C492,'2.사회적인구 행정구역별 집계'!$C$6:$M$73,3,FALSE)),0,VLOOKUP($C492,'2.사회적인구 행정구역별 집계'!$C$6:$M$73,3,FALSE))</f>
        <v>0</v>
      </c>
      <c r="M492" s="114">
        <f>IF(ISERROR(VLOOKUP($C492,'2.사회적인구 행정구역별 집계'!$C$6:$M$73,4,FALSE)),0,VLOOKUP($C492,'2.사회적인구 행정구역별 집계'!$C$6:$M$73,4,FALSE))</f>
        <v>0</v>
      </c>
      <c r="N492" s="114">
        <f>IF(ISERROR(VLOOKUP($C492,'2.사회적인구 행정구역별 집계'!$C$6:$M$73,5,FALSE)),0,VLOOKUP($C492,'2.사회적인구 행정구역별 집계'!$C$6:$M$73,5,FALSE))</f>
        <v>0</v>
      </c>
      <c r="O492" s="114">
        <f>IF(ISERROR(VLOOKUP($C492,'2.사회적인구 행정구역별 집계'!$C$6:$M$73,6,FALSE)),0,VLOOKUP($C492,'2.사회적인구 행정구역별 집계'!$C$6:$M$73,6,FALSE))</f>
        <v>0</v>
      </c>
      <c r="P492" s="160">
        <f t="shared" si="138"/>
        <v>280</v>
      </c>
      <c r="Q492" s="160">
        <f t="shared" si="139"/>
        <v>281</v>
      </c>
      <c r="R492" s="160">
        <f t="shared" si="139"/>
        <v>276</v>
      </c>
      <c r="S492" s="160">
        <f t="shared" si="140"/>
        <v>273</v>
      </c>
      <c r="T492" s="160">
        <f t="shared" si="141"/>
        <v>280</v>
      </c>
      <c r="U492" s="160">
        <f t="shared" si="142"/>
        <v>285</v>
      </c>
    </row>
    <row r="493" spans="1:21" ht="18" customHeight="1">
      <c r="A493" s="194" t="s">
        <v>1560</v>
      </c>
      <c r="B493" s="194" t="s">
        <v>1564</v>
      </c>
      <c r="C493" s="197" t="s">
        <v>600</v>
      </c>
      <c r="D493" s="201">
        <f>VLOOKUP($C493,'3.내부이동'!$C$7:$AA$501,20,FALSE)</f>
        <v>435</v>
      </c>
      <c r="E493" s="201">
        <f>VLOOKUP($C493,'3.내부이동'!$C$7:$AA$501,21,FALSE)</f>
        <v>436</v>
      </c>
      <c r="F493" s="201">
        <f>VLOOKUP($C493,'3.내부이동'!$C$7:$AA$501,22,FALSE)</f>
        <v>429</v>
      </c>
      <c r="G493" s="201">
        <f>VLOOKUP($C493,'3.내부이동'!$C$7:$AA$501,23,FALSE)</f>
        <v>424</v>
      </c>
      <c r="H493" s="201">
        <f>VLOOKUP($C493,'3.내부이동'!$C$7:$AA$501,24,FALSE)</f>
        <v>434</v>
      </c>
      <c r="I493" s="201">
        <f>VLOOKUP($C493,'3.내부이동'!$C$7:$AA$501,25,FALSE)</f>
        <v>442</v>
      </c>
      <c r="J493" s="114">
        <f>IF(ISERROR(VLOOKUP($C493,'2.사회적인구 행정구역별 집계'!$C$6:$M$73,2,FALSE)),0,VLOOKUP($C493,'2.사회적인구 행정구역별 집계'!$C$6:$M$73,2,FALSE))</f>
        <v>0</v>
      </c>
      <c r="K493" s="114"/>
      <c r="L493" s="114">
        <f>IF(ISERROR(VLOOKUP($C493,'2.사회적인구 행정구역별 집계'!$C$6:$M$73,3,FALSE)),0,VLOOKUP($C493,'2.사회적인구 행정구역별 집계'!$C$6:$M$73,3,FALSE))</f>
        <v>0</v>
      </c>
      <c r="M493" s="114">
        <f>IF(ISERROR(VLOOKUP($C493,'2.사회적인구 행정구역별 집계'!$C$6:$M$73,4,FALSE)),0,VLOOKUP($C493,'2.사회적인구 행정구역별 집계'!$C$6:$M$73,4,FALSE))</f>
        <v>0</v>
      </c>
      <c r="N493" s="114">
        <f>IF(ISERROR(VLOOKUP($C493,'2.사회적인구 행정구역별 집계'!$C$6:$M$73,5,FALSE)),0,VLOOKUP($C493,'2.사회적인구 행정구역별 집계'!$C$6:$M$73,5,FALSE))</f>
        <v>0</v>
      </c>
      <c r="O493" s="114">
        <f>IF(ISERROR(VLOOKUP($C493,'2.사회적인구 행정구역별 집계'!$C$6:$M$73,6,FALSE)),0,VLOOKUP($C493,'2.사회적인구 행정구역별 집계'!$C$6:$M$73,6,FALSE))</f>
        <v>0</v>
      </c>
      <c r="P493" s="160">
        <f t="shared" si="138"/>
        <v>435</v>
      </c>
      <c r="Q493" s="160">
        <f t="shared" si="139"/>
        <v>436</v>
      </c>
      <c r="R493" s="160">
        <f t="shared" si="139"/>
        <v>429</v>
      </c>
      <c r="S493" s="160">
        <f t="shared" si="140"/>
        <v>424</v>
      </c>
      <c r="T493" s="160">
        <f t="shared" si="141"/>
        <v>434</v>
      </c>
      <c r="U493" s="160">
        <f t="shared" si="142"/>
        <v>442</v>
      </c>
    </row>
    <row r="494" spans="1:21" ht="18" customHeight="1">
      <c r="A494" s="194" t="s">
        <v>1560</v>
      </c>
      <c r="B494" s="194" t="s">
        <v>1565</v>
      </c>
      <c r="C494" s="197" t="s">
        <v>601</v>
      </c>
      <c r="D494" s="201">
        <f>VLOOKUP($C494,'3.내부이동'!$C$7:$AA$501,20,FALSE)</f>
        <v>244</v>
      </c>
      <c r="E494" s="201">
        <f>VLOOKUP($C494,'3.내부이동'!$C$7:$AA$501,21,FALSE)</f>
        <v>245</v>
      </c>
      <c r="F494" s="201">
        <f>VLOOKUP($C494,'3.내부이동'!$C$7:$AA$501,22,FALSE)</f>
        <v>241</v>
      </c>
      <c r="G494" s="201">
        <f>VLOOKUP($C494,'3.내부이동'!$C$7:$AA$501,23,FALSE)</f>
        <v>238</v>
      </c>
      <c r="H494" s="201">
        <f>VLOOKUP($C494,'3.내부이동'!$C$7:$AA$501,24,FALSE)</f>
        <v>244</v>
      </c>
      <c r="I494" s="201">
        <f>VLOOKUP($C494,'3.내부이동'!$C$7:$AA$501,25,FALSE)</f>
        <v>248</v>
      </c>
      <c r="J494" s="114">
        <f>IF(ISERROR(VLOOKUP($C494,'2.사회적인구 행정구역별 집계'!$C$6:$M$73,2,FALSE)),0,VLOOKUP($C494,'2.사회적인구 행정구역별 집계'!$C$6:$M$73,2,FALSE))</f>
        <v>0</v>
      </c>
      <c r="K494" s="114"/>
      <c r="L494" s="114">
        <f>IF(ISERROR(VLOOKUP($C494,'2.사회적인구 행정구역별 집계'!$C$6:$M$73,3,FALSE)),0,VLOOKUP($C494,'2.사회적인구 행정구역별 집계'!$C$6:$M$73,3,FALSE))</f>
        <v>0</v>
      </c>
      <c r="M494" s="114">
        <f>IF(ISERROR(VLOOKUP($C494,'2.사회적인구 행정구역별 집계'!$C$6:$M$73,4,FALSE)),0,VLOOKUP($C494,'2.사회적인구 행정구역별 집계'!$C$6:$M$73,4,FALSE))</f>
        <v>0</v>
      </c>
      <c r="N494" s="114">
        <f>IF(ISERROR(VLOOKUP($C494,'2.사회적인구 행정구역별 집계'!$C$6:$M$73,5,FALSE)),0,VLOOKUP($C494,'2.사회적인구 행정구역별 집계'!$C$6:$M$73,5,FALSE))</f>
        <v>0</v>
      </c>
      <c r="O494" s="114">
        <f>IF(ISERROR(VLOOKUP($C494,'2.사회적인구 행정구역별 집계'!$C$6:$M$73,6,FALSE)),0,VLOOKUP($C494,'2.사회적인구 행정구역별 집계'!$C$6:$M$73,6,FALSE))</f>
        <v>0</v>
      </c>
      <c r="P494" s="160">
        <f t="shared" si="138"/>
        <v>244</v>
      </c>
      <c r="Q494" s="160">
        <f t="shared" si="139"/>
        <v>245</v>
      </c>
      <c r="R494" s="160">
        <f t="shared" si="139"/>
        <v>241</v>
      </c>
      <c r="S494" s="160">
        <f t="shared" si="140"/>
        <v>238</v>
      </c>
      <c r="T494" s="160">
        <f t="shared" si="141"/>
        <v>244</v>
      </c>
      <c r="U494" s="160">
        <f t="shared" si="142"/>
        <v>248</v>
      </c>
    </row>
    <row r="495" spans="1:21" ht="18" customHeight="1">
      <c r="A495" s="194" t="s">
        <v>1560</v>
      </c>
      <c r="B495" s="194" t="s">
        <v>1565</v>
      </c>
      <c r="C495" s="197" t="s">
        <v>602</v>
      </c>
      <c r="D495" s="201">
        <f>VLOOKUP($C495,'3.내부이동'!$C$7:$AA$501,20,FALSE)</f>
        <v>161</v>
      </c>
      <c r="E495" s="201">
        <f>VLOOKUP($C495,'3.내부이동'!$C$7:$AA$501,21,FALSE)</f>
        <v>161</v>
      </c>
      <c r="F495" s="201">
        <f>VLOOKUP($C495,'3.내부이동'!$C$7:$AA$501,22,FALSE)</f>
        <v>159</v>
      </c>
      <c r="G495" s="201">
        <f>VLOOKUP($C495,'3.내부이동'!$C$7:$AA$501,23,FALSE)</f>
        <v>157</v>
      </c>
      <c r="H495" s="201">
        <f>VLOOKUP($C495,'3.내부이동'!$C$7:$AA$501,24,FALSE)</f>
        <v>161</v>
      </c>
      <c r="I495" s="201">
        <f>VLOOKUP($C495,'3.내부이동'!$C$7:$AA$501,25,FALSE)</f>
        <v>164</v>
      </c>
      <c r="J495" s="114">
        <f>IF(ISERROR(VLOOKUP($C495,'2.사회적인구 행정구역별 집계'!$C$6:$M$73,2,FALSE)),0,VLOOKUP($C495,'2.사회적인구 행정구역별 집계'!$C$6:$M$73,2,FALSE))</f>
        <v>0</v>
      </c>
      <c r="K495" s="114"/>
      <c r="L495" s="114">
        <f>IF(ISERROR(VLOOKUP($C495,'2.사회적인구 행정구역별 집계'!$C$6:$M$73,3,FALSE)),0,VLOOKUP($C495,'2.사회적인구 행정구역별 집계'!$C$6:$M$73,3,FALSE))</f>
        <v>0</v>
      </c>
      <c r="M495" s="114">
        <f>IF(ISERROR(VLOOKUP($C495,'2.사회적인구 행정구역별 집계'!$C$6:$M$73,4,FALSE)),0,VLOOKUP($C495,'2.사회적인구 행정구역별 집계'!$C$6:$M$73,4,FALSE))</f>
        <v>0</v>
      </c>
      <c r="N495" s="114">
        <f>IF(ISERROR(VLOOKUP($C495,'2.사회적인구 행정구역별 집계'!$C$6:$M$73,5,FALSE)),0,VLOOKUP($C495,'2.사회적인구 행정구역별 집계'!$C$6:$M$73,5,FALSE))</f>
        <v>0</v>
      </c>
      <c r="O495" s="114">
        <f>IF(ISERROR(VLOOKUP($C495,'2.사회적인구 행정구역별 집계'!$C$6:$M$73,6,FALSE)),0,VLOOKUP($C495,'2.사회적인구 행정구역별 집계'!$C$6:$M$73,6,FALSE))</f>
        <v>0</v>
      </c>
      <c r="P495" s="160">
        <f t="shared" si="138"/>
        <v>161</v>
      </c>
      <c r="Q495" s="160">
        <f t="shared" si="139"/>
        <v>161</v>
      </c>
      <c r="R495" s="160">
        <f t="shared" si="139"/>
        <v>159</v>
      </c>
      <c r="S495" s="160">
        <f t="shared" si="140"/>
        <v>157</v>
      </c>
      <c r="T495" s="160">
        <f t="shared" si="141"/>
        <v>161</v>
      </c>
      <c r="U495" s="160">
        <f t="shared" si="142"/>
        <v>164</v>
      </c>
    </row>
    <row r="496" spans="1:21" ht="18" customHeight="1">
      <c r="A496" s="194" t="s">
        <v>1560</v>
      </c>
      <c r="B496" s="194" t="s">
        <v>1565</v>
      </c>
      <c r="C496" s="197" t="s">
        <v>603</v>
      </c>
      <c r="D496" s="201">
        <f>VLOOKUP($C496,'3.내부이동'!$C$7:$AA$501,20,FALSE)</f>
        <v>118</v>
      </c>
      <c r="E496" s="201">
        <f>VLOOKUP($C496,'3.내부이동'!$C$7:$AA$501,21,FALSE)</f>
        <v>118</v>
      </c>
      <c r="F496" s="201">
        <f>VLOOKUP($C496,'3.내부이동'!$C$7:$AA$501,22,FALSE)</f>
        <v>116</v>
      </c>
      <c r="G496" s="201">
        <f>VLOOKUP($C496,'3.내부이동'!$C$7:$AA$501,23,FALSE)</f>
        <v>115</v>
      </c>
      <c r="H496" s="201">
        <f>VLOOKUP($C496,'3.내부이동'!$C$7:$AA$501,24,FALSE)</f>
        <v>118</v>
      </c>
      <c r="I496" s="201">
        <f>VLOOKUP($C496,'3.내부이동'!$C$7:$AA$501,25,FALSE)</f>
        <v>120</v>
      </c>
      <c r="J496" s="114">
        <f>IF(ISERROR(VLOOKUP($C496,'2.사회적인구 행정구역별 집계'!$C$6:$M$73,2,FALSE)),0,VLOOKUP($C496,'2.사회적인구 행정구역별 집계'!$C$6:$M$73,2,FALSE))</f>
        <v>0</v>
      </c>
      <c r="K496" s="114"/>
      <c r="L496" s="114">
        <f>IF(ISERROR(VLOOKUP($C496,'2.사회적인구 행정구역별 집계'!$C$6:$M$73,3,FALSE)),0,VLOOKUP($C496,'2.사회적인구 행정구역별 집계'!$C$6:$M$73,3,FALSE))</f>
        <v>0</v>
      </c>
      <c r="M496" s="114">
        <f>IF(ISERROR(VLOOKUP($C496,'2.사회적인구 행정구역별 집계'!$C$6:$M$73,4,FALSE)),0,VLOOKUP($C496,'2.사회적인구 행정구역별 집계'!$C$6:$M$73,4,FALSE))</f>
        <v>0</v>
      </c>
      <c r="N496" s="114">
        <f>IF(ISERROR(VLOOKUP($C496,'2.사회적인구 행정구역별 집계'!$C$6:$M$73,5,FALSE)),0,VLOOKUP($C496,'2.사회적인구 행정구역별 집계'!$C$6:$M$73,5,FALSE))</f>
        <v>0</v>
      </c>
      <c r="O496" s="114">
        <f>IF(ISERROR(VLOOKUP($C496,'2.사회적인구 행정구역별 집계'!$C$6:$M$73,6,FALSE)),0,VLOOKUP($C496,'2.사회적인구 행정구역별 집계'!$C$6:$M$73,6,FALSE))</f>
        <v>0</v>
      </c>
      <c r="P496" s="160">
        <f t="shared" si="138"/>
        <v>118</v>
      </c>
      <c r="Q496" s="160">
        <f t="shared" si="139"/>
        <v>118</v>
      </c>
      <c r="R496" s="160">
        <f t="shared" si="139"/>
        <v>116</v>
      </c>
      <c r="S496" s="160">
        <f t="shared" si="140"/>
        <v>115</v>
      </c>
      <c r="T496" s="160">
        <f t="shared" si="141"/>
        <v>118</v>
      </c>
      <c r="U496" s="160">
        <f t="shared" si="142"/>
        <v>120</v>
      </c>
    </row>
    <row r="497" spans="1:21" ht="18" customHeight="1">
      <c r="A497" s="194" t="s">
        <v>1560</v>
      </c>
      <c r="B497" s="194" t="s">
        <v>1565</v>
      </c>
      <c r="C497" s="197" t="s">
        <v>604</v>
      </c>
      <c r="D497" s="201">
        <f>VLOOKUP($C497,'3.내부이동'!$C$7:$AA$501,20,FALSE)</f>
        <v>1139</v>
      </c>
      <c r="E497" s="201">
        <f>VLOOKUP($C497,'3.내부이동'!$C$7:$AA$501,21,FALSE)</f>
        <v>1141</v>
      </c>
      <c r="F497" s="201">
        <f>VLOOKUP($C497,'3.내부이동'!$C$7:$AA$501,22,FALSE)</f>
        <v>1123</v>
      </c>
      <c r="G497" s="201">
        <f>VLOOKUP($C497,'3.내부이동'!$C$7:$AA$501,23,FALSE)</f>
        <v>1111</v>
      </c>
      <c r="H497" s="201">
        <f>VLOOKUP($C497,'3.내부이동'!$C$7:$AA$501,24,FALSE)</f>
        <v>1138</v>
      </c>
      <c r="I497" s="201">
        <f>VLOOKUP($C497,'3.내부이동'!$C$7:$AA$501,25,FALSE)</f>
        <v>1159</v>
      </c>
      <c r="J497" s="114">
        <f>IF(ISERROR(VLOOKUP($C497,'2.사회적인구 행정구역별 집계'!$C$6:$M$73,2,FALSE)),0,VLOOKUP($C497,'2.사회적인구 행정구역별 집계'!$C$6:$M$73,2,FALSE))</f>
        <v>0</v>
      </c>
      <c r="K497" s="114"/>
      <c r="L497" s="114">
        <f>IF(ISERROR(VLOOKUP($C497,'2.사회적인구 행정구역별 집계'!$C$6:$M$73,3,FALSE)),0,VLOOKUP($C497,'2.사회적인구 행정구역별 집계'!$C$6:$M$73,3,FALSE))</f>
        <v>0</v>
      </c>
      <c r="M497" s="114">
        <f>IF(ISERROR(VLOOKUP($C497,'2.사회적인구 행정구역별 집계'!$C$6:$M$73,4,FALSE)),0,VLOOKUP($C497,'2.사회적인구 행정구역별 집계'!$C$6:$M$73,4,FALSE))</f>
        <v>0</v>
      </c>
      <c r="N497" s="114">
        <f>IF(ISERROR(VLOOKUP($C497,'2.사회적인구 행정구역별 집계'!$C$6:$M$73,5,FALSE)),0,VLOOKUP($C497,'2.사회적인구 행정구역별 집계'!$C$6:$M$73,5,FALSE))</f>
        <v>0</v>
      </c>
      <c r="O497" s="114">
        <f>IF(ISERROR(VLOOKUP($C497,'2.사회적인구 행정구역별 집계'!$C$6:$M$73,6,FALSE)),0,VLOOKUP($C497,'2.사회적인구 행정구역별 집계'!$C$6:$M$73,6,FALSE))</f>
        <v>0</v>
      </c>
      <c r="P497" s="160">
        <f t="shared" si="138"/>
        <v>1139</v>
      </c>
      <c r="Q497" s="160">
        <f t="shared" si="139"/>
        <v>1141</v>
      </c>
      <c r="R497" s="160">
        <f t="shared" si="139"/>
        <v>1123</v>
      </c>
      <c r="S497" s="160">
        <f t="shared" si="140"/>
        <v>1111</v>
      </c>
      <c r="T497" s="160">
        <f t="shared" si="141"/>
        <v>1138</v>
      </c>
      <c r="U497" s="160">
        <f t="shared" si="142"/>
        <v>1159</v>
      </c>
    </row>
    <row r="498" spans="1:21" ht="18" customHeight="1">
      <c r="A498" s="194" t="s">
        <v>1560</v>
      </c>
      <c r="B498" s="194" t="s">
        <v>1565</v>
      </c>
      <c r="C498" s="197" t="s">
        <v>605</v>
      </c>
      <c r="D498" s="201">
        <f>VLOOKUP($C498,'3.내부이동'!$C$7:$AA$501,20,FALSE)</f>
        <v>3448</v>
      </c>
      <c r="E498" s="201">
        <f>VLOOKUP($C498,'3.내부이동'!$C$7:$AA$501,21,FALSE)</f>
        <v>3453</v>
      </c>
      <c r="F498" s="201">
        <f>VLOOKUP($C498,'3.내부이동'!$C$7:$AA$501,22,FALSE)</f>
        <v>3399</v>
      </c>
      <c r="G498" s="201">
        <f>VLOOKUP($C498,'3.내부이동'!$C$7:$AA$501,23,FALSE)</f>
        <v>3364</v>
      </c>
      <c r="H498" s="201">
        <f>VLOOKUP($C498,'3.내부이동'!$C$7:$AA$501,24,FALSE)</f>
        <v>3445</v>
      </c>
      <c r="I498" s="201">
        <f>VLOOKUP($C498,'3.내부이동'!$C$7:$AA$501,25,FALSE)</f>
        <v>3508</v>
      </c>
      <c r="J498" s="114">
        <f>IF(ISERROR(VLOOKUP($C498,'2.사회적인구 행정구역별 집계'!$C$6:$M$73,2,FALSE)),0,VLOOKUP($C498,'2.사회적인구 행정구역별 집계'!$C$6:$M$73,2,FALSE))</f>
        <v>0</v>
      </c>
      <c r="K498" s="114"/>
      <c r="L498" s="114">
        <f>IF(ISERROR(VLOOKUP($C498,'2.사회적인구 행정구역별 집계'!$C$6:$M$73,3,FALSE)),0,VLOOKUP($C498,'2.사회적인구 행정구역별 집계'!$C$6:$M$73,3,FALSE))</f>
        <v>0</v>
      </c>
      <c r="M498" s="114">
        <f>IF(ISERROR(VLOOKUP($C498,'2.사회적인구 행정구역별 집계'!$C$6:$M$73,4,FALSE)),0,VLOOKUP($C498,'2.사회적인구 행정구역별 집계'!$C$6:$M$73,4,FALSE))</f>
        <v>0</v>
      </c>
      <c r="N498" s="114">
        <f>IF(ISERROR(VLOOKUP($C498,'2.사회적인구 행정구역별 집계'!$C$6:$M$73,5,FALSE)),0,VLOOKUP($C498,'2.사회적인구 행정구역별 집계'!$C$6:$M$73,5,FALSE))</f>
        <v>0</v>
      </c>
      <c r="O498" s="114">
        <f>IF(ISERROR(VLOOKUP($C498,'2.사회적인구 행정구역별 집계'!$C$6:$M$73,6,FALSE)),0,VLOOKUP($C498,'2.사회적인구 행정구역별 집계'!$C$6:$M$73,6,FALSE))</f>
        <v>0</v>
      </c>
      <c r="P498" s="160">
        <f t="shared" si="138"/>
        <v>3448</v>
      </c>
      <c r="Q498" s="160">
        <f t="shared" si="139"/>
        <v>3453</v>
      </c>
      <c r="R498" s="160">
        <f t="shared" si="139"/>
        <v>3399</v>
      </c>
      <c r="S498" s="160">
        <f t="shared" si="140"/>
        <v>3364</v>
      </c>
      <c r="T498" s="160">
        <f t="shared" si="141"/>
        <v>3445</v>
      </c>
      <c r="U498" s="160">
        <f t="shared" si="142"/>
        <v>3508</v>
      </c>
    </row>
    <row r="499" spans="1:21" ht="18" customHeight="1">
      <c r="A499" s="194" t="s">
        <v>1560</v>
      </c>
      <c r="B499" s="194" t="s">
        <v>1565</v>
      </c>
      <c r="C499" s="197" t="s">
        <v>606</v>
      </c>
      <c r="D499" s="201">
        <f>VLOOKUP($C499,'3.내부이동'!$C$7:$AA$501,20,FALSE)</f>
        <v>223</v>
      </c>
      <c r="E499" s="201">
        <f>VLOOKUP($C499,'3.내부이동'!$C$7:$AA$501,21,FALSE)</f>
        <v>223</v>
      </c>
      <c r="F499" s="201">
        <f>VLOOKUP($C499,'3.내부이동'!$C$7:$AA$501,22,FALSE)</f>
        <v>220</v>
      </c>
      <c r="G499" s="201">
        <f>VLOOKUP($C499,'3.내부이동'!$C$7:$AA$501,23,FALSE)</f>
        <v>217</v>
      </c>
      <c r="H499" s="201">
        <f>VLOOKUP($C499,'3.내부이동'!$C$7:$AA$501,24,FALSE)</f>
        <v>223</v>
      </c>
      <c r="I499" s="201">
        <f>VLOOKUP($C499,'3.내부이동'!$C$7:$AA$501,25,FALSE)</f>
        <v>227</v>
      </c>
      <c r="J499" s="114">
        <f>IF(ISERROR(VLOOKUP($C499,'2.사회적인구 행정구역별 집계'!$C$6:$M$73,2,FALSE)),0,VLOOKUP($C499,'2.사회적인구 행정구역별 집계'!$C$6:$M$73,2,FALSE))</f>
        <v>0</v>
      </c>
      <c r="K499" s="114"/>
      <c r="L499" s="114">
        <f>IF(ISERROR(VLOOKUP($C499,'2.사회적인구 행정구역별 집계'!$C$6:$M$73,3,FALSE)),0,VLOOKUP($C499,'2.사회적인구 행정구역별 집계'!$C$6:$M$73,3,FALSE))</f>
        <v>0</v>
      </c>
      <c r="M499" s="114">
        <f>IF(ISERROR(VLOOKUP($C499,'2.사회적인구 행정구역별 집계'!$C$6:$M$73,4,FALSE)),0,VLOOKUP($C499,'2.사회적인구 행정구역별 집계'!$C$6:$M$73,4,FALSE))</f>
        <v>0</v>
      </c>
      <c r="N499" s="114">
        <f>IF(ISERROR(VLOOKUP($C499,'2.사회적인구 행정구역별 집계'!$C$6:$M$73,5,FALSE)),0,VLOOKUP($C499,'2.사회적인구 행정구역별 집계'!$C$6:$M$73,5,FALSE))</f>
        <v>0</v>
      </c>
      <c r="O499" s="114">
        <f>IF(ISERROR(VLOOKUP($C499,'2.사회적인구 행정구역별 집계'!$C$6:$M$73,6,FALSE)),0,VLOOKUP($C499,'2.사회적인구 행정구역별 집계'!$C$6:$M$73,6,FALSE))</f>
        <v>0</v>
      </c>
      <c r="P499" s="160">
        <f t="shared" si="138"/>
        <v>223</v>
      </c>
      <c r="Q499" s="160">
        <f t="shared" si="139"/>
        <v>223</v>
      </c>
      <c r="R499" s="160">
        <f t="shared" si="139"/>
        <v>220</v>
      </c>
      <c r="S499" s="160">
        <f t="shared" si="140"/>
        <v>217</v>
      </c>
      <c r="T499" s="160">
        <f t="shared" si="141"/>
        <v>223</v>
      </c>
      <c r="U499" s="160">
        <f t="shared" si="142"/>
        <v>227</v>
      </c>
    </row>
    <row r="500" spans="1:21" ht="18" customHeight="1">
      <c r="A500" s="194" t="s">
        <v>1560</v>
      </c>
      <c r="B500" s="194" t="s">
        <v>1565</v>
      </c>
      <c r="C500" s="197" t="s">
        <v>607</v>
      </c>
      <c r="D500" s="201">
        <f>VLOOKUP($C500,'3.내부이동'!$C$7:$AA$501,20,FALSE)</f>
        <v>1397</v>
      </c>
      <c r="E500" s="201">
        <f>VLOOKUP($C500,'3.내부이동'!$C$7:$AA$501,21,FALSE)</f>
        <v>1399</v>
      </c>
      <c r="F500" s="201">
        <f>VLOOKUP($C500,'3.내부이동'!$C$7:$AA$501,22,FALSE)</f>
        <v>1377</v>
      </c>
      <c r="G500" s="201">
        <f>VLOOKUP($C500,'3.내부이동'!$C$7:$AA$501,23,FALSE)</f>
        <v>1363</v>
      </c>
      <c r="H500" s="201">
        <f>VLOOKUP($C500,'3.내부이동'!$C$7:$AA$501,24,FALSE)</f>
        <v>1396</v>
      </c>
      <c r="I500" s="201">
        <f>VLOOKUP($C500,'3.내부이동'!$C$7:$AA$501,25,FALSE)</f>
        <v>1421</v>
      </c>
      <c r="J500" s="114">
        <f>IF(ISERROR(VLOOKUP($C500,'2.사회적인구 행정구역별 집계'!$C$6:$M$73,2,FALSE)),0,VLOOKUP($C500,'2.사회적인구 행정구역별 집계'!$C$6:$M$73,2,FALSE))</f>
        <v>0</v>
      </c>
      <c r="K500" s="114"/>
      <c r="L500" s="114">
        <f>IF(ISERROR(VLOOKUP($C500,'2.사회적인구 행정구역별 집계'!$C$6:$M$73,3,FALSE)),0,VLOOKUP($C500,'2.사회적인구 행정구역별 집계'!$C$6:$M$73,3,FALSE))</f>
        <v>0</v>
      </c>
      <c r="M500" s="114">
        <f>IF(ISERROR(VLOOKUP($C500,'2.사회적인구 행정구역별 집계'!$C$6:$M$73,4,FALSE)),0,VLOOKUP($C500,'2.사회적인구 행정구역별 집계'!$C$6:$M$73,4,FALSE))</f>
        <v>0</v>
      </c>
      <c r="N500" s="114">
        <f>IF(ISERROR(VLOOKUP($C500,'2.사회적인구 행정구역별 집계'!$C$6:$M$73,5,FALSE)),0,VLOOKUP($C500,'2.사회적인구 행정구역별 집계'!$C$6:$M$73,5,FALSE))</f>
        <v>0</v>
      </c>
      <c r="O500" s="114">
        <f>IF(ISERROR(VLOOKUP($C500,'2.사회적인구 행정구역별 집계'!$C$6:$M$73,6,FALSE)),0,VLOOKUP($C500,'2.사회적인구 행정구역별 집계'!$C$6:$M$73,6,FALSE))</f>
        <v>0</v>
      </c>
      <c r="P500" s="160">
        <f t="shared" si="138"/>
        <v>1397</v>
      </c>
      <c r="Q500" s="160">
        <f t="shared" si="139"/>
        <v>1399</v>
      </c>
      <c r="R500" s="160">
        <f t="shared" si="139"/>
        <v>1377</v>
      </c>
      <c r="S500" s="160">
        <f t="shared" si="140"/>
        <v>1363</v>
      </c>
      <c r="T500" s="160">
        <f t="shared" si="141"/>
        <v>1396</v>
      </c>
      <c r="U500" s="160">
        <f t="shared" si="142"/>
        <v>1421</v>
      </c>
    </row>
    <row r="501" spans="1:21" ht="18" customHeight="1">
      <c r="A501" s="194" t="s">
        <v>1560</v>
      </c>
      <c r="B501" s="194" t="s">
        <v>1565</v>
      </c>
      <c r="C501" s="197" t="s">
        <v>608</v>
      </c>
      <c r="D501" s="201">
        <f>VLOOKUP($C501,'3.내부이동'!$C$7:$AA$501,20,FALSE)</f>
        <v>90</v>
      </c>
      <c r="E501" s="201">
        <f>VLOOKUP($C501,'3.내부이동'!$C$7:$AA$501,21,FALSE)</f>
        <v>90</v>
      </c>
      <c r="F501" s="201">
        <f>VLOOKUP($C501,'3.내부이동'!$C$7:$AA$501,22,FALSE)</f>
        <v>89</v>
      </c>
      <c r="G501" s="201">
        <f>VLOOKUP($C501,'3.내부이동'!$C$7:$AA$501,23,FALSE)</f>
        <v>88</v>
      </c>
      <c r="H501" s="201">
        <f>VLOOKUP($C501,'3.내부이동'!$C$7:$AA$501,24,FALSE)</f>
        <v>90</v>
      </c>
      <c r="I501" s="201">
        <f>VLOOKUP($C501,'3.내부이동'!$C$7:$AA$501,25,FALSE)</f>
        <v>92</v>
      </c>
      <c r="J501" s="114">
        <f>IF(ISERROR(VLOOKUP($C501,'2.사회적인구 행정구역별 집계'!$C$6:$M$73,2,FALSE)),0,VLOOKUP($C501,'2.사회적인구 행정구역별 집계'!$C$6:$M$73,2,FALSE))</f>
        <v>0</v>
      </c>
      <c r="K501" s="114"/>
      <c r="L501" s="114">
        <f>IF(ISERROR(VLOOKUP($C501,'2.사회적인구 행정구역별 집계'!$C$6:$M$73,3,FALSE)),0,VLOOKUP($C501,'2.사회적인구 행정구역별 집계'!$C$6:$M$73,3,FALSE))</f>
        <v>0</v>
      </c>
      <c r="M501" s="114">
        <f>IF(ISERROR(VLOOKUP($C501,'2.사회적인구 행정구역별 집계'!$C$6:$M$73,4,FALSE)),0,VLOOKUP($C501,'2.사회적인구 행정구역별 집계'!$C$6:$M$73,4,FALSE))</f>
        <v>0</v>
      </c>
      <c r="N501" s="114">
        <f>IF(ISERROR(VLOOKUP($C501,'2.사회적인구 행정구역별 집계'!$C$6:$M$73,5,FALSE)),0,VLOOKUP($C501,'2.사회적인구 행정구역별 집계'!$C$6:$M$73,5,FALSE))</f>
        <v>0</v>
      </c>
      <c r="O501" s="114">
        <f>IF(ISERROR(VLOOKUP($C501,'2.사회적인구 행정구역별 집계'!$C$6:$M$73,6,FALSE)),0,VLOOKUP($C501,'2.사회적인구 행정구역별 집계'!$C$6:$M$73,6,FALSE))</f>
        <v>0</v>
      </c>
      <c r="P501" s="160">
        <f t="shared" si="138"/>
        <v>90</v>
      </c>
      <c r="Q501" s="160">
        <f t="shared" si="139"/>
        <v>90</v>
      </c>
      <c r="R501" s="160">
        <f t="shared" si="139"/>
        <v>89</v>
      </c>
      <c r="S501" s="160">
        <f t="shared" si="140"/>
        <v>88</v>
      </c>
      <c r="T501" s="160">
        <f t="shared" si="141"/>
        <v>90</v>
      </c>
      <c r="U501" s="160">
        <f t="shared" si="142"/>
        <v>92</v>
      </c>
    </row>
  </sheetData>
  <mergeCells count="20">
    <mergeCell ref="B187:C187"/>
    <mergeCell ref="A3:C4"/>
    <mergeCell ref="D3:I3"/>
    <mergeCell ref="J3:O3"/>
    <mergeCell ref="P3:U3"/>
    <mergeCell ref="A5:C5"/>
    <mergeCell ref="B6:C6"/>
    <mergeCell ref="B35:C35"/>
    <mergeCell ref="B94:C94"/>
    <mergeCell ref="B126:C126"/>
    <mergeCell ref="B160:C160"/>
    <mergeCell ref="B414:C414"/>
    <mergeCell ref="B440:C440"/>
    <mergeCell ref="B477:C477"/>
    <mergeCell ref="B214:C214"/>
    <mergeCell ref="B248:C248"/>
    <mergeCell ref="B289:C289"/>
    <mergeCell ref="B313:C313"/>
    <mergeCell ref="B356:C356"/>
    <mergeCell ref="B385:C385"/>
  </mergeCells>
  <phoneticPr fontId="7" type="noConversion"/>
  <printOptions horizontalCentered="1"/>
  <pageMargins left="0.62992125984251968" right="0.62992125984251968" top="0.62992125984251968" bottom="0.62992125984251968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3:Y234"/>
  <sheetViews>
    <sheetView topLeftCell="A205" workbookViewId="0">
      <selection activeCell="H220" sqref="H220"/>
    </sheetView>
  </sheetViews>
  <sheetFormatPr defaultColWidth="8.625" defaultRowHeight="20.100000000000001" customHeight="1"/>
  <cols>
    <col min="1" max="2" width="8.625" style="66"/>
    <col min="3" max="17" width="9.125" style="66" customWidth="1"/>
    <col min="18" max="18" width="8.625" style="167"/>
    <col min="19" max="16384" width="8.625" style="66"/>
  </cols>
  <sheetData>
    <row r="3" spans="1:18" ht="20.100000000000001" customHeight="1">
      <c r="A3" s="236" t="s">
        <v>906</v>
      </c>
      <c r="B3" s="236"/>
      <c r="C3" s="236" t="s">
        <v>1097</v>
      </c>
      <c r="D3" s="236"/>
      <c r="E3" s="236"/>
      <c r="F3" s="236"/>
      <c r="G3" s="236"/>
      <c r="H3" s="236" t="s">
        <v>1098</v>
      </c>
      <c r="I3" s="236"/>
      <c r="J3" s="236"/>
      <c r="K3" s="236"/>
      <c r="L3" s="236"/>
      <c r="M3" s="236" t="s">
        <v>660</v>
      </c>
      <c r="N3" s="236"/>
      <c r="O3" s="236"/>
      <c r="P3" s="236"/>
      <c r="Q3" s="236"/>
      <c r="R3" s="173"/>
    </row>
    <row r="4" spans="1:18" ht="20.100000000000001" customHeight="1">
      <c r="A4" s="236"/>
      <c r="B4" s="236"/>
      <c r="C4" s="161">
        <v>2013</v>
      </c>
      <c r="D4" s="161">
        <v>2015</v>
      </c>
      <c r="E4" s="161">
        <v>2020</v>
      </c>
      <c r="F4" s="161">
        <v>2025</v>
      </c>
      <c r="G4" s="161">
        <v>2030</v>
      </c>
      <c r="H4" s="161">
        <v>2013</v>
      </c>
      <c r="I4" s="161">
        <v>2015</v>
      </c>
      <c r="J4" s="161">
        <v>2020</v>
      </c>
      <c r="K4" s="161">
        <v>2025</v>
      </c>
      <c r="L4" s="161">
        <v>2030</v>
      </c>
      <c r="M4" s="161">
        <v>2013</v>
      </c>
      <c r="N4" s="161">
        <v>2015</v>
      </c>
      <c r="O4" s="161">
        <v>2020</v>
      </c>
      <c r="P4" s="161">
        <v>2025</v>
      </c>
      <c r="Q4" s="161">
        <v>2030</v>
      </c>
      <c r="R4" s="173"/>
    </row>
    <row r="5" spans="1:18" ht="20.100000000000001" customHeight="1">
      <c r="A5" s="236" t="s">
        <v>907</v>
      </c>
      <c r="B5" s="236"/>
      <c r="C5" s="171">
        <f>ROUND('1.계획인구(행정집계)'!C5,-2)</f>
        <v>129000</v>
      </c>
      <c r="D5" s="171">
        <f>ROUND('1.계획인구(행정집계)'!E5,-2)</f>
        <v>130500</v>
      </c>
      <c r="E5" s="171">
        <f>ROUND('1.계획인구(행정집계)'!F5,-2)</f>
        <v>133200</v>
      </c>
      <c r="F5" s="171">
        <f>ROUND('1.계획인구(행정집계)'!G5,-2)</f>
        <v>136200</v>
      </c>
      <c r="G5" s="171">
        <f>ROUND('1.계획인구(행정집계)'!H5,-2)</f>
        <v>138600</v>
      </c>
      <c r="H5" s="158">
        <f t="shared" ref="H5" si="0">H6+H20+H34+H60+H75+H89+H102+H123+H138+H156+H171+H182+H191+H199+H46</f>
        <v>0</v>
      </c>
      <c r="I5" s="158">
        <f t="shared" ref="I5" si="1">I6+I20+I34+I60+I75+I89+I102+I123+I138+I156+I171+I182+I191+I199+I46</f>
        <v>2200</v>
      </c>
      <c r="J5" s="158">
        <f t="shared" ref="J5" si="2">J6+J20+J34+J60+J75+J89+J102+J123+J138+J156+J171+J182+J191+J199+J46</f>
        <v>7800</v>
      </c>
      <c r="K5" s="158">
        <f t="shared" ref="K5" si="3">K6+K20+K34+K60+K75+K89+K102+K123+K138+K156+K171+K182+K191+K199+K46</f>
        <v>7800</v>
      </c>
      <c r="L5" s="158">
        <f>L6+L20+L34+L60+L75+L89+L102+L123+L138+L156+L171+L182+L191+L199+L46</f>
        <v>7800</v>
      </c>
      <c r="M5" s="158">
        <f t="shared" ref="M5" si="4">M6+M20+M34+M60+M75+M89+M102+M123+M138+M156+M171+M182+M191+M199+M46</f>
        <v>129000</v>
      </c>
      <c r="N5" s="158">
        <f t="shared" ref="N5" si="5">N6+N20+N34+N60+N75+N89+N102+N123+N138+N156+N171+N182+N191+N199+N46</f>
        <v>132700</v>
      </c>
      <c r="O5" s="158">
        <f t="shared" ref="O5" si="6">O6+O20+O34+O60+O75+O89+O102+O123+O138+O156+O171+O182+O191+O199+O46</f>
        <v>141000</v>
      </c>
      <c r="P5" s="158">
        <f t="shared" ref="P5" si="7">P6+P20+P34+P60+P75+P89+P102+P123+P138+P156+P171+P182+P191+P199+P46</f>
        <v>144000</v>
      </c>
      <c r="Q5" s="158">
        <f>Q6+Q20+Q34+Q60+Q75+Q89+Q102+Q123+Q138+Q156+Q171+Q182+Q191+Q199+Q46</f>
        <v>146400</v>
      </c>
      <c r="R5" s="175"/>
    </row>
    <row r="6" spans="1:18" ht="20.100000000000001" customHeight="1">
      <c r="A6" s="236" t="s">
        <v>908</v>
      </c>
      <c r="B6" s="157" t="s">
        <v>909</v>
      </c>
      <c r="C6" s="170">
        <f>ROUND('1.계획인구(행정집계)'!C6,-2)</f>
        <v>10600</v>
      </c>
      <c r="D6" s="170">
        <f>ROUND('1.계획인구(행정집계)'!E6,-2)</f>
        <v>10400</v>
      </c>
      <c r="E6" s="170">
        <f>ROUND('1.계획인구(행정집계)'!F6,-2)</f>
        <v>10300</v>
      </c>
      <c r="F6" s="170">
        <f>ROUND('1.계획인구(행정집계)'!G6,-2)</f>
        <v>10600</v>
      </c>
      <c r="G6" s="170">
        <f>ROUND('1.계획인구(행정집계)'!H6,-2)</f>
        <v>10800</v>
      </c>
      <c r="H6" s="159">
        <f>SUM(H7:H19)</f>
        <v>0</v>
      </c>
      <c r="I6" s="159">
        <f t="shared" ref="I6:L6" si="8">SUM(I7:I19)</f>
        <v>0</v>
      </c>
      <c r="J6" s="159">
        <f t="shared" si="8"/>
        <v>0</v>
      </c>
      <c r="K6" s="159">
        <f t="shared" si="8"/>
        <v>0</v>
      </c>
      <c r="L6" s="159">
        <f t="shared" si="8"/>
        <v>0</v>
      </c>
      <c r="M6" s="159">
        <f>SUM(M7:M19)</f>
        <v>10600</v>
      </c>
      <c r="N6" s="159">
        <f t="shared" ref="N6:Q6" si="9">SUM(N7:N19)</f>
        <v>10400</v>
      </c>
      <c r="O6" s="159">
        <f t="shared" si="9"/>
        <v>10300</v>
      </c>
      <c r="P6" s="159">
        <f t="shared" si="9"/>
        <v>10600</v>
      </c>
      <c r="Q6" s="159">
        <f t="shared" si="9"/>
        <v>10800</v>
      </c>
      <c r="R6" s="176"/>
    </row>
    <row r="7" spans="1:18" ht="20.100000000000001" customHeight="1">
      <c r="A7" s="236"/>
      <c r="B7" s="161" t="s">
        <v>910</v>
      </c>
      <c r="C7" s="169">
        <f>ROUND('1.계획인구(행정집계)'!C7,-2)</f>
        <v>500</v>
      </c>
      <c r="D7" s="169">
        <f>ROUND('1.계획인구(행정집계)'!E7,-2)</f>
        <v>500</v>
      </c>
      <c r="E7" s="169">
        <f>ROUND('1.계획인구(행정집계)'!F7,-2)</f>
        <v>500</v>
      </c>
      <c r="F7" s="169">
        <f>ROUND('1.계획인구(행정집계)'!G7,-2)</f>
        <v>500</v>
      </c>
      <c r="G7" s="169">
        <f>ROUND('1.계획인구(행정집계)'!H7,-2)</f>
        <v>500</v>
      </c>
      <c r="H7" s="169">
        <f>ROUND('1.계획인구(행정집계)'!I7,-2)</f>
        <v>0</v>
      </c>
      <c r="I7" s="169">
        <f>ROUND('1.계획인구(행정집계)'!K7,-2)</f>
        <v>0</v>
      </c>
      <c r="J7" s="169">
        <f>ROUND('1.계획인구(행정집계)'!L7,-2)</f>
        <v>0</v>
      </c>
      <c r="K7" s="169">
        <f>ROUND('1.계획인구(행정집계)'!M7,-2)</f>
        <v>0</v>
      </c>
      <c r="L7" s="169">
        <f>ROUND('1.계획인구(행정집계)'!N7,-2)</f>
        <v>0</v>
      </c>
      <c r="M7" s="169">
        <f>C7+H7</f>
        <v>500</v>
      </c>
      <c r="N7" s="169">
        <f t="shared" ref="N7:Q7" si="10">D7+I7</f>
        <v>500</v>
      </c>
      <c r="O7" s="169">
        <f t="shared" si="10"/>
        <v>500</v>
      </c>
      <c r="P7" s="169">
        <f t="shared" si="10"/>
        <v>500</v>
      </c>
      <c r="Q7" s="169">
        <f t="shared" si="10"/>
        <v>500</v>
      </c>
      <c r="R7" s="174"/>
    </row>
    <row r="8" spans="1:18" ht="20.100000000000001" customHeight="1">
      <c r="A8" s="236"/>
      <c r="B8" s="161" t="s">
        <v>911</v>
      </c>
      <c r="C8" s="169">
        <f>ROUND('1.계획인구(행정집계)'!C8,-2)</f>
        <v>600</v>
      </c>
      <c r="D8" s="169">
        <f>ROUND('1.계획인구(행정집계)'!E8,-2)</f>
        <v>600</v>
      </c>
      <c r="E8" s="169">
        <f>ROUND('1.계획인구(행정집계)'!F8,-2)</f>
        <v>600</v>
      </c>
      <c r="F8" s="169">
        <f>ROUND('1.계획인구(행정집계)'!G8,-2)</f>
        <v>600</v>
      </c>
      <c r="G8" s="169">
        <f>ROUND('1.계획인구(행정집계)'!H8,-2)</f>
        <v>600</v>
      </c>
      <c r="H8" s="169">
        <f>ROUND('1.계획인구(행정집계)'!I8,-2)</f>
        <v>0</v>
      </c>
      <c r="I8" s="169">
        <f>ROUND('1.계획인구(행정집계)'!K8,-2)</f>
        <v>0</v>
      </c>
      <c r="J8" s="169">
        <f>ROUND('1.계획인구(행정집계)'!L8,-2)</f>
        <v>0</v>
      </c>
      <c r="K8" s="169">
        <f>ROUND('1.계획인구(행정집계)'!M8,-2)</f>
        <v>0</v>
      </c>
      <c r="L8" s="169">
        <f>ROUND('1.계획인구(행정집계)'!N8,-2)</f>
        <v>0</v>
      </c>
      <c r="M8" s="169">
        <f t="shared" ref="M8:M19" si="11">C8+H8</f>
        <v>600</v>
      </c>
      <c r="N8" s="169">
        <f t="shared" ref="N8:N19" si="12">D8+I8</f>
        <v>600</v>
      </c>
      <c r="O8" s="169">
        <f t="shared" ref="O8:O19" si="13">E8+J8</f>
        <v>600</v>
      </c>
      <c r="P8" s="169">
        <f t="shared" ref="P8:P19" si="14">F8+K8</f>
        <v>600</v>
      </c>
      <c r="Q8" s="169">
        <f t="shared" ref="Q8:Q19" si="15">G8+L8</f>
        <v>600</v>
      </c>
      <c r="R8" s="174"/>
    </row>
    <row r="9" spans="1:18" ht="20.100000000000001" customHeight="1">
      <c r="A9" s="236"/>
      <c r="B9" s="161" t="s">
        <v>912</v>
      </c>
      <c r="C9" s="169">
        <f>ROUND('1.계획인구(행정집계)'!C9,-2)</f>
        <v>200</v>
      </c>
      <c r="D9" s="169">
        <f>ROUND('1.계획인구(행정집계)'!E9,-2)</f>
        <v>200</v>
      </c>
      <c r="E9" s="169">
        <f>ROUND('1.계획인구(행정집계)'!F9,-2)</f>
        <v>200</v>
      </c>
      <c r="F9" s="169">
        <f>ROUND('1.계획인구(행정집계)'!G9,-2)</f>
        <v>200</v>
      </c>
      <c r="G9" s="169">
        <f>ROUND('1.계획인구(행정집계)'!H9,-2)</f>
        <v>200</v>
      </c>
      <c r="H9" s="169">
        <f>ROUND('1.계획인구(행정집계)'!I9,-2)</f>
        <v>0</v>
      </c>
      <c r="I9" s="169">
        <f>ROUND('1.계획인구(행정집계)'!K9,-2)</f>
        <v>0</v>
      </c>
      <c r="J9" s="169">
        <f>ROUND('1.계획인구(행정집계)'!L9,-2)</f>
        <v>0</v>
      </c>
      <c r="K9" s="169">
        <f>ROUND('1.계획인구(행정집계)'!M9,-2)</f>
        <v>0</v>
      </c>
      <c r="L9" s="169">
        <f>ROUND('1.계획인구(행정집계)'!N9,-2)</f>
        <v>0</v>
      </c>
      <c r="M9" s="169">
        <f t="shared" si="11"/>
        <v>200</v>
      </c>
      <c r="N9" s="169">
        <f t="shared" si="12"/>
        <v>200</v>
      </c>
      <c r="O9" s="169">
        <f t="shared" si="13"/>
        <v>200</v>
      </c>
      <c r="P9" s="169">
        <f t="shared" si="14"/>
        <v>200</v>
      </c>
      <c r="Q9" s="169">
        <f t="shared" si="15"/>
        <v>200</v>
      </c>
      <c r="R9" s="174"/>
    </row>
    <row r="10" spans="1:18" ht="20.100000000000001" customHeight="1">
      <c r="A10" s="236"/>
      <c r="B10" s="161" t="s">
        <v>913</v>
      </c>
      <c r="C10" s="169">
        <f>ROUND('1.계획인구(행정집계)'!C10,-2)</f>
        <v>300</v>
      </c>
      <c r="D10" s="169">
        <f>ROUND('1.계획인구(행정집계)'!E10,-2)</f>
        <v>300</v>
      </c>
      <c r="E10" s="169">
        <f>ROUND('1.계획인구(행정집계)'!F10,-2)</f>
        <v>300</v>
      </c>
      <c r="F10" s="169">
        <f>ROUND('1.계획인구(행정집계)'!G10,-2)</f>
        <v>300</v>
      </c>
      <c r="G10" s="169">
        <f>ROUND('1.계획인구(행정집계)'!H10,-2)</f>
        <v>300</v>
      </c>
      <c r="H10" s="169">
        <f>ROUND('1.계획인구(행정집계)'!I10,-2)</f>
        <v>0</v>
      </c>
      <c r="I10" s="169">
        <f>ROUND('1.계획인구(행정집계)'!K10,-2)</f>
        <v>0</v>
      </c>
      <c r="J10" s="169">
        <f>ROUND('1.계획인구(행정집계)'!L10,-2)</f>
        <v>0</v>
      </c>
      <c r="K10" s="169">
        <f>ROUND('1.계획인구(행정집계)'!M10,-2)</f>
        <v>0</v>
      </c>
      <c r="L10" s="169">
        <f>ROUND('1.계획인구(행정집계)'!N10,-2)</f>
        <v>0</v>
      </c>
      <c r="M10" s="169">
        <f t="shared" si="11"/>
        <v>300</v>
      </c>
      <c r="N10" s="169">
        <f t="shared" si="12"/>
        <v>300</v>
      </c>
      <c r="O10" s="169">
        <f t="shared" si="13"/>
        <v>300</v>
      </c>
      <c r="P10" s="169">
        <f t="shared" si="14"/>
        <v>300</v>
      </c>
      <c r="Q10" s="169">
        <f t="shared" si="15"/>
        <v>300</v>
      </c>
      <c r="R10" s="174"/>
    </row>
    <row r="11" spans="1:18" ht="20.100000000000001" customHeight="1">
      <c r="A11" s="236"/>
      <c r="B11" s="161" t="s">
        <v>914</v>
      </c>
      <c r="C11" s="169">
        <f>ROUND('1.계획인구(행정집계)'!C11,-2)</f>
        <v>500</v>
      </c>
      <c r="D11" s="169">
        <f>ROUND('1.계획인구(행정집계)'!E11,-2)</f>
        <v>500</v>
      </c>
      <c r="E11" s="169">
        <f>ROUND('1.계획인구(행정집계)'!F11,-2)</f>
        <v>500</v>
      </c>
      <c r="F11" s="169">
        <f>ROUND('1.계획인구(행정집계)'!G11,-2)</f>
        <v>500</v>
      </c>
      <c r="G11" s="169">
        <f>ROUND('1.계획인구(행정집계)'!H11,-2)</f>
        <v>500</v>
      </c>
      <c r="H11" s="169">
        <f>ROUND('1.계획인구(행정집계)'!I11,-2)</f>
        <v>0</v>
      </c>
      <c r="I11" s="169">
        <f>ROUND('1.계획인구(행정집계)'!K11,-2)</f>
        <v>0</v>
      </c>
      <c r="J11" s="169">
        <f>ROUND('1.계획인구(행정집계)'!L11,-2)</f>
        <v>0</v>
      </c>
      <c r="K11" s="169">
        <f>ROUND('1.계획인구(행정집계)'!M11,-2)</f>
        <v>0</v>
      </c>
      <c r="L11" s="169">
        <f>ROUND('1.계획인구(행정집계)'!N11,-2)</f>
        <v>0</v>
      </c>
      <c r="M11" s="169">
        <f t="shared" si="11"/>
        <v>500</v>
      </c>
      <c r="N11" s="169">
        <f t="shared" si="12"/>
        <v>500</v>
      </c>
      <c r="O11" s="169">
        <f t="shared" si="13"/>
        <v>500</v>
      </c>
      <c r="P11" s="169">
        <f t="shared" si="14"/>
        <v>500</v>
      </c>
      <c r="Q11" s="169">
        <f t="shared" si="15"/>
        <v>500</v>
      </c>
      <c r="R11" s="174"/>
    </row>
    <row r="12" spans="1:18" ht="20.100000000000001" customHeight="1">
      <c r="A12" s="236"/>
      <c r="B12" s="161" t="s">
        <v>915</v>
      </c>
      <c r="C12" s="169">
        <f>ROUND('1.계획인구(행정집계)'!C12,-2)</f>
        <v>600</v>
      </c>
      <c r="D12" s="169">
        <f>ROUND('1.계획인구(행정집계)'!E12,-2)</f>
        <v>600</v>
      </c>
      <c r="E12" s="169">
        <f>ROUND('1.계획인구(행정집계)'!F12,-2)</f>
        <v>600</v>
      </c>
      <c r="F12" s="169">
        <f>ROUND('1.계획인구(행정집계)'!G12,-2)</f>
        <v>600</v>
      </c>
      <c r="G12" s="169">
        <f>ROUND('1.계획인구(행정집계)'!H12,-2)</f>
        <v>600</v>
      </c>
      <c r="H12" s="169">
        <f>ROUND('1.계획인구(행정집계)'!I12,-2)</f>
        <v>0</v>
      </c>
      <c r="I12" s="169">
        <f>ROUND('1.계획인구(행정집계)'!K12,-2)</f>
        <v>0</v>
      </c>
      <c r="J12" s="169">
        <f>ROUND('1.계획인구(행정집계)'!L12,-2)</f>
        <v>0</v>
      </c>
      <c r="K12" s="169">
        <f>ROUND('1.계획인구(행정집계)'!M12,-2)</f>
        <v>0</v>
      </c>
      <c r="L12" s="169">
        <f>ROUND('1.계획인구(행정집계)'!N12,-2)</f>
        <v>0</v>
      </c>
      <c r="M12" s="169">
        <f t="shared" si="11"/>
        <v>600</v>
      </c>
      <c r="N12" s="169">
        <f t="shared" si="12"/>
        <v>600</v>
      </c>
      <c r="O12" s="169">
        <f t="shared" si="13"/>
        <v>600</v>
      </c>
      <c r="P12" s="169">
        <f t="shared" si="14"/>
        <v>600</v>
      </c>
      <c r="Q12" s="169">
        <f t="shared" si="15"/>
        <v>600</v>
      </c>
      <c r="R12" s="174"/>
    </row>
    <row r="13" spans="1:18" ht="20.100000000000001" customHeight="1">
      <c r="A13" s="236"/>
      <c r="B13" s="161" t="s">
        <v>916</v>
      </c>
      <c r="C13" s="169">
        <f>ROUND('1.계획인구(행정집계)'!C13,-2)</f>
        <v>200</v>
      </c>
      <c r="D13" s="169">
        <f>ROUND('1.계획인구(행정집계)'!E13,-2)</f>
        <v>200</v>
      </c>
      <c r="E13" s="169">
        <f>ROUND('1.계획인구(행정집계)'!F13,-2)</f>
        <v>200</v>
      </c>
      <c r="F13" s="169">
        <f>ROUND('1.계획인구(행정집계)'!G13,-2)</f>
        <v>200</v>
      </c>
      <c r="G13" s="169">
        <f>ROUND('1.계획인구(행정집계)'!H13,-2)</f>
        <v>200</v>
      </c>
      <c r="H13" s="169">
        <f>ROUND('1.계획인구(행정집계)'!I13,-2)</f>
        <v>0</v>
      </c>
      <c r="I13" s="169">
        <f>ROUND('1.계획인구(행정집계)'!K13,-2)</f>
        <v>0</v>
      </c>
      <c r="J13" s="169">
        <f>ROUND('1.계획인구(행정집계)'!L13,-2)</f>
        <v>0</v>
      </c>
      <c r="K13" s="169">
        <f>ROUND('1.계획인구(행정집계)'!M13,-2)</f>
        <v>0</v>
      </c>
      <c r="L13" s="169">
        <f>ROUND('1.계획인구(행정집계)'!N13,-2)</f>
        <v>0</v>
      </c>
      <c r="M13" s="169">
        <f t="shared" si="11"/>
        <v>200</v>
      </c>
      <c r="N13" s="169">
        <f t="shared" si="12"/>
        <v>200</v>
      </c>
      <c r="O13" s="169">
        <f t="shared" si="13"/>
        <v>200</v>
      </c>
      <c r="P13" s="169">
        <f t="shared" si="14"/>
        <v>200</v>
      </c>
      <c r="Q13" s="169">
        <f t="shared" si="15"/>
        <v>200</v>
      </c>
      <c r="R13" s="174"/>
    </row>
    <row r="14" spans="1:18" ht="20.100000000000001" customHeight="1">
      <c r="A14" s="236"/>
      <c r="B14" s="161" t="s">
        <v>917</v>
      </c>
      <c r="C14" s="169">
        <f>ROUND('1.계획인구(행정집계)'!C14,-2)</f>
        <v>200</v>
      </c>
      <c r="D14" s="169">
        <f>ROUND('1.계획인구(행정집계)'!E14,-2)</f>
        <v>200</v>
      </c>
      <c r="E14" s="169">
        <f>ROUND('1.계획인구(행정집계)'!F14,-2)</f>
        <v>200</v>
      </c>
      <c r="F14" s="169">
        <f>ROUND('1.계획인구(행정집계)'!G14,-2)</f>
        <v>200</v>
      </c>
      <c r="G14" s="169">
        <f>ROUND('1.계획인구(행정집계)'!H14,-2)</f>
        <v>200</v>
      </c>
      <c r="H14" s="169">
        <f>ROUND('1.계획인구(행정집계)'!I14,-2)</f>
        <v>0</v>
      </c>
      <c r="I14" s="169">
        <f>ROUND('1.계획인구(행정집계)'!K14,-2)</f>
        <v>0</v>
      </c>
      <c r="J14" s="169">
        <f>ROUND('1.계획인구(행정집계)'!L14,-2)</f>
        <v>0</v>
      </c>
      <c r="K14" s="169">
        <f>ROUND('1.계획인구(행정집계)'!M14,-2)</f>
        <v>0</v>
      </c>
      <c r="L14" s="169">
        <f>ROUND('1.계획인구(행정집계)'!N14,-2)</f>
        <v>0</v>
      </c>
      <c r="M14" s="169">
        <f t="shared" si="11"/>
        <v>200</v>
      </c>
      <c r="N14" s="169">
        <f t="shared" si="12"/>
        <v>200</v>
      </c>
      <c r="O14" s="169">
        <f t="shared" si="13"/>
        <v>200</v>
      </c>
      <c r="P14" s="169">
        <f t="shared" si="14"/>
        <v>200</v>
      </c>
      <c r="Q14" s="169">
        <f t="shared" si="15"/>
        <v>200</v>
      </c>
      <c r="R14" s="174"/>
    </row>
    <row r="15" spans="1:18" ht="20.100000000000001" customHeight="1">
      <c r="A15" s="236"/>
      <c r="B15" s="161" t="s">
        <v>918</v>
      </c>
      <c r="C15" s="169">
        <f>ROUND('1.계획인구(행정집계)'!C15,-2)</f>
        <v>2100</v>
      </c>
      <c r="D15" s="169">
        <f>ROUND('1.계획인구(행정집계)'!E15,-2)</f>
        <v>2100</v>
      </c>
      <c r="E15" s="169">
        <f>ROUND('1.계획인구(행정집계)'!F15,-2)</f>
        <v>2000</v>
      </c>
      <c r="F15" s="169">
        <f>ROUND('1.계획인구(행정집계)'!G15,-2)</f>
        <v>2100</v>
      </c>
      <c r="G15" s="169">
        <f>ROUND('1.계획인구(행정집계)'!H15,-2)</f>
        <v>2100</v>
      </c>
      <c r="H15" s="169">
        <f>ROUND('1.계획인구(행정집계)'!I15,-2)</f>
        <v>0</v>
      </c>
      <c r="I15" s="169">
        <f>ROUND('1.계획인구(행정집계)'!K15,-2)</f>
        <v>0</v>
      </c>
      <c r="J15" s="169">
        <f>ROUND('1.계획인구(행정집계)'!L15,-2)</f>
        <v>0</v>
      </c>
      <c r="K15" s="169">
        <f>ROUND('1.계획인구(행정집계)'!M15,-2)</f>
        <v>0</v>
      </c>
      <c r="L15" s="169">
        <f>ROUND('1.계획인구(행정집계)'!N15,-2)</f>
        <v>0</v>
      </c>
      <c r="M15" s="169">
        <f t="shared" si="11"/>
        <v>2100</v>
      </c>
      <c r="N15" s="169">
        <f t="shared" si="12"/>
        <v>2100</v>
      </c>
      <c r="O15" s="169">
        <f t="shared" si="13"/>
        <v>2000</v>
      </c>
      <c r="P15" s="169">
        <f t="shared" si="14"/>
        <v>2100</v>
      </c>
      <c r="Q15" s="169">
        <f t="shared" si="15"/>
        <v>2100</v>
      </c>
      <c r="R15" s="174"/>
    </row>
    <row r="16" spans="1:18" ht="20.100000000000001" customHeight="1">
      <c r="A16" s="236"/>
      <c r="B16" s="161" t="s">
        <v>919</v>
      </c>
      <c r="C16" s="169">
        <f>ROUND('1.계획인구(행정집계)'!C16,-2)</f>
        <v>1800</v>
      </c>
      <c r="D16" s="169">
        <f>ROUND('1.계획인구(행정집계)'!E16,-2)</f>
        <v>1800</v>
      </c>
      <c r="E16" s="169">
        <f>ROUND('1.계획인구(행정집계)'!F16,-2)</f>
        <v>1800</v>
      </c>
      <c r="F16" s="169">
        <f>ROUND('1.계획인구(행정집계)'!G16,-2)</f>
        <v>1800</v>
      </c>
      <c r="G16" s="169">
        <f>ROUND('1.계획인구(행정집계)'!H16,-2)</f>
        <v>1900</v>
      </c>
      <c r="H16" s="169">
        <f>ROUND('1.계획인구(행정집계)'!I16,-2)</f>
        <v>0</v>
      </c>
      <c r="I16" s="169">
        <f>ROUND('1.계획인구(행정집계)'!K16,-2)</f>
        <v>0</v>
      </c>
      <c r="J16" s="169">
        <f>ROUND('1.계획인구(행정집계)'!L16,-2)</f>
        <v>0</v>
      </c>
      <c r="K16" s="169">
        <f>ROUND('1.계획인구(행정집계)'!M16,-2)</f>
        <v>0</v>
      </c>
      <c r="L16" s="169">
        <f>ROUND('1.계획인구(행정집계)'!N16,-2)</f>
        <v>0</v>
      </c>
      <c r="M16" s="169">
        <f t="shared" si="11"/>
        <v>1800</v>
      </c>
      <c r="N16" s="169">
        <f t="shared" si="12"/>
        <v>1800</v>
      </c>
      <c r="O16" s="169">
        <f t="shared" si="13"/>
        <v>1800</v>
      </c>
      <c r="P16" s="169">
        <f t="shared" si="14"/>
        <v>1800</v>
      </c>
      <c r="Q16" s="169">
        <f t="shared" si="15"/>
        <v>1900</v>
      </c>
      <c r="R16" s="174"/>
    </row>
    <row r="17" spans="1:18" ht="20.100000000000001" customHeight="1">
      <c r="A17" s="236"/>
      <c r="B17" s="161" t="s">
        <v>920</v>
      </c>
      <c r="C17" s="169">
        <f>ROUND('1.계획인구(행정집계)'!C17,-2)</f>
        <v>1500</v>
      </c>
      <c r="D17" s="169">
        <f>ROUND('1.계획인구(행정집계)'!E17,-2)</f>
        <v>1500</v>
      </c>
      <c r="E17" s="169">
        <f>ROUND('1.계획인구(행정집계)'!F17,-2)</f>
        <v>1500</v>
      </c>
      <c r="F17" s="169">
        <f>ROUND('1.계획인구(행정집계)'!G17,-2)</f>
        <v>1500</v>
      </c>
      <c r="G17" s="169">
        <f>ROUND('1.계획인구(행정집계)'!H17,-2)</f>
        <v>1500</v>
      </c>
      <c r="H17" s="169">
        <f>ROUND('1.계획인구(행정집계)'!I17,-2)</f>
        <v>0</v>
      </c>
      <c r="I17" s="169">
        <f>ROUND('1.계획인구(행정집계)'!K17,-2)</f>
        <v>0</v>
      </c>
      <c r="J17" s="169">
        <f>ROUND('1.계획인구(행정집계)'!L17,-2)</f>
        <v>0</v>
      </c>
      <c r="K17" s="169">
        <f>ROUND('1.계획인구(행정집계)'!M17,-2)</f>
        <v>0</v>
      </c>
      <c r="L17" s="169">
        <f>ROUND('1.계획인구(행정집계)'!N17,-2)</f>
        <v>0</v>
      </c>
      <c r="M17" s="169">
        <f t="shared" si="11"/>
        <v>1500</v>
      </c>
      <c r="N17" s="169">
        <f t="shared" si="12"/>
        <v>1500</v>
      </c>
      <c r="O17" s="169">
        <f t="shared" si="13"/>
        <v>1500</v>
      </c>
      <c r="P17" s="169">
        <f t="shared" si="14"/>
        <v>1500</v>
      </c>
      <c r="Q17" s="169">
        <f t="shared" si="15"/>
        <v>1500</v>
      </c>
      <c r="R17" s="174"/>
    </row>
    <row r="18" spans="1:18" ht="20.100000000000001" customHeight="1">
      <c r="A18" s="236"/>
      <c r="B18" s="161" t="s">
        <v>921</v>
      </c>
      <c r="C18" s="169">
        <f>ROUND('1.계획인구(행정집계)'!C18,-2)</f>
        <v>1600</v>
      </c>
      <c r="D18" s="169">
        <f>ROUND('1.계획인구(행정집계)'!E18,-2)</f>
        <v>1600</v>
      </c>
      <c r="E18" s="169">
        <f>ROUND('1.계획인구(행정집계)'!F18,-2)</f>
        <v>1600</v>
      </c>
      <c r="F18" s="169">
        <f>ROUND('1.계획인구(행정집계)'!G18,-2)</f>
        <v>1600</v>
      </c>
      <c r="G18" s="169">
        <f>ROUND('1.계획인구(행정집계)'!H18,-2)</f>
        <v>1700</v>
      </c>
      <c r="H18" s="169">
        <f>ROUND('1.계획인구(행정집계)'!I18,-2)</f>
        <v>0</v>
      </c>
      <c r="I18" s="169">
        <f>ROUND('1.계획인구(행정집계)'!K18,-2)</f>
        <v>0</v>
      </c>
      <c r="J18" s="169">
        <f>ROUND('1.계획인구(행정집계)'!L18,-2)</f>
        <v>0</v>
      </c>
      <c r="K18" s="169">
        <f>ROUND('1.계획인구(행정집계)'!M18,-2)</f>
        <v>0</v>
      </c>
      <c r="L18" s="169">
        <f>ROUND('1.계획인구(행정집계)'!N18,-2)</f>
        <v>0</v>
      </c>
      <c r="M18" s="169">
        <f t="shared" si="11"/>
        <v>1600</v>
      </c>
      <c r="N18" s="169">
        <f t="shared" si="12"/>
        <v>1600</v>
      </c>
      <c r="O18" s="169">
        <f t="shared" si="13"/>
        <v>1600</v>
      </c>
      <c r="P18" s="169">
        <f t="shared" si="14"/>
        <v>1600</v>
      </c>
      <c r="Q18" s="169">
        <f t="shared" si="15"/>
        <v>1700</v>
      </c>
      <c r="R18" s="174"/>
    </row>
    <row r="19" spans="1:18" ht="20.100000000000001" customHeight="1">
      <c r="A19" s="236"/>
      <c r="B19" s="161" t="s">
        <v>922</v>
      </c>
      <c r="C19" s="172">
        <f>C6-SUM(C7:C18)</f>
        <v>500</v>
      </c>
      <c r="D19" s="172">
        <f>D6-SUM(D7:D18)</f>
        <v>300</v>
      </c>
      <c r="E19" s="172">
        <f>E6-SUM(E7:E18)</f>
        <v>300</v>
      </c>
      <c r="F19" s="172">
        <f>F6-SUM(F7:F18)</f>
        <v>500</v>
      </c>
      <c r="G19" s="172">
        <f>G6-SUM(G7:G18)</f>
        <v>500</v>
      </c>
      <c r="H19" s="169">
        <f>ROUND('1.계획인구(행정집계)'!I19,-2)</f>
        <v>0</v>
      </c>
      <c r="I19" s="169">
        <f>ROUND('1.계획인구(행정집계)'!K19,-2)</f>
        <v>0</v>
      </c>
      <c r="J19" s="169">
        <f>ROUND('1.계획인구(행정집계)'!L19,-2)</f>
        <v>0</v>
      </c>
      <c r="K19" s="169">
        <f>ROUND('1.계획인구(행정집계)'!M19,-2)</f>
        <v>0</v>
      </c>
      <c r="L19" s="169">
        <f>ROUND('1.계획인구(행정집계)'!N19,-2)</f>
        <v>0</v>
      </c>
      <c r="M19" s="169">
        <f t="shared" si="11"/>
        <v>500</v>
      </c>
      <c r="N19" s="169">
        <f t="shared" si="12"/>
        <v>300</v>
      </c>
      <c r="O19" s="169">
        <f t="shared" si="13"/>
        <v>300</v>
      </c>
      <c r="P19" s="169">
        <f t="shared" si="14"/>
        <v>500</v>
      </c>
      <c r="Q19" s="169">
        <f t="shared" si="15"/>
        <v>500</v>
      </c>
      <c r="R19" s="174"/>
    </row>
    <row r="20" spans="1:18" ht="20.100000000000001" customHeight="1">
      <c r="A20" s="236" t="s">
        <v>923</v>
      </c>
      <c r="B20" s="157" t="s">
        <v>909</v>
      </c>
      <c r="C20" s="170">
        <f>ROUND('1.계획인구(행정집계)'!C20,-2)</f>
        <v>16300</v>
      </c>
      <c r="D20" s="170">
        <f>ROUND('1.계획인구(행정집계)'!E20,-2)</f>
        <v>18400</v>
      </c>
      <c r="E20" s="170">
        <f>ROUND('1.계획인구(행정집계)'!F20,-2)</f>
        <v>18200</v>
      </c>
      <c r="F20" s="170">
        <f>ROUND('1.계획인구(행정집계)'!G20,-2)</f>
        <v>18600</v>
      </c>
      <c r="G20" s="170">
        <f>ROUND('1.계획인구(행정집계)'!H20,-2)</f>
        <v>18900</v>
      </c>
      <c r="H20" s="159">
        <f t="shared" ref="H20:Q20" si="16">SUM(H21:H33)</f>
        <v>0</v>
      </c>
      <c r="I20" s="159">
        <f t="shared" si="16"/>
        <v>1500</v>
      </c>
      <c r="J20" s="159">
        <f t="shared" si="16"/>
        <v>1500</v>
      </c>
      <c r="K20" s="159">
        <f t="shared" si="16"/>
        <v>1500</v>
      </c>
      <c r="L20" s="159">
        <f t="shared" si="16"/>
        <v>1500</v>
      </c>
      <c r="M20" s="159">
        <f t="shared" si="16"/>
        <v>16300</v>
      </c>
      <c r="N20" s="159">
        <f t="shared" si="16"/>
        <v>19900</v>
      </c>
      <c r="O20" s="159">
        <f t="shared" si="16"/>
        <v>19700</v>
      </c>
      <c r="P20" s="159">
        <f t="shared" si="16"/>
        <v>20100</v>
      </c>
      <c r="Q20" s="159">
        <f t="shared" si="16"/>
        <v>20400</v>
      </c>
      <c r="R20" s="176"/>
    </row>
    <row r="21" spans="1:18" ht="20.100000000000001" customHeight="1">
      <c r="A21" s="236"/>
      <c r="B21" s="161" t="s">
        <v>924</v>
      </c>
      <c r="C21" s="172">
        <f>C20-SUM(C22:C33)</f>
        <v>1600</v>
      </c>
      <c r="D21" s="172">
        <f>D20-SUM(D22:D33)</f>
        <v>1600</v>
      </c>
      <c r="E21" s="172">
        <f>E20-SUM(E22:E33)</f>
        <v>1800</v>
      </c>
      <c r="F21" s="172">
        <f>F20-SUM(F22:F33)</f>
        <v>1700</v>
      </c>
      <c r="G21" s="172">
        <f>G20-SUM(G22:G33)</f>
        <v>1700</v>
      </c>
      <c r="H21" s="169">
        <f>ROUND('1.계획인구(행정집계)'!I21,-2)</f>
        <v>0</v>
      </c>
      <c r="I21" s="169">
        <f>ROUND('1.계획인구(행정집계)'!K21,-2)</f>
        <v>0</v>
      </c>
      <c r="J21" s="169">
        <f>ROUND('1.계획인구(행정집계)'!L21,-2)</f>
        <v>0</v>
      </c>
      <c r="K21" s="169">
        <f>ROUND('1.계획인구(행정집계)'!M21,-2)</f>
        <v>0</v>
      </c>
      <c r="L21" s="169">
        <f>ROUND('1.계획인구(행정집계)'!N21,-2)</f>
        <v>0</v>
      </c>
      <c r="M21" s="169">
        <f t="shared" ref="M21:M33" si="17">C21+H21</f>
        <v>1600</v>
      </c>
      <c r="N21" s="169">
        <f t="shared" ref="N21:N33" si="18">D21+I21</f>
        <v>1600</v>
      </c>
      <c r="O21" s="169">
        <f t="shared" ref="O21:O33" si="19">E21+J21</f>
        <v>1800</v>
      </c>
      <c r="P21" s="169">
        <f t="shared" ref="P21:P33" si="20">F21+K21</f>
        <v>1700</v>
      </c>
      <c r="Q21" s="169">
        <f t="shared" ref="Q21:Q33" si="21">G21+L21</f>
        <v>1700</v>
      </c>
      <c r="R21" s="174"/>
    </row>
    <row r="22" spans="1:18" ht="20.100000000000001" customHeight="1">
      <c r="A22" s="236"/>
      <c r="B22" s="161" t="s">
        <v>925</v>
      </c>
      <c r="C22" s="169">
        <f>ROUND('1.계획인구(행정집계)'!C22,-2)</f>
        <v>300</v>
      </c>
      <c r="D22" s="169">
        <f>ROUND('1.계획인구(행정집계)'!E22,-2)</f>
        <v>300</v>
      </c>
      <c r="E22" s="169">
        <f>ROUND('1.계획인구(행정집계)'!F22,-2)</f>
        <v>300</v>
      </c>
      <c r="F22" s="169">
        <f>ROUND('1.계획인구(행정집계)'!G22,-2)</f>
        <v>300</v>
      </c>
      <c r="G22" s="169">
        <f>ROUND('1.계획인구(행정집계)'!H22,-2)</f>
        <v>300</v>
      </c>
      <c r="H22" s="169">
        <f>ROUND('1.계획인구(행정집계)'!I22,-2)</f>
        <v>0</v>
      </c>
      <c r="I22" s="169">
        <f>ROUND('1.계획인구(행정집계)'!K22,-2)</f>
        <v>0</v>
      </c>
      <c r="J22" s="169">
        <f>ROUND('1.계획인구(행정집계)'!L22,-2)</f>
        <v>0</v>
      </c>
      <c r="K22" s="169">
        <f>ROUND('1.계획인구(행정집계)'!M22,-2)</f>
        <v>0</v>
      </c>
      <c r="L22" s="169">
        <f>ROUND('1.계획인구(행정집계)'!N22,-2)</f>
        <v>0</v>
      </c>
      <c r="M22" s="169">
        <f t="shared" si="17"/>
        <v>300</v>
      </c>
      <c r="N22" s="169">
        <f t="shared" si="18"/>
        <v>300</v>
      </c>
      <c r="O22" s="169">
        <f t="shared" si="19"/>
        <v>300</v>
      </c>
      <c r="P22" s="169">
        <f t="shared" si="20"/>
        <v>300</v>
      </c>
      <c r="Q22" s="169">
        <f t="shared" si="21"/>
        <v>300</v>
      </c>
      <c r="R22" s="174"/>
    </row>
    <row r="23" spans="1:18" ht="20.100000000000001" customHeight="1">
      <c r="A23" s="236"/>
      <c r="B23" s="161" t="s">
        <v>926</v>
      </c>
      <c r="C23" s="169">
        <f>ROUND('1.계획인구(행정집계)'!C23,-2)</f>
        <v>1100</v>
      </c>
      <c r="D23" s="169">
        <f>ROUND('1.계획인구(행정집계)'!E23,-2)</f>
        <v>1100</v>
      </c>
      <c r="E23" s="169">
        <f>ROUND('1.계획인구(행정집계)'!F23,-2)</f>
        <v>1000</v>
      </c>
      <c r="F23" s="169">
        <f>ROUND('1.계획인구(행정집계)'!G23,-2)</f>
        <v>1100</v>
      </c>
      <c r="G23" s="169">
        <f>ROUND('1.계획인구(행정집계)'!H23,-2)</f>
        <v>1100</v>
      </c>
      <c r="H23" s="169">
        <f>ROUND('1.계획인구(행정집계)'!I23,-2)</f>
        <v>0</v>
      </c>
      <c r="I23" s="169">
        <f>ROUND('1.계획인구(행정집계)'!K23,-2)</f>
        <v>0</v>
      </c>
      <c r="J23" s="169">
        <f>ROUND('1.계획인구(행정집계)'!L23,-2)</f>
        <v>0</v>
      </c>
      <c r="K23" s="169">
        <f>ROUND('1.계획인구(행정집계)'!M23,-2)</f>
        <v>0</v>
      </c>
      <c r="L23" s="169">
        <f>ROUND('1.계획인구(행정집계)'!N23,-2)</f>
        <v>0</v>
      </c>
      <c r="M23" s="169">
        <f t="shared" si="17"/>
        <v>1100</v>
      </c>
      <c r="N23" s="169">
        <f t="shared" si="18"/>
        <v>1100</v>
      </c>
      <c r="O23" s="169">
        <f t="shared" si="19"/>
        <v>1000</v>
      </c>
      <c r="P23" s="169">
        <f t="shared" si="20"/>
        <v>1100</v>
      </c>
      <c r="Q23" s="169">
        <f t="shared" si="21"/>
        <v>1100</v>
      </c>
      <c r="R23" s="174"/>
    </row>
    <row r="24" spans="1:18" ht="20.100000000000001" customHeight="1">
      <c r="A24" s="236"/>
      <c r="B24" s="161" t="s">
        <v>927</v>
      </c>
      <c r="C24" s="169">
        <f>ROUND('1.계획인구(행정집계)'!C24,-2)</f>
        <v>3600</v>
      </c>
      <c r="D24" s="169">
        <f>ROUND('1.계획인구(행정집계)'!E24,-2)</f>
        <v>5700</v>
      </c>
      <c r="E24" s="169">
        <f>ROUND('1.계획인구(행정집계)'!F24,-2)</f>
        <v>5600</v>
      </c>
      <c r="F24" s="169">
        <f>ROUND('1.계획인구(행정집계)'!G24,-2)</f>
        <v>5700</v>
      </c>
      <c r="G24" s="169">
        <f>ROUND('1.계획인구(행정집계)'!H24,-2)</f>
        <v>5800</v>
      </c>
      <c r="H24" s="169">
        <f>ROUND('1.계획인구(행정집계)'!I24,-2)</f>
        <v>0</v>
      </c>
      <c r="I24" s="169">
        <f>ROUND('1.계획인구(행정집계)'!K24,-2)</f>
        <v>1400</v>
      </c>
      <c r="J24" s="169">
        <f>ROUND('1.계획인구(행정집계)'!L24,-2)</f>
        <v>1400</v>
      </c>
      <c r="K24" s="169">
        <f>ROUND('1.계획인구(행정집계)'!M24,-2)</f>
        <v>1400</v>
      </c>
      <c r="L24" s="169">
        <f>ROUND('1.계획인구(행정집계)'!N24,-2)</f>
        <v>1400</v>
      </c>
      <c r="M24" s="169">
        <f t="shared" si="17"/>
        <v>3600</v>
      </c>
      <c r="N24" s="169">
        <f t="shared" si="18"/>
        <v>7100</v>
      </c>
      <c r="O24" s="169">
        <f t="shared" si="19"/>
        <v>7000</v>
      </c>
      <c r="P24" s="169">
        <f t="shared" si="20"/>
        <v>7100</v>
      </c>
      <c r="Q24" s="169">
        <f t="shared" si="21"/>
        <v>7200</v>
      </c>
      <c r="R24" s="174"/>
    </row>
    <row r="25" spans="1:18" ht="20.100000000000001" customHeight="1">
      <c r="A25" s="236"/>
      <c r="B25" s="161" t="s">
        <v>928</v>
      </c>
      <c r="C25" s="169">
        <f>ROUND('1.계획인구(행정집계)'!C25,-2)</f>
        <v>300</v>
      </c>
      <c r="D25" s="169">
        <f>ROUND('1.계획인구(행정집계)'!E25,-2)</f>
        <v>300</v>
      </c>
      <c r="E25" s="169">
        <f>ROUND('1.계획인구(행정집계)'!F25,-2)</f>
        <v>300</v>
      </c>
      <c r="F25" s="169">
        <f>ROUND('1.계획인구(행정집계)'!G25,-2)</f>
        <v>300</v>
      </c>
      <c r="G25" s="169">
        <f>ROUND('1.계획인구(행정집계)'!H25,-2)</f>
        <v>300</v>
      </c>
      <c r="H25" s="169">
        <f>ROUND('1.계획인구(행정집계)'!I25,-2)</f>
        <v>0</v>
      </c>
      <c r="I25" s="169">
        <f>ROUND('1.계획인구(행정집계)'!K25,-2)</f>
        <v>0</v>
      </c>
      <c r="J25" s="169">
        <f>ROUND('1.계획인구(행정집계)'!L25,-2)</f>
        <v>0</v>
      </c>
      <c r="K25" s="169">
        <f>ROUND('1.계획인구(행정집계)'!M25,-2)</f>
        <v>0</v>
      </c>
      <c r="L25" s="169">
        <f>ROUND('1.계획인구(행정집계)'!N25,-2)</f>
        <v>0</v>
      </c>
      <c r="M25" s="169">
        <f t="shared" si="17"/>
        <v>300</v>
      </c>
      <c r="N25" s="169">
        <f t="shared" si="18"/>
        <v>300</v>
      </c>
      <c r="O25" s="169">
        <f t="shared" si="19"/>
        <v>300</v>
      </c>
      <c r="P25" s="169">
        <f t="shared" si="20"/>
        <v>300</v>
      </c>
      <c r="Q25" s="169">
        <f t="shared" si="21"/>
        <v>300</v>
      </c>
      <c r="R25" s="174"/>
    </row>
    <row r="26" spans="1:18" ht="20.100000000000001" customHeight="1">
      <c r="A26" s="236"/>
      <c r="B26" s="161" t="s">
        <v>929</v>
      </c>
      <c r="C26" s="169">
        <f>ROUND('1.계획인구(행정집계)'!C26,-2)</f>
        <v>300</v>
      </c>
      <c r="D26" s="169">
        <f>ROUND('1.계획인구(행정집계)'!E26,-2)</f>
        <v>300</v>
      </c>
      <c r="E26" s="169">
        <f>ROUND('1.계획인구(행정집계)'!F26,-2)</f>
        <v>300</v>
      </c>
      <c r="F26" s="169">
        <f>ROUND('1.계획인구(행정집계)'!G26,-2)</f>
        <v>300</v>
      </c>
      <c r="G26" s="169">
        <f>ROUND('1.계획인구(행정집계)'!H26,-2)</f>
        <v>300</v>
      </c>
      <c r="H26" s="169">
        <f>ROUND('1.계획인구(행정집계)'!I26,-2)</f>
        <v>0</v>
      </c>
      <c r="I26" s="169">
        <f>ROUND('1.계획인구(행정집계)'!K26,-2)</f>
        <v>0</v>
      </c>
      <c r="J26" s="169">
        <f>ROUND('1.계획인구(행정집계)'!L26,-2)</f>
        <v>0</v>
      </c>
      <c r="K26" s="169">
        <f>ROUND('1.계획인구(행정집계)'!M26,-2)</f>
        <v>0</v>
      </c>
      <c r="L26" s="169">
        <f>ROUND('1.계획인구(행정집계)'!N26,-2)</f>
        <v>0</v>
      </c>
      <c r="M26" s="169">
        <f t="shared" si="17"/>
        <v>300</v>
      </c>
      <c r="N26" s="169">
        <f t="shared" si="18"/>
        <v>300</v>
      </c>
      <c r="O26" s="169">
        <f t="shared" si="19"/>
        <v>300</v>
      </c>
      <c r="P26" s="169">
        <f t="shared" si="20"/>
        <v>300</v>
      </c>
      <c r="Q26" s="169">
        <f t="shared" si="21"/>
        <v>300</v>
      </c>
      <c r="R26" s="174"/>
    </row>
    <row r="27" spans="1:18" ht="20.100000000000001" customHeight="1">
      <c r="A27" s="236"/>
      <c r="B27" s="161" t="s">
        <v>930</v>
      </c>
      <c r="C27" s="169">
        <f>ROUND('1.계획인구(행정집계)'!C27,-2)</f>
        <v>400</v>
      </c>
      <c r="D27" s="169">
        <f>ROUND('1.계획인구(행정집계)'!E27,-2)</f>
        <v>400</v>
      </c>
      <c r="E27" s="169">
        <f>ROUND('1.계획인구(행정집계)'!F27,-2)</f>
        <v>300</v>
      </c>
      <c r="F27" s="169">
        <f>ROUND('1.계획인구(행정집계)'!G27,-2)</f>
        <v>400</v>
      </c>
      <c r="G27" s="169">
        <f>ROUND('1.계획인구(행정집계)'!H27,-2)</f>
        <v>400</v>
      </c>
      <c r="H27" s="169">
        <f>ROUND('1.계획인구(행정집계)'!I27,-2)</f>
        <v>0</v>
      </c>
      <c r="I27" s="169">
        <f>ROUND('1.계획인구(행정집계)'!K27,-2)</f>
        <v>0</v>
      </c>
      <c r="J27" s="169">
        <f>ROUND('1.계획인구(행정집계)'!L27,-2)</f>
        <v>0</v>
      </c>
      <c r="K27" s="169">
        <f>ROUND('1.계획인구(행정집계)'!M27,-2)</f>
        <v>0</v>
      </c>
      <c r="L27" s="169">
        <f>ROUND('1.계획인구(행정집계)'!N27,-2)</f>
        <v>0</v>
      </c>
      <c r="M27" s="169">
        <f t="shared" si="17"/>
        <v>400</v>
      </c>
      <c r="N27" s="169">
        <f t="shared" si="18"/>
        <v>400</v>
      </c>
      <c r="O27" s="169">
        <f t="shared" si="19"/>
        <v>300</v>
      </c>
      <c r="P27" s="169">
        <f t="shared" si="20"/>
        <v>400</v>
      </c>
      <c r="Q27" s="169">
        <f t="shared" si="21"/>
        <v>400</v>
      </c>
      <c r="R27" s="174"/>
    </row>
    <row r="28" spans="1:18" ht="20.100000000000001" customHeight="1">
      <c r="A28" s="236"/>
      <c r="B28" s="161" t="s">
        <v>931</v>
      </c>
      <c r="C28" s="169">
        <f>ROUND('1.계획인구(행정집계)'!C28,-2)</f>
        <v>800</v>
      </c>
      <c r="D28" s="169">
        <f>ROUND('1.계획인구(행정집계)'!E28,-2)</f>
        <v>800</v>
      </c>
      <c r="E28" s="169">
        <f>ROUND('1.계획인구(행정집계)'!F28,-2)</f>
        <v>800</v>
      </c>
      <c r="F28" s="169">
        <f>ROUND('1.계획인구(행정집계)'!G28,-2)</f>
        <v>800</v>
      </c>
      <c r="G28" s="169">
        <f>ROUND('1.계획인구(행정집계)'!H28,-2)</f>
        <v>800</v>
      </c>
      <c r="H28" s="169">
        <f>ROUND('1.계획인구(행정집계)'!I28,-2)</f>
        <v>0</v>
      </c>
      <c r="I28" s="169">
        <f>ROUND('1.계획인구(행정집계)'!K28,-2)</f>
        <v>0</v>
      </c>
      <c r="J28" s="169">
        <f>ROUND('1.계획인구(행정집계)'!L28,-2)</f>
        <v>0</v>
      </c>
      <c r="K28" s="169">
        <f>ROUND('1.계획인구(행정집계)'!M28,-2)</f>
        <v>0</v>
      </c>
      <c r="L28" s="169">
        <f>ROUND('1.계획인구(행정집계)'!N28,-2)</f>
        <v>0</v>
      </c>
      <c r="M28" s="169">
        <f t="shared" si="17"/>
        <v>800</v>
      </c>
      <c r="N28" s="169">
        <f t="shared" si="18"/>
        <v>800</v>
      </c>
      <c r="O28" s="169">
        <f t="shared" si="19"/>
        <v>800</v>
      </c>
      <c r="P28" s="169">
        <f t="shared" si="20"/>
        <v>800</v>
      </c>
      <c r="Q28" s="169">
        <f t="shared" si="21"/>
        <v>800</v>
      </c>
      <c r="R28" s="174"/>
    </row>
    <row r="29" spans="1:18" ht="20.100000000000001" customHeight="1">
      <c r="A29" s="236"/>
      <c r="B29" s="161" t="s">
        <v>932</v>
      </c>
      <c r="C29" s="169">
        <f>ROUND('1.계획인구(행정집계)'!C29,-2)</f>
        <v>600</v>
      </c>
      <c r="D29" s="169">
        <f>ROUND('1.계획인구(행정집계)'!E29,-2)</f>
        <v>600</v>
      </c>
      <c r="E29" s="169">
        <f>ROUND('1.계획인구(행정집계)'!F29,-2)</f>
        <v>600</v>
      </c>
      <c r="F29" s="169">
        <f>ROUND('1.계획인구(행정집계)'!G29,-2)</f>
        <v>600</v>
      </c>
      <c r="G29" s="169">
        <f>ROUND('1.계획인구(행정집계)'!H29,-2)</f>
        <v>700</v>
      </c>
      <c r="H29" s="169">
        <f>ROUND('1.계획인구(행정집계)'!I29,-2)</f>
        <v>0</v>
      </c>
      <c r="I29" s="169">
        <f>ROUND('1.계획인구(행정집계)'!K29,-2)</f>
        <v>0</v>
      </c>
      <c r="J29" s="169">
        <f>ROUND('1.계획인구(행정집계)'!L29,-2)</f>
        <v>0</v>
      </c>
      <c r="K29" s="169">
        <f>ROUND('1.계획인구(행정집계)'!M29,-2)</f>
        <v>0</v>
      </c>
      <c r="L29" s="169">
        <f>ROUND('1.계획인구(행정집계)'!N29,-2)</f>
        <v>0</v>
      </c>
      <c r="M29" s="169">
        <f t="shared" si="17"/>
        <v>600</v>
      </c>
      <c r="N29" s="169">
        <f t="shared" si="18"/>
        <v>600</v>
      </c>
      <c r="O29" s="169">
        <f t="shared" si="19"/>
        <v>600</v>
      </c>
      <c r="P29" s="169">
        <f t="shared" si="20"/>
        <v>600</v>
      </c>
      <c r="Q29" s="169">
        <f t="shared" si="21"/>
        <v>700</v>
      </c>
      <c r="R29" s="174"/>
    </row>
    <row r="30" spans="1:18" ht="20.100000000000001" customHeight="1">
      <c r="A30" s="236"/>
      <c r="B30" s="161" t="s">
        <v>933</v>
      </c>
      <c r="C30" s="169">
        <f>ROUND('1.계획인구(행정집계)'!C30,-2)</f>
        <v>700</v>
      </c>
      <c r="D30" s="169">
        <f>ROUND('1.계획인구(행정집계)'!E30,-2)</f>
        <v>700</v>
      </c>
      <c r="E30" s="169">
        <f>ROUND('1.계획인구(행정집계)'!F30,-2)</f>
        <v>700</v>
      </c>
      <c r="F30" s="169">
        <f>ROUND('1.계획인구(행정집계)'!G30,-2)</f>
        <v>700</v>
      </c>
      <c r="G30" s="169">
        <f>ROUND('1.계획인구(행정집계)'!H30,-2)</f>
        <v>700</v>
      </c>
      <c r="H30" s="169">
        <f>ROUND('1.계획인구(행정집계)'!I30,-2)</f>
        <v>0</v>
      </c>
      <c r="I30" s="169">
        <f>ROUND('1.계획인구(행정집계)'!K30,-2)</f>
        <v>0</v>
      </c>
      <c r="J30" s="169">
        <f>ROUND('1.계획인구(행정집계)'!L30,-2)</f>
        <v>0</v>
      </c>
      <c r="K30" s="169">
        <f>ROUND('1.계획인구(행정집계)'!M30,-2)</f>
        <v>0</v>
      </c>
      <c r="L30" s="169">
        <f>ROUND('1.계획인구(행정집계)'!N30,-2)</f>
        <v>0</v>
      </c>
      <c r="M30" s="169">
        <f t="shared" si="17"/>
        <v>700</v>
      </c>
      <c r="N30" s="169">
        <f t="shared" si="18"/>
        <v>700</v>
      </c>
      <c r="O30" s="169">
        <f t="shared" si="19"/>
        <v>700</v>
      </c>
      <c r="P30" s="169">
        <f t="shared" si="20"/>
        <v>700</v>
      </c>
      <c r="Q30" s="169">
        <f t="shared" si="21"/>
        <v>700</v>
      </c>
      <c r="R30" s="174"/>
    </row>
    <row r="31" spans="1:18" ht="20.100000000000001" customHeight="1">
      <c r="A31" s="236"/>
      <c r="B31" s="161" t="s">
        <v>934</v>
      </c>
      <c r="C31" s="169">
        <f>ROUND('1.계획인구(행정집계)'!C31,-2)</f>
        <v>5500</v>
      </c>
      <c r="D31" s="169">
        <f>ROUND('1.계획인구(행정집계)'!E31,-2)</f>
        <v>5500</v>
      </c>
      <c r="E31" s="169">
        <f>ROUND('1.계획인구(행정집계)'!F31,-2)</f>
        <v>5400</v>
      </c>
      <c r="F31" s="169">
        <f>ROUND('1.계획인구(행정집계)'!G31,-2)</f>
        <v>5600</v>
      </c>
      <c r="G31" s="169">
        <f>ROUND('1.계획인구(행정집계)'!H31,-2)</f>
        <v>5700</v>
      </c>
      <c r="H31" s="169">
        <f>ROUND('1.계획인구(행정집계)'!I31,-2)</f>
        <v>0</v>
      </c>
      <c r="I31" s="169">
        <f>ROUND('1.계획인구(행정집계)'!K31,-2)</f>
        <v>100</v>
      </c>
      <c r="J31" s="169">
        <f>ROUND('1.계획인구(행정집계)'!L31,-2)</f>
        <v>100</v>
      </c>
      <c r="K31" s="169">
        <f>ROUND('1.계획인구(행정집계)'!M31,-2)</f>
        <v>100</v>
      </c>
      <c r="L31" s="169">
        <f>ROUND('1.계획인구(행정집계)'!N31,-2)</f>
        <v>100</v>
      </c>
      <c r="M31" s="169">
        <f t="shared" si="17"/>
        <v>5500</v>
      </c>
      <c r="N31" s="169">
        <f t="shared" si="18"/>
        <v>5600</v>
      </c>
      <c r="O31" s="169">
        <f t="shared" si="19"/>
        <v>5500</v>
      </c>
      <c r="P31" s="169">
        <f t="shared" si="20"/>
        <v>5700</v>
      </c>
      <c r="Q31" s="169">
        <f t="shared" si="21"/>
        <v>5800</v>
      </c>
      <c r="R31" s="174"/>
    </row>
    <row r="32" spans="1:18" ht="20.100000000000001" customHeight="1">
      <c r="A32" s="236"/>
      <c r="B32" s="161" t="s">
        <v>935</v>
      </c>
      <c r="C32" s="169">
        <f>ROUND('1.계획인구(행정집계)'!C32,-2)</f>
        <v>400</v>
      </c>
      <c r="D32" s="169">
        <f>ROUND('1.계획인구(행정집계)'!E32,-2)</f>
        <v>400</v>
      </c>
      <c r="E32" s="169">
        <f>ROUND('1.계획인구(행정집계)'!F32,-2)</f>
        <v>400</v>
      </c>
      <c r="F32" s="169">
        <f>ROUND('1.계획인구(행정집계)'!G32,-2)</f>
        <v>400</v>
      </c>
      <c r="G32" s="169">
        <f>ROUND('1.계획인구(행정집계)'!H32,-2)</f>
        <v>400</v>
      </c>
      <c r="H32" s="169">
        <f>ROUND('1.계획인구(행정집계)'!I32,-2)</f>
        <v>0</v>
      </c>
      <c r="I32" s="169">
        <f>ROUND('1.계획인구(행정집계)'!K32,-2)</f>
        <v>0</v>
      </c>
      <c r="J32" s="169">
        <f>ROUND('1.계획인구(행정집계)'!L32,-2)</f>
        <v>0</v>
      </c>
      <c r="K32" s="169">
        <f>ROUND('1.계획인구(행정집계)'!M32,-2)</f>
        <v>0</v>
      </c>
      <c r="L32" s="169">
        <f>ROUND('1.계획인구(행정집계)'!N32,-2)</f>
        <v>0</v>
      </c>
      <c r="M32" s="169">
        <f t="shared" si="17"/>
        <v>400</v>
      </c>
      <c r="N32" s="169">
        <f t="shared" si="18"/>
        <v>400</v>
      </c>
      <c r="O32" s="169">
        <f t="shared" si="19"/>
        <v>400</v>
      </c>
      <c r="P32" s="169">
        <f t="shared" si="20"/>
        <v>400</v>
      </c>
      <c r="Q32" s="169">
        <f t="shared" si="21"/>
        <v>400</v>
      </c>
      <c r="R32" s="174"/>
    </row>
    <row r="33" spans="1:18" ht="20.100000000000001" customHeight="1">
      <c r="A33" s="236"/>
      <c r="B33" s="161" t="s">
        <v>936</v>
      </c>
      <c r="C33" s="169">
        <f>ROUND('1.계획인구(행정집계)'!C33,-2)</f>
        <v>700</v>
      </c>
      <c r="D33" s="169">
        <f>ROUND('1.계획인구(행정집계)'!E33,-2)</f>
        <v>700</v>
      </c>
      <c r="E33" s="169">
        <f>ROUND('1.계획인구(행정집계)'!F33,-2)</f>
        <v>700</v>
      </c>
      <c r="F33" s="169">
        <f>ROUND('1.계획인구(행정집계)'!G33,-2)</f>
        <v>700</v>
      </c>
      <c r="G33" s="169">
        <f>ROUND('1.계획인구(행정집계)'!H33,-2)</f>
        <v>700</v>
      </c>
      <c r="H33" s="169">
        <f>ROUND('1.계획인구(행정집계)'!I33,-2)</f>
        <v>0</v>
      </c>
      <c r="I33" s="169">
        <f>ROUND('1.계획인구(행정집계)'!K33,-2)</f>
        <v>0</v>
      </c>
      <c r="J33" s="169">
        <f>ROUND('1.계획인구(행정집계)'!L33,-2)</f>
        <v>0</v>
      </c>
      <c r="K33" s="169">
        <f>ROUND('1.계획인구(행정집계)'!M33,-2)</f>
        <v>0</v>
      </c>
      <c r="L33" s="169">
        <f>ROUND('1.계획인구(행정집계)'!N33,-2)</f>
        <v>0</v>
      </c>
      <c r="M33" s="169">
        <f t="shared" si="17"/>
        <v>700</v>
      </c>
      <c r="N33" s="169">
        <f t="shared" si="18"/>
        <v>700</v>
      </c>
      <c r="O33" s="169">
        <f t="shared" si="19"/>
        <v>700</v>
      </c>
      <c r="P33" s="169">
        <f t="shared" si="20"/>
        <v>700</v>
      </c>
      <c r="Q33" s="169">
        <f t="shared" si="21"/>
        <v>700</v>
      </c>
      <c r="R33" s="174"/>
    </row>
    <row r="34" spans="1:18" ht="20.100000000000001" customHeight="1">
      <c r="A34" s="236" t="s">
        <v>937</v>
      </c>
      <c r="B34" s="157" t="s">
        <v>909</v>
      </c>
      <c r="C34" s="170">
        <f>ROUND('1.계획인구(행정집계)'!C34,-2)</f>
        <v>5400</v>
      </c>
      <c r="D34" s="170">
        <f>ROUND('1.계획인구(행정집계)'!E34,-2)</f>
        <v>5300</v>
      </c>
      <c r="E34" s="170">
        <f>ROUND('1.계획인구(행정집계)'!F34,-2)</f>
        <v>5200</v>
      </c>
      <c r="F34" s="170">
        <f>ROUND('1.계획인구(행정집계)'!G34,-2)</f>
        <v>5400</v>
      </c>
      <c r="G34" s="170">
        <f>ROUND('1.계획인구(행정집계)'!H34,-2)</f>
        <v>5400</v>
      </c>
      <c r="H34" s="159">
        <f t="shared" ref="H34:Q34" si="22">SUM(H35:H45)</f>
        <v>0</v>
      </c>
      <c r="I34" s="159">
        <f t="shared" si="22"/>
        <v>0</v>
      </c>
      <c r="J34" s="159">
        <f t="shared" si="22"/>
        <v>0</v>
      </c>
      <c r="K34" s="159">
        <f t="shared" si="22"/>
        <v>0</v>
      </c>
      <c r="L34" s="159">
        <f t="shared" si="22"/>
        <v>0</v>
      </c>
      <c r="M34" s="159">
        <f t="shared" si="22"/>
        <v>5400</v>
      </c>
      <c r="N34" s="159">
        <f t="shared" si="22"/>
        <v>5300</v>
      </c>
      <c r="O34" s="159">
        <f t="shared" si="22"/>
        <v>5200</v>
      </c>
      <c r="P34" s="159">
        <f t="shared" si="22"/>
        <v>5400</v>
      </c>
      <c r="Q34" s="159">
        <f t="shared" si="22"/>
        <v>5400</v>
      </c>
      <c r="R34" s="176"/>
    </row>
    <row r="35" spans="1:18" ht="20.100000000000001" customHeight="1">
      <c r="A35" s="236"/>
      <c r="B35" s="161" t="s">
        <v>938</v>
      </c>
      <c r="C35" s="172">
        <f>C34-SUM(C36:C45)</f>
        <v>300</v>
      </c>
      <c r="D35" s="172">
        <f>D34-SUM(D36:D45)</f>
        <v>300</v>
      </c>
      <c r="E35" s="172">
        <f>E34-SUM(E36:E45)</f>
        <v>200</v>
      </c>
      <c r="F35" s="172">
        <f>F34-SUM(F36:F45)</f>
        <v>300</v>
      </c>
      <c r="G35" s="172">
        <f>G34-SUM(G36:G45)</f>
        <v>300</v>
      </c>
      <c r="H35" s="169">
        <f>ROUND('1.계획인구(행정집계)'!I35,-2)</f>
        <v>0</v>
      </c>
      <c r="I35" s="169">
        <f>ROUND('1.계획인구(행정집계)'!K35,-2)</f>
        <v>0</v>
      </c>
      <c r="J35" s="169">
        <f>ROUND('1.계획인구(행정집계)'!L35,-2)</f>
        <v>0</v>
      </c>
      <c r="K35" s="169">
        <f>ROUND('1.계획인구(행정집계)'!M35,-2)</f>
        <v>0</v>
      </c>
      <c r="L35" s="169">
        <f>ROUND('1.계획인구(행정집계)'!N35,-2)</f>
        <v>0</v>
      </c>
      <c r="M35" s="169">
        <f t="shared" ref="M35:M45" si="23">C35+H35</f>
        <v>300</v>
      </c>
      <c r="N35" s="169">
        <f t="shared" ref="N35:N45" si="24">D35+I35</f>
        <v>300</v>
      </c>
      <c r="O35" s="169">
        <f t="shared" ref="O35:O45" si="25">E35+J35</f>
        <v>200</v>
      </c>
      <c r="P35" s="169">
        <f t="shared" ref="P35:P45" si="26">F35+K35</f>
        <v>300</v>
      </c>
      <c r="Q35" s="169">
        <f t="shared" ref="Q35:Q45" si="27">G35+L35</f>
        <v>300</v>
      </c>
      <c r="R35" s="174"/>
    </row>
    <row r="36" spans="1:18" ht="20.100000000000001" customHeight="1">
      <c r="A36" s="236"/>
      <c r="B36" s="161" t="s">
        <v>939</v>
      </c>
      <c r="C36" s="169">
        <f>ROUND('1.계획인구(행정집계)'!C36,-2)</f>
        <v>500</v>
      </c>
      <c r="D36" s="169">
        <f>ROUND('1.계획인구(행정집계)'!E36,-2)</f>
        <v>500</v>
      </c>
      <c r="E36" s="169">
        <f>ROUND('1.계획인구(행정집계)'!F36,-2)</f>
        <v>500</v>
      </c>
      <c r="F36" s="169">
        <f>ROUND('1.계획인구(행정집계)'!G36,-2)</f>
        <v>500</v>
      </c>
      <c r="G36" s="169">
        <f>ROUND('1.계획인구(행정집계)'!H36,-2)</f>
        <v>500</v>
      </c>
      <c r="H36" s="169">
        <f>ROUND('1.계획인구(행정집계)'!I36,-2)</f>
        <v>0</v>
      </c>
      <c r="I36" s="169">
        <f>ROUND('1.계획인구(행정집계)'!K36,-2)</f>
        <v>0</v>
      </c>
      <c r="J36" s="169">
        <f>ROUND('1.계획인구(행정집계)'!L36,-2)</f>
        <v>0</v>
      </c>
      <c r="K36" s="169">
        <f>ROUND('1.계획인구(행정집계)'!M36,-2)</f>
        <v>0</v>
      </c>
      <c r="L36" s="169">
        <f>ROUND('1.계획인구(행정집계)'!N36,-2)</f>
        <v>0</v>
      </c>
      <c r="M36" s="169">
        <f t="shared" si="23"/>
        <v>500</v>
      </c>
      <c r="N36" s="169">
        <f t="shared" si="24"/>
        <v>500</v>
      </c>
      <c r="O36" s="169">
        <f t="shared" si="25"/>
        <v>500</v>
      </c>
      <c r="P36" s="169">
        <f t="shared" si="26"/>
        <v>500</v>
      </c>
      <c r="Q36" s="169">
        <f t="shared" si="27"/>
        <v>500</v>
      </c>
      <c r="R36" s="174"/>
    </row>
    <row r="37" spans="1:18" ht="20.100000000000001" customHeight="1">
      <c r="A37" s="236"/>
      <c r="B37" s="161" t="s">
        <v>940</v>
      </c>
      <c r="C37" s="169">
        <f>ROUND('1.계획인구(행정집계)'!C37,-2)</f>
        <v>300</v>
      </c>
      <c r="D37" s="169">
        <f>ROUND('1.계획인구(행정집계)'!E37,-2)</f>
        <v>300</v>
      </c>
      <c r="E37" s="169">
        <f>ROUND('1.계획인구(행정집계)'!F37,-2)</f>
        <v>300</v>
      </c>
      <c r="F37" s="169">
        <f>ROUND('1.계획인구(행정집계)'!G37,-2)</f>
        <v>300</v>
      </c>
      <c r="G37" s="169">
        <f>ROUND('1.계획인구(행정집계)'!H37,-2)</f>
        <v>300</v>
      </c>
      <c r="H37" s="169">
        <f>ROUND('1.계획인구(행정집계)'!I37,-2)</f>
        <v>0</v>
      </c>
      <c r="I37" s="169">
        <f>ROUND('1.계획인구(행정집계)'!K37,-2)</f>
        <v>0</v>
      </c>
      <c r="J37" s="169">
        <f>ROUND('1.계획인구(행정집계)'!L37,-2)</f>
        <v>0</v>
      </c>
      <c r="K37" s="169">
        <f>ROUND('1.계획인구(행정집계)'!M37,-2)</f>
        <v>0</v>
      </c>
      <c r="L37" s="169">
        <f>ROUND('1.계획인구(행정집계)'!N37,-2)</f>
        <v>0</v>
      </c>
      <c r="M37" s="169">
        <f t="shared" si="23"/>
        <v>300</v>
      </c>
      <c r="N37" s="169">
        <f t="shared" si="24"/>
        <v>300</v>
      </c>
      <c r="O37" s="169">
        <f t="shared" si="25"/>
        <v>300</v>
      </c>
      <c r="P37" s="169">
        <f t="shared" si="26"/>
        <v>300</v>
      </c>
      <c r="Q37" s="169">
        <f t="shared" si="27"/>
        <v>300</v>
      </c>
      <c r="R37" s="174"/>
    </row>
    <row r="38" spans="1:18" ht="20.100000000000001" customHeight="1">
      <c r="A38" s="236"/>
      <c r="B38" s="161" t="s">
        <v>941</v>
      </c>
      <c r="C38" s="169">
        <f>ROUND('1.계획인구(행정집계)'!C38,-2)</f>
        <v>600</v>
      </c>
      <c r="D38" s="169">
        <f>ROUND('1.계획인구(행정집계)'!E38,-2)</f>
        <v>600</v>
      </c>
      <c r="E38" s="169">
        <f>ROUND('1.계획인구(행정집계)'!F38,-2)</f>
        <v>600</v>
      </c>
      <c r="F38" s="169">
        <f>ROUND('1.계획인구(행정집계)'!G38,-2)</f>
        <v>600</v>
      </c>
      <c r="G38" s="169">
        <f>ROUND('1.계획인구(행정집계)'!H38,-2)</f>
        <v>600</v>
      </c>
      <c r="H38" s="169">
        <f>ROUND('1.계획인구(행정집계)'!I38,-2)</f>
        <v>0</v>
      </c>
      <c r="I38" s="169">
        <f>ROUND('1.계획인구(행정집계)'!K38,-2)</f>
        <v>0</v>
      </c>
      <c r="J38" s="169">
        <f>ROUND('1.계획인구(행정집계)'!L38,-2)</f>
        <v>0</v>
      </c>
      <c r="K38" s="169">
        <f>ROUND('1.계획인구(행정집계)'!M38,-2)</f>
        <v>0</v>
      </c>
      <c r="L38" s="169">
        <f>ROUND('1.계획인구(행정집계)'!N38,-2)</f>
        <v>0</v>
      </c>
      <c r="M38" s="169">
        <f t="shared" si="23"/>
        <v>600</v>
      </c>
      <c r="N38" s="169">
        <f t="shared" si="24"/>
        <v>600</v>
      </c>
      <c r="O38" s="169">
        <f t="shared" si="25"/>
        <v>600</v>
      </c>
      <c r="P38" s="169">
        <f t="shared" si="26"/>
        <v>600</v>
      </c>
      <c r="Q38" s="169">
        <f t="shared" si="27"/>
        <v>600</v>
      </c>
      <c r="R38" s="174"/>
    </row>
    <row r="39" spans="1:18" ht="20.100000000000001" customHeight="1">
      <c r="A39" s="236"/>
      <c r="B39" s="161" t="s">
        <v>942</v>
      </c>
      <c r="C39" s="169">
        <f>ROUND('1.계획인구(행정집계)'!C39,-2)</f>
        <v>700</v>
      </c>
      <c r="D39" s="169">
        <f>ROUND('1.계획인구(행정집계)'!E39,-2)</f>
        <v>700</v>
      </c>
      <c r="E39" s="169">
        <f>ROUND('1.계획인구(행정집계)'!F39,-2)</f>
        <v>700</v>
      </c>
      <c r="F39" s="169">
        <f>ROUND('1.계획인구(행정집계)'!G39,-2)</f>
        <v>700</v>
      </c>
      <c r="G39" s="169">
        <f>ROUND('1.계획인구(행정집계)'!H39,-2)</f>
        <v>700</v>
      </c>
      <c r="H39" s="169">
        <f>ROUND('1.계획인구(행정집계)'!I39,-2)</f>
        <v>0</v>
      </c>
      <c r="I39" s="169">
        <f>ROUND('1.계획인구(행정집계)'!K39,-2)</f>
        <v>0</v>
      </c>
      <c r="J39" s="169">
        <f>ROUND('1.계획인구(행정집계)'!L39,-2)</f>
        <v>0</v>
      </c>
      <c r="K39" s="169">
        <f>ROUND('1.계획인구(행정집계)'!M39,-2)</f>
        <v>0</v>
      </c>
      <c r="L39" s="169">
        <f>ROUND('1.계획인구(행정집계)'!N39,-2)</f>
        <v>0</v>
      </c>
      <c r="M39" s="169">
        <f t="shared" si="23"/>
        <v>700</v>
      </c>
      <c r="N39" s="169">
        <f t="shared" si="24"/>
        <v>700</v>
      </c>
      <c r="O39" s="169">
        <f t="shared" si="25"/>
        <v>700</v>
      </c>
      <c r="P39" s="169">
        <f t="shared" si="26"/>
        <v>700</v>
      </c>
      <c r="Q39" s="169">
        <f t="shared" si="27"/>
        <v>700</v>
      </c>
      <c r="R39" s="174"/>
    </row>
    <row r="40" spans="1:18" ht="20.100000000000001" customHeight="1">
      <c r="A40" s="236"/>
      <c r="B40" s="161" t="s">
        <v>943</v>
      </c>
      <c r="C40" s="169">
        <f>ROUND('1.계획인구(행정집계)'!C40,-2)</f>
        <v>500</v>
      </c>
      <c r="D40" s="169">
        <f>ROUND('1.계획인구(행정집계)'!E40,-2)</f>
        <v>500</v>
      </c>
      <c r="E40" s="169">
        <f>ROUND('1.계획인구(행정집계)'!F40,-2)</f>
        <v>500</v>
      </c>
      <c r="F40" s="169">
        <f>ROUND('1.계획인구(행정집계)'!G40,-2)</f>
        <v>500</v>
      </c>
      <c r="G40" s="169">
        <f>ROUND('1.계획인구(행정집계)'!H40,-2)</f>
        <v>500</v>
      </c>
      <c r="H40" s="169">
        <f>ROUND('1.계획인구(행정집계)'!I40,-2)</f>
        <v>0</v>
      </c>
      <c r="I40" s="169">
        <f>ROUND('1.계획인구(행정집계)'!K40,-2)</f>
        <v>0</v>
      </c>
      <c r="J40" s="169">
        <f>ROUND('1.계획인구(행정집계)'!L40,-2)</f>
        <v>0</v>
      </c>
      <c r="K40" s="169">
        <f>ROUND('1.계획인구(행정집계)'!M40,-2)</f>
        <v>0</v>
      </c>
      <c r="L40" s="169">
        <f>ROUND('1.계획인구(행정집계)'!N40,-2)</f>
        <v>0</v>
      </c>
      <c r="M40" s="169">
        <f t="shared" si="23"/>
        <v>500</v>
      </c>
      <c r="N40" s="169">
        <f t="shared" si="24"/>
        <v>500</v>
      </c>
      <c r="O40" s="169">
        <f t="shared" si="25"/>
        <v>500</v>
      </c>
      <c r="P40" s="169">
        <f t="shared" si="26"/>
        <v>500</v>
      </c>
      <c r="Q40" s="169">
        <f t="shared" si="27"/>
        <v>500</v>
      </c>
      <c r="R40" s="174"/>
    </row>
    <row r="41" spans="1:18" ht="20.100000000000001" customHeight="1">
      <c r="A41" s="236"/>
      <c r="B41" s="161" t="s">
        <v>944</v>
      </c>
      <c r="C41" s="169">
        <f>ROUND('1.계획인구(행정집계)'!C41,-2)</f>
        <v>600</v>
      </c>
      <c r="D41" s="169">
        <f>ROUND('1.계획인구(행정집계)'!E41,-2)</f>
        <v>600</v>
      </c>
      <c r="E41" s="169">
        <f>ROUND('1.계획인구(행정집계)'!F41,-2)</f>
        <v>600</v>
      </c>
      <c r="F41" s="169">
        <f>ROUND('1.계획인구(행정집계)'!G41,-2)</f>
        <v>600</v>
      </c>
      <c r="G41" s="169">
        <f>ROUND('1.계획인구(행정집계)'!H41,-2)</f>
        <v>600</v>
      </c>
      <c r="H41" s="169">
        <f>ROUND('1.계획인구(행정집계)'!I41,-2)</f>
        <v>0</v>
      </c>
      <c r="I41" s="169">
        <f>ROUND('1.계획인구(행정집계)'!K41,-2)</f>
        <v>0</v>
      </c>
      <c r="J41" s="169">
        <f>ROUND('1.계획인구(행정집계)'!L41,-2)</f>
        <v>0</v>
      </c>
      <c r="K41" s="169">
        <f>ROUND('1.계획인구(행정집계)'!M41,-2)</f>
        <v>0</v>
      </c>
      <c r="L41" s="169">
        <f>ROUND('1.계획인구(행정집계)'!N41,-2)</f>
        <v>0</v>
      </c>
      <c r="M41" s="169">
        <f t="shared" si="23"/>
        <v>600</v>
      </c>
      <c r="N41" s="169">
        <f t="shared" si="24"/>
        <v>600</v>
      </c>
      <c r="O41" s="169">
        <f t="shared" si="25"/>
        <v>600</v>
      </c>
      <c r="P41" s="169">
        <f t="shared" si="26"/>
        <v>600</v>
      </c>
      <c r="Q41" s="169">
        <f t="shared" si="27"/>
        <v>600</v>
      </c>
      <c r="R41" s="174"/>
    </row>
    <row r="42" spans="1:18" ht="20.100000000000001" customHeight="1">
      <c r="A42" s="236"/>
      <c r="B42" s="161" t="s">
        <v>945</v>
      </c>
      <c r="C42" s="169">
        <f>ROUND('1.계획인구(행정집계)'!C42,-2)</f>
        <v>800</v>
      </c>
      <c r="D42" s="169">
        <f>ROUND('1.계획인구(행정집계)'!E42,-2)</f>
        <v>700</v>
      </c>
      <c r="E42" s="169">
        <f>ROUND('1.계획인구(행정집계)'!F42,-2)</f>
        <v>700</v>
      </c>
      <c r="F42" s="169">
        <f>ROUND('1.계획인구(행정집계)'!G42,-2)</f>
        <v>800</v>
      </c>
      <c r="G42" s="169">
        <f>ROUND('1.계획인구(행정집계)'!H42,-2)</f>
        <v>800</v>
      </c>
      <c r="H42" s="169">
        <f>ROUND('1.계획인구(행정집계)'!I42,-2)</f>
        <v>0</v>
      </c>
      <c r="I42" s="169">
        <f>ROUND('1.계획인구(행정집계)'!K42,-2)</f>
        <v>0</v>
      </c>
      <c r="J42" s="169">
        <f>ROUND('1.계획인구(행정집계)'!L42,-2)</f>
        <v>0</v>
      </c>
      <c r="K42" s="169">
        <f>ROUND('1.계획인구(행정집계)'!M42,-2)</f>
        <v>0</v>
      </c>
      <c r="L42" s="169">
        <f>ROUND('1.계획인구(행정집계)'!N42,-2)</f>
        <v>0</v>
      </c>
      <c r="M42" s="169">
        <f t="shared" si="23"/>
        <v>800</v>
      </c>
      <c r="N42" s="169">
        <f t="shared" si="24"/>
        <v>700</v>
      </c>
      <c r="O42" s="169">
        <f t="shared" si="25"/>
        <v>700</v>
      </c>
      <c r="P42" s="169">
        <f t="shared" si="26"/>
        <v>800</v>
      </c>
      <c r="Q42" s="169">
        <f t="shared" si="27"/>
        <v>800</v>
      </c>
      <c r="R42" s="174"/>
    </row>
    <row r="43" spans="1:18" ht="20.100000000000001" customHeight="1">
      <c r="A43" s="236"/>
      <c r="B43" s="161" t="s">
        <v>946</v>
      </c>
      <c r="C43" s="169">
        <f>ROUND('1.계획인구(행정집계)'!C43,-2)</f>
        <v>700</v>
      </c>
      <c r="D43" s="169">
        <f>ROUND('1.계획인구(행정집계)'!E43,-2)</f>
        <v>700</v>
      </c>
      <c r="E43" s="169">
        <f>ROUND('1.계획인구(행정집계)'!F43,-2)</f>
        <v>700</v>
      </c>
      <c r="F43" s="169">
        <f>ROUND('1.계획인구(행정집계)'!G43,-2)</f>
        <v>700</v>
      </c>
      <c r="G43" s="169">
        <f>ROUND('1.계획인구(행정집계)'!H43,-2)</f>
        <v>700</v>
      </c>
      <c r="H43" s="169">
        <f>ROUND('1.계획인구(행정집계)'!I43,-2)</f>
        <v>0</v>
      </c>
      <c r="I43" s="169">
        <f>ROUND('1.계획인구(행정집계)'!K43,-2)</f>
        <v>0</v>
      </c>
      <c r="J43" s="169">
        <f>ROUND('1.계획인구(행정집계)'!L43,-2)</f>
        <v>0</v>
      </c>
      <c r="K43" s="169">
        <f>ROUND('1.계획인구(행정집계)'!M43,-2)</f>
        <v>0</v>
      </c>
      <c r="L43" s="169">
        <f>ROUND('1.계획인구(행정집계)'!N43,-2)</f>
        <v>0</v>
      </c>
      <c r="M43" s="169">
        <f t="shared" si="23"/>
        <v>700</v>
      </c>
      <c r="N43" s="169">
        <f t="shared" si="24"/>
        <v>700</v>
      </c>
      <c r="O43" s="169">
        <f t="shared" si="25"/>
        <v>700</v>
      </c>
      <c r="P43" s="169">
        <f t="shared" si="26"/>
        <v>700</v>
      </c>
      <c r="Q43" s="169">
        <f t="shared" si="27"/>
        <v>700</v>
      </c>
      <c r="R43" s="174"/>
    </row>
    <row r="44" spans="1:18" ht="20.100000000000001" customHeight="1">
      <c r="A44" s="236"/>
      <c r="B44" s="161" t="s">
        <v>1224</v>
      </c>
      <c r="C44" s="169">
        <f>ROUND('1.계획인구(행정집계)'!C44,-2)</f>
        <v>300</v>
      </c>
      <c r="D44" s="169">
        <f>ROUND('1.계획인구(행정집계)'!E44,-2)</f>
        <v>300</v>
      </c>
      <c r="E44" s="169">
        <f>ROUND('1.계획인구(행정집계)'!F44,-2)</f>
        <v>300</v>
      </c>
      <c r="F44" s="169">
        <f>ROUND('1.계획인구(행정집계)'!G44,-2)</f>
        <v>300</v>
      </c>
      <c r="G44" s="169">
        <f>ROUND('1.계획인구(행정집계)'!H44,-2)</f>
        <v>300</v>
      </c>
      <c r="H44" s="169">
        <f>ROUND('1.계획인구(행정집계)'!I44,-2)</f>
        <v>0</v>
      </c>
      <c r="I44" s="169">
        <f>ROUND('1.계획인구(행정집계)'!K44,-2)</f>
        <v>0</v>
      </c>
      <c r="J44" s="169">
        <f>ROUND('1.계획인구(행정집계)'!L44,-2)</f>
        <v>0</v>
      </c>
      <c r="K44" s="169">
        <f>ROUND('1.계획인구(행정집계)'!M44,-2)</f>
        <v>0</v>
      </c>
      <c r="L44" s="169">
        <f>ROUND('1.계획인구(행정집계)'!N44,-2)</f>
        <v>0</v>
      </c>
      <c r="M44" s="169">
        <f t="shared" si="23"/>
        <v>300</v>
      </c>
      <c r="N44" s="169">
        <f t="shared" si="24"/>
        <v>300</v>
      </c>
      <c r="O44" s="169">
        <f t="shared" si="25"/>
        <v>300</v>
      </c>
      <c r="P44" s="169">
        <f t="shared" si="26"/>
        <v>300</v>
      </c>
      <c r="Q44" s="169">
        <f t="shared" si="27"/>
        <v>300</v>
      </c>
      <c r="R44" s="174"/>
    </row>
    <row r="45" spans="1:18" ht="20.100000000000001" customHeight="1">
      <c r="A45" s="236"/>
      <c r="B45" s="161" t="s">
        <v>948</v>
      </c>
      <c r="C45" s="169">
        <f>ROUND('1.계획인구(행정집계)'!C45,-2)</f>
        <v>100</v>
      </c>
      <c r="D45" s="169">
        <f>ROUND('1.계획인구(행정집계)'!E45,-2)</f>
        <v>100</v>
      </c>
      <c r="E45" s="169">
        <f>ROUND('1.계획인구(행정집계)'!F45,-2)</f>
        <v>100</v>
      </c>
      <c r="F45" s="169">
        <f>ROUND('1.계획인구(행정집계)'!G45,-2)</f>
        <v>100</v>
      </c>
      <c r="G45" s="169">
        <f>ROUND('1.계획인구(행정집계)'!H45,-2)</f>
        <v>100</v>
      </c>
      <c r="H45" s="169">
        <f>ROUND('1.계획인구(행정집계)'!I45,-2)</f>
        <v>0</v>
      </c>
      <c r="I45" s="169">
        <f>ROUND('1.계획인구(행정집계)'!K45,-2)</f>
        <v>0</v>
      </c>
      <c r="J45" s="169">
        <f>ROUND('1.계획인구(행정집계)'!L45,-2)</f>
        <v>0</v>
      </c>
      <c r="K45" s="169">
        <f>ROUND('1.계획인구(행정집계)'!M45,-2)</f>
        <v>0</v>
      </c>
      <c r="L45" s="169">
        <f>ROUND('1.계획인구(행정집계)'!N45,-2)</f>
        <v>0</v>
      </c>
      <c r="M45" s="169">
        <f t="shared" si="23"/>
        <v>100</v>
      </c>
      <c r="N45" s="169">
        <f t="shared" si="24"/>
        <v>100</v>
      </c>
      <c r="O45" s="169">
        <f t="shared" si="25"/>
        <v>100</v>
      </c>
      <c r="P45" s="169">
        <f t="shared" si="26"/>
        <v>100</v>
      </c>
      <c r="Q45" s="169">
        <f t="shared" si="27"/>
        <v>100</v>
      </c>
      <c r="R45" s="174"/>
    </row>
    <row r="46" spans="1:18" ht="20.100000000000001" customHeight="1">
      <c r="A46" s="236" t="s">
        <v>1253</v>
      </c>
      <c r="B46" s="157" t="s">
        <v>909</v>
      </c>
      <c r="C46" s="170">
        <f>ROUND('1.계획인구(행정집계)'!C46,-2)</f>
        <v>5300</v>
      </c>
      <c r="D46" s="170">
        <f>ROUND('1.계획인구(행정집계)'!E46,-2)</f>
        <v>5200</v>
      </c>
      <c r="E46" s="170">
        <f>ROUND('1.계획인구(행정집계)'!F46,-2)</f>
        <v>5200</v>
      </c>
      <c r="F46" s="170">
        <f>ROUND('1.계획인구(행정집계)'!G46,-2)</f>
        <v>5300</v>
      </c>
      <c r="G46" s="170">
        <f>ROUND('1.계획인구(행정집계)'!H46,-2)</f>
        <v>5400</v>
      </c>
      <c r="H46" s="159">
        <f t="shared" ref="H46:Q46" si="28">SUM(H47:H59)</f>
        <v>0</v>
      </c>
      <c r="I46" s="159">
        <f t="shared" si="28"/>
        <v>0</v>
      </c>
      <c r="J46" s="159">
        <f t="shared" si="28"/>
        <v>0</v>
      </c>
      <c r="K46" s="159">
        <f t="shared" si="28"/>
        <v>0</v>
      </c>
      <c r="L46" s="159">
        <f t="shared" si="28"/>
        <v>0</v>
      </c>
      <c r="M46" s="159">
        <f t="shared" si="28"/>
        <v>5300</v>
      </c>
      <c r="N46" s="159">
        <f t="shared" si="28"/>
        <v>5200</v>
      </c>
      <c r="O46" s="159">
        <f t="shared" si="28"/>
        <v>5200</v>
      </c>
      <c r="P46" s="159">
        <f t="shared" si="28"/>
        <v>5300</v>
      </c>
      <c r="Q46" s="159">
        <f t="shared" si="28"/>
        <v>5400</v>
      </c>
      <c r="R46" s="176"/>
    </row>
    <row r="47" spans="1:18" ht="20.100000000000001" customHeight="1">
      <c r="A47" s="236"/>
      <c r="B47" s="161" t="s">
        <v>949</v>
      </c>
      <c r="C47" s="172">
        <f>C46-SUM(C48:C59)</f>
        <v>500</v>
      </c>
      <c r="D47" s="172">
        <f>D46-SUM(D48:D59)</f>
        <v>400</v>
      </c>
      <c r="E47" s="172">
        <f>E46-SUM(E48:E59)</f>
        <v>500</v>
      </c>
      <c r="F47" s="172">
        <f>F46-SUM(F48:F59)</f>
        <v>500</v>
      </c>
      <c r="G47" s="172">
        <f>G46-SUM(G48:G59)</f>
        <v>500</v>
      </c>
      <c r="H47" s="169">
        <f>ROUND('1.계획인구(행정집계)'!I47,-2)</f>
        <v>0</v>
      </c>
      <c r="I47" s="169">
        <f>ROUND('1.계획인구(행정집계)'!K47,-2)</f>
        <v>0</v>
      </c>
      <c r="J47" s="169">
        <f>ROUND('1.계획인구(행정집계)'!L47,-2)</f>
        <v>0</v>
      </c>
      <c r="K47" s="169">
        <f>ROUND('1.계획인구(행정집계)'!M47,-2)</f>
        <v>0</v>
      </c>
      <c r="L47" s="169">
        <f>ROUND('1.계획인구(행정집계)'!N47,-2)</f>
        <v>0</v>
      </c>
      <c r="M47" s="169">
        <f t="shared" ref="M47:M59" si="29">C47+H47</f>
        <v>500</v>
      </c>
      <c r="N47" s="169">
        <f t="shared" ref="N47:N59" si="30">D47+I47</f>
        <v>400</v>
      </c>
      <c r="O47" s="169">
        <f t="shared" ref="O47:O59" si="31">E47+J47</f>
        <v>500</v>
      </c>
      <c r="P47" s="169">
        <f t="shared" ref="P47:P59" si="32">F47+K47</f>
        <v>500</v>
      </c>
      <c r="Q47" s="169">
        <f t="shared" ref="Q47:Q59" si="33">G47+L47</f>
        <v>500</v>
      </c>
      <c r="R47" s="174"/>
    </row>
    <row r="48" spans="1:18" ht="20.100000000000001" customHeight="1">
      <c r="A48" s="236"/>
      <c r="B48" s="161" t="s">
        <v>950</v>
      </c>
      <c r="C48" s="169">
        <f>ROUND('1.계획인구(행정집계)'!C48,-2)</f>
        <v>200</v>
      </c>
      <c r="D48" s="169">
        <f>ROUND('1.계획인구(행정집계)'!E48,-2)</f>
        <v>200</v>
      </c>
      <c r="E48" s="169">
        <f>ROUND('1.계획인구(행정집계)'!F48,-2)</f>
        <v>200</v>
      </c>
      <c r="F48" s="169">
        <f>ROUND('1.계획인구(행정집계)'!G48,-2)</f>
        <v>200</v>
      </c>
      <c r="G48" s="169">
        <f>ROUND('1.계획인구(행정집계)'!H48,-2)</f>
        <v>200</v>
      </c>
      <c r="H48" s="169">
        <f>ROUND('1.계획인구(행정집계)'!I48,-2)</f>
        <v>0</v>
      </c>
      <c r="I48" s="169">
        <f>ROUND('1.계획인구(행정집계)'!K48,-2)</f>
        <v>0</v>
      </c>
      <c r="J48" s="169">
        <f>ROUND('1.계획인구(행정집계)'!L48,-2)</f>
        <v>0</v>
      </c>
      <c r="K48" s="169">
        <f>ROUND('1.계획인구(행정집계)'!M48,-2)</f>
        <v>0</v>
      </c>
      <c r="L48" s="169">
        <f>ROUND('1.계획인구(행정집계)'!N48,-2)</f>
        <v>0</v>
      </c>
      <c r="M48" s="169">
        <f t="shared" si="29"/>
        <v>200</v>
      </c>
      <c r="N48" s="169">
        <f t="shared" si="30"/>
        <v>200</v>
      </c>
      <c r="O48" s="169">
        <f t="shared" si="31"/>
        <v>200</v>
      </c>
      <c r="P48" s="169">
        <f t="shared" si="32"/>
        <v>200</v>
      </c>
      <c r="Q48" s="169">
        <f t="shared" si="33"/>
        <v>200</v>
      </c>
      <c r="R48" s="174"/>
    </row>
    <row r="49" spans="1:18" ht="20.100000000000001" customHeight="1">
      <c r="A49" s="236"/>
      <c r="B49" s="161" t="s">
        <v>951</v>
      </c>
      <c r="C49" s="169">
        <f>ROUND('1.계획인구(행정집계)'!C49,-2)</f>
        <v>600</v>
      </c>
      <c r="D49" s="169">
        <f>ROUND('1.계획인구(행정집계)'!E49,-2)</f>
        <v>600</v>
      </c>
      <c r="E49" s="169">
        <f>ROUND('1.계획인구(행정집계)'!F49,-2)</f>
        <v>600</v>
      </c>
      <c r="F49" s="169">
        <f>ROUND('1.계획인구(행정집계)'!G49,-2)</f>
        <v>600</v>
      </c>
      <c r="G49" s="169">
        <f>ROUND('1.계획인구(행정집계)'!H49,-2)</f>
        <v>600</v>
      </c>
      <c r="H49" s="169">
        <f>ROUND('1.계획인구(행정집계)'!I49,-2)</f>
        <v>0</v>
      </c>
      <c r="I49" s="169">
        <f>ROUND('1.계획인구(행정집계)'!K49,-2)</f>
        <v>0</v>
      </c>
      <c r="J49" s="169">
        <f>ROUND('1.계획인구(행정집계)'!L49,-2)</f>
        <v>0</v>
      </c>
      <c r="K49" s="169">
        <f>ROUND('1.계획인구(행정집계)'!M49,-2)</f>
        <v>0</v>
      </c>
      <c r="L49" s="169">
        <f>ROUND('1.계획인구(행정집계)'!N49,-2)</f>
        <v>0</v>
      </c>
      <c r="M49" s="169">
        <f t="shared" si="29"/>
        <v>600</v>
      </c>
      <c r="N49" s="169">
        <f t="shared" si="30"/>
        <v>600</v>
      </c>
      <c r="O49" s="169">
        <f t="shared" si="31"/>
        <v>600</v>
      </c>
      <c r="P49" s="169">
        <f t="shared" si="32"/>
        <v>600</v>
      </c>
      <c r="Q49" s="169">
        <f t="shared" si="33"/>
        <v>600</v>
      </c>
      <c r="R49" s="174"/>
    </row>
    <row r="50" spans="1:18" ht="20.100000000000001" customHeight="1">
      <c r="A50" s="236"/>
      <c r="B50" s="161" t="s">
        <v>952</v>
      </c>
      <c r="C50" s="169">
        <f>ROUND('1.계획인구(행정집계)'!C50,-2)</f>
        <v>400</v>
      </c>
      <c r="D50" s="169">
        <f>ROUND('1.계획인구(행정집계)'!E50,-2)</f>
        <v>400</v>
      </c>
      <c r="E50" s="169">
        <f>ROUND('1.계획인구(행정집계)'!F50,-2)</f>
        <v>400</v>
      </c>
      <c r="F50" s="169">
        <f>ROUND('1.계획인구(행정집계)'!G50,-2)</f>
        <v>400</v>
      </c>
      <c r="G50" s="169">
        <f>ROUND('1.계획인구(행정집계)'!H50,-2)</f>
        <v>400</v>
      </c>
      <c r="H50" s="169">
        <f>ROUND('1.계획인구(행정집계)'!I50,-2)</f>
        <v>0</v>
      </c>
      <c r="I50" s="169">
        <f>ROUND('1.계획인구(행정집계)'!K50,-2)</f>
        <v>0</v>
      </c>
      <c r="J50" s="169">
        <f>ROUND('1.계획인구(행정집계)'!L50,-2)</f>
        <v>0</v>
      </c>
      <c r="K50" s="169">
        <f>ROUND('1.계획인구(행정집계)'!M50,-2)</f>
        <v>0</v>
      </c>
      <c r="L50" s="169">
        <f>ROUND('1.계획인구(행정집계)'!N50,-2)</f>
        <v>0</v>
      </c>
      <c r="M50" s="169">
        <f t="shared" si="29"/>
        <v>400</v>
      </c>
      <c r="N50" s="169">
        <f t="shared" si="30"/>
        <v>400</v>
      </c>
      <c r="O50" s="169">
        <f t="shared" si="31"/>
        <v>400</v>
      </c>
      <c r="P50" s="169">
        <f t="shared" si="32"/>
        <v>400</v>
      </c>
      <c r="Q50" s="169">
        <f t="shared" si="33"/>
        <v>400</v>
      </c>
      <c r="R50" s="174"/>
    </row>
    <row r="51" spans="1:18" ht="20.100000000000001" customHeight="1">
      <c r="A51" s="236"/>
      <c r="B51" s="161" t="s">
        <v>953</v>
      </c>
      <c r="C51" s="169">
        <f>ROUND('1.계획인구(행정집계)'!C51,-2)</f>
        <v>200</v>
      </c>
      <c r="D51" s="169">
        <f>ROUND('1.계획인구(행정집계)'!E51,-2)</f>
        <v>200</v>
      </c>
      <c r="E51" s="169">
        <f>ROUND('1.계획인구(행정집계)'!F51,-2)</f>
        <v>200</v>
      </c>
      <c r="F51" s="169">
        <f>ROUND('1.계획인구(행정집계)'!G51,-2)</f>
        <v>200</v>
      </c>
      <c r="G51" s="169">
        <f>ROUND('1.계획인구(행정집계)'!H51,-2)</f>
        <v>200</v>
      </c>
      <c r="H51" s="169">
        <f>ROUND('1.계획인구(행정집계)'!I51,-2)</f>
        <v>0</v>
      </c>
      <c r="I51" s="169">
        <f>ROUND('1.계획인구(행정집계)'!K51,-2)</f>
        <v>0</v>
      </c>
      <c r="J51" s="169">
        <f>ROUND('1.계획인구(행정집계)'!L51,-2)</f>
        <v>0</v>
      </c>
      <c r="K51" s="169">
        <f>ROUND('1.계획인구(행정집계)'!M51,-2)</f>
        <v>0</v>
      </c>
      <c r="L51" s="169">
        <f>ROUND('1.계획인구(행정집계)'!N51,-2)</f>
        <v>0</v>
      </c>
      <c r="M51" s="169">
        <f t="shared" si="29"/>
        <v>200</v>
      </c>
      <c r="N51" s="169">
        <f t="shared" si="30"/>
        <v>200</v>
      </c>
      <c r="O51" s="169">
        <f t="shared" si="31"/>
        <v>200</v>
      </c>
      <c r="P51" s="169">
        <f t="shared" si="32"/>
        <v>200</v>
      </c>
      <c r="Q51" s="169">
        <f t="shared" si="33"/>
        <v>200</v>
      </c>
      <c r="R51" s="174"/>
    </row>
    <row r="52" spans="1:18" ht="20.100000000000001" customHeight="1">
      <c r="A52" s="236"/>
      <c r="B52" s="161" t="s">
        <v>954</v>
      </c>
      <c r="C52" s="169">
        <f>ROUND('1.계획인구(행정집계)'!C52,-2)</f>
        <v>400</v>
      </c>
      <c r="D52" s="169">
        <f>ROUND('1.계획인구(행정집계)'!E52,-2)</f>
        <v>400</v>
      </c>
      <c r="E52" s="169">
        <f>ROUND('1.계획인구(행정집계)'!F52,-2)</f>
        <v>300</v>
      </c>
      <c r="F52" s="169">
        <f>ROUND('1.계획인구(행정집계)'!G52,-2)</f>
        <v>400</v>
      </c>
      <c r="G52" s="169">
        <f>ROUND('1.계획인구(행정집계)'!H52,-2)</f>
        <v>400</v>
      </c>
      <c r="H52" s="169">
        <f>ROUND('1.계획인구(행정집계)'!I52,-2)</f>
        <v>0</v>
      </c>
      <c r="I52" s="169">
        <f>ROUND('1.계획인구(행정집계)'!K52,-2)</f>
        <v>0</v>
      </c>
      <c r="J52" s="169">
        <f>ROUND('1.계획인구(행정집계)'!L52,-2)</f>
        <v>0</v>
      </c>
      <c r="K52" s="169">
        <f>ROUND('1.계획인구(행정집계)'!M52,-2)</f>
        <v>0</v>
      </c>
      <c r="L52" s="169">
        <f>ROUND('1.계획인구(행정집계)'!N52,-2)</f>
        <v>0</v>
      </c>
      <c r="M52" s="169">
        <f t="shared" si="29"/>
        <v>400</v>
      </c>
      <c r="N52" s="169">
        <f t="shared" si="30"/>
        <v>400</v>
      </c>
      <c r="O52" s="169">
        <f t="shared" si="31"/>
        <v>300</v>
      </c>
      <c r="P52" s="169">
        <f t="shared" si="32"/>
        <v>400</v>
      </c>
      <c r="Q52" s="169">
        <f t="shared" si="33"/>
        <v>400</v>
      </c>
      <c r="R52" s="174"/>
    </row>
    <row r="53" spans="1:18" ht="20.100000000000001" customHeight="1">
      <c r="A53" s="236"/>
      <c r="B53" s="161" t="s">
        <v>955</v>
      </c>
      <c r="C53" s="169">
        <f>ROUND('1.계획인구(행정집계)'!C53,-2)</f>
        <v>200</v>
      </c>
      <c r="D53" s="169">
        <f>ROUND('1.계획인구(행정집계)'!E53,-2)</f>
        <v>200</v>
      </c>
      <c r="E53" s="169">
        <f>ROUND('1.계획인구(행정집계)'!F53,-2)</f>
        <v>200</v>
      </c>
      <c r="F53" s="169">
        <f>ROUND('1.계획인구(행정집계)'!G53,-2)</f>
        <v>200</v>
      </c>
      <c r="G53" s="169">
        <f>ROUND('1.계획인구(행정집계)'!H53,-2)</f>
        <v>200</v>
      </c>
      <c r="H53" s="169">
        <f>ROUND('1.계획인구(행정집계)'!I53,-2)</f>
        <v>0</v>
      </c>
      <c r="I53" s="169">
        <f>ROUND('1.계획인구(행정집계)'!K53,-2)</f>
        <v>0</v>
      </c>
      <c r="J53" s="169">
        <f>ROUND('1.계획인구(행정집계)'!L53,-2)</f>
        <v>0</v>
      </c>
      <c r="K53" s="169">
        <f>ROUND('1.계획인구(행정집계)'!M53,-2)</f>
        <v>0</v>
      </c>
      <c r="L53" s="169">
        <f>ROUND('1.계획인구(행정집계)'!N53,-2)</f>
        <v>0</v>
      </c>
      <c r="M53" s="169">
        <f t="shared" si="29"/>
        <v>200</v>
      </c>
      <c r="N53" s="169">
        <f t="shared" si="30"/>
        <v>200</v>
      </c>
      <c r="O53" s="169">
        <f t="shared" si="31"/>
        <v>200</v>
      </c>
      <c r="P53" s="169">
        <f t="shared" si="32"/>
        <v>200</v>
      </c>
      <c r="Q53" s="169">
        <f t="shared" si="33"/>
        <v>200</v>
      </c>
      <c r="R53" s="174"/>
    </row>
    <row r="54" spans="1:18" ht="20.100000000000001" customHeight="1">
      <c r="A54" s="236"/>
      <c r="B54" s="161" t="s">
        <v>956</v>
      </c>
      <c r="C54" s="169">
        <f>ROUND('1.계획인구(행정집계)'!C54,-2)</f>
        <v>700</v>
      </c>
      <c r="D54" s="169">
        <f>ROUND('1.계획인구(행정집계)'!E54,-2)</f>
        <v>700</v>
      </c>
      <c r="E54" s="169">
        <f>ROUND('1.계획인구(행정집계)'!F54,-2)</f>
        <v>700</v>
      </c>
      <c r="F54" s="169">
        <f>ROUND('1.계획인구(행정집계)'!G54,-2)</f>
        <v>700</v>
      </c>
      <c r="G54" s="169">
        <f>ROUND('1.계획인구(행정집계)'!H54,-2)</f>
        <v>700</v>
      </c>
      <c r="H54" s="169">
        <f>ROUND('1.계획인구(행정집계)'!I54,-2)</f>
        <v>0</v>
      </c>
      <c r="I54" s="169">
        <f>ROUND('1.계획인구(행정집계)'!K54,-2)</f>
        <v>0</v>
      </c>
      <c r="J54" s="169">
        <f>ROUND('1.계획인구(행정집계)'!L54,-2)</f>
        <v>0</v>
      </c>
      <c r="K54" s="169">
        <f>ROUND('1.계획인구(행정집계)'!M54,-2)</f>
        <v>0</v>
      </c>
      <c r="L54" s="169">
        <f>ROUND('1.계획인구(행정집계)'!N54,-2)</f>
        <v>0</v>
      </c>
      <c r="M54" s="169">
        <f t="shared" si="29"/>
        <v>700</v>
      </c>
      <c r="N54" s="169">
        <f t="shared" si="30"/>
        <v>700</v>
      </c>
      <c r="O54" s="169">
        <f t="shared" si="31"/>
        <v>700</v>
      </c>
      <c r="P54" s="169">
        <f t="shared" si="32"/>
        <v>700</v>
      </c>
      <c r="Q54" s="169">
        <f t="shared" si="33"/>
        <v>700</v>
      </c>
      <c r="R54" s="174"/>
    </row>
    <row r="55" spans="1:18" ht="20.100000000000001" customHeight="1">
      <c r="A55" s="236"/>
      <c r="B55" s="161" t="s">
        <v>957</v>
      </c>
      <c r="C55" s="169">
        <f>ROUND('1.계획인구(행정집계)'!C55,-2)</f>
        <v>600</v>
      </c>
      <c r="D55" s="169">
        <f>ROUND('1.계획인구(행정집계)'!E55,-2)</f>
        <v>600</v>
      </c>
      <c r="E55" s="169">
        <f>ROUND('1.계획인구(행정집계)'!F55,-2)</f>
        <v>600</v>
      </c>
      <c r="F55" s="169">
        <f>ROUND('1.계획인구(행정집계)'!G55,-2)</f>
        <v>600</v>
      </c>
      <c r="G55" s="169">
        <f>ROUND('1.계획인구(행정집계)'!H55,-2)</f>
        <v>600</v>
      </c>
      <c r="H55" s="169">
        <f>ROUND('1.계획인구(행정집계)'!I55,-2)</f>
        <v>0</v>
      </c>
      <c r="I55" s="169">
        <f>ROUND('1.계획인구(행정집계)'!K55,-2)</f>
        <v>0</v>
      </c>
      <c r="J55" s="169">
        <f>ROUND('1.계획인구(행정집계)'!L55,-2)</f>
        <v>0</v>
      </c>
      <c r="K55" s="169">
        <f>ROUND('1.계획인구(행정집계)'!M55,-2)</f>
        <v>0</v>
      </c>
      <c r="L55" s="169">
        <f>ROUND('1.계획인구(행정집계)'!N55,-2)</f>
        <v>0</v>
      </c>
      <c r="M55" s="169">
        <f t="shared" si="29"/>
        <v>600</v>
      </c>
      <c r="N55" s="169">
        <f t="shared" si="30"/>
        <v>600</v>
      </c>
      <c r="O55" s="169">
        <f t="shared" si="31"/>
        <v>600</v>
      </c>
      <c r="P55" s="169">
        <f t="shared" si="32"/>
        <v>600</v>
      </c>
      <c r="Q55" s="169">
        <f t="shared" si="33"/>
        <v>600</v>
      </c>
      <c r="R55" s="174"/>
    </row>
    <row r="56" spans="1:18" ht="20.100000000000001" customHeight="1">
      <c r="A56" s="236"/>
      <c r="B56" s="161" t="s">
        <v>958</v>
      </c>
      <c r="C56" s="169">
        <f>ROUND('1.계획인구(행정집계)'!C56,-2)</f>
        <v>400</v>
      </c>
      <c r="D56" s="169">
        <f>ROUND('1.계획인구(행정집계)'!E56,-2)</f>
        <v>400</v>
      </c>
      <c r="E56" s="169">
        <f>ROUND('1.계획인구(행정집계)'!F56,-2)</f>
        <v>400</v>
      </c>
      <c r="F56" s="169">
        <f>ROUND('1.계획인구(행정집계)'!G56,-2)</f>
        <v>400</v>
      </c>
      <c r="G56" s="169">
        <f>ROUND('1.계획인구(행정집계)'!H56,-2)</f>
        <v>500</v>
      </c>
      <c r="H56" s="169">
        <f>ROUND('1.계획인구(행정집계)'!I56,-2)</f>
        <v>0</v>
      </c>
      <c r="I56" s="169">
        <f>ROUND('1.계획인구(행정집계)'!K56,-2)</f>
        <v>0</v>
      </c>
      <c r="J56" s="169">
        <f>ROUND('1.계획인구(행정집계)'!L56,-2)</f>
        <v>0</v>
      </c>
      <c r="K56" s="169">
        <f>ROUND('1.계획인구(행정집계)'!M56,-2)</f>
        <v>0</v>
      </c>
      <c r="L56" s="169">
        <f>ROUND('1.계획인구(행정집계)'!N56,-2)</f>
        <v>0</v>
      </c>
      <c r="M56" s="169">
        <f t="shared" si="29"/>
        <v>400</v>
      </c>
      <c r="N56" s="169">
        <f t="shared" si="30"/>
        <v>400</v>
      </c>
      <c r="O56" s="169">
        <f t="shared" si="31"/>
        <v>400</v>
      </c>
      <c r="P56" s="169">
        <f t="shared" si="32"/>
        <v>400</v>
      </c>
      <c r="Q56" s="169">
        <f t="shared" si="33"/>
        <v>500</v>
      </c>
      <c r="R56" s="174"/>
    </row>
    <row r="57" spans="1:18" ht="20.100000000000001" customHeight="1">
      <c r="A57" s="236"/>
      <c r="B57" s="161" t="s">
        <v>959</v>
      </c>
      <c r="C57" s="169">
        <f>ROUND('1.계획인구(행정집계)'!C57,-2)</f>
        <v>400</v>
      </c>
      <c r="D57" s="169">
        <f>ROUND('1.계획인구(행정집계)'!E57,-2)</f>
        <v>400</v>
      </c>
      <c r="E57" s="169">
        <f>ROUND('1.계획인구(행정집계)'!F57,-2)</f>
        <v>400</v>
      </c>
      <c r="F57" s="169">
        <f>ROUND('1.계획인구(행정집계)'!G57,-2)</f>
        <v>400</v>
      </c>
      <c r="G57" s="169">
        <f>ROUND('1.계획인구(행정집계)'!H57,-2)</f>
        <v>400</v>
      </c>
      <c r="H57" s="169">
        <f>ROUND('1.계획인구(행정집계)'!I57,-2)</f>
        <v>0</v>
      </c>
      <c r="I57" s="169">
        <f>ROUND('1.계획인구(행정집계)'!K57,-2)</f>
        <v>0</v>
      </c>
      <c r="J57" s="169">
        <f>ROUND('1.계획인구(행정집계)'!L57,-2)</f>
        <v>0</v>
      </c>
      <c r="K57" s="169">
        <f>ROUND('1.계획인구(행정집계)'!M57,-2)</f>
        <v>0</v>
      </c>
      <c r="L57" s="169">
        <f>ROUND('1.계획인구(행정집계)'!N57,-2)</f>
        <v>0</v>
      </c>
      <c r="M57" s="169">
        <f t="shared" si="29"/>
        <v>400</v>
      </c>
      <c r="N57" s="169">
        <f t="shared" si="30"/>
        <v>400</v>
      </c>
      <c r="O57" s="169">
        <f t="shared" si="31"/>
        <v>400</v>
      </c>
      <c r="P57" s="169">
        <f t="shared" si="32"/>
        <v>400</v>
      </c>
      <c r="Q57" s="169">
        <f t="shared" si="33"/>
        <v>400</v>
      </c>
      <c r="R57" s="174"/>
    </row>
    <row r="58" spans="1:18" ht="20.100000000000001" customHeight="1">
      <c r="A58" s="236"/>
      <c r="B58" s="161" t="s">
        <v>960</v>
      </c>
      <c r="C58" s="169">
        <f>ROUND('1.계획인구(행정집계)'!C58,-2)</f>
        <v>400</v>
      </c>
      <c r="D58" s="169">
        <f>ROUND('1.계획인구(행정집계)'!E58,-2)</f>
        <v>400</v>
      </c>
      <c r="E58" s="169">
        <f>ROUND('1.계획인구(행정집계)'!F58,-2)</f>
        <v>400</v>
      </c>
      <c r="F58" s="169">
        <f>ROUND('1.계획인구(행정집계)'!G58,-2)</f>
        <v>400</v>
      </c>
      <c r="G58" s="169">
        <f>ROUND('1.계획인구(행정집계)'!H58,-2)</f>
        <v>400</v>
      </c>
      <c r="H58" s="169">
        <f>ROUND('1.계획인구(행정집계)'!I58,-2)</f>
        <v>0</v>
      </c>
      <c r="I58" s="169">
        <f>ROUND('1.계획인구(행정집계)'!K58,-2)</f>
        <v>0</v>
      </c>
      <c r="J58" s="169">
        <f>ROUND('1.계획인구(행정집계)'!L58,-2)</f>
        <v>0</v>
      </c>
      <c r="K58" s="169">
        <f>ROUND('1.계획인구(행정집계)'!M58,-2)</f>
        <v>0</v>
      </c>
      <c r="L58" s="169">
        <f>ROUND('1.계획인구(행정집계)'!N58,-2)</f>
        <v>0</v>
      </c>
      <c r="M58" s="169">
        <f t="shared" si="29"/>
        <v>400</v>
      </c>
      <c r="N58" s="169">
        <f t="shared" si="30"/>
        <v>400</v>
      </c>
      <c r="O58" s="169">
        <f t="shared" si="31"/>
        <v>400</v>
      </c>
      <c r="P58" s="169">
        <f t="shared" si="32"/>
        <v>400</v>
      </c>
      <c r="Q58" s="169">
        <f t="shared" si="33"/>
        <v>400</v>
      </c>
      <c r="R58" s="174"/>
    </row>
    <row r="59" spans="1:18" ht="20.100000000000001" customHeight="1">
      <c r="A59" s="236"/>
      <c r="B59" s="161" t="s">
        <v>961</v>
      </c>
      <c r="C59" s="169">
        <f>ROUND('1.계획인구(행정집계)'!C59,-2)</f>
        <v>300</v>
      </c>
      <c r="D59" s="169">
        <f>ROUND('1.계획인구(행정집계)'!E59,-2)</f>
        <v>300</v>
      </c>
      <c r="E59" s="169">
        <f>ROUND('1.계획인구(행정집계)'!F59,-2)</f>
        <v>300</v>
      </c>
      <c r="F59" s="169">
        <f>ROUND('1.계획인구(행정집계)'!G59,-2)</f>
        <v>300</v>
      </c>
      <c r="G59" s="169">
        <f>ROUND('1.계획인구(행정집계)'!H59,-2)</f>
        <v>300</v>
      </c>
      <c r="H59" s="169">
        <f>ROUND('1.계획인구(행정집계)'!I59,-2)</f>
        <v>0</v>
      </c>
      <c r="I59" s="169">
        <f>ROUND('1.계획인구(행정집계)'!K59,-2)</f>
        <v>0</v>
      </c>
      <c r="J59" s="169">
        <f>ROUND('1.계획인구(행정집계)'!L59,-2)</f>
        <v>0</v>
      </c>
      <c r="K59" s="169">
        <f>ROUND('1.계획인구(행정집계)'!M59,-2)</f>
        <v>0</v>
      </c>
      <c r="L59" s="169">
        <f>ROUND('1.계획인구(행정집계)'!N59,-2)</f>
        <v>0</v>
      </c>
      <c r="M59" s="169">
        <f t="shared" si="29"/>
        <v>300</v>
      </c>
      <c r="N59" s="169">
        <f t="shared" si="30"/>
        <v>300</v>
      </c>
      <c r="O59" s="169">
        <f t="shared" si="31"/>
        <v>300</v>
      </c>
      <c r="P59" s="169">
        <f t="shared" si="32"/>
        <v>300</v>
      </c>
      <c r="Q59" s="169">
        <f t="shared" si="33"/>
        <v>300</v>
      </c>
      <c r="R59" s="174"/>
    </row>
    <row r="60" spans="1:18" ht="20.100000000000001" customHeight="1">
      <c r="A60" s="236" t="s">
        <v>962</v>
      </c>
      <c r="B60" s="157" t="s">
        <v>909</v>
      </c>
      <c r="C60" s="170">
        <f>ROUND('1.계획인구(행정집계)'!C60,-2)</f>
        <v>3900</v>
      </c>
      <c r="D60" s="170">
        <f>ROUND('1.계획인구(행정집계)'!E60,-2)</f>
        <v>3800</v>
      </c>
      <c r="E60" s="170">
        <f>ROUND('1.계획인구(행정집계)'!F60,-2)</f>
        <v>3800</v>
      </c>
      <c r="F60" s="170">
        <f>ROUND('1.계획인구(행정집계)'!G60,-2)</f>
        <v>3900</v>
      </c>
      <c r="G60" s="170">
        <f>ROUND('1.계획인구(행정집계)'!H60,-2)</f>
        <v>4000</v>
      </c>
      <c r="H60" s="159">
        <f t="shared" ref="H60:Q60" si="34">SUM(H61:H74)</f>
        <v>0</v>
      </c>
      <c r="I60" s="159">
        <f t="shared" si="34"/>
        <v>0</v>
      </c>
      <c r="J60" s="159">
        <f t="shared" si="34"/>
        <v>0</v>
      </c>
      <c r="K60" s="159">
        <f t="shared" si="34"/>
        <v>0</v>
      </c>
      <c r="L60" s="159">
        <f t="shared" si="34"/>
        <v>0</v>
      </c>
      <c r="M60" s="159">
        <f t="shared" si="34"/>
        <v>3900</v>
      </c>
      <c r="N60" s="159">
        <f t="shared" si="34"/>
        <v>3800</v>
      </c>
      <c r="O60" s="159">
        <f t="shared" si="34"/>
        <v>3800</v>
      </c>
      <c r="P60" s="159">
        <f t="shared" si="34"/>
        <v>3900</v>
      </c>
      <c r="Q60" s="159">
        <f t="shared" si="34"/>
        <v>4000</v>
      </c>
      <c r="R60" s="176"/>
    </row>
    <row r="61" spans="1:18" ht="20.100000000000001" customHeight="1">
      <c r="A61" s="236"/>
      <c r="B61" s="161" t="s">
        <v>963</v>
      </c>
      <c r="C61" s="172">
        <f>C60-SUM(C62:C74)</f>
        <v>500</v>
      </c>
      <c r="D61" s="172">
        <f>D60-SUM(D62:D74)</f>
        <v>400</v>
      </c>
      <c r="E61" s="172">
        <f>E60-SUM(E62:E74)</f>
        <v>400</v>
      </c>
      <c r="F61" s="172">
        <f>F60-SUM(F62:F74)</f>
        <v>500</v>
      </c>
      <c r="G61" s="172">
        <f>G60-SUM(G62:G74)</f>
        <v>600</v>
      </c>
      <c r="H61" s="169">
        <f>ROUND('1.계획인구(행정집계)'!I61,-2)</f>
        <v>0</v>
      </c>
      <c r="I61" s="169">
        <f>ROUND('1.계획인구(행정집계)'!K61,-2)</f>
        <v>0</v>
      </c>
      <c r="J61" s="169">
        <f>ROUND('1.계획인구(행정집계)'!L61,-2)</f>
        <v>0</v>
      </c>
      <c r="K61" s="169">
        <f>ROUND('1.계획인구(행정집계)'!M61,-2)</f>
        <v>0</v>
      </c>
      <c r="L61" s="169">
        <f>ROUND('1.계획인구(행정집계)'!N61,-2)</f>
        <v>0</v>
      </c>
      <c r="M61" s="169">
        <f t="shared" ref="M61:M74" si="35">C61+H61</f>
        <v>500</v>
      </c>
      <c r="N61" s="169">
        <f t="shared" ref="N61:N74" si="36">D61+I61</f>
        <v>400</v>
      </c>
      <c r="O61" s="169">
        <f t="shared" ref="O61:O74" si="37">E61+J61</f>
        <v>400</v>
      </c>
      <c r="P61" s="169">
        <f t="shared" ref="P61:P74" si="38">F61+K61</f>
        <v>500</v>
      </c>
      <c r="Q61" s="169">
        <f t="shared" ref="Q61:Q74" si="39">G61+L61</f>
        <v>600</v>
      </c>
      <c r="R61" s="174"/>
    </row>
    <row r="62" spans="1:18" ht="20.100000000000001" customHeight="1">
      <c r="A62" s="236"/>
      <c r="B62" s="161" t="s">
        <v>964</v>
      </c>
      <c r="C62" s="169">
        <f>ROUND('1.계획인구(행정집계)'!C62,-2)</f>
        <v>200</v>
      </c>
      <c r="D62" s="169">
        <f>ROUND('1.계획인구(행정집계)'!E62,-2)</f>
        <v>200</v>
      </c>
      <c r="E62" s="169">
        <f>ROUND('1.계획인구(행정집계)'!F62,-2)</f>
        <v>200</v>
      </c>
      <c r="F62" s="169">
        <f>ROUND('1.계획인구(행정집계)'!G62,-2)</f>
        <v>200</v>
      </c>
      <c r="G62" s="169">
        <f>ROUND('1.계획인구(행정집계)'!H62,-2)</f>
        <v>200</v>
      </c>
      <c r="H62" s="169">
        <f>ROUND('1.계획인구(행정집계)'!I62,-2)</f>
        <v>0</v>
      </c>
      <c r="I62" s="169">
        <f>ROUND('1.계획인구(행정집계)'!K62,-2)</f>
        <v>0</v>
      </c>
      <c r="J62" s="169">
        <f>ROUND('1.계획인구(행정집계)'!L62,-2)</f>
        <v>0</v>
      </c>
      <c r="K62" s="169">
        <f>ROUND('1.계획인구(행정집계)'!M62,-2)</f>
        <v>0</v>
      </c>
      <c r="L62" s="169">
        <f>ROUND('1.계획인구(행정집계)'!N62,-2)</f>
        <v>0</v>
      </c>
      <c r="M62" s="169">
        <f t="shared" si="35"/>
        <v>200</v>
      </c>
      <c r="N62" s="169">
        <f t="shared" si="36"/>
        <v>200</v>
      </c>
      <c r="O62" s="169">
        <f t="shared" si="37"/>
        <v>200</v>
      </c>
      <c r="P62" s="169">
        <f t="shared" si="38"/>
        <v>200</v>
      </c>
      <c r="Q62" s="169">
        <f t="shared" si="39"/>
        <v>200</v>
      </c>
      <c r="R62" s="174"/>
    </row>
    <row r="63" spans="1:18" ht="20.100000000000001" customHeight="1">
      <c r="A63" s="236"/>
      <c r="B63" s="161" t="s">
        <v>965</v>
      </c>
      <c r="C63" s="169">
        <f>ROUND('1.계획인구(행정집계)'!C63,-2)</f>
        <v>700</v>
      </c>
      <c r="D63" s="169">
        <f>ROUND('1.계획인구(행정집계)'!E63,-2)</f>
        <v>700</v>
      </c>
      <c r="E63" s="169">
        <f>ROUND('1.계획인구(행정집계)'!F63,-2)</f>
        <v>700</v>
      </c>
      <c r="F63" s="169">
        <f>ROUND('1.계획인구(행정집계)'!G63,-2)</f>
        <v>700</v>
      </c>
      <c r="G63" s="169">
        <f>ROUND('1.계획인구(행정집계)'!H63,-2)</f>
        <v>700</v>
      </c>
      <c r="H63" s="169">
        <f>ROUND('1.계획인구(행정집계)'!I63,-2)</f>
        <v>0</v>
      </c>
      <c r="I63" s="169">
        <f>ROUND('1.계획인구(행정집계)'!K63,-2)</f>
        <v>0</v>
      </c>
      <c r="J63" s="169">
        <f>ROUND('1.계획인구(행정집계)'!L63,-2)</f>
        <v>0</v>
      </c>
      <c r="K63" s="169">
        <f>ROUND('1.계획인구(행정집계)'!M63,-2)</f>
        <v>0</v>
      </c>
      <c r="L63" s="169">
        <f>ROUND('1.계획인구(행정집계)'!N63,-2)</f>
        <v>0</v>
      </c>
      <c r="M63" s="169">
        <f t="shared" si="35"/>
        <v>700</v>
      </c>
      <c r="N63" s="169">
        <f t="shared" si="36"/>
        <v>700</v>
      </c>
      <c r="O63" s="169">
        <f t="shared" si="37"/>
        <v>700</v>
      </c>
      <c r="P63" s="169">
        <f t="shared" si="38"/>
        <v>700</v>
      </c>
      <c r="Q63" s="169">
        <f t="shared" si="39"/>
        <v>700</v>
      </c>
      <c r="R63" s="174"/>
    </row>
    <row r="64" spans="1:18" ht="20.100000000000001" customHeight="1">
      <c r="A64" s="236"/>
      <c r="B64" s="161" t="s">
        <v>966</v>
      </c>
      <c r="C64" s="169">
        <f>ROUND('1.계획인구(행정집계)'!C64,-2)</f>
        <v>300</v>
      </c>
      <c r="D64" s="169">
        <f>ROUND('1.계획인구(행정집계)'!E64,-2)</f>
        <v>300</v>
      </c>
      <c r="E64" s="169">
        <f>ROUND('1.계획인구(행정집계)'!F64,-2)</f>
        <v>300</v>
      </c>
      <c r="F64" s="169">
        <f>ROUND('1.계획인구(행정집계)'!G64,-2)</f>
        <v>300</v>
      </c>
      <c r="G64" s="169">
        <f>ROUND('1.계획인구(행정집계)'!H64,-2)</f>
        <v>300</v>
      </c>
      <c r="H64" s="169">
        <f>ROUND('1.계획인구(행정집계)'!I64,-2)</f>
        <v>0</v>
      </c>
      <c r="I64" s="169">
        <f>ROUND('1.계획인구(행정집계)'!K64,-2)</f>
        <v>0</v>
      </c>
      <c r="J64" s="169">
        <f>ROUND('1.계획인구(행정집계)'!L64,-2)</f>
        <v>0</v>
      </c>
      <c r="K64" s="169">
        <f>ROUND('1.계획인구(행정집계)'!M64,-2)</f>
        <v>0</v>
      </c>
      <c r="L64" s="169">
        <f>ROUND('1.계획인구(행정집계)'!N64,-2)</f>
        <v>0</v>
      </c>
      <c r="M64" s="169">
        <f t="shared" si="35"/>
        <v>300</v>
      </c>
      <c r="N64" s="169">
        <f t="shared" si="36"/>
        <v>300</v>
      </c>
      <c r="O64" s="169">
        <f t="shared" si="37"/>
        <v>300</v>
      </c>
      <c r="P64" s="169">
        <f t="shared" si="38"/>
        <v>300</v>
      </c>
      <c r="Q64" s="169">
        <f t="shared" si="39"/>
        <v>300</v>
      </c>
      <c r="R64" s="174"/>
    </row>
    <row r="65" spans="1:18" ht="20.100000000000001" customHeight="1">
      <c r="A65" s="236"/>
      <c r="B65" s="161" t="s">
        <v>967</v>
      </c>
      <c r="C65" s="169">
        <f>ROUND('1.계획인구(행정집계)'!C65,-2)</f>
        <v>300</v>
      </c>
      <c r="D65" s="169">
        <f>ROUND('1.계획인구(행정집계)'!E65,-2)</f>
        <v>300</v>
      </c>
      <c r="E65" s="169">
        <f>ROUND('1.계획인구(행정집계)'!F65,-2)</f>
        <v>300</v>
      </c>
      <c r="F65" s="169">
        <f>ROUND('1.계획인구(행정집계)'!G65,-2)</f>
        <v>300</v>
      </c>
      <c r="G65" s="169">
        <f>ROUND('1.계획인구(행정집계)'!H65,-2)</f>
        <v>300</v>
      </c>
      <c r="H65" s="169">
        <f>ROUND('1.계획인구(행정집계)'!I65,-2)</f>
        <v>0</v>
      </c>
      <c r="I65" s="169">
        <f>ROUND('1.계획인구(행정집계)'!K65,-2)</f>
        <v>0</v>
      </c>
      <c r="J65" s="169">
        <f>ROUND('1.계획인구(행정집계)'!L65,-2)</f>
        <v>0</v>
      </c>
      <c r="K65" s="169">
        <f>ROUND('1.계획인구(행정집계)'!M65,-2)</f>
        <v>0</v>
      </c>
      <c r="L65" s="169">
        <f>ROUND('1.계획인구(행정집계)'!N65,-2)</f>
        <v>0</v>
      </c>
      <c r="M65" s="169">
        <f t="shared" si="35"/>
        <v>300</v>
      </c>
      <c r="N65" s="169">
        <f t="shared" si="36"/>
        <v>300</v>
      </c>
      <c r="O65" s="169">
        <f t="shared" si="37"/>
        <v>300</v>
      </c>
      <c r="P65" s="169">
        <f t="shared" si="38"/>
        <v>300</v>
      </c>
      <c r="Q65" s="169">
        <f t="shared" si="39"/>
        <v>300</v>
      </c>
      <c r="R65" s="174"/>
    </row>
    <row r="66" spans="1:18" ht="20.100000000000001" customHeight="1">
      <c r="A66" s="236"/>
      <c r="B66" s="161" t="s">
        <v>968</v>
      </c>
      <c r="C66" s="169">
        <f>ROUND('1.계획인구(행정집계)'!C66,-2)</f>
        <v>300</v>
      </c>
      <c r="D66" s="169">
        <f>ROUND('1.계획인구(행정집계)'!E66,-2)</f>
        <v>300</v>
      </c>
      <c r="E66" s="169">
        <f>ROUND('1.계획인구(행정집계)'!F66,-2)</f>
        <v>300</v>
      </c>
      <c r="F66" s="169">
        <f>ROUND('1.계획인구(행정집계)'!G66,-2)</f>
        <v>300</v>
      </c>
      <c r="G66" s="169">
        <f>ROUND('1.계획인구(행정집계)'!H66,-2)</f>
        <v>300</v>
      </c>
      <c r="H66" s="169">
        <f>ROUND('1.계획인구(행정집계)'!I66,-2)</f>
        <v>0</v>
      </c>
      <c r="I66" s="169">
        <f>ROUND('1.계획인구(행정집계)'!K66,-2)</f>
        <v>0</v>
      </c>
      <c r="J66" s="169">
        <f>ROUND('1.계획인구(행정집계)'!L66,-2)</f>
        <v>0</v>
      </c>
      <c r="K66" s="169">
        <f>ROUND('1.계획인구(행정집계)'!M66,-2)</f>
        <v>0</v>
      </c>
      <c r="L66" s="169">
        <f>ROUND('1.계획인구(행정집계)'!N66,-2)</f>
        <v>0</v>
      </c>
      <c r="M66" s="169">
        <f t="shared" si="35"/>
        <v>300</v>
      </c>
      <c r="N66" s="169">
        <f t="shared" si="36"/>
        <v>300</v>
      </c>
      <c r="O66" s="169">
        <f t="shared" si="37"/>
        <v>300</v>
      </c>
      <c r="P66" s="169">
        <f t="shared" si="38"/>
        <v>300</v>
      </c>
      <c r="Q66" s="169">
        <f t="shared" si="39"/>
        <v>300</v>
      </c>
      <c r="R66" s="174"/>
    </row>
    <row r="67" spans="1:18" ht="20.100000000000001" customHeight="1">
      <c r="A67" s="236"/>
      <c r="B67" s="161" t="s">
        <v>969</v>
      </c>
      <c r="C67" s="169">
        <f>ROUND('1.계획인구(행정집계)'!C67,-2)</f>
        <v>200</v>
      </c>
      <c r="D67" s="169">
        <f>ROUND('1.계획인구(행정집계)'!E67,-2)</f>
        <v>200</v>
      </c>
      <c r="E67" s="169">
        <f>ROUND('1.계획인구(행정집계)'!F67,-2)</f>
        <v>200</v>
      </c>
      <c r="F67" s="169">
        <f>ROUND('1.계획인구(행정집계)'!G67,-2)</f>
        <v>200</v>
      </c>
      <c r="G67" s="169">
        <f>ROUND('1.계획인구(행정집계)'!H67,-2)</f>
        <v>200</v>
      </c>
      <c r="H67" s="169">
        <f>ROUND('1.계획인구(행정집계)'!I67,-2)</f>
        <v>0</v>
      </c>
      <c r="I67" s="169">
        <f>ROUND('1.계획인구(행정집계)'!K67,-2)</f>
        <v>0</v>
      </c>
      <c r="J67" s="169">
        <f>ROUND('1.계획인구(행정집계)'!L67,-2)</f>
        <v>0</v>
      </c>
      <c r="K67" s="169">
        <f>ROUND('1.계획인구(행정집계)'!M67,-2)</f>
        <v>0</v>
      </c>
      <c r="L67" s="169">
        <f>ROUND('1.계획인구(행정집계)'!N67,-2)</f>
        <v>0</v>
      </c>
      <c r="M67" s="169">
        <f t="shared" si="35"/>
        <v>200</v>
      </c>
      <c r="N67" s="169">
        <f t="shared" si="36"/>
        <v>200</v>
      </c>
      <c r="O67" s="169">
        <f t="shared" si="37"/>
        <v>200</v>
      </c>
      <c r="P67" s="169">
        <f t="shared" si="38"/>
        <v>200</v>
      </c>
      <c r="Q67" s="169">
        <f t="shared" si="39"/>
        <v>200</v>
      </c>
      <c r="R67" s="174"/>
    </row>
    <row r="68" spans="1:18" ht="20.100000000000001" customHeight="1">
      <c r="A68" s="236"/>
      <c r="B68" s="161" t="s">
        <v>970</v>
      </c>
      <c r="C68" s="169">
        <f>ROUND('1.계획인구(행정집계)'!C68,-2)</f>
        <v>300</v>
      </c>
      <c r="D68" s="169">
        <f>ROUND('1.계획인구(행정집계)'!E68,-2)</f>
        <v>300</v>
      </c>
      <c r="E68" s="169">
        <f>ROUND('1.계획인구(행정집계)'!F68,-2)</f>
        <v>300</v>
      </c>
      <c r="F68" s="169">
        <f>ROUND('1.계획인구(행정집계)'!G68,-2)</f>
        <v>300</v>
      </c>
      <c r="G68" s="169">
        <f>ROUND('1.계획인구(행정집계)'!H68,-2)</f>
        <v>300</v>
      </c>
      <c r="H68" s="169">
        <f>ROUND('1.계획인구(행정집계)'!I68,-2)</f>
        <v>0</v>
      </c>
      <c r="I68" s="169">
        <f>ROUND('1.계획인구(행정집계)'!K68,-2)</f>
        <v>0</v>
      </c>
      <c r="J68" s="169">
        <f>ROUND('1.계획인구(행정집계)'!L68,-2)</f>
        <v>0</v>
      </c>
      <c r="K68" s="169">
        <f>ROUND('1.계획인구(행정집계)'!M68,-2)</f>
        <v>0</v>
      </c>
      <c r="L68" s="169">
        <f>ROUND('1.계획인구(행정집계)'!N68,-2)</f>
        <v>0</v>
      </c>
      <c r="M68" s="169">
        <f t="shared" si="35"/>
        <v>300</v>
      </c>
      <c r="N68" s="169">
        <f t="shared" si="36"/>
        <v>300</v>
      </c>
      <c r="O68" s="169">
        <f t="shared" si="37"/>
        <v>300</v>
      </c>
      <c r="P68" s="169">
        <f t="shared" si="38"/>
        <v>300</v>
      </c>
      <c r="Q68" s="169">
        <f t="shared" si="39"/>
        <v>300</v>
      </c>
      <c r="R68" s="174"/>
    </row>
    <row r="69" spans="1:18" ht="20.100000000000001" customHeight="1">
      <c r="A69" s="236"/>
      <c r="B69" s="161" t="s">
        <v>971</v>
      </c>
      <c r="C69" s="169">
        <f>ROUND('1.계획인구(행정집계)'!C69,-2)</f>
        <v>100</v>
      </c>
      <c r="D69" s="169">
        <f>ROUND('1.계획인구(행정집계)'!E69,-2)</f>
        <v>100</v>
      </c>
      <c r="E69" s="169">
        <f>ROUND('1.계획인구(행정집계)'!F69,-2)</f>
        <v>100</v>
      </c>
      <c r="F69" s="169">
        <f>ROUND('1.계획인구(행정집계)'!G69,-2)</f>
        <v>100</v>
      </c>
      <c r="G69" s="169">
        <f>ROUND('1.계획인구(행정집계)'!H69,-2)</f>
        <v>100</v>
      </c>
      <c r="H69" s="169">
        <f>ROUND('1.계획인구(행정집계)'!I69,-2)</f>
        <v>0</v>
      </c>
      <c r="I69" s="169">
        <f>ROUND('1.계획인구(행정집계)'!K69,-2)</f>
        <v>0</v>
      </c>
      <c r="J69" s="169">
        <f>ROUND('1.계획인구(행정집계)'!L69,-2)</f>
        <v>0</v>
      </c>
      <c r="K69" s="169">
        <f>ROUND('1.계획인구(행정집계)'!M69,-2)</f>
        <v>0</v>
      </c>
      <c r="L69" s="169">
        <f>ROUND('1.계획인구(행정집계)'!N69,-2)</f>
        <v>0</v>
      </c>
      <c r="M69" s="169">
        <f t="shared" si="35"/>
        <v>100</v>
      </c>
      <c r="N69" s="169">
        <f t="shared" si="36"/>
        <v>100</v>
      </c>
      <c r="O69" s="169">
        <f t="shared" si="37"/>
        <v>100</v>
      </c>
      <c r="P69" s="169">
        <f t="shared" si="38"/>
        <v>100</v>
      </c>
      <c r="Q69" s="169">
        <f t="shared" si="39"/>
        <v>100</v>
      </c>
      <c r="R69" s="174"/>
    </row>
    <row r="70" spans="1:18" ht="20.100000000000001" customHeight="1">
      <c r="A70" s="236"/>
      <c r="B70" s="161" t="s">
        <v>972</v>
      </c>
      <c r="C70" s="169">
        <f>ROUND('1.계획인구(행정집계)'!C70,-2)</f>
        <v>300</v>
      </c>
      <c r="D70" s="169">
        <f>ROUND('1.계획인구(행정집계)'!E70,-2)</f>
        <v>300</v>
      </c>
      <c r="E70" s="169">
        <f>ROUND('1.계획인구(행정집계)'!F70,-2)</f>
        <v>300</v>
      </c>
      <c r="F70" s="169">
        <f>ROUND('1.계획인구(행정집계)'!G70,-2)</f>
        <v>300</v>
      </c>
      <c r="G70" s="169">
        <f>ROUND('1.계획인구(행정집계)'!H70,-2)</f>
        <v>300</v>
      </c>
      <c r="H70" s="169">
        <f>ROUND('1.계획인구(행정집계)'!I70,-2)</f>
        <v>0</v>
      </c>
      <c r="I70" s="169">
        <f>ROUND('1.계획인구(행정집계)'!K70,-2)</f>
        <v>0</v>
      </c>
      <c r="J70" s="169">
        <f>ROUND('1.계획인구(행정집계)'!L70,-2)</f>
        <v>0</v>
      </c>
      <c r="K70" s="169">
        <f>ROUND('1.계획인구(행정집계)'!M70,-2)</f>
        <v>0</v>
      </c>
      <c r="L70" s="169">
        <f>ROUND('1.계획인구(행정집계)'!N70,-2)</f>
        <v>0</v>
      </c>
      <c r="M70" s="169">
        <f t="shared" si="35"/>
        <v>300</v>
      </c>
      <c r="N70" s="169">
        <f t="shared" si="36"/>
        <v>300</v>
      </c>
      <c r="O70" s="169">
        <f t="shared" si="37"/>
        <v>300</v>
      </c>
      <c r="P70" s="169">
        <f t="shared" si="38"/>
        <v>300</v>
      </c>
      <c r="Q70" s="169">
        <f t="shared" si="39"/>
        <v>300</v>
      </c>
      <c r="R70" s="174"/>
    </row>
    <row r="71" spans="1:18" ht="20.100000000000001" customHeight="1">
      <c r="A71" s="236"/>
      <c r="B71" s="161" t="s">
        <v>973</v>
      </c>
      <c r="C71" s="169">
        <f>ROUND('1.계획인구(행정집계)'!C71,-2)</f>
        <v>300</v>
      </c>
      <c r="D71" s="169">
        <f>ROUND('1.계획인구(행정집계)'!E71,-2)</f>
        <v>300</v>
      </c>
      <c r="E71" s="169">
        <f>ROUND('1.계획인구(행정집계)'!F71,-2)</f>
        <v>300</v>
      </c>
      <c r="F71" s="169">
        <f>ROUND('1.계획인구(행정집계)'!G71,-2)</f>
        <v>300</v>
      </c>
      <c r="G71" s="169">
        <f>ROUND('1.계획인구(행정집계)'!H71,-2)</f>
        <v>300</v>
      </c>
      <c r="H71" s="169">
        <f>ROUND('1.계획인구(행정집계)'!I71,-2)</f>
        <v>0</v>
      </c>
      <c r="I71" s="169">
        <f>ROUND('1.계획인구(행정집계)'!K71,-2)</f>
        <v>0</v>
      </c>
      <c r="J71" s="169">
        <f>ROUND('1.계획인구(행정집계)'!L71,-2)</f>
        <v>0</v>
      </c>
      <c r="K71" s="169">
        <f>ROUND('1.계획인구(행정집계)'!M71,-2)</f>
        <v>0</v>
      </c>
      <c r="L71" s="169">
        <f>ROUND('1.계획인구(행정집계)'!N71,-2)</f>
        <v>0</v>
      </c>
      <c r="M71" s="169">
        <f t="shared" si="35"/>
        <v>300</v>
      </c>
      <c r="N71" s="169">
        <f t="shared" si="36"/>
        <v>300</v>
      </c>
      <c r="O71" s="169">
        <f t="shared" si="37"/>
        <v>300</v>
      </c>
      <c r="P71" s="169">
        <f t="shared" si="38"/>
        <v>300</v>
      </c>
      <c r="Q71" s="169">
        <f t="shared" si="39"/>
        <v>300</v>
      </c>
      <c r="R71" s="174"/>
    </row>
    <row r="72" spans="1:18" ht="20.100000000000001" customHeight="1">
      <c r="A72" s="236"/>
      <c r="B72" s="161" t="s">
        <v>974</v>
      </c>
      <c r="C72" s="169">
        <f>ROUND('1.계획인구(행정집계)'!C72,-2)</f>
        <v>200</v>
      </c>
      <c r="D72" s="169">
        <f>ROUND('1.계획인구(행정집계)'!E72,-2)</f>
        <v>200</v>
      </c>
      <c r="E72" s="169">
        <f>ROUND('1.계획인구(행정집계)'!F72,-2)</f>
        <v>200</v>
      </c>
      <c r="F72" s="169">
        <f>ROUND('1.계획인구(행정집계)'!G72,-2)</f>
        <v>200</v>
      </c>
      <c r="G72" s="169">
        <f>ROUND('1.계획인구(행정집계)'!H72,-2)</f>
        <v>200</v>
      </c>
      <c r="H72" s="169">
        <f>ROUND('1.계획인구(행정집계)'!I72,-2)</f>
        <v>0</v>
      </c>
      <c r="I72" s="169">
        <f>ROUND('1.계획인구(행정집계)'!K72,-2)</f>
        <v>0</v>
      </c>
      <c r="J72" s="169">
        <f>ROUND('1.계획인구(행정집계)'!L72,-2)</f>
        <v>0</v>
      </c>
      <c r="K72" s="169">
        <f>ROUND('1.계획인구(행정집계)'!M72,-2)</f>
        <v>0</v>
      </c>
      <c r="L72" s="169">
        <f>ROUND('1.계획인구(행정집계)'!N72,-2)</f>
        <v>0</v>
      </c>
      <c r="M72" s="169">
        <f t="shared" si="35"/>
        <v>200</v>
      </c>
      <c r="N72" s="169">
        <f t="shared" si="36"/>
        <v>200</v>
      </c>
      <c r="O72" s="169">
        <f t="shared" si="37"/>
        <v>200</v>
      </c>
      <c r="P72" s="169">
        <f t="shared" si="38"/>
        <v>200</v>
      </c>
      <c r="Q72" s="169">
        <f t="shared" si="39"/>
        <v>200</v>
      </c>
      <c r="R72" s="174"/>
    </row>
    <row r="73" spans="1:18" ht="20.100000000000001" customHeight="1">
      <c r="A73" s="236"/>
      <c r="B73" s="161" t="s">
        <v>975</v>
      </c>
      <c r="C73" s="169">
        <f>ROUND('1.계획인구(행정집계)'!C73,-2)</f>
        <v>100</v>
      </c>
      <c r="D73" s="169">
        <f>ROUND('1.계획인구(행정집계)'!E73,-2)</f>
        <v>100</v>
      </c>
      <c r="E73" s="169">
        <f>ROUND('1.계획인구(행정집계)'!F73,-2)</f>
        <v>100</v>
      </c>
      <c r="F73" s="169">
        <f>ROUND('1.계획인구(행정집계)'!G73,-2)</f>
        <v>100</v>
      </c>
      <c r="G73" s="169">
        <f>ROUND('1.계획인구(행정집계)'!H73,-2)</f>
        <v>100</v>
      </c>
      <c r="H73" s="169">
        <f>ROUND('1.계획인구(행정집계)'!I73,-2)</f>
        <v>0</v>
      </c>
      <c r="I73" s="169">
        <f>ROUND('1.계획인구(행정집계)'!K73,-2)</f>
        <v>0</v>
      </c>
      <c r="J73" s="169">
        <f>ROUND('1.계획인구(행정집계)'!L73,-2)</f>
        <v>0</v>
      </c>
      <c r="K73" s="169">
        <f>ROUND('1.계획인구(행정집계)'!M73,-2)</f>
        <v>0</v>
      </c>
      <c r="L73" s="169">
        <f>ROUND('1.계획인구(행정집계)'!N73,-2)</f>
        <v>0</v>
      </c>
      <c r="M73" s="169">
        <f t="shared" si="35"/>
        <v>100</v>
      </c>
      <c r="N73" s="169">
        <f t="shared" si="36"/>
        <v>100</v>
      </c>
      <c r="O73" s="169">
        <f t="shared" si="37"/>
        <v>100</v>
      </c>
      <c r="P73" s="169">
        <f t="shared" si="38"/>
        <v>100</v>
      </c>
      <c r="Q73" s="169">
        <f t="shared" si="39"/>
        <v>100</v>
      </c>
      <c r="R73" s="174"/>
    </row>
    <row r="74" spans="1:18" ht="20.100000000000001" customHeight="1">
      <c r="A74" s="236"/>
      <c r="B74" s="161" t="s">
        <v>976</v>
      </c>
      <c r="C74" s="169">
        <f>ROUND('1.계획인구(행정집계)'!C74,-2)</f>
        <v>100</v>
      </c>
      <c r="D74" s="169">
        <f>ROUND('1.계획인구(행정집계)'!E74,-2)</f>
        <v>100</v>
      </c>
      <c r="E74" s="169">
        <f>ROUND('1.계획인구(행정집계)'!F74,-2)</f>
        <v>100</v>
      </c>
      <c r="F74" s="169">
        <f>ROUND('1.계획인구(행정집계)'!G74,-2)</f>
        <v>100</v>
      </c>
      <c r="G74" s="169">
        <f>ROUND('1.계획인구(행정집계)'!H74,-2)</f>
        <v>100</v>
      </c>
      <c r="H74" s="169">
        <f>ROUND('1.계획인구(행정집계)'!I74,-2)</f>
        <v>0</v>
      </c>
      <c r="I74" s="169">
        <f>ROUND('1.계획인구(행정집계)'!K74,-2)</f>
        <v>0</v>
      </c>
      <c r="J74" s="169">
        <f>ROUND('1.계획인구(행정집계)'!L74,-2)</f>
        <v>0</v>
      </c>
      <c r="K74" s="169">
        <f>ROUND('1.계획인구(행정집계)'!M74,-2)</f>
        <v>0</v>
      </c>
      <c r="L74" s="169">
        <f>ROUND('1.계획인구(행정집계)'!N74,-2)</f>
        <v>0</v>
      </c>
      <c r="M74" s="169">
        <f t="shared" si="35"/>
        <v>100</v>
      </c>
      <c r="N74" s="169">
        <f t="shared" si="36"/>
        <v>100</v>
      </c>
      <c r="O74" s="169">
        <f t="shared" si="37"/>
        <v>100</v>
      </c>
      <c r="P74" s="169">
        <f t="shared" si="38"/>
        <v>100</v>
      </c>
      <c r="Q74" s="169">
        <f t="shared" si="39"/>
        <v>100</v>
      </c>
      <c r="R74" s="174"/>
    </row>
    <row r="75" spans="1:18" ht="20.100000000000001" customHeight="1">
      <c r="A75" s="236" t="s">
        <v>977</v>
      </c>
      <c r="B75" s="157" t="s">
        <v>909</v>
      </c>
      <c r="C75" s="170">
        <f>ROUND('1.계획인구(행정집계)'!C75,-2)</f>
        <v>4100</v>
      </c>
      <c r="D75" s="170">
        <f>ROUND('1.계획인구(행정집계)'!E75,-2)</f>
        <v>4100</v>
      </c>
      <c r="E75" s="170">
        <f>ROUND('1.계획인구(행정집계)'!F75,-2)</f>
        <v>4000</v>
      </c>
      <c r="F75" s="170">
        <f>ROUND('1.계획인구(행정집계)'!G75,-2)</f>
        <v>4100</v>
      </c>
      <c r="G75" s="170">
        <f>ROUND('1.계획인구(행정집계)'!H75,-2)</f>
        <v>4200</v>
      </c>
      <c r="H75" s="159">
        <f t="shared" ref="H75:Q75" si="40">SUM(H76:H88)</f>
        <v>0</v>
      </c>
      <c r="I75" s="159">
        <f t="shared" si="40"/>
        <v>0</v>
      </c>
      <c r="J75" s="159">
        <f t="shared" si="40"/>
        <v>0</v>
      </c>
      <c r="K75" s="159">
        <f t="shared" si="40"/>
        <v>0</v>
      </c>
      <c r="L75" s="159">
        <f t="shared" si="40"/>
        <v>0</v>
      </c>
      <c r="M75" s="159">
        <f t="shared" si="40"/>
        <v>4100</v>
      </c>
      <c r="N75" s="159">
        <f t="shared" si="40"/>
        <v>4100</v>
      </c>
      <c r="O75" s="159">
        <f t="shared" si="40"/>
        <v>4000</v>
      </c>
      <c r="P75" s="159">
        <f t="shared" si="40"/>
        <v>4100</v>
      </c>
      <c r="Q75" s="159">
        <f t="shared" si="40"/>
        <v>4200</v>
      </c>
      <c r="R75" s="176"/>
    </row>
    <row r="76" spans="1:18" ht="20.100000000000001" customHeight="1">
      <c r="A76" s="236"/>
      <c r="B76" s="161" t="s">
        <v>978</v>
      </c>
      <c r="C76" s="172">
        <f>C75-SUM(C77:C88)</f>
        <v>300</v>
      </c>
      <c r="D76" s="172">
        <f>D75-SUM(D77:D88)</f>
        <v>400</v>
      </c>
      <c r="E76" s="172">
        <f>E75-SUM(E77:E88)</f>
        <v>300</v>
      </c>
      <c r="F76" s="172">
        <f>F75-SUM(F77:F88)</f>
        <v>400</v>
      </c>
      <c r="G76" s="172">
        <f>G75-SUM(G77:G88)</f>
        <v>400</v>
      </c>
      <c r="H76" s="169">
        <f>ROUND('1.계획인구(행정집계)'!I76,-2)</f>
        <v>0</v>
      </c>
      <c r="I76" s="169">
        <f>ROUND('1.계획인구(행정집계)'!K76,-2)</f>
        <v>0</v>
      </c>
      <c r="J76" s="169">
        <f>ROUND('1.계획인구(행정집계)'!L76,-2)</f>
        <v>0</v>
      </c>
      <c r="K76" s="169">
        <f>ROUND('1.계획인구(행정집계)'!M76,-2)</f>
        <v>0</v>
      </c>
      <c r="L76" s="169">
        <f>ROUND('1.계획인구(행정집계)'!N76,-2)</f>
        <v>0</v>
      </c>
      <c r="M76" s="169">
        <f t="shared" ref="M76:M88" si="41">C76+H76</f>
        <v>300</v>
      </c>
      <c r="N76" s="169">
        <f t="shared" ref="N76:N88" si="42">D76+I76</f>
        <v>400</v>
      </c>
      <c r="O76" s="169">
        <f t="shared" ref="O76:O88" si="43">E76+J76</f>
        <v>300</v>
      </c>
      <c r="P76" s="169">
        <f t="shared" ref="P76:P88" si="44">F76+K76</f>
        <v>400</v>
      </c>
      <c r="Q76" s="169">
        <f t="shared" ref="Q76:Q88" si="45">G76+L76</f>
        <v>400</v>
      </c>
      <c r="R76" s="174"/>
    </row>
    <row r="77" spans="1:18" ht="20.100000000000001" customHeight="1">
      <c r="A77" s="236"/>
      <c r="B77" s="161" t="s">
        <v>979</v>
      </c>
      <c r="C77" s="169">
        <f>ROUND('1.계획인구(행정집계)'!C77,-2)</f>
        <v>100</v>
      </c>
      <c r="D77" s="169">
        <f>ROUND('1.계획인구(행정집계)'!E77,-2)</f>
        <v>100</v>
      </c>
      <c r="E77" s="169">
        <f>ROUND('1.계획인구(행정집계)'!F77,-2)</f>
        <v>100</v>
      </c>
      <c r="F77" s="169">
        <f>ROUND('1.계획인구(행정집계)'!G77,-2)</f>
        <v>100</v>
      </c>
      <c r="G77" s="169">
        <f>ROUND('1.계획인구(행정집계)'!H77,-2)</f>
        <v>100</v>
      </c>
      <c r="H77" s="169">
        <f>ROUND('1.계획인구(행정집계)'!I77,-2)</f>
        <v>0</v>
      </c>
      <c r="I77" s="169">
        <f>ROUND('1.계획인구(행정집계)'!K77,-2)</f>
        <v>0</v>
      </c>
      <c r="J77" s="169">
        <f>ROUND('1.계획인구(행정집계)'!L77,-2)</f>
        <v>0</v>
      </c>
      <c r="K77" s="169">
        <f>ROUND('1.계획인구(행정집계)'!M77,-2)</f>
        <v>0</v>
      </c>
      <c r="L77" s="169">
        <f>ROUND('1.계획인구(행정집계)'!N77,-2)</f>
        <v>0</v>
      </c>
      <c r="M77" s="169">
        <f t="shared" si="41"/>
        <v>100</v>
      </c>
      <c r="N77" s="169">
        <f t="shared" si="42"/>
        <v>100</v>
      </c>
      <c r="O77" s="169">
        <f t="shared" si="43"/>
        <v>100</v>
      </c>
      <c r="P77" s="169">
        <f t="shared" si="44"/>
        <v>100</v>
      </c>
      <c r="Q77" s="169">
        <f t="shared" si="45"/>
        <v>100</v>
      </c>
      <c r="R77" s="174"/>
    </row>
    <row r="78" spans="1:18" ht="20.100000000000001" customHeight="1">
      <c r="A78" s="236"/>
      <c r="B78" s="161" t="s">
        <v>980</v>
      </c>
      <c r="C78" s="169">
        <f>ROUND('1.계획인구(행정집계)'!C78,-2)</f>
        <v>400</v>
      </c>
      <c r="D78" s="169">
        <f>ROUND('1.계획인구(행정집계)'!E78,-2)</f>
        <v>400</v>
      </c>
      <c r="E78" s="169">
        <f>ROUND('1.계획인구(행정집계)'!F78,-2)</f>
        <v>400</v>
      </c>
      <c r="F78" s="169">
        <f>ROUND('1.계획인구(행정집계)'!G78,-2)</f>
        <v>400</v>
      </c>
      <c r="G78" s="169">
        <f>ROUND('1.계획인구(행정집계)'!H78,-2)</f>
        <v>400</v>
      </c>
      <c r="H78" s="169">
        <f>ROUND('1.계획인구(행정집계)'!I78,-2)</f>
        <v>0</v>
      </c>
      <c r="I78" s="169">
        <f>ROUND('1.계획인구(행정집계)'!K78,-2)</f>
        <v>0</v>
      </c>
      <c r="J78" s="169">
        <f>ROUND('1.계획인구(행정집계)'!L78,-2)</f>
        <v>0</v>
      </c>
      <c r="K78" s="169">
        <f>ROUND('1.계획인구(행정집계)'!M78,-2)</f>
        <v>0</v>
      </c>
      <c r="L78" s="169">
        <f>ROUND('1.계획인구(행정집계)'!N78,-2)</f>
        <v>0</v>
      </c>
      <c r="M78" s="169">
        <f t="shared" si="41"/>
        <v>400</v>
      </c>
      <c r="N78" s="169">
        <f t="shared" si="42"/>
        <v>400</v>
      </c>
      <c r="O78" s="169">
        <f t="shared" si="43"/>
        <v>400</v>
      </c>
      <c r="P78" s="169">
        <f t="shared" si="44"/>
        <v>400</v>
      </c>
      <c r="Q78" s="169">
        <f t="shared" si="45"/>
        <v>400</v>
      </c>
      <c r="R78" s="174"/>
    </row>
    <row r="79" spans="1:18" ht="20.100000000000001" customHeight="1">
      <c r="A79" s="236"/>
      <c r="B79" s="161" t="s">
        <v>981</v>
      </c>
      <c r="C79" s="169">
        <f>ROUND('1.계획인구(행정집계)'!C79,-2)</f>
        <v>300</v>
      </c>
      <c r="D79" s="169">
        <f>ROUND('1.계획인구(행정집계)'!E79,-2)</f>
        <v>300</v>
      </c>
      <c r="E79" s="169">
        <f>ROUND('1.계획인구(행정집계)'!F79,-2)</f>
        <v>300</v>
      </c>
      <c r="F79" s="169">
        <f>ROUND('1.계획인구(행정집계)'!G79,-2)</f>
        <v>300</v>
      </c>
      <c r="G79" s="169">
        <f>ROUND('1.계획인구(행정집계)'!H79,-2)</f>
        <v>300</v>
      </c>
      <c r="H79" s="169">
        <f>ROUND('1.계획인구(행정집계)'!I79,-2)</f>
        <v>0</v>
      </c>
      <c r="I79" s="169">
        <f>ROUND('1.계획인구(행정집계)'!K79,-2)</f>
        <v>0</v>
      </c>
      <c r="J79" s="169">
        <f>ROUND('1.계획인구(행정집계)'!L79,-2)</f>
        <v>0</v>
      </c>
      <c r="K79" s="169">
        <f>ROUND('1.계획인구(행정집계)'!M79,-2)</f>
        <v>0</v>
      </c>
      <c r="L79" s="169">
        <f>ROUND('1.계획인구(행정집계)'!N79,-2)</f>
        <v>0</v>
      </c>
      <c r="M79" s="169">
        <f t="shared" si="41"/>
        <v>300</v>
      </c>
      <c r="N79" s="169">
        <f t="shared" si="42"/>
        <v>300</v>
      </c>
      <c r="O79" s="169">
        <f t="shared" si="43"/>
        <v>300</v>
      </c>
      <c r="P79" s="169">
        <f t="shared" si="44"/>
        <v>300</v>
      </c>
      <c r="Q79" s="169">
        <f t="shared" si="45"/>
        <v>300</v>
      </c>
      <c r="R79" s="174"/>
    </row>
    <row r="80" spans="1:18" ht="20.100000000000001" customHeight="1">
      <c r="A80" s="236"/>
      <c r="B80" s="161" t="s">
        <v>982</v>
      </c>
      <c r="C80" s="169">
        <f>ROUND('1.계획인구(행정집계)'!C80,-2)</f>
        <v>600</v>
      </c>
      <c r="D80" s="169">
        <f>ROUND('1.계획인구(행정집계)'!E80,-2)</f>
        <v>600</v>
      </c>
      <c r="E80" s="169">
        <f>ROUND('1.계획인구(행정집계)'!F80,-2)</f>
        <v>600</v>
      </c>
      <c r="F80" s="169">
        <f>ROUND('1.계획인구(행정집계)'!G80,-2)</f>
        <v>600</v>
      </c>
      <c r="G80" s="169">
        <f>ROUND('1.계획인구(행정집계)'!H80,-2)</f>
        <v>600</v>
      </c>
      <c r="H80" s="169">
        <f>ROUND('1.계획인구(행정집계)'!I80,-2)</f>
        <v>0</v>
      </c>
      <c r="I80" s="169">
        <f>ROUND('1.계획인구(행정집계)'!K80,-2)</f>
        <v>0</v>
      </c>
      <c r="J80" s="169">
        <f>ROUND('1.계획인구(행정집계)'!L80,-2)</f>
        <v>0</v>
      </c>
      <c r="K80" s="169">
        <f>ROUND('1.계획인구(행정집계)'!M80,-2)</f>
        <v>0</v>
      </c>
      <c r="L80" s="169">
        <f>ROUND('1.계획인구(행정집계)'!N80,-2)</f>
        <v>0</v>
      </c>
      <c r="M80" s="169">
        <f t="shared" si="41"/>
        <v>600</v>
      </c>
      <c r="N80" s="169">
        <f t="shared" si="42"/>
        <v>600</v>
      </c>
      <c r="O80" s="169">
        <f t="shared" si="43"/>
        <v>600</v>
      </c>
      <c r="P80" s="169">
        <f t="shared" si="44"/>
        <v>600</v>
      </c>
      <c r="Q80" s="169">
        <f t="shared" si="45"/>
        <v>600</v>
      </c>
      <c r="R80" s="174"/>
    </row>
    <row r="81" spans="1:18" ht="20.100000000000001" customHeight="1">
      <c r="A81" s="236"/>
      <c r="B81" s="161" t="s">
        <v>983</v>
      </c>
      <c r="C81" s="169">
        <f>ROUND('1.계획인구(행정집계)'!C81,-2)</f>
        <v>500</v>
      </c>
      <c r="D81" s="169">
        <f>ROUND('1.계획인구(행정집계)'!E81,-2)</f>
        <v>500</v>
      </c>
      <c r="E81" s="169">
        <f>ROUND('1.계획인구(행정집계)'!F81,-2)</f>
        <v>500</v>
      </c>
      <c r="F81" s="169">
        <f>ROUND('1.계획인구(행정집계)'!G81,-2)</f>
        <v>500</v>
      </c>
      <c r="G81" s="169">
        <f>ROUND('1.계획인구(행정집계)'!H81,-2)</f>
        <v>500</v>
      </c>
      <c r="H81" s="169">
        <f>ROUND('1.계획인구(행정집계)'!I81,-2)</f>
        <v>0</v>
      </c>
      <c r="I81" s="169">
        <f>ROUND('1.계획인구(행정집계)'!K81,-2)</f>
        <v>0</v>
      </c>
      <c r="J81" s="169">
        <f>ROUND('1.계획인구(행정집계)'!L81,-2)</f>
        <v>0</v>
      </c>
      <c r="K81" s="169">
        <f>ROUND('1.계획인구(행정집계)'!M81,-2)</f>
        <v>0</v>
      </c>
      <c r="L81" s="169">
        <f>ROUND('1.계획인구(행정집계)'!N81,-2)</f>
        <v>0</v>
      </c>
      <c r="M81" s="169">
        <f t="shared" si="41"/>
        <v>500</v>
      </c>
      <c r="N81" s="169">
        <f t="shared" si="42"/>
        <v>500</v>
      </c>
      <c r="O81" s="169">
        <f t="shared" si="43"/>
        <v>500</v>
      </c>
      <c r="P81" s="169">
        <f t="shared" si="44"/>
        <v>500</v>
      </c>
      <c r="Q81" s="169">
        <f t="shared" si="45"/>
        <v>500</v>
      </c>
      <c r="R81" s="174"/>
    </row>
    <row r="82" spans="1:18" ht="20.100000000000001" customHeight="1">
      <c r="A82" s="236"/>
      <c r="B82" s="161" t="s">
        <v>984</v>
      </c>
      <c r="C82" s="169">
        <f>ROUND('1.계획인구(행정집계)'!C82,-2)</f>
        <v>500</v>
      </c>
      <c r="D82" s="169">
        <f>ROUND('1.계획인구(행정집계)'!E82,-2)</f>
        <v>500</v>
      </c>
      <c r="E82" s="169">
        <f>ROUND('1.계획인구(행정집계)'!F82,-2)</f>
        <v>500</v>
      </c>
      <c r="F82" s="169">
        <f>ROUND('1.계획인구(행정집계)'!G82,-2)</f>
        <v>500</v>
      </c>
      <c r="G82" s="169">
        <f>ROUND('1.계획인구(행정집계)'!H82,-2)</f>
        <v>500</v>
      </c>
      <c r="H82" s="169">
        <f>ROUND('1.계획인구(행정집계)'!I82,-2)</f>
        <v>0</v>
      </c>
      <c r="I82" s="169">
        <f>ROUND('1.계획인구(행정집계)'!K82,-2)</f>
        <v>0</v>
      </c>
      <c r="J82" s="169">
        <f>ROUND('1.계획인구(행정집계)'!L82,-2)</f>
        <v>0</v>
      </c>
      <c r="K82" s="169">
        <f>ROUND('1.계획인구(행정집계)'!M82,-2)</f>
        <v>0</v>
      </c>
      <c r="L82" s="169">
        <f>ROUND('1.계획인구(행정집계)'!N82,-2)</f>
        <v>0</v>
      </c>
      <c r="M82" s="169">
        <f t="shared" si="41"/>
        <v>500</v>
      </c>
      <c r="N82" s="169">
        <f t="shared" si="42"/>
        <v>500</v>
      </c>
      <c r="O82" s="169">
        <f t="shared" si="43"/>
        <v>500</v>
      </c>
      <c r="P82" s="169">
        <f t="shared" si="44"/>
        <v>500</v>
      </c>
      <c r="Q82" s="169">
        <f t="shared" si="45"/>
        <v>500</v>
      </c>
      <c r="R82" s="174"/>
    </row>
    <row r="83" spans="1:18" ht="20.100000000000001" customHeight="1">
      <c r="A83" s="236"/>
      <c r="B83" s="161" t="s">
        <v>985</v>
      </c>
      <c r="C83" s="169">
        <f>ROUND('1.계획인구(행정집계)'!C83,-2)</f>
        <v>100</v>
      </c>
      <c r="D83" s="169">
        <f>ROUND('1.계획인구(행정집계)'!E83,-2)</f>
        <v>100</v>
      </c>
      <c r="E83" s="169">
        <f>ROUND('1.계획인구(행정집계)'!F83,-2)</f>
        <v>100</v>
      </c>
      <c r="F83" s="169">
        <f>ROUND('1.계획인구(행정집계)'!G83,-2)</f>
        <v>100</v>
      </c>
      <c r="G83" s="169">
        <f>ROUND('1.계획인구(행정집계)'!H83,-2)</f>
        <v>100</v>
      </c>
      <c r="H83" s="169">
        <f>ROUND('1.계획인구(행정집계)'!I83,-2)</f>
        <v>0</v>
      </c>
      <c r="I83" s="169">
        <f>ROUND('1.계획인구(행정집계)'!K83,-2)</f>
        <v>0</v>
      </c>
      <c r="J83" s="169">
        <f>ROUND('1.계획인구(행정집계)'!L83,-2)</f>
        <v>0</v>
      </c>
      <c r="K83" s="169">
        <f>ROUND('1.계획인구(행정집계)'!M83,-2)</f>
        <v>0</v>
      </c>
      <c r="L83" s="169">
        <f>ROUND('1.계획인구(행정집계)'!N83,-2)</f>
        <v>0</v>
      </c>
      <c r="M83" s="169">
        <f t="shared" si="41"/>
        <v>100</v>
      </c>
      <c r="N83" s="169">
        <f t="shared" si="42"/>
        <v>100</v>
      </c>
      <c r="O83" s="169">
        <f t="shared" si="43"/>
        <v>100</v>
      </c>
      <c r="P83" s="169">
        <f t="shared" si="44"/>
        <v>100</v>
      </c>
      <c r="Q83" s="169">
        <f t="shared" si="45"/>
        <v>100</v>
      </c>
      <c r="R83" s="174"/>
    </row>
    <row r="84" spans="1:18" ht="20.100000000000001" customHeight="1">
      <c r="A84" s="236"/>
      <c r="B84" s="161" t="s">
        <v>986</v>
      </c>
      <c r="C84" s="169">
        <f>ROUND('1.계획인구(행정집계)'!C84,-2)</f>
        <v>300</v>
      </c>
      <c r="D84" s="169">
        <f>ROUND('1.계획인구(행정집계)'!E84,-2)</f>
        <v>300</v>
      </c>
      <c r="E84" s="169">
        <f>ROUND('1.계획인구(행정집계)'!F84,-2)</f>
        <v>300</v>
      </c>
      <c r="F84" s="169">
        <f>ROUND('1.계획인구(행정집계)'!G84,-2)</f>
        <v>300</v>
      </c>
      <c r="G84" s="169">
        <f>ROUND('1.계획인구(행정집계)'!H84,-2)</f>
        <v>300</v>
      </c>
      <c r="H84" s="169">
        <f>ROUND('1.계획인구(행정집계)'!I84,-2)</f>
        <v>0</v>
      </c>
      <c r="I84" s="169">
        <f>ROUND('1.계획인구(행정집계)'!K84,-2)</f>
        <v>0</v>
      </c>
      <c r="J84" s="169">
        <f>ROUND('1.계획인구(행정집계)'!L84,-2)</f>
        <v>0</v>
      </c>
      <c r="K84" s="169">
        <f>ROUND('1.계획인구(행정집계)'!M84,-2)</f>
        <v>0</v>
      </c>
      <c r="L84" s="169">
        <f>ROUND('1.계획인구(행정집계)'!N84,-2)</f>
        <v>0</v>
      </c>
      <c r="M84" s="169">
        <f t="shared" si="41"/>
        <v>300</v>
      </c>
      <c r="N84" s="169">
        <f t="shared" si="42"/>
        <v>300</v>
      </c>
      <c r="O84" s="169">
        <f t="shared" si="43"/>
        <v>300</v>
      </c>
      <c r="P84" s="169">
        <f t="shared" si="44"/>
        <v>300</v>
      </c>
      <c r="Q84" s="169">
        <f t="shared" si="45"/>
        <v>300</v>
      </c>
      <c r="R84" s="174"/>
    </row>
    <row r="85" spans="1:18" ht="20.100000000000001" customHeight="1">
      <c r="A85" s="236"/>
      <c r="B85" s="161" t="s">
        <v>987</v>
      </c>
      <c r="C85" s="169">
        <f>ROUND('1.계획인구(행정집계)'!C85,-2)</f>
        <v>200</v>
      </c>
      <c r="D85" s="169">
        <f>ROUND('1.계획인구(행정집계)'!E85,-2)</f>
        <v>200</v>
      </c>
      <c r="E85" s="169">
        <f>ROUND('1.계획인구(행정집계)'!F85,-2)</f>
        <v>200</v>
      </c>
      <c r="F85" s="169">
        <f>ROUND('1.계획인구(행정집계)'!G85,-2)</f>
        <v>200</v>
      </c>
      <c r="G85" s="169">
        <f>ROUND('1.계획인구(행정집계)'!H85,-2)</f>
        <v>200</v>
      </c>
      <c r="H85" s="169">
        <f>ROUND('1.계획인구(행정집계)'!I85,-2)</f>
        <v>0</v>
      </c>
      <c r="I85" s="169">
        <f>ROUND('1.계획인구(행정집계)'!K85,-2)</f>
        <v>0</v>
      </c>
      <c r="J85" s="169">
        <f>ROUND('1.계획인구(행정집계)'!L85,-2)</f>
        <v>0</v>
      </c>
      <c r="K85" s="169">
        <f>ROUND('1.계획인구(행정집계)'!M85,-2)</f>
        <v>0</v>
      </c>
      <c r="L85" s="169">
        <f>ROUND('1.계획인구(행정집계)'!N85,-2)</f>
        <v>0</v>
      </c>
      <c r="M85" s="169">
        <f t="shared" si="41"/>
        <v>200</v>
      </c>
      <c r="N85" s="169">
        <f t="shared" si="42"/>
        <v>200</v>
      </c>
      <c r="O85" s="169">
        <f t="shared" si="43"/>
        <v>200</v>
      </c>
      <c r="P85" s="169">
        <f t="shared" si="44"/>
        <v>200</v>
      </c>
      <c r="Q85" s="169">
        <f t="shared" si="45"/>
        <v>200</v>
      </c>
      <c r="R85" s="174"/>
    </row>
    <row r="86" spans="1:18" ht="20.100000000000001" customHeight="1">
      <c r="A86" s="236"/>
      <c r="B86" s="161" t="s">
        <v>988</v>
      </c>
      <c r="C86" s="169">
        <f>ROUND('1.계획인구(행정집계)'!C86,-2)</f>
        <v>200</v>
      </c>
      <c r="D86" s="169">
        <f>ROUND('1.계획인구(행정집계)'!E86,-2)</f>
        <v>100</v>
      </c>
      <c r="E86" s="169">
        <f>ROUND('1.계획인구(행정집계)'!F86,-2)</f>
        <v>100</v>
      </c>
      <c r="F86" s="169">
        <f>ROUND('1.계획인구(행정집계)'!G86,-2)</f>
        <v>100</v>
      </c>
      <c r="G86" s="169">
        <f>ROUND('1.계획인구(행정집계)'!H86,-2)</f>
        <v>200</v>
      </c>
      <c r="H86" s="169">
        <f>ROUND('1.계획인구(행정집계)'!I86,-2)</f>
        <v>0</v>
      </c>
      <c r="I86" s="169">
        <f>ROUND('1.계획인구(행정집계)'!K86,-2)</f>
        <v>0</v>
      </c>
      <c r="J86" s="169">
        <f>ROUND('1.계획인구(행정집계)'!L86,-2)</f>
        <v>0</v>
      </c>
      <c r="K86" s="169">
        <f>ROUND('1.계획인구(행정집계)'!M86,-2)</f>
        <v>0</v>
      </c>
      <c r="L86" s="169">
        <f>ROUND('1.계획인구(행정집계)'!N86,-2)</f>
        <v>0</v>
      </c>
      <c r="M86" s="169">
        <f t="shared" si="41"/>
        <v>200</v>
      </c>
      <c r="N86" s="169">
        <f t="shared" si="42"/>
        <v>100</v>
      </c>
      <c r="O86" s="169">
        <f t="shared" si="43"/>
        <v>100</v>
      </c>
      <c r="P86" s="169">
        <f t="shared" si="44"/>
        <v>100</v>
      </c>
      <c r="Q86" s="169">
        <f t="shared" si="45"/>
        <v>200</v>
      </c>
      <c r="R86" s="174"/>
    </row>
    <row r="87" spans="1:18" ht="20.100000000000001" customHeight="1">
      <c r="A87" s="236"/>
      <c r="B87" s="161" t="s">
        <v>989</v>
      </c>
      <c r="C87" s="169">
        <f>ROUND('1.계획인구(행정집계)'!C87,-2)</f>
        <v>300</v>
      </c>
      <c r="D87" s="169">
        <f>ROUND('1.계획인구(행정집계)'!E87,-2)</f>
        <v>300</v>
      </c>
      <c r="E87" s="169">
        <f>ROUND('1.계획인구(행정집계)'!F87,-2)</f>
        <v>300</v>
      </c>
      <c r="F87" s="169">
        <f>ROUND('1.계획인구(행정집계)'!G87,-2)</f>
        <v>300</v>
      </c>
      <c r="G87" s="169">
        <f>ROUND('1.계획인구(행정집계)'!H87,-2)</f>
        <v>300</v>
      </c>
      <c r="H87" s="169">
        <f>ROUND('1.계획인구(행정집계)'!I87,-2)</f>
        <v>0</v>
      </c>
      <c r="I87" s="169">
        <f>ROUND('1.계획인구(행정집계)'!K87,-2)</f>
        <v>0</v>
      </c>
      <c r="J87" s="169">
        <f>ROUND('1.계획인구(행정집계)'!L87,-2)</f>
        <v>0</v>
      </c>
      <c r="K87" s="169">
        <f>ROUND('1.계획인구(행정집계)'!M87,-2)</f>
        <v>0</v>
      </c>
      <c r="L87" s="169">
        <f>ROUND('1.계획인구(행정집계)'!N87,-2)</f>
        <v>0</v>
      </c>
      <c r="M87" s="169">
        <f t="shared" si="41"/>
        <v>300</v>
      </c>
      <c r="N87" s="169">
        <f t="shared" si="42"/>
        <v>300</v>
      </c>
      <c r="O87" s="169">
        <f t="shared" si="43"/>
        <v>300</v>
      </c>
      <c r="P87" s="169">
        <f t="shared" si="44"/>
        <v>300</v>
      </c>
      <c r="Q87" s="169">
        <f t="shared" si="45"/>
        <v>300</v>
      </c>
      <c r="R87" s="174"/>
    </row>
    <row r="88" spans="1:18" ht="20.100000000000001" customHeight="1">
      <c r="A88" s="236"/>
      <c r="B88" s="161" t="s">
        <v>990</v>
      </c>
      <c r="C88" s="169">
        <f>ROUND('1.계획인구(행정집계)'!C88,-2)</f>
        <v>300</v>
      </c>
      <c r="D88" s="169">
        <f>ROUND('1.계획인구(행정집계)'!E88,-2)</f>
        <v>300</v>
      </c>
      <c r="E88" s="169">
        <f>ROUND('1.계획인구(행정집계)'!F88,-2)</f>
        <v>300</v>
      </c>
      <c r="F88" s="169">
        <f>ROUND('1.계획인구(행정집계)'!G88,-2)</f>
        <v>300</v>
      </c>
      <c r="G88" s="169">
        <f>ROUND('1.계획인구(행정집계)'!H88,-2)</f>
        <v>300</v>
      </c>
      <c r="H88" s="169">
        <f>ROUND('1.계획인구(행정집계)'!I88,-2)</f>
        <v>0</v>
      </c>
      <c r="I88" s="169">
        <f>ROUND('1.계획인구(행정집계)'!K88,-2)</f>
        <v>0</v>
      </c>
      <c r="J88" s="169">
        <f>ROUND('1.계획인구(행정집계)'!L88,-2)</f>
        <v>0</v>
      </c>
      <c r="K88" s="169">
        <f>ROUND('1.계획인구(행정집계)'!M88,-2)</f>
        <v>0</v>
      </c>
      <c r="L88" s="169">
        <f>ROUND('1.계획인구(행정집계)'!N88,-2)</f>
        <v>0</v>
      </c>
      <c r="M88" s="169">
        <f t="shared" si="41"/>
        <v>300</v>
      </c>
      <c r="N88" s="169">
        <f t="shared" si="42"/>
        <v>300</v>
      </c>
      <c r="O88" s="169">
        <f t="shared" si="43"/>
        <v>300</v>
      </c>
      <c r="P88" s="169">
        <f t="shared" si="44"/>
        <v>300</v>
      </c>
      <c r="Q88" s="169">
        <f t="shared" si="45"/>
        <v>300</v>
      </c>
      <c r="R88" s="174"/>
    </row>
    <row r="89" spans="1:18" ht="20.100000000000001" customHeight="1">
      <c r="A89" s="236" t="s">
        <v>991</v>
      </c>
      <c r="B89" s="157" t="s">
        <v>909</v>
      </c>
      <c r="C89" s="170">
        <f>ROUND('1.계획인구(행정집계)'!C89,-2)</f>
        <v>4300</v>
      </c>
      <c r="D89" s="170">
        <f>ROUND('1.계획인구(행정집계)'!E89,-2)</f>
        <v>4200</v>
      </c>
      <c r="E89" s="170">
        <f>ROUND('1.계획인구(행정집계)'!F89,-2)</f>
        <v>4200</v>
      </c>
      <c r="F89" s="170">
        <f>ROUND('1.계획인구(행정집계)'!G89,-2)</f>
        <v>4300</v>
      </c>
      <c r="G89" s="170">
        <f>ROUND('1.계획인구(행정집계)'!H89,-2)</f>
        <v>4400</v>
      </c>
      <c r="H89" s="159">
        <f t="shared" ref="H89:Q89" si="46">SUM(H90:H101)</f>
        <v>0</v>
      </c>
      <c r="I89" s="159">
        <f t="shared" si="46"/>
        <v>0</v>
      </c>
      <c r="J89" s="159">
        <f t="shared" si="46"/>
        <v>0</v>
      </c>
      <c r="K89" s="159">
        <f t="shared" si="46"/>
        <v>0</v>
      </c>
      <c r="L89" s="159">
        <f t="shared" si="46"/>
        <v>0</v>
      </c>
      <c r="M89" s="159">
        <f t="shared" si="46"/>
        <v>4300</v>
      </c>
      <c r="N89" s="159">
        <f t="shared" si="46"/>
        <v>4200</v>
      </c>
      <c r="O89" s="159">
        <f t="shared" si="46"/>
        <v>4200</v>
      </c>
      <c r="P89" s="159">
        <f t="shared" si="46"/>
        <v>4300</v>
      </c>
      <c r="Q89" s="159">
        <f t="shared" si="46"/>
        <v>4400</v>
      </c>
      <c r="R89" s="176"/>
    </row>
    <row r="90" spans="1:18" ht="20.100000000000001" customHeight="1">
      <c r="A90" s="236"/>
      <c r="B90" s="161" t="s">
        <v>992</v>
      </c>
      <c r="C90" s="172">
        <f>C89-SUM(C91:C101)</f>
        <v>800</v>
      </c>
      <c r="D90" s="172">
        <f>D89-SUM(D91:D101)</f>
        <v>700</v>
      </c>
      <c r="E90" s="172">
        <f>E89-SUM(E91:E101)</f>
        <v>700</v>
      </c>
      <c r="F90" s="172">
        <f>F89-SUM(F91:F101)</f>
        <v>800</v>
      </c>
      <c r="G90" s="172">
        <f>G89-SUM(G91:G101)</f>
        <v>900</v>
      </c>
      <c r="H90" s="169">
        <f>ROUND('1.계획인구(행정집계)'!I90,-2)</f>
        <v>0</v>
      </c>
      <c r="I90" s="169">
        <f>ROUND('1.계획인구(행정집계)'!K90,-2)</f>
        <v>0</v>
      </c>
      <c r="J90" s="169">
        <f>ROUND('1.계획인구(행정집계)'!L90,-2)</f>
        <v>0</v>
      </c>
      <c r="K90" s="169">
        <f>ROUND('1.계획인구(행정집계)'!M90,-2)</f>
        <v>0</v>
      </c>
      <c r="L90" s="169">
        <f>ROUND('1.계획인구(행정집계)'!N90,-2)</f>
        <v>0</v>
      </c>
      <c r="M90" s="169">
        <f t="shared" ref="M90:M101" si="47">C90+H90</f>
        <v>800</v>
      </c>
      <c r="N90" s="169">
        <f t="shared" ref="N90:N101" si="48">D90+I90</f>
        <v>700</v>
      </c>
      <c r="O90" s="169">
        <f t="shared" ref="O90:O101" si="49">E90+J90</f>
        <v>700</v>
      </c>
      <c r="P90" s="169">
        <f t="shared" ref="P90:P101" si="50">F90+K90</f>
        <v>800</v>
      </c>
      <c r="Q90" s="169">
        <f t="shared" ref="Q90:Q101" si="51">G90+L90</f>
        <v>900</v>
      </c>
      <c r="R90" s="174"/>
    </row>
    <row r="91" spans="1:18" ht="20.100000000000001" customHeight="1">
      <c r="A91" s="236"/>
      <c r="B91" s="161" t="s">
        <v>993</v>
      </c>
      <c r="C91" s="169">
        <f>ROUND('1.계획인구(행정집계)'!C91,-2)</f>
        <v>400</v>
      </c>
      <c r="D91" s="169">
        <f>ROUND('1.계획인구(행정집계)'!E91,-2)</f>
        <v>400</v>
      </c>
      <c r="E91" s="169">
        <f>ROUND('1.계획인구(행정집계)'!F91,-2)</f>
        <v>400</v>
      </c>
      <c r="F91" s="169">
        <f>ROUND('1.계획인구(행정집계)'!G91,-2)</f>
        <v>400</v>
      </c>
      <c r="G91" s="169">
        <f>ROUND('1.계획인구(행정집계)'!H91,-2)</f>
        <v>400</v>
      </c>
      <c r="H91" s="169">
        <f>ROUND('1.계획인구(행정집계)'!I91,-2)</f>
        <v>0</v>
      </c>
      <c r="I91" s="169">
        <f>ROUND('1.계획인구(행정집계)'!K91,-2)</f>
        <v>0</v>
      </c>
      <c r="J91" s="169">
        <f>ROUND('1.계획인구(행정집계)'!L91,-2)</f>
        <v>0</v>
      </c>
      <c r="K91" s="169">
        <f>ROUND('1.계획인구(행정집계)'!M91,-2)</f>
        <v>0</v>
      </c>
      <c r="L91" s="169">
        <f>ROUND('1.계획인구(행정집계)'!N91,-2)</f>
        <v>0</v>
      </c>
      <c r="M91" s="169">
        <f t="shared" si="47"/>
        <v>400</v>
      </c>
      <c r="N91" s="169">
        <f t="shared" si="48"/>
        <v>400</v>
      </c>
      <c r="O91" s="169">
        <f t="shared" si="49"/>
        <v>400</v>
      </c>
      <c r="P91" s="169">
        <f t="shared" si="50"/>
        <v>400</v>
      </c>
      <c r="Q91" s="169">
        <f t="shared" si="51"/>
        <v>400</v>
      </c>
      <c r="R91" s="174"/>
    </row>
    <row r="92" spans="1:18" ht="20.100000000000001" customHeight="1">
      <c r="A92" s="236"/>
      <c r="B92" s="161" t="s">
        <v>994</v>
      </c>
      <c r="C92" s="169">
        <f>ROUND('1.계획인구(행정집계)'!C92,-2)</f>
        <v>200</v>
      </c>
      <c r="D92" s="169">
        <f>ROUND('1.계획인구(행정집계)'!E92,-2)</f>
        <v>200</v>
      </c>
      <c r="E92" s="169">
        <f>ROUND('1.계획인구(행정집계)'!F92,-2)</f>
        <v>200</v>
      </c>
      <c r="F92" s="169">
        <f>ROUND('1.계획인구(행정집계)'!G92,-2)</f>
        <v>200</v>
      </c>
      <c r="G92" s="169">
        <f>ROUND('1.계획인구(행정집계)'!H92,-2)</f>
        <v>200</v>
      </c>
      <c r="H92" s="169">
        <f>ROUND('1.계획인구(행정집계)'!I92,-2)</f>
        <v>0</v>
      </c>
      <c r="I92" s="169">
        <f>ROUND('1.계획인구(행정집계)'!K92,-2)</f>
        <v>0</v>
      </c>
      <c r="J92" s="169">
        <f>ROUND('1.계획인구(행정집계)'!L92,-2)</f>
        <v>0</v>
      </c>
      <c r="K92" s="169">
        <f>ROUND('1.계획인구(행정집계)'!M92,-2)</f>
        <v>0</v>
      </c>
      <c r="L92" s="169">
        <f>ROUND('1.계획인구(행정집계)'!N92,-2)</f>
        <v>0</v>
      </c>
      <c r="M92" s="169">
        <f t="shared" si="47"/>
        <v>200</v>
      </c>
      <c r="N92" s="169">
        <f t="shared" si="48"/>
        <v>200</v>
      </c>
      <c r="O92" s="169">
        <f t="shared" si="49"/>
        <v>200</v>
      </c>
      <c r="P92" s="169">
        <f t="shared" si="50"/>
        <v>200</v>
      </c>
      <c r="Q92" s="169">
        <f t="shared" si="51"/>
        <v>200</v>
      </c>
      <c r="R92" s="174"/>
    </row>
    <row r="93" spans="1:18" ht="20.100000000000001" customHeight="1">
      <c r="A93" s="236"/>
      <c r="B93" s="161" t="s">
        <v>995</v>
      </c>
      <c r="C93" s="169">
        <f>ROUND('1.계획인구(행정집계)'!C93,-2)</f>
        <v>400</v>
      </c>
      <c r="D93" s="169">
        <f>ROUND('1.계획인구(행정집계)'!E93,-2)</f>
        <v>400</v>
      </c>
      <c r="E93" s="169">
        <f>ROUND('1.계획인구(행정집계)'!F93,-2)</f>
        <v>400</v>
      </c>
      <c r="F93" s="169">
        <f>ROUND('1.계획인구(행정집계)'!G93,-2)</f>
        <v>400</v>
      </c>
      <c r="G93" s="169">
        <f>ROUND('1.계획인구(행정집계)'!H93,-2)</f>
        <v>400</v>
      </c>
      <c r="H93" s="169">
        <f>ROUND('1.계획인구(행정집계)'!I93,-2)</f>
        <v>0</v>
      </c>
      <c r="I93" s="169">
        <f>ROUND('1.계획인구(행정집계)'!K93,-2)</f>
        <v>0</v>
      </c>
      <c r="J93" s="169">
        <f>ROUND('1.계획인구(행정집계)'!L93,-2)</f>
        <v>0</v>
      </c>
      <c r="K93" s="169">
        <f>ROUND('1.계획인구(행정집계)'!M93,-2)</f>
        <v>0</v>
      </c>
      <c r="L93" s="169">
        <f>ROUND('1.계획인구(행정집계)'!N93,-2)</f>
        <v>0</v>
      </c>
      <c r="M93" s="169">
        <f t="shared" si="47"/>
        <v>400</v>
      </c>
      <c r="N93" s="169">
        <f t="shared" si="48"/>
        <v>400</v>
      </c>
      <c r="O93" s="169">
        <f t="shared" si="49"/>
        <v>400</v>
      </c>
      <c r="P93" s="169">
        <f t="shared" si="50"/>
        <v>400</v>
      </c>
      <c r="Q93" s="169">
        <f t="shared" si="51"/>
        <v>400</v>
      </c>
      <c r="R93" s="174"/>
    </row>
    <row r="94" spans="1:18" ht="20.100000000000001" customHeight="1">
      <c r="A94" s="236"/>
      <c r="B94" s="161" t="s">
        <v>996</v>
      </c>
      <c r="C94" s="169">
        <f>ROUND('1.계획인구(행정집계)'!C94,-2)</f>
        <v>300</v>
      </c>
      <c r="D94" s="169">
        <f>ROUND('1.계획인구(행정집계)'!E94,-2)</f>
        <v>300</v>
      </c>
      <c r="E94" s="169">
        <f>ROUND('1.계획인구(행정집계)'!F94,-2)</f>
        <v>300</v>
      </c>
      <c r="F94" s="169">
        <f>ROUND('1.계획인구(행정집계)'!G94,-2)</f>
        <v>300</v>
      </c>
      <c r="G94" s="169">
        <f>ROUND('1.계획인구(행정집계)'!H94,-2)</f>
        <v>300</v>
      </c>
      <c r="H94" s="169">
        <f>ROUND('1.계획인구(행정집계)'!I94,-2)</f>
        <v>0</v>
      </c>
      <c r="I94" s="169">
        <f>ROUND('1.계획인구(행정집계)'!K94,-2)</f>
        <v>0</v>
      </c>
      <c r="J94" s="169">
        <f>ROUND('1.계획인구(행정집계)'!L94,-2)</f>
        <v>0</v>
      </c>
      <c r="K94" s="169">
        <f>ROUND('1.계획인구(행정집계)'!M94,-2)</f>
        <v>0</v>
      </c>
      <c r="L94" s="169">
        <f>ROUND('1.계획인구(행정집계)'!N94,-2)</f>
        <v>0</v>
      </c>
      <c r="M94" s="169">
        <f t="shared" si="47"/>
        <v>300</v>
      </c>
      <c r="N94" s="169">
        <f t="shared" si="48"/>
        <v>300</v>
      </c>
      <c r="O94" s="169">
        <f t="shared" si="49"/>
        <v>300</v>
      </c>
      <c r="P94" s="169">
        <f t="shared" si="50"/>
        <v>300</v>
      </c>
      <c r="Q94" s="169">
        <f t="shared" si="51"/>
        <v>300</v>
      </c>
      <c r="R94" s="174"/>
    </row>
    <row r="95" spans="1:18" ht="20.100000000000001" customHeight="1">
      <c r="A95" s="236"/>
      <c r="B95" s="161" t="s">
        <v>997</v>
      </c>
      <c r="C95" s="169">
        <f>ROUND('1.계획인구(행정집계)'!C95,-2)</f>
        <v>200</v>
      </c>
      <c r="D95" s="169">
        <f>ROUND('1.계획인구(행정집계)'!E95,-2)</f>
        <v>200</v>
      </c>
      <c r="E95" s="169">
        <f>ROUND('1.계획인구(행정집계)'!F95,-2)</f>
        <v>200</v>
      </c>
      <c r="F95" s="169">
        <f>ROUND('1.계획인구(행정집계)'!G95,-2)</f>
        <v>200</v>
      </c>
      <c r="G95" s="169">
        <f>ROUND('1.계획인구(행정집계)'!H95,-2)</f>
        <v>200</v>
      </c>
      <c r="H95" s="169">
        <f>ROUND('1.계획인구(행정집계)'!I95,-2)</f>
        <v>0</v>
      </c>
      <c r="I95" s="169">
        <f>ROUND('1.계획인구(행정집계)'!K95,-2)</f>
        <v>0</v>
      </c>
      <c r="J95" s="169">
        <f>ROUND('1.계획인구(행정집계)'!L95,-2)</f>
        <v>0</v>
      </c>
      <c r="K95" s="169">
        <f>ROUND('1.계획인구(행정집계)'!M95,-2)</f>
        <v>0</v>
      </c>
      <c r="L95" s="169">
        <f>ROUND('1.계획인구(행정집계)'!N95,-2)</f>
        <v>0</v>
      </c>
      <c r="M95" s="169">
        <f t="shared" si="47"/>
        <v>200</v>
      </c>
      <c r="N95" s="169">
        <f t="shared" si="48"/>
        <v>200</v>
      </c>
      <c r="O95" s="169">
        <f t="shared" si="49"/>
        <v>200</v>
      </c>
      <c r="P95" s="169">
        <f t="shared" si="50"/>
        <v>200</v>
      </c>
      <c r="Q95" s="169">
        <f t="shared" si="51"/>
        <v>200</v>
      </c>
      <c r="R95" s="174"/>
    </row>
    <row r="96" spans="1:18" ht="20.100000000000001" customHeight="1">
      <c r="A96" s="236"/>
      <c r="B96" s="161" t="s">
        <v>998</v>
      </c>
      <c r="C96" s="169">
        <f>ROUND('1.계획인구(행정집계)'!C96,-2)</f>
        <v>100</v>
      </c>
      <c r="D96" s="169">
        <f>ROUND('1.계획인구(행정집계)'!E96,-2)</f>
        <v>100</v>
      </c>
      <c r="E96" s="169">
        <f>ROUND('1.계획인구(행정집계)'!F96,-2)</f>
        <v>100</v>
      </c>
      <c r="F96" s="169">
        <f>ROUND('1.계획인구(행정집계)'!G96,-2)</f>
        <v>100</v>
      </c>
      <c r="G96" s="169">
        <f>ROUND('1.계획인구(행정집계)'!H96,-2)</f>
        <v>100</v>
      </c>
      <c r="H96" s="169">
        <f>ROUND('1.계획인구(행정집계)'!I96,-2)</f>
        <v>0</v>
      </c>
      <c r="I96" s="169">
        <f>ROUND('1.계획인구(행정집계)'!K96,-2)</f>
        <v>0</v>
      </c>
      <c r="J96" s="169">
        <f>ROUND('1.계획인구(행정집계)'!L96,-2)</f>
        <v>0</v>
      </c>
      <c r="K96" s="169">
        <f>ROUND('1.계획인구(행정집계)'!M96,-2)</f>
        <v>0</v>
      </c>
      <c r="L96" s="169">
        <f>ROUND('1.계획인구(행정집계)'!N96,-2)</f>
        <v>0</v>
      </c>
      <c r="M96" s="169">
        <f t="shared" si="47"/>
        <v>100</v>
      </c>
      <c r="N96" s="169">
        <f t="shared" si="48"/>
        <v>100</v>
      </c>
      <c r="O96" s="169">
        <f t="shared" si="49"/>
        <v>100</v>
      </c>
      <c r="P96" s="169">
        <f t="shared" si="50"/>
        <v>100</v>
      </c>
      <c r="Q96" s="169">
        <f t="shared" si="51"/>
        <v>100</v>
      </c>
      <c r="R96" s="174"/>
    </row>
    <row r="97" spans="1:18" ht="20.100000000000001" customHeight="1">
      <c r="A97" s="236"/>
      <c r="B97" s="161" t="s">
        <v>999</v>
      </c>
      <c r="C97" s="169">
        <f>ROUND('1.계획인구(행정집계)'!C97,-2)</f>
        <v>300</v>
      </c>
      <c r="D97" s="169">
        <f>ROUND('1.계획인구(행정집계)'!E97,-2)</f>
        <v>300</v>
      </c>
      <c r="E97" s="169">
        <f>ROUND('1.계획인구(행정집계)'!F97,-2)</f>
        <v>300</v>
      </c>
      <c r="F97" s="169">
        <f>ROUND('1.계획인구(행정집계)'!G97,-2)</f>
        <v>300</v>
      </c>
      <c r="G97" s="169">
        <f>ROUND('1.계획인구(행정집계)'!H97,-2)</f>
        <v>300</v>
      </c>
      <c r="H97" s="169">
        <f>ROUND('1.계획인구(행정집계)'!I97,-2)</f>
        <v>0</v>
      </c>
      <c r="I97" s="169">
        <f>ROUND('1.계획인구(행정집계)'!K97,-2)</f>
        <v>0</v>
      </c>
      <c r="J97" s="169">
        <f>ROUND('1.계획인구(행정집계)'!L97,-2)</f>
        <v>0</v>
      </c>
      <c r="K97" s="169">
        <f>ROUND('1.계획인구(행정집계)'!M97,-2)</f>
        <v>0</v>
      </c>
      <c r="L97" s="169">
        <f>ROUND('1.계획인구(행정집계)'!N97,-2)</f>
        <v>0</v>
      </c>
      <c r="M97" s="169">
        <f t="shared" si="47"/>
        <v>300</v>
      </c>
      <c r="N97" s="169">
        <f t="shared" si="48"/>
        <v>300</v>
      </c>
      <c r="O97" s="169">
        <f t="shared" si="49"/>
        <v>300</v>
      </c>
      <c r="P97" s="169">
        <f t="shared" si="50"/>
        <v>300</v>
      </c>
      <c r="Q97" s="169">
        <f t="shared" si="51"/>
        <v>300</v>
      </c>
      <c r="R97" s="174"/>
    </row>
    <row r="98" spans="1:18" ht="20.100000000000001" customHeight="1">
      <c r="A98" s="236"/>
      <c r="B98" s="161" t="s">
        <v>1000</v>
      </c>
      <c r="C98" s="169">
        <f>ROUND('1.계획인구(행정집계)'!C98,-2)</f>
        <v>500</v>
      </c>
      <c r="D98" s="169">
        <f>ROUND('1.계획인구(행정집계)'!E98,-2)</f>
        <v>500</v>
      </c>
      <c r="E98" s="169">
        <f>ROUND('1.계획인구(행정집계)'!F98,-2)</f>
        <v>500</v>
      </c>
      <c r="F98" s="169">
        <f>ROUND('1.계획인구(행정집계)'!G98,-2)</f>
        <v>500</v>
      </c>
      <c r="G98" s="169">
        <f>ROUND('1.계획인구(행정집계)'!H98,-2)</f>
        <v>500</v>
      </c>
      <c r="H98" s="169">
        <f>ROUND('1.계획인구(행정집계)'!I98,-2)</f>
        <v>0</v>
      </c>
      <c r="I98" s="169">
        <f>ROUND('1.계획인구(행정집계)'!K98,-2)</f>
        <v>0</v>
      </c>
      <c r="J98" s="169">
        <f>ROUND('1.계획인구(행정집계)'!L98,-2)</f>
        <v>0</v>
      </c>
      <c r="K98" s="169">
        <f>ROUND('1.계획인구(행정집계)'!M98,-2)</f>
        <v>0</v>
      </c>
      <c r="L98" s="169">
        <f>ROUND('1.계획인구(행정집계)'!N98,-2)</f>
        <v>0</v>
      </c>
      <c r="M98" s="169">
        <f t="shared" si="47"/>
        <v>500</v>
      </c>
      <c r="N98" s="169">
        <f t="shared" si="48"/>
        <v>500</v>
      </c>
      <c r="O98" s="169">
        <f t="shared" si="49"/>
        <v>500</v>
      </c>
      <c r="P98" s="169">
        <f t="shared" si="50"/>
        <v>500</v>
      </c>
      <c r="Q98" s="169">
        <f t="shared" si="51"/>
        <v>500</v>
      </c>
      <c r="R98" s="174"/>
    </row>
    <row r="99" spans="1:18" ht="20.100000000000001" customHeight="1">
      <c r="A99" s="236"/>
      <c r="B99" s="161" t="s">
        <v>1001</v>
      </c>
      <c r="C99" s="169">
        <f>ROUND('1.계획인구(행정집계)'!C99,-2)</f>
        <v>500</v>
      </c>
      <c r="D99" s="169">
        <f>ROUND('1.계획인구(행정집계)'!E99,-2)</f>
        <v>500</v>
      </c>
      <c r="E99" s="169">
        <f>ROUND('1.계획인구(행정집계)'!F99,-2)</f>
        <v>500</v>
      </c>
      <c r="F99" s="169">
        <f>ROUND('1.계획인구(행정집계)'!G99,-2)</f>
        <v>500</v>
      </c>
      <c r="G99" s="169">
        <f>ROUND('1.계획인구(행정집계)'!H99,-2)</f>
        <v>500</v>
      </c>
      <c r="H99" s="169">
        <f>ROUND('1.계획인구(행정집계)'!I99,-2)</f>
        <v>0</v>
      </c>
      <c r="I99" s="169">
        <f>ROUND('1.계획인구(행정집계)'!K99,-2)</f>
        <v>0</v>
      </c>
      <c r="J99" s="169">
        <f>ROUND('1.계획인구(행정집계)'!L99,-2)</f>
        <v>0</v>
      </c>
      <c r="K99" s="169">
        <f>ROUND('1.계획인구(행정집계)'!M99,-2)</f>
        <v>0</v>
      </c>
      <c r="L99" s="169">
        <f>ROUND('1.계획인구(행정집계)'!N99,-2)</f>
        <v>0</v>
      </c>
      <c r="M99" s="169">
        <f t="shared" si="47"/>
        <v>500</v>
      </c>
      <c r="N99" s="169">
        <f t="shared" si="48"/>
        <v>500</v>
      </c>
      <c r="O99" s="169">
        <f t="shared" si="49"/>
        <v>500</v>
      </c>
      <c r="P99" s="169">
        <f t="shared" si="50"/>
        <v>500</v>
      </c>
      <c r="Q99" s="169">
        <f t="shared" si="51"/>
        <v>500</v>
      </c>
      <c r="R99" s="174"/>
    </row>
    <row r="100" spans="1:18" ht="20.100000000000001" customHeight="1">
      <c r="A100" s="236"/>
      <c r="B100" s="161" t="s">
        <v>1002</v>
      </c>
      <c r="C100" s="169">
        <f>ROUND('1.계획인구(행정집계)'!C100,-2)</f>
        <v>300</v>
      </c>
      <c r="D100" s="169">
        <f>ROUND('1.계획인구(행정집계)'!E100,-2)</f>
        <v>300</v>
      </c>
      <c r="E100" s="169">
        <f>ROUND('1.계획인구(행정집계)'!F100,-2)</f>
        <v>300</v>
      </c>
      <c r="F100" s="169">
        <f>ROUND('1.계획인구(행정집계)'!G100,-2)</f>
        <v>300</v>
      </c>
      <c r="G100" s="169">
        <f>ROUND('1.계획인구(행정집계)'!H100,-2)</f>
        <v>300</v>
      </c>
      <c r="H100" s="169">
        <f>ROUND('1.계획인구(행정집계)'!I100,-2)</f>
        <v>0</v>
      </c>
      <c r="I100" s="169">
        <f>ROUND('1.계획인구(행정집계)'!K100,-2)</f>
        <v>0</v>
      </c>
      <c r="J100" s="169">
        <f>ROUND('1.계획인구(행정집계)'!L100,-2)</f>
        <v>0</v>
      </c>
      <c r="K100" s="169">
        <f>ROUND('1.계획인구(행정집계)'!M100,-2)</f>
        <v>0</v>
      </c>
      <c r="L100" s="169">
        <f>ROUND('1.계획인구(행정집계)'!N100,-2)</f>
        <v>0</v>
      </c>
      <c r="M100" s="169">
        <f t="shared" si="47"/>
        <v>300</v>
      </c>
      <c r="N100" s="169">
        <f t="shared" si="48"/>
        <v>300</v>
      </c>
      <c r="O100" s="169">
        <f t="shared" si="49"/>
        <v>300</v>
      </c>
      <c r="P100" s="169">
        <f t="shared" si="50"/>
        <v>300</v>
      </c>
      <c r="Q100" s="169">
        <f t="shared" si="51"/>
        <v>300</v>
      </c>
      <c r="R100" s="174"/>
    </row>
    <row r="101" spans="1:18" ht="20.100000000000001" customHeight="1">
      <c r="A101" s="236"/>
      <c r="B101" s="161" t="s">
        <v>1003</v>
      </c>
      <c r="C101" s="169">
        <f>ROUND('1.계획인구(행정집계)'!C101,-2)</f>
        <v>300</v>
      </c>
      <c r="D101" s="169">
        <f>ROUND('1.계획인구(행정집계)'!E101,-2)</f>
        <v>300</v>
      </c>
      <c r="E101" s="169">
        <f>ROUND('1.계획인구(행정집계)'!F101,-2)</f>
        <v>300</v>
      </c>
      <c r="F101" s="169">
        <f>ROUND('1.계획인구(행정집계)'!G101,-2)</f>
        <v>300</v>
      </c>
      <c r="G101" s="169">
        <f>ROUND('1.계획인구(행정집계)'!H101,-2)</f>
        <v>300</v>
      </c>
      <c r="H101" s="169">
        <f>ROUND('1.계획인구(행정집계)'!I101,-2)</f>
        <v>0</v>
      </c>
      <c r="I101" s="169">
        <f>ROUND('1.계획인구(행정집계)'!K101,-2)</f>
        <v>0</v>
      </c>
      <c r="J101" s="169">
        <f>ROUND('1.계획인구(행정집계)'!L101,-2)</f>
        <v>0</v>
      </c>
      <c r="K101" s="169">
        <f>ROUND('1.계획인구(행정집계)'!M101,-2)</f>
        <v>0</v>
      </c>
      <c r="L101" s="169">
        <f>ROUND('1.계획인구(행정집계)'!N101,-2)</f>
        <v>0</v>
      </c>
      <c r="M101" s="169">
        <f t="shared" si="47"/>
        <v>300</v>
      </c>
      <c r="N101" s="169">
        <f t="shared" si="48"/>
        <v>300</v>
      </c>
      <c r="O101" s="169">
        <f t="shared" si="49"/>
        <v>300</v>
      </c>
      <c r="P101" s="169">
        <f t="shared" si="50"/>
        <v>300</v>
      </c>
      <c r="Q101" s="169">
        <f t="shared" si="51"/>
        <v>300</v>
      </c>
      <c r="R101" s="174"/>
    </row>
    <row r="102" spans="1:18" ht="20.100000000000001" customHeight="1">
      <c r="A102" s="236" t="s">
        <v>1004</v>
      </c>
      <c r="B102" s="157" t="s">
        <v>909</v>
      </c>
      <c r="C102" s="170">
        <f>ROUND('1.계획인구(행정집계)'!C102,-2)</f>
        <v>7200</v>
      </c>
      <c r="D102" s="170">
        <f>ROUND('1.계획인구(행정집계)'!E102,-2)</f>
        <v>7100</v>
      </c>
      <c r="E102" s="170">
        <f>ROUND('1.계획인구(행정집계)'!F102,-2)</f>
        <v>7000</v>
      </c>
      <c r="F102" s="170">
        <f>ROUND('1.계획인구(행정집계)'!G102,-2)</f>
        <v>7200</v>
      </c>
      <c r="G102" s="170">
        <f>ROUND('1.계획인구(행정집계)'!H102,-2)</f>
        <v>7300</v>
      </c>
      <c r="H102" s="159">
        <f t="shared" ref="H102:Q102" si="52">SUM(H103:H122)</f>
        <v>0</v>
      </c>
      <c r="I102" s="159">
        <f t="shared" si="52"/>
        <v>0</v>
      </c>
      <c r="J102" s="159">
        <f t="shared" si="52"/>
        <v>0</v>
      </c>
      <c r="K102" s="159">
        <f t="shared" si="52"/>
        <v>0</v>
      </c>
      <c r="L102" s="159">
        <f t="shared" si="52"/>
        <v>0</v>
      </c>
      <c r="M102" s="159">
        <f t="shared" si="52"/>
        <v>7200</v>
      </c>
      <c r="N102" s="159">
        <f t="shared" si="52"/>
        <v>7100</v>
      </c>
      <c r="O102" s="159">
        <f t="shared" si="52"/>
        <v>7000</v>
      </c>
      <c r="P102" s="159">
        <f t="shared" si="52"/>
        <v>7200</v>
      </c>
      <c r="Q102" s="159">
        <f t="shared" si="52"/>
        <v>7300</v>
      </c>
      <c r="R102" s="176"/>
    </row>
    <row r="103" spans="1:18" ht="20.100000000000001" customHeight="1">
      <c r="A103" s="236"/>
      <c r="B103" s="161" t="s">
        <v>1005</v>
      </c>
      <c r="C103" s="169">
        <f>ROUND('1.계획인구(행정집계)'!C103,-2)</f>
        <v>300</v>
      </c>
      <c r="D103" s="169">
        <f>ROUND('1.계획인구(행정집계)'!E103,-2)</f>
        <v>300</v>
      </c>
      <c r="E103" s="169">
        <f>ROUND('1.계획인구(행정집계)'!F103,-2)</f>
        <v>300</v>
      </c>
      <c r="F103" s="169">
        <f>ROUND('1.계획인구(행정집계)'!G103,-2)</f>
        <v>300</v>
      </c>
      <c r="G103" s="169">
        <f>ROUND('1.계획인구(행정집계)'!H103,-2)</f>
        <v>300</v>
      </c>
      <c r="H103" s="169">
        <f>ROUND('1.계획인구(행정집계)'!I103,-2)</f>
        <v>0</v>
      </c>
      <c r="I103" s="169">
        <f>ROUND('1.계획인구(행정집계)'!K103,-2)</f>
        <v>0</v>
      </c>
      <c r="J103" s="169">
        <f>ROUND('1.계획인구(행정집계)'!L103,-2)</f>
        <v>0</v>
      </c>
      <c r="K103" s="169">
        <f>ROUND('1.계획인구(행정집계)'!M103,-2)</f>
        <v>0</v>
      </c>
      <c r="L103" s="169">
        <f>ROUND('1.계획인구(행정집계)'!N103,-2)</f>
        <v>0</v>
      </c>
      <c r="M103" s="169">
        <f t="shared" ref="M103:M122" si="53">C103+H103</f>
        <v>300</v>
      </c>
      <c r="N103" s="169">
        <f t="shared" ref="N103:N122" si="54">D103+I103</f>
        <v>300</v>
      </c>
      <c r="O103" s="169">
        <f t="shared" ref="O103:O122" si="55">E103+J103</f>
        <v>300</v>
      </c>
      <c r="P103" s="169">
        <f t="shared" ref="P103:P122" si="56">F103+K103</f>
        <v>300</v>
      </c>
      <c r="Q103" s="169">
        <f t="shared" ref="Q103:Q122" si="57">G103+L103</f>
        <v>300</v>
      </c>
      <c r="R103" s="174"/>
    </row>
    <row r="104" spans="1:18" ht="20.100000000000001" customHeight="1">
      <c r="A104" s="236"/>
      <c r="B104" s="161" t="s">
        <v>1006</v>
      </c>
      <c r="C104" s="169">
        <f>ROUND('1.계획인구(행정집계)'!C104,-2)</f>
        <v>200</v>
      </c>
      <c r="D104" s="169">
        <f>ROUND('1.계획인구(행정집계)'!E104,-2)</f>
        <v>200</v>
      </c>
      <c r="E104" s="169">
        <f>ROUND('1.계획인구(행정집계)'!F104,-2)</f>
        <v>200</v>
      </c>
      <c r="F104" s="169">
        <f>ROUND('1.계획인구(행정집계)'!G104,-2)</f>
        <v>200</v>
      </c>
      <c r="G104" s="169">
        <f>ROUND('1.계획인구(행정집계)'!H104,-2)</f>
        <v>200</v>
      </c>
      <c r="H104" s="169">
        <f>ROUND('1.계획인구(행정집계)'!I104,-2)</f>
        <v>0</v>
      </c>
      <c r="I104" s="169">
        <f>ROUND('1.계획인구(행정집계)'!K104,-2)</f>
        <v>0</v>
      </c>
      <c r="J104" s="169">
        <f>ROUND('1.계획인구(행정집계)'!L104,-2)</f>
        <v>0</v>
      </c>
      <c r="K104" s="169">
        <f>ROUND('1.계획인구(행정집계)'!M104,-2)</f>
        <v>0</v>
      </c>
      <c r="L104" s="169">
        <f>ROUND('1.계획인구(행정집계)'!N104,-2)</f>
        <v>0</v>
      </c>
      <c r="M104" s="169">
        <f t="shared" si="53"/>
        <v>200</v>
      </c>
      <c r="N104" s="169">
        <f t="shared" si="54"/>
        <v>200</v>
      </c>
      <c r="O104" s="169">
        <f t="shared" si="55"/>
        <v>200</v>
      </c>
      <c r="P104" s="169">
        <f t="shared" si="56"/>
        <v>200</v>
      </c>
      <c r="Q104" s="169">
        <f t="shared" si="57"/>
        <v>200</v>
      </c>
      <c r="R104" s="174"/>
    </row>
    <row r="105" spans="1:18" ht="20.100000000000001" customHeight="1">
      <c r="A105" s="236"/>
      <c r="B105" s="161" t="s">
        <v>1007</v>
      </c>
      <c r="C105" s="169">
        <f>ROUND('1.계획인구(행정집계)'!C105,-2)</f>
        <v>400</v>
      </c>
      <c r="D105" s="169">
        <f>ROUND('1.계획인구(행정집계)'!E105,-2)</f>
        <v>400</v>
      </c>
      <c r="E105" s="169">
        <f>ROUND('1.계획인구(행정집계)'!F105,-2)</f>
        <v>400</v>
      </c>
      <c r="F105" s="169">
        <f>ROUND('1.계획인구(행정집계)'!G105,-2)</f>
        <v>400</v>
      </c>
      <c r="G105" s="169">
        <f>ROUND('1.계획인구(행정집계)'!H105,-2)</f>
        <v>400</v>
      </c>
      <c r="H105" s="169">
        <f>ROUND('1.계획인구(행정집계)'!I105,-2)</f>
        <v>0</v>
      </c>
      <c r="I105" s="169">
        <f>ROUND('1.계획인구(행정집계)'!K105,-2)</f>
        <v>0</v>
      </c>
      <c r="J105" s="169">
        <f>ROUND('1.계획인구(행정집계)'!L105,-2)</f>
        <v>0</v>
      </c>
      <c r="K105" s="169">
        <f>ROUND('1.계획인구(행정집계)'!M105,-2)</f>
        <v>0</v>
      </c>
      <c r="L105" s="169">
        <f>ROUND('1.계획인구(행정집계)'!N105,-2)</f>
        <v>0</v>
      </c>
      <c r="M105" s="169">
        <f t="shared" si="53"/>
        <v>400</v>
      </c>
      <c r="N105" s="169">
        <f t="shared" si="54"/>
        <v>400</v>
      </c>
      <c r="O105" s="169">
        <f t="shared" si="55"/>
        <v>400</v>
      </c>
      <c r="P105" s="169">
        <f t="shared" si="56"/>
        <v>400</v>
      </c>
      <c r="Q105" s="169">
        <f t="shared" si="57"/>
        <v>400</v>
      </c>
      <c r="R105" s="174"/>
    </row>
    <row r="106" spans="1:18" ht="20.100000000000001" customHeight="1">
      <c r="A106" s="236"/>
      <c r="B106" s="161" t="s">
        <v>1008</v>
      </c>
      <c r="C106" s="169">
        <f>ROUND('1.계획인구(행정집계)'!C106,-2)</f>
        <v>300</v>
      </c>
      <c r="D106" s="169">
        <f>ROUND('1.계획인구(행정집계)'!E106,-2)</f>
        <v>300</v>
      </c>
      <c r="E106" s="169">
        <f>ROUND('1.계획인구(행정집계)'!F106,-2)</f>
        <v>300</v>
      </c>
      <c r="F106" s="169">
        <f>ROUND('1.계획인구(행정집계)'!G106,-2)</f>
        <v>300</v>
      </c>
      <c r="G106" s="169">
        <f>ROUND('1.계획인구(행정집계)'!H106,-2)</f>
        <v>300</v>
      </c>
      <c r="H106" s="169">
        <f>ROUND('1.계획인구(행정집계)'!I106,-2)</f>
        <v>0</v>
      </c>
      <c r="I106" s="169">
        <f>ROUND('1.계획인구(행정집계)'!K106,-2)</f>
        <v>0</v>
      </c>
      <c r="J106" s="169">
        <f>ROUND('1.계획인구(행정집계)'!L106,-2)</f>
        <v>0</v>
      </c>
      <c r="K106" s="169">
        <f>ROUND('1.계획인구(행정집계)'!M106,-2)</f>
        <v>0</v>
      </c>
      <c r="L106" s="169">
        <f>ROUND('1.계획인구(행정집계)'!N106,-2)</f>
        <v>0</v>
      </c>
      <c r="M106" s="169">
        <f t="shared" si="53"/>
        <v>300</v>
      </c>
      <c r="N106" s="169">
        <f t="shared" si="54"/>
        <v>300</v>
      </c>
      <c r="O106" s="169">
        <f t="shared" si="55"/>
        <v>300</v>
      </c>
      <c r="P106" s="169">
        <f t="shared" si="56"/>
        <v>300</v>
      </c>
      <c r="Q106" s="169">
        <f t="shared" si="57"/>
        <v>300</v>
      </c>
      <c r="R106" s="174"/>
    </row>
    <row r="107" spans="1:18" ht="20.100000000000001" customHeight="1">
      <c r="A107" s="236"/>
      <c r="B107" s="161" t="s">
        <v>1009</v>
      </c>
      <c r="C107" s="169">
        <f>ROUND('1.계획인구(행정집계)'!C107,-2)</f>
        <v>1100</v>
      </c>
      <c r="D107" s="169">
        <f>ROUND('1.계획인구(행정집계)'!E107,-2)</f>
        <v>1100</v>
      </c>
      <c r="E107" s="169">
        <f>ROUND('1.계획인구(행정집계)'!F107,-2)</f>
        <v>1100</v>
      </c>
      <c r="F107" s="169">
        <f>ROUND('1.계획인구(행정집계)'!G107,-2)</f>
        <v>1100</v>
      </c>
      <c r="G107" s="169">
        <f>ROUND('1.계획인구(행정집계)'!H107,-2)</f>
        <v>1100</v>
      </c>
      <c r="H107" s="169">
        <f>ROUND('1.계획인구(행정집계)'!I107,-2)</f>
        <v>0</v>
      </c>
      <c r="I107" s="169">
        <f>ROUND('1.계획인구(행정집계)'!K107,-2)</f>
        <v>0</v>
      </c>
      <c r="J107" s="169">
        <f>ROUND('1.계획인구(행정집계)'!L107,-2)</f>
        <v>0</v>
      </c>
      <c r="K107" s="169">
        <f>ROUND('1.계획인구(행정집계)'!M107,-2)</f>
        <v>0</v>
      </c>
      <c r="L107" s="169">
        <f>ROUND('1.계획인구(행정집계)'!N107,-2)</f>
        <v>0</v>
      </c>
      <c r="M107" s="169">
        <f t="shared" si="53"/>
        <v>1100</v>
      </c>
      <c r="N107" s="169">
        <f t="shared" si="54"/>
        <v>1100</v>
      </c>
      <c r="O107" s="169">
        <f t="shared" si="55"/>
        <v>1100</v>
      </c>
      <c r="P107" s="169">
        <f t="shared" si="56"/>
        <v>1100</v>
      </c>
      <c r="Q107" s="169">
        <f t="shared" si="57"/>
        <v>1100</v>
      </c>
      <c r="R107" s="174"/>
    </row>
    <row r="108" spans="1:18" ht="20.100000000000001" customHeight="1">
      <c r="A108" s="236"/>
      <c r="B108" s="161" t="s">
        <v>1010</v>
      </c>
      <c r="C108" s="169">
        <f>ROUND('1.계획인구(행정집계)'!C108,-2)</f>
        <v>800</v>
      </c>
      <c r="D108" s="169">
        <f>ROUND('1.계획인구(행정집계)'!E108,-2)</f>
        <v>800</v>
      </c>
      <c r="E108" s="169">
        <f>ROUND('1.계획인구(행정집계)'!F108,-2)</f>
        <v>800</v>
      </c>
      <c r="F108" s="169">
        <f>ROUND('1.계획인구(행정집계)'!G108,-2)</f>
        <v>800</v>
      </c>
      <c r="G108" s="169">
        <f>ROUND('1.계획인구(행정집계)'!H108,-2)</f>
        <v>800</v>
      </c>
      <c r="H108" s="169">
        <f>ROUND('1.계획인구(행정집계)'!I108,-2)</f>
        <v>0</v>
      </c>
      <c r="I108" s="169">
        <f>ROUND('1.계획인구(행정집계)'!K108,-2)</f>
        <v>0</v>
      </c>
      <c r="J108" s="169">
        <f>ROUND('1.계획인구(행정집계)'!L108,-2)</f>
        <v>0</v>
      </c>
      <c r="K108" s="169">
        <f>ROUND('1.계획인구(행정집계)'!M108,-2)</f>
        <v>0</v>
      </c>
      <c r="L108" s="169">
        <f>ROUND('1.계획인구(행정집계)'!N108,-2)</f>
        <v>0</v>
      </c>
      <c r="M108" s="169">
        <f t="shared" si="53"/>
        <v>800</v>
      </c>
      <c r="N108" s="169">
        <f t="shared" si="54"/>
        <v>800</v>
      </c>
      <c r="O108" s="169">
        <f t="shared" si="55"/>
        <v>800</v>
      </c>
      <c r="P108" s="169">
        <f t="shared" si="56"/>
        <v>800</v>
      </c>
      <c r="Q108" s="169">
        <f t="shared" si="57"/>
        <v>800</v>
      </c>
      <c r="R108" s="174"/>
    </row>
    <row r="109" spans="1:18" ht="20.100000000000001" customHeight="1">
      <c r="A109" s="236"/>
      <c r="B109" s="161" t="s">
        <v>1011</v>
      </c>
      <c r="C109" s="169">
        <f>ROUND('1.계획인구(행정집계)'!C109,-2)</f>
        <v>200</v>
      </c>
      <c r="D109" s="169">
        <f>ROUND('1.계획인구(행정집계)'!E109,-2)</f>
        <v>200</v>
      </c>
      <c r="E109" s="169">
        <f>ROUND('1.계획인구(행정집계)'!F109,-2)</f>
        <v>200</v>
      </c>
      <c r="F109" s="169">
        <f>ROUND('1.계획인구(행정집계)'!G109,-2)</f>
        <v>200</v>
      </c>
      <c r="G109" s="169">
        <f>ROUND('1.계획인구(행정집계)'!H109,-2)</f>
        <v>200</v>
      </c>
      <c r="H109" s="169">
        <f>ROUND('1.계획인구(행정집계)'!I109,-2)</f>
        <v>0</v>
      </c>
      <c r="I109" s="169">
        <f>ROUND('1.계획인구(행정집계)'!K109,-2)</f>
        <v>0</v>
      </c>
      <c r="J109" s="169">
        <f>ROUND('1.계획인구(행정집계)'!L109,-2)</f>
        <v>0</v>
      </c>
      <c r="K109" s="169">
        <f>ROUND('1.계획인구(행정집계)'!M109,-2)</f>
        <v>0</v>
      </c>
      <c r="L109" s="169">
        <f>ROUND('1.계획인구(행정집계)'!N109,-2)</f>
        <v>0</v>
      </c>
      <c r="M109" s="169">
        <f t="shared" si="53"/>
        <v>200</v>
      </c>
      <c r="N109" s="169">
        <f t="shared" si="54"/>
        <v>200</v>
      </c>
      <c r="O109" s="169">
        <f t="shared" si="55"/>
        <v>200</v>
      </c>
      <c r="P109" s="169">
        <f t="shared" si="56"/>
        <v>200</v>
      </c>
      <c r="Q109" s="169">
        <f t="shared" si="57"/>
        <v>200</v>
      </c>
      <c r="R109" s="174"/>
    </row>
    <row r="110" spans="1:18" ht="20.100000000000001" customHeight="1">
      <c r="A110" s="236"/>
      <c r="B110" s="161" t="s">
        <v>1012</v>
      </c>
      <c r="C110" s="169">
        <f>ROUND('1.계획인구(행정집계)'!C110,-2)</f>
        <v>600</v>
      </c>
      <c r="D110" s="169">
        <f>ROUND('1.계획인구(행정집계)'!E110,-2)</f>
        <v>600</v>
      </c>
      <c r="E110" s="169">
        <f>ROUND('1.계획인구(행정집계)'!F110,-2)</f>
        <v>600</v>
      </c>
      <c r="F110" s="169">
        <f>ROUND('1.계획인구(행정집계)'!G110,-2)</f>
        <v>600</v>
      </c>
      <c r="G110" s="169">
        <f>ROUND('1.계획인구(행정집계)'!H110,-2)</f>
        <v>600</v>
      </c>
      <c r="H110" s="169">
        <f>ROUND('1.계획인구(행정집계)'!I110,-2)</f>
        <v>0</v>
      </c>
      <c r="I110" s="169">
        <f>ROUND('1.계획인구(행정집계)'!K110,-2)</f>
        <v>0</v>
      </c>
      <c r="J110" s="169">
        <f>ROUND('1.계획인구(행정집계)'!L110,-2)</f>
        <v>0</v>
      </c>
      <c r="K110" s="169">
        <f>ROUND('1.계획인구(행정집계)'!M110,-2)</f>
        <v>0</v>
      </c>
      <c r="L110" s="169">
        <f>ROUND('1.계획인구(행정집계)'!N110,-2)</f>
        <v>0</v>
      </c>
      <c r="M110" s="169">
        <f t="shared" si="53"/>
        <v>600</v>
      </c>
      <c r="N110" s="169">
        <f t="shared" si="54"/>
        <v>600</v>
      </c>
      <c r="O110" s="169">
        <f t="shared" si="55"/>
        <v>600</v>
      </c>
      <c r="P110" s="169">
        <f t="shared" si="56"/>
        <v>600</v>
      </c>
      <c r="Q110" s="169">
        <f t="shared" si="57"/>
        <v>600</v>
      </c>
      <c r="R110" s="174"/>
    </row>
    <row r="111" spans="1:18" ht="20.100000000000001" customHeight="1">
      <c r="A111" s="236"/>
      <c r="B111" s="161" t="s">
        <v>1013</v>
      </c>
      <c r="C111" s="169">
        <f>ROUND('1.계획인구(행정집계)'!C111,-2)</f>
        <v>200</v>
      </c>
      <c r="D111" s="169">
        <f>ROUND('1.계획인구(행정집계)'!E111,-2)</f>
        <v>200</v>
      </c>
      <c r="E111" s="169">
        <f>ROUND('1.계획인구(행정집계)'!F111,-2)</f>
        <v>200</v>
      </c>
      <c r="F111" s="169">
        <f>ROUND('1.계획인구(행정집계)'!G111,-2)</f>
        <v>200</v>
      </c>
      <c r="G111" s="169">
        <f>ROUND('1.계획인구(행정집계)'!H111,-2)</f>
        <v>200</v>
      </c>
      <c r="H111" s="169">
        <f>ROUND('1.계획인구(행정집계)'!I111,-2)</f>
        <v>0</v>
      </c>
      <c r="I111" s="169">
        <f>ROUND('1.계획인구(행정집계)'!K111,-2)</f>
        <v>0</v>
      </c>
      <c r="J111" s="169">
        <f>ROUND('1.계획인구(행정집계)'!L111,-2)</f>
        <v>0</v>
      </c>
      <c r="K111" s="169">
        <f>ROUND('1.계획인구(행정집계)'!M111,-2)</f>
        <v>0</v>
      </c>
      <c r="L111" s="169">
        <f>ROUND('1.계획인구(행정집계)'!N111,-2)</f>
        <v>0</v>
      </c>
      <c r="M111" s="169">
        <f t="shared" si="53"/>
        <v>200</v>
      </c>
      <c r="N111" s="169">
        <f t="shared" si="54"/>
        <v>200</v>
      </c>
      <c r="O111" s="169">
        <f t="shared" si="55"/>
        <v>200</v>
      </c>
      <c r="P111" s="169">
        <f t="shared" si="56"/>
        <v>200</v>
      </c>
      <c r="Q111" s="169">
        <f t="shared" si="57"/>
        <v>200</v>
      </c>
      <c r="R111" s="174"/>
    </row>
    <row r="112" spans="1:18" ht="20.100000000000001" customHeight="1">
      <c r="A112" s="236"/>
      <c r="B112" s="161" t="s">
        <v>1014</v>
      </c>
      <c r="C112" s="169">
        <f>ROUND('1.계획인구(행정집계)'!C112,-2)</f>
        <v>300</v>
      </c>
      <c r="D112" s="169">
        <f>ROUND('1.계획인구(행정집계)'!E112,-2)</f>
        <v>300</v>
      </c>
      <c r="E112" s="169">
        <f>ROUND('1.계획인구(행정집계)'!F112,-2)</f>
        <v>300</v>
      </c>
      <c r="F112" s="169">
        <f>ROUND('1.계획인구(행정집계)'!G112,-2)</f>
        <v>300</v>
      </c>
      <c r="G112" s="169">
        <f>ROUND('1.계획인구(행정집계)'!H112,-2)</f>
        <v>300</v>
      </c>
      <c r="H112" s="169">
        <f>ROUND('1.계획인구(행정집계)'!I112,-2)</f>
        <v>0</v>
      </c>
      <c r="I112" s="169">
        <f>ROUND('1.계획인구(행정집계)'!K112,-2)</f>
        <v>0</v>
      </c>
      <c r="J112" s="169">
        <f>ROUND('1.계획인구(행정집계)'!L112,-2)</f>
        <v>0</v>
      </c>
      <c r="K112" s="169">
        <f>ROUND('1.계획인구(행정집계)'!M112,-2)</f>
        <v>0</v>
      </c>
      <c r="L112" s="169">
        <f>ROUND('1.계획인구(행정집계)'!N112,-2)</f>
        <v>0</v>
      </c>
      <c r="M112" s="169">
        <f t="shared" si="53"/>
        <v>300</v>
      </c>
      <c r="N112" s="169">
        <f t="shared" si="54"/>
        <v>300</v>
      </c>
      <c r="O112" s="169">
        <f t="shared" si="55"/>
        <v>300</v>
      </c>
      <c r="P112" s="169">
        <f t="shared" si="56"/>
        <v>300</v>
      </c>
      <c r="Q112" s="169">
        <f t="shared" si="57"/>
        <v>300</v>
      </c>
      <c r="R112" s="174"/>
    </row>
    <row r="113" spans="1:18" ht="20.100000000000001" customHeight="1">
      <c r="A113" s="236"/>
      <c r="B113" s="161" t="s">
        <v>1015</v>
      </c>
      <c r="C113" s="169">
        <f>ROUND('1.계획인구(행정집계)'!C113,-2)</f>
        <v>200</v>
      </c>
      <c r="D113" s="169">
        <f>ROUND('1.계획인구(행정집계)'!E113,-2)</f>
        <v>200</v>
      </c>
      <c r="E113" s="169">
        <f>ROUND('1.계획인구(행정집계)'!F113,-2)</f>
        <v>200</v>
      </c>
      <c r="F113" s="169">
        <f>ROUND('1.계획인구(행정집계)'!G113,-2)</f>
        <v>200</v>
      </c>
      <c r="G113" s="169">
        <f>ROUND('1.계획인구(행정집계)'!H113,-2)</f>
        <v>200</v>
      </c>
      <c r="H113" s="169">
        <f>ROUND('1.계획인구(행정집계)'!I113,-2)</f>
        <v>0</v>
      </c>
      <c r="I113" s="169">
        <f>ROUND('1.계획인구(행정집계)'!K113,-2)</f>
        <v>0</v>
      </c>
      <c r="J113" s="169">
        <f>ROUND('1.계획인구(행정집계)'!L113,-2)</f>
        <v>0</v>
      </c>
      <c r="K113" s="169">
        <f>ROUND('1.계획인구(행정집계)'!M113,-2)</f>
        <v>0</v>
      </c>
      <c r="L113" s="169">
        <f>ROUND('1.계획인구(행정집계)'!N113,-2)</f>
        <v>0</v>
      </c>
      <c r="M113" s="169">
        <f t="shared" si="53"/>
        <v>200</v>
      </c>
      <c r="N113" s="169">
        <f t="shared" si="54"/>
        <v>200</v>
      </c>
      <c r="O113" s="169">
        <f t="shared" si="55"/>
        <v>200</v>
      </c>
      <c r="P113" s="169">
        <f t="shared" si="56"/>
        <v>200</v>
      </c>
      <c r="Q113" s="169">
        <f t="shared" si="57"/>
        <v>200</v>
      </c>
      <c r="R113" s="174"/>
    </row>
    <row r="114" spans="1:18" ht="20.100000000000001" customHeight="1">
      <c r="A114" s="236"/>
      <c r="B114" s="161" t="s">
        <v>1016</v>
      </c>
      <c r="C114" s="169">
        <f>ROUND('1.계획인구(행정집계)'!C114,-2)</f>
        <v>400</v>
      </c>
      <c r="D114" s="169">
        <f>ROUND('1.계획인구(행정집계)'!E114,-2)</f>
        <v>400</v>
      </c>
      <c r="E114" s="169">
        <f>ROUND('1.계획인구(행정집계)'!F114,-2)</f>
        <v>400</v>
      </c>
      <c r="F114" s="169">
        <f>ROUND('1.계획인구(행정집계)'!G114,-2)</f>
        <v>400</v>
      </c>
      <c r="G114" s="169">
        <f>ROUND('1.계획인구(행정집계)'!H114,-2)</f>
        <v>400</v>
      </c>
      <c r="H114" s="169">
        <f>ROUND('1.계획인구(행정집계)'!I114,-2)</f>
        <v>0</v>
      </c>
      <c r="I114" s="169">
        <f>ROUND('1.계획인구(행정집계)'!K114,-2)</f>
        <v>0</v>
      </c>
      <c r="J114" s="169">
        <f>ROUND('1.계획인구(행정집계)'!L114,-2)</f>
        <v>0</v>
      </c>
      <c r="K114" s="169">
        <f>ROUND('1.계획인구(행정집계)'!M114,-2)</f>
        <v>0</v>
      </c>
      <c r="L114" s="169">
        <f>ROUND('1.계획인구(행정집계)'!N114,-2)</f>
        <v>0</v>
      </c>
      <c r="M114" s="169">
        <f t="shared" si="53"/>
        <v>400</v>
      </c>
      <c r="N114" s="169">
        <f t="shared" si="54"/>
        <v>400</v>
      </c>
      <c r="O114" s="169">
        <f t="shared" si="55"/>
        <v>400</v>
      </c>
      <c r="P114" s="169">
        <f t="shared" si="56"/>
        <v>400</v>
      </c>
      <c r="Q114" s="169">
        <f t="shared" si="57"/>
        <v>400</v>
      </c>
      <c r="R114" s="174"/>
    </row>
    <row r="115" spans="1:18" ht="20.100000000000001" customHeight="1">
      <c r="A115" s="236"/>
      <c r="B115" s="161" t="s">
        <v>1017</v>
      </c>
      <c r="C115" s="169">
        <f>ROUND('1.계획인구(행정집계)'!C115,-2)</f>
        <v>300</v>
      </c>
      <c r="D115" s="169">
        <f>ROUND('1.계획인구(행정집계)'!E115,-2)</f>
        <v>300</v>
      </c>
      <c r="E115" s="169">
        <f>ROUND('1.계획인구(행정집계)'!F115,-2)</f>
        <v>200</v>
      </c>
      <c r="F115" s="169">
        <f>ROUND('1.계획인구(행정집계)'!G115,-2)</f>
        <v>300</v>
      </c>
      <c r="G115" s="169">
        <f>ROUND('1.계획인구(행정집계)'!H115,-2)</f>
        <v>300</v>
      </c>
      <c r="H115" s="169">
        <f>ROUND('1.계획인구(행정집계)'!I115,-2)</f>
        <v>0</v>
      </c>
      <c r="I115" s="169">
        <f>ROUND('1.계획인구(행정집계)'!K115,-2)</f>
        <v>0</v>
      </c>
      <c r="J115" s="169">
        <f>ROUND('1.계획인구(행정집계)'!L115,-2)</f>
        <v>0</v>
      </c>
      <c r="K115" s="169">
        <f>ROUND('1.계획인구(행정집계)'!M115,-2)</f>
        <v>0</v>
      </c>
      <c r="L115" s="169">
        <f>ROUND('1.계획인구(행정집계)'!N115,-2)</f>
        <v>0</v>
      </c>
      <c r="M115" s="169">
        <f t="shared" si="53"/>
        <v>300</v>
      </c>
      <c r="N115" s="169">
        <f t="shared" si="54"/>
        <v>300</v>
      </c>
      <c r="O115" s="169">
        <f t="shared" si="55"/>
        <v>200</v>
      </c>
      <c r="P115" s="169">
        <f t="shared" si="56"/>
        <v>300</v>
      </c>
      <c r="Q115" s="169">
        <f t="shared" si="57"/>
        <v>300</v>
      </c>
      <c r="R115" s="174"/>
    </row>
    <row r="116" spans="1:18" ht="20.100000000000001" customHeight="1">
      <c r="A116" s="236"/>
      <c r="B116" s="161" t="s">
        <v>1018</v>
      </c>
      <c r="C116" s="169">
        <f>ROUND('1.계획인구(행정집계)'!C116,-2)</f>
        <v>500</v>
      </c>
      <c r="D116" s="169">
        <f>ROUND('1.계획인구(행정집계)'!E116,-2)</f>
        <v>400</v>
      </c>
      <c r="E116" s="169">
        <f>ROUND('1.계획인구(행정집계)'!F116,-2)</f>
        <v>400</v>
      </c>
      <c r="F116" s="169">
        <f>ROUND('1.계획인구(행정집계)'!G116,-2)</f>
        <v>500</v>
      </c>
      <c r="G116" s="169">
        <f>ROUND('1.계획인구(행정집계)'!H116,-2)</f>
        <v>500</v>
      </c>
      <c r="H116" s="169">
        <f>ROUND('1.계획인구(행정집계)'!I116,-2)</f>
        <v>0</v>
      </c>
      <c r="I116" s="169">
        <f>ROUND('1.계획인구(행정집계)'!K116,-2)</f>
        <v>0</v>
      </c>
      <c r="J116" s="169">
        <f>ROUND('1.계획인구(행정집계)'!L116,-2)</f>
        <v>0</v>
      </c>
      <c r="K116" s="169">
        <f>ROUND('1.계획인구(행정집계)'!M116,-2)</f>
        <v>0</v>
      </c>
      <c r="L116" s="169">
        <f>ROUND('1.계획인구(행정집계)'!N116,-2)</f>
        <v>0</v>
      </c>
      <c r="M116" s="169">
        <f t="shared" si="53"/>
        <v>500</v>
      </c>
      <c r="N116" s="169">
        <f t="shared" si="54"/>
        <v>400</v>
      </c>
      <c r="O116" s="169">
        <f t="shared" si="55"/>
        <v>400</v>
      </c>
      <c r="P116" s="169">
        <f t="shared" si="56"/>
        <v>500</v>
      </c>
      <c r="Q116" s="169">
        <f t="shared" si="57"/>
        <v>500</v>
      </c>
      <c r="R116" s="174"/>
    </row>
    <row r="117" spans="1:18" ht="20.100000000000001" customHeight="1">
      <c r="A117" s="236"/>
      <c r="B117" s="161" t="s">
        <v>1019</v>
      </c>
      <c r="C117" s="169">
        <f>ROUND('1.계획인구(행정집계)'!C117,-2)</f>
        <v>500</v>
      </c>
      <c r="D117" s="169">
        <f>ROUND('1.계획인구(행정집계)'!E117,-2)</f>
        <v>500</v>
      </c>
      <c r="E117" s="169">
        <f>ROUND('1.계획인구(행정집계)'!F117,-2)</f>
        <v>500</v>
      </c>
      <c r="F117" s="169">
        <f>ROUND('1.계획인구(행정집계)'!G117,-2)</f>
        <v>500</v>
      </c>
      <c r="G117" s="169">
        <f>ROUND('1.계획인구(행정집계)'!H117,-2)</f>
        <v>500</v>
      </c>
      <c r="H117" s="169">
        <f>ROUND('1.계획인구(행정집계)'!I117,-2)</f>
        <v>0</v>
      </c>
      <c r="I117" s="169">
        <f>ROUND('1.계획인구(행정집계)'!K117,-2)</f>
        <v>0</v>
      </c>
      <c r="J117" s="169">
        <f>ROUND('1.계획인구(행정집계)'!L117,-2)</f>
        <v>0</v>
      </c>
      <c r="K117" s="169">
        <f>ROUND('1.계획인구(행정집계)'!M117,-2)</f>
        <v>0</v>
      </c>
      <c r="L117" s="169">
        <f>ROUND('1.계획인구(행정집계)'!N117,-2)</f>
        <v>0</v>
      </c>
      <c r="M117" s="169">
        <f t="shared" si="53"/>
        <v>500</v>
      </c>
      <c r="N117" s="169">
        <f t="shared" si="54"/>
        <v>500</v>
      </c>
      <c r="O117" s="169">
        <f t="shared" si="55"/>
        <v>500</v>
      </c>
      <c r="P117" s="169">
        <f t="shared" si="56"/>
        <v>500</v>
      </c>
      <c r="Q117" s="169">
        <f t="shared" si="57"/>
        <v>500</v>
      </c>
      <c r="R117" s="174"/>
    </row>
    <row r="118" spans="1:18" ht="20.100000000000001" customHeight="1">
      <c r="A118" s="236"/>
      <c r="B118" s="161" t="s">
        <v>1020</v>
      </c>
      <c r="C118" s="169">
        <f>ROUND('1.계획인구(행정집계)'!C118,-2)</f>
        <v>200</v>
      </c>
      <c r="D118" s="169">
        <f>ROUND('1.계획인구(행정집계)'!E118,-2)</f>
        <v>200</v>
      </c>
      <c r="E118" s="169">
        <f>ROUND('1.계획인구(행정집계)'!F118,-2)</f>
        <v>200</v>
      </c>
      <c r="F118" s="169">
        <f>ROUND('1.계획인구(행정집계)'!G118,-2)</f>
        <v>200</v>
      </c>
      <c r="G118" s="169">
        <f>ROUND('1.계획인구(행정집계)'!H118,-2)</f>
        <v>200</v>
      </c>
      <c r="H118" s="169">
        <f>ROUND('1.계획인구(행정집계)'!I118,-2)</f>
        <v>0</v>
      </c>
      <c r="I118" s="169">
        <f>ROUND('1.계획인구(행정집계)'!K118,-2)</f>
        <v>0</v>
      </c>
      <c r="J118" s="169">
        <f>ROUND('1.계획인구(행정집계)'!L118,-2)</f>
        <v>0</v>
      </c>
      <c r="K118" s="169">
        <f>ROUND('1.계획인구(행정집계)'!M118,-2)</f>
        <v>0</v>
      </c>
      <c r="L118" s="169">
        <f>ROUND('1.계획인구(행정집계)'!N118,-2)</f>
        <v>0</v>
      </c>
      <c r="M118" s="169">
        <f t="shared" si="53"/>
        <v>200</v>
      </c>
      <c r="N118" s="169">
        <f t="shared" si="54"/>
        <v>200</v>
      </c>
      <c r="O118" s="169">
        <f t="shared" si="55"/>
        <v>200</v>
      </c>
      <c r="P118" s="169">
        <f t="shared" si="56"/>
        <v>200</v>
      </c>
      <c r="Q118" s="169">
        <f t="shared" si="57"/>
        <v>200</v>
      </c>
      <c r="R118" s="174"/>
    </row>
    <row r="119" spans="1:18" ht="20.100000000000001" customHeight="1">
      <c r="A119" s="236"/>
      <c r="B119" s="161" t="s">
        <v>1021</v>
      </c>
      <c r="C119" s="169">
        <f>ROUND('1.계획인구(행정집계)'!C119,-2)</f>
        <v>200</v>
      </c>
      <c r="D119" s="169">
        <f>ROUND('1.계획인구(행정집계)'!E119,-2)</f>
        <v>200</v>
      </c>
      <c r="E119" s="169">
        <f>ROUND('1.계획인구(행정집계)'!F119,-2)</f>
        <v>200</v>
      </c>
      <c r="F119" s="169">
        <f>ROUND('1.계획인구(행정집계)'!G119,-2)</f>
        <v>200</v>
      </c>
      <c r="G119" s="169">
        <f>ROUND('1.계획인구(행정집계)'!H119,-2)</f>
        <v>200</v>
      </c>
      <c r="H119" s="169">
        <f>ROUND('1.계획인구(행정집계)'!I119,-2)</f>
        <v>0</v>
      </c>
      <c r="I119" s="169">
        <f>ROUND('1.계획인구(행정집계)'!K119,-2)</f>
        <v>0</v>
      </c>
      <c r="J119" s="169">
        <f>ROUND('1.계획인구(행정집계)'!L119,-2)</f>
        <v>0</v>
      </c>
      <c r="K119" s="169">
        <f>ROUND('1.계획인구(행정집계)'!M119,-2)</f>
        <v>0</v>
      </c>
      <c r="L119" s="169">
        <f>ROUND('1.계획인구(행정집계)'!N119,-2)</f>
        <v>0</v>
      </c>
      <c r="M119" s="169">
        <f t="shared" si="53"/>
        <v>200</v>
      </c>
      <c r="N119" s="169">
        <f t="shared" si="54"/>
        <v>200</v>
      </c>
      <c r="O119" s="169">
        <f t="shared" si="55"/>
        <v>200</v>
      </c>
      <c r="P119" s="169">
        <f t="shared" si="56"/>
        <v>200</v>
      </c>
      <c r="Q119" s="169">
        <f t="shared" si="57"/>
        <v>200</v>
      </c>
      <c r="R119" s="174"/>
    </row>
    <row r="120" spans="1:18" ht="20.100000000000001" customHeight="1">
      <c r="A120" s="236"/>
      <c r="B120" s="161" t="s">
        <v>1022</v>
      </c>
      <c r="C120" s="169">
        <f>ROUND('1.계획인구(행정집계)'!C120,-2)</f>
        <v>200</v>
      </c>
      <c r="D120" s="169">
        <f>ROUND('1.계획인구(행정집계)'!E120,-2)</f>
        <v>200</v>
      </c>
      <c r="E120" s="169">
        <f>ROUND('1.계획인구(행정집계)'!F120,-2)</f>
        <v>200</v>
      </c>
      <c r="F120" s="169">
        <f>ROUND('1.계획인구(행정집계)'!G120,-2)</f>
        <v>200</v>
      </c>
      <c r="G120" s="169">
        <f>ROUND('1.계획인구(행정집계)'!H120,-2)</f>
        <v>200</v>
      </c>
      <c r="H120" s="169">
        <f>ROUND('1.계획인구(행정집계)'!I120,-2)</f>
        <v>0</v>
      </c>
      <c r="I120" s="169">
        <f>ROUND('1.계획인구(행정집계)'!K120,-2)</f>
        <v>0</v>
      </c>
      <c r="J120" s="169">
        <f>ROUND('1.계획인구(행정집계)'!L120,-2)</f>
        <v>0</v>
      </c>
      <c r="K120" s="169">
        <f>ROUND('1.계획인구(행정집계)'!M120,-2)</f>
        <v>0</v>
      </c>
      <c r="L120" s="169">
        <f>ROUND('1.계획인구(행정집계)'!N120,-2)</f>
        <v>0</v>
      </c>
      <c r="M120" s="169">
        <f t="shared" si="53"/>
        <v>200</v>
      </c>
      <c r="N120" s="169">
        <f t="shared" si="54"/>
        <v>200</v>
      </c>
      <c r="O120" s="169">
        <f t="shared" si="55"/>
        <v>200</v>
      </c>
      <c r="P120" s="169">
        <f t="shared" si="56"/>
        <v>200</v>
      </c>
      <c r="Q120" s="169">
        <f t="shared" si="57"/>
        <v>200</v>
      </c>
      <c r="R120" s="174"/>
    </row>
    <row r="121" spans="1:18" ht="20.100000000000001" customHeight="1">
      <c r="A121" s="236"/>
      <c r="B121" s="161" t="s">
        <v>1263</v>
      </c>
      <c r="C121" s="169">
        <f>ROUND('1.계획인구(행정집계)'!C121,-2)</f>
        <v>100</v>
      </c>
      <c r="D121" s="169">
        <f>ROUND('1.계획인구(행정집계)'!E121,-2)</f>
        <v>100</v>
      </c>
      <c r="E121" s="169">
        <f>ROUND('1.계획인구(행정집계)'!F121,-2)</f>
        <v>100</v>
      </c>
      <c r="F121" s="169">
        <f>ROUND('1.계획인구(행정집계)'!G121,-2)</f>
        <v>100</v>
      </c>
      <c r="G121" s="169">
        <f>ROUND('1.계획인구(행정집계)'!H121,-2)</f>
        <v>200</v>
      </c>
      <c r="H121" s="169">
        <f>ROUND('1.계획인구(행정집계)'!I121,-2)</f>
        <v>0</v>
      </c>
      <c r="I121" s="169">
        <f>ROUND('1.계획인구(행정집계)'!K121,-2)</f>
        <v>0</v>
      </c>
      <c r="J121" s="169">
        <f>ROUND('1.계획인구(행정집계)'!L121,-2)</f>
        <v>0</v>
      </c>
      <c r="K121" s="169">
        <f>ROUND('1.계획인구(행정집계)'!M121,-2)</f>
        <v>0</v>
      </c>
      <c r="L121" s="169">
        <f>ROUND('1.계획인구(행정집계)'!N121,-2)</f>
        <v>0</v>
      </c>
      <c r="M121" s="169">
        <f t="shared" si="53"/>
        <v>100</v>
      </c>
      <c r="N121" s="169">
        <f t="shared" si="54"/>
        <v>100</v>
      </c>
      <c r="O121" s="169">
        <f t="shared" si="55"/>
        <v>100</v>
      </c>
      <c r="P121" s="169">
        <f t="shared" si="56"/>
        <v>100</v>
      </c>
      <c r="Q121" s="169">
        <f t="shared" si="57"/>
        <v>200</v>
      </c>
      <c r="R121" s="174"/>
    </row>
    <row r="122" spans="1:18" ht="20.100000000000001" customHeight="1">
      <c r="A122" s="236"/>
      <c r="B122" s="161" t="s">
        <v>1023</v>
      </c>
      <c r="C122" s="172">
        <f>C102-SUM(C103:C121)</f>
        <v>200</v>
      </c>
      <c r="D122" s="172">
        <f>D102-SUM(D103:D121)</f>
        <v>200</v>
      </c>
      <c r="E122" s="172">
        <f>E102-SUM(E103:E121)</f>
        <v>200</v>
      </c>
      <c r="F122" s="172">
        <f>F102-SUM(F103:F121)</f>
        <v>200</v>
      </c>
      <c r="G122" s="172">
        <f>G102-SUM(G103:G121)</f>
        <v>200</v>
      </c>
      <c r="H122" s="169">
        <f>ROUND('1.계획인구(행정집계)'!I122,-2)</f>
        <v>0</v>
      </c>
      <c r="I122" s="169">
        <f>ROUND('1.계획인구(행정집계)'!K122,-2)</f>
        <v>0</v>
      </c>
      <c r="J122" s="169">
        <f>ROUND('1.계획인구(행정집계)'!L122,-2)</f>
        <v>0</v>
      </c>
      <c r="K122" s="169">
        <f>ROUND('1.계획인구(행정집계)'!M122,-2)</f>
        <v>0</v>
      </c>
      <c r="L122" s="169">
        <f>ROUND('1.계획인구(행정집계)'!N122,-2)</f>
        <v>0</v>
      </c>
      <c r="M122" s="169">
        <f t="shared" si="53"/>
        <v>200</v>
      </c>
      <c r="N122" s="169">
        <f t="shared" si="54"/>
        <v>200</v>
      </c>
      <c r="O122" s="169">
        <f t="shared" si="55"/>
        <v>200</v>
      </c>
      <c r="P122" s="169">
        <f t="shared" si="56"/>
        <v>200</v>
      </c>
      <c r="Q122" s="169">
        <f t="shared" si="57"/>
        <v>200</v>
      </c>
      <c r="R122" s="174"/>
    </row>
    <row r="123" spans="1:18" ht="20.100000000000001" customHeight="1">
      <c r="A123" s="236" t="s">
        <v>1024</v>
      </c>
      <c r="B123" s="157" t="s">
        <v>909</v>
      </c>
      <c r="C123" s="170">
        <f>ROUND('1.계획인구(행정집계)'!C123,-2)</f>
        <v>2900</v>
      </c>
      <c r="D123" s="170">
        <f>ROUND('1.계획인구(행정집계)'!E123,-2)</f>
        <v>2800</v>
      </c>
      <c r="E123" s="170">
        <f>ROUND('1.계획인구(행정집계)'!F123,-2)</f>
        <v>2800</v>
      </c>
      <c r="F123" s="170">
        <f>ROUND('1.계획인구(행정집계)'!G123,-2)</f>
        <v>2900</v>
      </c>
      <c r="G123" s="170">
        <f>ROUND('1.계획인구(행정집계)'!H123,-2)</f>
        <v>2900</v>
      </c>
      <c r="H123" s="159">
        <f t="shared" ref="H123:Q123" si="58">SUM(H124:H137)</f>
        <v>0</v>
      </c>
      <c r="I123" s="159">
        <f t="shared" si="58"/>
        <v>0</v>
      </c>
      <c r="J123" s="159">
        <f t="shared" si="58"/>
        <v>0</v>
      </c>
      <c r="K123" s="159">
        <f t="shared" si="58"/>
        <v>0</v>
      </c>
      <c r="L123" s="159">
        <f t="shared" si="58"/>
        <v>0</v>
      </c>
      <c r="M123" s="159">
        <f t="shared" si="58"/>
        <v>2900</v>
      </c>
      <c r="N123" s="159">
        <f t="shared" si="58"/>
        <v>2800</v>
      </c>
      <c r="O123" s="159">
        <f t="shared" si="58"/>
        <v>2800</v>
      </c>
      <c r="P123" s="159">
        <f t="shared" si="58"/>
        <v>2900</v>
      </c>
      <c r="Q123" s="159">
        <f t="shared" si="58"/>
        <v>2900</v>
      </c>
      <c r="R123" s="176"/>
    </row>
    <row r="124" spans="1:18" ht="20.100000000000001" customHeight="1">
      <c r="A124" s="236"/>
      <c r="B124" s="161" t="s">
        <v>1025</v>
      </c>
      <c r="C124" s="172">
        <f>C123-SUM(C125:C137)</f>
        <v>400</v>
      </c>
      <c r="D124" s="172">
        <f>D123-SUM(D125:D137)</f>
        <v>300</v>
      </c>
      <c r="E124" s="172">
        <f>E123-SUM(E125:E137)</f>
        <v>300</v>
      </c>
      <c r="F124" s="172">
        <f>F123-SUM(F125:F137)</f>
        <v>400</v>
      </c>
      <c r="G124" s="172">
        <f>G123-SUM(G125:G137)</f>
        <v>400</v>
      </c>
      <c r="H124" s="169">
        <f>ROUND('1.계획인구(행정집계)'!I124,-2)</f>
        <v>0</v>
      </c>
      <c r="I124" s="169">
        <f>ROUND('1.계획인구(행정집계)'!K124,-2)</f>
        <v>0</v>
      </c>
      <c r="J124" s="169">
        <f>ROUND('1.계획인구(행정집계)'!L124,-2)</f>
        <v>0</v>
      </c>
      <c r="K124" s="169">
        <f>ROUND('1.계획인구(행정집계)'!M124,-2)</f>
        <v>0</v>
      </c>
      <c r="L124" s="169">
        <f>ROUND('1.계획인구(행정집계)'!N124,-2)</f>
        <v>0</v>
      </c>
      <c r="M124" s="169">
        <f t="shared" ref="M124:M137" si="59">C124+H124</f>
        <v>400</v>
      </c>
      <c r="N124" s="169">
        <f t="shared" ref="N124:N137" si="60">D124+I124</f>
        <v>300</v>
      </c>
      <c r="O124" s="169">
        <f t="shared" ref="O124:O137" si="61">E124+J124</f>
        <v>300</v>
      </c>
      <c r="P124" s="169">
        <f t="shared" ref="P124:P137" si="62">F124+K124</f>
        <v>400</v>
      </c>
      <c r="Q124" s="169">
        <f t="shared" ref="Q124:Q137" si="63">G124+L124</f>
        <v>400</v>
      </c>
      <c r="R124" s="174"/>
    </row>
    <row r="125" spans="1:18" ht="20.100000000000001" customHeight="1">
      <c r="A125" s="236"/>
      <c r="B125" s="161" t="s">
        <v>1026</v>
      </c>
      <c r="C125" s="169">
        <f>ROUND('1.계획인구(행정집계)'!C125,-2)</f>
        <v>100</v>
      </c>
      <c r="D125" s="169">
        <f>ROUND('1.계획인구(행정집계)'!E125,-2)</f>
        <v>100</v>
      </c>
      <c r="E125" s="169">
        <f>ROUND('1.계획인구(행정집계)'!F125,-2)</f>
        <v>100</v>
      </c>
      <c r="F125" s="169">
        <f>ROUND('1.계획인구(행정집계)'!G125,-2)</f>
        <v>100</v>
      </c>
      <c r="G125" s="169">
        <f>ROUND('1.계획인구(행정집계)'!H125,-2)</f>
        <v>100</v>
      </c>
      <c r="H125" s="169">
        <f>ROUND('1.계획인구(행정집계)'!I125,-2)</f>
        <v>0</v>
      </c>
      <c r="I125" s="169">
        <f>ROUND('1.계획인구(행정집계)'!K125,-2)</f>
        <v>0</v>
      </c>
      <c r="J125" s="169">
        <f>ROUND('1.계획인구(행정집계)'!L125,-2)</f>
        <v>0</v>
      </c>
      <c r="K125" s="169">
        <f>ROUND('1.계획인구(행정집계)'!M125,-2)</f>
        <v>0</v>
      </c>
      <c r="L125" s="169">
        <f>ROUND('1.계획인구(행정집계)'!N125,-2)</f>
        <v>0</v>
      </c>
      <c r="M125" s="169">
        <f t="shared" si="59"/>
        <v>100</v>
      </c>
      <c r="N125" s="169">
        <f t="shared" si="60"/>
        <v>100</v>
      </c>
      <c r="O125" s="169">
        <f t="shared" si="61"/>
        <v>100</v>
      </c>
      <c r="P125" s="169">
        <f t="shared" si="62"/>
        <v>100</v>
      </c>
      <c r="Q125" s="169">
        <f t="shared" si="63"/>
        <v>100</v>
      </c>
      <c r="R125" s="174"/>
    </row>
    <row r="126" spans="1:18" ht="20.100000000000001" customHeight="1">
      <c r="A126" s="236"/>
      <c r="B126" s="161" t="s">
        <v>1027</v>
      </c>
      <c r="C126" s="169">
        <f>ROUND('1.계획인구(행정집계)'!C126,-2)</f>
        <v>100</v>
      </c>
      <c r="D126" s="169">
        <f>ROUND('1.계획인구(행정집계)'!E126,-2)</f>
        <v>100</v>
      </c>
      <c r="E126" s="169">
        <f>ROUND('1.계획인구(행정집계)'!F126,-2)</f>
        <v>100</v>
      </c>
      <c r="F126" s="169">
        <f>ROUND('1.계획인구(행정집계)'!G126,-2)</f>
        <v>100</v>
      </c>
      <c r="G126" s="169">
        <f>ROUND('1.계획인구(행정집계)'!H126,-2)</f>
        <v>100</v>
      </c>
      <c r="H126" s="169">
        <f>ROUND('1.계획인구(행정집계)'!I126,-2)</f>
        <v>0</v>
      </c>
      <c r="I126" s="169">
        <f>ROUND('1.계획인구(행정집계)'!K126,-2)</f>
        <v>0</v>
      </c>
      <c r="J126" s="169">
        <f>ROUND('1.계획인구(행정집계)'!L126,-2)</f>
        <v>0</v>
      </c>
      <c r="K126" s="169">
        <f>ROUND('1.계획인구(행정집계)'!M126,-2)</f>
        <v>0</v>
      </c>
      <c r="L126" s="169">
        <f>ROUND('1.계획인구(행정집계)'!N126,-2)</f>
        <v>0</v>
      </c>
      <c r="M126" s="169">
        <f t="shared" si="59"/>
        <v>100</v>
      </c>
      <c r="N126" s="169">
        <f t="shared" si="60"/>
        <v>100</v>
      </c>
      <c r="O126" s="169">
        <f t="shared" si="61"/>
        <v>100</v>
      </c>
      <c r="P126" s="169">
        <f t="shared" si="62"/>
        <v>100</v>
      </c>
      <c r="Q126" s="169">
        <f t="shared" si="63"/>
        <v>100</v>
      </c>
      <c r="R126" s="174"/>
    </row>
    <row r="127" spans="1:18" ht="20.100000000000001" customHeight="1">
      <c r="A127" s="236"/>
      <c r="B127" s="161" t="s">
        <v>1028</v>
      </c>
      <c r="C127" s="169">
        <f>ROUND('1.계획인구(행정집계)'!C127,-2)</f>
        <v>300</v>
      </c>
      <c r="D127" s="169">
        <f>ROUND('1.계획인구(행정집계)'!E127,-2)</f>
        <v>300</v>
      </c>
      <c r="E127" s="169">
        <f>ROUND('1.계획인구(행정집계)'!F127,-2)</f>
        <v>300</v>
      </c>
      <c r="F127" s="169">
        <f>ROUND('1.계획인구(행정집계)'!G127,-2)</f>
        <v>300</v>
      </c>
      <c r="G127" s="169">
        <f>ROUND('1.계획인구(행정집계)'!H127,-2)</f>
        <v>300</v>
      </c>
      <c r="H127" s="169">
        <f>ROUND('1.계획인구(행정집계)'!I127,-2)</f>
        <v>0</v>
      </c>
      <c r="I127" s="169">
        <f>ROUND('1.계획인구(행정집계)'!K127,-2)</f>
        <v>0</v>
      </c>
      <c r="J127" s="169">
        <f>ROUND('1.계획인구(행정집계)'!L127,-2)</f>
        <v>0</v>
      </c>
      <c r="K127" s="169">
        <f>ROUND('1.계획인구(행정집계)'!M127,-2)</f>
        <v>0</v>
      </c>
      <c r="L127" s="169">
        <f>ROUND('1.계획인구(행정집계)'!N127,-2)</f>
        <v>0</v>
      </c>
      <c r="M127" s="169">
        <f t="shared" si="59"/>
        <v>300</v>
      </c>
      <c r="N127" s="169">
        <f t="shared" si="60"/>
        <v>300</v>
      </c>
      <c r="O127" s="169">
        <f t="shared" si="61"/>
        <v>300</v>
      </c>
      <c r="P127" s="169">
        <f t="shared" si="62"/>
        <v>300</v>
      </c>
      <c r="Q127" s="169">
        <f t="shared" si="63"/>
        <v>300</v>
      </c>
      <c r="R127" s="174"/>
    </row>
    <row r="128" spans="1:18" ht="20.100000000000001" customHeight="1">
      <c r="A128" s="236"/>
      <c r="B128" s="161" t="s">
        <v>1029</v>
      </c>
      <c r="C128" s="169">
        <f>ROUND('1.계획인구(행정집계)'!C128,-2)</f>
        <v>100</v>
      </c>
      <c r="D128" s="169">
        <f>ROUND('1.계획인구(행정집계)'!E128,-2)</f>
        <v>100</v>
      </c>
      <c r="E128" s="169">
        <f>ROUND('1.계획인구(행정집계)'!F128,-2)</f>
        <v>100</v>
      </c>
      <c r="F128" s="169">
        <f>ROUND('1.계획인구(행정집계)'!G128,-2)</f>
        <v>100</v>
      </c>
      <c r="G128" s="169">
        <f>ROUND('1.계획인구(행정집계)'!H128,-2)</f>
        <v>100</v>
      </c>
      <c r="H128" s="169">
        <f>ROUND('1.계획인구(행정집계)'!I128,-2)</f>
        <v>0</v>
      </c>
      <c r="I128" s="169">
        <f>ROUND('1.계획인구(행정집계)'!K128,-2)</f>
        <v>0</v>
      </c>
      <c r="J128" s="169">
        <f>ROUND('1.계획인구(행정집계)'!L128,-2)</f>
        <v>0</v>
      </c>
      <c r="K128" s="169">
        <f>ROUND('1.계획인구(행정집계)'!M128,-2)</f>
        <v>0</v>
      </c>
      <c r="L128" s="169">
        <f>ROUND('1.계획인구(행정집계)'!N128,-2)</f>
        <v>0</v>
      </c>
      <c r="M128" s="169">
        <f t="shared" si="59"/>
        <v>100</v>
      </c>
      <c r="N128" s="169">
        <f t="shared" si="60"/>
        <v>100</v>
      </c>
      <c r="O128" s="169">
        <f t="shared" si="61"/>
        <v>100</v>
      </c>
      <c r="P128" s="169">
        <f t="shared" si="62"/>
        <v>100</v>
      </c>
      <c r="Q128" s="169">
        <f t="shared" si="63"/>
        <v>100</v>
      </c>
      <c r="R128" s="174"/>
    </row>
    <row r="129" spans="1:18" ht="20.100000000000001" customHeight="1">
      <c r="A129" s="236"/>
      <c r="B129" s="161" t="s">
        <v>1030</v>
      </c>
      <c r="C129" s="169">
        <f>ROUND('1.계획인구(행정집계)'!C129,-2)</f>
        <v>200</v>
      </c>
      <c r="D129" s="169">
        <f>ROUND('1.계획인구(행정집계)'!E129,-2)</f>
        <v>200</v>
      </c>
      <c r="E129" s="169">
        <f>ROUND('1.계획인구(행정집계)'!F129,-2)</f>
        <v>200</v>
      </c>
      <c r="F129" s="169">
        <f>ROUND('1.계획인구(행정집계)'!G129,-2)</f>
        <v>200</v>
      </c>
      <c r="G129" s="169">
        <f>ROUND('1.계획인구(행정집계)'!H129,-2)</f>
        <v>200</v>
      </c>
      <c r="H129" s="169">
        <f>ROUND('1.계획인구(행정집계)'!I129,-2)</f>
        <v>0</v>
      </c>
      <c r="I129" s="169">
        <f>ROUND('1.계획인구(행정집계)'!K129,-2)</f>
        <v>0</v>
      </c>
      <c r="J129" s="169">
        <f>ROUND('1.계획인구(행정집계)'!L129,-2)</f>
        <v>0</v>
      </c>
      <c r="K129" s="169">
        <f>ROUND('1.계획인구(행정집계)'!M129,-2)</f>
        <v>0</v>
      </c>
      <c r="L129" s="169">
        <f>ROUND('1.계획인구(행정집계)'!N129,-2)</f>
        <v>0</v>
      </c>
      <c r="M129" s="169">
        <f t="shared" si="59"/>
        <v>200</v>
      </c>
      <c r="N129" s="169">
        <f t="shared" si="60"/>
        <v>200</v>
      </c>
      <c r="O129" s="169">
        <f t="shared" si="61"/>
        <v>200</v>
      </c>
      <c r="P129" s="169">
        <f t="shared" si="62"/>
        <v>200</v>
      </c>
      <c r="Q129" s="169">
        <f t="shared" si="63"/>
        <v>200</v>
      </c>
      <c r="R129" s="174"/>
    </row>
    <row r="130" spans="1:18" ht="20.100000000000001" customHeight="1">
      <c r="A130" s="236"/>
      <c r="B130" s="161" t="s">
        <v>1031</v>
      </c>
      <c r="C130" s="169">
        <f>ROUND('1.계획인구(행정집계)'!C130,-2)</f>
        <v>200</v>
      </c>
      <c r="D130" s="169">
        <f>ROUND('1.계획인구(행정집계)'!E130,-2)</f>
        <v>200</v>
      </c>
      <c r="E130" s="169">
        <f>ROUND('1.계획인구(행정집계)'!F130,-2)</f>
        <v>200</v>
      </c>
      <c r="F130" s="169">
        <f>ROUND('1.계획인구(행정집계)'!G130,-2)</f>
        <v>200</v>
      </c>
      <c r="G130" s="169">
        <f>ROUND('1.계획인구(행정집계)'!H130,-2)</f>
        <v>200</v>
      </c>
      <c r="H130" s="169">
        <f>ROUND('1.계획인구(행정집계)'!I130,-2)</f>
        <v>0</v>
      </c>
      <c r="I130" s="169">
        <f>ROUND('1.계획인구(행정집계)'!K130,-2)</f>
        <v>0</v>
      </c>
      <c r="J130" s="169">
        <f>ROUND('1.계획인구(행정집계)'!L130,-2)</f>
        <v>0</v>
      </c>
      <c r="K130" s="169">
        <f>ROUND('1.계획인구(행정집계)'!M130,-2)</f>
        <v>0</v>
      </c>
      <c r="L130" s="169">
        <f>ROUND('1.계획인구(행정집계)'!N130,-2)</f>
        <v>0</v>
      </c>
      <c r="M130" s="169">
        <f t="shared" si="59"/>
        <v>200</v>
      </c>
      <c r="N130" s="169">
        <f t="shared" si="60"/>
        <v>200</v>
      </c>
      <c r="O130" s="169">
        <f t="shared" si="61"/>
        <v>200</v>
      </c>
      <c r="P130" s="169">
        <f t="shared" si="62"/>
        <v>200</v>
      </c>
      <c r="Q130" s="169">
        <f t="shared" si="63"/>
        <v>200</v>
      </c>
      <c r="R130" s="174"/>
    </row>
    <row r="131" spans="1:18" ht="20.100000000000001" customHeight="1">
      <c r="A131" s="236"/>
      <c r="B131" s="161" t="s">
        <v>1032</v>
      </c>
      <c r="C131" s="169">
        <f>ROUND('1.계획인구(행정집계)'!C131,-2)</f>
        <v>300</v>
      </c>
      <c r="D131" s="169">
        <f>ROUND('1.계획인구(행정집계)'!E131,-2)</f>
        <v>300</v>
      </c>
      <c r="E131" s="169">
        <f>ROUND('1.계획인구(행정집계)'!F131,-2)</f>
        <v>300</v>
      </c>
      <c r="F131" s="169">
        <f>ROUND('1.계획인구(행정집계)'!G131,-2)</f>
        <v>300</v>
      </c>
      <c r="G131" s="169">
        <f>ROUND('1.계획인구(행정집계)'!H131,-2)</f>
        <v>300</v>
      </c>
      <c r="H131" s="169">
        <f>ROUND('1.계획인구(행정집계)'!I131,-2)</f>
        <v>0</v>
      </c>
      <c r="I131" s="169">
        <f>ROUND('1.계획인구(행정집계)'!K131,-2)</f>
        <v>0</v>
      </c>
      <c r="J131" s="169">
        <f>ROUND('1.계획인구(행정집계)'!L131,-2)</f>
        <v>0</v>
      </c>
      <c r="K131" s="169">
        <f>ROUND('1.계획인구(행정집계)'!M131,-2)</f>
        <v>0</v>
      </c>
      <c r="L131" s="169">
        <f>ROUND('1.계획인구(행정집계)'!N131,-2)</f>
        <v>0</v>
      </c>
      <c r="M131" s="169">
        <f t="shared" si="59"/>
        <v>300</v>
      </c>
      <c r="N131" s="169">
        <f t="shared" si="60"/>
        <v>300</v>
      </c>
      <c r="O131" s="169">
        <f t="shared" si="61"/>
        <v>300</v>
      </c>
      <c r="P131" s="169">
        <f t="shared" si="62"/>
        <v>300</v>
      </c>
      <c r="Q131" s="169">
        <f t="shared" si="63"/>
        <v>300</v>
      </c>
      <c r="R131" s="174"/>
    </row>
    <row r="132" spans="1:18" ht="20.100000000000001" customHeight="1">
      <c r="A132" s="236"/>
      <c r="B132" s="161" t="s">
        <v>1033</v>
      </c>
      <c r="C132" s="169">
        <f>ROUND('1.계획인구(행정집계)'!C132,-2)</f>
        <v>200</v>
      </c>
      <c r="D132" s="169">
        <f>ROUND('1.계획인구(행정집계)'!E132,-2)</f>
        <v>200</v>
      </c>
      <c r="E132" s="169">
        <f>ROUND('1.계획인구(행정집계)'!F132,-2)</f>
        <v>200</v>
      </c>
      <c r="F132" s="169">
        <f>ROUND('1.계획인구(행정집계)'!G132,-2)</f>
        <v>200</v>
      </c>
      <c r="G132" s="169">
        <f>ROUND('1.계획인구(행정집계)'!H132,-2)</f>
        <v>200</v>
      </c>
      <c r="H132" s="169">
        <f>ROUND('1.계획인구(행정집계)'!I132,-2)</f>
        <v>0</v>
      </c>
      <c r="I132" s="169">
        <f>ROUND('1.계획인구(행정집계)'!K132,-2)</f>
        <v>0</v>
      </c>
      <c r="J132" s="169">
        <f>ROUND('1.계획인구(행정집계)'!L132,-2)</f>
        <v>0</v>
      </c>
      <c r="K132" s="169">
        <f>ROUND('1.계획인구(행정집계)'!M132,-2)</f>
        <v>0</v>
      </c>
      <c r="L132" s="169">
        <f>ROUND('1.계획인구(행정집계)'!N132,-2)</f>
        <v>0</v>
      </c>
      <c r="M132" s="169">
        <f t="shared" si="59"/>
        <v>200</v>
      </c>
      <c r="N132" s="169">
        <f t="shared" si="60"/>
        <v>200</v>
      </c>
      <c r="O132" s="169">
        <f t="shared" si="61"/>
        <v>200</v>
      </c>
      <c r="P132" s="169">
        <f t="shared" si="62"/>
        <v>200</v>
      </c>
      <c r="Q132" s="169">
        <f t="shared" si="63"/>
        <v>200</v>
      </c>
      <c r="R132" s="174"/>
    </row>
    <row r="133" spans="1:18" ht="20.100000000000001" customHeight="1">
      <c r="A133" s="236"/>
      <c r="B133" s="161" t="s">
        <v>1034</v>
      </c>
      <c r="C133" s="169">
        <f>ROUND('1.계획인구(행정집계)'!C133,-2)</f>
        <v>200</v>
      </c>
      <c r="D133" s="169">
        <f>ROUND('1.계획인구(행정집계)'!E133,-2)</f>
        <v>200</v>
      </c>
      <c r="E133" s="169">
        <f>ROUND('1.계획인구(행정집계)'!F133,-2)</f>
        <v>200</v>
      </c>
      <c r="F133" s="169">
        <f>ROUND('1.계획인구(행정집계)'!G133,-2)</f>
        <v>200</v>
      </c>
      <c r="G133" s="169">
        <f>ROUND('1.계획인구(행정집계)'!H133,-2)</f>
        <v>200</v>
      </c>
      <c r="H133" s="169">
        <f>ROUND('1.계획인구(행정집계)'!I133,-2)</f>
        <v>0</v>
      </c>
      <c r="I133" s="169">
        <f>ROUND('1.계획인구(행정집계)'!K133,-2)</f>
        <v>0</v>
      </c>
      <c r="J133" s="169">
        <f>ROUND('1.계획인구(행정집계)'!L133,-2)</f>
        <v>0</v>
      </c>
      <c r="K133" s="169">
        <f>ROUND('1.계획인구(행정집계)'!M133,-2)</f>
        <v>0</v>
      </c>
      <c r="L133" s="169">
        <f>ROUND('1.계획인구(행정집계)'!N133,-2)</f>
        <v>0</v>
      </c>
      <c r="M133" s="169">
        <f t="shared" si="59"/>
        <v>200</v>
      </c>
      <c r="N133" s="169">
        <f t="shared" si="60"/>
        <v>200</v>
      </c>
      <c r="O133" s="169">
        <f t="shared" si="61"/>
        <v>200</v>
      </c>
      <c r="P133" s="169">
        <f t="shared" si="62"/>
        <v>200</v>
      </c>
      <c r="Q133" s="169">
        <f t="shared" si="63"/>
        <v>200</v>
      </c>
      <c r="R133" s="174"/>
    </row>
    <row r="134" spans="1:18" ht="20.100000000000001" customHeight="1">
      <c r="A134" s="236"/>
      <c r="B134" s="161" t="s">
        <v>1035</v>
      </c>
      <c r="C134" s="169">
        <f>ROUND('1.계획인구(행정집계)'!C134,-2)</f>
        <v>200</v>
      </c>
      <c r="D134" s="169">
        <f>ROUND('1.계획인구(행정집계)'!E134,-2)</f>
        <v>200</v>
      </c>
      <c r="E134" s="169">
        <f>ROUND('1.계획인구(행정집계)'!F134,-2)</f>
        <v>200</v>
      </c>
      <c r="F134" s="169">
        <f>ROUND('1.계획인구(행정집계)'!G134,-2)</f>
        <v>200</v>
      </c>
      <c r="G134" s="169">
        <f>ROUND('1.계획인구(행정집계)'!H134,-2)</f>
        <v>200</v>
      </c>
      <c r="H134" s="169">
        <f>ROUND('1.계획인구(행정집계)'!I134,-2)</f>
        <v>0</v>
      </c>
      <c r="I134" s="169">
        <f>ROUND('1.계획인구(행정집계)'!K134,-2)</f>
        <v>0</v>
      </c>
      <c r="J134" s="169">
        <f>ROUND('1.계획인구(행정집계)'!L134,-2)</f>
        <v>0</v>
      </c>
      <c r="K134" s="169">
        <f>ROUND('1.계획인구(행정집계)'!M134,-2)</f>
        <v>0</v>
      </c>
      <c r="L134" s="169">
        <f>ROUND('1.계획인구(행정집계)'!N134,-2)</f>
        <v>0</v>
      </c>
      <c r="M134" s="169">
        <f t="shared" si="59"/>
        <v>200</v>
      </c>
      <c r="N134" s="169">
        <f t="shared" si="60"/>
        <v>200</v>
      </c>
      <c r="O134" s="169">
        <f t="shared" si="61"/>
        <v>200</v>
      </c>
      <c r="P134" s="169">
        <f t="shared" si="62"/>
        <v>200</v>
      </c>
      <c r="Q134" s="169">
        <f t="shared" si="63"/>
        <v>200</v>
      </c>
      <c r="R134" s="174"/>
    </row>
    <row r="135" spans="1:18" ht="20.100000000000001" customHeight="1">
      <c r="A135" s="236"/>
      <c r="B135" s="161" t="s">
        <v>1036</v>
      </c>
      <c r="C135" s="169">
        <f>ROUND('1.계획인구(행정집계)'!C135,-2)</f>
        <v>100</v>
      </c>
      <c r="D135" s="169">
        <f>ROUND('1.계획인구(행정집계)'!E135,-2)</f>
        <v>100</v>
      </c>
      <c r="E135" s="169">
        <f>ROUND('1.계획인구(행정집계)'!F135,-2)</f>
        <v>100</v>
      </c>
      <c r="F135" s="169">
        <f>ROUND('1.계획인구(행정집계)'!G135,-2)</f>
        <v>100</v>
      </c>
      <c r="G135" s="169">
        <f>ROUND('1.계획인구(행정집계)'!H135,-2)</f>
        <v>100</v>
      </c>
      <c r="H135" s="169">
        <f>ROUND('1.계획인구(행정집계)'!I135,-2)</f>
        <v>0</v>
      </c>
      <c r="I135" s="169">
        <f>ROUND('1.계획인구(행정집계)'!K135,-2)</f>
        <v>0</v>
      </c>
      <c r="J135" s="169">
        <f>ROUND('1.계획인구(행정집계)'!L135,-2)</f>
        <v>0</v>
      </c>
      <c r="K135" s="169">
        <f>ROUND('1.계획인구(행정집계)'!M135,-2)</f>
        <v>0</v>
      </c>
      <c r="L135" s="169">
        <f>ROUND('1.계획인구(행정집계)'!N135,-2)</f>
        <v>0</v>
      </c>
      <c r="M135" s="169">
        <f t="shared" si="59"/>
        <v>100</v>
      </c>
      <c r="N135" s="169">
        <f t="shared" si="60"/>
        <v>100</v>
      </c>
      <c r="O135" s="169">
        <f t="shared" si="61"/>
        <v>100</v>
      </c>
      <c r="P135" s="169">
        <f t="shared" si="62"/>
        <v>100</v>
      </c>
      <c r="Q135" s="169">
        <f t="shared" si="63"/>
        <v>100</v>
      </c>
      <c r="R135" s="174"/>
    </row>
    <row r="136" spans="1:18" ht="20.100000000000001" customHeight="1">
      <c r="A136" s="236"/>
      <c r="B136" s="161" t="s">
        <v>1259</v>
      </c>
      <c r="C136" s="169">
        <f>ROUND('1.계획인구(행정집계)'!C136,-2)</f>
        <v>300</v>
      </c>
      <c r="D136" s="169">
        <f>ROUND('1.계획인구(행정집계)'!E136,-2)</f>
        <v>300</v>
      </c>
      <c r="E136" s="169">
        <f>ROUND('1.계획인구(행정집계)'!F136,-2)</f>
        <v>300</v>
      </c>
      <c r="F136" s="169">
        <f>ROUND('1.계획인구(행정집계)'!G136,-2)</f>
        <v>300</v>
      </c>
      <c r="G136" s="169">
        <f>ROUND('1.계획인구(행정집계)'!H136,-2)</f>
        <v>300</v>
      </c>
      <c r="H136" s="169">
        <f>ROUND('1.계획인구(행정집계)'!I136,-2)</f>
        <v>0</v>
      </c>
      <c r="I136" s="169">
        <f>ROUND('1.계획인구(행정집계)'!K136,-2)</f>
        <v>0</v>
      </c>
      <c r="J136" s="169">
        <f>ROUND('1.계획인구(행정집계)'!L136,-2)</f>
        <v>0</v>
      </c>
      <c r="K136" s="169">
        <f>ROUND('1.계획인구(행정집계)'!M136,-2)</f>
        <v>0</v>
      </c>
      <c r="L136" s="169">
        <f>ROUND('1.계획인구(행정집계)'!N136,-2)</f>
        <v>0</v>
      </c>
      <c r="M136" s="169">
        <f t="shared" si="59"/>
        <v>300</v>
      </c>
      <c r="N136" s="169">
        <f t="shared" si="60"/>
        <v>300</v>
      </c>
      <c r="O136" s="169">
        <f t="shared" si="61"/>
        <v>300</v>
      </c>
      <c r="P136" s="169">
        <f t="shared" si="62"/>
        <v>300</v>
      </c>
      <c r="Q136" s="169">
        <f t="shared" si="63"/>
        <v>300</v>
      </c>
      <c r="R136" s="174"/>
    </row>
    <row r="137" spans="1:18" ht="20.100000000000001" customHeight="1">
      <c r="A137" s="236"/>
      <c r="B137" s="161" t="s">
        <v>1037</v>
      </c>
      <c r="C137" s="169">
        <f>ROUND('1.계획인구(행정집계)'!C137,-2)</f>
        <v>200</v>
      </c>
      <c r="D137" s="169">
        <f>ROUND('1.계획인구(행정집계)'!E137,-2)</f>
        <v>200</v>
      </c>
      <c r="E137" s="169">
        <f>ROUND('1.계획인구(행정집계)'!F137,-2)</f>
        <v>200</v>
      </c>
      <c r="F137" s="169">
        <f>ROUND('1.계획인구(행정집계)'!G137,-2)</f>
        <v>200</v>
      </c>
      <c r="G137" s="169">
        <f>ROUND('1.계획인구(행정집계)'!H137,-2)</f>
        <v>200</v>
      </c>
      <c r="H137" s="169">
        <f>ROUND('1.계획인구(행정집계)'!I137,-2)</f>
        <v>0</v>
      </c>
      <c r="I137" s="169">
        <f>ROUND('1.계획인구(행정집계)'!K137,-2)</f>
        <v>0</v>
      </c>
      <c r="J137" s="169">
        <f>ROUND('1.계획인구(행정집계)'!L137,-2)</f>
        <v>0</v>
      </c>
      <c r="K137" s="169">
        <f>ROUND('1.계획인구(행정집계)'!M137,-2)</f>
        <v>0</v>
      </c>
      <c r="L137" s="169">
        <f>ROUND('1.계획인구(행정집계)'!N137,-2)</f>
        <v>0</v>
      </c>
      <c r="M137" s="169">
        <f t="shared" si="59"/>
        <v>200</v>
      </c>
      <c r="N137" s="169">
        <f t="shared" si="60"/>
        <v>200</v>
      </c>
      <c r="O137" s="169">
        <f t="shared" si="61"/>
        <v>200</v>
      </c>
      <c r="P137" s="169">
        <f t="shared" si="62"/>
        <v>200</v>
      </c>
      <c r="Q137" s="169">
        <f t="shared" si="63"/>
        <v>200</v>
      </c>
      <c r="R137" s="174"/>
    </row>
    <row r="138" spans="1:18" ht="20.100000000000001" customHeight="1">
      <c r="A138" s="236" t="s">
        <v>1038</v>
      </c>
      <c r="B138" s="157" t="s">
        <v>909</v>
      </c>
      <c r="C138" s="170">
        <f>ROUND('1.계획인구(행정집계)'!C138,-2)</f>
        <v>6600</v>
      </c>
      <c r="D138" s="170">
        <f>ROUND('1.계획인구(행정집계)'!E138,-2)</f>
        <v>6500</v>
      </c>
      <c r="E138" s="170">
        <f>ROUND('1.계획인구(행정집계)'!F138,-2)</f>
        <v>6400</v>
      </c>
      <c r="F138" s="170">
        <f>ROUND('1.계획인구(행정집계)'!G138,-2)</f>
        <v>6600</v>
      </c>
      <c r="G138" s="170">
        <f>ROUND('1.계획인구(행정집계)'!H138,-2)</f>
        <v>6700</v>
      </c>
      <c r="H138" s="159">
        <f t="shared" ref="H138:Q138" si="64">SUM(H139:H155)</f>
        <v>0</v>
      </c>
      <c r="I138" s="159">
        <f t="shared" si="64"/>
        <v>0</v>
      </c>
      <c r="J138" s="159">
        <f t="shared" si="64"/>
        <v>2900</v>
      </c>
      <c r="K138" s="159">
        <f t="shared" si="64"/>
        <v>2900</v>
      </c>
      <c r="L138" s="159">
        <f t="shared" si="64"/>
        <v>2900</v>
      </c>
      <c r="M138" s="159">
        <f t="shared" si="64"/>
        <v>6600</v>
      </c>
      <c r="N138" s="159">
        <f t="shared" si="64"/>
        <v>6500</v>
      </c>
      <c r="O138" s="159">
        <f t="shared" si="64"/>
        <v>9300</v>
      </c>
      <c r="P138" s="159">
        <f t="shared" si="64"/>
        <v>9500</v>
      </c>
      <c r="Q138" s="159">
        <f t="shared" si="64"/>
        <v>9600</v>
      </c>
      <c r="R138" s="176"/>
    </row>
    <row r="139" spans="1:18" ht="20.100000000000001" customHeight="1">
      <c r="A139" s="236"/>
      <c r="B139" s="161" t="s">
        <v>1039</v>
      </c>
      <c r="C139" s="172">
        <f>C138-SUM(C140:C155)</f>
        <v>900</v>
      </c>
      <c r="D139" s="172">
        <f>D138-SUM(D140:D155)</f>
        <v>800</v>
      </c>
      <c r="E139" s="172">
        <f>E138-SUM(E140:E155)</f>
        <v>900</v>
      </c>
      <c r="F139" s="172">
        <f>F138-SUM(F140:F155)</f>
        <v>900</v>
      </c>
      <c r="G139" s="172">
        <f>G138-SUM(G140:G155)</f>
        <v>1000</v>
      </c>
      <c r="H139" s="169">
        <f>ROUND('1.계획인구(행정집계)'!I139,-2)</f>
        <v>0</v>
      </c>
      <c r="I139" s="169">
        <f>ROUND('1.계획인구(행정집계)'!K139,-2)</f>
        <v>0</v>
      </c>
      <c r="J139" s="169">
        <f>ROUND('1.계획인구(행정집계)'!L139,-2)</f>
        <v>0</v>
      </c>
      <c r="K139" s="169">
        <f>ROUND('1.계획인구(행정집계)'!M139,-2)</f>
        <v>0</v>
      </c>
      <c r="L139" s="169">
        <f>ROUND('1.계획인구(행정집계)'!N139,-2)</f>
        <v>0</v>
      </c>
      <c r="M139" s="169">
        <f t="shared" ref="M139:M155" si="65">C139+H139</f>
        <v>900</v>
      </c>
      <c r="N139" s="169">
        <f t="shared" ref="N139:N155" si="66">D139+I139</f>
        <v>800</v>
      </c>
      <c r="O139" s="169">
        <f t="shared" ref="O139:O155" si="67">E139+J139</f>
        <v>900</v>
      </c>
      <c r="P139" s="169">
        <f t="shared" ref="P139:P155" si="68">F139+K139</f>
        <v>900</v>
      </c>
      <c r="Q139" s="169">
        <f t="shared" ref="Q139:Q155" si="69">G139+L139</f>
        <v>1000</v>
      </c>
      <c r="R139" s="174"/>
    </row>
    <row r="140" spans="1:18" ht="20.100000000000001" customHeight="1">
      <c r="A140" s="236"/>
      <c r="B140" s="161" t="s">
        <v>1040</v>
      </c>
      <c r="C140" s="169">
        <f>ROUND('1.계획인구(행정집계)'!C140,-2)</f>
        <v>400</v>
      </c>
      <c r="D140" s="169">
        <f>ROUND('1.계획인구(행정집계)'!E140,-2)</f>
        <v>400</v>
      </c>
      <c r="E140" s="169">
        <f>ROUND('1.계획인구(행정집계)'!F140,-2)</f>
        <v>400</v>
      </c>
      <c r="F140" s="169">
        <f>ROUND('1.계획인구(행정집계)'!G140,-2)</f>
        <v>400</v>
      </c>
      <c r="G140" s="169">
        <f>ROUND('1.계획인구(행정집계)'!H140,-2)</f>
        <v>400</v>
      </c>
      <c r="H140" s="169">
        <f>ROUND('1.계획인구(행정집계)'!I140,-2)</f>
        <v>0</v>
      </c>
      <c r="I140" s="169">
        <f>ROUND('1.계획인구(행정집계)'!K140,-2)</f>
        <v>0</v>
      </c>
      <c r="J140" s="169">
        <f>ROUND('1.계획인구(행정집계)'!L140,-2)</f>
        <v>0</v>
      </c>
      <c r="K140" s="169">
        <f>ROUND('1.계획인구(행정집계)'!M140,-2)</f>
        <v>0</v>
      </c>
      <c r="L140" s="169">
        <f>ROUND('1.계획인구(행정집계)'!N140,-2)</f>
        <v>0</v>
      </c>
      <c r="M140" s="169">
        <f t="shared" si="65"/>
        <v>400</v>
      </c>
      <c r="N140" s="169">
        <f t="shared" si="66"/>
        <v>400</v>
      </c>
      <c r="O140" s="169">
        <f t="shared" si="67"/>
        <v>400</v>
      </c>
      <c r="P140" s="169">
        <f t="shared" si="68"/>
        <v>400</v>
      </c>
      <c r="Q140" s="169">
        <f t="shared" si="69"/>
        <v>400</v>
      </c>
      <c r="R140" s="174"/>
    </row>
    <row r="141" spans="1:18" ht="20.100000000000001" customHeight="1">
      <c r="A141" s="236"/>
      <c r="B141" s="161" t="s">
        <v>1041</v>
      </c>
      <c r="C141" s="169">
        <f>ROUND('1.계획인구(행정집계)'!C141,-2)</f>
        <v>500</v>
      </c>
      <c r="D141" s="169">
        <f>ROUND('1.계획인구(행정집계)'!E141,-2)</f>
        <v>500</v>
      </c>
      <c r="E141" s="169">
        <f>ROUND('1.계획인구(행정집계)'!F141,-2)</f>
        <v>400</v>
      </c>
      <c r="F141" s="169">
        <f>ROUND('1.계획인구(행정집계)'!G141,-2)</f>
        <v>500</v>
      </c>
      <c r="G141" s="169">
        <f>ROUND('1.계획인구(행정집계)'!H141,-2)</f>
        <v>500</v>
      </c>
      <c r="H141" s="169">
        <f>ROUND('1.계획인구(행정집계)'!I141,-2)</f>
        <v>0</v>
      </c>
      <c r="I141" s="169">
        <f>ROUND('1.계획인구(행정집계)'!K141,-2)</f>
        <v>0</v>
      </c>
      <c r="J141" s="169">
        <f>ROUND('1.계획인구(행정집계)'!L141,-2)</f>
        <v>0</v>
      </c>
      <c r="K141" s="169">
        <f>ROUND('1.계획인구(행정집계)'!M141,-2)</f>
        <v>0</v>
      </c>
      <c r="L141" s="169">
        <f>ROUND('1.계획인구(행정집계)'!N141,-2)</f>
        <v>0</v>
      </c>
      <c r="M141" s="169">
        <f t="shared" si="65"/>
        <v>500</v>
      </c>
      <c r="N141" s="169">
        <f t="shared" si="66"/>
        <v>500</v>
      </c>
      <c r="O141" s="169">
        <f t="shared" si="67"/>
        <v>400</v>
      </c>
      <c r="P141" s="169">
        <f t="shared" si="68"/>
        <v>500</v>
      </c>
      <c r="Q141" s="169">
        <f t="shared" si="69"/>
        <v>500</v>
      </c>
      <c r="R141" s="174"/>
    </row>
    <row r="142" spans="1:18" ht="20.100000000000001" customHeight="1">
      <c r="A142" s="236"/>
      <c r="B142" s="161" t="s">
        <v>1042</v>
      </c>
      <c r="C142" s="169">
        <f>ROUND('1.계획인구(행정집계)'!C142,-2)</f>
        <v>400</v>
      </c>
      <c r="D142" s="169">
        <f>ROUND('1.계획인구(행정집계)'!E142,-2)</f>
        <v>400</v>
      </c>
      <c r="E142" s="169">
        <f>ROUND('1.계획인구(행정집계)'!F142,-2)</f>
        <v>400</v>
      </c>
      <c r="F142" s="169">
        <f>ROUND('1.계획인구(행정집계)'!G142,-2)</f>
        <v>400</v>
      </c>
      <c r="G142" s="169">
        <f>ROUND('1.계획인구(행정집계)'!H142,-2)</f>
        <v>400</v>
      </c>
      <c r="H142" s="169">
        <f>ROUND('1.계획인구(행정집계)'!I142,-2)</f>
        <v>0</v>
      </c>
      <c r="I142" s="169">
        <f>ROUND('1.계획인구(행정집계)'!K142,-2)</f>
        <v>0</v>
      </c>
      <c r="J142" s="169">
        <f>ROUND('1.계획인구(행정집계)'!L142,-2)</f>
        <v>0</v>
      </c>
      <c r="K142" s="169">
        <f>ROUND('1.계획인구(행정집계)'!M142,-2)</f>
        <v>0</v>
      </c>
      <c r="L142" s="169">
        <f>ROUND('1.계획인구(행정집계)'!N142,-2)</f>
        <v>0</v>
      </c>
      <c r="M142" s="169">
        <f t="shared" si="65"/>
        <v>400</v>
      </c>
      <c r="N142" s="169">
        <f t="shared" si="66"/>
        <v>400</v>
      </c>
      <c r="O142" s="169">
        <f t="shared" si="67"/>
        <v>400</v>
      </c>
      <c r="P142" s="169">
        <f t="shared" si="68"/>
        <v>400</v>
      </c>
      <c r="Q142" s="169">
        <f t="shared" si="69"/>
        <v>400</v>
      </c>
      <c r="R142" s="174"/>
    </row>
    <row r="143" spans="1:18" ht="20.100000000000001" customHeight="1">
      <c r="A143" s="236"/>
      <c r="B143" s="161" t="s">
        <v>1043</v>
      </c>
      <c r="C143" s="169">
        <f>ROUND('1.계획인구(행정집계)'!C143,-2)</f>
        <v>300</v>
      </c>
      <c r="D143" s="169">
        <f>ROUND('1.계획인구(행정집계)'!E143,-2)</f>
        <v>300</v>
      </c>
      <c r="E143" s="169">
        <f>ROUND('1.계획인구(행정집계)'!F143,-2)</f>
        <v>300</v>
      </c>
      <c r="F143" s="169">
        <f>ROUND('1.계획인구(행정집계)'!G143,-2)</f>
        <v>300</v>
      </c>
      <c r="G143" s="169">
        <f>ROUND('1.계획인구(행정집계)'!H143,-2)</f>
        <v>300</v>
      </c>
      <c r="H143" s="169">
        <f>ROUND('1.계획인구(행정집계)'!I143,-2)</f>
        <v>0</v>
      </c>
      <c r="I143" s="169">
        <f>ROUND('1.계획인구(행정집계)'!K143,-2)</f>
        <v>0</v>
      </c>
      <c r="J143" s="169">
        <f>ROUND('1.계획인구(행정집계)'!L143,-2)</f>
        <v>0</v>
      </c>
      <c r="K143" s="169">
        <f>ROUND('1.계획인구(행정집계)'!M143,-2)</f>
        <v>0</v>
      </c>
      <c r="L143" s="169">
        <f>ROUND('1.계획인구(행정집계)'!N143,-2)</f>
        <v>0</v>
      </c>
      <c r="M143" s="169">
        <f t="shared" si="65"/>
        <v>300</v>
      </c>
      <c r="N143" s="169">
        <f t="shared" si="66"/>
        <v>300</v>
      </c>
      <c r="O143" s="169">
        <f t="shared" si="67"/>
        <v>300</v>
      </c>
      <c r="P143" s="169">
        <f t="shared" si="68"/>
        <v>300</v>
      </c>
      <c r="Q143" s="169">
        <f t="shared" si="69"/>
        <v>300</v>
      </c>
      <c r="R143" s="174"/>
    </row>
    <row r="144" spans="1:18" ht="20.100000000000001" customHeight="1">
      <c r="A144" s="236"/>
      <c r="B144" s="161" t="s">
        <v>1044</v>
      </c>
      <c r="C144" s="169">
        <f>ROUND('1.계획인구(행정집계)'!C144,-2)</f>
        <v>400</v>
      </c>
      <c r="D144" s="169">
        <f>ROUND('1.계획인구(행정집계)'!E144,-2)</f>
        <v>400</v>
      </c>
      <c r="E144" s="169">
        <f>ROUND('1.계획인구(행정집계)'!F144,-2)</f>
        <v>400</v>
      </c>
      <c r="F144" s="169">
        <f>ROUND('1.계획인구(행정집계)'!G144,-2)</f>
        <v>400</v>
      </c>
      <c r="G144" s="169">
        <f>ROUND('1.계획인구(행정집계)'!H144,-2)</f>
        <v>400</v>
      </c>
      <c r="H144" s="169">
        <f>ROUND('1.계획인구(행정집계)'!I144,-2)</f>
        <v>0</v>
      </c>
      <c r="I144" s="169">
        <f>ROUND('1.계획인구(행정집계)'!K144,-2)</f>
        <v>0</v>
      </c>
      <c r="J144" s="169">
        <f>ROUND('1.계획인구(행정집계)'!L144,-2)</f>
        <v>0</v>
      </c>
      <c r="K144" s="169">
        <f>ROUND('1.계획인구(행정집계)'!M144,-2)</f>
        <v>0</v>
      </c>
      <c r="L144" s="169">
        <f>ROUND('1.계획인구(행정집계)'!N144,-2)</f>
        <v>0</v>
      </c>
      <c r="M144" s="169">
        <f t="shared" si="65"/>
        <v>400</v>
      </c>
      <c r="N144" s="169">
        <f t="shared" si="66"/>
        <v>400</v>
      </c>
      <c r="O144" s="169">
        <f t="shared" si="67"/>
        <v>400</v>
      </c>
      <c r="P144" s="169">
        <f t="shared" si="68"/>
        <v>400</v>
      </c>
      <c r="Q144" s="169">
        <f t="shared" si="69"/>
        <v>400</v>
      </c>
      <c r="R144" s="174"/>
    </row>
    <row r="145" spans="1:18" ht="20.100000000000001" customHeight="1">
      <c r="A145" s="236"/>
      <c r="B145" s="161" t="s">
        <v>1045</v>
      </c>
      <c r="C145" s="169">
        <f>ROUND('1.계획인구(행정집계)'!C145,-2)</f>
        <v>300</v>
      </c>
      <c r="D145" s="169">
        <f>ROUND('1.계획인구(행정집계)'!E145,-2)</f>
        <v>300</v>
      </c>
      <c r="E145" s="169">
        <f>ROUND('1.계획인구(행정집계)'!F145,-2)</f>
        <v>300</v>
      </c>
      <c r="F145" s="169">
        <f>ROUND('1.계획인구(행정집계)'!G145,-2)</f>
        <v>300</v>
      </c>
      <c r="G145" s="169">
        <f>ROUND('1.계획인구(행정집계)'!H145,-2)</f>
        <v>300</v>
      </c>
      <c r="H145" s="169">
        <f>ROUND('1.계획인구(행정집계)'!I145,-2)</f>
        <v>0</v>
      </c>
      <c r="I145" s="169">
        <f>ROUND('1.계획인구(행정집계)'!K145,-2)</f>
        <v>0</v>
      </c>
      <c r="J145" s="169">
        <f>ROUND('1.계획인구(행정집계)'!L145,-2)</f>
        <v>0</v>
      </c>
      <c r="K145" s="169">
        <f>ROUND('1.계획인구(행정집계)'!M145,-2)</f>
        <v>0</v>
      </c>
      <c r="L145" s="169">
        <f>ROUND('1.계획인구(행정집계)'!N145,-2)</f>
        <v>0</v>
      </c>
      <c r="M145" s="169">
        <f t="shared" si="65"/>
        <v>300</v>
      </c>
      <c r="N145" s="169">
        <f t="shared" si="66"/>
        <v>300</v>
      </c>
      <c r="O145" s="169">
        <f t="shared" si="67"/>
        <v>300</v>
      </c>
      <c r="P145" s="169">
        <f t="shared" si="68"/>
        <v>300</v>
      </c>
      <c r="Q145" s="169">
        <f t="shared" si="69"/>
        <v>300</v>
      </c>
      <c r="R145" s="174"/>
    </row>
    <row r="146" spans="1:18" ht="20.100000000000001" customHeight="1">
      <c r="A146" s="236"/>
      <c r="B146" s="161" t="s">
        <v>1258</v>
      </c>
      <c r="C146" s="169">
        <f>ROUND('1.계획인구(행정집계)'!C146,-2)</f>
        <v>300</v>
      </c>
      <c r="D146" s="169">
        <f>ROUND('1.계획인구(행정집계)'!E146,-2)</f>
        <v>300</v>
      </c>
      <c r="E146" s="169">
        <f>ROUND('1.계획인구(행정집계)'!F146,-2)</f>
        <v>300</v>
      </c>
      <c r="F146" s="169">
        <f>ROUND('1.계획인구(행정집계)'!G146,-2)</f>
        <v>300</v>
      </c>
      <c r="G146" s="169">
        <f>ROUND('1.계획인구(행정집계)'!H146,-2)</f>
        <v>300</v>
      </c>
      <c r="H146" s="169">
        <f>ROUND('1.계획인구(행정집계)'!I146,-2)</f>
        <v>0</v>
      </c>
      <c r="I146" s="169">
        <f>ROUND('1.계획인구(행정집계)'!K146,-2)</f>
        <v>0</v>
      </c>
      <c r="J146" s="169">
        <f>ROUND('1.계획인구(행정집계)'!L146,-2)</f>
        <v>0</v>
      </c>
      <c r="K146" s="169">
        <f>ROUND('1.계획인구(행정집계)'!M146,-2)</f>
        <v>0</v>
      </c>
      <c r="L146" s="169">
        <f>ROUND('1.계획인구(행정집계)'!N146,-2)</f>
        <v>0</v>
      </c>
      <c r="M146" s="169">
        <f t="shared" si="65"/>
        <v>300</v>
      </c>
      <c r="N146" s="169">
        <f t="shared" si="66"/>
        <v>300</v>
      </c>
      <c r="O146" s="169">
        <f t="shared" si="67"/>
        <v>300</v>
      </c>
      <c r="P146" s="169">
        <f t="shared" si="68"/>
        <v>300</v>
      </c>
      <c r="Q146" s="169">
        <f t="shared" si="69"/>
        <v>300</v>
      </c>
      <c r="R146" s="174"/>
    </row>
    <row r="147" spans="1:18" ht="20.100000000000001" customHeight="1">
      <c r="A147" s="236"/>
      <c r="B147" s="161" t="s">
        <v>1047</v>
      </c>
      <c r="C147" s="169">
        <f>ROUND('1.계획인구(행정집계)'!C147,-2)</f>
        <v>200</v>
      </c>
      <c r="D147" s="169">
        <f>ROUND('1.계획인구(행정집계)'!E147,-2)</f>
        <v>200</v>
      </c>
      <c r="E147" s="169">
        <f>ROUND('1.계획인구(행정집계)'!F147,-2)</f>
        <v>200</v>
      </c>
      <c r="F147" s="169">
        <f>ROUND('1.계획인구(행정집계)'!G147,-2)</f>
        <v>200</v>
      </c>
      <c r="G147" s="169">
        <f>ROUND('1.계획인구(행정집계)'!H147,-2)</f>
        <v>200</v>
      </c>
      <c r="H147" s="169">
        <f>ROUND('1.계획인구(행정집계)'!I147,-2)</f>
        <v>0</v>
      </c>
      <c r="I147" s="169">
        <f>ROUND('1.계획인구(행정집계)'!K147,-2)</f>
        <v>0</v>
      </c>
      <c r="J147" s="169">
        <f>ROUND('1.계획인구(행정집계)'!L147,-2)</f>
        <v>0</v>
      </c>
      <c r="K147" s="169">
        <f>ROUND('1.계획인구(행정집계)'!M147,-2)</f>
        <v>0</v>
      </c>
      <c r="L147" s="169">
        <f>ROUND('1.계획인구(행정집계)'!N147,-2)</f>
        <v>0</v>
      </c>
      <c r="M147" s="169">
        <f t="shared" si="65"/>
        <v>200</v>
      </c>
      <c r="N147" s="169">
        <f t="shared" si="66"/>
        <v>200</v>
      </c>
      <c r="O147" s="169">
        <f t="shared" si="67"/>
        <v>200</v>
      </c>
      <c r="P147" s="169">
        <f t="shared" si="68"/>
        <v>200</v>
      </c>
      <c r="Q147" s="169">
        <f t="shared" si="69"/>
        <v>200</v>
      </c>
      <c r="R147" s="174"/>
    </row>
    <row r="148" spans="1:18" ht="20.100000000000001" customHeight="1">
      <c r="A148" s="236"/>
      <c r="B148" s="161" t="s">
        <v>1048</v>
      </c>
      <c r="C148" s="169">
        <f>ROUND('1.계획인구(행정집계)'!C148,-2)</f>
        <v>200</v>
      </c>
      <c r="D148" s="169">
        <f>ROUND('1.계획인구(행정집계)'!E148,-2)</f>
        <v>200</v>
      </c>
      <c r="E148" s="169">
        <f>ROUND('1.계획인구(행정집계)'!F148,-2)</f>
        <v>200</v>
      </c>
      <c r="F148" s="169">
        <f>ROUND('1.계획인구(행정집계)'!G148,-2)</f>
        <v>200</v>
      </c>
      <c r="G148" s="169">
        <f>ROUND('1.계획인구(행정집계)'!H148,-2)</f>
        <v>200</v>
      </c>
      <c r="H148" s="169">
        <f>ROUND('1.계획인구(행정집계)'!I148,-2)</f>
        <v>0</v>
      </c>
      <c r="I148" s="169">
        <f>ROUND('1.계획인구(행정집계)'!K148,-2)</f>
        <v>0</v>
      </c>
      <c r="J148" s="169">
        <f>ROUND('1.계획인구(행정집계)'!L148,-2)</f>
        <v>0</v>
      </c>
      <c r="K148" s="169">
        <f>ROUND('1.계획인구(행정집계)'!M148,-2)</f>
        <v>0</v>
      </c>
      <c r="L148" s="169">
        <f>ROUND('1.계획인구(행정집계)'!N148,-2)</f>
        <v>0</v>
      </c>
      <c r="M148" s="169">
        <f t="shared" si="65"/>
        <v>200</v>
      </c>
      <c r="N148" s="169">
        <f t="shared" si="66"/>
        <v>200</v>
      </c>
      <c r="O148" s="169">
        <f t="shared" si="67"/>
        <v>200</v>
      </c>
      <c r="P148" s="169">
        <f t="shared" si="68"/>
        <v>200</v>
      </c>
      <c r="Q148" s="169">
        <f t="shared" si="69"/>
        <v>200</v>
      </c>
      <c r="R148" s="174"/>
    </row>
    <row r="149" spans="1:18" ht="20.100000000000001" customHeight="1">
      <c r="A149" s="236"/>
      <c r="B149" s="161" t="s">
        <v>1049</v>
      </c>
      <c r="C149" s="169">
        <f>ROUND('1.계획인구(행정집계)'!C149,-2)</f>
        <v>500</v>
      </c>
      <c r="D149" s="169">
        <f>ROUND('1.계획인구(행정집계)'!E149,-2)</f>
        <v>500</v>
      </c>
      <c r="E149" s="169">
        <f>ROUND('1.계획인구(행정집계)'!F149,-2)</f>
        <v>400</v>
      </c>
      <c r="F149" s="169">
        <f>ROUND('1.계획인구(행정집계)'!G149,-2)</f>
        <v>500</v>
      </c>
      <c r="G149" s="169">
        <f>ROUND('1.계획인구(행정집계)'!H149,-2)</f>
        <v>500</v>
      </c>
      <c r="H149" s="169">
        <f>ROUND('1.계획인구(행정집계)'!I149,-2)</f>
        <v>0</v>
      </c>
      <c r="I149" s="169">
        <f>ROUND('1.계획인구(행정집계)'!K149,-2)</f>
        <v>0</v>
      </c>
      <c r="J149" s="169">
        <f>ROUND('1.계획인구(행정집계)'!L149,-2)</f>
        <v>0</v>
      </c>
      <c r="K149" s="169">
        <f>ROUND('1.계획인구(행정집계)'!M149,-2)</f>
        <v>0</v>
      </c>
      <c r="L149" s="169">
        <f>ROUND('1.계획인구(행정집계)'!N149,-2)</f>
        <v>0</v>
      </c>
      <c r="M149" s="169">
        <f t="shared" si="65"/>
        <v>500</v>
      </c>
      <c r="N149" s="169">
        <f t="shared" si="66"/>
        <v>500</v>
      </c>
      <c r="O149" s="169">
        <f t="shared" si="67"/>
        <v>400</v>
      </c>
      <c r="P149" s="169">
        <f t="shared" si="68"/>
        <v>500</v>
      </c>
      <c r="Q149" s="169">
        <f t="shared" si="69"/>
        <v>500</v>
      </c>
      <c r="R149" s="174"/>
    </row>
    <row r="150" spans="1:18" ht="20.100000000000001" customHeight="1">
      <c r="A150" s="236"/>
      <c r="B150" s="161" t="s">
        <v>1050</v>
      </c>
      <c r="C150" s="169">
        <f>ROUND('1.계획인구(행정집계)'!C150,-2)</f>
        <v>300</v>
      </c>
      <c r="D150" s="169">
        <f>ROUND('1.계획인구(행정집계)'!E150,-2)</f>
        <v>300</v>
      </c>
      <c r="E150" s="169">
        <f>ROUND('1.계획인구(행정집계)'!F150,-2)</f>
        <v>300</v>
      </c>
      <c r="F150" s="169">
        <f>ROUND('1.계획인구(행정집계)'!G150,-2)</f>
        <v>300</v>
      </c>
      <c r="G150" s="169">
        <f>ROUND('1.계획인구(행정집계)'!H150,-2)</f>
        <v>300</v>
      </c>
      <c r="H150" s="169">
        <f>ROUND('1.계획인구(행정집계)'!I150,-2)</f>
        <v>0</v>
      </c>
      <c r="I150" s="169">
        <f>ROUND('1.계획인구(행정집계)'!K150,-2)</f>
        <v>0</v>
      </c>
      <c r="J150" s="169">
        <f>ROUND('1.계획인구(행정집계)'!L150,-2)</f>
        <v>0</v>
      </c>
      <c r="K150" s="169">
        <f>ROUND('1.계획인구(행정집계)'!M150,-2)</f>
        <v>0</v>
      </c>
      <c r="L150" s="169">
        <f>ROUND('1.계획인구(행정집계)'!N150,-2)</f>
        <v>0</v>
      </c>
      <c r="M150" s="169">
        <f t="shared" si="65"/>
        <v>300</v>
      </c>
      <c r="N150" s="169">
        <f t="shared" si="66"/>
        <v>300</v>
      </c>
      <c r="O150" s="169">
        <f t="shared" si="67"/>
        <v>300</v>
      </c>
      <c r="P150" s="169">
        <f t="shared" si="68"/>
        <v>300</v>
      </c>
      <c r="Q150" s="169">
        <f t="shared" si="69"/>
        <v>300</v>
      </c>
      <c r="R150" s="174"/>
    </row>
    <row r="151" spans="1:18" ht="20.100000000000001" customHeight="1">
      <c r="A151" s="236"/>
      <c r="B151" s="161" t="s">
        <v>1051</v>
      </c>
      <c r="C151" s="169">
        <f>ROUND('1.계획인구(행정집계)'!C151,-2)</f>
        <v>400</v>
      </c>
      <c r="D151" s="169">
        <f>ROUND('1.계획인구(행정집계)'!E151,-2)</f>
        <v>400</v>
      </c>
      <c r="E151" s="169">
        <f>ROUND('1.계획인구(행정집계)'!F151,-2)</f>
        <v>400</v>
      </c>
      <c r="F151" s="169">
        <f>ROUND('1.계획인구(행정집계)'!G151,-2)</f>
        <v>400</v>
      </c>
      <c r="G151" s="169">
        <f>ROUND('1.계획인구(행정집계)'!H151,-2)</f>
        <v>400</v>
      </c>
      <c r="H151" s="169">
        <f>ROUND('1.계획인구(행정집계)'!I151,-2)</f>
        <v>0</v>
      </c>
      <c r="I151" s="169">
        <f>ROUND('1.계획인구(행정집계)'!K151,-2)</f>
        <v>0</v>
      </c>
      <c r="J151" s="169">
        <f>ROUND('1.계획인구(행정집계)'!L151,-2)</f>
        <v>2900</v>
      </c>
      <c r="K151" s="169">
        <f>ROUND('1.계획인구(행정집계)'!M151,-2)</f>
        <v>2900</v>
      </c>
      <c r="L151" s="169">
        <f>ROUND('1.계획인구(행정집계)'!N151,-2)</f>
        <v>2900</v>
      </c>
      <c r="M151" s="169">
        <f t="shared" si="65"/>
        <v>400</v>
      </c>
      <c r="N151" s="169">
        <f t="shared" si="66"/>
        <v>400</v>
      </c>
      <c r="O151" s="169">
        <f t="shared" si="67"/>
        <v>3300</v>
      </c>
      <c r="P151" s="169">
        <f t="shared" si="68"/>
        <v>3300</v>
      </c>
      <c r="Q151" s="169">
        <f t="shared" si="69"/>
        <v>3300</v>
      </c>
      <c r="R151" s="174"/>
    </row>
    <row r="152" spans="1:18" ht="20.100000000000001" customHeight="1">
      <c r="A152" s="236"/>
      <c r="B152" s="161" t="s">
        <v>1052</v>
      </c>
      <c r="C152" s="169">
        <f>ROUND('1.계획인구(행정집계)'!C152,-2)</f>
        <v>600</v>
      </c>
      <c r="D152" s="169">
        <f>ROUND('1.계획인구(행정집계)'!E152,-2)</f>
        <v>600</v>
      </c>
      <c r="E152" s="169">
        <f>ROUND('1.계획인구(행정집계)'!F152,-2)</f>
        <v>600</v>
      </c>
      <c r="F152" s="169">
        <f>ROUND('1.계획인구(행정집계)'!G152,-2)</f>
        <v>600</v>
      </c>
      <c r="G152" s="169">
        <f>ROUND('1.계획인구(행정집계)'!H152,-2)</f>
        <v>600</v>
      </c>
      <c r="H152" s="169">
        <f>ROUND('1.계획인구(행정집계)'!I152,-2)</f>
        <v>0</v>
      </c>
      <c r="I152" s="169">
        <f>ROUND('1.계획인구(행정집계)'!K152,-2)</f>
        <v>0</v>
      </c>
      <c r="J152" s="169">
        <f>ROUND('1.계획인구(행정집계)'!L152,-2)</f>
        <v>0</v>
      </c>
      <c r="K152" s="169">
        <f>ROUND('1.계획인구(행정집계)'!M152,-2)</f>
        <v>0</v>
      </c>
      <c r="L152" s="169">
        <f>ROUND('1.계획인구(행정집계)'!N152,-2)</f>
        <v>0</v>
      </c>
      <c r="M152" s="169">
        <f t="shared" si="65"/>
        <v>600</v>
      </c>
      <c r="N152" s="169">
        <f t="shared" si="66"/>
        <v>600</v>
      </c>
      <c r="O152" s="169">
        <f t="shared" si="67"/>
        <v>600</v>
      </c>
      <c r="P152" s="169">
        <f t="shared" si="68"/>
        <v>600</v>
      </c>
      <c r="Q152" s="169">
        <f t="shared" si="69"/>
        <v>600</v>
      </c>
      <c r="R152" s="174"/>
    </row>
    <row r="153" spans="1:18" ht="20.100000000000001" customHeight="1">
      <c r="A153" s="236"/>
      <c r="B153" s="161" t="s">
        <v>1053</v>
      </c>
      <c r="C153" s="169">
        <f>ROUND('1.계획인구(행정집계)'!C153,-2)</f>
        <v>300</v>
      </c>
      <c r="D153" s="169">
        <f>ROUND('1.계획인구(행정집계)'!E153,-2)</f>
        <v>300</v>
      </c>
      <c r="E153" s="169">
        <f>ROUND('1.계획인구(행정집계)'!F153,-2)</f>
        <v>300</v>
      </c>
      <c r="F153" s="169">
        <f>ROUND('1.계획인구(행정집계)'!G153,-2)</f>
        <v>300</v>
      </c>
      <c r="G153" s="169">
        <f>ROUND('1.계획인구(행정집계)'!H153,-2)</f>
        <v>300</v>
      </c>
      <c r="H153" s="169">
        <f>ROUND('1.계획인구(행정집계)'!I153,-2)</f>
        <v>0</v>
      </c>
      <c r="I153" s="169">
        <f>ROUND('1.계획인구(행정집계)'!K153,-2)</f>
        <v>0</v>
      </c>
      <c r="J153" s="169">
        <f>ROUND('1.계획인구(행정집계)'!L153,-2)</f>
        <v>0</v>
      </c>
      <c r="K153" s="169">
        <f>ROUND('1.계획인구(행정집계)'!M153,-2)</f>
        <v>0</v>
      </c>
      <c r="L153" s="169">
        <f>ROUND('1.계획인구(행정집계)'!N153,-2)</f>
        <v>0</v>
      </c>
      <c r="M153" s="169">
        <f t="shared" si="65"/>
        <v>300</v>
      </c>
      <c r="N153" s="169">
        <f t="shared" si="66"/>
        <v>300</v>
      </c>
      <c r="O153" s="169">
        <f t="shared" si="67"/>
        <v>300</v>
      </c>
      <c r="P153" s="169">
        <f t="shared" si="68"/>
        <v>300</v>
      </c>
      <c r="Q153" s="169">
        <f t="shared" si="69"/>
        <v>300</v>
      </c>
      <c r="R153" s="174"/>
    </row>
    <row r="154" spans="1:18" ht="20.100000000000001" customHeight="1">
      <c r="A154" s="236"/>
      <c r="B154" s="161" t="s">
        <v>1054</v>
      </c>
      <c r="C154" s="169">
        <f>ROUND('1.계획인구(행정집계)'!C154,-2)</f>
        <v>200</v>
      </c>
      <c r="D154" s="169">
        <f>ROUND('1.계획인구(행정집계)'!E154,-2)</f>
        <v>200</v>
      </c>
      <c r="E154" s="169">
        <f>ROUND('1.계획인구(행정집계)'!F154,-2)</f>
        <v>200</v>
      </c>
      <c r="F154" s="169">
        <f>ROUND('1.계획인구(행정집계)'!G154,-2)</f>
        <v>200</v>
      </c>
      <c r="G154" s="169">
        <f>ROUND('1.계획인구(행정집계)'!H154,-2)</f>
        <v>200</v>
      </c>
      <c r="H154" s="169">
        <f>ROUND('1.계획인구(행정집계)'!I154,-2)</f>
        <v>0</v>
      </c>
      <c r="I154" s="169">
        <f>ROUND('1.계획인구(행정집계)'!K154,-2)</f>
        <v>0</v>
      </c>
      <c r="J154" s="169">
        <f>ROUND('1.계획인구(행정집계)'!L154,-2)</f>
        <v>0</v>
      </c>
      <c r="K154" s="169">
        <f>ROUND('1.계획인구(행정집계)'!M154,-2)</f>
        <v>0</v>
      </c>
      <c r="L154" s="169">
        <f>ROUND('1.계획인구(행정집계)'!N154,-2)</f>
        <v>0</v>
      </c>
      <c r="M154" s="169">
        <f t="shared" si="65"/>
        <v>200</v>
      </c>
      <c r="N154" s="169">
        <f t="shared" si="66"/>
        <v>200</v>
      </c>
      <c r="O154" s="169">
        <f t="shared" si="67"/>
        <v>200</v>
      </c>
      <c r="P154" s="169">
        <f t="shared" si="68"/>
        <v>200</v>
      </c>
      <c r="Q154" s="169">
        <f t="shared" si="69"/>
        <v>200</v>
      </c>
      <c r="R154" s="174"/>
    </row>
    <row r="155" spans="1:18" ht="20.100000000000001" customHeight="1">
      <c r="A155" s="236"/>
      <c r="B155" s="161" t="s">
        <v>1055</v>
      </c>
      <c r="C155" s="169">
        <f>ROUND('1.계획인구(행정집계)'!C155,-2)</f>
        <v>400</v>
      </c>
      <c r="D155" s="169">
        <f>ROUND('1.계획인구(행정집계)'!E155,-2)</f>
        <v>400</v>
      </c>
      <c r="E155" s="169">
        <f>ROUND('1.계획인구(행정집계)'!F155,-2)</f>
        <v>400</v>
      </c>
      <c r="F155" s="169">
        <f>ROUND('1.계획인구(행정집계)'!G155,-2)</f>
        <v>400</v>
      </c>
      <c r="G155" s="169">
        <f>ROUND('1.계획인구(행정집계)'!H155,-2)</f>
        <v>400</v>
      </c>
      <c r="H155" s="169">
        <f>ROUND('1.계획인구(행정집계)'!I155,-2)</f>
        <v>0</v>
      </c>
      <c r="I155" s="169">
        <f>ROUND('1.계획인구(행정집계)'!K155,-2)</f>
        <v>0</v>
      </c>
      <c r="J155" s="169">
        <f>ROUND('1.계획인구(행정집계)'!L155,-2)</f>
        <v>0</v>
      </c>
      <c r="K155" s="169">
        <f>ROUND('1.계획인구(행정집계)'!M155,-2)</f>
        <v>0</v>
      </c>
      <c r="L155" s="169">
        <f>ROUND('1.계획인구(행정집계)'!N155,-2)</f>
        <v>0</v>
      </c>
      <c r="M155" s="169">
        <f t="shared" si="65"/>
        <v>400</v>
      </c>
      <c r="N155" s="169">
        <f t="shared" si="66"/>
        <v>400</v>
      </c>
      <c r="O155" s="169">
        <f t="shared" si="67"/>
        <v>400</v>
      </c>
      <c r="P155" s="169">
        <f t="shared" si="68"/>
        <v>400</v>
      </c>
      <c r="Q155" s="169">
        <f t="shared" si="69"/>
        <v>400</v>
      </c>
      <c r="R155" s="174"/>
    </row>
    <row r="156" spans="1:18" ht="20.100000000000001" customHeight="1">
      <c r="A156" s="236" t="s">
        <v>1056</v>
      </c>
      <c r="B156" s="157" t="s">
        <v>909</v>
      </c>
      <c r="C156" s="170">
        <f>ROUND('1.계획인구(행정집계)'!C156,-2)</f>
        <v>4300</v>
      </c>
      <c r="D156" s="170">
        <f>ROUND('1.계획인구(행정집계)'!E156,-2)</f>
        <v>4200</v>
      </c>
      <c r="E156" s="170">
        <f>ROUND('1.계획인구(행정집계)'!F156,-2)</f>
        <v>4200</v>
      </c>
      <c r="F156" s="170">
        <f>ROUND('1.계획인구(행정집계)'!G156,-2)</f>
        <v>4300</v>
      </c>
      <c r="G156" s="170">
        <f>ROUND('1.계획인구(행정집계)'!H156,-2)</f>
        <v>4400</v>
      </c>
      <c r="H156" s="159">
        <f t="shared" ref="H156:Q156" si="70">SUM(H157:H170)</f>
        <v>0</v>
      </c>
      <c r="I156" s="159">
        <f t="shared" si="70"/>
        <v>0</v>
      </c>
      <c r="J156" s="159">
        <f t="shared" si="70"/>
        <v>0</v>
      </c>
      <c r="K156" s="159">
        <f t="shared" si="70"/>
        <v>0</v>
      </c>
      <c r="L156" s="159">
        <f t="shared" si="70"/>
        <v>0</v>
      </c>
      <c r="M156" s="159">
        <f t="shared" si="70"/>
        <v>4300</v>
      </c>
      <c r="N156" s="159">
        <f t="shared" si="70"/>
        <v>4200</v>
      </c>
      <c r="O156" s="159">
        <f t="shared" si="70"/>
        <v>4200</v>
      </c>
      <c r="P156" s="159">
        <f t="shared" si="70"/>
        <v>4300</v>
      </c>
      <c r="Q156" s="159">
        <f t="shared" si="70"/>
        <v>4400</v>
      </c>
      <c r="R156" s="176"/>
    </row>
    <row r="157" spans="1:18" ht="20.100000000000001" customHeight="1">
      <c r="A157" s="236"/>
      <c r="B157" s="161" t="s">
        <v>1057</v>
      </c>
      <c r="C157" s="172">
        <f>C156-SUM(C158:C170)</f>
        <v>600</v>
      </c>
      <c r="D157" s="172">
        <f>D156-SUM(D158:D170)</f>
        <v>500</v>
      </c>
      <c r="E157" s="172">
        <f>E156-SUM(E158:E170)</f>
        <v>600</v>
      </c>
      <c r="F157" s="172">
        <f>F156-SUM(F158:F170)</f>
        <v>600</v>
      </c>
      <c r="G157" s="172">
        <f>G156-SUM(G158:G170)</f>
        <v>700</v>
      </c>
      <c r="H157" s="169">
        <f>ROUND('1.계획인구(행정집계)'!I157,-2)</f>
        <v>0</v>
      </c>
      <c r="I157" s="169">
        <f>ROUND('1.계획인구(행정집계)'!K157,-2)</f>
        <v>0</v>
      </c>
      <c r="J157" s="169">
        <f>ROUND('1.계획인구(행정집계)'!L157,-2)</f>
        <v>0</v>
      </c>
      <c r="K157" s="169">
        <f>ROUND('1.계획인구(행정집계)'!M157,-2)</f>
        <v>0</v>
      </c>
      <c r="L157" s="169">
        <f>ROUND('1.계획인구(행정집계)'!N157,-2)</f>
        <v>0</v>
      </c>
      <c r="M157" s="169">
        <f t="shared" ref="M157:M170" si="71">C157+H157</f>
        <v>600</v>
      </c>
      <c r="N157" s="169">
        <f t="shared" ref="N157:N170" si="72">D157+I157</f>
        <v>500</v>
      </c>
      <c r="O157" s="169">
        <f t="shared" ref="O157:O170" si="73">E157+J157</f>
        <v>600</v>
      </c>
      <c r="P157" s="169">
        <f t="shared" ref="P157:P170" si="74">F157+K157</f>
        <v>600</v>
      </c>
      <c r="Q157" s="169">
        <f t="shared" ref="Q157:Q170" si="75">G157+L157</f>
        <v>700</v>
      </c>
      <c r="R157" s="174"/>
    </row>
    <row r="158" spans="1:18" ht="20.100000000000001" customHeight="1">
      <c r="A158" s="236"/>
      <c r="B158" s="161" t="s">
        <v>1058</v>
      </c>
      <c r="C158" s="169">
        <f>ROUND('1.계획인구(행정집계)'!C158,-2)</f>
        <v>400</v>
      </c>
      <c r="D158" s="169">
        <f>ROUND('1.계획인구(행정집계)'!E158,-2)</f>
        <v>400</v>
      </c>
      <c r="E158" s="169">
        <f>ROUND('1.계획인구(행정집계)'!F158,-2)</f>
        <v>400</v>
      </c>
      <c r="F158" s="169">
        <f>ROUND('1.계획인구(행정집계)'!G158,-2)</f>
        <v>400</v>
      </c>
      <c r="G158" s="169">
        <f>ROUND('1.계획인구(행정집계)'!H158,-2)</f>
        <v>400</v>
      </c>
      <c r="H158" s="169">
        <f>ROUND('1.계획인구(행정집계)'!I158,-2)</f>
        <v>0</v>
      </c>
      <c r="I158" s="169">
        <f>ROUND('1.계획인구(행정집계)'!K158,-2)</f>
        <v>0</v>
      </c>
      <c r="J158" s="169">
        <f>ROUND('1.계획인구(행정집계)'!L158,-2)</f>
        <v>0</v>
      </c>
      <c r="K158" s="169">
        <f>ROUND('1.계획인구(행정집계)'!M158,-2)</f>
        <v>0</v>
      </c>
      <c r="L158" s="169">
        <f>ROUND('1.계획인구(행정집계)'!N158,-2)</f>
        <v>0</v>
      </c>
      <c r="M158" s="169">
        <f t="shared" si="71"/>
        <v>400</v>
      </c>
      <c r="N158" s="169">
        <f t="shared" si="72"/>
        <v>400</v>
      </c>
      <c r="O158" s="169">
        <f t="shared" si="73"/>
        <v>400</v>
      </c>
      <c r="P158" s="169">
        <f t="shared" si="74"/>
        <v>400</v>
      </c>
      <c r="Q158" s="169">
        <f t="shared" si="75"/>
        <v>400</v>
      </c>
      <c r="R158" s="174"/>
    </row>
    <row r="159" spans="1:18" ht="20.100000000000001" customHeight="1">
      <c r="A159" s="236"/>
      <c r="B159" s="161" t="s">
        <v>1059</v>
      </c>
      <c r="C159" s="169">
        <f>ROUND('1.계획인구(행정집계)'!C159,-2)</f>
        <v>200</v>
      </c>
      <c r="D159" s="169">
        <f>ROUND('1.계획인구(행정집계)'!E159,-2)</f>
        <v>200</v>
      </c>
      <c r="E159" s="169">
        <f>ROUND('1.계획인구(행정집계)'!F159,-2)</f>
        <v>200</v>
      </c>
      <c r="F159" s="169">
        <f>ROUND('1.계획인구(행정집계)'!G159,-2)</f>
        <v>200</v>
      </c>
      <c r="G159" s="169">
        <f>ROUND('1.계획인구(행정집계)'!H159,-2)</f>
        <v>200</v>
      </c>
      <c r="H159" s="169">
        <f>ROUND('1.계획인구(행정집계)'!I159,-2)</f>
        <v>0</v>
      </c>
      <c r="I159" s="169">
        <f>ROUND('1.계획인구(행정집계)'!K159,-2)</f>
        <v>0</v>
      </c>
      <c r="J159" s="169">
        <f>ROUND('1.계획인구(행정집계)'!L159,-2)</f>
        <v>0</v>
      </c>
      <c r="K159" s="169">
        <f>ROUND('1.계획인구(행정집계)'!M159,-2)</f>
        <v>0</v>
      </c>
      <c r="L159" s="169">
        <f>ROUND('1.계획인구(행정집계)'!N159,-2)</f>
        <v>0</v>
      </c>
      <c r="M159" s="169">
        <f t="shared" si="71"/>
        <v>200</v>
      </c>
      <c r="N159" s="169">
        <f t="shared" si="72"/>
        <v>200</v>
      </c>
      <c r="O159" s="169">
        <f t="shared" si="73"/>
        <v>200</v>
      </c>
      <c r="P159" s="169">
        <f t="shared" si="74"/>
        <v>200</v>
      </c>
      <c r="Q159" s="169">
        <f t="shared" si="75"/>
        <v>200</v>
      </c>
      <c r="R159" s="174"/>
    </row>
    <row r="160" spans="1:18" ht="20.100000000000001" customHeight="1">
      <c r="A160" s="236"/>
      <c r="B160" s="161" t="s">
        <v>1060</v>
      </c>
      <c r="C160" s="169">
        <f>ROUND('1.계획인구(행정집계)'!C160,-2)</f>
        <v>200</v>
      </c>
      <c r="D160" s="169">
        <f>ROUND('1.계획인구(행정집계)'!E160,-2)</f>
        <v>200</v>
      </c>
      <c r="E160" s="169">
        <f>ROUND('1.계획인구(행정집계)'!F160,-2)</f>
        <v>200</v>
      </c>
      <c r="F160" s="169">
        <f>ROUND('1.계획인구(행정집계)'!G160,-2)</f>
        <v>200</v>
      </c>
      <c r="G160" s="169">
        <f>ROUND('1.계획인구(행정집계)'!H160,-2)</f>
        <v>200</v>
      </c>
      <c r="H160" s="169">
        <f>ROUND('1.계획인구(행정집계)'!I160,-2)</f>
        <v>0</v>
      </c>
      <c r="I160" s="169">
        <f>ROUND('1.계획인구(행정집계)'!K160,-2)</f>
        <v>0</v>
      </c>
      <c r="J160" s="169">
        <f>ROUND('1.계획인구(행정집계)'!L160,-2)</f>
        <v>0</v>
      </c>
      <c r="K160" s="169">
        <f>ROUND('1.계획인구(행정집계)'!M160,-2)</f>
        <v>0</v>
      </c>
      <c r="L160" s="169">
        <f>ROUND('1.계획인구(행정집계)'!N160,-2)</f>
        <v>0</v>
      </c>
      <c r="M160" s="169">
        <f t="shared" si="71"/>
        <v>200</v>
      </c>
      <c r="N160" s="169">
        <f t="shared" si="72"/>
        <v>200</v>
      </c>
      <c r="O160" s="169">
        <f t="shared" si="73"/>
        <v>200</v>
      </c>
      <c r="P160" s="169">
        <f t="shared" si="74"/>
        <v>200</v>
      </c>
      <c r="Q160" s="169">
        <f t="shared" si="75"/>
        <v>200</v>
      </c>
      <c r="R160" s="174"/>
    </row>
    <row r="161" spans="1:18" ht="20.100000000000001" customHeight="1">
      <c r="A161" s="236"/>
      <c r="B161" s="161" t="s">
        <v>1061</v>
      </c>
      <c r="C161" s="169">
        <f>ROUND('1.계획인구(행정집계)'!C161,-2)</f>
        <v>400</v>
      </c>
      <c r="D161" s="169">
        <f>ROUND('1.계획인구(행정집계)'!E161,-2)</f>
        <v>400</v>
      </c>
      <c r="E161" s="169">
        <f>ROUND('1.계획인구(행정집계)'!F161,-2)</f>
        <v>400</v>
      </c>
      <c r="F161" s="169">
        <f>ROUND('1.계획인구(행정집계)'!G161,-2)</f>
        <v>400</v>
      </c>
      <c r="G161" s="169">
        <f>ROUND('1.계획인구(행정집계)'!H161,-2)</f>
        <v>400</v>
      </c>
      <c r="H161" s="169">
        <f>ROUND('1.계획인구(행정집계)'!I161,-2)</f>
        <v>0</v>
      </c>
      <c r="I161" s="169">
        <f>ROUND('1.계획인구(행정집계)'!K161,-2)</f>
        <v>0</v>
      </c>
      <c r="J161" s="169">
        <f>ROUND('1.계획인구(행정집계)'!L161,-2)</f>
        <v>0</v>
      </c>
      <c r="K161" s="169">
        <f>ROUND('1.계획인구(행정집계)'!M161,-2)</f>
        <v>0</v>
      </c>
      <c r="L161" s="169">
        <f>ROUND('1.계획인구(행정집계)'!N161,-2)</f>
        <v>0</v>
      </c>
      <c r="M161" s="169">
        <f t="shared" si="71"/>
        <v>400</v>
      </c>
      <c r="N161" s="169">
        <f t="shared" si="72"/>
        <v>400</v>
      </c>
      <c r="O161" s="169">
        <f t="shared" si="73"/>
        <v>400</v>
      </c>
      <c r="P161" s="169">
        <f t="shared" si="74"/>
        <v>400</v>
      </c>
      <c r="Q161" s="169">
        <f t="shared" si="75"/>
        <v>400</v>
      </c>
      <c r="R161" s="174"/>
    </row>
    <row r="162" spans="1:18" ht="20.100000000000001" customHeight="1">
      <c r="A162" s="236"/>
      <c r="B162" s="161" t="s">
        <v>1062</v>
      </c>
      <c r="C162" s="169">
        <f>ROUND('1.계획인구(행정집계)'!C162,-2)</f>
        <v>200</v>
      </c>
      <c r="D162" s="169">
        <f>ROUND('1.계획인구(행정집계)'!E162,-2)</f>
        <v>200</v>
      </c>
      <c r="E162" s="169">
        <f>ROUND('1.계획인구(행정집계)'!F162,-2)</f>
        <v>200</v>
      </c>
      <c r="F162" s="169">
        <f>ROUND('1.계획인구(행정집계)'!G162,-2)</f>
        <v>200</v>
      </c>
      <c r="G162" s="169">
        <f>ROUND('1.계획인구(행정집계)'!H162,-2)</f>
        <v>200</v>
      </c>
      <c r="H162" s="169">
        <f>ROUND('1.계획인구(행정집계)'!I162,-2)</f>
        <v>0</v>
      </c>
      <c r="I162" s="169">
        <f>ROUND('1.계획인구(행정집계)'!K162,-2)</f>
        <v>0</v>
      </c>
      <c r="J162" s="169">
        <f>ROUND('1.계획인구(행정집계)'!L162,-2)</f>
        <v>0</v>
      </c>
      <c r="K162" s="169">
        <f>ROUND('1.계획인구(행정집계)'!M162,-2)</f>
        <v>0</v>
      </c>
      <c r="L162" s="169">
        <f>ROUND('1.계획인구(행정집계)'!N162,-2)</f>
        <v>0</v>
      </c>
      <c r="M162" s="169">
        <f t="shared" si="71"/>
        <v>200</v>
      </c>
      <c r="N162" s="169">
        <f t="shared" si="72"/>
        <v>200</v>
      </c>
      <c r="O162" s="169">
        <f t="shared" si="73"/>
        <v>200</v>
      </c>
      <c r="P162" s="169">
        <f t="shared" si="74"/>
        <v>200</v>
      </c>
      <c r="Q162" s="169">
        <f t="shared" si="75"/>
        <v>200</v>
      </c>
      <c r="R162" s="174"/>
    </row>
    <row r="163" spans="1:18" ht="20.100000000000001" customHeight="1">
      <c r="A163" s="236"/>
      <c r="B163" s="161" t="s">
        <v>1063</v>
      </c>
      <c r="C163" s="169">
        <f>ROUND('1.계획인구(행정집계)'!C163,-2)</f>
        <v>0</v>
      </c>
      <c r="D163" s="169">
        <f>ROUND('1.계획인구(행정집계)'!E163,-2)</f>
        <v>0</v>
      </c>
      <c r="E163" s="169">
        <f>ROUND('1.계획인구(행정집계)'!F163,-2)</f>
        <v>0</v>
      </c>
      <c r="F163" s="169">
        <f>ROUND('1.계획인구(행정집계)'!G163,-2)</f>
        <v>0</v>
      </c>
      <c r="G163" s="169">
        <f>ROUND('1.계획인구(행정집계)'!H163,-2)</f>
        <v>0</v>
      </c>
      <c r="H163" s="169">
        <f>ROUND('1.계획인구(행정집계)'!I163,-2)</f>
        <v>0</v>
      </c>
      <c r="I163" s="169">
        <f>ROUND('1.계획인구(행정집계)'!K163,-2)</f>
        <v>0</v>
      </c>
      <c r="J163" s="169">
        <f>ROUND('1.계획인구(행정집계)'!L163,-2)</f>
        <v>0</v>
      </c>
      <c r="K163" s="169">
        <f>ROUND('1.계획인구(행정집계)'!M163,-2)</f>
        <v>0</v>
      </c>
      <c r="L163" s="169">
        <f>ROUND('1.계획인구(행정집계)'!N163,-2)</f>
        <v>0</v>
      </c>
      <c r="M163" s="169">
        <f t="shared" si="71"/>
        <v>0</v>
      </c>
      <c r="N163" s="169">
        <f t="shared" si="72"/>
        <v>0</v>
      </c>
      <c r="O163" s="169">
        <f t="shared" si="73"/>
        <v>0</v>
      </c>
      <c r="P163" s="169">
        <f t="shared" si="74"/>
        <v>0</v>
      </c>
      <c r="Q163" s="169">
        <f t="shared" si="75"/>
        <v>0</v>
      </c>
      <c r="R163" s="174"/>
    </row>
    <row r="164" spans="1:18" ht="20.100000000000001" customHeight="1">
      <c r="A164" s="236"/>
      <c r="B164" s="161" t="s">
        <v>1064</v>
      </c>
      <c r="C164" s="169">
        <f>ROUND('1.계획인구(행정집계)'!C164,-2)</f>
        <v>400</v>
      </c>
      <c r="D164" s="169">
        <f>ROUND('1.계획인구(행정집계)'!E164,-2)</f>
        <v>400</v>
      </c>
      <c r="E164" s="169">
        <f>ROUND('1.계획인구(행정집계)'!F164,-2)</f>
        <v>300</v>
      </c>
      <c r="F164" s="169">
        <f>ROUND('1.계획인구(행정집계)'!G164,-2)</f>
        <v>400</v>
      </c>
      <c r="G164" s="169">
        <f>ROUND('1.계획인구(행정집계)'!H164,-2)</f>
        <v>400</v>
      </c>
      <c r="H164" s="169">
        <f>ROUND('1.계획인구(행정집계)'!I164,-2)</f>
        <v>0</v>
      </c>
      <c r="I164" s="169">
        <f>ROUND('1.계획인구(행정집계)'!K164,-2)</f>
        <v>0</v>
      </c>
      <c r="J164" s="169">
        <f>ROUND('1.계획인구(행정집계)'!L164,-2)</f>
        <v>0</v>
      </c>
      <c r="K164" s="169">
        <f>ROUND('1.계획인구(행정집계)'!M164,-2)</f>
        <v>0</v>
      </c>
      <c r="L164" s="169">
        <f>ROUND('1.계획인구(행정집계)'!N164,-2)</f>
        <v>0</v>
      </c>
      <c r="M164" s="169">
        <f t="shared" si="71"/>
        <v>400</v>
      </c>
      <c r="N164" s="169">
        <f t="shared" si="72"/>
        <v>400</v>
      </c>
      <c r="O164" s="169">
        <f t="shared" si="73"/>
        <v>300</v>
      </c>
      <c r="P164" s="169">
        <f t="shared" si="74"/>
        <v>400</v>
      </c>
      <c r="Q164" s="169">
        <f t="shared" si="75"/>
        <v>400</v>
      </c>
      <c r="R164" s="174"/>
    </row>
    <row r="165" spans="1:18" ht="20.100000000000001" customHeight="1">
      <c r="A165" s="236"/>
      <c r="B165" s="161" t="s">
        <v>1065</v>
      </c>
      <c r="C165" s="169">
        <f>ROUND('1.계획인구(행정집계)'!C165,-2)</f>
        <v>400</v>
      </c>
      <c r="D165" s="169">
        <f>ROUND('1.계획인구(행정집계)'!E165,-2)</f>
        <v>400</v>
      </c>
      <c r="E165" s="169">
        <f>ROUND('1.계획인구(행정집계)'!F165,-2)</f>
        <v>400</v>
      </c>
      <c r="F165" s="169">
        <f>ROUND('1.계획인구(행정집계)'!G165,-2)</f>
        <v>400</v>
      </c>
      <c r="G165" s="169">
        <f>ROUND('1.계획인구(행정집계)'!H165,-2)</f>
        <v>400</v>
      </c>
      <c r="H165" s="169">
        <f>ROUND('1.계획인구(행정집계)'!I165,-2)</f>
        <v>0</v>
      </c>
      <c r="I165" s="169">
        <f>ROUND('1.계획인구(행정집계)'!K165,-2)</f>
        <v>0</v>
      </c>
      <c r="J165" s="169">
        <f>ROUND('1.계획인구(행정집계)'!L165,-2)</f>
        <v>0</v>
      </c>
      <c r="K165" s="169">
        <f>ROUND('1.계획인구(행정집계)'!M165,-2)</f>
        <v>0</v>
      </c>
      <c r="L165" s="169">
        <f>ROUND('1.계획인구(행정집계)'!N165,-2)</f>
        <v>0</v>
      </c>
      <c r="M165" s="169">
        <f t="shared" si="71"/>
        <v>400</v>
      </c>
      <c r="N165" s="169">
        <f t="shared" si="72"/>
        <v>400</v>
      </c>
      <c r="O165" s="169">
        <f t="shared" si="73"/>
        <v>400</v>
      </c>
      <c r="P165" s="169">
        <f t="shared" si="74"/>
        <v>400</v>
      </c>
      <c r="Q165" s="169">
        <f t="shared" si="75"/>
        <v>400</v>
      </c>
      <c r="R165" s="174"/>
    </row>
    <row r="166" spans="1:18" ht="20.100000000000001" customHeight="1">
      <c r="A166" s="236"/>
      <c r="B166" s="161" t="s">
        <v>1066</v>
      </c>
      <c r="C166" s="169">
        <f>ROUND('1.계획인구(행정집계)'!C166,-2)</f>
        <v>200</v>
      </c>
      <c r="D166" s="169">
        <f>ROUND('1.계획인구(행정집계)'!E166,-2)</f>
        <v>200</v>
      </c>
      <c r="E166" s="169">
        <f>ROUND('1.계획인구(행정집계)'!F166,-2)</f>
        <v>200</v>
      </c>
      <c r="F166" s="169">
        <f>ROUND('1.계획인구(행정집계)'!G166,-2)</f>
        <v>200</v>
      </c>
      <c r="G166" s="169">
        <f>ROUND('1.계획인구(행정집계)'!H166,-2)</f>
        <v>200</v>
      </c>
      <c r="H166" s="169">
        <f>ROUND('1.계획인구(행정집계)'!I166,-2)</f>
        <v>0</v>
      </c>
      <c r="I166" s="169">
        <f>ROUND('1.계획인구(행정집계)'!K166,-2)</f>
        <v>0</v>
      </c>
      <c r="J166" s="169">
        <f>ROUND('1.계획인구(행정집계)'!L166,-2)</f>
        <v>0</v>
      </c>
      <c r="K166" s="169">
        <f>ROUND('1.계획인구(행정집계)'!M166,-2)</f>
        <v>0</v>
      </c>
      <c r="L166" s="169">
        <f>ROUND('1.계획인구(행정집계)'!N166,-2)</f>
        <v>0</v>
      </c>
      <c r="M166" s="169">
        <f t="shared" si="71"/>
        <v>200</v>
      </c>
      <c r="N166" s="169">
        <f t="shared" si="72"/>
        <v>200</v>
      </c>
      <c r="O166" s="169">
        <f t="shared" si="73"/>
        <v>200</v>
      </c>
      <c r="P166" s="169">
        <f t="shared" si="74"/>
        <v>200</v>
      </c>
      <c r="Q166" s="169">
        <f t="shared" si="75"/>
        <v>200</v>
      </c>
      <c r="R166" s="174"/>
    </row>
    <row r="167" spans="1:18" ht="20.100000000000001" customHeight="1">
      <c r="A167" s="236"/>
      <c r="B167" s="161" t="s">
        <v>1067</v>
      </c>
      <c r="C167" s="169">
        <f>ROUND('1.계획인구(행정집계)'!C167,-2)</f>
        <v>500</v>
      </c>
      <c r="D167" s="169">
        <f>ROUND('1.계획인구(행정집계)'!E167,-2)</f>
        <v>500</v>
      </c>
      <c r="E167" s="169">
        <f>ROUND('1.계획인구(행정집계)'!F167,-2)</f>
        <v>500</v>
      </c>
      <c r="F167" s="169">
        <f>ROUND('1.계획인구(행정집계)'!G167,-2)</f>
        <v>500</v>
      </c>
      <c r="G167" s="169">
        <f>ROUND('1.계획인구(행정집계)'!H167,-2)</f>
        <v>500</v>
      </c>
      <c r="H167" s="169">
        <f>ROUND('1.계획인구(행정집계)'!I167,-2)</f>
        <v>0</v>
      </c>
      <c r="I167" s="169">
        <f>ROUND('1.계획인구(행정집계)'!K167,-2)</f>
        <v>0</v>
      </c>
      <c r="J167" s="169">
        <f>ROUND('1.계획인구(행정집계)'!L167,-2)</f>
        <v>0</v>
      </c>
      <c r="K167" s="169">
        <f>ROUND('1.계획인구(행정집계)'!M167,-2)</f>
        <v>0</v>
      </c>
      <c r="L167" s="169">
        <f>ROUND('1.계획인구(행정집계)'!N167,-2)</f>
        <v>0</v>
      </c>
      <c r="M167" s="169">
        <f t="shared" si="71"/>
        <v>500</v>
      </c>
      <c r="N167" s="169">
        <f t="shared" si="72"/>
        <v>500</v>
      </c>
      <c r="O167" s="169">
        <f t="shared" si="73"/>
        <v>500</v>
      </c>
      <c r="P167" s="169">
        <f t="shared" si="74"/>
        <v>500</v>
      </c>
      <c r="Q167" s="169">
        <f t="shared" si="75"/>
        <v>500</v>
      </c>
      <c r="R167" s="174"/>
    </row>
    <row r="168" spans="1:18" ht="20.100000000000001" customHeight="1">
      <c r="A168" s="236"/>
      <c r="B168" s="161" t="s">
        <v>1068</v>
      </c>
      <c r="C168" s="169">
        <f>ROUND('1.계획인구(행정집계)'!C168,-2)</f>
        <v>300</v>
      </c>
      <c r="D168" s="169">
        <f>ROUND('1.계획인구(행정집계)'!E168,-2)</f>
        <v>300</v>
      </c>
      <c r="E168" s="169">
        <f>ROUND('1.계획인구(행정집계)'!F168,-2)</f>
        <v>300</v>
      </c>
      <c r="F168" s="169">
        <f>ROUND('1.계획인구(행정집계)'!G168,-2)</f>
        <v>300</v>
      </c>
      <c r="G168" s="169">
        <f>ROUND('1.계획인구(행정집계)'!H168,-2)</f>
        <v>300</v>
      </c>
      <c r="H168" s="169">
        <f>ROUND('1.계획인구(행정집계)'!I168,-2)</f>
        <v>0</v>
      </c>
      <c r="I168" s="169">
        <f>ROUND('1.계획인구(행정집계)'!K168,-2)</f>
        <v>0</v>
      </c>
      <c r="J168" s="169">
        <f>ROUND('1.계획인구(행정집계)'!L168,-2)</f>
        <v>0</v>
      </c>
      <c r="K168" s="169">
        <f>ROUND('1.계획인구(행정집계)'!M168,-2)</f>
        <v>0</v>
      </c>
      <c r="L168" s="169">
        <f>ROUND('1.계획인구(행정집계)'!N168,-2)</f>
        <v>0</v>
      </c>
      <c r="M168" s="169">
        <f t="shared" si="71"/>
        <v>300</v>
      </c>
      <c r="N168" s="169">
        <f t="shared" si="72"/>
        <v>300</v>
      </c>
      <c r="O168" s="169">
        <f t="shared" si="73"/>
        <v>300</v>
      </c>
      <c r="P168" s="169">
        <f t="shared" si="74"/>
        <v>300</v>
      </c>
      <c r="Q168" s="169">
        <f t="shared" si="75"/>
        <v>300</v>
      </c>
      <c r="R168" s="174"/>
    </row>
    <row r="169" spans="1:18" ht="20.100000000000001" customHeight="1">
      <c r="A169" s="236"/>
      <c r="B169" s="161" t="s">
        <v>1069</v>
      </c>
      <c r="C169" s="169">
        <f>ROUND('1.계획인구(행정집계)'!C169,-2)</f>
        <v>400</v>
      </c>
      <c r="D169" s="169">
        <f>ROUND('1.계획인구(행정집계)'!E169,-2)</f>
        <v>400</v>
      </c>
      <c r="E169" s="169">
        <f>ROUND('1.계획인구(행정집계)'!F169,-2)</f>
        <v>400</v>
      </c>
      <c r="F169" s="169">
        <f>ROUND('1.계획인구(행정집계)'!G169,-2)</f>
        <v>400</v>
      </c>
      <c r="G169" s="169">
        <f>ROUND('1.계획인구(행정집계)'!H169,-2)</f>
        <v>400</v>
      </c>
      <c r="H169" s="169">
        <f>ROUND('1.계획인구(행정집계)'!I169,-2)</f>
        <v>0</v>
      </c>
      <c r="I169" s="169">
        <f>ROUND('1.계획인구(행정집계)'!K169,-2)</f>
        <v>0</v>
      </c>
      <c r="J169" s="169">
        <f>ROUND('1.계획인구(행정집계)'!L169,-2)</f>
        <v>0</v>
      </c>
      <c r="K169" s="169">
        <f>ROUND('1.계획인구(행정집계)'!M169,-2)</f>
        <v>0</v>
      </c>
      <c r="L169" s="169">
        <f>ROUND('1.계획인구(행정집계)'!N169,-2)</f>
        <v>0</v>
      </c>
      <c r="M169" s="169">
        <f t="shared" si="71"/>
        <v>400</v>
      </c>
      <c r="N169" s="169">
        <f t="shared" si="72"/>
        <v>400</v>
      </c>
      <c r="O169" s="169">
        <f t="shared" si="73"/>
        <v>400</v>
      </c>
      <c r="P169" s="169">
        <f t="shared" si="74"/>
        <v>400</v>
      </c>
      <c r="Q169" s="169">
        <f t="shared" si="75"/>
        <v>400</v>
      </c>
      <c r="R169" s="174"/>
    </row>
    <row r="170" spans="1:18" ht="20.100000000000001" customHeight="1">
      <c r="A170" s="236"/>
      <c r="B170" s="161" t="s">
        <v>1042</v>
      </c>
      <c r="C170" s="169">
        <f>ROUND('1.계획인구(행정집계)'!C170,-2)</f>
        <v>100</v>
      </c>
      <c r="D170" s="169">
        <f>ROUND('1.계획인구(행정집계)'!E170,-2)</f>
        <v>100</v>
      </c>
      <c r="E170" s="169">
        <f>ROUND('1.계획인구(행정집계)'!F170,-2)</f>
        <v>100</v>
      </c>
      <c r="F170" s="169">
        <f>ROUND('1.계획인구(행정집계)'!G170,-2)</f>
        <v>100</v>
      </c>
      <c r="G170" s="169">
        <f>ROUND('1.계획인구(행정집계)'!H170,-2)</f>
        <v>100</v>
      </c>
      <c r="H170" s="169">
        <f>ROUND('1.계획인구(행정집계)'!I170,-2)</f>
        <v>0</v>
      </c>
      <c r="I170" s="169">
        <f>ROUND('1.계획인구(행정집계)'!K170,-2)</f>
        <v>0</v>
      </c>
      <c r="J170" s="169">
        <f>ROUND('1.계획인구(행정집계)'!L170,-2)</f>
        <v>0</v>
      </c>
      <c r="K170" s="169">
        <f>ROUND('1.계획인구(행정집계)'!M170,-2)</f>
        <v>0</v>
      </c>
      <c r="L170" s="169">
        <f>ROUND('1.계획인구(행정집계)'!N170,-2)</f>
        <v>0</v>
      </c>
      <c r="M170" s="169">
        <f t="shared" si="71"/>
        <v>100</v>
      </c>
      <c r="N170" s="169">
        <f t="shared" si="72"/>
        <v>100</v>
      </c>
      <c r="O170" s="169">
        <f t="shared" si="73"/>
        <v>100</v>
      </c>
      <c r="P170" s="169">
        <f t="shared" si="74"/>
        <v>100</v>
      </c>
      <c r="Q170" s="169">
        <f t="shared" si="75"/>
        <v>100</v>
      </c>
      <c r="R170" s="174"/>
    </row>
    <row r="171" spans="1:18" ht="20.100000000000001" customHeight="1">
      <c r="A171" s="236" t="s">
        <v>1070</v>
      </c>
      <c r="B171" s="157" t="s">
        <v>909</v>
      </c>
      <c r="C171" s="170">
        <f>ROUND('1.계획인구(행정집계)'!C171,-2)</f>
        <v>5400</v>
      </c>
      <c r="D171" s="170">
        <f>ROUND('1.계획인구(행정집계)'!E171,-2)</f>
        <v>5400</v>
      </c>
      <c r="E171" s="170">
        <f>ROUND('1.계획인구(행정집계)'!F171,-2)</f>
        <v>5300</v>
      </c>
      <c r="F171" s="170">
        <f>ROUND('1.계획인구(행정집계)'!G171,-2)</f>
        <v>5400</v>
      </c>
      <c r="G171" s="170">
        <f>ROUND('1.계획인구(행정집계)'!H171,-2)</f>
        <v>5500</v>
      </c>
      <c r="H171" s="159">
        <f t="shared" ref="H171:Q171" si="76">SUM(H172:H181)</f>
        <v>0</v>
      </c>
      <c r="I171" s="159">
        <f t="shared" si="76"/>
        <v>0</v>
      </c>
      <c r="J171" s="159">
        <f t="shared" si="76"/>
        <v>0</v>
      </c>
      <c r="K171" s="159">
        <f t="shared" si="76"/>
        <v>0</v>
      </c>
      <c r="L171" s="159">
        <f t="shared" si="76"/>
        <v>0</v>
      </c>
      <c r="M171" s="159">
        <f t="shared" si="76"/>
        <v>5400</v>
      </c>
      <c r="N171" s="159">
        <f t="shared" si="76"/>
        <v>5400</v>
      </c>
      <c r="O171" s="159">
        <f t="shared" si="76"/>
        <v>5300</v>
      </c>
      <c r="P171" s="159">
        <f t="shared" si="76"/>
        <v>5400</v>
      </c>
      <c r="Q171" s="159">
        <f t="shared" si="76"/>
        <v>5500</v>
      </c>
      <c r="R171" s="176"/>
    </row>
    <row r="172" spans="1:18" ht="20.100000000000001" customHeight="1">
      <c r="A172" s="236"/>
      <c r="B172" s="161" t="s">
        <v>1071</v>
      </c>
      <c r="C172" s="172">
        <f>C171-SUM(C173:C181)</f>
        <v>600</v>
      </c>
      <c r="D172" s="172">
        <f>D171-SUM(D173:D181)</f>
        <v>600</v>
      </c>
      <c r="E172" s="172">
        <f>E171-SUM(E173:E181)</f>
        <v>500</v>
      </c>
      <c r="F172" s="172">
        <f>F171-SUM(F173:F181)</f>
        <v>600</v>
      </c>
      <c r="G172" s="172">
        <f>G171-SUM(G173:G181)</f>
        <v>500</v>
      </c>
      <c r="H172" s="169">
        <f>ROUND('1.계획인구(행정집계)'!I172,-2)</f>
        <v>0</v>
      </c>
      <c r="I172" s="169">
        <f>ROUND('1.계획인구(행정집계)'!K172,-2)</f>
        <v>0</v>
      </c>
      <c r="J172" s="169">
        <f>ROUND('1.계획인구(행정집계)'!L172,-2)</f>
        <v>0</v>
      </c>
      <c r="K172" s="169">
        <f>ROUND('1.계획인구(행정집계)'!M172,-2)</f>
        <v>0</v>
      </c>
      <c r="L172" s="169">
        <f>ROUND('1.계획인구(행정집계)'!N172,-2)</f>
        <v>0</v>
      </c>
      <c r="M172" s="169">
        <f t="shared" ref="M172:M181" si="77">C172+H172</f>
        <v>600</v>
      </c>
      <c r="N172" s="169">
        <f t="shared" ref="N172:N181" si="78">D172+I172</f>
        <v>600</v>
      </c>
      <c r="O172" s="169">
        <f t="shared" ref="O172:O181" si="79">E172+J172</f>
        <v>500</v>
      </c>
      <c r="P172" s="169">
        <f t="shared" ref="P172:P181" si="80">F172+K172</f>
        <v>600</v>
      </c>
      <c r="Q172" s="169">
        <f t="shared" ref="Q172:Q181" si="81">G172+L172</f>
        <v>500</v>
      </c>
      <c r="R172" s="174"/>
    </row>
    <row r="173" spans="1:18" ht="20.100000000000001" customHeight="1">
      <c r="A173" s="236"/>
      <c r="B173" s="161" t="s">
        <v>1072</v>
      </c>
      <c r="C173" s="169">
        <f>ROUND('1.계획인구(행정집계)'!C173,-2)</f>
        <v>500</v>
      </c>
      <c r="D173" s="169">
        <f>ROUND('1.계획인구(행정집계)'!E173,-2)</f>
        <v>500</v>
      </c>
      <c r="E173" s="169">
        <f>ROUND('1.계획인구(행정집계)'!F173,-2)</f>
        <v>500</v>
      </c>
      <c r="F173" s="169">
        <f>ROUND('1.계획인구(행정집계)'!G173,-2)</f>
        <v>500</v>
      </c>
      <c r="G173" s="169">
        <f>ROUND('1.계획인구(행정집계)'!H173,-2)</f>
        <v>500</v>
      </c>
      <c r="H173" s="169">
        <f>ROUND('1.계획인구(행정집계)'!I173,-2)</f>
        <v>0</v>
      </c>
      <c r="I173" s="169">
        <f>ROUND('1.계획인구(행정집계)'!K173,-2)</f>
        <v>0</v>
      </c>
      <c r="J173" s="169">
        <f>ROUND('1.계획인구(행정집계)'!L173,-2)</f>
        <v>0</v>
      </c>
      <c r="K173" s="169">
        <f>ROUND('1.계획인구(행정집계)'!M173,-2)</f>
        <v>0</v>
      </c>
      <c r="L173" s="169">
        <f>ROUND('1.계획인구(행정집계)'!N173,-2)</f>
        <v>0</v>
      </c>
      <c r="M173" s="169">
        <f t="shared" si="77"/>
        <v>500</v>
      </c>
      <c r="N173" s="169">
        <f t="shared" si="78"/>
        <v>500</v>
      </c>
      <c r="O173" s="169">
        <f t="shared" si="79"/>
        <v>500</v>
      </c>
      <c r="P173" s="169">
        <f t="shared" si="80"/>
        <v>500</v>
      </c>
      <c r="Q173" s="169">
        <f t="shared" si="81"/>
        <v>500</v>
      </c>
      <c r="R173" s="174"/>
    </row>
    <row r="174" spans="1:18" ht="20.100000000000001" customHeight="1">
      <c r="A174" s="236"/>
      <c r="B174" s="161" t="s">
        <v>1073</v>
      </c>
      <c r="C174" s="169">
        <f>ROUND('1.계획인구(행정집계)'!C174,-2)</f>
        <v>400</v>
      </c>
      <c r="D174" s="169">
        <f>ROUND('1.계획인구(행정집계)'!E174,-2)</f>
        <v>400</v>
      </c>
      <c r="E174" s="169">
        <f>ROUND('1.계획인구(행정집계)'!F174,-2)</f>
        <v>400</v>
      </c>
      <c r="F174" s="169">
        <f>ROUND('1.계획인구(행정집계)'!G174,-2)</f>
        <v>400</v>
      </c>
      <c r="G174" s="169">
        <f>ROUND('1.계획인구(행정집계)'!H174,-2)</f>
        <v>400</v>
      </c>
      <c r="H174" s="169">
        <f>ROUND('1.계획인구(행정집계)'!I174,-2)</f>
        <v>0</v>
      </c>
      <c r="I174" s="169">
        <f>ROUND('1.계획인구(행정집계)'!K174,-2)</f>
        <v>0</v>
      </c>
      <c r="J174" s="169">
        <f>ROUND('1.계획인구(행정집계)'!L174,-2)</f>
        <v>0</v>
      </c>
      <c r="K174" s="169">
        <f>ROUND('1.계획인구(행정집계)'!M174,-2)</f>
        <v>0</v>
      </c>
      <c r="L174" s="169">
        <f>ROUND('1.계획인구(행정집계)'!N174,-2)</f>
        <v>0</v>
      </c>
      <c r="M174" s="169">
        <f t="shared" si="77"/>
        <v>400</v>
      </c>
      <c r="N174" s="169">
        <f t="shared" si="78"/>
        <v>400</v>
      </c>
      <c r="O174" s="169">
        <f t="shared" si="79"/>
        <v>400</v>
      </c>
      <c r="P174" s="169">
        <f t="shared" si="80"/>
        <v>400</v>
      </c>
      <c r="Q174" s="169">
        <f t="shared" si="81"/>
        <v>400</v>
      </c>
      <c r="R174" s="174"/>
    </row>
    <row r="175" spans="1:18" ht="20.100000000000001" customHeight="1">
      <c r="A175" s="236"/>
      <c r="B175" s="161" t="s">
        <v>1074</v>
      </c>
      <c r="C175" s="169">
        <f>ROUND('1.계획인구(행정집계)'!C175,-2)</f>
        <v>500</v>
      </c>
      <c r="D175" s="169">
        <f>ROUND('1.계획인구(행정집계)'!E175,-2)</f>
        <v>500</v>
      </c>
      <c r="E175" s="169">
        <f>ROUND('1.계획인구(행정집계)'!F175,-2)</f>
        <v>500</v>
      </c>
      <c r="F175" s="169">
        <f>ROUND('1.계획인구(행정집계)'!G175,-2)</f>
        <v>500</v>
      </c>
      <c r="G175" s="169">
        <f>ROUND('1.계획인구(행정집계)'!H175,-2)</f>
        <v>500</v>
      </c>
      <c r="H175" s="169">
        <f>ROUND('1.계획인구(행정집계)'!I175,-2)</f>
        <v>0</v>
      </c>
      <c r="I175" s="169">
        <f>ROUND('1.계획인구(행정집계)'!K175,-2)</f>
        <v>0</v>
      </c>
      <c r="J175" s="169">
        <f>ROUND('1.계획인구(행정집계)'!L175,-2)</f>
        <v>0</v>
      </c>
      <c r="K175" s="169">
        <f>ROUND('1.계획인구(행정집계)'!M175,-2)</f>
        <v>0</v>
      </c>
      <c r="L175" s="169">
        <f>ROUND('1.계획인구(행정집계)'!N175,-2)</f>
        <v>0</v>
      </c>
      <c r="M175" s="169">
        <f t="shared" si="77"/>
        <v>500</v>
      </c>
      <c r="N175" s="169">
        <f t="shared" si="78"/>
        <v>500</v>
      </c>
      <c r="O175" s="169">
        <f t="shared" si="79"/>
        <v>500</v>
      </c>
      <c r="P175" s="169">
        <f t="shared" si="80"/>
        <v>500</v>
      </c>
      <c r="Q175" s="169">
        <f t="shared" si="81"/>
        <v>500</v>
      </c>
      <c r="R175" s="174"/>
    </row>
    <row r="176" spans="1:18" ht="20.100000000000001" customHeight="1">
      <c r="A176" s="236"/>
      <c r="B176" s="161" t="s">
        <v>1075</v>
      </c>
      <c r="C176" s="169">
        <f>ROUND('1.계획인구(행정집계)'!C176,-2)</f>
        <v>300</v>
      </c>
      <c r="D176" s="169">
        <f>ROUND('1.계획인구(행정집계)'!E176,-2)</f>
        <v>300</v>
      </c>
      <c r="E176" s="169">
        <f>ROUND('1.계획인구(행정집계)'!F176,-2)</f>
        <v>300</v>
      </c>
      <c r="F176" s="169">
        <f>ROUND('1.계획인구(행정집계)'!G176,-2)</f>
        <v>300</v>
      </c>
      <c r="G176" s="169">
        <f>ROUND('1.계획인구(행정집계)'!H176,-2)</f>
        <v>300</v>
      </c>
      <c r="H176" s="169">
        <f>ROUND('1.계획인구(행정집계)'!I176,-2)</f>
        <v>0</v>
      </c>
      <c r="I176" s="169">
        <f>ROUND('1.계획인구(행정집계)'!K176,-2)</f>
        <v>0</v>
      </c>
      <c r="J176" s="169">
        <f>ROUND('1.계획인구(행정집계)'!L176,-2)</f>
        <v>0</v>
      </c>
      <c r="K176" s="169">
        <f>ROUND('1.계획인구(행정집계)'!M176,-2)</f>
        <v>0</v>
      </c>
      <c r="L176" s="169">
        <f>ROUND('1.계획인구(행정집계)'!N176,-2)</f>
        <v>0</v>
      </c>
      <c r="M176" s="169">
        <f t="shared" si="77"/>
        <v>300</v>
      </c>
      <c r="N176" s="169">
        <f t="shared" si="78"/>
        <v>300</v>
      </c>
      <c r="O176" s="169">
        <f t="shared" si="79"/>
        <v>300</v>
      </c>
      <c r="P176" s="169">
        <f t="shared" si="80"/>
        <v>300</v>
      </c>
      <c r="Q176" s="169">
        <f t="shared" si="81"/>
        <v>300</v>
      </c>
      <c r="R176" s="174"/>
    </row>
    <row r="177" spans="1:18" ht="20.100000000000001" customHeight="1">
      <c r="A177" s="236"/>
      <c r="B177" s="161" t="s">
        <v>966</v>
      </c>
      <c r="C177" s="169">
        <f>ROUND('1.계획인구(행정집계)'!C177,-2)</f>
        <v>600</v>
      </c>
      <c r="D177" s="169">
        <f>ROUND('1.계획인구(행정집계)'!E177,-2)</f>
        <v>600</v>
      </c>
      <c r="E177" s="169">
        <f>ROUND('1.계획인구(행정집계)'!F177,-2)</f>
        <v>600</v>
      </c>
      <c r="F177" s="169">
        <f>ROUND('1.계획인구(행정집계)'!G177,-2)</f>
        <v>600</v>
      </c>
      <c r="G177" s="169">
        <f>ROUND('1.계획인구(행정집계)'!H177,-2)</f>
        <v>700</v>
      </c>
      <c r="H177" s="169">
        <f>ROUND('1.계획인구(행정집계)'!I177,-2)</f>
        <v>0</v>
      </c>
      <c r="I177" s="169">
        <f>ROUND('1.계획인구(행정집계)'!K177,-2)</f>
        <v>0</v>
      </c>
      <c r="J177" s="169">
        <f>ROUND('1.계획인구(행정집계)'!L177,-2)</f>
        <v>0</v>
      </c>
      <c r="K177" s="169">
        <f>ROUND('1.계획인구(행정집계)'!M177,-2)</f>
        <v>0</v>
      </c>
      <c r="L177" s="169">
        <f>ROUND('1.계획인구(행정집계)'!N177,-2)</f>
        <v>0</v>
      </c>
      <c r="M177" s="169">
        <f t="shared" si="77"/>
        <v>600</v>
      </c>
      <c r="N177" s="169">
        <f t="shared" si="78"/>
        <v>600</v>
      </c>
      <c r="O177" s="169">
        <f t="shared" si="79"/>
        <v>600</v>
      </c>
      <c r="P177" s="169">
        <f t="shared" si="80"/>
        <v>600</v>
      </c>
      <c r="Q177" s="169">
        <f t="shared" si="81"/>
        <v>700</v>
      </c>
      <c r="R177" s="174"/>
    </row>
    <row r="178" spans="1:18" ht="20.100000000000001" customHeight="1">
      <c r="A178" s="236"/>
      <c r="B178" s="161" t="s">
        <v>1076</v>
      </c>
      <c r="C178" s="169">
        <f>ROUND('1.계획인구(행정집계)'!C178,-2)</f>
        <v>1300</v>
      </c>
      <c r="D178" s="169">
        <f>ROUND('1.계획인구(행정집계)'!E178,-2)</f>
        <v>1300</v>
      </c>
      <c r="E178" s="169">
        <f>ROUND('1.계획인구(행정집계)'!F178,-2)</f>
        <v>1300</v>
      </c>
      <c r="F178" s="169">
        <f>ROUND('1.계획인구(행정집계)'!G178,-2)</f>
        <v>1300</v>
      </c>
      <c r="G178" s="169">
        <f>ROUND('1.계획인구(행정집계)'!H178,-2)</f>
        <v>1300</v>
      </c>
      <c r="H178" s="169">
        <f>ROUND('1.계획인구(행정집계)'!I178,-2)</f>
        <v>0</v>
      </c>
      <c r="I178" s="169">
        <f>ROUND('1.계획인구(행정집계)'!K178,-2)</f>
        <v>0</v>
      </c>
      <c r="J178" s="169">
        <f>ROUND('1.계획인구(행정집계)'!L178,-2)</f>
        <v>0</v>
      </c>
      <c r="K178" s="169">
        <f>ROUND('1.계획인구(행정집계)'!M178,-2)</f>
        <v>0</v>
      </c>
      <c r="L178" s="169">
        <f>ROUND('1.계획인구(행정집계)'!N178,-2)</f>
        <v>0</v>
      </c>
      <c r="M178" s="169">
        <f t="shared" si="77"/>
        <v>1300</v>
      </c>
      <c r="N178" s="169">
        <f t="shared" si="78"/>
        <v>1300</v>
      </c>
      <c r="O178" s="169">
        <f t="shared" si="79"/>
        <v>1300</v>
      </c>
      <c r="P178" s="169">
        <f t="shared" si="80"/>
        <v>1300</v>
      </c>
      <c r="Q178" s="169">
        <f t="shared" si="81"/>
        <v>1300</v>
      </c>
      <c r="R178" s="174"/>
    </row>
    <row r="179" spans="1:18" ht="20.100000000000001" customHeight="1">
      <c r="A179" s="236"/>
      <c r="B179" s="161" t="s">
        <v>1046</v>
      </c>
      <c r="C179" s="169">
        <f>ROUND('1.계획인구(행정집계)'!C179,-2)</f>
        <v>400</v>
      </c>
      <c r="D179" s="169">
        <f>ROUND('1.계획인구(행정집계)'!E179,-2)</f>
        <v>400</v>
      </c>
      <c r="E179" s="169">
        <f>ROUND('1.계획인구(행정집계)'!F179,-2)</f>
        <v>400</v>
      </c>
      <c r="F179" s="169">
        <f>ROUND('1.계획인구(행정집계)'!G179,-2)</f>
        <v>400</v>
      </c>
      <c r="G179" s="169">
        <f>ROUND('1.계획인구(행정집계)'!H179,-2)</f>
        <v>400</v>
      </c>
      <c r="H179" s="169">
        <f>ROUND('1.계획인구(행정집계)'!I179,-2)</f>
        <v>0</v>
      </c>
      <c r="I179" s="169">
        <f>ROUND('1.계획인구(행정집계)'!K179,-2)</f>
        <v>0</v>
      </c>
      <c r="J179" s="169">
        <f>ROUND('1.계획인구(행정집계)'!L179,-2)</f>
        <v>0</v>
      </c>
      <c r="K179" s="169">
        <f>ROUND('1.계획인구(행정집계)'!M179,-2)</f>
        <v>0</v>
      </c>
      <c r="L179" s="169">
        <f>ROUND('1.계획인구(행정집계)'!N179,-2)</f>
        <v>0</v>
      </c>
      <c r="M179" s="169">
        <f t="shared" si="77"/>
        <v>400</v>
      </c>
      <c r="N179" s="169">
        <f t="shared" si="78"/>
        <v>400</v>
      </c>
      <c r="O179" s="169">
        <f t="shared" si="79"/>
        <v>400</v>
      </c>
      <c r="P179" s="169">
        <f t="shared" si="80"/>
        <v>400</v>
      </c>
      <c r="Q179" s="169">
        <f t="shared" si="81"/>
        <v>400</v>
      </c>
      <c r="R179" s="174"/>
    </row>
    <row r="180" spans="1:18" ht="20.100000000000001" customHeight="1">
      <c r="A180" s="236"/>
      <c r="B180" s="161" t="s">
        <v>1077</v>
      </c>
      <c r="C180" s="169">
        <f>ROUND('1.계획인구(행정집계)'!C180,-2)</f>
        <v>300</v>
      </c>
      <c r="D180" s="169">
        <f>ROUND('1.계획인구(행정집계)'!E180,-2)</f>
        <v>300</v>
      </c>
      <c r="E180" s="169">
        <f>ROUND('1.계획인구(행정집계)'!F180,-2)</f>
        <v>300</v>
      </c>
      <c r="F180" s="169">
        <f>ROUND('1.계획인구(행정집계)'!G180,-2)</f>
        <v>300</v>
      </c>
      <c r="G180" s="169">
        <f>ROUND('1.계획인구(행정집계)'!H180,-2)</f>
        <v>300</v>
      </c>
      <c r="H180" s="169">
        <f>ROUND('1.계획인구(행정집계)'!I180,-2)</f>
        <v>0</v>
      </c>
      <c r="I180" s="169">
        <f>ROUND('1.계획인구(행정집계)'!K180,-2)</f>
        <v>0</v>
      </c>
      <c r="J180" s="169">
        <f>ROUND('1.계획인구(행정집계)'!L180,-2)</f>
        <v>0</v>
      </c>
      <c r="K180" s="169">
        <f>ROUND('1.계획인구(행정집계)'!M180,-2)</f>
        <v>0</v>
      </c>
      <c r="L180" s="169">
        <f>ROUND('1.계획인구(행정집계)'!N180,-2)</f>
        <v>0</v>
      </c>
      <c r="M180" s="169">
        <f t="shared" si="77"/>
        <v>300</v>
      </c>
      <c r="N180" s="169">
        <f t="shared" si="78"/>
        <v>300</v>
      </c>
      <c r="O180" s="169">
        <f t="shared" si="79"/>
        <v>300</v>
      </c>
      <c r="P180" s="169">
        <f t="shared" si="80"/>
        <v>300</v>
      </c>
      <c r="Q180" s="169">
        <f t="shared" si="81"/>
        <v>300</v>
      </c>
      <c r="R180" s="174"/>
    </row>
    <row r="181" spans="1:18" ht="20.100000000000001" customHeight="1">
      <c r="A181" s="236"/>
      <c r="B181" s="161" t="s">
        <v>1078</v>
      </c>
      <c r="C181" s="169">
        <f>ROUND('1.계획인구(행정집계)'!C181,-2)</f>
        <v>500</v>
      </c>
      <c r="D181" s="169">
        <f>ROUND('1.계획인구(행정집계)'!E181,-2)</f>
        <v>500</v>
      </c>
      <c r="E181" s="169">
        <f>ROUND('1.계획인구(행정집계)'!F181,-2)</f>
        <v>500</v>
      </c>
      <c r="F181" s="169">
        <f>ROUND('1.계획인구(행정집계)'!G181,-2)</f>
        <v>500</v>
      </c>
      <c r="G181" s="169">
        <f>ROUND('1.계획인구(행정집계)'!H181,-2)</f>
        <v>600</v>
      </c>
      <c r="H181" s="169">
        <f>ROUND('1.계획인구(행정집계)'!I181,-2)</f>
        <v>0</v>
      </c>
      <c r="I181" s="169">
        <f>ROUND('1.계획인구(행정집계)'!K181,-2)</f>
        <v>0</v>
      </c>
      <c r="J181" s="169">
        <f>ROUND('1.계획인구(행정집계)'!L181,-2)</f>
        <v>0</v>
      </c>
      <c r="K181" s="169">
        <f>ROUND('1.계획인구(행정집계)'!M181,-2)</f>
        <v>0</v>
      </c>
      <c r="L181" s="169">
        <f>ROUND('1.계획인구(행정집계)'!N181,-2)</f>
        <v>0</v>
      </c>
      <c r="M181" s="169">
        <f t="shared" si="77"/>
        <v>500</v>
      </c>
      <c r="N181" s="169">
        <f t="shared" si="78"/>
        <v>500</v>
      </c>
      <c r="O181" s="169">
        <f t="shared" si="79"/>
        <v>500</v>
      </c>
      <c r="P181" s="169">
        <f t="shared" si="80"/>
        <v>500</v>
      </c>
      <c r="Q181" s="169">
        <f t="shared" si="81"/>
        <v>600</v>
      </c>
      <c r="R181" s="174"/>
    </row>
    <row r="182" spans="1:18" ht="20.100000000000001" customHeight="1">
      <c r="A182" s="236" t="s">
        <v>1079</v>
      </c>
      <c r="B182" s="157" t="s">
        <v>909</v>
      </c>
      <c r="C182" s="170">
        <f>ROUND('1.계획인구(행정집계)'!C182,-2)</f>
        <v>2900</v>
      </c>
      <c r="D182" s="170">
        <f>ROUND('1.계획인구(행정집계)'!E182,-2)</f>
        <v>2800</v>
      </c>
      <c r="E182" s="170">
        <f>ROUND('1.계획인구(행정집계)'!F182,-2)</f>
        <v>2800</v>
      </c>
      <c r="F182" s="170">
        <f>ROUND('1.계획인구(행정집계)'!G182,-2)</f>
        <v>2900</v>
      </c>
      <c r="G182" s="170">
        <f>ROUND('1.계획인구(행정집계)'!H182,-2)</f>
        <v>2900</v>
      </c>
      <c r="H182" s="159">
        <f t="shared" ref="H182:Q182" si="82">SUM(H183:H190)</f>
        <v>0</v>
      </c>
      <c r="I182" s="159">
        <f t="shared" si="82"/>
        <v>0</v>
      </c>
      <c r="J182" s="159">
        <f t="shared" si="82"/>
        <v>0</v>
      </c>
      <c r="K182" s="159">
        <f t="shared" si="82"/>
        <v>0</v>
      </c>
      <c r="L182" s="159">
        <f t="shared" si="82"/>
        <v>0</v>
      </c>
      <c r="M182" s="159">
        <f t="shared" si="82"/>
        <v>2900</v>
      </c>
      <c r="N182" s="159">
        <f t="shared" si="82"/>
        <v>2800</v>
      </c>
      <c r="O182" s="159">
        <f t="shared" si="82"/>
        <v>2800</v>
      </c>
      <c r="P182" s="159">
        <f t="shared" si="82"/>
        <v>2900</v>
      </c>
      <c r="Q182" s="159">
        <f t="shared" si="82"/>
        <v>2900</v>
      </c>
      <c r="R182" s="176"/>
    </row>
    <row r="183" spans="1:18" ht="20.100000000000001" customHeight="1">
      <c r="A183" s="236"/>
      <c r="B183" s="161" t="s">
        <v>1080</v>
      </c>
      <c r="C183" s="172">
        <f>C182-SUM(C184:C190)</f>
        <v>600</v>
      </c>
      <c r="D183" s="172">
        <f>D182-SUM(D184:D190)</f>
        <v>700</v>
      </c>
      <c r="E183" s="172">
        <f>E182-SUM(E184:E190)</f>
        <v>700</v>
      </c>
      <c r="F183" s="172">
        <f>F182-SUM(F184:F190)</f>
        <v>600</v>
      </c>
      <c r="G183" s="172">
        <f>G182-SUM(G184:G190)</f>
        <v>600</v>
      </c>
      <c r="H183" s="169">
        <f>ROUND('1.계획인구(행정집계)'!I183,-2)</f>
        <v>0</v>
      </c>
      <c r="I183" s="169">
        <f>ROUND('1.계획인구(행정집계)'!K183,-2)</f>
        <v>0</v>
      </c>
      <c r="J183" s="169">
        <f>ROUND('1.계획인구(행정집계)'!L183,-2)</f>
        <v>0</v>
      </c>
      <c r="K183" s="169">
        <f>ROUND('1.계획인구(행정집계)'!M183,-2)</f>
        <v>0</v>
      </c>
      <c r="L183" s="169">
        <f>ROUND('1.계획인구(행정집계)'!N183,-2)</f>
        <v>0</v>
      </c>
      <c r="M183" s="169">
        <f t="shared" ref="M183:M190" si="83">C183+H183</f>
        <v>600</v>
      </c>
      <c r="N183" s="169">
        <f t="shared" ref="N183:N190" si="84">D183+I183</f>
        <v>700</v>
      </c>
      <c r="O183" s="169">
        <f t="shared" ref="O183:O190" si="85">E183+J183</f>
        <v>700</v>
      </c>
      <c r="P183" s="169">
        <f t="shared" ref="P183:P190" si="86">F183+K183</f>
        <v>600</v>
      </c>
      <c r="Q183" s="169">
        <f t="shared" ref="Q183:Q190" si="87">G183+L183</f>
        <v>600</v>
      </c>
      <c r="R183" s="174"/>
    </row>
    <row r="184" spans="1:18" ht="20.100000000000001" customHeight="1">
      <c r="A184" s="236"/>
      <c r="B184" s="161" t="s">
        <v>719</v>
      </c>
      <c r="C184" s="169">
        <f>ROUND('1.계획인구(행정집계)'!C184,-2)</f>
        <v>500</v>
      </c>
      <c r="D184" s="169">
        <f>ROUND('1.계획인구(행정집계)'!E184,-2)</f>
        <v>500</v>
      </c>
      <c r="E184" s="169">
        <f>ROUND('1.계획인구(행정집계)'!F184,-2)</f>
        <v>500</v>
      </c>
      <c r="F184" s="169">
        <f>ROUND('1.계획인구(행정집계)'!G184,-2)</f>
        <v>500</v>
      </c>
      <c r="G184" s="169">
        <f>ROUND('1.계획인구(행정집계)'!H184,-2)</f>
        <v>500</v>
      </c>
      <c r="H184" s="169">
        <f>ROUND('1.계획인구(행정집계)'!I184,-2)</f>
        <v>0</v>
      </c>
      <c r="I184" s="169">
        <f>ROUND('1.계획인구(행정집계)'!K184,-2)</f>
        <v>0</v>
      </c>
      <c r="J184" s="169">
        <f>ROUND('1.계획인구(행정집계)'!L184,-2)</f>
        <v>0</v>
      </c>
      <c r="K184" s="169">
        <f>ROUND('1.계획인구(행정집계)'!M184,-2)</f>
        <v>0</v>
      </c>
      <c r="L184" s="169">
        <f>ROUND('1.계획인구(행정집계)'!N184,-2)</f>
        <v>0</v>
      </c>
      <c r="M184" s="169">
        <f t="shared" si="83"/>
        <v>500</v>
      </c>
      <c r="N184" s="169">
        <f t="shared" si="84"/>
        <v>500</v>
      </c>
      <c r="O184" s="169">
        <f t="shared" si="85"/>
        <v>500</v>
      </c>
      <c r="P184" s="169">
        <f t="shared" si="86"/>
        <v>500</v>
      </c>
      <c r="Q184" s="169">
        <f t="shared" si="87"/>
        <v>500</v>
      </c>
      <c r="R184" s="174"/>
    </row>
    <row r="185" spans="1:18" ht="20.100000000000001" customHeight="1">
      <c r="A185" s="236"/>
      <c r="B185" s="161" t="s">
        <v>1081</v>
      </c>
      <c r="C185" s="169">
        <f>ROUND('1.계획인구(행정집계)'!C185,-2)</f>
        <v>500</v>
      </c>
      <c r="D185" s="169">
        <f>ROUND('1.계획인구(행정집계)'!E185,-2)</f>
        <v>500</v>
      </c>
      <c r="E185" s="169">
        <f>ROUND('1.계획인구(행정집계)'!F185,-2)</f>
        <v>500</v>
      </c>
      <c r="F185" s="169">
        <f>ROUND('1.계획인구(행정집계)'!G185,-2)</f>
        <v>500</v>
      </c>
      <c r="G185" s="169">
        <f>ROUND('1.계획인구(행정집계)'!H185,-2)</f>
        <v>500</v>
      </c>
      <c r="H185" s="169">
        <f>ROUND('1.계획인구(행정집계)'!I185,-2)</f>
        <v>0</v>
      </c>
      <c r="I185" s="169">
        <f>ROUND('1.계획인구(행정집계)'!K185,-2)</f>
        <v>0</v>
      </c>
      <c r="J185" s="169">
        <f>ROUND('1.계획인구(행정집계)'!L185,-2)</f>
        <v>0</v>
      </c>
      <c r="K185" s="169">
        <f>ROUND('1.계획인구(행정집계)'!M185,-2)</f>
        <v>0</v>
      </c>
      <c r="L185" s="169">
        <f>ROUND('1.계획인구(행정집계)'!N185,-2)</f>
        <v>0</v>
      </c>
      <c r="M185" s="169">
        <f t="shared" si="83"/>
        <v>500</v>
      </c>
      <c r="N185" s="169">
        <f t="shared" si="84"/>
        <v>500</v>
      </c>
      <c r="O185" s="169">
        <f t="shared" si="85"/>
        <v>500</v>
      </c>
      <c r="P185" s="169">
        <f t="shared" si="86"/>
        <v>500</v>
      </c>
      <c r="Q185" s="169">
        <f t="shared" si="87"/>
        <v>500</v>
      </c>
      <c r="R185" s="174"/>
    </row>
    <row r="186" spans="1:18" ht="20.100000000000001" customHeight="1">
      <c r="A186" s="236"/>
      <c r="B186" s="161" t="s">
        <v>1082</v>
      </c>
      <c r="C186" s="169">
        <f>ROUND('1.계획인구(행정집계)'!C186,-2)</f>
        <v>300</v>
      </c>
      <c r="D186" s="169">
        <f>ROUND('1.계획인구(행정집계)'!E186,-2)</f>
        <v>200</v>
      </c>
      <c r="E186" s="169">
        <f>ROUND('1.계획인구(행정집계)'!F186,-2)</f>
        <v>200</v>
      </c>
      <c r="F186" s="169">
        <f>ROUND('1.계획인구(행정집계)'!G186,-2)</f>
        <v>300</v>
      </c>
      <c r="G186" s="169">
        <f>ROUND('1.계획인구(행정집계)'!H186,-2)</f>
        <v>300</v>
      </c>
      <c r="H186" s="169">
        <f>ROUND('1.계획인구(행정집계)'!I186,-2)</f>
        <v>0</v>
      </c>
      <c r="I186" s="169">
        <f>ROUND('1.계획인구(행정집계)'!K186,-2)</f>
        <v>0</v>
      </c>
      <c r="J186" s="169">
        <f>ROUND('1.계획인구(행정집계)'!L186,-2)</f>
        <v>0</v>
      </c>
      <c r="K186" s="169">
        <f>ROUND('1.계획인구(행정집계)'!M186,-2)</f>
        <v>0</v>
      </c>
      <c r="L186" s="169">
        <f>ROUND('1.계획인구(행정집계)'!N186,-2)</f>
        <v>0</v>
      </c>
      <c r="M186" s="169">
        <f t="shared" si="83"/>
        <v>300</v>
      </c>
      <c r="N186" s="169">
        <f t="shared" si="84"/>
        <v>200</v>
      </c>
      <c r="O186" s="169">
        <f t="shared" si="85"/>
        <v>200</v>
      </c>
      <c r="P186" s="169">
        <f t="shared" si="86"/>
        <v>300</v>
      </c>
      <c r="Q186" s="169">
        <f t="shared" si="87"/>
        <v>300</v>
      </c>
      <c r="R186" s="174"/>
    </row>
    <row r="187" spans="1:18" ht="20.100000000000001" customHeight="1">
      <c r="A187" s="236"/>
      <c r="B187" s="161" t="s">
        <v>947</v>
      </c>
      <c r="C187" s="169">
        <f>ROUND('1.계획인구(행정집계)'!C187,-2)</f>
        <v>300</v>
      </c>
      <c r="D187" s="169">
        <f>ROUND('1.계획인구(행정집계)'!E187,-2)</f>
        <v>300</v>
      </c>
      <c r="E187" s="169">
        <f>ROUND('1.계획인구(행정집계)'!F187,-2)</f>
        <v>300</v>
      </c>
      <c r="F187" s="169">
        <f>ROUND('1.계획인구(행정집계)'!G187,-2)</f>
        <v>300</v>
      </c>
      <c r="G187" s="169">
        <f>ROUND('1.계획인구(행정집계)'!H187,-2)</f>
        <v>300</v>
      </c>
      <c r="H187" s="169">
        <f>ROUND('1.계획인구(행정집계)'!I187,-2)</f>
        <v>0</v>
      </c>
      <c r="I187" s="169">
        <f>ROUND('1.계획인구(행정집계)'!K187,-2)</f>
        <v>0</v>
      </c>
      <c r="J187" s="169">
        <f>ROUND('1.계획인구(행정집계)'!L187,-2)</f>
        <v>0</v>
      </c>
      <c r="K187" s="169">
        <f>ROUND('1.계획인구(행정집계)'!M187,-2)</f>
        <v>0</v>
      </c>
      <c r="L187" s="169">
        <f>ROUND('1.계획인구(행정집계)'!N187,-2)</f>
        <v>0</v>
      </c>
      <c r="M187" s="169">
        <f t="shared" si="83"/>
        <v>300</v>
      </c>
      <c r="N187" s="169">
        <f t="shared" si="84"/>
        <v>300</v>
      </c>
      <c r="O187" s="169">
        <f t="shared" si="85"/>
        <v>300</v>
      </c>
      <c r="P187" s="169">
        <f t="shared" si="86"/>
        <v>300</v>
      </c>
      <c r="Q187" s="169">
        <f t="shared" si="87"/>
        <v>300</v>
      </c>
      <c r="R187" s="174"/>
    </row>
    <row r="188" spans="1:18" ht="20.100000000000001" customHeight="1">
      <c r="A188" s="236"/>
      <c r="B188" s="161" t="s">
        <v>1083</v>
      </c>
      <c r="C188" s="169">
        <f>ROUND('1.계획인구(행정집계)'!C188,-2)</f>
        <v>200</v>
      </c>
      <c r="D188" s="169">
        <f>ROUND('1.계획인구(행정집계)'!E188,-2)</f>
        <v>200</v>
      </c>
      <c r="E188" s="169">
        <f>ROUND('1.계획인구(행정집계)'!F188,-2)</f>
        <v>200</v>
      </c>
      <c r="F188" s="169">
        <f>ROUND('1.계획인구(행정집계)'!G188,-2)</f>
        <v>200</v>
      </c>
      <c r="G188" s="169">
        <f>ROUND('1.계획인구(행정집계)'!H188,-2)</f>
        <v>200</v>
      </c>
      <c r="H188" s="169">
        <f>ROUND('1.계획인구(행정집계)'!I188,-2)</f>
        <v>0</v>
      </c>
      <c r="I188" s="169">
        <f>ROUND('1.계획인구(행정집계)'!K188,-2)</f>
        <v>0</v>
      </c>
      <c r="J188" s="169">
        <f>ROUND('1.계획인구(행정집계)'!L188,-2)</f>
        <v>0</v>
      </c>
      <c r="K188" s="169">
        <f>ROUND('1.계획인구(행정집계)'!M188,-2)</f>
        <v>0</v>
      </c>
      <c r="L188" s="169">
        <f>ROUND('1.계획인구(행정집계)'!N188,-2)</f>
        <v>0</v>
      </c>
      <c r="M188" s="169">
        <f t="shared" si="83"/>
        <v>200</v>
      </c>
      <c r="N188" s="169">
        <f t="shared" si="84"/>
        <v>200</v>
      </c>
      <c r="O188" s="169">
        <f t="shared" si="85"/>
        <v>200</v>
      </c>
      <c r="P188" s="169">
        <f t="shared" si="86"/>
        <v>200</v>
      </c>
      <c r="Q188" s="169">
        <f t="shared" si="87"/>
        <v>200</v>
      </c>
      <c r="R188" s="174"/>
    </row>
    <row r="189" spans="1:18" ht="20.100000000000001" customHeight="1">
      <c r="A189" s="236"/>
      <c r="B189" s="161" t="s">
        <v>1084</v>
      </c>
      <c r="C189" s="169">
        <f>ROUND('1.계획인구(행정집계)'!C189,-2)</f>
        <v>200</v>
      </c>
      <c r="D189" s="169">
        <f>ROUND('1.계획인구(행정집계)'!E189,-2)</f>
        <v>100</v>
      </c>
      <c r="E189" s="169">
        <f>ROUND('1.계획인구(행정집계)'!F189,-2)</f>
        <v>100</v>
      </c>
      <c r="F189" s="169">
        <f>ROUND('1.계획인구(행정집계)'!G189,-2)</f>
        <v>200</v>
      </c>
      <c r="G189" s="169">
        <f>ROUND('1.계획인구(행정집계)'!H189,-2)</f>
        <v>200</v>
      </c>
      <c r="H189" s="169">
        <f>ROUND('1.계획인구(행정집계)'!I189,-2)</f>
        <v>0</v>
      </c>
      <c r="I189" s="169">
        <f>ROUND('1.계획인구(행정집계)'!K189,-2)</f>
        <v>0</v>
      </c>
      <c r="J189" s="169">
        <f>ROUND('1.계획인구(행정집계)'!L189,-2)</f>
        <v>0</v>
      </c>
      <c r="K189" s="169">
        <f>ROUND('1.계획인구(행정집계)'!M189,-2)</f>
        <v>0</v>
      </c>
      <c r="L189" s="169">
        <f>ROUND('1.계획인구(행정집계)'!N189,-2)</f>
        <v>0</v>
      </c>
      <c r="M189" s="169">
        <f t="shared" si="83"/>
        <v>200</v>
      </c>
      <c r="N189" s="169">
        <f t="shared" si="84"/>
        <v>100</v>
      </c>
      <c r="O189" s="169">
        <f t="shared" si="85"/>
        <v>100</v>
      </c>
      <c r="P189" s="169">
        <f t="shared" si="86"/>
        <v>200</v>
      </c>
      <c r="Q189" s="169">
        <f t="shared" si="87"/>
        <v>200</v>
      </c>
      <c r="R189" s="174"/>
    </row>
    <row r="190" spans="1:18" ht="20.100000000000001" customHeight="1">
      <c r="A190" s="236"/>
      <c r="B190" s="161" t="s">
        <v>1085</v>
      </c>
      <c r="C190" s="169">
        <f>ROUND('1.계획인구(행정집계)'!C190,-2)</f>
        <v>300</v>
      </c>
      <c r="D190" s="169">
        <f>ROUND('1.계획인구(행정집계)'!E190,-2)</f>
        <v>300</v>
      </c>
      <c r="E190" s="169">
        <f>ROUND('1.계획인구(행정집계)'!F190,-2)</f>
        <v>300</v>
      </c>
      <c r="F190" s="169">
        <f>ROUND('1.계획인구(행정집계)'!G190,-2)</f>
        <v>300</v>
      </c>
      <c r="G190" s="169">
        <f>ROUND('1.계획인구(행정집계)'!H190,-2)</f>
        <v>300</v>
      </c>
      <c r="H190" s="169">
        <f>ROUND('1.계획인구(행정집계)'!I190,-2)</f>
        <v>0</v>
      </c>
      <c r="I190" s="169">
        <f>ROUND('1.계획인구(행정집계)'!K190,-2)</f>
        <v>0</v>
      </c>
      <c r="J190" s="169">
        <f>ROUND('1.계획인구(행정집계)'!L190,-2)</f>
        <v>0</v>
      </c>
      <c r="K190" s="169">
        <f>ROUND('1.계획인구(행정집계)'!M190,-2)</f>
        <v>0</v>
      </c>
      <c r="L190" s="169">
        <f>ROUND('1.계획인구(행정집계)'!N190,-2)</f>
        <v>0</v>
      </c>
      <c r="M190" s="169">
        <f t="shared" si="83"/>
        <v>300</v>
      </c>
      <c r="N190" s="169">
        <f t="shared" si="84"/>
        <v>300</v>
      </c>
      <c r="O190" s="169">
        <f t="shared" si="85"/>
        <v>300</v>
      </c>
      <c r="P190" s="169">
        <f t="shared" si="86"/>
        <v>300</v>
      </c>
      <c r="Q190" s="169">
        <f t="shared" si="87"/>
        <v>300</v>
      </c>
      <c r="R190" s="174"/>
    </row>
    <row r="191" spans="1:18" ht="20.100000000000001" customHeight="1">
      <c r="A191" s="236" t="s">
        <v>1086</v>
      </c>
      <c r="B191" s="157" t="s">
        <v>909</v>
      </c>
      <c r="C191" s="170">
        <f>ROUND('1.계획인구(행정집계)'!C191,-2)</f>
        <v>30900</v>
      </c>
      <c r="D191" s="170">
        <f>ROUND('1.계획인구(행정집계)'!E191,-2)</f>
        <v>31500</v>
      </c>
      <c r="E191" s="170">
        <f>ROUND('1.계획인구(행정집계)'!F191,-2)</f>
        <v>34400</v>
      </c>
      <c r="F191" s="170">
        <f>ROUND('1.계획인구(행정집계)'!G191,-2)</f>
        <v>35100</v>
      </c>
      <c r="G191" s="170">
        <f>ROUND('1.계획인구(행정집계)'!H191,-2)</f>
        <v>35700</v>
      </c>
      <c r="H191" s="159">
        <f t="shared" ref="H191:Q191" si="88">SUM(H192:H198)</f>
        <v>0</v>
      </c>
      <c r="I191" s="159">
        <f t="shared" si="88"/>
        <v>700</v>
      </c>
      <c r="J191" s="159">
        <f t="shared" si="88"/>
        <v>2800</v>
      </c>
      <c r="K191" s="159">
        <f t="shared" si="88"/>
        <v>2800</v>
      </c>
      <c r="L191" s="159">
        <f t="shared" si="88"/>
        <v>2800</v>
      </c>
      <c r="M191" s="159">
        <f t="shared" si="88"/>
        <v>30900</v>
      </c>
      <c r="N191" s="159">
        <f t="shared" si="88"/>
        <v>32200</v>
      </c>
      <c r="O191" s="159">
        <f t="shared" si="88"/>
        <v>37200</v>
      </c>
      <c r="P191" s="159">
        <f t="shared" si="88"/>
        <v>37900</v>
      </c>
      <c r="Q191" s="159">
        <f t="shared" si="88"/>
        <v>38500</v>
      </c>
      <c r="R191" s="176"/>
    </row>
    <row r="192" spans="1:18" ht="20.100000000000001" customHeight="1">
      <c r="A192" s="236"/>
      <c r="B192" s="161" t="s">
        <v>1087</v>
      </c>
      <c r="C192" s="172">
        <f>C191-SUM(C193:C198)</f>
        <v>2900</v>
      </c>
      <c r="D192" s="172">
        <f>D191-SUM(D193:D198)</f>
        <v>2700</v>
      </c>
      <c r="E192" s="172">
        <f>E191-SUM(E193:E198)</f>
        <v>2600</v>
      </c>
      <c r="F192" s="172">
        <f>F191-SUM(F193:F198)</f>
        <v>2800</v>
      </c>
      <c r="G192" s="172">
        <f>G191-SUM(G193:G198)</f>
        <v>2800</v>
      </c>
      <c r="H192" s="169">
        <f>ROUND('1.계획인구(행정집계)'!I192,-2)</f>
        <v>0</v>
      </c>
      <c r="I192" s="169">
        <f>ROUND('1.계획인구(행정집계)'!K192,-2)</f>
        <v>0</v>
      </c>
      <c r="J192" s="169">
        <f>ROUND('1.계획인구(행정집계)'!L192,-2)</f>
        <v>0</v>
      </c>
      <c r="K192" s="169">
        <f>ROUND('1.계획인구(행정집계)'!M192,-2)</f>
        <v>0</v>
      </c>
      <c r="L192" s="169">
        <f>ROUND('1.계획인구(행정집계)'!N192,-2)</f>
        <v>0</v>
      </c>
      <c r="M192" s="169">
        <f t="shared" ref="M192:M198" si="89">C192+H192</f>
        <v>2900</v>
      </c>
      <c r="N192" s="169">
        <f t="shared" ref="N192:N198" si="90">D192+I192</f>
        <v>2700</v>
      </c>
      <c r="O192" s="169">
        <f t="shared" ref="O192:O198" si="91">E192+J192</f>
        <v>2600</v>
      </c>
      <c r="P192" s="169">
        <f t="shared" ref="P192:P198" si="92">F192+K192</f>
        <v>2800</v>
      </c>
      <c r="Q192" s="169">
        <f t="shared" ref="Q192:Q198" si="93">G192+L192</f>
        <v>2800</v>
      </c>
      <c r="R192" s="174"/>
    </row>
    <row r="193" spans="1:19" ht="20.100000000000001" customHeight="1">
      <c r="A193" s="236"/>
      <c r="B193" s="161" t="s">
        <v>1088</v>
      </c>
      <c r="C193" s="169">
        <f>ROUND('1.계획인구(행정집계)'!C193,-2)</f>
        <v>1700</v>
      </c>
      <c r="D193" s="169">
        <f>ROUND('1.계획인구(행정집계)'!E193,-2)</f>
        <v>1700</v>
      </c>
      <c r="E193" s="169">
        <f>ROUND('1.계획인구(행정집계)'!F193,-2)</f>
        <v>1700</v>
      </c>
      <c r="F193" s="169">
        <f>ROUND('1.계획인구(행정집계)'!G193,-2)</f>
        <v>1700</v>
      </c>
      <c r="G193" s="169">
        <f>ROUND('1.계획인구(행정집계)'!H193,-2)</f>
        <v>1800</v>
      </c>
      <c r="H193" s="169">
        <f>ROUND('1.계획인구(행정집계)'!I193,-2)</f>
        <v>0</v>
      </c>
      <c r="I193" s="169">
        <f>ROUND('1.계획인구(행정집계)'!K193,-2)</f>
        <v>0</v>
      </c>
      <c r="J193" s="169">
        <f>ROUND('1.계획인구(행정집계)'!L193,-2)</f>
        <v>0</v>
      </c>
      <c r="K193" s="169">
        <f>ROUND('1.계획인구(행정집계)'!M193,-2)</f>
        <v>0</v>
      </c>
      <c r="L193" s="169">
        <f>ROUND('1.계획인구(행정집계)'!N193,-2)</f>
        <v>0</v>
      </c>
      <c r="M193" s="169">
        <f t="shared" si="89"/>
        <v>1700</v>
      </c>
      <c r="N193" s="169">
        <f t="shared" si="90"/>
        <v>1700</v>
      </c>
      <c r="O193" s="169">
        <f t="shared" si="91"/>
        <v>1700</v>
      </c>
      <c r="P193" s="169">
        <f t="shared" si="92"/>
        <v>1700</v>
      </c>
      <c r="Q193" s="169">
        <f t="shared" si="93"/>
        <v>1800</v>
      </c>
      <c r="R193" s="174"/>
    </row>
    <row r="194" spans="1:19" ht="20.100000000000001" customHeight="1">
      <c r="A194" s="236"/>
      <c r="B194" s="161" t="s">
        <v>1086</v>
      </c>
      <c r="C194" s="169">
        <f>ROUND('1.계획인구(행정집계)'!C194,-2)</f>
        <v>12800</v>
      </c>
      <c r="D194" s="169">
        <f>ROUND('1.계획인구(행정집계)'!E194,-2)</f>
        <v>12800</v>
      </c>
      <c r="E194" s="169">
        <f>ROUND('1.계획인구(행정집계)'!F194,-2)</f>
        <v>12900</v>
      </c>
      <c r="F194" s="169">
        <f>ROUND('1.계획인구(행정집계)'!G194,-2)</f>
        <v>13200</v>
      </c>
      <c r="G194" s="169">
        <f>ROUND('1.계획인구(행정집계)'!H194,-2)</f>
        <v>13400</v>
      </c>
      <c r="H194" s="169">
        <f>ROUND('1.계획인구(행정집계)'!I194,-2)</f>
        <v>0</v>
      </c>
      <c r="I194" s="169">
        <f>ROUND('1.계획인구(행정집계)'!K194,-2)</f>
        <v>100</v>
      </c>
      <c r="J194" s="169">
        <f>ROUND('1.계획인구(행정집계)'!L194,-2)</f>
        <v>200</v>
      </c>
      <c r="K194" s="169">
        <f>ROUND('1.계획인구(행정집계)'!M194,-2)</f>
        <v>200</v>
      </c>
      <c r="L194" s="169">
        <f>ROUND('1.계획인구(행정집계)'!N194,-2)</f>
        <v>200</v>
      </c>
      <c r="M194" s="169">
        <f t="shared" si="89"/>
        <v>12800</v>
      </c>
      <c r="N194" s="169">
        <f t="shared" si="90"/>
        <v>12900</v>
      </c>
      <c r="O194" s="169">
        <f t="shared" si="91"/>
        <v>13100</v>
      </c>
      <c r="P194" s="169">
        <f t="shared" si="92"/>
        <v>13400</v>
      </c>
      <c r="Q194" s="169">
        <f t="shared" si="93"/>
        <v>13600</v>
      </c>
      <c r="R194" s="174"/>
    </row>
    <row r="195" spans="1:19" ht="20.100000000000001" customHeight="1">
      <c r="A195" s="236"/>
      <c r="B195" s="161" t="s">
        <v>1089</v>
      </c>
      <c r="C195" s="169">
        <f>ROUND('1.계획인구(행정집계)'!C195,-2)</f>
        <v>800</v>
      </c>
      <c r="D195" s="169">
        <f>ROUND('1.계획인구(행정집계)'!E195,-2)</f>
        <v>800</v>
      </c>
      <c r="E195" s="169">
        <f>ROUND('1.계획인구(행정집계)'!F195,-2)</f>
        <v>800</v>
      </c>
      <c r="F195" s="169">
        <f>ROUND('1.계획인구(행정집계)'!G195,-2)</f>
        <v>800</v>
      </c>
      <c r="G195" s="169">
        <f>ROUND('1.계획인구(행정집계)'!H195,-2)</f>
        <v>800</v>
      </c>
      <c r="H195" s="169">
        <f>ROUND('1.계획인구(행정집계)'!I195,-2)</f>
        <v>0</v>
      </c>
      <c r="I195" s="169">
        <f>ROUND('1.계획인구(행정집계)'!K195,-2)</f>
        <v>0</v>
      </c>
      <c r="J195" s="169">
        <f>ROUND('1.계획인구(행정집계)'!L195,-2)</f>
        <v>0</v>
      </c>
      <c r="K195" s="169">
        <f>ROUND('1.계획인구(행정집계)'!M195,-2)</f>
        <v>0</v>
      </c>
      <c r="L195" s="169">
        <f>ROUND('1.계획인구(행정집계)'!N195,-2)</f>
        <v>0</v>
      </c>
      <c r="M195" s="169">
        <f t="shared" si="89"/>
        <v>800</v>
      </c>
      <c r="N195" s="169">
        <f t="shared" si="90"/>
        <v>800</v>
      </c>
      <c r="O195" s="169">
        <f t="shared" si="91"/>
        <v>800</v>
      </c>
      <c r="P195" s="169">
        <f t="shared" si="92"/>
        <v>800</v>
      </c>
      <c r="Q195" s="169">
        <f t="shared" si="93"/>
        <v>800</v>
      </c>
      <c r="R195" s="174"/>
    </row>
    <row r="196" spans="1:19" ht="20.100000000000001" customHeight="1">
      <c r="A196" s="236"/>
      <c r="B196" s="161" t="s">
        <v>1090</v>
      </c>
      <c r="C196" s="169">
        <f>ROUND('1.계획인구(행정집계)'!C196,-2)</f>
        <v>400</v>
      </c>
      <c r="D196" s="169">
        <f>ROUND('1.계획인구(행정집계)'!E196,-2)</f>
        <v>400</v>
      </c>
      <c r="E196" s="169">
        <f>ROUND('1.계획인구(행정집계)'!F196,-2)</f>
        <v>400</v>
      </c>
      <c r="F196" s="169">
        <f>ROUND('1.계획인구(행정집계)'!G196,-2)</f>
        <v>400</v>
      </c>
      <c r="G196" s="169">
        <f>ROUND('1.계획인구(행정집계)'!H196,-2)</f>
        <v>400</v>
      </c>
      <c r="H196" s="169">
        <f>ROUND('1.계획인구(행정집계)'!I196,-2)</f>
        <v>0</v>
      </c>
      <c r="I196" s="169">
        <f>ROUND('1.계획인구(행정집계)'!K196,-2)</f>
        <v>0</v>
      </c>
      <c r="J196" s="169">
        <f>ROUND('1.계획인구(행정집계)'!L196,-2)</f>
        <v>0</v>
      </c>
      <c r="K196" s="169">
        <f>ROUND('1.계획인구(행정집계)'!M196,-2)</f>
        <v>0</v>
      </c>
      <c r="L196" s="169">
        <f>ROUND('1.계획인구(행정집계)'!N196,-2)</f>
        <v>0</v>
      </c>
      <c r="M196" s="169">
        <f t="shared" si="89"/>
        <v>400</v>
      </c>
      <c r="N196" s="169">
        <f t="shared" si="90"/>
        <v>400</v>
      </c>
      <c r="O196" s="169">
        <f t="shared" si="91"/>
        <v>400</v>
      </c>
      <c r="P196" s="169">
        <f t="shared" si="92"/>
        <v>400</v>
      </c>
      <c r="Q196" s="169">
        <f t="shared" si="93"/>
        <v>400</v>
      </c>
      <c r="R196" s="174"/>
    </row>
    <row r="197" spans="1:19" ht="20.100000000000001" customHeight="1">
      <c r="A197" s="236"/>
      <c r="B197" s="161" t="s">
        <v>1091</v>
      </c>
      <c r="C197" s="169">
        <f>ROUND('1.계획인구(행정집계)'!C197,-2)</f>
        <v>11700</v>
      </c>
      <c r="D197" s="169">
        <f>ROUND('1.계획인구(행정집계)'!E197,-2)</f>
        <v>12500</v>
      </c>
      <c r="E197" s="169">
        <f>ROUND('1.계획인구(행정집계)'!F197,-2)</f>
        <v>15400</v>
      </c>
      <c r="F197" s="169">
        <f>ROUND('1.계획인구(행정집계)'!G197,-2)</f>
        <v>15600</v>
      </c>
      <c r="G197" s="169">
        <f>ROUND('1.계획인구(행정집계)'!H197,-2)</f>
        <v>15900</v>
      </c>
      <c r="H197" s="169">
        <f>ROUND('1.계획인구(행정집계)'!I197,-2)</f>
        <v>0</v>
      </c>
      <c r="I197" s="169">
        <f>ROUND('1.계획인구(행정집계)'!K197,-2)</f>
        <v>600</v>
      </c>
      <c r="J197" s="169">
        <f>ROUND('1.계획인구(행정집계)'!L197,-2)</f>
        <v>2600</v>
      </c>
      <c r="K197" s="169">
        <f>ROUND('1.계획인구(행정집계)'!M197,-2)</f>
        <v>2600</v>
      </c>
      <c r="L197" s="169">
        <f>ROUND('1.계획인구(행정집계)'!N197,-2)</f>
        <v>2600</v>
      </c>
      <c r="M197" s="169">
        <f t="shared" si="89"/>
        <v>11700</v>
      </c>
      <c r="N197" s="169">
        <f t="shared" si="90"/>
        <v>13100</v>
      </c>
      <c r="O197" s="169">
        <f t="shared" si="91"/>
        <v>18000</v>
      </c>
      <c r="P197" s="169">
        <f t="shared" si="92"/>
        <v>18200</v>
      </c>
      <c r="Q197" s="169">
        <f t="shared" si="93"/>
        <v>18500</v>
      </c>
      <c r="R197" s="174"/>
    </row>
    <row r="198" spans="1:19" ht="20.100000000000001" customHeight="1">
      <c r="A198" s="236"/>
      <c r="B198" s="161" t="s">
        <v>1092</v>
      </c>
      <c r="C198" s="169">
        <f>ROUND('1.계획인구(행정집계)'!C198,-2)</f>
        <v>600</v>
      </c>
      <c r="D198" s="169">
        <f>ROUND('1.계획인구(행정집계)'!E198,-2)</f>
        <v>600</v>
      </c>
      <c r="E198" s="169">
        <f>ROUND('1.계획인구(행정집계)'!F198,-2)</f>
        <v>600</v>
      </c>
      <c r="F198" s="169">
        <f>ROUND('1.계획인구(행정집계)'!G198,-2)</f>
        <v>600</v>
      </c>
      <c r="G198" s="169">
        <f>ROUND('1.계획인구(행정집계)'!H198,-2)</f>
        <v>600</v>
      </c>
      <c r="H198" s="169">
        <f>ROUND('1.계획인구(행정집계)'!I198,-2)</f>
        <v>0</v>
      </c>
      <c r="I198" s="169">
        <f>ROUND('1.계획인구(행정집계)'!K198,-2)</f>
        <v>0</v>
      </c>
      <c r="J198" s="169">
        <f>ROUND('1.계획인구(행정집계)'!L198,-2)</f>
        <v>0</v>
      </c>
      <c r="K198" s="169">
        <f>ROUND('1.계획인구(행정집계)'!M198,-2)</f>
        <v>0</v>
      </c>
      <c r="L198" s="169">
        <f>ROUND('1.계획인구(행정집계)'!N198,-2)</f>
        <v>0</v>
      </c>
      <c r="M198" s="169">
        <f t="shared" si="89"/>
        <v>600</v>
      </c>
      <c r="N198" s="169">
        <f t="shared" si="90"/>
        <v>600</v>
      </c>
      <c r="O198" s="169">
        <f t="shared" si="91"/>
        <v>600</v>
      </c>
      <c r="P198" s="169">
        <f t="shared" si="92"/>
        <v>600</v>
      </c>
      <c r="Q198" s="169">
        <f t="shared" si="93"/>
        <v>600</v>
      </c>
      <c r="R198" s="174"/>
    </row>
    <row r="199" spans="1:19" ht="20.100000000000001" customHeight="1">
      <c r="A199" s="236" t="s">
        <v>1093</v>
      </c>
      <c r="B199" s="157" t="s">
        <v>909</v>
      </c>
      <c r="C199" s="159">
        <f>C5-C6-C20-C34-C46-C60-C75-C89-C102-C123-C138-C156-C171-C182-C191</f>
        <v>18900</v>
      </c>
      <c r="D199" s="159">
        <f>D5-D6-D20-D34-D46-D60-D75-D89-D102-D123-D138-D156-D171-D182-D191</f>
        <v>18800</v>
      </c>
      <c r="E199" s="159">
        <f>E5-E6-E20-E34-E46-E60-E75-E89-E102-E123-E138-E156-E171-E182-E191</f>
        <v>19400</v>
      </c>
      <c r="F199" s="159">
        <f>F5-F6-F20-F34-F46-F60-F75-F89-F102-F123-F138-F156-F171-F182-F191</f>
        <v>19600</v>
      </c>
      <c r="G199" s="159">
        <f>G5-G6-G20-G34-G46-G60-G75-G89-G102-G123-G138-G156-G171-G182-G191</f>
        <v>20100</v>
      </c>
      <c r="H199" s="159">
        <f t="shared" ref="H199:Q199" si="94">SUM(H200:H203)</f>
        <v>0</v>
      </c>
      <c r="I199" s="159">
        <f t="shared" si="94"/>
        <v>0</v>
      </c>
      <c r="J199" s="159">
        <f t="shared" si="94"/>
        <v>600</v>
      </c>
      <c r="K199" s="159">
        <f t="shared" si="94"/>
        <v>600</v>
      </c>
      <c r="L199" s="159">
        <f t="shared" si="94"/>
        <v>600</v>
      </c>
      <c r="M199" s="159">
        <f t="shared" si="94"/>
        <v>18900</v>
      </c>
      <c r="N199" s="159">
        <f t="shared" si="94"/>
        <v>18800</v>
      </c>
      <c r="O199" s="159">
        <f t="shared" si="94"/>
        <v>20000</v>
      </c>
      <c r="P199" s="159">
        <f t="shared" si="94"/>
        <v>20200</v>
      </c>
      <c r="Q199" s="159">
        <f t="shared" si="94"/>
        <v>20700</v>
      </c>
      <c r="R199" s="176"/>
    </row>
    <row r="200" spans="1:19" ht="20.100000000000001" customHeight="1">
      <c r="A200" s="236"/>
      <c r="B200" s="161" t="s">
        <v>1094</v>
      </c>
      <c r="C200" s="172">
        <f>C199-C201-C202-C203</f>
        <v>4600</v>
      </c>
      <c r="D200" s="172">
        <f>D199-D201-D202-D203</f>
        <v>4600</v>
      </c>
      <c r="E200" s="172">
        <f>E199-E201-E202-E203</f>
        <v>5300</v>
      </c>
      <c r="F200" s="172">
        <f>F199-F201-F202-F203</f>
        <v>5300</v>
      </c>
      <c r="G200" s="172">
        <f>G199-G201-G202-G203</f>
        <v>5500</v>
      </c>
      <c r="H200" s="169">
        <f>ROUND('1.계획인구(행정집계)'!I200,-2)</f>
        <v>0</v>
      </c>
      <c r="I200" s="169">
        <f>ROUND('1.계획인구(행정집계)'!K200,-2)</f>
        <v>0</v>
      </c>
      <c r="J200" s="169">
        <f>ROUND('1.계획인구(행정집계)'!L200,-2)</f>
        <v>600</v>
      </c>
      <c r="K200" s="169">
        <f>ROUND('1.계획인구(행정집계)'!M200,-2)</f>
        <v>600</v>
      </c>
      <c r="L200" s="169">
        <f>ROUND('1.계획인구(행정집계)'!N200,-2)</f>
        <v>600</v>
      </c>
      <c r="M200" s="169">
        <f t="shared" ref="M200:M203" si="95">C200+H200</f>
        <v>4600</v>
      </c>
      <c r="N200" s="169">
        <f t="shared" ref="N200:N203" si="96">D200+I200</f>
        <v>4600</v>
      </c>
      <c r="O200" s="169">
        <f t="shared" ref="O200:O203" si="97">E200+J200</f>
        <v>5900</v>
      </c>
      <c r="P200" s="169">
        <f t="shared" ref="P200:P203" si="98">F200+K200</f>
        <v>5900</v>
      </c>
      <c r="Q200" s="169">
        <f t="shared" ref="Q200:Q203" si="99">G200+L200</f>
        <v>6100</v>
      </c>
      <c r="R200" s="174"/>
    </row>
    <row r="201" spans="1:19" ht="20.100000000000001" customHeight="1">
      <c r="A201" s="236"/>
      <c r="B201" s="161" t="s">
        <v>1093</v>
      </c>
      <c r="C201" s="169">
        <f>ROUND('1.계획인구(행정집계)'!C201,-2)</f>
        <v>6800</v>
      </c>
      <c r="D201" s="169">
        <f>ROUND('1.계획인구(행정집계)'!E201,-2)</f>
        <v>6800</v>
      </c>
      <c r="E201" s="169">
        <f>ROUND('1.계획인구(행정집계)'!F201,-2)</f>
        <v>6700</v>
      </c>
      <c r="F201" s="169">
        <f>ROUND('1.계획인구(행정집계)'!G201,-2)</f>
        <v>6800</v>
      </c>
      <c r="G201" s="169">
        <f>ROUND('1.계획인구(행정집계)'!H201,-2)</f>
        <v>7000</v>
      </c>
      <c r="H201" s="169">
        <f>ROUND('1.계획인구(행정집계)'!I201,-2)</f>
        <v>0</v>
      </c>
      <c r="I201" s="169">
        <f>ROUND('1.계획인구(행정집계)'!K201,-2)</f>
        <v>0</v>
      </c>
      <c r="J201" s="169">
        <f>ROUND('1.계획인구(행정집계)'!L201,-2)</f>
        <v>0</v>
      </c>
      <c r="K201" s="169">
        <f>ROUND('1.계획인구(행정집계)'!M201,-2)</f>
        <v>0</v>
      </c>
      <c r="L201" s="169">
        <f>ROUND('1.계획인구(행정집계)'!N201,-2)</f>
        <v>0</v>
      </c>
      <c r="M201" s="169">
        <f t="shared" si="95"/>
        <v>6800</v>
      </c>
      <c r="N201" s="169">
        <f t="shared" si="96"/>
        <v>6800</v>
      </c>
      <c r="O201" s="169">
        <f t="shared" si="97"/>
        <v>6700</v>
      </c>
      <c r="P201" s="169">
        <f t="shared" si="98"/>
        <v>6800</v>
      </c>
      <c r="Q201" s="169">
        <f t="shared" si="99"/>
        <v>7000</v>
      </c>
      <c r="R201" s="174"/>
    </row>
    <row r="202" spans="1:19" ht="20.100000000000001" customHeight="1">
      <c r="A202" s="236"/>
      <c r="B202" s="161" t="s">
        <v>1095</v>
      </c>
      <c r="C202" s="169">
        <f>ROUND('1.계획인구(행정집계)'!C202,-2)</f>
        <v>700</v>
      </c>
      <c r="D202" s="169">
        <f>ROUND('1.계획인구(행정집계)'!E202,-2)</f>
        <v>700</v>
      </c>
      <c r="E202" s="169">
        <f>ROUND('1.계획인구(행정집계)'!F202,-2)</f>
        <v>700</v>
      </c>
      <c r="F202" s="169">
        <f>ROUND('1.계획인구(행정집계)'!G202,-2)</f>
        <v>700</v>
      </c>
      <c r="G202" s="169">
        <f>ROUND('1.계획인구(행정집계)'!H202,-2)</f>
        <v>700</v>
      </c>
      <c r="H202" s="169">
        <f>ROUND('1.계획인구(행정집계)'!I202,-2)</f>
        <v>0</v>
      </c>
      <c r="I202" s="169">
        <f>ROUND('1.계획인구(행정집계)'!K202,-2)</f>
        <v>0</v>
      </c>
      <c r="J202" s="169">
        <f>ROUND('1.계획인구(행정집계)'!L202,-2)</f>
        <v>0</v>
      </c>
      <c r="K202" s="169">
        <f>ROUND('1.계획인구(행정집계)'!M202,-2)</f>
        <v>0</v>
      </c>
      <c r="L202" s="169">
        <f>ROUND('1.계획인구(행정집계)'!N202,-2)</f>
        <v>0</v>
      </c>
      <c r="M202" s="169">
        <f t="shared" si="95"/>
        <v>700</v>
      </c>
      <c r="N202" s="169">
        <f t="shared" si="96"/>
        <v>700</v>
      </c>
      <c r="O202" s="169">
        <f t="shared" si="97"/>
        <v>700</v>
      </c>
      <c r="P202" s="169">
        <f t="shared" si="98"/>
        <v>700</v>
      </c>
      <c r="Q202" s="169">
        <f t="shared" si="99"/>
        <v>700</v>
      </c>
      <c r="R202" s="174"/>
    </row>
    <row r="203" spans="1:19" ht="20.100000000000001" customHeight="1">
      <c r="A203" s="236"/>
      <c r="B203" s="161" t="s">
        <v>1096</v>
      </c>
      <c r="C203" s="169">
        <f>ROUND('1.계획인구(행정집계)'!C203,-2)</f>
        <v>6800</v>
      </c>
      <c r="D203" s="169">
        <f>ROUND('1.계획인구(행정집계)'!E203,-2)</f>
        <v>6700</v>
      </c>
      <c r="E203" s="169">
        <f>ROUND('1.계획인구(행정집계)'!F203,-2)</f>
        <v>6700</v>
      </c>
      <c r="F203" s="169">
        <f>ROUND('1.계획인구(행정집계)'!G203,-2)</f>
        <v>6800</v>
      </c>
      <c r="G203" s="169">
        <f>ROUND('1.계획인구(행정집계)'!H203,-2)</f>
        <v>6900</v>
      </c>
      <c r="H203" s="169">
        <f>ROUND('1.계획인구(행정집계)'!I203,-2)</f>
        <v>0</v>
      </c>
      <c r="I203" s="169">
        <f>ROUND('1.계획인구(행정집계)'!K203,-2)</f>
        <v>0</v>
      </c>
      <c r="J203" s="169">
        <f>ROUND('1.계획인구(행정집계)'!L203,-2)</f>
        <v>0</v>
      </c>
      <c r="K203" s="169">
        <f>ROUND('1.계획인구(행정집계)'!M203,-2)</f>
        <v>0</v>
      </c>
      <c r="L203" s="169">
        <f>ROUND('1.계획인구(행정집계)'!N203,-2)</f>
        <v>0</v>
      </c>
      <c r="M203" s="169">
        <f t="shared" si="95"/>
        <v>6800</v>
      </c>
      <c r="N203" s="169">
        <f t="shared" si="96"/>
        <v>6700</v>
      </c>
      <c r="O203" s="169">
        <f t="shared" si="97"/>
        <v>6700</v>
      </c>
      <c r="P203" s="169">
        <f t="shared" si="98"/>
        <v>6800</v>
      </c>
      <c r="Q203" s="169">
        <f t="shared" si="99"/>
        <v>6900</v>
      </c>
      <c r="R203" s="174"/>
    </row>
    <row r="204" spans="1:19" s="167" customFormat="1" ht="20.100000000000001" customHeight="1">
      <c r="A204" s="173"/>
      <c r="B204" s="173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</row>
    <row r="206" spans="1:19" ht="20.100000000000001" customHeight="1">
      <c r="A206" s="236" t="s">
        <v>906</v>
      </c>
      <c r="B206" s="236"/>
      <c r="C206" s="236" t="s">
        <v>1097</v>
      </c>
      <c r="D206" s="236"/>
      <c r="E206" s="236"/>
      <c r="F206" s="236"/>
      <c r="G206" s="236"/>
      <c r="H206" s="236" t="s">
        <v>1098</v>
      </c>
      <c r="I206" s="236"/>
      <c r="J206" s="236"/>
      <c r="K206" s="236"/>
      <c r="L206" s="236"/>
      <c r="M206" s="236" t="s">
        <v>660</v>
      </c>
      <c r="N206" s="236"/>
      <c r="O206" s="236"/>
      <c r="P206" s="236"/>
      <c r="Q206" s="236"/>
      <c r="R206" s="177"/>
      <c r="S206" s="236" t="s">
        <v>1288</v>
      </c>
    </row>
    <row r="207" spans="1:19" ht="20.100000000000001" customHeight="1">
      <c r="A207" s="236"/>
      <c r="B207" s="236"/>
      <c r="C207" s="154">
        <v>2013</v>
      </c>
      <c r="D207" s="154">
        <v>2015</v>
      </c>
      <c r="E207" s="154">
        <v>2020</v>
      </c>
      <c r="F207" s="154">
        <v>2025</v>
      </c>
      <c r="G207" s="154">
        <v>2030</v>
      </c>
      <c r="H207" s="154">
        <v>2013</v>
      </c>
      <c r="I207" s="154">
        <v>2015</v>
      </c>
      <c r="J207" s="154">
        <v>2020</v>
      </c>
      <c r="K207" s="154">
        <v>2025</v>
      </c>
      <c r="L207" s="154">
        <v>2030</v>
      </c>
      <c r="M207" s="154">
        <v>2013</v>
      </c>
      <c r="N207" s="154">
        <v>2015</v>
      </c>
      <c r="O207" s="154">
        <v>2020</v>
      </c>
      <c r="P207" s="154">
        <v>2025</v>
      </c>
      <c r="Q207" s="154">
        <v>2030</v>
      </c>
      <c r="R207" s="177"/>
      <c r="S207" s="236"/>
    </row>
    <row r="208" spans="1:19" ht="20.100000000000001" customHeight="1">
      <c r="A208" s="236" t="s">
        <v>1287</v>
      </c>
      <c r="B208" s="236"/>
      <c r="C208" s="113">
        <f>SUM(C209:C223)</f>
        <v>129000</v>
      </c>
      <c r="D208" s="113">
        <f t="shared" ref="D208:Q208" si="100">SUM(D209:D223)</f>
        <v>130500</v>
      </c>
      <c r="E208" s="113">
        <f t="shared" si="100"/>
        <v>133200</v>
      </c>
      <c r="F208" s="113">
        <f t="shared" si="100"/>
        <v>136200</v>
      </c>
      <c r="G208" s="113">
        <f t="shared" si="100"/>
        <v>138600</v>
      </c>
      <c r="H208" s="113">
        <f t="shared" si="100"/>
        <v>0</v>
      </c>
      <c r="I208" s="113">
        <f t="shared" si="100"/>
        <v>2200</v>
      </c>
      <c r="J208" s="113">
        <f t="shared" si="100"/>
        <v>7800</v>
      </c>
      <c r="K208" s="113">
        <f t="shared" si="100"/>
        <v>7800</v>
      </c>
      <c r="L208" s="113">
        <f t="shared" si="100"/>
        <v>7800</v>
      </c>
      <c r="M208" s="113">
        <f t="shared" si="100"/>
        <v>129000</v>
      </c>
      <c r="N208" s="113">
        <f t="shared" si="100"/>
        <v>132700</v>
      </c>
      <c r="O208" s="113">
        <f t="shared" si="100"/>
        <v>141000</v>
      </c>
      <c r="P208" s="113">
        <f t="shared" si="100"/>
        <v>144000</v>
      </c>
      <c r="Q208" s="113">
        <f t="shared" si="100"/>
        <v>146400</v>
      </c>
      <c r="R208" s="174"/>
      <c r="S208" s="161" t="str">
        <f>IF(SUM(C208:Q208)=SUM(C5:Q5),"OK","NG")</f>
        <v>OK</v>
      </c>
    </row>
    <row r="209" spans="1:25" ht="20.100000000000001" customHeight="1">
      <c r="A209" s="237"/>
      <c r="B209" s="154" t="s">
        <v>1272</v>
      </c>
      <c r="C209" s="113">
        <f>C6</f>
        <v>10600</v>
      </c>
      <c r="D209" s="113">
        <f t="shared" ref="D209:G209" si="101">D6</f>
        <v>10400</v>
      </c>
      <c r="E209" s="113">
        <f t="shared" si="101"/>
        <v>10300</v>
      </c>
      <c r="F209" s="113">
        <f t="shared" si="101"/>
        <v>10600</v>
      </c>
      <c r="G209" s="113">
        <f t="shared" si="101"/>
        <v>10800</v>
      </c>
      <c r="H209" s="113">
        <f t="shared" ref="H209:L209" si="102">H6</f>
        <v>0</v>
      </c>
      <c r="I209" s="113">
        <f t="shared" si="102"/>
        <v>0</v>
      </c>
      <c r="J209" s="113">
        <f t="shared" si="102"/>
        <v>0</v>
      </c>
      <c r="K209" s="113">
        <f t="shared" si="102"/>
        <v>0</v>
      </c>
      <c r="L209" s="113">
        <f t="shared" si="102"/>
        <v>0</v>
      </c>
      <c r="M209" s="113">
        <f t="shared" ref="M209:M223" si="103">C209+H209</f>
        <v>10600</v>
      </c>
      <c r="N209" s="113">
        <f t="shared" ref="N209:N223" si="104">D209+I209</f>
        <v>10400</v>
      </c>
      <c r="O209" s="113">
        <f t="shared" ref="O209:O223" si="105">E209+J209</f>
        <v>10300</v>
      </c>
      <c r="P209" s="113">
        <f t="shared" ref="P209:P223" si="106">F209+K209</f>
        <v>10600</v>
      </c>
      <c r="Q209" s="113">
        <f t="shared" ref="Q209:Q223" si="107">G209+L209</f>
        <v>10800</v>
      </c>
      <c r="R209" s="174"/>
      <c r="S209" s="168"/>
    </row>
    <row r="210" spans="1:25" ht="20.100000000000001" customHeight="1">
      <c r="A210" s="238"/>
      <c r="B210" s="154" t="s">
        <v>1273</v>
      </c>
      <c r="C210" s="113">
        <f>C20</f>
        <v>16300</v>
      </c>
      <c r="D210" s="113">
        <f t="shared" ref="D210:G210" si="108">D20</f>
        <v>18400</v>
      </c>
      <c r="E210" s="113">
        <f t="shared" si="108"/>
        <v>18200</v>
      </c>
      <c r="F210" s="113">
        <f t="shared" si="108"/>
        <v>18600</v>
      </c>
      <c r="G210" s="113">
        <f t="shared" si="108"/>
        <v>18900</v>
      </c>
      <c r="H210" s="113">
        <f t="shared" ref="H210:L210" si="109">H20</f>
        <v>0</v>
      </c>
      <c r="I210" s="113">
        <f t="shared" si="109"/>
        <v>1500</v>
      </c>
      <c r="J210" s="113">
        <f t="shared" si="109"/>
        <v>1500</v>
      </c>
      <c r="K210" s="113">
        <f t="shared" si="109"/>
        <v>1500</v>
      </c>
      <c r="L210" s="113">
        <f t="shared" si="109"/>
        <v>1500</v>
      </c>
      <c r="M210" s="113">
        <f t="shared" si="103"/>
        <v>16300</v>
      </c>
      <c r="N210" s="113">
        <f t="shared" si="104"/>
        <v>19900</v>
      </c>
      <c r="O210" s="113">
        <f t="shared" si="105"/>
        <v>19700</v>
      </c>
      <c r="P210" s="113">
        <f t="shared" si="106"/>
        <v>20100</v>
      </c>
      <c r="Q210" s="113">
        <f t="shared" si="107"/>
        <v>20400</v>
      </c>
      <c r="R210" s="174"/>
    </row>
    <row r="211" spans="1:25" ht="20.100000000000001" customHeight="1">
      <c r="A211" s="238"/>
      <c r="B211" s="154" t="s">
        <v>1274</v>
      </c>
      <c r="C211" s="113">
        <f>C34</f>
        <v>5400</v>
      </c>
      <c r="D211" s="113">
        <f t="shared" ref="D211:G211" si="110">D34</f>
        <v>5300</v>
      </c>
      <c r="E211" s="113">
        <f t="shared" si="110"/>
        <v>5200</v>
      </c>
      <c r="F211" s="113">
        <f t="shared" si="110"/>
        <v>5400</v>
      </c>
      <c r="G211" s="113">
        <f t="shared" si="110"/>
        <v>5400</v>
      </c>
      <c r="H211" s="113">
        <f t="shared" ref="H211:L211" si="111">H34</f>
        <v>0</v>
      </c>
      <c r="I211" s="113">
        <f t="shared" si="111"/>
        <v>0</v>
      </c>
      <c r="J211" s="113">
        <f t="shared" si="111"/>
        <v>0</v>
      </c>
      <c r="K211" s="113">
        <f t="shared" si="111"/>
        <v>0</v>
      </c>
      <c r="L211" s="113">
        <f t="shared" si="111"/>
        <v>0</v>
      </c>
      <c r="M211" s="113">
        <f t="shared" si="103"/>
        <v>5400</v>
      </c>
      <c r="N211" s="113">
        <f t="shared" si="104"/>
        <v>5300</v>
      </c>
      <c r="O211" s="113">
        <f t="shared" si="105"/>
        <v>5200</v>
      </c>
      <c r="P211" s="113">
        <f t="shared" si="106"/>
        <v>5400</v>
      </c>
      <c r="Q211" s="113">
        <f t="shared" si="107"/>
        <v>5400</v>
      </c>
      <c r="R211" s="174"/>
    </row>
    <row r="212" spans="1:25" ht="20.100000000000001" customHeight="1">
      <c r="A212" s="238"/>
      <c r="B212" s="154" t="s">
        <v>1275</v>
      </c>
      <c r="C212" s="113">
        <f>C46</f>
        <v>5300</v>
      </c>
      <c r="D212" s="113">
        <f t="shared" ref="D212:G212" si="112">D46</f>
        <v>5200</v>
      </c>
      <c r="E212" s="113">
        <f t="shared" si="112"/>
        <v>5200</v>
      </c>
      <c r="F212" s="113">
        <f t="shared" si="112"/>
        <v>5300</v>
      </c>
      <c r="G212" s="113">
        <f t="shared" si="112"/>
        <v>5400</v>
      </c>
      <c r="H212" s="113">
        <f t="shared" ref="H212:L212" si="113">H46</f>
        <v>0</v>
      </c>
      <c r="I212" s="113">
        <f t="shared" si="113"/>
        <v>0</v>
      </c>
      <c r="J212" s="113">
        <f t="shared" si="113"/>
        <v>0</v>
      </c>
      <c r="K212" s="113">
        <f t="shared" si="113"/>
        <v>0</v>
      </c>
      <c r="L212" s="113">
        <f t="shared" si="113"/>
        <v>0</v>
      </c>
      <c r="M212" s="113">
        <f t="shared" si="103"/>
        <v>5300</v>
      </c>
      <c r="N212" s="113">
        <f t="shared" si="104"/>
        <v>5200</v>
      </c>
      <c r="O212" s="113">
        <f t="shared" si="105"/>
        <v>5200</v>
      </c>
      <c r="P212" s="113">
        <f t="shared" si="106"/>
        <v>5300</v>
      </c>
      <c r="Q212" s="113">
        <f t="shared" si="107"/>
        <v>5400</v>
      </c>
      <c r="R212" s="174"/>
    </row>
    <row r="213" spans="1:25" ht="20.100000000000001" customHeight="1">
      <c r="A213" s="238"/>
      <c r="B213" s="154" t="s">
        <v>1276</v>
      </c>
      <c r="C213" s="113">
        <f>C60</f>
        <v>3900</v>
      </c>
      <c r="D213" s="113">
        <f t="shared" ref="D213:G213" si="114">D60</f>
        <v>3800</v>
      </c>
      <c r="E213" s="113">
        <f t="shared" si="114"/>
        <v>3800</v>
      </c>
      <c r="F213" s="113">
        <f t="shared" si="114"/>
        <v>3900</v>
      </c>
      <c r="G213" s="113">
        <f t="shared" si="114"/>
        <v>4000</v>
      </c>
      <c r="H213" s="113">
        <f t="shared" ref="H213:L213" si="115">H60</f>
        <v>0</v>
      </c>
      <c r="I213" s="113">
        <f t="shared" si="115"/>
        <v>0</v>
      </c>
      <c r="J213" s="113">
        <f t="shared" si="115"/>
        <v>0</v>
      </c>
      <c r="K213" s="113">
        <f t="shared" si="115"/>
        <v>0</v>
      </c>
      <c r="L213" s="113">
        <f t="shared" si="115"/>
        <v>0</v>
      </c>
      <c r="M213" s="113">
        <f t="shared" si="103"/>
        <v>3900</v>
      </c>
      <c r="N213" s="113">
        <f t="shared" si="104"/>
        <v>3800</v>
      </c>
      <c r="O213" s="113">
        <f t="shared" si="105"/>
        <v>3800</v>
      </c>
      <c r="P213" s="113">
        <f t="shared" si="106"/>
        <v>3900</v>
      </c>
      <c r="Q213" s="113">
        <f t="shared" si="107"/>
        <v>4000</v>
      </c>
      <c r="R213" s="174"/>
    </row>
    <row r="214" spans="1:25" ht="20.100000000000001" customHeight="1">
      <c r="A214" s="238"/>
      <c r="B214" s="154" t="s">
        <v>1277</v>
      </c>
      <c r="C214" s="113">
        <f>C75</f>
        <v>4100</v>
      </c>
      <c r="D214" s="113">
        <f t="shared" ref="D214:G214" si="116">D75</f>
        <v>4100</v>
      </c>
      <c r="E214" s="113">
        <f t="shared" si="116"/>
        <v>4000</v>
      </c>
      <c r="F214" s="113">
        <f t="shared" si="116"/>
        <v>4100</v>
      </c>
      <c r="G214" s="113">
        <f t="shared" si="116"/>
        <v>4200</v>
      </c>
      <c r="H214" s="113">
        <f t="shared" ref="H214:L214" si="117">H75</f>
        <v>0</v>
      </c>
      <c r="I214" s="113">
        <f t="shared" si="117"/>
        <v>0</v>
      </c>
      <c r="J214" s="113">
        <f t="shared" si="117"/>
        <v>0</v>
      </c>
      <c r="K214" s="113">
        <f t="shared" si="117"/>
        <v>0</v>
      </c>
      <c r="L214" s="113">
        <f t="shared" si="117"/>
        <v>0</v>
      </c>
      <c r="M214" s="113">
        <f t="shared" si="103"/>
        <v>4100</v>
      </c>
      <c r="N214" s="113">
        <f t="shared" si="104"/>
        <v>4100</v>
      </c>
      <c r="O214" s="113">
        <f t="shared" si="105"/>
        <v>4000</v>
      </c>
      <c r="P214" s="113">
        <f t="shared" si="106"/>
        <v>4100</v>
      </c>
      <c r="Q214" s="113">
        <f t="shared" si="107"/>
        <v>4200</v>
      </c>
      <c r="R214" s="174"/>
    </row>
    <row r="215" spans="1:25" ht="20.100000000000001" customHeight="1">
      <c r="A215" s="238"/>
      <c r="B215" s="154" t="s">
        <v>1278</v>
      </c>
      <c r="C215" s="113">
        <f>C89</f>
        <v>4300</v>
      </c>
      <c r="D215" s="113">
        <f t="shared" ref="D215:G215" si="118">D89</f>
        <v>4200</v>
      </c>
      <c r="E215" s="113">
        <f t="shared" si="118"/>
        <v>4200</v>
      </c>
      <c r="F215" s="113">
        <f t="shared" si="118"/>
        <v>4300</v>
      </c>
      <c r="G215" s="113">
        <f t="shared" si="118"/>
        <v>4400</v>
      </c>
      <c r="H215" s="113">
        <f t="shared" ref="H215:L215" si="119">H89</f>
        <v>0</v>
      </c>
      <c r="I215" s="113">
        <f t="shared" si="119"/>
        <v>0</v>
      </c>
      <c r="J215" s="113">
        <f t="shared" si="119"/>
        <v>0</v>
      </c>
      <c r="K215" s="113">
        <f t="shared" si="119"/>
        <v>0</v>
      </c>
      <c r="L215" s="113">
        <f t="shared" si="119"/>
        <v>0</v>
      </c>
      <c r="M215" s="113">
        <f t="shared" si="103"/>
        <v>4300</v>
      </c>
      <c r="N215" s="113">
        <f t="shared" si="104"/>
        <v>4200</v>
      </c>
      <c r="O215" s="113">
        <f t="shared" si="105"/>
        <v>4200</v>
      </c>
      <c r="P215" s="113">
        <f t="shared" si="106"/>
        <v>4300</v>
      </c>
      <c r="Q215" s="113">
        <f t="shared" si="107"/>
        <v>4400</v>
      </c>
      <c r="R215" s="174"/>
    </row>
    <row r="216" spans="1:25" ht="20.100000000000001" customHeight="1">
      <c r="A216" s="238"/>
      <c r="B216" s="154" t="s">
        <v>1279</v>
      </c>
      <c r="C216" s="113">
        <f>C102</f>
        <v>7200</v>
      </c>
      <c r="D216" s="113">
        <f t="shared" ref="D216:G216" si="120">D102</f>
        <v>7100</v>
      </c>
      <c r="E216" s="113">
        <f t="shared" si="120"/>
        <v>7000</v>
      </c>
      <c r="F216" s="113">
        <f t="shared" si="120"/>
        <v>7200</v>
      </c>
      <c r="G216" s="113">
        <f t="shared" si="120"/>
        <v>7300</v>
      </c>
      <c r="H216" s="113">
        <f t="shared" ref="H216:L216" si="121">H102</f>
        <v>0</v>
      </c>
      <c r="I216" s="113">
        <f t="shared" si="121"/>
        <v>0</v>
      </c>
      <c r="J216" s="113">
        <f t="shared" si="121"/>
        <v>0</v>
      </c>
      <c r="K216" s="113">
        <f t="shared" si="121"/>
        <v>0</v>
      </c>
      <c r="L216" s="113">
        <f t="shared" si="121"/>
        <v>0</v>
      </c>
      <c r="M216" s="113">
        <f t="shared" si="103"/>
        <v>7200</v>
      </c>
      <c r="N216" s="113">
        <f t="shared" si="104"/>
        <v>7100</v>
      </c>
      <c r="O216" s="113">
        <f t="shared" si="105"/>
        <v>7000</v>
      </c>
      <c r="P216" s="113">
        <f t="shared" si="106"/>
        <v>7200</v>
      </c>
      <c r="Q216" s="113">
        <f t="shared" si="107"/>
        <v>7300</v>
      </c>
      <c r="R216" s="174"/>
    </row>
    <row r="217" spans="1:25" ht="20.100000000000001" customHeight="1">
      <c r="A217" s="238"/>
      <c r="B217" s="154" t="s">
        <v>1280</v>
      </c>
      <c r="C217" s="113">
        <f>C123</f>
        <v>2900</v>
      </c>
      <c r="D217" s="113">
        <f t="shared" ref="D217:G217" si="122">D123</f>
        <v>2800</v>
      </c>
      <c r="E217" s="113">
        <f t="shared" si="122"/>
        <v>2800</v>
      </c>
      <c r="F217" s="113">
        <f t="shared" si="122"/>
        <v>2900</v>
      </c>
      <c r="G217" s="113">
        <f t="shared" si="122"/>
        <v>2900</v>
      </c>
      <c r="H217" s="113">
        <f t="shared" ref="H217:L217" si="123">H123</f>
        <v>0</v>
      </c>
      <c r="I217" s="113">
        <f t="shared" si="123"/>
        <v>0</v>
      </c>
      <c r="J217" s="113">
        <f t="shared" si="123"/>
        <v>0</v>
      </c>
      <c r="K217" s="113">
        <f t="shared" si="123"/>
        <v>0</v>
      </c>
      <c r="L217" s="113">
        <f t="shared" si="123"/>
        <v>0</v>
      </c>
      <c r="M217" s="113">
        <f t="shared" si="103"/>
        <v>2900</v>
      </c>
      <c r="N217" s="113">
        <f t="shared" si="104"/>
        <v>2800</v>
      </c>
      <c r="O217" s="113">
        <f t="shared" si="105"/>
        <v>2800</v>
      </c>
      <c r="P217" s="113">
        <f t="shared" si="106"/>
        <v>2900</v>
      </c>
      <c r="Q217" s="113">
        <f t="shared" si="107"/>
        <v>2900</v>
      </c>
      <c r="R217" s="174"/>
    </row>
    <row r="218" spans="1:25" ht="20.100000000000001" customHeight="1">
      <c r="A218" s="238"/>
      <c r="B218" s="154" t="s">
        <v>1281</v>
      </c>
      <c r="C218" s="113">
        <f>C138</f>
        <v>6600</v>
      </c>
      <c r="D218" s="113">
        <f t="shared" ref="D218:G218" si="124">D138</f>
        <v>6500</v>
      </c>
      <c r="E218" s="113">
        <f t="shared" si="124"/>
        <v>6400</v>
      </c>
      <c r="F218" s="113">
        <f t="shared" si="124"/>
        <v>6600</v>
      </c>
      <c r="G218" s="113">
        <f t="shared" si="124"/>
        <v>6700</v>
      </c>
      <c r="H218" s="113">
        <f t="shared" ref="H218:L218" si="125">H138</f>
        <v>0</v>
      </c>
      <c r="I218" s="113">
        <f t="shared" si="125"/>
        <v>0</v>
      </c>
      <c r="J218" s="113">
        <f t="shared" si="125"/>
        <v>2900</v>
      </c>
      <c r="K218" s="113">
        <f t="shared" si="125"/>
        <v>2900</v>
      </c>
      <c r="L218" s="113">
        <f t="shared" si="125"/>
        <v>2900</v>
      </c>
      <c r="M218" s="113">
        <f t="shared" si="103"/>
        <v>6600</v>
      </c>
      <c r="N218" s="113">
        <f t="shared" si="104"/>
        <v>6500</v>
      </c>
      <c r="O218" s="113">
        <f t="shared" si="105"/>
        <v>9300</v>
      </c>
      <c r="P218" s="113">
        <f t="shared" si="106"/>
        <v>9500</v>
      </c>
      <c r="Q218" s="113">
        <f t="shared" si="107"/>
        <v>9600</v>
      </c>
      <c r="R218" s="174"/>
    </row>
    <row r="219" spans="1:25" ht="20.100000000000001" customHeight="1">
      <c r="A219" s="238"/>
      <c r="B219" s="154" t="s">
        <v>1282</v>
      </c>
      <c r="C219" s="113">
        <f>C156</f>
        <v>4300</v>
      </c>
      <c r="D219" s="113">
        <f t="shared" ref="D219:G219" si="126">D156</f>
        <v>4200</v>
      </c>
      <c r="E219" s="113">
        <f t="shared" si="126"/>
        <v>4200</v>
      </c>
      <c r="F219" s="113">
        <f t="shared" si="126"/>
        <v>4300</v>
      </c>
      <c r="G219" s="113">
        <f t="shared" si="126"/>
        <v>4400</v>
      </c>
      <c r="H219" s="113">
        <f t="shared" ref="H219:L219" si="127">H156</f>
        <v>0</v>
      </c>
      <c r="I219" s="113">
        <f t="shared" si="127"/>
        <v>0</v>
      </c>
      <c r="J219" s="113">
        <f t="shared" si="127"/>
        <v>0</v>
      </c>
      <c r="K219" s="113">
        <f t="shared" si="127"/>
        <v>0</v>
      </c>
      <c r="L219" s="113">
        <f t="shared" si="127"/>
        <v>0</v>
      </c>
      <c r="M219" s="113">
        <f t="shared" si="103"/>
        <v>4300</v>
      </c>
      <c r="N219" s="113">
        <f t="shared" si="104"/>
        <v>4200</v>
      </c>
      <c r="O219" s="113">
        <f t="shared" si="105"/>
        <v>4200</v>
      </c>
      <c r="P219" s="113">
        <f t="shared" si="106"/>
        <v>4300</v>
      </c>
      <c r="Q219" s="113">
        <f t="shared" si="107"/>
        <v>4400</v>
      </c>
      <c r="R219" s="174"/>
    </row>
    <row r="220" spans="1:25" ht="20.100000000000001" customHeight="1">
      <c r="A220" s="238"/>
      <c r="B220" s="154" t="s">
        <v>1283</v>
      </c>
      <c r="C220" s="113">
        <f>C171</f>
        <v>5400</v>
      </c>
      <c r="D220" s="113">
        <f t="shared" ref="D220:G220" si="128">D171</f>
        <v>5400</v>
      </c>
      <c r="E220" s="113">
        <f t="shared" si="128"/>
        <v>5300</v>
      </c>
      <c r="F220" s="113">
        <f t="shared" si="128"/>
        <v>5400</v>
      </c>
      <c r="G220" s="113">
        <f t="shared" si="128"/>
        <v>5500</v>
      </c>
      <c r="H220" s="113">
        <f t="shared" ref="H220:L220" si="129">H171</f>
        <v>0</v>
      </c>
      <c r="I220" s="113">
        <f t="shared" si="129"/>
        <v>0</v>
      </c>
      <c r="J220" s="113">
        <f t="shared" si="129"/>
        <v>0</v>
      </c>
      <c r="K220" s="113">
        <f t="shared" si="129"/>
        <v>0</v>
      </c>
      <c r="L220" s="113">
        <f t="shared" si="129"/>
        <v>0</v>
      </c>
      <c r="M220" s="113">
        <f t="shared" si="103"/>
        <v>5400</v>
      </c>
      <c r="N220" s="113">
        <f t="shared" si="104"/>
        <v>5400</v>
      </c>
      <c r="O220" s="113">
        <f t="shared" si="105"/>
        <v>5300</v>
      </c>
      <c r="P220" s="113">
        <f t="shared" si="106"/>
        <v>5400</v>
      </c>
      <c r="Q220" s="113">
        <f t="shared" si="107"/>
        <v>5500</v>
      </c>
      <c r="R220" s="174"/>
    </row>
    <row r="221" spans="1:25" ht="20.100000000000001" customHeight="1">
      <c r="A221" s="238"/>
      <c r="B221" s="154" t="s">
        <v>1284</v>
      </c>
      <c r="C221" s="113">
        <f>C182</f>
        <v>2900</v>
      </c>
      <c r="D221" s="113">
        <f t="shared" ref="D221:G221" si="130">D182</f>
        <v>2800</v>
      </c>
      <c r="E221" s="113">
        <f t="shared" si="130"/>
        <v>2800</v>
      </c>
      <c r="F221" s="113">
        <f t="shared" si="130"/>
        <v>2900</v>
      </c>
      <c r="G221" s="113">
        <f t="shared" si="130"/>
        <v>2900</v>
      </c>
      <c r="H221" s="113">
        <f t="shared" ref="H221:L221" si="131">H182</f>
        <v>0</v>
      </c>
      <c r="I221" s="113">
        <f t="shared" si="131"/>
        <v>0</v>
      </c>
      <c r="J221" s="113">
        <f t="shared" si="131"/>
        <v>0</v>
      </c>
      <c r="K221" s="113">
        <f t="shared" si="131"/>
        <v>0</v>
      </c>
      <c r="L221" s="113">
        <f t="shared" si="131"/>
        <v>0</v>
      </c>
      <c r="M221" s="113">
        <f t="shared" si="103"/>
        <v>2900</v>
      </c>
      <c r="N221" s="113">
        <f t="shared" si="104"/>
        <v>2800</v>
      </c>
      <c r="O221" s="113">
        <f t="shared" si="105"/>
        <v>2800</v>
      </c>
      <c r="P221" s="113">
        <f t="shared" si="106"/>
        <v>2900</v>
      </c>
      <c r="Q221" s="113">
        <f t="shared" si="107"/>
        <v>2900</v>
      </c>
      <c r="R221" s="174"/>
    </row>
    <row r="222" spans="1:25" ht="20.100000000000001" customHeight="1">
      <c r="A222" s="238"/>
      <c r="B222" s="154" t="s">
        <v>1285</v>
      </c>
      <c r="C222" s="113">
        <f>C191</f>
        <v>30900</v>
      </c>
      <c r="D222" s="113">
        <f t="shared" ref="D222:G222" si="132">D191</f>
        <v>31500</v>
      </c>
      <c r="E222" s="113">
        <f t="shared" si="132"/>
        <v>34400</v>
      </c>
      <c r="F222" s="113">
        <f t="shared" si="132"/>
        <v>35100</v>
      </c>
      <c r="G222" s="113">
        <f t="shared" si="132"/>
        <v>35700</v>
      </c>
      <c r="H222" s="113">
        <f t="shared" ref="H222:L222" si="133">H191</f>
        <v>0</v>
      </c>
      <c r="I222" s="113">
        <f t="shared" si="133"/>
        <v>700</v>
      </c>
      <c r="J222" s="113">
        <f t="shared" si="133"/>
        <v>2800</v>
      </c>
      <c r="K222" s="113">
        <f t="shared" si="133"/>
        <v>2800</v>
      </c>
      <c r="L222" s="113">
        <f t="shared" si="133"/>
        <v>2800</v>
      </c>
      <c r="M222" s="113">
        <f t="shared" si="103"/>
        <v>30900</v>
      </c>
      <c r="N222" s="113">
        <f t="shared" si="104"/>
        <v>32200</v>
      </c>
      <c r="O222" s="113">
        <f t="shared" si="105"/>
        <v>37200</v>
      </c>
      <c r="P222" s="113">
        <f t="shared" si="106"/>
        <v>37900</v>
      </c>
      <c r="Q222" s="113">
        <f t="shared" si="107"/>
        <v>38500</v>
      </c>
      <c r="R222" s="174"/>
      <c r="S222" s="190">
        <f>C222+C223</f>
        <v>49800</v>
      </c>
      <c r="T222" s="190">
        <f t="shared" ref="T222:W222" si="134">D222+D223</f>
        <v>50300</v>
      </c>
      <c r="U222" s="190">
        <f t="shared" si="134"/>
        <v>53800</v>
      </c>
      <c r="V222" s="190">
        <f t="shared" si="134"/>
        <v>54700</v>
      </c>
      <c r="W222" s="190">
        <f t="shared" si="134"/>
        <v>55800</v>
      </c>
      <c r="X222" s="190"/>
      <c r="Y222" s="190"/>
    </row>
    <row r="223" spans="1:25" ht="20.100000000000001" customHeight="1">
      <c r="A223" s="239"/>
      <c r="B223" s="154" t="s">
        <v>1286</v>
      </c>
      <c r="C223" s="113">
        <f>C199</f>
        <v>18900</v>
      </c>
      <c r="D223" s="113">
        <f t="shared" ref="D223:G223" si="135">D199</f>
        <v>18800</v>
      </c>
      <c r="E223" s="113">
        <f t="shared" si="135"/>
        <v>19400</v>
      </c>
      <c r="F223" s="113">
        <f t="shared" si="135"/>
        <v>19600</v>
      </c>
      <c r="G223" s="113">
        <f t="shared" si="135"/>
        <v>20100</v>
      </c>
      <c r="H223" s="113">
        <f t="shared" ref="H223:L223" si="136">H199</f>
        <v>0</v>
      </c>
      <c r="I223" s="113">
        <f t="shared" si="136"/>
        <v>0</v>
      </c>
      <c r="J223" s="113">
        <f t="shared" si="136"/>
        <v>600</v>
      </c>
      <c r="K223" s="113">
        <f t="shared" si="136"/>
        <v>600</v>
      </c>
      <c r="L223" s="113">
        <f t="shared" si="136"/>
        <v>600</v>
      </c>
      <c r="M223" s="113">
        <f t="shared" si="103"/>
        <v>18900</v>
      </c>
      <c r="N223" s="113">
        <f t="shared" si="104"/>
        <v>18800</v>
      </c>
      <c r="O223" s="113">
        <f t="shared" si="105"/>
        <v>20000</v>
      </c>
      <c r="P223" s="113">
        <f t="shared" si="106"/>
        <v>20200</v>
      </c>
      <c r="Q223" s="113">
        <f t="shared" si="107"/>
        <v>20700</v>
      </c>
      <c r="R223" s="174"/>
      <c r="S223" s="190">
        <f>H222+H223</f>
        <v>0</v>
      </c>
      <c r="T223" s="190">
        <f t="shared" ref="T223:W223" si="137">I222+I223</f>
        <v>700</v>
      </c>
      <c r="U223" s="190">
        <f t="shared" si="137"/>
        <v>3400</v>
      </c>
      <c r="V223" s="190">
        <f t="shared" si="137"/>
        <v>3400</v>
      </c>
      <c r="W223" s="190">
        <f t="shared" si="137"/>
        <v>3400</v>
      </c>
    </row>
    <row r="225" spans="1:19" ht="20.100000000000001" customHeight="1">
      <c r="A225" s="236" t="s">
        <v>1289</v>
      </c>
      <c r="B225" s="236"/>
      <c r="C225" s="236" t="s">
        <v>1097</v>
      </c>
      <c r="D225" s="236"/>
      <c r="E225" s="236"/>
      <c r="F225" s="236"/>
      <c r="G225" s="236"/>
      <c r="H225" s="236" t="s">
        <v>1098</v>
      </c>
      <c r="I225" s="236"/>
      <c r="J225" s="236"/>
      <c r="K225" s="236"/>
      <c r="L225" s="236"/>
      <c r="M225" s="236" t="s">
        <v>660</v>
      </c>
      <c r="N225" s="236"/>
      <c r="O225" s="236"/>
      <c r="P225" s="236"/>
      <c r="Q225" s="236"/>
      <c r="S225" s="236" t="s">
        <v>1288</v>
      </c>
    </row>
    <row r="226" spans="1:19" ht="20.100000000000001" customHeight="1">
      <c r="A226" s="236"/>
      <c r="B226" s="236"/>
      <c r="C226" s="161">
        <v>2013</v>
      </c>
      <c r="D226" s="161">
        <v>2015</v>
      </c>
      <c r="E226" s="161">
        <v>2020</v>
      </c>
      <c r="F226" s="161">
        <v>2025</v>
      </c>
      <c r="G226" s="161">
        <v>2030</v>
      </c>
      <c r="H226" s="161">
        <v>2013</v>
      </c>
      <c r="I226" s="161">
        <v>2015</v>
      </c>
      <c r="J226" s="161">
        <v>2020</v>
      </c>
      <c r="K226" s="161">
        <v>2025</v>
      </c>
      <c r="L226" s="161">
        <v>2030</v>
      </c>
      <c r="M226" s="161">
        <v>2013</v>
      </c>
      <c r="N226" s="161">
        <v>2015</v>
      </c>
      <c r="O226" s="161">
        <v>2020</v>
      </c>
      <c r="P226" s="161">
        <v>2025</v>
      </c>
      <c r="Q226" s="161">
        <v>2030</v>
      </c>
      <c r="S226" s="236"/>
    </row>
    <row r="227" spans="1:19" ht="20.100000000000001" customHeight="1">
      <c r="A227" s="236" t="s">
        <v>1287</v>
      </c>
      <c r="B227" s="236"/>
      <c r="C227" s="113">
        <f>C208</f>
        <v>129000</v>
      </c>
      <c r="D227" s="113">
        <f t="shared" ref="D227:L227" si="138">D208</f>
        <v>130500</v>
      </c>
      <c r="E227" s="113">
        <f t="shared" si="138"/>
        <v>133200</v>
      </c>
      <c r="F227" s="113">
        <f t="shared" si="138"/>
        <v>136200</v>
      </c>
      <c r="G227" s="113">
        <f t="shared" si="138"/>
        <v>138600</v>
      </c>
      <c r="H227" s="113">
        <f t="shared" si="138"/>
        <v>0</v>
      </c>
      <c r="I227" s="113">
        <f t="shared" si="138"/>
        <v>2200</v>
      </c>
      <c r="J227" s="113">
        <f t="shared" si="138"/>
        <v>7800</v>
      </c>
      <c r="K227" s="113">
        <f t="shared" si="138"/>
        <v>7800</v>
      </c>
      <c r="L227" s="113">
        <f t="shared" si="138"/>
        <v>7800</v>
      </c>
      <c r="M227" s="113" t="e">
        <f>SUM(M228:M234)</f>
        <v>#REF!</v>
      </c>
      <c r="N227" s="113" t="e">
        <f>SUM(N228:N234)</f>
        <v>#REF!</v>
      </c>
      <c r="O227" s="113" t="e">
        <f>SUM(O228:O234)</f>
        <v>#REF!</v>
      </c>
      <c r="P227" s="113" t="e">
        <f>SUM(P228:P234)</f>
        <v>#REF!</v>
      </c>
      <c r="Q227" s="113" t="e">
        <f>SUM(Q228:Q234)</f>
        <v>#REF!</v>
      </c>
      <c r="S227" s="161" t="e">
        <f>IF(SUM(C227:Q227)=SUM(C5:Q5),"OK","NG")</f>
        <v>#REF!</v>
      </c>
    </row>
    <row r="228" spans="1:19" ht="20.100000000000001" customHeight="1">
      <c r="A228" s="236"/>
      <c r="B228" s="161" t="s">
        <v>1290</v>
      </c>
      <c r="C228" s="113" t="e">
        <f>C227-SUM(C229:C234)</f>
        <v>#REF!</v>
      </c>
      <c r="D228" s="113" t="e">
        <f t="shared" ref="D228:G228" si="139">D227-SUM(D229:D234)</f>
        <v>#REF!</v>
      </c>
      <c r="E228" s="113" t="e">
        <f t="shared" si="139"/>
        <v>#REF!</v>
      </c>
      <c r="F228" s="113" t="e">
        <f t="shared" si="139"/>
        <v>#REF!</v>
      </c>
      <c r="G228" s="113" t="e">
        <f t="shared" si="139"/>
        <v>#REF!</v>
      </c>
      <c r="H228" s="113" t="e">
        <f t="shared" ref="H228" si="140">H227-SUM(H229:H234)</f>
        <v>#REF!</v>
      </c>
      <c r="I228" s="113" t="e">
        <f t="shared" ref="I228" si="141">I227-SUM(I229:I234)</f>
        <v>#REF!</v>
      </c>
      <c r="J228" s="113" t="e">
        <f t="shared" ref="J228" si="142">J227-SUM(J229:J234)</f>
        <v>#REF!</v>
      </c>
      <c r="K228" s="113" t="e">
        <f t="shared" ref="K228" si="143">K227-SUM(K229:K234)</f>
        <v>#REF!</v>
      </c>
      <c r="L228" s="113" t="e">
        <f t="shared" ref="L228" si="144">L227-SUM(L229:L234)</f>
        <v>#REF!</v>
      </c>
      <c r="M228" s="113" t="e">
        <f t="shared" ref="M228:M234" si="145">C228+H228</f>
        <v>#REF!</v>
      </c>
      <c r="N228" s="113" t="e">
        <f t="shared" ref="N228:N234" si="146">D228+I228</f>
        <v>#REF!</v>
      </c>
      <c r="O228" s="113" t="e">
        <f t="shared" ref="O228:O234" si="147">E228+J228</f>
        <v>#REF!</v>
      </c>
      <c r="P228" s="113" t="e">
        <f t="shared" ref="P228:P234" si="148">F228+K228</f>
        <v>#REF!</v>
      </c>
      <c r="Q228" s="113" t="e">
        <f t="shared" ref="Q228:Q234" si="149">G228+L228</f>
        <v>#REF!</v>
      </c>
    </row>
    <row r="229" spans="1:19" ht="20.100000000000001" customHeight="1">
      <c r="A229" s="236"/>
      <c r="B229" s="161" t="s">
        <v>1291</v>
      </c>
      <c r="C229" s="113" t="e">
        <f>ROUND(#REF!,-2)</f>
        <v>#REF!</v>
      </c>
      <c r="D229" s="113" t="e">
        <f>ROUND(#REF!,-2)</f>
        <v>#REF!</v>
      </c>
      <c r="E229" s="113" t="e">
        <f>ROUND(#REF!,-2)</f>
        <v>#REF!</v>
      </c>
      <c r="F229" s="113" t="e">
        <f>ROUND(#REF!,-2)</f>
        <v>#REF!</v>
      </c>
      <c r="G229" s="113" t="e">
        <f>ROUND(#REF!,-2)</f>
        <v>#REF!</v>
      </c>
      <c r="H229" s="113" t="e">
        <f>ROUND(#REF!,-2)</f>
        <v>#REF!</v>
      </c>
      <c r="I229" s="113" t="e">
        <f>ROUND(#REF!,-2)</f>
        <v>#REF!</v>
      </c>
      <c r="J229" s="113" t="e">
        <f>ROUND(#REF!,-2)</f>
        <v>#REF!</v>
      </c>
      <c r="K229" s="113" t="e">
        <f>ROUND(#REF!,-2)</f>
        <v>#REF!</v>
      </c>
      <c r="L229" s="113" t="e">
        <f>ROUND(#REF!,-2)</f>
        <v>#REF!</v>
      </c>
      <c r="M229" s="113" t="e">
        <f t="shared" si="145"/>
        <v>#REF!</v>
      </c>
      <c r="N229" s="113" t="e">
        <f t="shared" si="146"/>
        <v>#REF!</v>
      </c>
      <c r="O229" s="113" t="e">
        <f t="shared" si="147"/>
        <v>#REF!</v>
      </c>
      <c r="P229" s="113" t="e">
        <f t="shared" si="148"/>
        <v>#REF!</v>
      </c>
      <c r="Q229" s="113" t="e">
        <f t="shared" si="149"/>
        <v>#REF!</v>
      </c>
    </row>
    <row r="230" spans="1:19" ht="20.100000000000001" customHeight="1">
      <c r="A230" s="236"/>
      <c r="B230" s="161" t="s">
        <v>1292</v>
      </c>
      <c r="C230" s="113" t="e">
        <f>ROUND(#REF!,-2)</f>
        <v>#REF!</v>
      </c>
      <c r="D230" s="113" t="e">
        <f>ROUND(#REF!,-2)</f>
        <v>#REF!</v>
      </c>
      <c r="E230" s="113" t="e">
        <f>ROUND(#REF!,-2)</f>
        <v>#REF!</v>
      </c>
      <c r="F230" s="113" t="e">
        <f>ROUND(#REF!,-2)</f>
        <v>#REF!</v>
      </c>
      <c r="G230" s="113" t="e">
        <f>ROUND(#REF!,-2)</f>
        <v>#REF!</v>
      </c>
      <c r="H230" s="113" t="e">
        <f>ROUND(#REF!,-2)</f>
        <v>#REF!</v>
      </c>
      <c r="I230" s="113" t="e">
        <f>ROUND(#REF!,-2)</f>
        <v>#REF!</v>
      </c>
      <c r="J230" s="113" t="e">
        <f>ROUND(#REF!,-2)</f>
        <v>#REF!</v>
      </c>
      <c r="K230" s="113" t="e">
        <f>ROUND(#REF!,-2)</f>
        <v>#REF!</v>
      </c>
      <c r="L230" s="113" t="e">
        <f>ROUND(#REF!,-2)</f>
        <v>#REF!</v>
      </c>
      <c r="M230" s="113" t="e">
        <f t="shared" si="145"/>
        <v>#REF!</v>
      </c>
      <c r="N230" s="113" t="e">
        <f t="shared" si="146"/>
        <v>#REF!</v>
      </c>
      <c r="O230" s="113" t="e">
        <f t="shared" si="147"/>
        <v>#REF!</v>
      </c>
      <c r="P230" s="113" t="e">
        <f t="shared" si="148"/>
        <v>#REF!</v>
      </c>
      <c r="Q230" s="113" t="e">
        <f t="shared" si="149"/>
        <v>#REF!</v>
      </c>
    </row>
    <row r="231" spans="1:19" ht="20.100000000000001" customHeight="1">
      <c r="A231" s="236"/>
      <c r="B231" s="161" t="s">
        <v>1293</v>
      </c>
      <c r="C231" s="113" t="e">
        <f>ROUND(#REF!,-2)</f>
        <v>#REF!</v>
      </c>
      <c r="D231" s="113" t="e">
        <f>ROUND(#REF!,-2)</f>
        <v>#REF!</v>
      </c>
      <c r="E231" s="113" t="e">
        <f>ROUND(#REF!,-2)</f>
        <v>#REF!</v>
      </c>
      <c r="F231" s="113" t="e">
        <f>ROUND(#REF!,-2)</f>
        <v>#REF!</v>
      </c>
      <c r="G231" s="113" t="e">
        <f>ROUND(#REF!,-2)</f>
        <v>#REF!</v>
      </c>
      <c r="H231" s="113" t="e">
        <f>ROUND(#REF!,-2)</f>
        <v>#REF!</v>
      </c>
      <c r="I231" s="113" t="e">
        <f>ROUND(#REF!,-2)</f>
        <v>#REF!</v>
      </c>
      <c r="J231" s="113" t="e">
        <f>ROUND(#REF!,-2)</f>
        <v>#REF!</v>
      </c>
      <c r="K231" s="113" t="e">
        <f>ROUND(#REF!,-2)</f>
        <v>#REF!</v>
      </c>
      <c r="L231" s="113" t="e">
        <f>ROUND(#REF!,-2)</f>
        <v>#REF!</v>
      </c>
      <c r="M231" s="113" t="e">
        <f t="shared" si="145"/>
        <v>#REF!</v>
      </c>
      <c r="N231" s="113" t="e">
        <f t="shared" si="146"/>
        <v>#REF!</v>
      </c>
      <c r="O231" s="113" t="e">
        <f t="shared" si="147"/>
        <v>#REF!</v>
      </c>
      <c r="P231" s="113" t="e">
        <f t="shared" si="148"/>
        <v>#REF!</v>
      </c>
      <c r="Q231" s="113" t="e">
        <f t="shared" si="149"/>
        <v>#REF!</v>
      </c>
    </row>
    <row r="232" spans="1:19" ht="20.100000000000001" customHeight="1">
      <c r="A232" s="236"/>
      <c r="B232" s="161" t="s">
        <v>1294</v>
      </c>
      <c r="C232" s="113" t="e">
        <f>ROUND(#REF!,-2)</f>
        <v>#REF!</v>
      </c>
      <c r="D232" s="113" t="e">
        <f>ROUND(#REF!,-2)</f>
        <v>#REF!</v>
      </c>
      <c r="E232" s="113" t="e">
        <f>ROUND(#REF!,-2)</f>
        <v>#REF!</v>
      </c>
      <c r="F232" s="113" t="e">
        <f>ROUND(#REF!,-2)</f>
        <v>#REF!</v>
      </c>
      <c r="G232" s="113" t="e">
        <f>ROUND(#REF!,-2)</f>
        <v>#REF!</v>
      </c>
      <c r="H232" s="113" t="e">
        <f>ROUND(#REF!,-2)</f>
        <v>#REF!</v>
      </c>
      <c r="I232" s="113" t="e">
        <f>ROUND(#REF!,-2)</f>
        <v>#REF!</v>
      </c>
      <c r="J232" s="113" t="e">
        <f>ROUND(#REF!,-2)</f>
        <v>#REF!</v>
      </c>
      <c r="K232" s="113" t="e">
        <f>ROUND(#REF!,-2)</f>
        <v>#REF!</v>
      </c>
      <c r="L232" s="113" t="e">
        <f>ROUND(#REF!,-2)</f>
        <v>#REF!</v>
      </c>
      <c r="M232" s="113" t="e">
        <f t="shared" si="145"/>
        <v>#REF!</v>
      </c>
      <c r="N232" s="113" t="e">
        <f t="shared" si="146"/>
        <v>#REF!</v>
      </c>
      <c r="O232" s="113" t="e">
        <f t="shared" si="147"/>
        <v>#REF!</v>
      </c>
      <c r="P232" s="113" t="e">
        <f t="shared" si="148"/>
        <v>#REF!</v>
      </c>
      <c r="Q232" s="113" t="e">
        <f t="shared" si="149"/>
        <v>#REF!</v>
      </c>
    </row>
    <row r="233" spans="1:19" ht="20.100000000000001" customHeight="1">
      <c r="A233" s="236"/>
      <c r="B233" s="161" t="s">
        <v>1295</v>
      </c>
      <c r="C233" s="113" t="e">
        <f>ROUND(#REF!,-2)</f>
        <v>#REF!</v>
      </c>
      <c r="D233" s="113" t="e">
        <f>ROUND(#REF!,-2)</f>
        <v>#REF!</v>
      </c>
      <c r="E233" s="113" t="e">
        <f>ROUND(#REF!,-2)</f>
        <v>#REF!</v>
      </c>
      <c r="F233" s="113" t="e">
        <f>ROUND(#REF!,-2)</f>
        <v>#REF!</v>
      </c>
      <c r="G233" s="113" t="e">
        <f>ROUND(#REF!,-2)</f>
        <v>#REF!</v>
      </c>
      <c r="H233" s="113" t="e">
        <f>ROUND(#REF!,-2)</f>
        <v>#REF!</v>
      </c>
      <c r="I233" s="113" t="e">
        <f>ROUND(#REF!,-2)</f>
        <v>#REF!</v>
      </c>
      <c r="J233" s="113" t="e">
        <f>ROUND(#REF!,-2)</f>
        <v>#REF!</v>
      </c>
      <c r="K233" s="113" t="e">
        <f>ROUND(#REF!,-2)</f>
        <v>#REF!</v>
      </c>
      <c r="L233" s="113" t="e">
        <f>ROUND(#REF!,-2)</f>
        <v>#REF!</v>
      </c>
      <c r="M233" s="113" t="e">
        <f t="shared" si="145"/>
        <v>#REF!</v>
      </c>
      <c r="N233" s="113" t="e">
        <f t="shared" si="146"/>
        <v>#REF!</v>
      </c>
      <c r="O233" s="113" t="e">
        <f t="shared" si="147"/>
        <v>#REF!</v>
      </c>
      <c r="P233" s="113" t="e">
        <f t="shared" si="148"/>
        <v>#REF!</v>
      </c>
      <c r="Q233" s="113" t="e">
        <f t="shared" si="149"/>
        <v>#REF!</v>
      </c>
    </row>
    <row r="234" spans="1:19" ht="20.100000000000001" customHeight="1">
      <c r="A234" s="236"/>
      <c r="B234" s="161" t="s">
        <v>1296</v>
      </c>
      <c r="C234" s="113" t="e">
        <f>ROUND(#REF!,-2)</f>
        <v>#REF!</v>
      </c>
      <c r="D234" s="113" t="e">
        <f>ROUND(#REF!,-2)</f>
        <v>#REF!</v>
      </c>
      <c r="E234" s="113" t="e">
        <f>ROUND(#REF!,-2)</f>
        <v>#REF!</v>
      </c>
      <c r="F234" s="113" t="e">
        <f>ROUND(#REF!,-2)</f>
        <v>#REF!</v>
      </c>
      <c r="G234" s="113" t="e">
        <f>ROUND(#REF!,-2)</f>
        <v>#REF!</v>
      </c>
      <c r="H234" s="113" t="e">
        <f>ROUND(#REF!,-2)</f>
        <v>#REF!</v>
      </c>
      <c r="I234" s="113" t="e">
        <f>ROUND(#REF!,-2)</f>
        <v>#REF!</v>
      </c>
      <c r="J234" s="113" t="e">
        <f>ROUND(#REF!,-2)</f>
        <v>#REF!</v>
      </c>
      <c r="K234" s="113" t="e">
        <f>ROUND(#REF!,-2)</f>
        <v>#REF!</v>
      </c>
      <c r="L234" s="113" t="e">
        <f>ROUND(#REF!,-2)</f>
        <v>#REF!</v>
      </c>
      <c r="M234" s="113" t="e">
        <f t="shared" si="145"/>
        <v>#REF!</v>
      </c>
      <c r="N234" s="113" t="e">
        <f t="shared" si="146"/>
        <v>#REF!</v>
      </c>
      <c r="O234" s="113" t="e">
        <f t="shared" si="147"/>
        <v>#REF!</v>
      </c>
      <c r="P234" s="113" t="e">
        <f t="shared" si="148"/>
        <v>#REF!</v>
      </c>
      <c r="Q234" s="113" t="e">
        <f t="shared" si="149"/>
        <v>#REF!</v>
      </c>
    </row>
  </sheetData>
  <mergeCells count="34">
    <mergeCell ref="A228:A234"/>
    <mergeCell ref="S225:S226"/>
    <mergeCell ref="A225:B226"/>
    <mergeCell ref="C225:G225"/>
    <mergeCell ref="H225:L225"/>
    <mergeCell ref="M225:Q225"/>
    <mergeCell ref="A227:B227"/>
    <mergeCell ref="S206:S207"/>
    <mergeCell ref="A89:A101"/>
    <mergeCell ref="A102:A122"/>
    <mergeCell ref="A123:A137"/>
    <mergeCell ref="A138:A155"/>
    <mergeCell ref="M3:Q3"/>
    <mergeCell ref="A206:B207"/>
    <mergeCell ref="C206:G206"/>
    <mergeCell ref="H206:L206"/>
    <mergeCell ref="M206:Q206"/>
    <mergeCell ref="A156:A170"/>
    <mergeCell ref="A171:A181"/>
    <mergeCell ref="A182:A190"/>
    <mergeCell ref="A191:A198"/>
    <mergeCell ref="A199:A203"/>
    <mergeCell ref="C3:G3"/>
    <mergeCell ref="A60:A74"/>
    <mergeCell ref="A3:B4"/>
    <mergeCell ref="A5:B5"/>
    <mergeCell ref="A6:A19"/>
    <mergeCell ref="A20:A33"/>
    <mergeCell ref="A75:A88"/>
    <mergeCell ref="A46:A59"/>
    <mergeCell ref="A208:B208"/>
    <mergeCell ref="A209:A223"/>
    <mergeCell ref="H3:L3"/>
    <mergeCell ref="A34:A4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76"/>
  <sheetViews>
    <sheetView view="pageBreakPreview" zoomScaleSheetLayoutView="100" workbookViewId="0">
      <selection activeCell="J80" sqref="J80"/>
    </sheetView>
  </sheetViews>
  <sheetFormatPr defaultColWidth="10.625" defaultRowHeight="20.100000000000001" customHeight="1" outlineLevelRow="1" outlineLevelCol="1"/>
  <cols>
    <col min="1" max="2" width="11.125" style="66" customWidth="1"/>
    <col min="3" max="3" width="12.625" style="66" hidden="1" customWidth="1" outlineLevel="1"/>
    <col min="4" max="4" width="11.125" style="66" customWidth="1" collapsed="1"/>
    <col min="5" max="13" width="11.125" style="66" customWidth="1"/>
    <col min="14" max="16384" width="10.625" style="66"/>
  </cols>
  <sheetData>
    <row r="1" spans="1:13" s="110" customFormat="1" ht="24.95" customHeight="1">
      <c r="A1" s="109" t="s">
        <v>836</v>
      </c>
    </row>
    <row r="2" spans="1:13" s="110" customFormat="1" ht="24.95" customHeight="1">
      <c r="A2" s="109" t="s">
        <v>837</v>
      </c>
      <c r="E2" s="111"/>
      <c r="G2" s="111"/>
      <c r="H2" s="111"/>
    </row>
    <row r="3" spans="1:13" ht="20.100000000000001" customHeight="1">
      <c r="A3" s="236" t="s">
        <v>805</v>
      </c>
      <c r="B3" s="236"/>
      <c r="C3" s="236" t="s">
        <v>838</v>
      </c>
      <c r="D3" s="236" t="s">
        <v>806</v>
      </c>
      <c r="E3" s="236"/>
      <c r="F3" s="236"/>
      <c r="G3" s="236"/>
      <c r="H3" s="236"/>
      <c r="I3" s="236" t="s">
        <v>1248</v>
      </c>
      <c r="J3" s="236"/>
      <c r="K3" s="236"/>
      <c r="L3" s="236"/>
      <c r="M3" s="236"/>
    </row>
    <row r="4" spans="1:13" ht="20.100000000000001" customHeight="1">
      <c r="A4" s="236"/>
      <c r="B4" s="236"/>
      <c r="C4" s="236"/>
      <c r="D4" s="154">
        <v>2013</v>
      </c>
      <c r="E4" s="154">
        <v>2015</v>
      </c>
      <c r="F4" s="154">
        <v>2020</v>
      </c>
      <c r="G4" s="154">
        <v>2025</v>
      </c>
      <c r="H4" s="154">
        <v>2030</v>
      </c>
      <c r="I4" s="154">
        <v>2013</v>
      </c>
      <c r="J4" s="154">
        <v>2015</v>
      </c>
      <c r="K4" s="154">
        <v>2020</v>
      </c>
      <c r="L4" s="154">
        <v>2025</v>
      </c>
      <c r="M4" s="154">
        <v>2030</v>
      </c>
    </row>
    <row r="5" spans="1:13" ht="24.95" customHeight="1">
      <c r="A5" s="236" t="s">
        <v>828</v>
      </c>
      <c r="B5" s="236"/>
      <c r="C5" s="236"/>
      <c r="D5" s="158">
        <f>D6+D16+D29+D36+D46+D70</f>
        <v>0</v>
      </c>
      <c r="E5" s="158">
        <f>E6+E16+E29+E36+E46+E56+E59+E62+E66+E70</f>
        <v>2200</v>
      </c>
      <c r="F5" s="158">
        <f t="shared" ref="F5:M5" si="0">F6+F16+F29+F36+F46+F56+F59+F62+F66+F70</f>
        <v>7815</v>
      </c>
      <c r="G5" s="158">
        <f t="shared" si="0"/>
        <v>7815</v>
      </c>
      <c r="H5" s="158">
        <f t="shared" si="0"/>
        <v>7815</v>
      </c>
      <c r="I5" s="158">
        <f t="shared" si="0"/>
        <v>0</v>
      </c>
      <c r="J5" s="158">
        <f t="shared" si="0"/>
        <v>5512</v>
      </c>
      <c r="K5" s="158">
        <f t="shared" si="0"/>
        <v>15173</v>
      </c>
      <c r="L5" s="158">
        <f t="shared" si="0"/>
        <v>15173</v>
      </c>
      <c r="M5" s="158">
        <f t="shared" si="0"/>
        <v>15173</v>
      </c>
    </row>
    <row r="6" spans="1:13" ht="24.95" customHeight="1">
      <c r="A6" s="236" t="s">
        <v>692</v>
      </c>
      <c r="B6" s="236" t="s">
        <v>816</v>
      </c>
      <c r="C6" s="154" t="s">
        <v>816</v>
      </c>
      <c r="D6" s="158">
        <v>0</v>
      </c>
      <c r="E6" s="158">
        <f>SUMPRODUCT(('2.사회적인구 집계'!$D$7:$D$28=$C6)*('2.사회적인구 집계'!$H$7:$H$28))</f>
        <v>631</v>
      </c>
      <c r="F6" s="158">
        <f>SUMPRODUCT(('2.사회적인구 집계'!$D$7:$D$28=$C6)*('2.사회적인구 집계'!$I$7:$I$28))</f>
        <v>2610</v>
      </c>
      <c r="G6" s="158">
        <f>SUMPRODUCT(('2.사회적인구 집계'!$D$7:$D$28=$C6)*('2.사회적인구 집계'!$J$7:$J$28))</f>
        <v>2610</v>
      </c>
      <c r="H6" s="158">
        <f>SUMPRODUCT(('2.사회적인구 집계'!$D$7:$D$28=$C6)*('2.사회적인구 집계'!$K$7:$K$28))</f>
        <v>2610</v>
      </c>
      <c r="I6" s="158">
        <v>0</v>
      </c>
      <c r="J6" s="158">
        <f>SUMPRODUCT(('2.사회적인구 집계'!$D$7:$D$28=$C6)*('2.사회적인구 집계'!$M$7:$M$28))</f>
        <v>1580</v>
      </c>
      <c r="K6" s="158">
        <f>SUMPRODUCT(('2.사회적인구 집계'!$D$7:$D$28=$C6)*('2.사회적인구 집계'!$N$7:$N$28))</f>
        <v>6539</v>
      </c>
      <c r="L6" s="158">
        <f>SUMPRODUCT(('2.사회적인구 집계'!$D$7:$D$28=$C6)*('2.사회적인구 집계'!$O$7:$O$28))</f>
        <v>6539</v>
      </c>
      <c r="M6" s="158">
        <f>SUMPRODUCT(('2.사회적인구 집계'!$D$7:$D$28=$C6)*('2.사회적인구 집계'!$P$7:$P$28))</f>
        <v>6539</v>
      </c>
    </row>
    <row r="7" spans="1:13" ht="24.95" hidden="1" customHeight="1" outlineLevel="1">
      <c r="A7" s="236"/>
      <c r="B7" s="236"/>
      <c r="C7" s="154" t="s">
        <v>829</v>
      </c>
      <c r="D7" s="158">
        <f>ROUND(D$6/COUNTA($C$7:$C$15),0)</f>
        <v>0</v>
      </c>
      <c r="E7" s="158">
        <f>ROUND(E$6/COUNTA($C$7:$C$15),0)</f>
        <v>70</v>
      </c>
      <c r="F7" s="158">
        <f t="shared" ref="F7:M14" si="1">ROUND(F$6/COUNTA($C$7:$C$15),0)</f>
        <v>290</v>
      </c>
      <c r="G7" s="158">
        <f t="shared" si="1"/>
        <v>290</v>
      </c>
      <c r="H7" s="158">
        <f t="shared" si="1"/>
        <v>290</v>
      </c>
      <c r="I7" s="158">
        <f t="shared" si="1"/>
        <v>0</v>
      </c>
      <c r="J7" s="158">
        <f t="shared" si="1"/>
        <v>176</v>
      </c>
      <c r="K7" s="158">
        <f t="shared" si="1"/>
        <v>727</v>
      </c>
      <c r="L7" s="158">
        <f t="shared" si="1"/>
        <v>727</v>
      </c>
      <c r="M7" s="158">
        <f t="shared" si="1"/>
        <v>727</v>
      </c>
    </row>
    <row r="8" spans="1:13" ht="24.95" hidden="1" customHeight="1" outlineLevel="1">
      <c r="A8" s="236"/>
      <c r="B8" s="236"/>
      <c r="C8" s="154" t="s">
        <v>830</v>
      </c>
      <c r="D8" s="158">
        <f t="shared" ref="D8:H14" si="2">ROUND(D$6/COUNTA($C$7:$C$15),0)</f>
        <v>0</v>
      </c>
      <c r="E8" s="158">
        <f t="shared" si="2"/>
        <v>70</v>
      </c>
      <c r="F8" s="158">
        <f t="shared" si="2"/>
        <v>290</v>
      </c>
      <c r="G8" s="158">
        <f t="shared" si="2"/>
        <v>290</v>
      </c>
      <c r="H8" s="158">
        <f t="shared" si="2"/>
        <v>290</v>
      </c>
      <c r="I8" s="158">
        <f t="shared" si="1"/>
        <v>0</v>
      </c>
      <c r="J8" s="158">
        <f t="shared" si="1"/>
        <v>176</v>
      </c>
      <c r="K8" s="158">
        <f t="shared" si="1"/>
        <v>727</v>
      </c>
      <c r="L8" s="158">
        <f t="shared" si="1"/>
        <v>727</v>
      </c>
      <c r="M8" s="158">
        <f t="shared" si="1"/>
        <v>727</v>
      </c>
    </row>
    <row r="9" spans="1:13" ht="24.95" hidden="1" customHeight="1" outlineLevel="1">
      <c r="A9" s="236"/>
      <c r="B9" s="236"/>
      <c r="C9" s="154" t="s">
        <v>695</v>
      </c>
      <c r="D9" s="158">
        <f t="shared" si="2"/>
        <v>0</v>
      </c>
      <c r="E9" s="158">
        <f t="shared" si="2"/>
        <v>70</v>
      </c>
      <c r="F9" s="158">
        <f t="shared" si="2"/>
        <v>290</v>
      </c>
      <c r="G9" s="158">
        <f t="shared" si="2"/>
        <v>290</v>
      </c>
      <c r="H9" s="158">
        <f t="shared" si="2"/>
        <v>290</v>
      </c>
      <c r="I9" s="158">
        <f t="shared" si="1"/>
        <v>0</v>
      </c>
      <c r="J9" s="158">
        <f t="shared" si="1"/>
        <v>176</v>
      </c>
      <c r="K9" s="158">
        <f t="shared" si="1"/>
        <v>727</v>
      </c>
      <c r="L9" s="158">
        <f t="shared" si="1"/>
        <v>727</v>
      </c>
      <c r="M9" s="158">
        <f t="shared" si="1"/>
        <v>727</v>
      </c>
    </row>
    <row r="10" spans="1:13" ht="24.95" hidden="1" customHeight="1" outlineLevel="1">
      <c r="A10" s="236"/>
      <c r="B10" s="236"/>
      <c r="C10" s="154" t="s">
        <v>696</v>
      </c>
      <c r="D10" s="158">
        <f t="shared" si="2"/>
        <v>0</v>
      </c>
      <c r="E10" s="158">
        <f t="shared" si="2"/>
        <v>70</v>
      </c>
      <c r="F10" s="158">
        <f t="shared" si="2"/>
        <v>290</v>
      </c>
      <c r="G10" s="158">
        <f t="shared" si="2"/>
        <v>290</v>
      </c>
      <c r="H10" s="158">
        <f t="shared" si="2"/>
        <v>290</v>
      </c>
      <c r="I10" s="158">
        <f t="shared" si="1"/>
        <v>0</v>
      </c>
      <c r="J10" s="158">
        <f t="shared" si="1"/>
        <v>176</v>
      </c>
      <c r="K10" s="158">
        <f t="shared" si="1"/>
        <v>727</v>
      </c>
      <c r="L10" s="158">
        <f t="shared" si="1"/>
        <v>727</v>
      </c>
      <c r="M10" s="158">
        <f t="shared" si="1"/>
        <v>727</v>
      </c>
    </row>
    <row r="11" spans="1:13" ht="24.95" hidden="1" customHeight="1" outlineLevel="1">
      <c r="A11" s="236"/>
      <c r="B11" s="236"/>
      <c r="C11" s="154" t="s">
        <v>697</v>
      </c>
      <c r="D11" s="158">
        <f t="shared" si="2"/>
        <v>0</v>
      </c>
      <c r="E11" s="158">
        <f t="shared" si="2"/>
        <v>70</v>
      </c>
      <c r="F11" s="158">
        <f t="shared" si="2"/>
        <v>290</v>
      </c>
      <c r="G11" s="158">
        <f t="shared" si="2"/>
        <v>290</v>
      </c>
      <c r="H11" s="158">
        <f t="shared" si="2"/>
        <v>290</v>
      </c>
      <c r="I11" s="158">
        <f t="shared" si="1"/>
        <v>0</v>
      </c>
      <c r="J11" s="158">
        <f t="shared" si="1"/>
        <v>176</v>
      </c>
      <c r="K11" s="158">
        <f t="shared" si="1"/>
        <v>727</v>
      </c>
      <c r="L11" s="158">
        <f t="shared" si="1"/>
        <v>727</v>
      </c>
      <c r="M11" s="158">
        <f t="shared" si="1"/>
        <v>727</v>
      </c>
    </row>
    <row r="12" spans="1:13" ht="24.95" hidden="1" customHeight="1" outlineLevel="1">
      <c r="A12" s="236"/>
      <c r="B12" s="236"/>
      <c r="C12" s="154" t="s">
        <v>698</v>
      </c>
      <c r="D12" s="158">
        <f t="shared" si="2"/>
        <v>0</v>
      </c>
      <c r="E12" s="158">
        <f t="shared" si="2"/>
        <v>70</v>
      </c>
      <c r="F12" s="158">
        <f t="shared" si="2"/>
        <v>290</v>
      </c>
      <c r="G12" s="158">
        <f t="shared" si="2"/>
        <v>290</v>
      </c>
      <c r="H12" s="158">
        <f t="shared" si="2"/>
        <v>290</v>
      </c>
      <c r="I12" s="158">
        <f t="shared" si="1"/>
        <v>0</v>
      </c>
      <c r="J12" s="158">
        <f t="shared" si="1"/>
        <v>176</v>
      </c>
      <c r="K12" s="158">
        <f t="shared" si="1"/>
        <v>727</v>
      </c>
      <c r="L12" s="158">
        <f t="shared" si="1"/>
        <v>727</v>
      </c>
      <c r="M12" s="158">
        <f t="shared" si="1"/>
        <v>727</v>
      </c>
    </row>
    <row r="13" spans="1:13" ht="24.95" hidden="1" customHeight="1" outlineLevel="1">
      <c r="A13" s="236"/>
      <c r="B13" s="236"/>
      <c r="C13" s="154" t="s">
        <v>699</v>
      </c>
      <c r="D13" s="158">
        <f t="shared" si="2"/>
        <v>0</v>
      </c>
      <c r="E13" s="158">
        <f t="shared" si="2"/>
        <v>70</v>
      </c>
      <c r="F13" s="158">
        <f t="shared" si="2"/>
        <v>290</v>
      </c>
      <c r="G13" s="158">
        <f t="shared" si="2"/>
        <v>290</v>
      </c>
      <c r="H13" s="158">
        <f t="shared" si="2"/>
        <v>290</v>
      </c>
      <c r="I13" s="158">
        <f t="shared" si="1"/>
        <v>0</v>
      </c>
      <c r="J13" s="158">
        <f t="shared" si="1"/>
        <v>176</v>
      </c>
      <c r="K13" s="158">
        <f t="shared" si="1"/>
        <v>727</v>
      </c>
      <c r="L13" s="158">
        <f t="shared" si="1"/>
        <v>727</v>
      </c>
      <c r="M13" s="158">
        <f t="shared" si="1"/>
        <v>727</v>
      </c>
    </row>
    <row r="14" spans="1:13" ht="24.95" hidden="1" customHeight="1" outlineLevel="1">
      <c r="A14" s="236"/>
      <c r="B14" s="236"/>
      <c r="C14" s="154" t="s">
        <v>700</v>
      </c>
      <c r="D14" s="158">
        <f t="shared" si="2"/>
        <v>0</v>
      </c>
      <c r="E14" s="158">
        <f t="shared" si="2"/>
        <v>70</v>
      </c>
      <c r="F14" s="158">
        <f t="shared" si="2"/>
        <v>290</v>
      </c>
      <c r="G14" s="158">
        <f t="shared" si="2"/>
        <v>290</v>
      </c>
      <c r="H14" s="158">
        <f t="shared" si="2"/>
        <v>290</v>
      </c>
      <c r="I14" s="158">
        <f t="shared" si="1"/>
        <v>0</v>
      </c>
      <c r="J14" s="158">
        <f t="shared" si="1"/>
        <v>176</v>
      </c>
      <c r="K14" s="158">
        <f t="shared" si="1"/>
        <v>727</v>
      </c>
      <c r="L14" s="158">
        <f t="shared" si="1"/>
        <v>727</v>
      </c>
      <c r="M14" s="158">
        <f t="shared" si="1"/>
        <v>727</v>
      </c>
    </row>
    <row r="15" spans="1:13" ht="24.95" hidden="1" customHeight="1" outlineLevel="1">
      <c r="A15" s="236"/>
      <c r="B15" s="236"/>
      <c r="C15" s="154" t="s">
        <v>701</v>
      </c>
      <c r="D15" s="158">
        <f>D6-SUM(D7:D14)</f>
        <v>0</v>
      </c>
      <c r="E15" s="158">
        <f>E6-SUM(E7:E14)</f>
        <v>71</v>
      </c>
      <c r="F15" s="158">
        <f t="shared" ref="F15:M15" si="3">F6-SUM(F7:F14)</f>
        <v>290</v>
      </c>
      <c r="G15" s="158">
        <f t="shared" si="3"/>
        <v>290</v>
      </c>
      <c r="H15" s="158">
        <f t="shared" si="3"/>
        <v>290</v>
      </c>
      <c r="I15" s="158">
        <f t="shared" si="3"/>
        <v>0</v>
      </c>
      <c r="J15" s="158">
        <f t="shared" si="3"/>
        <v>172</v>
      </c>
      <c r="K15" s="158">
        <f t="shared" si="3"/>
        <v>723</v>
      </c>
      <c r="L15" s="158">
        <f t="shared" si="3"/>
        <v>723</v>
      </c>
      <c r="M15" s="158">
        <f t="shared" si="3"/>
        <v>723</v>
      </c>
    </row>
    <row r="16" spans="1:13" ht="24.95" customHeight="1" collapsed="1">
      <c r="A16" s="236"/>
      <c r="B16" s="236" t="s">
        <v>692</v>
      </c>
      <c r="C16" s="154" t="s">
        <v>692</v>
      </c>
      <c r="D16" s="158">
        <v>0</v>
      </c>
      <c r="E16" s="158">
        <f>SUMPRODUCT(('2.사회적인구 집계'!$D$7:$D$28=$C16)*('2.사회적인구 집계'!$H$7:$H$28))</f>
        <v>78</v>
      </c>
      <c r="F16" s="158">
        <f>SUMPRODUCT(('2.사회적인구 집계'!$D$7:$D$28=$C16)*('2.사회적인구 집계'!$I$7:$I$28))</f>
        <v>222</v>
      </c>
      <c r="G16" s="158">
        <f>SUMPRODUCT(('2.사회적인구 집계'!$D$7:$D$28=$C16)*('2.사회적인구 집계'!$J$7:$J$28))</f>
        <v>222</v>
      </c>
      <c r="H16" s="158">
        <f>SUMPRODUCT(('2.사회적인구 집계'!$D$7:$D$28=$C16)*('2.사회적인구 집계'!$K$7:$K$28))</f>
        <v>222</v>
      </c>
      <c r="I16" s="158">
        <v>0</v>
      </c>
      <c r="J16" s="158">
        <f>SUMPRODUCT(('2.사회적인구 집계'!$D$7:$D$28=$C16)*('2.사회적인구 집계'!$M$7:$M$28))</f>
        <v>196</v>
      </c>
      <c r="K16" s="158">
        <f>SUMPRODUCT(('2.사회적인구 집계'!$D$7:$D$28=$C16)*('2.사회적인구 집계'!$N$7:$N$28))</f>
        <v>557</v>
      </c>
      <c r="L16" s="158">
        <f>SUMPRODUCT(('2.사회적인구 집계'!$D$7:$D$28=$C16)*('2.사회적인구 집계'!$O$7:$O$28))</f>
        <v>557</v>
      </c>
      <c r="M16" s="158">
        <f>SUMPRODUCT(('2.사회적인구 집계'!$D$7:$D$28=$C16)*('2.사회적인구 집계'!$P$7:$P$28))</f>
        <v>557</v>
      </c>
    </row>
    <row r="17" spans="1:13" ht="24.95" hidden="1" customHeight="1" outlineLevel="1">
      <c r="A17" s="236"/>
      <c r="B17" s="236"/>
      <c r="C17" s="154" t="s">
        <v>831</v>
      </c>
      <c r="D17" s="158">
        <f>ROUND(D$16/COUNTA($C$17:$C$28),0)</f>
        <v>0</v>
      </c>
      <c r="E17" s="158">
        <f>ROUND(E$16/COUNTA($C$17:$C$28),0)</f>
        <v>7</v>
      </c>
      <c r="F17" s="158">
        <f t="shared" ref="F17:M27" si="4">ROUND(F$16/COUNTA($C$17:$C$28),0)</f>
        <v>19</v>
      </c>
      <c r="G17" s="158">
        <f t="shared" si="4"/>
        <v>19</v>
      </c>
      <c r="H17" s="158">
        <f t="shared" si="4"/>
        <v>19</v>
      </c>
      <c r="I17" s="158">
        <f t="shared" si="4"/>
        <v>0</v>
      </c>
      <c r="J17" s="158">
        <f t="shared" si="4"/>
        <v>16</v>
      </c>
      <c r="K17" s="158">
        <f t="shared" si="4"/>
        <v>46</v>
      </c>
      <c r="L17" s="158">
        <f t="shared" si="4"/>
        <v>46</v>
      </c>
      <c r="M17" s="158">
        <f t="shared" si="4"/>
        <v>46</v>
      </c>
    </row>
    <row r="18" spans="1:13" ht="24.95" hidden="1" customHeight="1" outlineLevel="1">
      <c r="A18" s="236"/>
      <c r="B18" s="236"/>
      <c r="C18" s="154" t="s">
        <v>559</v>
      </c>
      <c r="D18" s="158">
        <f t="shared" ref="D18:E27" si="5">ROUND(D$16/COUNTA($C$17:$C$28),0)</f>
        <v>0</v>
      </c>
      <c r="E18" s="158">
        <f t="shared" si="5"/>
        <v>7</v>
      </c>
      <c r="F18" s="158">
        <f t="shared" si="4"/>
        <v>19</v>
      </c>
      <c r="G18" s="158">
        <f t="shared" si="4"/>
        <v>19</v>
      </c>
      <c r="H18" s="158">
        <f t="shared" si="4"/>
        <v>19</v>
      </c>
      <c r="I18" s="158">
        <f t="shared" si="4"/>
        <v>0</v>
      </c>
      <c r="J18" s="158">
        <f t="shared" si="4"/>
        <v>16</v>
      </c>
      <c r="K18" s="158">
        <f t="shared" si="4"/>
        <v>46</v>
      </c>
      <c r="L18" s="158">
        <f t="shared" si="4"/>
        <v>46</v>
      </c>
      <c r="M18" s="158">
        <f t="shared" si="4"/>
        <v>46</v>
      </c>
    </row>
    <row r="19" spans="1:13" ht="24.95" hidden="1" customHeight="1" outlineLevel="1">
      <c r="A19" s="236"/>
      <c r="B19" s="236"/>
      <c r="C19" s="154" t="s">
        <v>560</v>
      </c>
      <c r="D19" s="158">
        <f t="shared" si="5"/>
        <v>0</v>
      </c>
      <c r="E19" s="158">
        <f t="shared" si="5"/>
        <v>7</v>
      </c>
      <c r="F19" s="158">
        <f t="shared" si="4"/>
        <v>19</v>
      </c>
      <c r="G19" s="158">
        <f t="shared" si="4"/>
        <v>19</v>
      </c>
      <c r="H19" s="158">
        <f t="shared" si="4"/>
        <v>19</v>
      </c>
      <c r="I19" s="158">
        <f t="shared" si="4"/>
        <v>0</v>
      </c>
      <c r="J19" s="158">
        <f t="shared" si="4"/>
        <v>16</v>
      </c>
      <c r="K19" s="158">
        <f t="shared" si="4"/>
        <v>46</v>
      </c>
      <c r="L19" s="158">
        <f t="shared" si="4"/>
        <v>46</v>
      </c>
      <c r="M19" s="158">
        <f t="shared" si="4"/>
        <v>46</v>
      </c>
    </row>
    <row r="20" spans="1:13" ht="24.95" hidden="1" customHeight="1" outlineLevel="1">
      <c r="A20" s="236"/>
      <c r="B20" s="236"/>
      <c r="C20" s="154" t="s">
        <v>561</v>
      </c>
      <c r="D20" s="158">
        <f t="shared" si="5"/>
        <v>0</v>
      </c>
      <c r="E20" s="158">
        <f t="shared" si="5"/>
        <v>7</v>
      </c>
      <c r="F20" s="158">
        <f t="shared" si="4"/>
        <v>19</v>
      </c>
      <c r="G20" s="158">
        <f t="shared" si="4"/>
        <v>19</v>
      </c>
      <c r="H20" s="158">
        <f t="shared" si="4"/>
        <v>19</v>
      </c>
      <c r="I20" s="158">
        <f t="shared" si="4"/>
        <v>0</v>
      </c>
      <c r="J20" s="158">
        <f t="shared" si="4"/>
        <v>16</v>
      </c>
      <c r="K20" s="158">
        <f t="shared" si="4"/>
        <v>46</v>
      </c>
      <c r="L20" s="158">
        <f t="shared" si="4"/>
        <v>46</v>
      </c>
      <c r="M20" s="158">
        <f t="shared" si="4"/>
        <v>46</v>
      </c>
    </row>
    <row r="21" spans="1:13" ht="24.95" hidden="1" customHeight="1" outlineLevel="1">
      <c r="A21" s="236"/>
      <c r="B21" s="236"/>
      <c r="C21" s="154" t="s">
        <v>562</v>
      </c>
      <c r="D21" s="158">
        <f t="shared" si="5"/>
        <v>0</v>
      </c>
      <c r="E21" s="158">
        <f t="shared" si="5"/>
        <v>7</v>
      </c>
      <c r="F21" s="158">
        <f t="shared" si="4"/>
        <v>19</v>
      </c>
      <c r="G21" s="158">
        <f t="shared" si="4"/>
        <v>19</v>
      </c>
      <c r="H21" s="158">
        <f t="shared" si="4"/>
        <v>19</v>
      </c>
      <c r="I21" s="158">
        <f t="shared" si="4"/>
        <v>0</v>
      </c>
      <c r="J21" s="158">
        <f t="shared" si="4"/>
        <v>16</v>
      </c>
      <c r="K21" s="158">
        <f t="shared" si="4"/>
        <v>46</v>
      </c>
      <c r="L21" s="158">
        <f t="shared" si="4"/>
        <v>46</v>
      </c>
      <c r="M21" s="158">
        <f t="shared" si="4"/>
        <v>46</v>
      </c>
    </row>
    <row r="22" spans="1:13" ht="24.95" hidden="1" customHeight="1" outlineLevel="1">
      <c r="A22" s="236"/>
      <c r="B22" s="236"/>
      <c r="C22" s="154" t="s">
        <v>563</v>
      </c>
      <c r="D22" s="158">
        <f t="shared" si="5"/>
        <v>0</v>
      </c>
      <c r="E22" s="158">
        <f t="shared" si="5"/>
        <v>7</v>
      </c>
      <c r="F22" s="158">
        <f t="shared" si="4"/>
        <v>19</v>
      </c>
      <c r="G22" s="158">
        <f t="shared" si="4"/>
        <v>19</v>
      </c>
      <c r="H22" s="158">
        <f t="shared" si="4"/>
        <v>19</v>
      </c>
      <c r="I22" s="158">
        <f t="shared" si="4"/>
        <v>0</v>
      </c>
      <c r="J22" s="158">
        <f t="shared" si="4"/>
        <v>16</v>
      </c>
      <c r="K22" s="158">
        <f t="shared" si="4"/>
        <v>46</v>
      </c>
      <c r="L22" s="158">
        <f t="shared" si="4"/>
        <v>46</v>
      </c>
      <c r="M22" s="158">
        <f t="shared" si="4"/>
        <v>46</v>
      </c>
    </row>
    <row r="23" spans="1:13" ht="24.95" hidden="1" customHeight="1" outlineLevel="1">
      <c r="A23" s="236"/>
      <c r="B23" s="236"/>
      <c r="C23" s="154" t="s">
        <v>564</v>
      </c>
      <c r="D23" s="158">
        <f t="shared" si="5"/>
        <v>0</v>
      </c>
      <c r="E23" s="158">
        <f t="shared" si="5"/>
        <v>7</v>
      </c>
      <c r="F23" s="158">
        <f t="shared" si="4"/>
        <v>19</v>
      </c>
      <c r="G23" s="158">
        <f t="shared" si="4"/>
        <v>19</v>
      </c>
      <c r="H23" s="158">
        <f t="shared" si="4"/>
        <v>19</v>
      </c>
      <c r="I23" s="158">
        <f t="shared" si="4"/>
        <v>0</v>
      </c>
      <c r="J23" s="158">
        <f t="shared" si="4"/>
        <v>16</v>
      </c>
      <c r="K23" s="158">
        <f t="shared" si="4"/>
        <v>46</v>
      </c>
      <c r="L23" s="158">
        <f t="shared" si="4"/>
        <v>46</v>
      </c>
      <c r="M23" s="158">
        <f t="shared" si="4"/>
        <v>46</v>
      </c>
    </row>
    <row r="24" spans="1:13" ht="24.95" hidden="1" customHeight="1" outlineLevel="1">
      <c r="A24" s="236"/>
      <c r="B24" s="236"/>
      <c r="C24" s="154" t="s">
        <v>565</v>
      </c>
      <c r="D24" s="158">
        <f t="shared" si="5"/>
        <v>0</v>
      </c>
      <c r="E24" s="158">
        <f t="shared" si="5"/>
        <v>7</v>
      </c>
      <c r="F24" s="158">
        <f t="shared" si="4"/>
        <v>19</v>
      </c>
      <c r="G24" s="158">
        <f t="shared" si="4"/>
        <v>19</v>
      </c>
      <c r="H24" s="158">
        <f t="shared" si="4"/>
        <v>19</v>
      </c>
      <c r="I24" s="158">
        <f t="shared" si="4"/>
        <v>0</v>
      </c>
      <c r="J24" s="158">
        <f t="shared" si="4"/>
        <v>16</v>
      </c>
      <c r="K24" s="158">
        <f t="shared" si="4"/>
        <v>46</v>
      </c>
      <c r="L24" s="158">
        <f t="shared" si="4"/>
        <v>46</v>
      </c>
      <c r="M24" s="158">
        <f t="shared" si="4"/>
        <v>46</v>
      </c>
    </row>
    <row r="25" spans="1:13" ht="24.95" hidden="1" customHeight="1" outlineLevel="1">
      <c r="A25" s="236"/>
      <c r="B25" s="236"/>
      <c r="C25" s="154" t="s">
        <v>566</v>
      </c>
      <c r="D25" s="158">
        <f t="shared" si="5"/>
        <v>0</v>
      </c>
      <c r="E25" s="158">
        <f t="shared" si="5"/>
        <v>7</v>
      </c>
      <c r="F25" s="158">
        <f t="shared" si="4"/>
        <v>19</v>
      </c>
      <c r="G25" s="158">
        <f t="shared" si="4"/>
        <v>19</v>
      </c>
      <c r="H25" s="158">
        <f t="shared" si="4"/>
        <v>19</v>
      </c>
      <c r="I25" s="158">
        <f t="shared" si="4"/>
        <v>0</v>
      </c>
      <c r="J25" s="158">
        <f t="shared" si="4"/>
        <v>16</v>
      </c>
      <c r="K25" s="158">
        <f t="shared" si="4"/>
        <v>46</v>
      </c>
      <c r="L25" s="158">
        <f t="shared" si="4"/>
        <v>46</v>
      </c>
      <c r="M25" s="158">
        <f t="shared" si="4"/>
        <v>46</v>
      </c>
    </row>
    <row r="26" spans="1:13" ht="24.95" hidden="1" customHeight="1" outlineLevel="1">
      <c r="A26" s="236"/>
      <c r="B26" s="236"/>
      <c r="C26" s="154" t="s">
        <v>839</v>
      </c>
      <c r="D26" s="158">
        <f t="shared" si="5"/>
        <v>0</v>
      </c>
      <c r="E26" s="158">
        <f t="shared" si="5"/>
        <v>7</v>
      </c>
      <c r="F26" s="158">
        <f t="shared" si="4"/>
        <v>19</v>
      </c>
      <c r="G26" s="158">
        <f t="shared" si="4"/>
        <v>19</v>
      </c>
      <c r="H26" s="158">
        <f t="shared" si="4"/>
        <v>19</v>
      </c>
      <c r="I26" s="158">
        <f t="shared" si="4"/>
        <v>0</v>
      </c>
      <c r="J26" s="158">
        <f t="shared" si="4"/>
        <v>16</v>
      </c>
      <c r="K26" s="158">
        <f t="shared" si="4"/>
        <v>46</v>
      </c>
      <c r="L26" s="158">
        <f t="shared" si="4"/>
        <v>46</v>
      </c>
      <c r="M26" s="158">
        <f t="shared" si="4"/>
        <v>46</v>
      </c>
    </row>
    <row r="27" spans="1:13" ht="24.95" hidden="1" customHeight="1" outlineLevel="1">
      <c r="A27" s="236"/>
      <c r="B27" s="236"/>
      <c r="C27" s="154" t="s">
        <v>840</v>
      </c>
      <c r="D27" s="158">
        <f t="shared" si="5"/>
        <v>0</v>
      </c>
      <c r="E27" s="158">
        <f t="shared" si="5"/>
        <v>7</v>
      </c>
      <c r="F27" s="158">
        <f t="shared" si="4"/>
        <v>19</v>
      </c>
      <c r="G27" s="158">
        <f t="shared" si="4"/>
        <v>19</v>
      </c>
      <c r="H27" s="158">
        <f t="shared" si="4"/>
        <v>19</v>
      </c>
      <c r="I27" s="158">
        <f t="shared" si="4"/>
        <v>0</v>
      </c>
      <c r="J27" s="158">
        <f t="shared" si="4"/>
        <v>16</v>
      </c>
      <c r="K27" s="158">
        <f t="shared" si="4"/>
        <v>46</v>
      </c>
      <c r="L27" s="158">
        <f t="shared" si="4"/>
        <v>46</v>
      </c>
      <c r="M27" s="158">
        <f t="shared" si="4"/>
        <v>46</v>
      </c>
    </row>
    <row r="28" spans="1:13" ht="24.95" hidden="1" customHeight="1" outlineLevel="1">
      <c r="A28" s="236"/>
      <c r="B28" s="236"/>
      <c r="C28" s="154" t="s">
        <v>841</v>
      </c>
      <c r="D28" s="158">
        <f>D16-SUM(D17:D27)</f>
        <v>0</v>
      </c>
      <c r="E28" s="158">
        <f>E16-SUM(E17:E27)</f>
        <v>1</v>
      </c>
      <c r="F28" s="158">
        <f t="shared" ref="F28:M28" si="6">F16-SUM(F17:F27)</f>
        <v>13</v>
      </c>
      <c r="G28" s="158">
        <f t="shared" si="6"/>
        <v>13</v>
      </c>
      <c r="H28" s="158">
        <f t="shared" si="6"/>
        <v>13</v>
      </c>
      <c r="I28" s="158">
        <f t="shared" si="6"/>
        <v>0</v>
      </c>
      <c r="J28" s="158">
        <f t="shared" si="6"/>
        <v>20</v>
      </c>
      <c r="K28" s="158">
        <f t="shared" si="6"/>
        <v>51</v>
      </c>
      <c r="L28" s="158">
        <f t="shared" si="6"/>
        <v>51</v>
      </c>
      <c r="M28" s="158">
        <f t="shared" si="6"/>
        <v>51</v>
      </c>
    </row>
    <row r="29" spans="1:13" ht="24.95" customHeight="1" collapsed="1">
      <c r="A29" s="236" t="s">
        <v>702</v>
      </c>
      <c r="B29" s="236" t="s">
        <v>817</v>
      </c>
      <c r="C29" s="154" t="s">
        <v>817</v>
      </c>
      <c r="D29" s="158">
        <v>0</v>
      </c>
      <c r="E29" s="158">
        <f>SUMPRODUCT(('2.사회적인구 집계'!$D$7:$D$28=$C29)*('2.사회적인구 집계'!$H$7:$H$28))</f>
        <v>0</v>
      </c>
      <c r="F29" s="158">
        <f>SUMPRODUCT(('2.사회적인구 집계'!$D$7:$D$28=$C29)*('2.사회적인구 집계'!$I$7:$I$28))</f>
        <v>565</v>
      </c>
      <c r="G29" s="158">
        <f>SUMPRODUCT(('2.사회적인구 집계'!$D$7:$D$28=$C29)*('2.사회적인구 집계'!$J$7:$J$28))</f>
        <v>565</v>
      </c>
      <c r="H29" s="158">
        <f>SUMPRODUCT(('2.사회적인구 집계'!$D$7:$D$28=$C29)*('2.사회적인구 집계'!$K$7:$K$28))</f>
        <v>565</v>
      </c>
      <c r="I29" s="158">
        <v>0</v>
      </c>
      <c r="J29" s="158">
        <f>SUMPRODUCT(('2.사회적인구 집계'!$D$7:$D$28=$C29)*('2.사회적인구 집계'!$M$7:$M$28))</f>
        <v>0</v>
      </c>
      <c r="K29" s="158">
        <f>SUMPRODUCT(('2.사회적인구 집계'!$D$7:$D$28=$C29)*('2.사회적인구 집계'!$N$7:$N$28))</f>
        <v>1414</v>
      </c>
      <c r="L29" s="158">
        <f>SUMPRODUCT(('2.사회적인구 집계'!$D$7:$D$28=$C29)*('2.사회적인구 집계'!$O$7:$O$28))</f>
        <v>1414</v>
      </c>
      <c r="M29" s="158">
        <f>SUMPRODUCT(('2.사회적인구 집계'!$D$7:$D$28=$C29)*('2.사회적인구 집계'!$P$7:$P$28))</f>
        <v>1414</v>
      </c>
    </row>
    <row r="30" spans="1:13" ht="24.95" hidden="1" customHeight="1" outlineLevel="1">
      <c r="A30" s="236"/>
      <c r="B30" s="236"/>
      <c r="C30" s="154" t="s">
        <v>832</v>
      </c>
      <c r="D30" s="158">
        <f>ROUND(D$29/COUNTA($C$30:$C$35),0)</f>
        <v>0</v>
      </c>
      <c r="E30" s="158">
        <f>ROUND(E$29/COUNTA($C$30:$C$35),0)</f>
        <v>0</v>
      </c>
      <c r="F30" s="158">
        <f>ROUND(F$29/COUNTA($C$30:$C$35),0)</f>
        <v>94</v>
      </c>
      <c r="G30" s="158">
        <f>ROUND(G$29/COUNTA($C$30:$C$35),0)</f>
        <v>94</v>
      </c>
      <c r="H30" s="158">
        <f>ROUND(H$29/COUNTA($C$30:$C$35),0)</f>
        <v>94</v>
      </c>
      <c r="I30" s="158">
        <f t="shared" ref="I30:M34" si="7">ROUND(I$29/COUNTA($C$30:$C$35),0)</f>
        <v>0</v>
      </c>
      <c r="J30" s="158">
        <f t="shared" si="7"/>
        <v>0</v>
      </c>
      <c r="K30" s="158">
        <f t="shared" si="7"/>
        <v>236</v>
      </c>
      <c r="L30" s="158">
        <f t="shared" si="7"/>
        <v>236</v>
      </c>
      <c r="M30" s="158">
        <f t="shared" si="7"/>
        <v>236</v>
      </c>
    </row>
    <row r="31" spans="1:13" ht="24.95" hidden="1" customHeight="1" outlineLevel="1">
      <c r="A31" s="236"/>
      <c r="B31" s="236"/>
      <c r="C31" s="154" t="s">
        <v>588</v>
      </c>
      <c r="D31" s="158">
        <f t="shared" ref="D31:H34" si="8">ROUND(D$29/COUNTA($C$30:$C$35),0)</f>
        <v>0</v>
      </c>
      <c r="E31" s="158">
        <f t="shared" si="8"/>
        <v>0</v>
      </c>
      <c r="F31" s="158">
        <f t="shared" si="8"/>
        <v>94</v>
      </c>
      <c r="G31" s="158">
        <f t="shared" si="8"/>
        <v>94</v>
      </c>
      <c r="H31" s="158">
        <f t="shared" si="8"/>
        <v>94</v>
      </c>
      <c r="I31" s="158">
        <f t="shared" si="7"/>
        <v>0</v>
      </c>
      <c r="J31" s="158">
        <f t="shared" si="7"/>
        <v>0</v>
      </c>
      <c r="K31" s="158">
        <f t="shared" si="7"/>
        <v>236</v>
      </c>
      <c r="L31" s="158">
        <f t="shared" si="7"/>
        <v>236</v>
      </c>
      <c r="M31" s="158">
        <f t="shared" si="7"/>
        <v>236</v>
      </c>
    </row>
    <row r="32" spans="1:13" ht="24.95" hidden="1" customHeight="1" outlineLevel="1">
      <c r="A32" s="236"/>
      <c r="B32" s="236"/>
      <c r="C32" s="154" t="s">
        <v>589</v>
      </c>
      <c r="D32" s="158">
        <f t="shared" si="8"/>
        <v>0</v>
      </c>
      <c r="E32" s="158">
        <f t="shared" si="8"/>
        <v>0</v>
      </c>
      <c r="F32" s="158">
        <f t="shared" si="8"/>
        <v>94</v>
      </c>
      <c r="G32" s="158">
        <f t="shared" si="8"/>
        <v>94</v>
      </c>
      <c r="H32" s="158">
        <f t="shared" si="8"/>
        <v>94</v>
      </c>
      <c r="I32" s="158">
        <f t="shared" si="7"/>
        <v>0</v>
      </c>
      <c r="J32" s="158">
        <f t="shared" si="7"/>
        <v>0</v>
      </c>
      <c r="K32" s="158">
        <f t="shared" si="7"/>
        <v>236</v>
      </c>
      <c r="L32" s="158">
        <f t="shared" si="7"/>
        <v>236</v>
      </c>
      <c r="M32" s="158">
        <f t="shared" si="7"/>
        <v>236</v>
      </c>
    </row>
    <row r="33" spans="1:13" ht="24.95" hidden="1" customHeight="1" outlineLevel="1">
      <c r="A33" s="236"/>
      <c r="B33" s="236"/>
      <c r="C33" s="154" t="s">
        <v>590</v>
      </c>
      <c r="D33" s="158">
        <f t="shared" si="8"/>
        <v>0</v>
      </c>
      <c r="E33" s="158">
        <f t="shared" si="8"/>
        <v>0</v>
      </c>
      <c r="F33" s="158">
        <f t="shared" si="8"/>
        <v>94</v>
      </c>
      <c r="G33" s="158">
        <f t="shared" si="8"/>
        <v>94</v>
      </c>
      <c r="H33" s="158">
        <f t="shared" si="8"/>
        <v>94</v>
      </c>
      <c r="I33" s="158">
        <f t="shared" si="7"/>
        <v>0</v>
      </c>
      <c r="J33" s="158">
        <f t="shared" si="7"/>
        <v>0</v>
      </c>
      <c r="K33" s="158">
        <f t="shared" si="7"/>
        <v>236</v>
      </c>
      <c r="L33" s="158">
        <f t="shared" si="7"/>
        <v>236</v>
      </c>
      <c r="M33" s="158">
        <f t="shared" si="7"/>
        <v>236</v>
      </c>
    </row>
    <row r="34" spans="1:13" ht="24.95" hidden="1" customHeight="1" outlineLevel="1">
      <c r="A34" s="236"/>
      <c r="B34" s="236"/>
      <c r="C34" s="154" t="s">
        <v>820</v>
      </c>
      <c r="D34" s="158">
        <f t="shared" si="8"/>
        <v>0</v>
      </c>
      <c r="E34" s="158">
        <f t="shared" si="8"/>
        <v>0</v>
      </c>
      <c r="F34" s="158">
        <f t="shared" si="8"/>
        <v>94</v>
      </c>
      <c r="G34" s="158">
        <f t="shared" si="8"/>
        <v>94</v>
      </c>
      <c r="H34" s="158">
        <f t="shared" si="8"/>
        <v>94</v>
      </c>
      <c r="I34" s="158">
        <f t="shared" si="7"/>
        <v>0</v>
      </c>
      <c r="J34" s="158">
        <f t="shared" si="7"/>
        <v>0</v>
      </c>
      <c r="K34" s="158">
        <f t="shared" si="7"/>
        <v>236</v>
      </c>
      <c r="L34" s="158">
        <f t="shared" si="7"/>
        <v>236</v>
      </c>
      <c r="M34" s="158">
        <f t="shared" si="7"/>
        <v>236</v>
      </c>
    </row>
    <row r="35" spans="1:13" ht="24.95" hidden="1" customHeight="1" outlineLevel="1">
      <c r="A35" s="236"/>
      <c r="B35" s="236"/>
      <c r="C35" s="154" t="s">
        <v>703</v>
      </c>
      <c r="D35" s="158">
        <f>D29-SUM(D30:D34)</f>
        <v>0</v>
      </c>
      <c r="E35" s="158">
        <f>E29-SUM(E30:E34)</f>
        <v>0</v>
      </c>
      <c r="F35" s="158">
        <f>F29-SUM(F30:F34)</f>
        <v>95</v>
      </c>
      <c r="G35" s="158">
        <f>G29-SUM(G30:G34)</f>
        <v>95</v>
      </c>
      <c r="H35" s="158">
        <f>H29-SUM(H30:H34)</f>
        <v>95</v>
      </c>
      <c r="I35" s="158">
        <f t="shared" ref="I35:M35" si="9">I29-SUM(I30:I34)</f>
        <v>0</v>
      </c>
      <c r="J35" s="158">
        <f t="shared" si="9"/>
        <v>0</v>
      </c>
      <c r="K35" s="158">
        <f t="shared" si="9"/>
        <v>234</v>
      </c>
      <c r="L35" s="158">
        <f t="shared" si="9"/>
        <v>234</v>
      </c>
      <c r="M35" s="158">
        <f t="shared" si="9"/>
        <v>234</v>
      </c>
    </row>
    <row r="36" spans="1:13" ht="24.95" customHeight="1" collapsed="1">
      <c r="A36" s="236" t="s">
        <v>704</v>
      </c>
      <c r="B36" s="236" t="s">
        <v>818</v>
      </c>
      <c r="C36" s="154" t="s">
        <v>818</v>
      </c>
      <c r="D36" s="158">
        <v>0</v>
      </c>
      <c r="E36" s="158">
        <f>SUM(E37:E45)</f>
        <v>73</v>
      </c>
      <c r="F36" s="158">
        <f t="shared" ref="F36:H36" si="10">SUM(F37:F45)</f>
        <v>73</v>
      </c>
      <c r="G36" s="158">
        <f t="shared" si="10"/>
        <v>73</v>
      </c>
      <c r="H36" s="158">
        <f t="shared" si="10"/>
        <v>73</v>
      </c>
      <c r="I36" s="158">
        <v>0</v>
      </c>
      <c r="J36" s="158">
        <f>SUMPRODUCT(('2.사회적인구 집계'!$D$7:$D$28=$C36)*('2.사회적인구 집계'!$M$7:$M$28))</f>
        <v>182</v>
      </c>
      <c r="K36" s="158">
        <f>SUMPRODUCT(('2.사회적인구 집계'!$D$7:$D$28=$C36)*('2.사회적인구 집계'!$N$7:$N$28))</f>
        <v>182</v>
      </c>
      <c r="L36" s="158">
        <f>SUMPRODUCT(('2.사회적인구 집계'!$D$7:$D$28=$C36)*('2.사회적인구 집계'!$O$7:$O$28))</f>
        <v>182</v>
      </c>
      <c r="M36" s="158">
        <f>SUMPRODUCT(('2.사회적인구 집계'!$D$7:$D$28=$C36)*('2.사회적인구 집계'!$P$7:$P$28))</f>
        <v>182</v>
      </c>
    </row>
    <row r="37" spans="1:13" ht="24.95" hidden="1" customHeight="1" outlineLevel="1">
      <c r="A37" s="236"/>
      <c r="B37" s="236"/>
      <c r="C37" s="154" t="s">
        <v>833</v>
      </c>
      <c r="D37" s="158">
        <v>0</v>
      </c>
      <c r="E37" s="158">
        <f>SUMPRODUCT(('2.사회적인구 집계'!$E$7:$E$28=$C37)*('2.사회적인구 집계'!$H$7:$H$28))</f>
        <v>73</v>
      </c>
      <c r="F37" s="158">
        <f>SUMPRODUCT(('2.사회적인구 집계'!$E$7:$E$28=$C37)*('2.사회적인구 집계'!$I$7:$I$28))</f>
        <v>73</v>
      </c>
      <c r="G37" s="158">
        <f>SUMPRODUCT(('2.사회적인구 집계'!$E$7:$E$28=$C37)*('2.사회적인구 집계'!$I$7:$I$28))</f>
        <v>73</v>
      </c>
      <c r="H37" s="158">
        <f>SUMPRODUCT(('2.사회적인구 집계'!$E$7:$E$28=$C37)*('2.사회적인구 집계'!$I$7:$I$28))</f>
        <v>73</v>
      </c>
      <c r="I37" s="158">
        <v>0</v>
      </c>
      <c r="J37" s="158">
        <f>SUMPRODUCT(('2.사회적인구 집계'!$E$7:$E$28=$C37)*('2.사회적인구 집계'!$M$7:$M$28))</f>
        <v>182</v>
      </c>
      <c r="K37" s="158">
        <f>SUMPRODUCT(('2.사회적인구 집계'!$E$7:$E$28=$C37)*('2.사회적인구 집계'!$N$7:$N$28))</f>
        <v>182</v>
      </c>
      <c r="L37" s="158">
        <f>SUMPRODUCT(('2.사회적인구 집계'!$E$7:$E$28=$C37)*('2.사회적인구 집계'!$O$7:$O$28))</f>
        <v>182</v>
      </c>
      <c r="M37" s="158">
        <f>SUMPRODUCT(('2.사회적인구 집계'!$E$7:$E$28=$C37)*('2.사회적인구 집계'!$P$7:$P$28))</f>
        <v>182</v>
      </c>
    </row>
    <row r="38" spans="1:13" ht="24.95" hidden="1" customHeight="1" outlineLevel="1">
      <c r="A38" s="236"/>
      <c r="B38" s="236"/>
      <c r="C38" s="154" t="s">
        <v>192</v>
      </c>
      <c r="D38" s="158">
        <v>0</v>
      </c>
      <c r="E38" s="158">
        <f>SUMPRODUCT(('2.사회적인구 집계'!$E$7:$E$28=$C38)*('2.사회적인구 집계'!$H$7:$H$28))</f>
        <v>0</v>
      </c>
      <c r="F38" s="158">
        <f>SUMPRODUCT(('2.사회적인구 집계'!$E$7:$E$28=$C38)*('2.사회적인구 집계'!$I$7:$I$28))</f>
        <v>0</v>
      </c>
      <c r="G38" s="158">
        <f>SUMPRODUCT(('2.사회적인구 집계'!$E$7:$E$28=$C38)*('2.사회적인구 집계'!$I$7:$I$28))</f>
        <v>0</v>
      </c>
      <c r="H38" s="158">
        <f>SUMPRODUCT(('2.사회적인구 집계'!$E$7:$E$28=$C38)*('2.사회적인구 집계'!$I$7:$I$28))</f>
        <v>0</v>
      </c>
      <c r="I38" s="158">
        <v>0</v>
      </c>
      <c r="J38" s="158">
        <f>SUMPRODUCT(('2.사회적인구 집계'!$E$7:$E$28=$C38)*('2.사회적인구 집계'!$M$7:$M$28))</f>
        <v>0</v>
      </c>
      <c r="K38" s="158">
        <f>SUMPRODUCT(('2.사회적인구 집계'!$E$7:$E$28=$C38)*('2.사회적인구 집계'!$N$7:$N$28))</f>
        <v>0</v>
      </c>
      <c r="L38" s="158">
        <f>SUMPRODUCT(('2.사회적인구 집계'!$E$7:$E$28=$C38)*('2.사회적인구 집계'!$O$7:$O$28))</f>
        <v>0</v>
      </c>
      <c r="M38" s="158">
        <f>SUMPRODUCT(('2.사회적인구 집계'!$E$7:$E$28=$C38)*('2.사회적인구 집계'!$P$7:$P$28))</f>
        <v>0</v>
      </c>
    </row>
    <row r="39" spans="1:13" ht="24.95" hidden="1" customHeight="1" outlineLevel="1">
      <c r="A39" s="236"/>
      <c r="B39" s="236"/>
      <c r="C39" s="154" t="s">
        <v>193</v>
      </c>
      <c r="D39" s="158">
        <v>0</v>
      </c>
      <c r="E39" s="158">
        <f>SUMPRODUCT(('2.사회적인구 집계'!$E$7:$E$28=$C39)*('2.사회적인구 집계'!$H$7:$H$28))</f>
        <v>0</v>
      </c>
      <c r="F39" s="158">
        <f>SUMPRODUCT(('2.사회적인구 집계'!$E$7:$E$28=$C39)*('2.사회적인구 집계'!$I$7:$I$28))</f>
        <v>0</v>
      </c>
      <c r="G39" s="158">
        <f>SUMPRODUCT(('2.사회적인구 집계'!$E$7:$E$28=$C39)*('2.사회적인구 집계'!$I$7:$I$28))</f>
        <v>0</v>
      </c>
      <c r="H39" s="158">
        <f>SUMPRODUCT(('2.사회적인구 집계'!$E$7:$E$28=$C39)*('2.사회적인구 집계'!$I$7:$I$28))</f>
        <v>0</v>
      </c>
      <c r="I39" s="158">
        <v>0</v>
      </c>
      <c r="J39" s="158">
        <f>SUMPRODUCT(('2.사회적인구 집계'!$E$7:$E$28=$C39)*('2.사회적인구 집계'!$M$7:$M$28))</f>
        <v>0</v>
      </c>
      <c r="K39" s="158">
        <f>SUMPRODUCT(('2.사회적인구 집계'!$E$7:$E$28=$C39)*('2.사회적인구 집계'!$N$7:$N$28))</f>
        <v>0</v>
      </c>
      <c r="L39" s="158">
        <f>SUMPRODUCT(('2.사회적인구 집계'!$E$7:$E$28=$C39)*('2.사회적인구 집계'!$O$7:$O$28))</f>
        <v>0</v>
      </c>
      <c r="M39" s="158">
        <f>SUMPRODUCT(('2.사회적인구 집계'!$E$7:$E$28=$C39)*('2.사회적인구 집계'!$P$7:$P$28))</f>
        <v>0</v>
      </c>
    </row>
    <row r="40" spans="1:13" ht="24.95" hidden="1" customHeight="1" outlineLevel="1">
      <c r="A40" s="236"/>
      <c r="B40" s="236"/>
      <c r="C40" s="154" t="s">
        <v>194</v>
      </c>
      <c r="D40" s="158">
        <v>0</v>
      </c>
      <c r="E40" s="158">
        <f>SUMPRODUCT(('2.사회적인구 집계'!$E$7:$E$28=$C40)*('2.사회적인구 집계'!$H$7:$H$28))</f>
        <v>0</v>
      </c>
      <c r="F40" s="158">
        <f>SUMPRODUCT(('2.사회적인구 집계'!$E$7:$E$28=$C40)*('2.사회적인구 집계'!$I$7:$I$28))</f>
        <v>0</v>
      </c>
      <c r="G40" s="158">
        <f>SUMPRODUCT(('2.사회적인구 집계'!$E$7:$E$28=$C40)*('2.사회적인구 집계'!$I$7:$I$28))</f>
        <v>0</v>
      </c>
      <c r="H40" s="158">
        <f>SUMPRODUCT(('2.사회적인구 집계'!$E$7:$E$28=$C40)*('2.사회적인구 집계'!$I$7:$I$28))</f>
        <v>0</v>
      </c>
      <c r="I40" s="158">
        <v>0</v>
      </c>
      <c r="J40" s="158">
        <f>SUMPRODUCT(('2.사회적인구 집계'!$E$7:$E$28=$C40)*('2.사회적인구 집계'!$M$7:$M$28))</f>
        <v>0</v>
      </c>
      <c r="K40" s="158">
        <f>SUMPRODUCT(('2.사회적인구 집계'!$E$7:$E$28=$C40)*('2.사회적인구 집계'!$N$7:$N$28))</f>
        <v>0</v>
      </c>
      <c r="L40" s="158">
        <f>SUMPRODUCT(('2.사회적인구 집계'!$E$7:$E$28=$C40)*('2.사회적인구 집계'!$O$7:$O$28))</f>
        <v>0</v>
      </c>
      <c r="M40" s="158">
        <f>SUMPRODUCT(('2.사회적인구 집계'!$E$7:$E$28=$C40)*('2.사회적인구 집계'!$P$7:$P$28))</f>
        <v>0</v>
      </c>
    </row>
    <row r="41" spans="1:13" ht="24.95" hidden="1" customHeight="1" outlineLevel="1">
      <c r="A41" s="236"/>
      <c r="B41" s="236"/>
      <c r="C41" s="154" t="s">
        <v>195</v>
      </c>
      <c r="D41" s="158">
        <v>0</v>
      </c>
      <c r="E41" s="158">
        <f>SUMPRODUCT(('2.사회적인구 집계'!$E$7:$E$28=$C41)*('2.사회적인구 집계'!$H$7:$H$28))</f>
        <v>0</v>
      </c>
      <c r="F41" s="158">
        <f>SUMPRODUCT(('2.사회적인구 집계'!$E$7:$E$28=$C41)*('2.사회적인구 집계'!$I$7:$I$28))</f>
        <v>0</v>
      </c>
      <c r="G41" s="158">
        <f>SUMPRODUCT(('2.사회적인구 집계'!$E$7:$E$28=$C41)*('2.사회적인구 집계'!$I$7:$I$28))</f>
        <v>0</v>
      </c>
      <c r="H41" s="158">
        <f>SUMPRODUCT(('2.사회적인구 집계'!$E$7:$E$28=$C41)*('2.사회적인구 집계'!$I$7:$I$28))</f>
        <v>0</v>
      </c>
      <c r="I41" s="158">
        <v>0</v>
      </c>
      <c r="J41" s="158">
        <f>SUMPRODUCT(('2.사회적인구 집계'!$E$7:$E$28=$C41)*('2.사회적인구 집계'!$M$7:$M$28))</f>
        <v>0</v>
      </c>
      <c r="K41" s="158">
        <f>SUMPRODUCT(('2.사회적인구 집계'!$E$7:$E$28=$C41)*('2.사회적인구 집계'!$N$7:$N$28))</f>
        <v>0</v>
      </c>
      <c r="L41" s="158">
        <f>SUMPRODUCT(('2.사회적인구 집계'!$E$7:$E$28=$C41)*('2.사회적인구 집계'!$O$7:$O$28))</f>
        <v>0</v>
      </c>
      <c r="M41" s="158">
        <f>SUMPRODUCT(('2.사회적인구 집계'!$E$7:$E$28=$C41)*('2.사회적인구 집계'!$P$7:$P$28))</f>
        <v>0</v>
      </c>
    </row>
    <row r="42" spans="1:13" ht="24.95" hidden="1" customHeight="1" outlineLevel="1">
      <c r="A42" s="236"/>
      <c r="B42" s="236"/>
      <c r="C42" s="154" t="s">
        <v>196</v>
      </c>
      <c r="D42" s="158">
        <v>0</v>
      </c>
      <c r="E42" s="158">
        <f>SUMPRODUCT(('2.사회적인구 집계'!$E$7:$E$28=$C42)*('2.사회적인구 집계'!$H$7:$H$28))</f>
        <v>0</v>
      </c>
      <c r="F42" s="158">
        <f>SUMPRODUCT(('2.사회적인구 집계'!$E$7:$E$28=$C42)*('2.사회적인구 집계'!$I$7:$I$28))</f>
        <v>0</v>
      </c>
      <c r="G42" s="158">
        <f>SUMPRODUCT(('2.사회적인구 집계'!$E$7:$E$28=$C42)*('2.사회적인구 집계'!$I$7:$I$28))</f>
        <v>0</v>
      </c>
      <c r="H42" s="158">
        <f>SUMPRODUCT(('2.사회적인구 집계'!$E$7:$E$28=$C42)*('2.사회적인구 집계'!$I$7:$I$28))</f>
        <v>0</v>
      </c>
      <c r="I42" s="158">
        <v>0</v>
      </c>
      <c r="J42" s="158">
        <f>SUMPRODUCT(('2.사회적인구 집계'!$E$7:$E$28=$C42)*('2.사회적인구 집계'!$M$7:$M$28))</f>
        <v>0</v>
      </c>
      <c r="K42" s="158">
        <f>SUMPRODUCT(('2.사회적인구 집계'!$E$7:$E$28=$C42)*('2.사회적인구 집계'!$N$7:$N$28))</f>
        <v>0</v>
      </c>
      <c r="L42" s="158">
        <f>SUMPRODUCT(('2.사회적인구 집계'!$E$7:$E$28=$C42)*('2.사회적인구 집계'!$O$7:$O$28))</f>
        <v>0</v>
      </c>
      <c r="M42" s="158">
        <f>SUMPRODUCT(('2.사회적인구 집계'!$E$7:$E$28=$C42)*('2.사회적인구 집계'!$P$7:$P$28))</f>
        <v>0</v>
      </c>
    </row>
    <row r="43" spans="1:13" ht="24.95" hidden="1" customHeight="1" outlineLevel="1">
      <c r="A43" s="236"/>
      <c r="B43" s="236"/>
      <c r="C43" s="154" t="s">
        <v>197</v>
      </c>
      <c r="D43" s="158">
        <v>0</v>
      </c>
      <c r="E43" s="158">
        <f>SUMPRODUCT(('2.사회적인구 집계'!$E$7:$E$28=$C43)*('2.사회적인구 집계'!$H$7:$H$28))</f>
        <v>0</v>
      </c>
      <c r="F43" s="158">
        <f>SUMPRODUCT(('2.사회적인구 집계'!$E$7:$E$28=$C43)*('2.사회적인구 집계'!$I$7:$I$28))</f>
        <v>0</v>
      </c>
      <c r="G43" s="158">
        <f>SUMPRODUCT(('2.사회적인구 집계'!$E$7:$E$28=$C43)*('2.사회적인구 집계'!$I$7:$I$28))</f>
        <v>0</v>
      </c>
      <c r="H43" s="158">
        <f>SUMPRODUCT(('2.사회적인구 집계'!$E$7:$E$28=$C43)*('2.사회적인구 집계'!$I$7:$I$28))</f>
        <v>0</v>
      </c>
      <c r="I43" s="158">
        <v>0</v>
      </c>
      <c r="J43" s="158">
        <f>SUMPRODUCT(('2.사회적인구 집계'!$E$7:$E$28=$C43)*('2.사회적인구 집계'!$M$7:$M$28))</f>
        <v>0</v>
      </c>
      <c r="K43" s="158">
        <f>SUMPRODUCT(('2.사회적인구 집계'!$E$7:$E$28=$C43)*('2.사회적인구 집계'!$N$7:$N$28))</f>
        <v>0</v>
      </c>
      <c r="L43" s="158">
        <f>SUMPRODUCT(('2.사회적인구 집계'!$E$7:$E$28=$C43)*('2.사회적인구 집계'!$O$7:$O$28))</f>
        <v>0</v>
      </c>
      <c r="M43" s="158">
        <f>SUMPRODUCT(('2.사회적인구 집계'!$E$7:$E$28=$C43)*('2.사회적인구 집계'!$P$7:$P$28))</f>
        <v>0</v>
      </c>
    </row>
    <row r="44" spans="1:13" ht="24.95" hidden="1" customHeight="1" outlineLevel="1">
      <c r="A44" s="236"/>
      <c r="B44" s="236"/>
      <c r="C44" s="154" t="s">
        <v>198</v>
      </c>
      <c r="D44" s="158">
        <v>0</v>
      </c>
      <c r="E44" s="158">
        <f>SUMPRODUCT(('2.사회적인구 집계'!$E$7:$E$28=$C44)*('2.사회적인구 집계'!$H$7:$H$28))</f>
        <v>0</v>
      </c>
      <c r="F44" s="158">
        <f>SUMPRODUCT(('2.사회적인구 집계'!$E$7:$E$28=$C44)*('2.사회적인구 집계'!$I$7:$I$28))</f>
        <v>0</v>
      </c>
      <c r="G44" s="158">
        <f>SUMPRODUCT(('2.사회적인구 집계'!$E$7:$E$28=$C44)*('2.사회적인구 집계'!$I$7:$I$28))</f>
        <v>0</v>
      </c>
      <c r="H44" s="158">
        <f>SUMPRODUCT(('2.사회적인구 집계'!$E$7:$E$28=$C44)*('2.사회적인구 집계'!$I$7:$I$28))</f>
        <v>0</v>
      </c>
      <c r="I44" s="158">
        <v>0</v>
      </c>
      <c r="J44" s="158">
        <f>SUMPRODUCT(('2.사회적인구 집계'!$E$7:$E$28=$C44)*('2.사회적인구 집계'!$M$7:$M$28))</f>
        <v>0</v>
      </c>
      <c r="K44" s="158">
        <f>SUMPRODUCT(('2.사회적인구 집계'!$E$7:$E$28=$C44)*('2.사회적인구 집계'!$N$7:$N$28))</f>
        <v>0</v>
      </c>
      <c r="L44" s="158">
        <f>SUMPRODUCT(('2.사회적인구 집계'!$E$7:$E$28=$C44)*('2.사회적인구 집계'!$O$7:$O$28))</f>
        <v>0</v>
      </c>
      <c r="M44" s="158">
        <f>SUMPRODUCT(('2.사회적인구 집계'!$E$7:$E$28=$C44)*('2.사회적인구 집계'!$P$7:$P$28))</f>
        <v>0</v>
      </c>
    </row>
    <row r="45" spans="1:13" ht="24.95" hidden="1" customHeight="1" outlineLevel="1">
      <c r="A45" s="236"/>
      <c r="B45" s="236"/>
      <c r="C45" s="154" t="s">
        <v>199</v>
      </c>
      <c r="D45" s="158">
        <v>0</v>
      </c>
      <c r="E45" s="158">
        <f>SUMPRODUCT(('2.사회적인구 집계'!$E$7:$E$28=$C45)*('2.사회적인구 집계'!$H$7:$H$28))</f>
        <v>0</v>
      </c>
      <c r="F45" s="158">
        <f>SUMPRODUCT(('2.사회적인구 집계'!$E$7:$E$28=$C45)*('2.사회적인구 집계'!$I$7:$I$28))</f>
        <v>0</v>
      </c>
      <c r="G45" s="158">
        <f>SUMPRODUCT(('2.사회적인구 집계'!$E$7:$E$28=$C45)*('2.사회적인구 집계'!$I$7:$I$28))</f>
        <v>0</v>
      </c>
      <c r="H45" s="158">
        <f>SUMPRODUCT(('2.사회적인구 집계'!$E$7:$E$28=$C45)*('2.사회적인구 집계'!$I$7:$I$28))</f>
        <v>0</v>
      </c>
      <c r="I45" s="158">
        <v>0</v>
      </c>
      <c r="J45" s="158">
        <f>SUMPRODUCT(('2.사회적인구 집계'!$E$7:$E$28=$C45)*('2.사회적인구 집계'!$M$7:$M$28))</f>
        <v>0</v>
      </c>
      <c r="K45" s="158">
        <f>SUMPRODUCT(('2.사회적인구 집계'!$E$7:$E$28=$C45)*('2.사회적인구 집계'!$N$7:$N$28))</f>
        <v>0</v>
      </c>
      <c r="L45" s="158">
        <f>SUMPRODUCT(('2.사회적인구 집계'!$E$7:$E$28=$C45)*('2.사회적인구 집계'!$O$7:$O$28))</f>
        <v>0</v>
      </c>
      <c r="M45" s="158">
        <f>SUMPRODUCT(('2.사회적인구 집계'!$E$7:$E$28=$C45)*('2.사회적인구 집계'!$P$7:$P$28))</f>
        <v>0</v>
      </c>
    </row>
    <row r="46" spans="1:13" ht="24.95" customHeight="1" collapsed="1">
      <c r="A46" s="236"/>
      <c r="B46" s="236" t="s">
        <v>819</v>
      </c>
      <c r="C46" s="154" t="s">
        <v>819</v>
      </c>
      <c r="D46" s="158">
        <v>0</v>
      </c>
      <c r="E46" s="158">
        <f>SUM(E47:E55)</f>
        <v>1418</v>
      </c>
      <c r="F46" s="158">
        <f>SUM(F47:F55)</f>
        <v>1418</v>
      </c>
      <c r="G46" s="158">
        <f>SUM(G47:G55)</f>
        <v>1418</v>
      </c>
      <c r="H46" s="158">
        <f>SUM(H47:H55)</f>
        <v>1418</v>
      </c>
      <c r="I46" s="158">
        <v>0</v>
      </c>
      <c r="J46" s="158">
        <f>SUMPRODUCT(('2.사회적인구 집계'!$D$7:$D$28=$C46)*('2.사회적인구 집계'!$M$7:$M$28))</f>
        <v>3554</v>
      </c>
      <c r="K46" s="158">
        <f>SUMPRODUCT(('2.사회적인구 집계'!$D$7:$D$28=$C46)*('2.사회적인구 집계'!$N$7:$N$28))</f>
        <v>3554</v>
      </c>
      <c r="L46" s="158">
        <f>SUMPRODUCT(('2.사회적인구 집계'!$D$7:$D$28=$C46)*('2.사회적인구 집계'!$O$7:$O$28))</f>
        <v>3554</v>
      </c>
      <c r="M46" s="158">
        <f>SUMPRODUCT(('2.사회적인구 집계'!$D$7:$D$28=$C46)*('2.사회적인구 집계'!$P$7:$P$28))</f>
        <v>3554</v>
      </c>
    </row>
    <row r="47" spans="1:13" ht="24.95" hidden="1" customHeight="1" outlineLevel="1">
      <c r="A47" s="236"/>
      <c r="B47" s="236"/>
      <c r="C47" s="154" t="s">
        <v>834</v>
      </c>
      <c r="D47" s="158">
        <v>0</v>
      </c>
      <c r="E47" s="158">
        <f>SUMPRODUCT(('2.사회적인구 집계'!$E$7:$E$28=$C47)*('2.사회적인구 집계'!$H$7:$H$28))</f>
        <v>0</v>
      </c>
      <c r="F47" s="158">
        <f>SUMPRODUCT(('2.사회적인구 집계'!$E$7:$E$28=$C47)*('2.사회적인구 집계'!$I$7:$I$28))</f>
        <v>0</v>
      </c>
      <c r="G47" s="158">
        <f>SUMPRODUCT(('2.사회적인구 집계'!$E$7:$E$28=$C47)*('2.사회적인구 집계'!$I$7:$I$28))</f>
        <v>0</v>
      </c>
      <c r="H47" s="158">
        <f>SUMPRODUCT(('2.사회적인구 집계'!$E$7:$E$28=$C47)*('2.사회적인구 집계'!$I$7:$I$28))</f>
        <v>0</v>
      </c>
      <c r="I47" s="158">
        <v>0</v>
      </c>
      <c r="J47" s="158">
        <f>SUMPRODUCT(('2.사회적인구 집계'!$E$7:$E$28=$C47)*('2.사회적인구 집계'!$M$7:$M$28))</f>
        <v>0</v>
      </c>
      <c r="K47" s="158">
        <f>SUMPRODUCT(('2.사회적인구 집계'!$E$7:$E$28=$C47)*('2.사회적인구 집계'!$N$7:$N$28))</f>
        <v>0</v>
      </c>
      <c r="L47" s="158">
        <f>SUMPRODUCT(('2.사회적인구 집계'!$E$7:$E$28=$C47)*('2.사회적인구 집계'!$O$7:$O$28))</f>
        <v>0</v>
      </c>
      <c r="M47" s="158">
        <f>SUMPRODUCT(('2.사회적인구 집계'!$E$7:$E$28=$C47)*('2.사회적인구 집계'!$P$7:$P$28))</f>
        <v>0</v>
      </c>
    </row>
    <row r="48" spans="1:13" ht="24.95" hidden="1" customHeight="1" outlineLevel="1">
      <c r="A48" s="236"/>
      <c r="B48" s="236"/>
      <c r="C48" s="154" t="s">
        <v>162</v>
      </c>
      <c r="D48" s="158">
        <v>0</v>
      </c>
      <c r="E48" s="158">
        <f>SUMPRODUCT(('2.사회적인구 집계'!$E$7:$E$28=$C48)*('2.사회적인구 집계'!$H$7:$H$28))</f>
        <v>0</v>
      </c>
      <c r="F48" s="158">
        <f>SUMPRODUCT(('2.사회적인구 집계'!$E$7:$E$28=$C48)*('2.사회적인구 집계'!$I$7:$I$28))</f>
        <v>0</v>
      </c>
      <c r="G48" s="158">
        <f>SUMPRODUCT(('2.사회적인구 집계'!$E$7:$E$28=$C48)*('2.사회적인구 집계'!$I$7:$I$28))</f>
        <v>0</v>
      </c>
      <c r="H48" s="158">
        <f>SUMPRODUCT(('2.사회적인구 집계'!$E$7:$E$28=$C48)*('2.사회적인구 집계'!$I$7:$I$28))</f>
        <v>0</v>
      </c>
      <c r="I48" s="158">
        <v>0</v>
      </c>
      <c r="J48" s="158">
        <f>SUMPRODUCT(('2.사회적인구 집계'!$E$7:$E$28=$C48)*('2.사회적인구 집계'!$M$7:$M$28))</f>
        <v>0</v>
      </c>
      <c r="K48" s="158">
        <f>SUMPRODUCT(('2.사회적인구 집계'!$E$7:$E$28=$C48)*('2.사회적인구 집계'!$N$7:$N$28))</f>
        <v>0</v>
      </c>
      <c r="L48" s="158">
        <f>SUMPRODUCT(('2.사회적인구 집계'!$E$7:$E$28=$C48)*('2.사회적인구 집계'!$O$7:$O$28))</f>
        <v>0</v>
      </c>
      <c r="M48" s="158">
        <f>SUMPRODUCT(('2.사회적인구 집계'!$E$7:$E$28=$C48)*('2.사회적인구 집계'!$P$7:$P$28))</f>
        <v>0</v>
      </c>
    </row>
    <row r="49" spans="1:13" ht="24.95" hidden="1" customHeight="1" outlineLevel="1">
      <c r="A49" s="236"/>
      <c r="B49" s="236"/>
      <c r="C49" s="154" t="s">
        <v>163</v>
      </c>
      <c r="D49" s="158">
        <v>0</v>
      </c>
      <c r="E49" s="158">
        <f>SUMPRODUCT(('2.사회적인구 집계'!$E$7:$E$28=$C49)*('2.사회적인구 집계'!$H$7:$H$28))</f>
        <v>0</v>
      </c>
      <c r="F49" s="158">
        <f>SUMPRODUCT(('2.사회적인구 집계'!$E$7:$E$28=$C49)*('2.사회적인구 집계'!$I$7:$I$28))</f>
        <v>0</v>
      </c>
      <c r="G49" s="158">
        <f>SUMPRODUCT(('2.사회적인구 집계'!$E$7:$E$28=$C49)*('2.사회적인구 집계'!$I$7:$I$28))</f>
        <v>0</v>
      </c>
      <c r="H49" s="158">
        <f>SUMPRODUCT(('2.사회적인구 집계'!$E$7:$E$28=$C49)*('2.사회적인구 집계'!$I$7:$I$28))</f>
        <v>0</v>
      </c>
      <c r="I49" s="158">
        <v>0</v>
      </c>
      <c r="J49" s="158">
        <f>SUMPRODUCT(('2.사회적인구 집계'!$E$7:$E$28=$C49)*('2.사회적인구 집계'!$M$7:$M$28))</f>
        <v>0</v>
      </c>
      <c r="K49" s="158">
        <f>SUMPRODUCT(('2.사회적인구 집계'!$E$7:$E$28=$C49)*('2.사회적인구 집계'!$N$7:$N$28))</f>
        <v>0</v>
      </c>
      <c r="L49" s="158">
        <f>SUMPRODUCT(('2.사회적인구 집계'!$E$7:$E$28=$C49)*('2.사회적인구 집계'!$O$7:$O$28))</f>
        <v>0</v>
      </c>
      <c r="M49" s="158">
        <f>SUMPRODUCT(('2.사회적인구 집계'!$E$7:$E$28=$C49)*('2.사회적인구 집계'!$P$7:$P$28))</f>
        <v>0</v>
      </c>
    </row>
    <row r="50" spans="1:13" ht="24.95" hidden="1" customHeight="1" outlineLevel="1">
      <c r="A50" s="236"/>
      <c r="B50" s="236"/>
      <c r="C50" s="154" t="s">
        <v>164</v>
      </c>
      <c r="D50" s="158">
        <v>0</v>
      </c>
      <c r="E50" s="158">
        <f>SUMPRODUCT(('2.사회적인구 집계'!$E$7:$E$28=$C50)*('2.사회적인구 집계'!$H$7:$H$28))</f>
        <v>0</v>
      </c>
      <c r="F50" s="158">
        <f>SUMPRODUCT(('2.사회적인구 집계'!$E$7:$E$28=$C50)*('2.사회적인구 집계'!$I$7:$I$28))</f>
        <v>0</v>
      </c>
      <c r="G50" s="158">
        <f>SUMPRODUCT(('2.사회적인구 집계'!$E$7:$E$28=$C50)*('2.사회적인구 집계'!$I$7:$I$28))</f>
        <v>0</v>
      </c>
      <c r="H50" s="158">
        <f>SUMPRODUCT(('2.사회적인구 집계'!$E$7:$E$28=$C50)*('2.사회적인구 집계'!$I$7:$I$28))</f>
        <v>0</v>
      </c>
      <c r="I50" s="158">
        <v>0</v>
      </c>
      <c r="J50" s="158">
        <f>SUMPRODUCT(('2.사회적인구 집계'!$E$7:$E$28=$C50)*('2.사회적인구 집계'!$M$7:$M$28))</f>
        <v>0</v>
      </c>
      <c r="K50" s="158">
        <f>SUMPRODUCT(('2.사회적인구 집계'!$E$7:$E$28=$C50)*('2.사회적인구 집계'!$N$7:$N$28))</f>
        <v>0</v>
      </c>
      <c r="L50" s="158">
        <f>SUMPRODUCT(('2.사회적인구 집계'!$E$7:$E$28=$C50)*('2.사회적인구 집계'!$O$7:$O$28))</f>
        <v>0</v>
      </c>
      <c r="M50" s="158">
        <f>SUMPRODUCT(('2.사회적인구 집계'!$E$7:$E$28=$C50)*('2.사회적인구 집계'!$P$7:$P$28))</f>
        <v>0</v>
      </c>
    </row>
    <row r="51" spans="1:13" ht="24.95" hidden="1" customHeight="1" outlineLevel="1">
      <c r="A51" s="236"/>
      <c r="B51" s="236"/>
      <c r="C51" s="154" t="s">
        <v>165</v>
      </c>
      <c r="D51" s="158">
        <v>0</v>
      </c>
      <c r="E51" s="158">
        <f>SUMPRODUCT(('2.사회적인구 집계'!$E$7:$E$28=$C51)*('2.사회적인구 집계'!$H$7:$H$28))</f>
        <v>0</v>
      </c>
      <c r="F51" s="158">
        <f>SUMPRODUCT(('2.사회적인구 집계'!$E$7:$E$28=$C51)*('2.사회적인구 집계'!$I$7:$I$28))</f>
        <v>0</v>
      </c>
      <c r="G51" s="158">
        <f>SUMPRODUCT(('2.사회적인구 집계'!$E$7:$E$28=$C51)*('2.사회적인구 집계'!$I$7:$I$28))</f>
        <v>0</v>
      </c>
      <c r="H51" s="158">
        <f>SUMPRODUCT(('2.사회적인구 집계'!$E$7:$E$28=$C51)*('2.사회적인구 집계'!$I$7:$I$28))</f>
        <v>0</v>
      </c>
      <c r="I51" s="158">
        <v>0</v>
      </c>
      <c r="J51" s="158">
        <f>SUMPRODUCT(('2.사회적인구 집계'!$E$7:$E$28=$C51)*('2.사회적인구 집계'!$M$7:$M$28))</f>
        <v>0</v>
      </c>
      <c r="K51" s="158">
        <f>SUMPRODUCT(('2.사회적인구 집계'!$E$7:$E$28=$C51)*('2.사회적인구 집계'!$N$7:$N$28))</f>
        <v>0</v>
      </c>
      <c r="L51" s="158">
        <f>SUMPRODUCT(('2.사회적인구 집계'!$E$7:$E$28=$C51)*('2.사회적인구 집계'!$O$7:$O$28))</f>
        <v>0</v>
      </c>
      <c r="M51" s="158">
        <f>SUMPRODUCT(('2.사회적인구 집계'!$E$7:$E$28=$C51)*('2.사회적인구 집계'!$P$7:$P$28))</f>
        <v>0</v>
      </c>
    </row>
    <row r="52" spans="1:13" ht="24.95" hidden="1" customHeight="1" outlineLevel="1">
      <c r="A52" s="236"/>
      <c r="B52" s="236"/>
      <c r="C52" s="154" t="s">
        <v>166</v>
      </c>
      <c r="D52" s="158">
        <v>0</v>
      </c>
      <c r="E52" s="158">
        <f>SUMPRODUCT(('2.사회적인구 집계'!$E$7:$E$28=$C52)*('2.사회적인구 집계'!$H$7:$H$28))</f>
        <v>1277</v>
      </c>
      <c r="F52" s="158">
        <f>SUMPRODUCT(('2.사회적인구 집계'!$E$7:$E$28=$C52)*('2.사회적인구 집계'!$I$7:$I$28))</f>
        <v>1277</v>
      </c>
      <c r="G52" s="158">
        <f>SUMPRODUCT(('2.사회적인구 집계'!$E$7:$E$28=$C52)*('2.사회적인구 집계'!$I$7:$I$28))</f>
        <v>1277</v>
      </c>
      <c r="H52" s="158">
        <f>SUMPRODUCT(('2.사회적인구 집계'!$E$7:$E$28=$C52)*('2.사회적인구 집계'!$I$7:$I$28))</f>
        <v>1277</v>
      </c>
      <c r="I52" s="158">
        <v>0</v>
      </c>
      <c r="J52" s="158">
        <f>SUMPRODUCT(('2.사회적인구 집계'!$E$7:$E$28=$C52)*('2.사회적인구 집계'!$M$7:$M$28))</f>
        <v>3200</v>
      </c>
      <c r="K52" s="158">
        <f>SUMPRODUCT(('2.사회적인구 집계'!$E$7:$E$28=$C52)*('2.사회적인구 집계'!$N$7:$N$28))</f>
        <v>3200</v>
      </c>
      <c r="L52" s="158">
        <f>SUMPRODUCT(('2.사회적인구 집계'!$E$7:$E$28=$C52)*('2.사회적인구 집계'!$O$7:$O$28))</f>
        <v>3200</v>
      </c>
      <c r="M52" s="158">
        <f>SUMPRODUCT(('2.사회적인구 집계'!$E$7:$E$28=$C52)*('2.사회적인구 집계'!$P$7:$P$28))</f>
        <v>3200</v>
      </c>
    </row>
    <row r="53" spans="1:13" ht="24.95" hidden="1" customHeight="1" outlineLevel="1">
      <c r="A53" s="236"/>
      <c r="B53" s="236"/>
      <c r="C53" s="154" t="s">
        <v>167</v>
      </c>
      <c r="D53" s="158">
        <v>0</v>
      </c>
      <c r="E53" s="158">
        <f>SUMPRODUCT(('2.사회적인구 집계'!$E$7:$E$28=$C53)*('2.사회적인구 집계'!$H$7:$H$28))</f>
        <v>0</v>
      </c>
      <c r="F53" s="158">
        <f>SUMPRODUCT(('2.사회적인구 집계'!$E$7:$E$28=$C53)*('2.사회적인구 집계'!$I$7:$I$28))</f>
        <v>0</v>
      </c>
      <c r="G53" s="158">
        <f>SUMPRODUCT(('2.사회적인구 집계'!$E$7:$E$28=$C53)*('2.사회적인구 집계'!$I$7:$I$28))</f>
        <v>0</v>
      </c>
      <c r="H53" s="158">
        <f>SUMPRODUCT(('2.사회적인구 집계'!$E$7:$E$28=$C53)*('2.사회적인구 집계'!$I$7:$I$28))</f>
        <v>0</v>
      </c>
      <c r="I53" s="158">
        <v>0</v>
      </c>
      <c r="J53" s="158">
        <f>SUMPRODUCT(('2.사회적인구 집계'!$E$7:$E$28=$C53)*('2.사회적인구 집계'!$M$7:$M$28))</f>
        <v>0</v>
      </c>
      <c r="K53" s="158">
        <f>SUMPRODUCT(('2.사회적인구 집계'!$E$7:$E$28=$C53)*('2.사회적인구 집계'!$N$7:$N$28))</f>
        <v>0</v>
      </c>
      <c r="L53" s="158">
        <f>SUMPRODUCT(('2.사회적인구 집계'!$E$7:$E$28=$C53)*('2.사회적인구 집계'!$O$7:$O$28))</f>
        <v>0</v>
      </c>
      <c r="M53" s="158">
        <f>SUMPRODUCT(('2.사회적인구 집계'!$E$7:$E$28=$C53)*('2.사회적인구 집계'!$P$7:$P$28))</f>
        <v>0</v>
      </c>
    </row>
    <row r="54" spans="1:13" ht="24.95" hidden="1" customHeight="1" outlineLevel="1">
      <c r="A54" s="236"/>
      <c r="B54" s="236"/>
      <c r="C54" s="154" t="s">
        <v>168</v>
      </c>
      <c r="D54" s="158">
        <v>0</v>
      </c>
      <c r="E54" s="158">
        <f>SUMPRODUCT(('2.사회적인구 집계'!$E$7:$E$28=$C54)*('2.사회적인구 집계'!$H$7:$H$28))</f>
        <v>0</v>
      </c>
      <c r="F54" s="158">
        <f>SUMPRODUCT(('2.사회적인구 집계'!$E$7:$E$28=$C54)*('2.사회적인구 집계'!$I$7:$I$28))</f>
        <v>0</v>
      </c>
      <c r="G54" s="158">
        <f>SUMPRODUCT(('2.사회적인구 집계'!$E$7:$E$28=$C54)*('2.사회적인구 집계'!$I$7:$I$28))</f>
        <v>0</v>
      </c>
      <c r="H54" s="158">
        <f>SUMPRODUCT(('2.사회적인구 집계'!$E$7:$E$28=$C54)*('2.사회적인구 집계'!$I$7:$I$28))</f>
        <v>0</v>
      </c>
      <c r="I54" s="158">
        <v>0</v>
      </c>
      <c r="J54" s="158">
        <f>SUMPRODUCT(('2.사회적인구 집계'!$E$7:$E$28=$C54)*('2.사회적인구 집계'!$M$7:$M$28))</f>
        <v>0</v>
      </c>
      <c r="K54" s="158">
        <f>SUMPRODUCT(('2.사회적인구 집계'!$E$7:$E$28=$C54)*('2.사회적인구 집계'!$N$7:$N$28))</f>
        <v>0</v>
      </c>
      <c r="L54" s="158">
        <f>SUMPRODUCT(('2.사회적인구 집계'!$E$7:$E$28=$C54)*('2.사회적인구 집계'!$O$7:$O$28))</f>
        <v>0</v>
      </c>
      <c r="M54" s="158">
        <f>SUMPRODUCT(('2.사회적인구 집계'!$E$7:$E$28=$C54)*('2.사회적인구 집계'!$P$7:$P$28))</f>
        <v>0</v>
      </c>
    </row>
    <row r="55" spans="1:13" ht="24.95" hidden="1" customHeight="1" outlineLevel="1">
      <c r="A55" s="236"/>
      <c r="B55" s="236"/>
      <c r="C55" s="154" t="s">
        <v>169</v>
      </c>
      <c r="D55" s="158">
        <v>0</v>
      </c>
      <c r="E55" s="158">
        <f>SUMPRODUCT(('2.사회적인구 집계'!$E$7:$E$28=$C55)*('2.사회적인구 집계'!$H$7:$H$28))</f>
        <v>141</v>
      </c>
      <c r="F55" s="158">
        <f>SUMPRODUCT(('2.사회적인구 집계'!$E$7:$E$28=$C55)*('2.사회적인구 집계'!$I$7:$I$28))</f>
        <v>141</v>
      </c>
      <c r="G55" s="158">
        <f>SUMPRODUCT(('2.사회적인구 집계'!$E$7:$E$28=$C55)*('2.사회적인구 집계'!$I$7:$I$28))</f>
        <v>141</v>
      </c>
      <c r="H55" s="158">
        <f>SUMPRODUCT(('2.사회적인구 집계'!$E$7:$E$28=$C55)*('2.사회적인구 집계'!$I$7:$I$28))</f>
        <v>141</v>
      </c>
      <c r="I55" s="158">
        <v>0</v>
      </c>
      <c r="J55" s="158">
        <f>SUMPRODUCT(('2.사회적인구 집계'!$E$7:$E$28=$C55)*('2.사회적인구 집계'!$M$7:$M$28))</f>
        <v>354</v>
      </c>
      <c r="K55" s="158">
        <f>SUMPRODUCT(('2.사회적인구 집계'!$E$7:$E$28=$C55)*('2.사회적인구 집계'!$N$7:$N$28))</f>
        <v>354</v>
      </c>
      <c r="L55" s="158">
        <f>SUMPRODUCT(('2.사회적인구 집계'!$E$7:$E$28=$C55)*('2.사회적인구 집계'!$O$7:$O$28))</f>
        <v>354</v>
      </c>
      <c r="M55" s="158">
        <f>SUMPRODUCT(('2.사회적인구 집계'!$E$7:$E$28=$C55)*('2.사회적인구 집계'!$P$7:$P$28))</f>
        <v>354</v>
      </c>
    </row>
    <row r="56" spans="1:13" ht="24.95" customHeight="1" collapsed="1">
      <c r="A56" s="236"/>
      <c r="B56" s="236" t="s">
        <v>877</v>
      </c>
      <c r="C56" s="154" t="s">
        <v>877</v>
      </c>
      <c r="D56" s="158">
        <v>0</v>
      </c>
      <c r="E56" s="158">
        <f>SUM(E57:E58)</f>
        <v>0</v>
      </c>
      <c r="F56" s="158">
        <f t="shared" ref="F56:H56" si="11">SUM(F57:F58)</f>
        <v>0</v>
      </c>
      <c r="G56" s="158">
        <f t="shared" si="11"/>
        <v>0</v>
      </c>
      <c r="H56" s="158">
        <f t="shared" si="11"/>
        <v>0</v>
      </c>
      <c r="I56" s="158">
        <v>0</v>
      </c>
      <c r="J56" s="158">
        <f>SUMPRODUCT(('2.사회적인구 집계'!$D$7:$D$28=$C56)*('2.사회적인구 집계'!$M$7:$M$28))</f>
        <v>0</v>
      </c>
      <c r="K56" s="158">
        <f>SUMPRODUCT(('2.사회적인구 집계'!$D$7:$D$28=$C56)*('2.사회적인구 집계'!$N$7:$N$28))</f>
        <v>0</v>
      </c>
      <c r="L56" s="158">
        <f>SUMPRODUCT(('2.사회적인구 집계'!$D$7:$D$28=$C56)*('2.사회적인구 집계'!$O$7:$O$28))</f>
        <v>0</v>
      </c>
      <c r="M56" s="158">
        <f>SUMPRODUCT(('2.사회적인구 집계'!$D$7:$D$28=$C56)*('2.사회적인구 집계'!$P$7:$P$28))</f>
        <v>0</v>
      </c>
    </row>
    <row r="57" spans="1:13" ht="24.95" hidden="1" customHeight="1" outlineLevel="1">
      <c r="A57" s="236"/>
      <c r="B57" s="236"/>
      <c r="C57" s="154" t="s">
        <v>883</v>
      </c>
      <c r="D57" s="158">
        <v>0</v>
      </c>
      <c r="E57" s="158">
        <f>SUMPRODUCT(('2.사회적인구 집계'!$E$7:$E$28=$C57)*('2.사회적인구 집계'!$H$7:$H$28))</f>
        <v>0</v>
      </c>
      <c r="F57" s="158">
        <f>SUMPRODUCT(('2.사회적인구 집계'!$E$7:$E$28=$C57)*('2.사회적인구 집계'!$I$7:$I$28))</f>
        <v>0</v>
      </c>
      <c r="G57" s="158">
        <f>SUMPRODUCT(('2.사회적인구 집계'!$E$7:$E$28=$C57)*('2.사회적인구 집계'!$I$7:$I$28))</f>
        <v>0</v>
      </c>
      <c r="H57" s="158">
        <f>SUMPRODUCT(('2.사회적인구 집계'!$E$7:$E$28=$C57)*('2.사회적인구 집계'!$I$7:$I$28))</f>
        <v>0</v>
      </c>
      <c r="I57" s="158">
        <v>0</v>
      </c>
      <c r="J57" s="158">
        <f>SUMPRODUCT(('2.사회적인구 집계'!$E$7:$E$28=$C57)*('2.사회적인구 집계'!$M$7:$M$28))</f>
        <v>0</v>
      </c>
      <c r="K57" s="158">
        <f>SUMPRODUCT(('2.사회적인구 집계'!$E$7:$E$28=$C57)*('2.사회적인구 집계'!$N$7:$N$28))</f>
        <v>0</v>
      </c>
      <c r="L57" s="158">
        <f>SUMPRODUCT(('2.사회적인구 집계'!$E$7:$E$28=$C57)*('2.사회적인구 집계'!$O$7:$O$28))</f>
        <v>0</v>
      </c>
      <c r="M57" s="158">
        <f>SUMPRODUCT(('2.사회적인구 집계'!$E$7:$E$28=$C57)*('2.사회적인구 집계'!$P$7:$P$28))</f>
        <v>0</v>
      </c>
    </row>
    <row r="58" spans="1:13" ht="24.95" hidden="1" customHeight="1" outlineLevel="1">
      <c r="A58" s="236"/>
      <c r="B58" s="236"/>
      <c r="C58" s="154" t="s">
        <v>884</v>
      </c>
      <c r="D58" s="158">
        <v>0</v>
      </c>
      <c r="E58" s="158">
        <f>SUMPRODUCT(('2.사회적인구 집계'!$E$7:$E$28=$C58)*('2.사회적인구 집계'!$H$7:$H$28))</f>
        <v>0</v>
      </c>
      <c r="F58" s="158">
        <f>SUMPRODUCT(('2.사회적인구 집계'!$E$7:$E$28=$C58)*('2.사회적인구 집계'!$I$7:$I$28))</f>
        <v>0</v>
      </c>
      <c r="G58" s="158">
        <f>SUMPRODUCT(('2.사회적인구 집계'!$E$7:$E$28=$C58)*('2.사회적인구 집계'!$I$7:$I$28))</f>
        <v>0</v>
      </c>
      <c r="H58" s="158">
        <f>SUMPRODUCT(('2.사회적인구 집계'!$E$7:$E$28=$C58)*('2.사회적인구 집계'!$I$7:$I$28))</f>
        <v>0</v>
      </c>
      <c r="I58" s="158">
        <v>0</v>
      </c>
      <c r="J58" s="158">
        <f>SUMPRODUCT(('2.사회적인구 집계'!$E$7:$E$28=$C58)*('2.사회적인구 집계'!$M$7:$M$28))</f>
        <v>0</v>
      </c>
      <c r="K58" s="158">
        <f>SUMPRODUCT(('2.사회적인구 집계'!$E$7:$E$28=$C58)*('2.사회적인구 집계'!$N$7:$N$28))</f>
        <v>0</v>
      </c>
      <c r="L58" s="158">
        <f>SUMPRODUCT(('2.사회적인구 집계'!$E$7:$E$28=$C58)*('2.사회적인구 집계'!$O$7:$O$28))</f>
        <v>0</v>
      </c>
      <c r="M58" s="158">
        <f>SUMPRODUCT(('2.사회적인구 집계'!$E$7:$E$28=$C58)*('2.사회적인구 집계'!$P$7:$P$28))</f>
        <v>0</v>
      </c>
    </row>
    <row r="59" spans="1:13" ht="24.95" customHeight="1" collapsed="1">
      <c r="A59" s="236" t="s">
        <v>691</v>
      </c>
      <c r="B59" s="236" t="s">
        <v>878</v>
      </c>
      <c r="C59" s="154" t="s">
        <v>878</v>
      </c>
      <c r="D59" s="158">
        <v>0</v>
      </c>
      <c r="E59" s="158">
        <f>SUM(E60:E61)</f>
        <v>0</v>
      </c>
      <c r="F59" s="158">
        <f t="shared" ref="F59:H59" si="12">SUM(F60:F61)</f>
        <v>0</v>
      </c>
      <c r="G59" s="158">
        <f t="shared" si="12"/>
        <v>0</v>
      </c>
      <c r="H59" s="158">
        <f t="shared" si="12"/>
        <v>0</v>
      </c>
      <c r="I59" s="158">
        <v>0</v>
      </c>
      <c r="J59" s="158">
        <f>SUMPRODUCT(('2.사회적인구 집계'!$D$7:$D$28=$C59)*('2.사회적인구 집계'!$M$7:$M$28))</f>
        <v>0</v>
      </c>
      <c r="K59" s="158">
        <f>SUMPRODUCT(('2.사회적인구 집계'!$D$7:$D$28=$C59)*('2.사회적인구 집계'!$N$7:$N$28))</f>
        <v>0</v>
      </c>
      <c r="L59" s="158">
        <f>SUMPRODUCT(('2.사회적인구 집계'!$D$7:$D$28=$C59)*('2.사회적인구 집계'!$O$7:$O$28))</f>
        <v>0</v>
      </c>
      <c r="M59" s="158">
        <f>SUMPRODUCT(('2.사회적인구 집계'!$D$7:$D$28=$C59)*('2.사회적인구 집계'!$P$7:$P$28))</f>
        <v>0</v>
      </c>
    </row>
    <row r="60" spans="1:13" ht="24.95" hidden="1" customHeight="1" outlineLevel="1">
      <c r="A60" s="236"/>
      <c r="B60" s="236"/>
      <c r="C60" s="154" t="s">
        <v>885</v>
      </c>
      <c r="D60" s="158">
        <v>0</v>
      </c>
      <c r="E60" s="158">
        <f>SUMPRODUCT(('2.사회적인구 집계'!$E$7:$E$28=$C60)*('2.사회적인구 집계'!$H$7:$H$28))</f>
        <v>0</v>
      </c>
      <c r="F60" s="158">
        <f>SUMPRODUCT(('2.사회적인구 집계'!$E$7:$E$28=$C60)*('2.사회적인구 집계'!$I$7:$I$28))</f>
        <v>0</v>
      </c>
      <c r="G60" s="158">
        <f>SUMPRODUCT(('2.사회적인구 집계'!$E$7:$E$28=$C60)*('2.사회적인구 집계'!$I$7:$I$28))</f>
        <v>0</v>
      </c>
      <c r="H60" s="158">
        <f>SUMPRODUCT(('2.사회적인구 집계'!$E$7:$E$28=$C60)*('2.사회적인구 집계'!$I$7:$I$28))</f>
        <v>0</v>
      </c>
      <c r="I60" s="158">
        <v>0</v>
      </c>
      <c r="J60" s="158">
        <f>SUMPRODUCT(('2.사회적인구 집계'!$E$7:$E$28=$C60)*('2.사회적인구 집계'!$M$7:$M$28))</f>
        <v>0</v>
      </c>
      <c r="K60" s="158">
        <f>SUMPRODUCT(('2.사회적인구 집계'!$E$7:$E$28=$C60)*('2.사회적인구 집계'!$N$7:$N$28))</f>
        <v>0</v>
      </c>
      <c r="L60" s="158">
        <f>SUMPRODUCT(('2.사회적인구 집계'!$E$7:$E$28=$C60)*('2.사회적인구 집계'!$O$7:$O$28))</f>
        <v>0</v>
      </c>
      <c r="M60" s="158">
        <f>SUMPRODUCT(('2.사회적인구 집계'!$E$7:$E$28=$C60)*('2.사회적인구 집계'!$P$7:$P$28))</f>
        <v>0</v>
      </c>
    </row>
    <row r="61" spans="1:13" ht="24.95" hidden="1" customHeight="1" outlineLevel="1">
      <c r="A61" s="236"/>
      <c r="B61" s="236"/>
      <c r="C61" s="154" t="s">
        <v>886</v>
      </c>
      <c r="D61" s="158">
        <v>0</v>
      </c>
      <c r="E61" s="158">
        <f>SUMPRODUCT(('2.사회적인구 집계'!$E$7:$E$28=$C61)*('2.사회적인구 집계'!$H$7:$H$28))</f>
        <v>0</v>
      </c>
      <c r="F61" s="158">
        <f>SUMPRODUCT(('2.사회적인구 집계'!$E$7:$E$28=$C61)*('2.사회적인구 집계'!$I$7:$I$28))</f>
        <v>0</v>
      </c>
      <c r="G61" s="158">
        <f>SUMPRODUCT(('2.사회적인구 집계'!$E$7:$E$28=$C61)*('2.사회적인구 집계'!$I$7:$I$28))</f>
        <v>0</v>
      </c>
      <c r="H61" s="158">
        <f>SUMPRODUCT(('2.사회적인구 집계'!$E$7:$E$28=$C61)*('2.사회적인구 집계'!$I$7:$I$28))</f>
        <v>0</v>
      </c>
      <c r="I61" s="158">
        <v>0</v>
      </c>
      <c r="J61" s="158">
        <f>SUMPRODUCT(('2.사회적인구 집계'!$E$7:$E$28=$C61)*('2.사회적인구 집계'!$M$7:$M$28))</f>
        <v>0</v>
      </c>
      <c r="K61" s="158">
        <f>SUMPRODUCT(('2.사회적인구 집계'!$E$7:$E$28=$C61)*('2.사회적인구 집계'!$N$7:$N$28))</f>
        <v>0</v>
      </c>
      <c r="L61" s="158">
        <f>SUMPRODUCT(('2.사회적인구 집계'!$E$7:$E$28=$C61)*('2.사회적인구 집계'!$O$7:$O$28))</f>
        <v>0</v>
      </c>
      <c r="M61" s="158">
        <f>SUMPRODUCT(('2.사회적인구 집계'!$E$7:$E$28=$C61)*('2.사회적인구 집계'!$P$7:$P$28))</f>
        <v>0</v>
      </c>
    </row>
    <row r="62" spans="1:13" ht="24.95" customHeight="1" collapsed="1">
      <c r="A62" s="236" t="s">
        <v>875</v>
      </c>
      <c r="B62" s="236" t="s">
        <v>881</v>
      </c>
      <c r="C62" s="154" t="s">
        <v>881</v>
      </c>
      <c r="D62" s="158">
        <v>0</v>
      </c>
      <c r="E62" s="158">
        <f>SUM(E63:E65)</f>
        <v>0</v>
      </c>
      <c r="F62" s="158">
        <f t="shared" ref="F62:H62" si="13">SUM(F63:F65)</f>
        <v>0</v>
      </c>
      <c r="G62" s="158">
        <f t="shared" si="13"/>
        <v>0</v>
      </c>
      <c r="H62" s="158">
        <f t="shared" si="13"/>
        <v>0</v>
      </c>
      <c r="I62" s="158">
        <v>0</v>
      </c>
      <c r="J62" s="158">
        <f>SUMPRODUCT(('2.사회적인구 집계'!$D$7:$D$28=$C62)*('2.사회적인구 집계'!$M$7:$M$28))</f>
        <v>0</v>
      </c>
      <c r="K62" s="158">
        <f>SUMPRODUCT(('2.사회적인구 집계'!$D$7:$D$28=$C62)*('2.사회적인구 집계'!$N$7:$N$28))</f>
        <v>0</v>
      </c>
      <c r="L62" s="158">
        <f>SUMPRODUCT(('2.사회적인구 집계'!$D$7:$D$28=$C62)*('2.사회적인구 집계'!$O$7:$O$28))</f>
        <v>0</v>
      </c>
      <c r="M62" s="158">
        <f>SUMPRODUCT(('2.사회적인구 집계'!$D$7:$D$28=$C62)*('2.사회적인구 집계'!$P$7:$P$28))</f>
        <v>0</v>
      </c>
    </row>
    <row r="63" spans="1:13" ht="24.95" hidden="1" customHeight="1" outlineLevel="1">
      <c r="A63" s="236"/>
      <c r="B63" s="236"/>
      <c r="C63" s="154" t="s">
        <v>887</v>
      </c>
      <c r="D63" s="158">
        <v>0</v>
      </c>
      <c r="E63" s="158">
        <f>SUMPRODUCT(('2.사회적인구 집계'!$E$7:$E$28=$C63)*('2.사회적인구 집계'!$H$7:$H$28))</f>
        <v>0</v>
      </c>
      <c r="F63" s="158">
        <f>SUMPRODUCT(('2.사회적인구 집계'!$E$7:$E$28=$C63)*('2.사회적인구 집계'!$I$7:$I$28))</f>
        <v>0</v>
      </c>
      <c r="G63" s="158">
        <f>SUMPRODUCT(('2.사회적인구 집계'!$E$7:$E$28=$C63)*('2.사회적인구 집계'!$I$7:$I$28))</f>
        <v>0</v>
      </c>
      <c r="H63" s="158">
        <f>SUMPRODUCT(('2.사회적인구 집계'!$E$7:$E$28=$C63)*('2.사회적인구 집계'!$I$7:$I$28))</f>
        <v>0</v>
      </c>
      <c r="I63" s="158">
        <v>0</v>
      </c>
      <c r="J63" s="158">
        <f>SUMPRODUCT(('2.사회적인구 집계'!$E$7:$E$28=$C63)*('2.사회적인구 집계'!$M$7:$M$28))</f>
        <v>0</v>
      </c>
      <c r="K63" s="158">
        <f>SUMPRODUCT(('2.사회적인구 집계'!$E$7:$E$28=$C63)*('2.사회적인구 집계'!$N$7:$N$28))</f>
        <v>0</v>
      </c>
      <c r="L63" s="158">
        <f>SUMPRODUCT(('2.사회적인구 집계'!$E$7:$E$28=$C63)*('2.사회적인구 집계'!$O$7:$O$28))</f>
        <v>0</v>
      </c>
      <c r="M63" s="158">
        <f>SUMPRODUCT(('2.사회적인구 집계'!$E$7:$E$28=$C63)*('2.사회적인구 집계'!$P$7:$P$28))</f>
        <v>0</v>
      </c>
    </row>
    <row r="64" spans="1:13" ht="24.95" hidden="1" customHeight="1" outlineLevel="1">
      <c r="A64" s="236"/>
      <c r="B64" s="236"/>
      <c r="C64" s="154" t="s">
        <v>888</v>
      </c>
      <c r="D64" s="158">
        <v>0</v>
      </c>
      <c r="E64" s="158">
        <f>SUMPRODUCT(('2.사회적인구 집계'!$E$7:$E$28=$C64)*('2.사회적인구 집계'!$H$7:$H$28))</f>
        <v>0</v>
      </c>
      <c r="F64" s="158">
        <f>SUMPRODUCT(('2.사회적인구 집계'!$E$7:$E$28=$C64)*('2.사회적인구 집계'!$I$7:$I$28))</f>
        <v>0</v>
      </c>
      <c r="G64" s="158">
        <f>SUMPRODUCT(('2.사회적인구 집계'!$E$7:$E$28=$C64)*('2.사회적인구 집계'!$I$7:$I$28))</f>
        <v>0</v>
      </c>
      <c r="H64" s="158">
        <f>SUMPRODUCT(('2.사회적인구 집계'!$E$7:$E$28=$C64)*('2.사회적인구 집계'!$I$7:$I$28))</f>
        <v>0</v>
      </c>
      <c r="I64" s="158">
        <v>0</v>
      </c>
      <c r="J64" s="158">
        <f>SUMPRODUCT(('2.사회적인구 집계'!$E$7:$E$28=$C64)*('2.사회적인구 집계'!$M$7:$M$28))</f>
        <v>0</v>
      </c>
      <c r="K64" s="158">
        <f>SUMPRODUCT(('2.사회적인구 집계'!$E$7:$E$28=$C64)*('2.사회적인구 집계'!$N$7:$N$28))</f>
        <v>0</v>
      </c>
      <c r="L64" s="158">
        <f>SUMPRODUCT(('2.사회적인구 집계'!$E$7:$E$28=$C64)*('2.사회적인구 집계'!$O$7:$O$28))</f>
        <v>0</v>
      </c>
      <c r="M64" s="158">
        <f>SUMPRODUCT(('2.사회적인구 집계'!$E$7:$E$28=$C64)*('2.사회적인구 집계'!$P$7:$P$28))</f>
        <v>0</v>
      </c>
    </row>
    <row r="65" spans="1:13" ht="24.95" hidden="1" customHeight="1" outlineLevel="1">
      <c r="A65" s="236"/>
      <c r="B65" s="236"/>
      <c r="C65" s="154" t="s">
        <v>889</v>
      </c>
      <c r="D65" s="158">
        <v>0</v>
      </c>
      <c r="E65" s="158">
        <f>SUMPRODUCT(('2.사회적인구 집계'!$E$7:$E$28=$C65)*('2.사회적인구 집계'!$H$7:$H$28))</f>
        <v>0</v>
      </c>
      <c r="F65" s="158">
        <f>SUMPRODUCT(('2.사회적인구 집계'!$E$7:$E$28=$C65)*('2.사회적인구 집계'!$I$7:$I$28))</f>
        <v>0</v>
      </c>
      <c r="G65" s="158">
        <f>SUMPRODUCT(('2.사회적인구 집계'!$E$7:$E$28=$C65)*('2.사회적인구 집계'!$I$7:$I$28))</f>
        <v>0</v>
      </c>
      <c r="H65" s="158">
        <f>SUMPRODUCT(('2.사회적인구 집계'!$E$7:$E$28=$C65)*('2.사회적인구 집계'!$I$7:$I$28))</f>
        <v>0</v>
      </c>
      <c r="I65" s="158">
        <v>0</v>
      </c>
      <c r="J65" s="158">
        <f>SUMPRODUCT(('2.사회적인구 집계'!$E$7:$E$28=$C65)*('2.사회적인구 집계'!$M$7:$M$28))</f>
        <v>0</v>
      </c>
      <c r="K65" s="158">
        <f>SUMPRODUCT(('2.사회적인구 집계'!$E$7:$E$28=$C65)*('2.사회적인구 집계'!$N$7:$N$28))</f>
        <v>0</v>
      </c>
      <c r="L65" s="158">
        <f>SUMPRODUCT(('2.사회적인구 집계'!$E$7:$E$28=$C65)*('2.사회적인구 집계'!$O$7:$O$28))</f>
        <v>0</v>
      </c>
      <c r="M65" s="158">
        <f>SUMPRODUCT(('2.사회적인구 집계'!$E$7:$E$28=$C65)*('2.사회적인구 집계'!$P$7:$P$28))</f>
        <v>0</v>
      </c>
    </row>
    <row r="66" spans="1:13" ht="24.95" customHeight="1" collapsed="1">
      <c r="A66" s="236" t="s">
        <v>876</v>
      </c>
      <c r="B66" s="236" t="s">
        <v>882</v>
      </c>
      <c r="C66" s="154" t="s">
        <v>880</v>
      </c>
      <c r="D66" s="158">
        <v>0</v>
      </c>
      <c r="E66" s="158">
        <f>SUM(E67:E69)</f>
        <v>0</v>
      </c>
      <c r="F66" s="158">
        <f t="shared" ref="F66:H66" si="14">SUM(F67:F69)</f>
        <v>0</v>
      </c>
      <c r="G66" s="158">
        <f t="shared" si="14"/>
        <v>0</v>
      </c>
      <c r="H66" s="158">
        <f t="shared" si="14"/>
        <v>0</v>
      </c>
      <c r="I66" s="158">
        <v>0</v>
      </c>
      <c r="J66" s="158">
        <f>SUMPRODUCT(('2.사회적인구 집계'!$D$7:$D$28=$C66)*('2.사회적인구 집계'!$M$7:$M$28))</f>
        <v>0</v>
      </c>
      <c r="K66" s="158">
        <f>SUMPRODUCT(('2.사회적인구 집계'!$D$7:$D$28=$C66)*('2.사회적인구 집계'!$N$7:$N$28))</f>
        <v>0</v>
      </c>
      <c r="L66" s="158">
        <f>SUMPRODUCT(('2.사회적인구 집계'!$D$7:$D$28=$C66)*('2.사회적인구 집계'!$O$7:$O$28))</f>
        <v>0</v>
      </c>
      <c r="M66" s="158">
        <f>SUMPRODUCT(('2.사회적인구 집계'!$D$7:$D$28=$C66)*('2.사회적인구 집계'!$P$7:$P$28))</f>
        <v>0</v>
      </c>
    </row>
    <row r="67" spans="1:13" ht="24.95" hidden="1" customHeight="1" outlineLevel="1">
      <c r="A67" s="236"/>
      <c r="B67" s="236"/>
      <c r="C67" s="154" t="s">
        <v>890</v>
      </c>
      <c r="D67" s="158">
        <v>0</v>
      </c>
      <c r="E67" s="158">
        <f>SUMPRODUCT(('2.사회적인구 집계'!$E$7:$E$28=$C67)*('2.사회적인구 집계'!$H$7:$H$28))</f>
        <v>0</v>
      </c>
      <c r="F67" s="158">
        <f>SUMPRODUCT(('2.사회적인구 집계'!$E$7:$E$28=$C67)*('2.사회적인구 집계'!$I$7:$I$28))</f>
        <v>0</v>
      </c>
      <c r="G67" s="158">
        <f>SUMPRODUCT(('2.사회적인구 집계'!$E$7:$E$28=$C67)*('2.사회적인구 집계'!$I$7:$I$28))</f>
        <v>0</v>
      </c>
      <c r="H67" s="158">
        <f>SUMPRODUCT(('2.사회적인구 집계'!$E$7:$E$28=$C67)*('2.사회적인구 집계'!$I$7:$I$28))</f>
        <v>0</v>
      </c>
      <c r="I67" s="158">
        <v>0</v>
      </c>
      <c r="J67" s="158">
        <f>SUMPRODUCT(('2.사회적인구 집계'!$E$7:$E$28=$C67)*('2.사회적인구 집계'!$M$7:$M$28))</f>
        <v>0</v>
      </c>
      <c r="K67" s="158">
        <f>SUMPRODUCT(('2.사회적인구 집계'!$E$7:$E$28=$C67)*('2.사회적인구 집계'!$N$7:$N$28))</f>
        <v>0</v>
      </c>
      <c r="L67" s="158">
        <f>SUMPRODUCT(('2.사회적인구 집계'!$E$7:$E$28=$C67)*('2.사회적인구 집계'!$O$7:$O$28))</f>
        <v>0</v>
      </c>
      <c r="M67" s="158">
        <f>SUMPRODUCT(('2.사회적인구 집계'!$E$7:$E$28=$C67)*('2.사회적인구 집계'!$P$7:$P$28))</f>
        <v>0</v>
      </c>
    </row>
    <row r="68" spans="1:13" ht="24.95" hidden="1" customHeight="1" outlineLevel="1">
      <c r="A68" s="236"/>
      <c r="B68" s="236"/>
      <c r="C68" s="154" t="s">
        <v>277</v>
      </c>
      <c r="D68" s="158">
        <v>0</v>
      </c>
      <c r="E68" s="158">
        <f>SUMPRODUCT(('2.사회적인구 집계'!$E$7:$E$28=$C68)*('2.사회적인구 집계'!$H$7:$H$28))</f>
        <v>0</v>
      </c>
      <c r="F68" s="158">
        <f>SUMPRODUCT(('2.사회적인구 집계'!$E$7:$E$28=$C68)*('2.사회적인구 집계'!$I$7:$I$28))</f>
        <v>0</v>
      </c>
      <c r="G68" s="158">
        <f>SUMPRODUCT(('2.사회적인구 집계'!$E$7:$E$28=$C68)*('2.사회적인구 집계'!$I$7:$I$28))</f>
        <v>0</v>
      </c>
      <c r="H68" s="158">
        <f>SUMPRODUCT(('2.사회적인구 집계'!$E$7:$E$28=$C68)*('2.사회적인구 집계'!$I$7:$I$28))</f>
        <v>0</v>
      </c>
      <c r="I68" s="158">
        <v>0</v>
      </c>
      <c r="J68" s="158">
        <f>SUMPRODUCT(('2.사회적인구 집계'!$E$7:$E$28=$C68)*('2.사회적인구 집계'!$M$7:$M$28))</f>
        <v>0</v>
      </c>
      <c r="K68" s="158">
        <f>SUMPRODUCT(('2.사회적인구 집계'!$E$7:$E$28=$C68)*('2.사회적인구 집계'!$N$7:$N$28))</f>
        <v>0</v>
      </c>
      <c r="L68" s="158">
        <f>SUMPRODUCT(('2.사회적인구 집계'!$E$7:$E$28=$C68)*('2.사회적인구 집계'!$O$7:$O$28))</f>
        <v>0</v>
      </c>
      <c r="M68" s="158">
        <f>SUMPRODUCT(('2.사회적인구 집계'!$E$7:$E$28=$C68)*('2.사회적인구 집계'!$P$7:$P$28))</f>
        <v>0</v>
      </c>
    </row>
    <row r="69" spans="1:13" ht="24.95" hidden="1" customHeight="1" outlineLevel="1">
      <c r="A69" s="236"/>
      <c r="B69" s="236"/>
      <c r="C69" s="154" t="s">
        <v>278</v>
      </c>
      <c r="D69" s="158">
        <v>0</v>
      </c>
      <c r="E69" s="158">
        <f>SUMPRODUCT(('2.사회적인구 집계'!$E$7:$E$28=$C69)*('2.사회적인구 집계'!$H$7:$H$28))</f>
        <v>0</v>
      </c>
      <c r="F69" s="158">
        <f>SUMPRODUCT(('2.사회적인구 집계'!$E$7:$E$28=$C69)*('2.사회적인구 집계'!$I$7:$I$28))</f>
        <v>0</v>
      </c>
      <c r="G69" s="158">
        <f>SUMPRODUCT(('2.사회적인구 집계'!$E$7:$E$28=$C69)*('2.사회적인구 집계'!$I$7:$I$28))</f>
        <v>0</v>
      </c>
      <c r="H69" s="158">
        <f>SUMPRODUCT(('2.사회적인구 집계'!$E$7:$E$28=$C69)*('2.사회적인구 집계'!$I$7:$I$28))</f>
        <v>0</v>
      </c>
      <c r="I69" s="158">
        <v>0</v>
      </c>
      <c r="J69" s="158">
        <f>SUMPRODUCT(('2.사회적인구 집계'!$E$7:$E$28=$C69)*('2.사회적인구 집계'!$M$7:$M$28))</f>
        <v>0</v>
      </c>
      <c r="K69" s="158">
        <f>SUMPRODUCT(('2.사회적인구 집계'!$E$7:$E$28=$C69)*('2.사회적인구 집계'!$N$7:$N$28))</f>
        <v>0</v>
      </c>
      <c r="L69" s="158">
        <f>SUMPRODUCT(('2.사회적인구 집계'!$E$7:$E$28=$C69)*('2.사회적인구 집계'!$O$7:$O$28))</f>
        <v>0</v>
      </c>
      <c r="M69" s="158">
        <f>SUMPRODUCT(('2.사회적인구 집계'!$E$7:$E$28=$C69)*('2.사회적인구 집계'!$P$7:$P$28))</f>
        <v>0</v>
      </c>
    </row>
    <row r="70" spans="1:13" ht="24.95" customHeight="1" collapsed="1">
      <c r="A70" s="236" t="s">
        <v>822</v>
      </c>
      <c r="B70" s="236" t="s">
        <v>823</v>
      </c>
      <c r="C70" s="154" t="s">
        <v>823</v>
      </c>
      <c r="D70" s="158">
        <v>0</v>
      </c>
      <c r="E70" s="158">
        <f>SUM(E71:E73)</f>
        <v>0</v>
      </c>
      <c r="F70" s="158">
        <f t="shared" ref="F70:H70" si="15">SUM(F71:F73)</f>
        <v>2927</v>
      </c>
      <c r="G70" s="158">
        <f t="shared" si="15"/>
        <v>2927</v>
      </c>
      <c r="H70" s="158">
        <f t="shared" si="15"/>
        <v>2927</v>
      </c>
      <c r="I70" s="158">
        <v>0</v>
      </c>
      <c r="J70" s="158">
        <f>SUMPRODUCT(('2.사회적인구 집계'!$D$7:$D$28=$C70)*('2.사회적인구 집계'!$M$7:$M$28))</f>
        <v>0</v>
      </c>
      <c r="K70" s="158">
        <f>SUMPRODUCT(('2.사회적인구 집계'!$D$7:$D$28=$C70)*('2.사회적인구 집계'!$N$7:$N$28))</f>
        <v>2927</v>
      </c>
      <c r="L70" s="158">
        <f>SUMPRODUCT(('2.사회적인구 집계'!$D$7:$D$28=$C70)*('2.사회적인구 집계'!$O$7:$O$28))</f>
        <v>2927</v>
      </c>
      <c r="M70" s="158">
        <f>SUMPRODUCT(('2.사회적인구 집계'!$D$7:$D$28=$C70)*('2.사회적인구 집계'!$P$7:$P$28))</f>
        <v>2927</v>
      </c>
    </row>
    <row r="71" spans="1:13" ht="24.95" hidden="1" customHeight="1" outlineLevel="1">
      <c r="A71" s="236"/>
      <c r="B71" s="236"/>
      <c r="C71" s="154" t="s">
        <v>835</v>
      </c>
      <c r="D71" s="113">
        <v>0</v>
      </c>
      <c r="E71" s="113">
        <f>SUMPRODUCT(('2.사회적인구 집계'!$E$7:$E$28=$C71)*('2.사회적인구 집계'!$H$7:$H$28))</f>
        <v>0</v>
      </c>
      <c r="F71" s="113">
        <f>SUMPRODUCT(('2.사회적인구 집계'!$E$7:$E$28=$C71)*('2.사회적인구 집계'!$I$7:$I$28))</f>
        <v>0</v>
      </c>
      <c r="G71" s="113">
        <f>SUMPRODUCT(('2.사회적인구 집계'!$E$7:$E$28=$C71)*('2.사회적인구 집계'!$I$7:$I$28))</f>
        <v>0</v>
      </c>
      <c r="H71" s="113">
        <f>SUMPRODUCT(('2.사회적인구 집계'!$E$7:$E$28=$C71)*('2.사회적인구 집계'!$I$7:$I$28))</f>
        <v>0</v>
      </c>
      <c r="I71" s="113">
        <v>0</v>
      </c>
      <c r="J71" s="113">
        <f>SUMPRODUCT(('2.사회적인구 집계'!$E$7:$E$28=$C71)*('2.사회적인구 집계'!$M$7:$M$28))</f>
        <v>0</v>
      </c>
      <c r="K71" s="113">
        <f>SUMPRODUCT(('2.사회적인구 집계'!$E$7:$E$28=$C71)*('2.사회적인구 집계'!$N$7:$N$28))</f>
        <v>0</v>
      </c>
      <c r="L71" s="113">
        <f>SUMPRODUCT(('2.사회적인구 집계'!$E$7:$E$28=$C71)*('2.사회적인구 집계'!$O$7:$O$28))</f>
        <v>0</v>
      </c>
      <c r="M71" s="113">
        <f>SUMPRODUCT(('2.사회적인구 집계'!$E$7:$E$28=$C71)*('2.사회적인구 집계'!$P$7:$P$28))</f>
        <v>0</v>
      </c>
    </row>
    <row r="72" spans="1:13" ht="24.95" hidden="1" customHeight="1" outlineLevel="1">
      <c r="A72" s="236"/>
      <c r="B72" s="236"/>
      <c r="C72" s="154" t="s">
        <v>458</v>
      </c>
      <c r="D72" s="113">
        <v>0</v>
      </c>
      <c r="E72" s="113">
        <f>SUMPRODUCT(('2.사회적인구 집계'!$E$7:$E$28=$C72)*('2.사회적인구 집계'!$H$7:$H$28))</f>
        <v>0</v>
      </c>
      <c r="F72" s="113">
        <f>SUMPRODUCT(('2.사회적인구 집계'!$E$7:$E$28=$C72)*('2.사회적인구 집계'!$I$7:$I$28))</f>
        <v>2927</v>
      </c>
      <c r="G72" s="113">
        <f>SUMPRODUCT(('2.사회적인구 집계'!$E$7:$E$28=$C72)*('2.사회적인구 집계'!$I$7:$I$28))</f>
        <v>2927</v>
      </c>
      <c r="H72" s="113">
        <f>SUMPRODUCT(('2.사회적인구 집계'!$E$7:$E$28=$C72)*('2.사회적인구 집계'!$I$7:$I$28))</f>
        <v>2927</v>
      </c>
      <c r="I72" s="113">
        <v>0</v>
      </c>
      <c r="J72" s="113">
        <f>SUMPRODUCT(('2.사회적인구 집계'!$E$7:$E$28=$C72)*('2.사회적인구 집계'!$M$7:$M$28))</f>
        <v>0</v>
      </c>
      <c r="K72" s="113">
        <f>SUMPRODUCT(('2.사회적인구 집계'!$E$7:$E$28=$C72)*('2.사회적인구 집계'!$N$7:$N$28))</f>
        <v>2927</v>
      </c>
      <c r="L72" s="113">
        <f>SUMPRODUCT(('2.사회적인구 집계'!$E$7:$E$28=$C72)*('2.사회적인구 집계'!$O$7:$O$28))</f>
        <v>2927</v>
      </c>
      <c r="M72" s="113">
        <f>SUMPRODUCT(('2.사회적인구 집계'!$E$7:$E$28=$C72)*('2.사회적인구 집계'!$P$7:$P$28))</f>
        <v>2927</v>
      </c>
    </row>
    <row r="73" spans="1:13" ht="24.95" hidden="1" customHeight="1" outlineLevel="1">
      <c r="A73" s="236"/>
      <c r="B73" s="236"/>
      <c r="C73" s="154" t="s">
        <v>459</v>
      </c>
      <c r="D73" s="113">
        <v>0</v>
      </c>
      <c r="E73" s="113">
        <f>SUMPRODUCT(('2.사회적인구 집계'!$E$7:$E$28=$C73)*('2.사회적인구 집계'!$H$7:$H$28))</f>
        <v>0</v>
      </c>
      <c r="F73" s="113">
        <f>SUMPRODUCT(('2.사회적인구 집계'!$E$7:$E$28=$C73)*('2.사회적인구 집계'!$I$7:$I$28))</f>
        <v>0</v>
      </c>
      <c r="G73" s="113">
        <f>SUMPRODUCT(('2.사회적인구 집계'!$E$7:$E$28=$C73)*('2.사회적인구 집계'!$I$7:$I$28))</f>
        <v>0</v>
      </c>
      <c r="H73" s="113">
        <f>SUMPRODUCT(('2.사회적인구 집계'!$E$7:$E$28=$C73)*('2.사회적인구 집계'!$I$7:$I$28))</f>
        <v>0</v>
      </c>
      <c r="I73" s="113">
        <v>0</v>
      </c>
      <c r="J73" s="113">
        <f>SUMPRODUCT(('2.사회적인구 집계'!$E$7:$E$28=$C73)*('2.사회적인구 집계'!$M$7:$M$28))</f>
        <v>0</v>
      </c>
      <c r="K73" s="113">
        <f>SUMPRODUCT(('2.사회적인구 집계'!$E$7:$E$28=$C73)*('2.사회적인구 집계'!$N$7:$N$28))</f>
        <v>0</v>
      </c>
      <c r="L73" s="113">
        <f>SUMPRODUCT(('2.사회적인구 집계'!$E$7:$E$28=$C73)*('2.사회적인구 집계'!$O$7:$O$28))</f>
        <v>0</v>
      </c>
      <c r="M73" s="113">
        <f>SUMPRODUCT(('2.사회적인구 집계'!$E$7:$E$28=$C73)*('2.사회적인구 집계'!$P$7:$P$28))</f>
        <v>0</v>
      </c>
    </row>
    <row r="74" spans="1:13" ht="24.95" customHeight="1" collapsed="1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ht="24.95" customHeight="1">
      <c r="M75" s="190"/>
    </row>
    <row r="76" spans="1:13" ht="24.95" customHeight="1"/>
  </sheetData>
  <mergeCells count="22">
    <mergeCell ref="B70:B73"/>
    <mergeCell ref="A70:A73"/>
    <mergeCell ref="B46:B55"/>
    <mergeCell ref="B36:B45"/>
    <mergeCell ref="B29:B35"/>
    <mergeCell ref="B59:B61"/>
    <mergeCell ref="B62:B65"/>
    <mergeCell ref="A59:A61"/>
    <mergeCell ref="A62:A65"/>
    <mergeCell ref="B66:B69"/>
    <mergeCell ref="A66:A69"/>
    <mergeCell ref="I3:M3"/>
    <mergeCell ref="C3:C4"/>
    <mergeCell ref="A5:C5"/>
    <mergeCell ref="D3:H3"/>
    <mergeCell ref="A36:A58"/>
    <mergeCell ref="B56:B58"/>
    <mergeCell ref="A29:A35"/>
    <mergeCell ref="A3:B4"/>
    <mergeCell ref="B16:B28"/>
    <mergeCell ref="B6:B15"/>
    <mergeCell ref="A6:A28"/>
  </mergeCells>
  <phoneticPr fontId="7" type="noConversion"/>
  <printOptions horizontalCentered="1"/>
  <pageMargins left="0.62992125984251968" right="0.62992125984251968" top="0.62992125984251968" bottom="0.62992125984251968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P104"/>
  <sheetViews>
    <sheetView showZeros="0" view="pageBreakPreview" zoomScaleSheetLayoutView="100" workbookViewId="0">
      <selection activeCell="S29" sqref="S29"/>
    </sheetView>
  </sheetViews>
  <sheetFormatPr defaultRowHeight="20.100000000000001" customHeight="1"/>
  <cols>
    <col min="1" max="1" width="6.625" style="151" customWidth="1"/>
    <col min="2" max="2" width="21.625" style="151" customWidth="1"/>
    <col min="3" max="3" width="6.75" style="151" customWidth="1"/>
    <col min="4" max="5" width="6.125" style="151" customWidth="1"/>
    <col min="6" max="6" width="7.625" style="151" customWidth="1"/>
    <col min="7" max="7" width="4.125" style="151" customWidth="1"/>
    <col min="8" max="16" width="8.375" style="151" customWidth="1"/>
    <col min="17" max="16384" width="9" style="151"/>
  </cols>
  <sheetData>
    <row r="1" spans="1:16" s="110" customFormat="1" ht="20.100000000000001" customHeight="1">
      <c r="A1" s="109" t="s">
        <v>826</v>
      </c>
      <c r="B1" s="109"/>
    </row>
    <row r="2" spans="1:16" s="110" customFormat="1" ht="20.100000000000001" customHeight="1">
      <c r="A2" s="109" t="s">
        <v>827</v>
      </c>
      <c r="B2" s="109"/>
      <c r="H2" s="111"/>
      <c r="J2" s="111"/>
      <c r="K2" s="111"/>
    </row>
    <row r="3" spans="1:16" s="181" customFormat="1" ht="17.45" customHeight="1">
      <c r="A3" s="216" t="s">
        <v>842</v>
      </c>
      <c r="B3" s="216"/>
      <c r="C3" s="223" t="s">
        <v>805</v>
      </c>
      <c r="D3" s="241"/>
      <c r="E3" s="224"/>
      <c r="F3" s="216" t="s">
        <v>824</v>
      </c>
      <c r="G3" s="216" t="s">
        <v>825</v>
      </c>
      <c r="H3" s="216" t="s">
        <v>806</v>
      </c>
      <c r="I3" s="216"/>
      <c r="J3" s="216"/>
      <c r="K3" s="216"/>
      <c r="L3" s="240" t="s">
        <v>1299</v>
      </c>
      <c r="M3" s="216" t="s">
        <v>1300</v>
      </c>
      <c r="N3" s="216"/>
      <c r="O3" s="216"/>
      <c r="P3" s="216"/>
    </row>
    <row r="4" spans="1:16" s="181" customFormat="1" ht="17.45" customHeight="1">
      <c r="A4" s="216"/>
      <c r="B4" s="216"/>
      <c r="C4" s="225"/>
      <c r="D4" s="242"/>
      <c r="E4" s="226"/>
      <c r="F4" s="216"/>
      <c r="G4" s="216"/>
      <c r="H4" s="178">
        <v>2015</v>
      </c>
      <c r="I4" s="178">
        <v>2020</v>
      </c>
      <c r="J4" s="178">
        <v>2025</v>
      </c>
      <c r="K4" s="178">
        <v>2030</v>
      </c>
      <c r="L4" s="216"/>
      <c r="M4" s="178">
        <v>2015</v>
      </c>
      <c r="N4" s="178">
        <v>2020</v>
      </c>
      <c r="O4" s="178">
        <v>2025</v>
      </c>
      <c r="P4" s="178">
        <v>2030</v>
      </c>
    </row>
    <row r="5" spans="1:16" s="181" customFormat="1" ht="17.45" customHeight="1">
      <c r="A5" s="243" t="s">
        <v>828</v>
      </c>
      <c r="B5" s="244"/>
      <c r="C5" s="244"/>
      <c r="D5" s="244"/>
      <c r="E5" s="245"/>
      <c r="F5" s="152">
        <f>F6+F8+F16+F21+F27</f>
        <v>7815</v>
      </c>
      <c r="G5" s="153"/>
      <c r="H5" s="152">
        <f t="shared" ref="H5:K5" si="0">H6+H8+H16+H21+H27</f>
        <v>2200</v>
      </c>
      <c r="I5" s="152">
        <f t="shared" si="0"/>
        <v>7815</v>
      </c>
      <c r="J5" s="152">
        <f t="shared" si="0"/>
        <v>7815</v>
      </c>
      <c r="K5" s="152">
        <f t="shared" si="0"/>
        <v>7815</v>
      </c>
      <c r="L5" s="152">
        <f t="shared" ref="L5:P5" si="1">L6+L8+L16+L21+L27</f>
        <v>15173</v>
      </c>
      <c r="M5" s="152">
        <f t="shared" si="1"/>
        <v>5512</v>
      </c>
      <c r="N5" s="152">
        <f t="shared" si="1"/>
        <v>15173</v>
      </c>
      <c r="O5" s="152">
        <f t="shared" si="1"/>
        <v>15173</v>
      </c>
      <c r="P5" s="152">
        <f t="shared" si="1"/>
        <v>15173</v>
      </c>
    </row>
    <row r="6" spans="1:16" s="181" customFormat="1" ht="17.45" customHeight="1">
      <c r="A6" s="216" t="s">
        <v>809</v>
      </c>
      <c r="B6" s="243" t="s">
        <v>1301</v>
      </c>
      <c r="C6" s="244"/>
      <c r="D6" s="244"/>
      <c r="E6" s="245"/>
      <c r="F6" s="152">
        <f>SUM(F7)</f>
        <v>0</v>
      </c>
      <c r="G6" s="153"/>
      <c r="H6" s="152">
        <f t="shared" ref="H6:P6" si="2">SUM(H7)</f>
        <v>0</v>
      </c>
      <c r="I6" s="152">
        <f t="shared" si="2"/>
        <v>0</v>
      </c>
      <c r="J6" s="152">
        <f t="shared" si="2"/>
        <v>0</v>
      </c>
      <c r="K6" s="152">
        <f t="shared" si="2"/>
        <v>0</v>
      </c>
      <c r="L6" s="152">
        <f t="shared" si="2"/>
        <v>0</v>
      </c>
      <c r="M6" s="152">
        <f t="shared" si="2"/>
        <v>0</v>
      </c>
      <c r="N6" s="152">
        <f t="shared" si="2"/>
        <v>0</v>
      </c>
      <c r="O6" s="152">
        <f t="shared" si="2"/>
        <v>0</v>
      </c>
      <c r="P6" s="152">
        <f t="shared" si="2"/>
        <v>0</v>
      </c>
    </row>
    <row r="7" spans="1:16" s="181" customFormat="1" ht="17.45" customHeight="1">
      <c r="A7" s="216"/>
      <c r="B7" s="108" t="s">
        <v>609</v>
      </c>
      <c r="C7" s="178" t="s">
        <v>692</v>
      </c>
      <c r="D7" s="178" t="s">
        <v>816</v>
      </c>
      <c r="E7" s="178"/>
      <c r="F7" s="116">
        <f>VLOOKUP($B7,'2.사회적인구-개발계획'!$B$6:$K$28,7,FALSE)</f>
        <v>0</v>
      </c>
      <c r="G7" s="117">
        <f>VLOOKUP(B7,'2.사회적인구-개발계획'!$B$6:$K$28,9,FALSE)</f>
        <v>1</v>
      </c>
      <c r="H7" s="116">
        <f>IF($G7=1,F7,0)</f>
        <v>0</v>
      </c>
      <c r="I7" s="116">
        <f>IF($G7=1,F7,IF($G7=2,F7,0))</f>
        <v>0</v>
      </c>
      <c r="J7" s="116">
        <f>IF($G7=1,F7,IF($G7=2,F7,IF($G7=3,F7,0)))</f>
        <v>0</v>
      </c>
      <c r="K7" s="116">
        <f>IF($G7=1,F7,IF($G7=2,F7,IF($G7=3,F7,IF($G7=4,F7,0))))</f>
        <v>0</v>
      </c>
      <c r="L7" s="116">
        <f>VLOOKUP($B7,'2.사회적인구-개발계획'!$B$6:$K$28,4,FALSE)</f>
        <v>0</v>
      </c>
      <c r="M7" s="116">
        <f>IF($G7=1,L7,0)</f>
        <v>0</v>
      </c>
      <c r="N7" s="116">
        <f>IF($G7=1,L7,IF($G7=2,L7,0))</f>
        <v>0</v>
      </c>
      <c r="O7" s="116">
        <f>IF($G7=1,L7,IF($G7=2,L7,IF($G7=3,L7,0)))</f>
        <v>0</v>
      </c>
      <c r="P7" s="116">
        <f>IF($G7=1,L7,IF($G7=2,L7,IF($G7=3,L7,IF($G7=4,L7,0))))</f>
        <v>0</v>
      </c>
    </row>
    <row r="8" spans="1:16" s="181" customFormat="1" ht="17.45" customHeight="1">
      <c r="A8" s="216" t="s">
        <v>810</v>
      </c>
      <c r="B8" s="243" t="s">
        <v>1302</v>
      </c>
      <c r="C8" s="244"/>
      <c r="D8" s="244"/>
      <c r="E8" s="245"/>
      <c r="F8" s="152">
        <f>SUM(F9:F15)</f>
        <v>1118</v>
      </c>
      <c r="G8" s="153"/>
      <c r="H8" s="152">
        <f t="shared" ref="H8:P8" si="3">SUM(H9:H15)</f>
        <v>409</v>
      </c>
      <c r="I8" s="152">
        <f t="shared" si="3"/>
        <v>1118</v>
      </c>
      <c r="J8" s="152">
        <f t="shared" si="3"/>
        <v>1118</v>
      </c>
      <c r="K8" s="152">
        <f t="shared" si="3"/>
        <v>1118</v>
      </c>
      <c r="L8" s="152">
        <f t="shared" si="3"/>
        <v>2799</v>
      </c>
      <c r="M8" s="152">
        <f t="shared" si="3"/>
        <v>1024</v>
      </c>
      <c r="N8" s="152">
        <f t="shared" si="3"/>
        <v>2799</v>
      </c>
      <c r="O8" s="152">
        <f t="shared" si="3"/>
        <v>2799</v>
      </c>
      <c r="P8" s="152">
        <f t="shared" si="3"/>
        <v>2799</v>
      </c>
    </row>
    <row r="9" spans="1:16" s="181" customFormat="1" ht="17.45" customHeight="1">
      <c r="A9" s="216"/>
      <c r="B9" s="108" t="s">
        <v>59</v>
      </c>
      <c r="C9" s="178" t="s">
        <v>702</v>
      </c>
      <c r="D9" s="178" t="s">
        <v>817</v>
      </c>
      <c r="E9" s="178"/>
      <c r="F9" s="116">
        <f>VLOOKUP(B9,'2.사회적인구-개발계획'!$B$6:$K$28,7,FALSE)</f>
        <v>273</v>
      </c>
      <c r="G9" s="117">
        <f>VLOOKUP(B9,'2.사회적인구-개발계획'!$B$6:$K$28,9,FALSE)</f>
        <v>2</v>
      </c>
      <c r="H9" s="116">
        <f t="shared" ref="H9:H20" si="4">IF($G9=1,F9,0)</f>
        <v>0</v>
      </c>
      <c r="I9" s="116">
        <f t="shared" ref="I9:I20" si="5">IF(G9=1,F9,IF(G9=2,F9,0))</f>
        <v>273</v>
      </c>
      <c r="J9" s="116">
        <f t="shared" ref="J9:J20" si="6">IF(G9=1,F9,IF(G9=2,F9,IF(G9=3,F9,0)))</f>
        <v>273</v>
      </c>
      <c r="K9" s="116">
        <f t="shared" ref="K9:K20" si="7">IF(G9=1,F9,IF(G9=2,F9,IF(G9=3,F9,IF(G9=4,F9,0))))</f>
        <v>273</v>
      </c>
      <c r="L9" s="116">
        <f>VLOOKUP($B9,'2.사회적인구-개발계획'!$B$6:$K$28,4,FALSE)</f>
        <v>683</v>
      </c>
      <c r="M9" s="116">
        <f t="shared" ref="M9:M15" si="8">IF($G9=1,L9,0)</f>
        <v>0</v>
      </c>
      <c r="N9" s="116">
        <f t="shared" ref="N9:N15" si="9">IF($G9=1,L9,IF($G9=2,L9,0))</f>
        <v>683</v>
      </c>
      <c r="O9" s="116">
        <f t="shared" ref="O9:O15" si="10">IF($G9=1,L9,IF($G9=2,L9,IF($G9=3,L9,0)))</f>
        <v>683</v>
      </c>
      <c r="P9" s="116">
        <f t="shared" ref="P9:P15" si="11">IF($G9=1,L9,IF($G9=2,L9,IF($G9=3,L9,IF($G9=4,L9,0))))</f>
        <v>683</v>
      </c>
    </row>
    <row r="10" spans="1:16" s="181" customFormat="1" ht="17.45" customHeight="1">
      <c r="A10" s="216"/>
      <c r="B10" s="108" t="s">
        <v>62</v>
      </c>
      <c r="C10" s="178" t="s">
        <v>692</v>
      </c>
      <c r="D10" s="178" t="s">
        <v>692</v>
      </c>
      <c r="E10" s="178"/>
      <c r="F10" s="116">
        <f>VLOOKUP(B10,'2.사회적인구-개발계획'!$B$6:$K$28,7,FALSE)</f>
        <v>144</v>
      </c>
      <c r="G10" s="117">
        <f>VLOOKUP(B10,'2.사회적인구-개발계획'!$B$6:$K$28,9,FALSE)</f>
        <v>2</v>
      </c>
      <c r="H10" s="116">
        <f t="shared" si="4"/>
        <v>0</v>
      </c>
      <c r="I10" s="116">
        <f t="shared" si="5"/>
        <v>144</v>
      </c>
      <c r="J10" s="116">
        <f t="shared" si="6"/>
        <v>144</v>
      </c>
      <c r="K10" s="116">
        <f t="shared" si="7"/>
        <v>144</v>
      </c>
      <c r="L10" s="116">
        <f>VLOOKUP($B10,'2.사회적인구-개발계획'!$B$6:$K$28,4,FALSE)</f>
        <v>361</v>
      </c>
      <c r="M10" s="116">
        <f t="shared" si="8"/>
        <v>0</v>
      </c>
      <c r="N10" s="116">
        <f t="shared" si="9"/>
        <v>361</v>
      </c>
      <c r="O10" s="116">
        <f t="shared" si="10"/>
        <v>361</v>
      </c>
      <c r="P10" s="116">
        <f t="shared" si="11"/>
        <v>361</v>
      </c>
    </row>
    <row r="11" spans="1:16" s="181" customFormat="1" ht="17.45" customHeight="1">
      <c r="A11" s="216"/>
      <c r="B11" s="108" t="s">
        <v>807</v>
      </c>
      <c r="C11" s="178" t="s">
        <v>704</v>
      </c>
      <c r="D11" s="178" t="s">
        <v>818</v>
      </c>
      <c r="E11" s="178" t="s">
        <v>1313</v>
      </c>
      <c r="F11" s="116">
        <f>VLOOKUP(B11,'2.사회적인구-개발계획'!$B$6:$K$28,7,FALSE)</f>
        <v>73</v>
      </c>
      <c r="G11" s="117">
        <f>VLOOKUP(B11,'2.사회적인구-개발계획'!$B$6:$K$28,9,FALSE)</f>
        <v>1</v>
      </c>
      <c r="H11" s="116">
        <f t="shared" si="4"/>
        <v>73</v>
      </c>
      <c r="I11" s="116">
        <f t="shared" si="5"/>
        <v>73</v>
      </c>
      <c r="J11" s="116">
        <f t="shared" si="6"/>
        <v>73</v>
      </c>
      <c r="K11" s="116">
        <f t="shared" si="7"/>
        <v>73</v>
      </c>
      <c r="L11" s="116">
        <f>VLOOKUP($B11,'2.사회적인구-개발계획'!$B$6:$K$28,4,FALSE)</f>
        <v>182</v>
      </c>
      <c r="M11" s="116">
        <f t="shared" si="8"/>
        <v>182</v>
      </c>
      <c r="N11" s="116">
        <f t="shared" si="9"/>
        <v>182</v>
      </c>
      <c r="O11" s="116">
        <f t="shared" si="10"/>
        <v>182</v>
      </c>
      <c r="P11" s="116">
        <f t="shared" si="11"/>
        <v>182</v>
      </c>
    </row>
    <row r="12" spans="1:16" s="181" customFormat="1" ht="17.45" customHeight="1">
      <c r="A12" s="216"/>
      <c r="B12" s="108" t="s">
        <v>808</v>
      </c>
      <c r="C12" s="178" t="s">
        <v>692</v>
      </c>
      <c r="D12" s="178" t="s">
        <v>816</v>
      </c>
      <c r="E12" s="178"/>
      <c r="F12" s="116">
        <f>VLOOKUP(B12,'2.사회적인구-개발계획'!$B$6:$K$28,7,FALSE)</f>
        <v>117</v>
      </c>
      <c r="G12" s="117">
        <f>VLOOKUP(B12,'2.사회적인구-개발계획'!$B$6:$K$28,9,FALSE)</f>
        <v>1</v>
      </c>
      <c r="H12" s="116">
        <f t="shared" si="4"/>
        <v>117</v>
      </c>
      <c r="I12" s="116">
        <f t="shared" si="5"/>
        <v>117</v>
      </c>
      <c r="J12" s="116">
        <f t="shared" si="6"/>
        <v>117</v>
      </c>
      <c r="K12" s="116">
        <f t="shared" si="7"/>
        <v>117</v>
      </c>
      <c r="L12" s="116">
        <f>VLOOKUP($B12,'2.사회적인구-개발계획'!$B$6:$K$28,4,FALSE)</f>
        <v>292</v>
      </c>
      <c r="M12" s="116">
        <f t="shared" si="8"/>
        <v>292</v>
      </c>
      <c r="N12" s="116">
        <f t="shared" si="9"/>
        <v>292</v>
      </c>
      <c r="O12" s="116">
        <f t="shared" si="10"/>
        <v>292</v>
      </c>
      <c r="P12" s="116">
        <f t="shared" si="11"/>
        <v>292</v>
      </c>
    </row>
    <row r="13" spans="1:16" s="181" customFormat="1" ht="17.45" customHeight="1">
      <c r="A13" s="216"/>
      <c r="B13" s="108" t="s">
        <v>673</v>
      </c>
      <c r="C13" s="178" t="s">
        <v>704</v>
      </c>
      <c r="D13" s="178" t="s">
        <v>819</v>
      </c>
      <c r="E13" s="178" t="s">
        <v>1314</v>
      </c>
      <c r="F13" s="116">
        <f>VLOOKUP(B13,'2.사회적인구-개발계획'!$B$6:$K$28,7,FALSE)</f>
        <v>141</v>
      </c>
      <c r="G13" s="117">
        <f>VLOOKUP(B13,'2.사회적인구-개발계획'!$B$6:$K$28,9,FALSE)</f>
        <v>1</v>
      </c>
      <c r="H13" s="116">
        <f t="shared" si="4"/>
        <v>141</v>
      </c>
      <c r="I13" s="116">
        <f t="shared" si="5"/>
        <v>141</v>
      </c>
      <c r="J13" s="116">
        <f t="shared" si="6"/>
        <v>141</v>
      </c>
      <c r="K13" s="116">
        <f t="shared" si="7"/>
        <v>141</v>
      </c>
      <c r="L13" s="116">
        <f>VLOOKUP($B13,'2.사회적인구-개발계획'!$B$6:$K$28,4,FALSE)</f>
        <v>354</v>
      </c>
      <c r="M13" s="116">
        <f t="shared" si="8"/>
        <v>354</v>
      </c>
      <c r="N13" s="116">
        <f t="shared" si="9"/>
        <v>354</v>
      </c>
      <c r="O13" s="116">
        <f t="shared" si="10"/>
        <v>354</v>
      </c>
      <c r="P13" s="116">
        <f t="shared" si="11"/>
        <v>354</v>
      </c>
    </row>
    <row r="14" spans="1:16" s="181" customFormat="1" ht="17.45" customHeight="1">
      <c r="A14" s="216"/>
      <c r="B14" s="108" t="s">
        <v>676</v>
      </c>
      <c r="C14" s="178" t="s">
        <v>692</v>
      </c>
      <c r="D14" s="178" t="s">
        <v>692</v>
      </c>
      <c r="E14" s="178"/>
      <c r="F14" s="116">
        <f>VLOOKUP(B14,'2.사회적인구-개발계획'!$B$6:$K$28,7,FALSE)</f>
        <v>78</v>
      </c>
      <c r="G14" s="117">
        <f>VLOOKUP(B14,'2.사회적인구-개발계획'!$B$6:$K$28,9,FALSE)</f>
        <v>1</v>
      </c>
      <c r="H14" s="116">
        <f t="shared" si="4"/>
        <v>78</v>
      </c>
      <c r="I14" s="116">
        <f t="shared" si="5"/>
        <v>78</v>
      </c>
      <c r="J14" s="116">
        <f t="shared" si="6"/>
        <v>78</v>
      </c>
      <c r="K14" s="116">
        <f t="shared" si="7"/>
        <v>78</v>
      </c>
      <c r="L14" s="116">
        <f>VLOOKUP($B14,'2.사회적인구-개발계획'!$B$6:$K$28,4,FALSE)</f>
        <v>196</v>
      </c>
      <c r="M14" s="116">
        <f t="shared" si="8"/>
        <v>196</v>
      </c>
      <c r="N14" s="116">
        <f t="shared" si="9"/>
        <v>196</v>
      </c>
      <c r="O14" s="116">
        <f t="shared" si="10"/>
        <v>196</v>
      </c>
      <c r="P14" s="116">
        <f t="shared" si="11"/>
        <v>196</v>
      </c>
    </row>
    <row r="15" spans="1:16" s="181" customFormat="1" ht="17.45" customHeight="1">
      <c r="A15" s="216"/>
      <c r="B15" s="108" t="s">
        <v>679</v>
      </c>
      <c r="C15" s="178" t="s">
        <v>702</v>
      </c>
      <c r="D15" s="178" t="s">
        <v>817</v>
      </c>
      <c r="E15" s="178"/>
      <c r="F15" s="116">
        <f>VLOOKUP(B15,'2.사회적인구-개발계획'!$B$6:$K$28,7,FALSE)</f>
        <v>292</v>
      </c>
      <c r="G15" s="117">
        <f>VLOOKUP(B15,'2.사회적인구-개발계획'!$B$6:$K$28,9,FALSE)</f>
        <v>2</v>
      </c>
      <c r="H15" s="116">
        <f t="shared" si="4"/>
        <v>0</v>
      </c>
      <c r="I15" s="116">
        <f t="shared" si="5"/>
        <v>292</v>
      </c>
      <c r="J15" s="116">
        <f t="shared" si="6"/>
        <v>292</v>
      </c>
      <c r="K15" s="116">
        <f t="shared" si="7"/>
        <v>292</v>
      </c>
      <c r="L15" s="116">
        <f>VLOOKUP($B15,'2.사회적인구-개발계획'!$B$6:$K$28,4,FALSE)</f>
        <v>731</v>
      </c>
      <c r="M15" s="116">
        <f t="shared" si="8"/>
        <v>0</v>
      </c>
      <c r="N15" s="116">
        <f t="shared" si="9"/>
        <v>731</v>
      </c>
      <c r="O15" s="116">
        <f t="shared" si="10"/>
        <v>731</v>
      </c>
      <c r="P15" s="116">
        <f t="shared" si="11"/>
        <v>731</v>
      </c>
    </row>
    <row r="16" spans="1:16" s="181" customFormat="1" ht="17.45" customHeight="1">
      <c r="A16" s="246" t="s">
        <v>811</v>
      </c>
      <c r="B16" s="247" t="s">
        <v>1303</v>
      </c>
      <c r="C16" s="248"/>
      <c r="D16" s="248"/>
      <c r="E16" s="249"/>
      <c r="F16" s="162">
        <f>SUM(F17:F20)</f>
        <v>2493</v>
      </c>
      <c r="G16" s="163"/>
      <c r="H16" s="162">
        <f t="shared" ref="H16:P16" si="12">SUM(H17:H20)</f>
        <v>514</v>
      </c>
      <c r="I16" s="162">
        <f t="shared" si="12"/>
        <v>2493</v>
      </c>
      <c r="J16" s="162">
        <f t="shared" si="12"/>
        <v>2493</v>
      </c>
      <c r="K16" s="162">
        <f t="shared" si="12"/>
        <v>2493</v>
      </c>
      <c r="L16" s="162">
        <f t="shared" si="12"/>
        <v>6247</v>
      </c>
      <c r="M16" s="162">
        <f t="shared" si="12"/>
        <v>1288</v>
      </c>
      <c r="N16" s="162">
        <f t="shared" si="12"/>
        <v>6247</v>
      </c>
      <c r="O16" s="162">
        <f t="shared" si="12"/>
        <v>6247</v>
      </c>
      <c r="P16" s="162">
        <f t="shared" si="12"/>
        <v>6247</v>
      </c>
    </row>
    <row r="17" spans="1:16" s="181" customFormat="1" ht="17.45" customHeight="1">
      <c r="A17" s="246"/>
      <c r="B17" s="164" t="s">
        <v>812</v>
      </c>
      <c r="C17" s="179" t="s">
        <v>692</v>
      </c>
      <c r="D17" s="179" t="s">
        <v>816</v>
      </c>
      <c r="E17" s="179"/>
      <c r="F17" s="165">
        <f>'2.사회적인구-개발계획'!H22</f>
        <v>496</v>
      </c>
      <c r="G17" s="166">
        <f>'2.사회적인구-개발계획'!J22</f>
        <v>2</v>
      </c>
      <c r="H17" s="165">
        <f t="shared" si="4"/>
        <v>0</v>
      </c>
      <c r="I17" s="165">
        <f t="shared" si="5"/>
        <v>496</v>
      </c>
      <c r="J17" s="165">
        <f t="shared" si="6"/>
        <v>496</v>
      </c>
      <c r="K17" s="165">
        <f t="shared" si="7"/>
        <v>496</v>
      </c>
      <c r="L17" s="165">
        <f>'2.사회적인구-개발계획'!E22</f>
        <v>1242</v>
      </c>
      <c r="M17" s="165">
        <f t="shared" ref="M17:M20" si="13">IF($G17=1,L17,0)</f>
        <v>0</v>
      </c>
      <c r="N17" s="165">
        <f t="shared" ref="N17:N20" si="14">IF($G17=1,L17,IF($G17=2,L17,0))</f>
        <v>1242</v>
      </c>
      <c r="O17" s="165">
        <f t="shared" ref="O17:O20" si="15">IF($G17=1,L17,IF($G17=2,L17,IF($G17=3,L17,0)))</f>
        <v>1242</v>
      </c>
      <c r="P17" s="165">
        <f t="shared" ref="P17:P20" si="16">IF($G17=1,L17,IF($G17=2,L17,IF($G17=3,L17,IF($G17=4,L17,0))))</f>
        <v>1242</v>
      </c>
    </row>
    <row r="18" spans="1:16" s="181" customFormat="1" ht="17.45" customHeight="1">
      <c r="A18" s="246"/>
      <c r="B18" s="164" t="s">
        <v>813</v>
      </c>
      <c r="C18" s="179" t="s">
        <v>692</v>
      </c>
      <c r="D18" s="179" t="s">
        <v>816</v>
      </c>
      <c r="E18" s="179"/>
      <c r="F18" s="165">
        <f>'2.사회적인구-개발계획'!H23</f>
        <v>514</v>
      </c>
      <c r="G18" s="166">
        <f>'2.사회적인구-개발계획'!J23</f>
        <v>1</v>
      </c>
      <c r="H18" s="165">
        <f t="shared" si="4"/>
        <v>514</v>
      </c>
      <c r="I18" s="165">
        <f t="shared" si="5"/>
        <v>514</v>
      </c>
      <c r="J18" s="165">
        <f t="shared" si="6"/>
        <v>514</v>
      </c>
      <c r="K18" s="165">
        <f t="shared" si="7"/>
        <v>514</v>
      </c>
      <c r="L18" s="165">
        <f>'2.사회적인구-개발계획'!E23</f>
        <v>1288</v>
      </c>
      <c r="M18" s="165">
        <f t="shared" si="13"/>
        <v>1288</v>
      </c>
      <c r="N18" s="165">
        <f t="shared" si="14"/>
        <v>1288</v>
      </c>
      <c r="O18" s="165">
        <f t="shared" si="15"/>
        <v>1288</v>
      </c>
      <c r="P18" s="165">
        <f t="shared" si="16"/>
        <v>1288</v>
      </c>
    </row>
    <row r="19" spans="1:16" s="181" customFormat="1" ht="17.45" customHeight="1">
      <c r="A19" s="246"/>
      <c r="B19" s="164" t="s">
        <v>814</v>
      </c>
      <c r="C19" s="179" t="s">
        <v>692</v>
      </c>
      <c r="D19" s="179" t="s">
        <v>816</v>
      </c>
      <c r="E19" s="179"/>
      <c r="F19" s="165">
        <f>'2.사회적인구-개발계획'!H24</f>
        <v>789</v>
      </c>
      <c r="G19" s="166">
        <f>'2.사회적인구-개발계획'!J24</f>
        <v>2</v>
      </c>
      <c r="H19" s="165">
        <f t="shared" si="4"/>
        <v>0</v>
      </c>
      <c r="I19" s="165">
        <f t="shared" si="5"/>
        <v>789</v>
      </c>
      <c r="J19" s="165">
        <f t="shared" si="6"/>
        <v>789</v>
      </c>
      <c r="K19" s="165">
        <f t="shared" si="7"/>
        <v>789</v>
      </c>
      <c r="L19" s="165">
        <f>'2.사회적인구-개발계획'!E24</f>
        <v>1978</v>
      </c>
      <c r="M19" s="165">
        <f t="shared" si="13"/>
        <v>0</v>
      </c>
      <c r="N19" s="165">
        <f t="shared" si="14"/>
        <v>1978</v>
      </c>
      <c r="O19" s="165">
        <f t="shared" si="15"/>
        <v>1978</v>
      </c>
      <c r="P19" s="165">
        <f t="shared" si="16"/>
        <v>1978</v>
      </c>
    </row>
    <row r="20" spans="1:16" s="181" customFormat="1" ht="17.45" customHeight="1">
      <c r="A20" s="246"/>
      <c r="B20" s="164" t="s">
        <v>815</v>
      </c>
      <c r="C20" s="179" t="s">
        <v>692</v>
      </c>
      <c r="D20" s="179" t="s">
        <v>816</v>
      </c>
      <c r="E20" s="179"/>
      <c r="F20" s="165">
        <f>'2.사회적인구-개발계획'!H25</f>
        <v>694</v>
      </c>
      <c r="G20" s="166">
        <f>'2.사회적인구-개발계획'!J25</f>
        <v>2</v>
      </c>
      <c r="H20" s="165">
        <f t="shared" si="4"/>
        <v>0</v>
      </c>
      <c r="I20" s="165">
        <f t="shared" si="5"/>
        <v>694</v>
      </c>
      <c r="J20" s="165">
        <f t="shared" si="6"/>
        <v>694</v>
      </c>
      <c r="K20" s="165">
        <f t="shared" si="7"/>
        <v>694</v>
      </c>
      <c r="L20" s="165">
        <f>'2.사회적인구-개발계획'!E25</f>
        <v>1739</v>
      </c>
      <c r="M20" s="165">
        <f t="shared" si="13"/>
        <v>0</v>
      </c>
      <c r="N20" s="165">
        <f t="shared" si="14"/>
        <v>1739</v>
      </c>
      <c r="O20" s="165">
        <f t="shared" si="15"/>
        <v>1739</v>
      </c>
      <c r="P20" s="165">
        <f t="shared" si="16"/>
        <v>1739</v>
      </c>
    </row>
    <row r="21" spans="1:16" s="181" customFormat="1" ht="17.45" customHeight="1">
      <c r="A21" s="216" t="s">
        <v>874</v>
      </c>
      <c r="B21" s="243" t="s">
        <v>1304</v>
      </c>
      <c r="C21" s="244"/>
      <c r="D21" s="244"/>
      <c r="E21" s="245"/>
      <c r="F21" s="152">
        <f>SUM(F22:F26)</f>
        <v>1277</v>
      </c>
      <c r="G21" s="153"/>
      <c r="H21" s="152">
        <f>SUM(H22:H26)</f>
        <v>1277</v>
      </c>
      <c r="I21" s="152">
        <f t="shared" ref="I21:P21" si="17">SUM(I22:I26)</f>
        <v>1277</v>
      </c>
      <c r="J21" s="152">
        <f t="shared" si="17"/>
        <v>1277</v>
      </c>
      <c r="K21" s="152">
        <f t="shared" si="17"/>
        <v>1277</v>
      </c>
      <c r="L21" s="152">
        <f t="shared" si="17"/>
        <v>3200</v>
      </c>
      <c r="M21" s="152">
        <f t="shared" si="17"/>
        <v>3200</v>
      </c>
      <c r="N21" s="152">
        <f t="shared" si="17"/>
        <v>3200</v>
      </c>
      <c r="O21" s="152">
        <f t="shared" si="17"/>
        <v>3200</v>
      </c>
      <c r="P21" s="152">
        <f t="shared" si="17"/>
        <v>3200</v>
      </c>
    </row>
    <row r="22" spans="1:16" s="181" customFormat="1" ht="17.45" customHeight="1">
      <c r="A22" s="216"/>
      <c r="B22" s="182" t="s">
        <v>46</v>
      </c>
      <c r="C22" s="178" t="s">
        <v>704</v>
      </c>
      <c r="D22" s="178" t="s">
        <v>1305</v>
      </c>
      <c r="E22" s="178" t="s">
        <v>1315</v>
      </c>
      <c r="F22" s="116">
        <f>VLOOKUP(B22,'2.사회적인구-개발계획'!$B$6:$K$28,7,FALSE)</f>
        <v>0</v>
      </c>
      <c r="G22" s="117">
        <f>VLOOKUP(B22,'2.사회적인구-개발계획'!$B$6:$K$28,9,FALSE)</f>
        <v>1</v>
      </c>
      <c r="H22" s="116">
        <f t="shared" ref="H22:H26" si="18">IF($G22=1,F22,0)</f>
        <v>0</v>
      </c>
      <c r="I22" s="116">
        <f t="shared" ref="I22:I26" si="19">IF(G22=1,F22,IF(G22=2,F22,0))</f>
        <v>0</v>
      </c>
      <c r="J22" s="116">
        <f t="shared" ref="J22:J26" si="20">IF(G22=1,F22,IF(G22=2,F22,IF(G22=3,F22,0)))</f>
        <v>0</v>
      </c>
      <c r="K22" s="116">
        <f t="shared" ref="K22:K26" si="21">IF(G22=1,F22,IF(G22=2,F22,IF(G22=3,F22,IF(G22=4,F22,0))))</f>
        <v>0</v>
      </c>
      <c r="L22" s="116">
        <f>VLOOKUP($B22,'2.사회적인구-개발계획'!$B$6:$K$28,4,FALSE)</f>
        <v>0</v>
      </c>
      <c r="M22" s="116">
        <f t="shared" ref="M22:M26" si="22">IF($G22=1,L22,0)</f>
        <v>0</v>
      </c>
      <c r="N22" s="116">
        <f t="shared" ref="N22:N26" si="23">IF($G22=1,L22,IF($G22=2,L22,0))</f>
        <v>0</v>
      </c>
      <c r="O22" s="116">
        <f t="shared" ref="O22:O26" si="24">IF($G22=1,L22,IF($G22=2,L22,IF($G22=3,L22,0)))</f>
        <v>0</v>
      </c>
      <c r="P22" s="116">
        <f t="shared" ref="P22:P26" si="25">IF($G22=1,L22,IF($G22=2,L22,IF($G22=3,L22,IF($G22=4,L22,0))))</f>
        <v>0</v>
      </c>
    </row>
    <row r="23" spans="1:16" s="181" customFormat="1" ht="17.45" customHeight="1">
      <c r="A23" s="216"/>
      <c r="B23" s="108" t="s">
        <v>854</v>
      </c>
      <c r="C23" s="178" t="s">
        <v>704</v>
      </c>
      <c r="D23" s="178" t="s">
        <v>819</v>
      </c>
      <c r="E23" s="178" t="s">
        <v>1316</v>
      </c>
      <c r="F23" s="116">
        <f>VLOOKUP(B23,'2.사회적인구-개발계획'!$B$6:$K$28,7,FALSE)</f>
        <v>1277</v>
      </c>
      <c r="G23" s="117">
        <f>VLOOKUP(B23,'2.사회적인구-개발계획'!$B$6:$K$28,9,FALSE)</f>
        <v>1</v>
      </c>
      <c r="H23" s="116">
        <f t="shared" si="18"/>
        <v>1277</v>
      </c>
      <c r="I23" s="116">
        <f t="shared" si="19"/>
        <v>1277</v>
      </c>
      <c r="J23" s="116">
        <f t="shared" si="20"/>
        <v>1277</v>
      </c>
      <c r="K23" s="116">
        <f t="shared" si="21"/>
        <v>1277</v>
      </c>
      <c r="L23" s="116">
        <f>VLOOKUP($B23,'2.사회적인구-개발계획'!$B$6:$K$28,4,FALSE)</f>
        <v>3200</v>
      </c>
      <c r="M23" s="116">
        <f t="shared" si="22"/>
        <v>3200</v>
      </c>
      <c r="N23" s="116">
        <f t="shared" si="23"/>
        <v>3200</v>
      </c>
      <c r="O23" s="116">
        <f t="shared" si="24"/>
        <v>3200</v>
      </c>
      <c r="P23" s="116">
        <f t="shared" si="25"/>
        <v>3200</v>
      </c>
    </row>
    <row r="24" spans="1:16" s="181" customFormat="1" ht="17.45" customHeight="1">
      <c r="A24" s="216"/>
      <c r="B24" s="108" t="s">
        <v>65</v>
      </c>
      <c r="C24" s="178" t="s">
        <v>691</v>
      </c>
      <c r="D24" s="178" t="s">
        <v>766</v>
      </c>
      <c r="E24" s="178" t="s">
        <v>1317</v>
      </c>
      <c r="F24" s="116">
        <f>VLOOKUP(B24,'2.사회적인구-개발계획'!$B$6:$K$28,7,FALSE)</f>
        <v>0</v>
      </c>
      <c r="G24" s="117">
        <f>VLOOKUP(B24,'2.사회적인구-개발계획'!$B$6:$K$28,9,FALSE)</f>
        <v>1</v>
      </c>
      <c r="H24" s="116">
        <f t="shared" si="18"/>
        <v>0</v>
      </c>
      <c r="I24" s="116">
        <f t="shared" si="19"/>
        <v>0</v>
      </c>
      <c r="J24" s="116">
        <f t="shared" si="20"/>
        <v>0</v>
      </c>
      <c r="K24" s="116">
        <f t="shared" si="21"/>
        <v>0</v>
      </c>
      <c r="L24" s="116">
        <f>VLOOKUP($B24,'2.사회적인구-개발계획'!$B$6:$K$28,4,FALSE)</f>
        <v>0</v>
      </c>
      <c r="M24" s="116">
        <f t="shared" si="22"/>
        <v>0</v>
      </c>
      <c r="N24" s="116">
        <f t="shared" si="23"/>
        <v>0</v>
      </c>
      <c r="O24" s="116">
        <f t="shared" si="24"/>
        <v>0</v>
      </c>
      <c r="P24" s="116">
        <f t="shared" si="25"/>
        <v>0</v>
      </c>
    </row>
    <row r="25" spans="1:16" s="181" customFormat="1" ht="17.45" customHeight="1">
      <c r="A25" s="216"/>
      <c r="B25" s="108" t="s">
        <v>64</v>
      </c>
      <c r="C25" s="178" t="s">
        <v>1306</v>
      </c>
      <c r="D25" s="178" t="s">
        <v>1307</v>
      </c>
      <c r="E25" s="178" t="s">
        <v>1318</v>
      </c>
      <c r="F25" s="116">
        <f>VLOOKUP(B25,'2.사회적인구-개발계획'!$B$6:$K$28,7,FALSE)</f>
        <v>0</v>
      </c>
      <c r="G25" s="117">
        <f>VLOOKUP(B25,'2.사회적인구-개발계획'!$B$6:$K$28,9,FALSE)</f>
        <v>2</v>
      </c>
      <c r="H25" s="116">
        <f t="shared" si="18"/>
        <v>0</v>
      </c>
      <c r="I25" s="116">
        <f t="shared" si="19"/>
        <v>0</v>
      </c>
      <c r="J25" s="116">
        <f t="shared" si="20"/>
        <v>0</v>
      </c>
      <c r="K25" s="116">
        <f t="shared" si="21"/>
        <v>0</v>
      </c>
      <c r="L25" s="116">
        <f>VLOOKUP($B25,'2.사회적인구-개발계획'!$B$6:$K$28,4,FALSE)</f>
        <v>0</v>
      </c>
      <c r="M25" s="116">
        <f t="shared" si="22"/>
        <v>0</v>
      </c>
      <c r="N25" s="116">
        <f t="shared" si="23"/>
        <v>0</v>
      </c>
      <c r="O25" s="116">
        <f t="shared" si="24"/>
        <v>0</v>
      </c>
      <c r="P25" s="116">
        <f t="shared" si="25"/>
        <v>0</v>
      </c>
    </row>
    <row r="26" spans="1:16" s="181" customFormat="1" ht="17.45" customHeight="1">
      <c r="A26" s="216"/>
      <c r="B26" s="108" t="s">
        <v>855</v>
      </c>
      <c r="C26" s="178" t="s">
        <v>1308</v>
      </c>
      <c r="D26" s="178" t="s">
        <v>1309</v>
      </c>
      <c r="E26" s="178" t="s">
        <v>1319</v>
      </c>
      <c r="F26" s="116">
        <f>VLOOKUP(B26,'2.사회적인구-개발계획'!$B$6:$K$28,7,FALSE)</f>
        <v>0</v>
      </c>
      <c r="G26" s="117">
        <f>VLOOKUP(B26,'2.사회적인구-개발계획'!$B$6:$K$28,9,FALSE)</f>
        <v>1</v>
      </c>
      <c r="H26" s="116">
        <f t="shared" si="18"/>
        <v>0</v>
      </c>
      <c r="I26" s="116">
        <f t="shared" si="19"/>
        <v>0</v>
      </c>
      <c r="J26" s="116">
        <f t="shared" si="20"/>
        <v>0</v>
      </c>
      <c r="K26" s="116">
        <f t="shared" si="21"/>
        <v>0</v>
      </c>
      <c r="L26" s="116">
        <f>VLOOKUP($B26,'2.사회적인구-개발계획'!$B$6:$K$28,4,FALSE)</f>
        <v>0</v>
      </c>
      <c r="M26" s="116">
        <f t="shared" si="22"/>
        <v>0</v>
      </c>
      <c r="N26" s="116">
        <f t="shared" si="23"/>
        <v>0</v>
      </c>
      <c r="O26" s="116">
        <f t="shared" si="24"/>
        <v>0</v>
      </c>
      <c r="P26" s="116">
        <f t="shared" si="25"/>
        <v>0</v>
      </c>
    </row>
    <row r="27" spans="1:16" s="181" customFormat="1" ht="17.45" customHeight="1">
      <c r="A27" s="216" t="s">
        <v>1310</v>
      </c>
      <c r="B27" s="243" t="s">
        <v>1311</v>
      </c>
      <c r="C27" s="244"/>
      <c r="D27" s="244"/>
      <c r="E27" s="245"/>
      <c r="F27" s="152">
        <f>SUM(F28:F28)</f>
        <v>2927</v>
      </c>
      <c r="G27" s="153"/>
      <c r="H27" s="152">
        <f>SUM(H28:H28)</f>
        <v>0</v>
      </c>
      <c r="I27" s="152">
        <f>SUM(I28:I28)</f>
        <v>2927</v>
      </c>
      <c r="J27" s="152">
        <f>SUM(J28:J28)</f>
        <v>2927</v>
      </c>
      <c r="K27" s="152">
        <f>SUM(K28:K28)</f>
        <v>2927</v>
      </c>
      <c r="L27" s="152">
        <f>SUM(L28:L28)</f>
        <v>2927</v>
      </c>
      <c r="M27" s="152">
        <f t="shared" ref="M27:P27" si="26">SUM(M28:M28)</f>
        <v>0</v>
      </c>
      <c r="N27" s="152">
        <f t="shared" si="26"/>
        <v>2927</v>
      </c>
      <c r="O27" s="152">
        <f t="shared" si="26"/>
        <v>2927</v>
      </c>
      <c r="P27" s="152">
        <f t="shared" si="26"/>
        <v>2927</v>
      </c>
    </row>
    <row r="28" spans="1:16" s="181" customFormat="1" ht="17.45" customHeight="1">
      <c r="A28" s="216"/>
      <c r="B28" s="108" t="s">
        <v>48</v>
      </c>
      <c r="C28" s="178" t="s">
        <v>822</v>
      </c>
      <c r="D28" s="178" t="s">
        <v>823</v>
      </c>
      <c r="E28" s="178" t="s">
        <v>1320</v>
      </c>
      <c r="F28" s="116">
        <f>VLOOKUP(B28,'2.사회적인구-개발계획'!$B$6:$K$28,7,FALSE)</f>
        <v>2927</v>
      </c>
      <c r="G28" s="117">
        <f>VLOOKUP(B28,'2.사회적인구-개발계획'!$B$6:$K$28,9,FALSE)</f>
        <v>2</v>
      </c>
      <c r="H28" s="116">
        <f t="shared" ref="H28" si="27">IF($G28=1,F28,0)</f>
        <v>0</v>
      </c>
      <c r="I28" s="116">
        <f t="shared" ref="I28" si="28">IF(G28=1,F28,IF(G28=2,F28,0))</f>
        <v>2927</v>
      </c>
      <c r="J28" s="116">
        <f t="shared" ref="J28" si="29">IF(G28=1,F28,IF(G28=2,F28,IF(G28=3,F28,0)))</f>
        <v>2927</v>
      </c>
      <c r="K28" s="116">
        <f t="shared" ref="K28" si="30">IF(G28=1,F28,IF(G28=2,F28,IF(G28=3,F28,IF(G28=4,F28,0))))</f>
        <v>2927</v>
      </c>
      <c r="L28" s="116">
        <f>VLOOKUP($B28,'2.사회적인구-개발계획'!$B$6:$K$28,4,FALSE)</f>
        <v>2927</v>
      </c>
      <c r="M28" s="116">
        <f>IF($G28=1,L28,0)</f>
        <v>0</v>
      </c>
      <c r="N28" s="116">
        <f>IF($G28=1,L28,IF($G28=2,L28,0))</f>
        <v>2927</v>
      </c>
      <c r="O28" s="116">
        <f>IF($G28=1,L28,IF($G28=2,L28,IF($G28=3,L28,0)))</f>
        <v>2927</v>
      </c>
      <c r="P28" s="116">
        <f>IF($G28=1,L28,IF($G28=2,L28,IF($G28=3,L28,IF($G28=4,L28,0))))</f>
        <v>2927</v>
      </c>
    </row>
    <row r="29" spans="1:16" s="150" customFormat="1" ht="17.45" customHeight="1"/>
    <row r="30" spans="1:16" s="150" customFormat="1" ht="17.100000000000001" customHeight="1"/>
    <row r="31" spans="1:16" s="150" customFormat="1" ht="30" customHeight="1">
      <c r="M31" s="215">
        <f>M23*304/1000</f>
        <v>972.8</v>
      </c>
      <c r="N31" s="215">
        <f>N23*308/1000</f>
        <v>985.6</v>
      </c>
      <c r="O31" s="215">
        <f>O23*310/1000</f>
        <v>992</v>
      </c>
      <c r="P31" s="215">
        <f>P23*310/1000</f>
        <v>992</v>
      </c>
    </row>
    <row r="32" spans="1:16" s="150" customFormat="1" ht="30" customHeight="1"/>
    <row r="33" s="150" customFormat="1" ht="30" customHeight="1"/>
    <row r="34" s="150" customFormat="1" ht="30" customHeight="1"/>
    <row r="35" s="150" customFormat="1" ht="30" customHeight="1"/>
    <row r="36" s="150" customFormat="1" ht="30" customHeight="1"/>
    <row r="37" s="150" customFormat="1" ht="30" customHeight="1"/>
    <row r="38" s="150" customFormat="1" ht="30" customHeight="1"/>
    <row r="39" s="150" customFormat="1" ht="30" customHeight="1"/>
    <row r="40" s="150" customFormat="1" ht="30" customHeight="1"/>
    <row r="41" s="150" customFormat="1" ht="20.100000000000001" customHeight="1"/>
    <row r="42" s="150" customFormat="1" ht="20.100000000000001" customHeight="1"/>
    <row r="43" s="150" customFormat="1" ht="20.100000000000001" customHeight="1"/>
    <row r="44" s="150" customFormat="1" ht="20.100000000000001" customHeight="1"/>
    <row r="45" s="150" customFormat="1" ht="20.100000000000001" customHeight="1"/>
    <row r="46" s="150" customFormat="1" ht="20.100000000000001" customHeight="1"/>
    <row r="47" s="150" customFormat="1" ht="20.100000000000001" customHeight="1"/>
    <row r="48" s="150" customFormat="1" ht="20.100000000000001" customHeight="1"/>
    <row r="49" s="150" customFormat="1" ht="20.100000000000001" customHeight="1"/>
    <row r="50" s="150" customFormat="1" ht="20.100000000000001" customHeight="1"/>
    <row r="51" s="150" customFormat="1" ht="20.100000000000001" customHeight="1"/>
    <row r="52" s="150" customFormat="1" ht="20.100000000000001" customHeight="1"/>
    <row r="53" s="150" customFormat="1" ht="20.100000000000001" customHeight="1"/>
    <row r="54" s="150" customFormat="1" ht="20.100000000000001" customHeight="1"/>
    <row r="55" s="150" customFormat="1" ht="20.100000000000001" customHeight="1"/>
    <row r="56" s="150" customFormat="1" ht="20.100000000000001" customHeight="1"/>
    <row r="57" s="150" customFormat="1" ht="20.100000000000001" customHeight="1"/>
    <row r="58" s="150" customFormat="1" ht="20.100000000000001" customHeight="1"/>
    <row r="59" s="150" customFormat="1" ht="20.100000000000001" customHeight="1"/>
    <row r="60" s="150" customFormat="1" ht="20.100000000000001" customHeight="1"/>
    <row r="61" s="150" customFormat="1" ht="20.100000000000001" customHeight="1"/>
    <row r="62" s="150" customFormat="1" ht="20.100000000000001" customHeight="1"/>
    <row r="63" s="150" customFormat="1" ht="20.100000000000001" customHeight="1"/>
    <row r="64" s="150" customFormat="1" ht="20.100000000000001" customHeight="1"/>
    <row r="65" s="150" customFormat="1" ht="20.100000000000001" customHeight="1"/>
    <row r="66" s="150" customFormat="1" ht="20.100000000000001" customHeight="1"/>
    <row r="67" s="150" customFormat="1" ht="20.100000000000001" customHeight="1"/>
    <row r="68" s="150" customFormat="1" ht="20.100000000000001" customHeight="1"/>
    <row r="69" s="150" customFormat="1" ht="20.100000000000001" customHeight="1"/>
    <row r="70" s="150" customFormat="1" ht="20.100000000000001" customHeight="1"/>
    <row r="71" s="150" customFormat="1" ht="20.100000000000001" customHeight="1"/>
    <row r="72" s="150" customFormat="1" ht="20.100000000000001" customHeight="1"/>
    <row r="73" s="150" customFormat="1" ht="20.100000000000001" customHeight="1"/>
    <row r="74" s="150" customFormat="1" ht="20.100000000000001" customHeight="1"/>
    <row r="75" s="150" customFormat="1" ht="20.100000000000001" customHeight="1"/>
    <row r="76" s="150" customFormat="1" ht="20.100000000000001" customHeight="1"/>
    <row r="77" s="150" customFormat="1" ht="20.100000000000001" customHeight="1"/>
    <row r="78" s="150" customFormat="1" ht="20.100000000000001" customHeight="1"/>
    <row r="79" s="150" customFormat="1" ht="20.100000000000001" customHeight="1"/>
    <row r="80" s="150" customFormat="1" ht="20.100000000000001" customHeight="1"/>
    <row r="81" s="150" customFormat="1" ht="20.100000000000001" customHeight="1"/>
    <row r="82" s="150" customFormat="1" ht="20.100000000000001" customHeight="1"/>
    <row r="83" s="150" customFormat="1" ht="20.100000000000001" customHeight="1"/>
    <row r="84" s="150" customFormat="1" ht="20.100000000000001" customHeight="1"/>
    <row r="85" s="150" customFormat="1" ht="20.100000000000001" customHeight="1"/>
    <row r="86" s="150" customFormat="1" ht="20.100000000000001" customHeight="1"/>
    <row r="87" s="150" customFormat="1" ht="20.100000000000001" customHeight="1"/>
    <row r="88" s="150" customFormat="1" ht="20.100000000000001" customHeight="1"/>
    <row r="89" s="150" customFormat="1" ht="20.100000000000001" customHeight="1"/>
    <row r="90" s="150" customFormat="1" ht="20.100000000000001" customHeight="1"/>
    <row r="91" s="150" customFormat="1" ht="20.100000000000001" customHeight="1"/>
    <row r="92" s="150" customFormat="1" ht="20.100000000000001" customHeight="1"/>
    <row r="93" s="150" customFormat="1" ht="20.100000000000001" customHeight="1"/>
    <row r="94" s="150" customFormat="1" ht="20.100000000000001" customHeight="1"/>
    <row r="95" s="150" customFormat="1" ht="20.100000000000001" customHeight="1"/>
    <row r="96" s="150" customFormat="1" ht="20.100000000000001" customHeight="1"/>
    <row r="97" s="150" customFormat="1" ht="20.100000000000001" customHeight="1"/>
    <row r="98" s="150" customFormat="1" ht="20.100000000000001" customHeight="1"/>
    <row r="99" s="150" customFormat="1" ht="20.100000000000001" customHeight="1"/>
    <row r="100" s="150" customFormat="1" ht="20.100000000000001" customHeight="1"/>
    <row r="101" s="150" customFormat="1" ht="20.100000000000001" customHeight="1"/>
    <row r="102" s="150" customFormat="1" ht="20.100000000000001" customHeight="1"/>
    <row r="103" s="150" customFormat="1" ht="20.100000000000001" customHeight="1"/>
    <row r="104" s="150" customFormat="1" ht="20.100000000000001" customHeight="1"/>
  </sheetData>
  <mergeCells count="18">
    <mergeCell ref="A27:A28"/>
    <mergeCell ref="A8:A15"/>
    <mergeCell ref="A16:A20"/>
    <mergeCell ref="A21:A26"/>
    <mergeCell ref="B8:E8"/>
    <mergeCell ref="B16:E16"/>
    <mergeCell ref="B21:E21"/>
    <mergeCell ref="B27:E27"/>
    <mergeCell ref="A6:A7"/>
    <mergeCell ref="A3:B4"/>
    <mergeCell ref="M3:P3"/>
    <mergeCell ref="L3:L4"/>
    <mergeCell ref="H3:K3"/>
    <mergeCell ref="G3:G4"/>
    <mergeCell ref="F3:F4"/>
    <mergeCell ref="C3:E4"/>
    <mergeCell ref="B6:E6"/>
    <mergeCell ref="A5:E5"/>
  </mergeCells>
  <phoneticPr fontId="7" type="noConversion"/>
  <printOptions horizontalCentered="1"/>
  <pageMargins left="0.62992125984251968" right="0.62992125984251968" top="0.62992125984251968" bottom="0.62992125984251968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93"/>
  <sheetViews>
    <sheetView tabSelected="1" view="pageBreakPreview" zoomScaleNormal="85" zoomScaleSheetLayoutView="100" workbookViewId="0">
      <selection activeCell="I31" sqref="I31"/>
    </sheetView>
  </sheetViews>
  <sheetFormatPr defaultColWidth="9.375" defaultRowHeight="20.100000000000001" customHeight="1"/>
  <cols>
    <col min="1" max="1" width="8.625" style="68" customWidth="1"/>
    <col min="2" max="2" width="29.625" style="68" customWidth="1"/>
    <col min="3" max="3" width="30.625" style="68" customWidth="1"/>
    <col min="4" max="5" width="9.125" style="68" customWidth="1"/>
    <col min="6" max="6" width="7.625" style="68" customWidth="1"/>
    <col min="7" max="8" width="9.125" style="68" customWidth="1"/>
    <col min="9" max="9" width="7.625" style="68" customWidth="1"/>
    <col min="10" max="10" width="5.625" style="68" customWidth="1"/>
    <col min="11" max="11" width="10.625" style="68" customWidth="1"/>
    <col min="12" max="12" width="22.625" style="68" customWidth="1"/>
    <col min="13" max="13" width="8.875" style="68" customWidth="1"/>
    <col min="14" max="14" width="7.25" style="68" customWidth="1"/>
    <col min="15" max="15" width="9.375" style="68"/>
    <col min="16" max="16" width="10.5" style="68" bestFit="1" customWidth="1"/>
    <col min="17" max="16384" width="9.375" style="68"/>
  </cols>
  <sheetData>
    <row r="1" spans="1:19" ht="24.95" customHeight="1">
      <c r="A1" s="67" t="s">
        <v>661</v>
      </c>
    </row>
    <row r="2" spans="1:19" ht="24.95" customHeight="1">
      <c r="A2" s="67" t="s">
        <v>662</v>
      </c>
      <c r="D2" s="69"/>
      <c r="E2" s="69"/>
      <c r="G2" s="69"/>
      <c r="H2" s="69"/>
    </row>
    <row r="3" spans="1:19" s="72" customFormat="1" ht="27.75" customHeight="1">
      <c r="A3" s="250" t="s">
        <v>663</v>
      </c>
      <c r="B3" s="250"/>
      <c r="C3" s="70" t="s">
        <v>664</v>
      </c>
      <c r="D3" s="70" t="s">
        <v>2</v>
      </c>
      <c r="E3" s="70" t="s">
        <v>660</v>
      </c>
      <c r="F3" s="71" t="s">
        <v>659</v>
      </c>
      <c r="G3" s="71" t="s">
        <v>665</v>
      </c>
      <c r="H3" s="71" t="s">
        <v>666</v>
      </c>
      <c r="I3" s="71" t="s">
        <v>667</v>
      </c>
      <c r="J3" s="71" t="s">
        <v>658</v>
      </c>
      <c r="K3" s="70" t="s">
        <v>668</v>
      </c>
      <c r="L3" s="70" t="s">
        <v>669</v>
      </c>
    </row>
    <row r="4" spans="1:19" s="72" customFormat="1" ht="18.95" customHeight="1">
      <c r="A4" s="251" t="s">
        <v>37</v>
      </c>
      <c r="B4" s="251"/>
      <c r="C4" s="73"/>
      <c r="D4" s="74">
        <f>D5+D7+D15+D21+D26</f>
        <v>1853044.8800000001</v>
      </c>
      <c r="E4" s="74">
        <f>E5+E7+E15+E21+E26</f>
        <v>15173</v>
      </c>
      <c r="F4" s="75"/>
      <c r="G4" s="74">
        <f>G5+G7+G15+G21+G26</f>
        <v>7815</v>
      </c>
      <c r="H4" s="74">
        <f>H5+H7+H15+H21+H26</f>
        <v>7815</v>
      </c>
      <c r="I4" s="76"/>
      <c r="J4" s="76"/>
      <c r="K4" s="77"/>
      <c r="L4" s="77"/>
      <c r="M4" s="78"/>
      <c r="N4" s="78"/>
    </row>
    <row r="5" spans="1:19" s="72" customFormat="1" ht="18.95" hidden="1" customHeight="1">
      <c r="A5" s="252" t="s">
        <v>858</v>
      </c>
      <c r="B5" s="79" t="s">
        <v>36</v>
      </c>
      <c r="C5" s="73" t="s">
        <v>3</v>
      </c>
      <c r="D5" s="74">
        <f>SUM(D6:D6)</f>
        <v>259182</v>
      </c>
      <c r="E5" s="74">
        <f>SUM(E6:E6)</f>
        <v>0</v>
      </c>
      <c r="F5" s="75"/>
      <c r="G5" s="74">
        <f>SUM(G6:G6)</f>
        <v>0</v>
      </c>
      <c r="H5" s="74">
        <f>SUM(H6:H6)</f>
        <v>0</v>
      </c>
      <c r="I5" s="76"/>
      <c r="J5" s="76"/>
      <c r="K5" s="77"/>
      <c r="L5" s="77"/>
      <c r="M5" s="78"/>
      <c r="N5" s="78"/>
    </row>
    <row r="6" spans="1:19" s="72" customFormat="1" ht="18.95" hidden="1" customHeight="1">
      <c r="A6" s="250"/>
      <c r="B6" s="80" t="s">
        <v>670</v>
      </c>
      <c r="C6" s="81" t="s">
        <v>671</v>
      </c>
      <c r="D6" s="82">
        <v>259182</v>
      </c>
      <c r="E6" s="82">
        <v>0</v>
      </c>
      <c r="F6" s="83">
        <v>0.39900000000000002</v>
      </c>
      <c r="G6" s="82">
        <f>ROUND(E6*F6,0)</f>
        <v>0</v>
      </c>
      <c r="H6" s="82">
        <f>IF(I6&gt;=2012,G6,"-")</f>
        <v>0</v>
      </c>
      <c r="I6" s="84">
        <v>2014</v>
      </c>
      <c r="J6" s="112">
        <f>IF(I6&lt;=2012,"기존",IF(I6&lt;=2015,1,IF(I6&lt;=2020,2,IF(I6&lt;=2025,3,IF(I6&lt;=2030,4,"-")))))</f>
        <v>1</v>
      </c>
      <c r="K6" s="85" t="s">
        <v>672</v>
      </c>
      <c r="L6" s="70" t="s">
        <v>843</v>
      </c>
      <c r="O6" s="86" t="s">
        <v>38</v>
      </c>
    </row>
    <row r="7" spans="1:19" s="72" customFormat="1" ht="18.95" customHeight="1">
      <c r="A7" s="252" t="s">
        <v>688</v>
      </c>
      <c r="B7" s="79" t="s">
        <v>36</v>
      </c>
      <c r="C7" s="73" t="s">
        <v>3</v>
      </c>
      <c r="D7" s="74">
        <f>SUM(D8:D14)</f>
        <v>50622.080000000002</v>
      </c>
      <c r="E7" s="74">
        <f>SUM(E8:E14)</f>
        <v>2799</v>
      </c>
      <c r="F7" s="75"/>
      <c r="G7" s="74">
        <f>SUM(G8:G14)</f>
        <v>1118</v>
      </c>
      <c r="H7" s="74">
        <f>SUM(H8:H14)</f>
        <v>1118</v>
      </c>
      <c r="I7" s="76"/>
      <c r="J7" s="76"/>
      <c r="K7" s="77"/>
      <c r="L7" s="77"/>
      <c r="M7" s="78"/>
      <c r="N7" s="78"/>
      <c r="Q7" s="72" t="s">
        <v>57</v>
      </c>
      <c r="R7" s="72" t="s">
        <v>58</v>
      </c>
    </row>
    <row r="8" spans="1:19" s="72" customFormat="1" ht="18.95" customHeight="1">
      <c r="A8" s="250"/>
      <c r="B8" s="211" t="s">
        <v>1579</v>
      </c>
      <c r="C8" s="81" t="s">
        <v>60</v>
      </c>
      <c r="D8" s="82">
        <v>11603</v>
      </c>
      <c r="E8" s="82">
        <f>ROUND(Q8*R8,0)</f>
        <v>683</v>
      </c>
      <c r="F8" s="83">
        <v>0.39900000000000002</v>
      </c>
      <c r="G8" s="82">
        <f>ROUND(E8*F8,0)</f>
        <v>273</v>
      </c>
      <c r="H8" s="82">
        <f>IF(I8&gt;=2012,G8,"-")</f>
        <v>273</v>
      </c>
      <c r="I8" s="84">
        <v>2016</v>
      </c>
      <c r="J8" s="112">
        <f t="shared" ref="J8:J20" si="0">IF(I8&lt;=2012,"기존",IF(I8&lt;=2015,1,IF(I8&lt;=2020,2,IF(I8&lt;=2025,3,IF(I8&lt;=2030,4,"-")))))</f>
        <v>2</v>
      </c>
      <c r="K8" s="85">
        <v>41618</v>
      </c>
      <c r="L8" s="70" t="s">
        <v>61</v>
      </c>
      <c r="O8" s="86" t="s">
        <v>52</v>
      </c>
      <c r="Q8" s="72">
        <v>297</v>
      </c>
      <c r="R8" s="72">
        <v>2.2999999999999998</v>
      </c>
    </row>
    <row r="9" spans="1:19" s="72" customFormat="1" ht="18.95" customHeight="1">
      <c r="A9" s="250"/>
      <c r="B9" s="211" t="s">
        <v>1580</v>
      </c>
      <c r="C9" s="81" t="s">
        <v>63</v>
      </c>
      <c r="D9" s="82">
        <v>6111</v>
      </c>
      <c r="E9" s="82">
        <f t="shared" ref="E9:E14" si="1">ROUND(Q9*R9,0)</f>
        <v>361</v>
      </c>
      <c r="F9" s="83">
        <v>0.39900000000000002</v>
      </c>
      <c r="G9" s="82">
        <f t="shared" ref="G9:G14" si="2">ROUND(E9*F9,0)</f>
        <v>144</v>
      </c>
      <c r="H9" s="82">
        <f t="shared" ref="H9:H14" si="3">IF(I9&gt;=2012,G9,"-")</f>
        <v>144</v>
      </c>
      <c r="I9" s="84">
        <v>2016</v>
      </c>
      <c r="J9" s="112">
        <f t="shared" si="0"/>
        <v>2</v>
      </c>
      <c r="K9" s="85">
        <v>41624</v>
      </c>
      <c r="L9" s="209" t="s">
        <v>1576</v>
      </c>
      <c r="O9" s="86" t="s">
        <v>52</v>
      </c>
      <c r="Q9" s="72">
        <v>157</v>
      </c>
      <c r="R9" s="72">
        <v>2.2999999999999998</v>
      </c>
    </row>
    <row r="10" spans="1:19" s="72" customFormat="1" ht="18.95" customHeight="1">
      <c r="A10" s="250"/>
      <c r="B10" s="80" t="s">
        <v>807</v>
      </c>
      <c r="C10" s="81" t="s">
        <v>67</v>
      </c>
      <c r="D10" s="82">
        <v>2886</v>
      </c>
      <c r="E10" s="82">
        <f t="shared" si="1"/>
        <v>182</v>
      </c>
      <c r="F10" s="83">
        <v>0.39900000000000002</v>
      </c>
      <c r="G10" s="82">
        <f t="shared" si="2"/>
        <v>73</v>
      </c>
      <c r="H10" s="82">
        <f t="shared" si="3"/>
        <v>73</v>
      </c>
      <c r="I10" s="84">
        <v>2014</v>
      </c>
      <c r="J10" s="112">
        <f t="shared" si="0"/>
        <v>1</v>
      </c>
      <c r="K10" s="85">
        <v>41250</v>
      </c>
      <c r="L10" s="70" t="s">
        <v>68</v>
      </c>
      <c r="O10" s="86" t="s">
        <v>38</v>
      </c>
      <c r="Q10" s="72">
        <v>79</v>
      </c>
      <c r="R10" s="72">
        <v>2.2999999999999998</v>
      </c>
      <c r="S10" s="180" t="s">
        <v>1312</v>
      </c>
    </row>
    <row r="11" spans="1:19" s="72" customFormat="1" ht="18.95" customHeight="1">
      <c r="A11" s="250"/>
      <c r="B11" s="211" t="s">
        <v>1578</v>
      </c>
      <c r="C11" s="81" t="s">
        <v>69</v>
      </c>
      <c r="D11" s="82">
        <v>6402</v>
      </c>
      <c r="E11" s="82">
        <f t="shared" si="1"/>
        <v>292</v>
      </c>
      <c r="F11" s="83">
        <v>0.39900000000000002</v>
      </c>
      <c r="G11" s="82">
        <f t="shared" si="2"/>
        <v>117</v>
      </c>
      <c r="H11" s="82">
        <f t="shared" si="3"/>
        <v>117</v>
      </c>
      <c r="I11" s="84">
        <v>2015</v>
      </c>
      <c r="J11" s="112">
        <f t="shared" si="0"/>
        <v>1</v>
      </c>
      <c r="K11" s="85">
        <v>41583</v>
      </c>
      <c r="L11" s="70" t="s">
        <v>70</v>
      </c>
      <c r="O11" s="86" t="s">
        <v>38</v>
      </c>
      <c r="Q11" s="72">
        <v>127</v>
      </c>
      <c r="R11" s="72">
        <v>2.2999999999999998</v>
      </c>
    </row>
    <row r="12" spans="1:19" s="72" customFormat="1" ht="18.95" customHeight="1">
      <c r="A12" s="250"/>
      <c r="B12" s="80" t="s">
        <v>673</v>
      </c>
      <c r="C12" s="81" t="s">
        <v>674</v>
      </c>
      <c r="D12" s="82">
        <v>6745</v>
      </c>
      <c r="E12" s="82">
        <f t="shared" si="1"/>
        <v>354</v>
      </c>
      <c r="F12" s="83">
        <v>0.39900000000000002</v>
      </c>
      <c r="G12" s="82">
        <f t="shared" si="2"/>
        <v>141</v>
      </c>
      <c r="H12" s="82">
        <f t="shared" si="3"/>
        <v>141</v>
      </c>
      <c r="I12" s="84">
        <v>2015</v>
      </c>
      <c r="J12" s="112">
        <f t="shared" si="0"/>
        <v>1</v>
      </c>
      <c r="K12" s="85">
        <v>41158</v>
      </c>
      <c r="L12" s="70" t="s">
        <v>675</v>
      </c>
      <c r="O12" s="86" t="s">
        <v>38</v>
      </c>
      <c r="Q12" s="72">
        <v>154</v>
      </c>
      <c r="R12" s="72">
        <v>2.2999999999999998</v>
      </c>
    </row>
    <row r="13" spans="1:19" s="72" customFormat="1" ht="18.95" customHeight="1">
      <c r="A13" s="250"/>
      <c r="B13" s="80" t="s">
        <v>676</v>
      </c>
      <c r="C13" s="81" t="s">
        <v>677</v>
      </c>
      <c r="D13" s="82">
        <v>3908</v>
      </c>
      <c r="E13" s="82">
        <f t="shared" si="1"/>
        <v>196</v>
      </c>
      <c r="F13" s="83">
        <v>0.39900000000000002</v>
      </c>
      <c r="G13" s="82">
        <f t="shared" si="2"/>
        <v>78</v>
      </c>
      <c r="H13" s="82">
        <f t="shared" si="3"/>
        <v>78</v>
      </c>
      <c r="I13" s="84">
        <v>2014</v>
      </c>
      <c r="J13" s="112">
        <f t="shared" si="0"/>
        <v>1</v>
      </c>
      <c r="K13" s="85">
        <v>41145</v>
      </c>
      <c r="L13" s="70" t="s">
        <v>678</v>
      </c>
      <c r="O13" s="86" t="s">
        <v>38</v>
      </c>
      <c r="Q13" s="72">
        <v>85</v>
      </c>
      <c r="R13" s="72">
        <v>2.2999999999999998</v>
      </c>
    </row>
    <row r="14" spans="1:19" s="72" customFormat="1" ht="18.95" customHeight="1">
      <c r="A14" s="250"/>
      <c r="B14" s="211" t="s">
        <v>1577</v>
      </c>
      <c r="C14" s="81" t="s">
        <v>680</v>
      </c>
      <c r="D14" s="82">
        <v>12967.08</v>
      </c>
      <c r="E14" s="82">
        <f t="shared" si="1"/>
        <v>731</v>
      </c>
      <c r="F14" s="83">
        <v>0.39900000000000002</v>
      </c>
      <c r="G14" s="82">
        <f t="shared" si="2"/>
        <v>292</v>
      </c>
      <c r="H14" s="82">
        <f t="shared" si="3"/>
        <v>292</v>
      </c>
      <c r="I14" s="84">
        <v>2016</v>
      </c>
      <c r="J14" s="112">
        <f t="shared" si="0"/>
        <v>2</v>
      </c>
      <c r="K14" s="85">
        <v>41507</v>
      </c>
      <c r="L14" s="70" t="s">
        <v>681</v>
      </c>
      <c r="O14" s="86" t="s">
        <v>38</v>
      </c>
      <c r="Q14" s="72">
        <v>318</v>
      </c>
      <c r="R14" s="72">
        <v>2.2999999999999998</v>
      </c>
    </row>
    <row r="15" spans="1:19" s="72" customFormat="1" ht="18.95" customHeight="1">
      <c r="A15" s="254" t="s">
        <v>4</v>
      </c>
      <c r="B15" s="77" t="s">
        <v>36</v>
      </c>
      <c r="C15" s="77"/>
      <c r="D15" s="74">
        <f>D17</f>
        <v>729345</v>
      </c>
      <c r="E15" s="74">
        <f>SUM(E16:E20)</f>
        <v>3200</v>
      </c>
      <c r="F15" s="75"/>
      <c r="G15" s="74">
        <f>SUM(G16:G20)</f>
        <v>1277</v>
      </c>
      <c r="H15" s="74">
        <f>SUM(H16:H20)</f>
        <v>1277</v>
      </c>
      <c r="I15" s="76"/>
      <c r="J15" s="76"/>
      <c r="K15" s="87"/>
      <c r="L15" s="87"/>
      <c r="M15" s="88"/>
      <c r="N15" s="88"/>
    </row>
    <row r="16" spans="1:19" s="72" customFormat="1" ht="18.95" customHeight="1">
      <c r="A16" s="255"/>
      <c r="B16" s="90" t="s">
        <v>46</v>
      </c>
      <c r="C16" s="90" t="s">
        <v>47</v>
      </c>
      <c r="D16" s="82">
        <v>136807.5</v>
      </c>
      <c r="E16" s="82"/>
      <c r="F16" s="83">
        <v>0.39900000000000002</v>
      </c>
      <c r="G16" s="82">
        <f>ROUND(E16*F16,0)</f>
        <v>0</v>
      </c>
      <c r="H16" s="82">
        <f t="shared" ref="H16:H19" si="4">IF(I16&gt;=2012,G16,"-")</f>
        <v>0</v>
      </c>
      <c r="I16" s="84">
        <v>2013</v>
      </c>
      <c r="J16" s="112">
        <f t="shared" si="0"/>
        <v>1</v>
      </c>
      <c r="K16" s="85">
        <v>40378</v>
      </c>
      <c r="L16" s="70" t="s">
        <v>50</v>
      </c>
      <c r="M16" s="91"/>
      <c r="N16" s="72" t="s">
        <v>682</v>
      </c>
      <c r="O16" s="86" t="s">
        <v>38</v>
      </c>
    </row>
    <row r="17" spans="1:18" s="72" customFormat="1" ht="18.95" customHeight="1">
      <c r="A17" s="255"/>
      <c r="B17" s="80" t="s">
        <v>854</v>
      </c>
      <c r="C17" s="89" t="s">
        <v>51</v>
      </c>
      <c r="D17" s="82">
        <v>729345</v>
      </c>
      <c r="E17" s="82">
        <f>'[6]3.계획산단용수량'!$D$23</f>
        <v>3200</v>
      </c>
      <c r="F17" s="83">
        <v>0.39900000000000002</v>
      </c>
      <c r="G17" s="82">
        <f>ROUND(E17*F17,0)</f>
        <v>1277</v>
      </c>
      <c r="H17" s="82">
        <f t="shared" si="4"/>
        <v>1277</v>
      </c>
      <c r="I17" s="84">
        <v>2015</v>
      </c>
      <c r="J17" s="112">
        <f t="shared" si="0"/>
        <v>1</v>
      </c>
      <c r="K17" s="85">
        <v>41639</v>
      </c>
      <c r="L17" s="70" t="s">
        <v>683</v>
      </c>
      <c r="M17" s="91"/>
      <c r="N17" s="72" t="s">
        <v>682</v>
      </c>
      <c r="O17" s="86" t="s">
        <v>38</v>
      </c>
    </row>
    <row r="18" spans="1:18" s="72" customFormat="1" ht="18.95" customHeight="1">
      <c r="A18" s="255"/>
      <c r="B18" s="80" t="s">
        <v>65</v>
      </c>
      <c r="C18" s="99" t="s">
        <v>879</v>
      </c>
      <c r="D18" s="82">
        <v>130640</v>
      </c>
      <c r="E18" s="82"/>
      <c r="F18" s="83">
        <v>0.39900000000000002</v>
      </c>
      <c r="G18" s="82">
        <f t="shared" ref="G18:G19" si="5">ROUND(E18*F18,0)</f>
        <v>0</v>
      </c>
      <c r="H18" s="82">
        <f t="shared" si="4"/>
        <v>0</v>
      </c>
      <c r="I18" s="84">
        <v>2015</v>
      </c>
      <c r="J18" s="112">
        <f t="shared" si="0"/>
        <v>1</v>
      </c>
      <c r="K18" s="85">
        <v>41365</v>
      </c>
      <c r="L18" s="70" t="s">
        <v>684</v>
      </c>
      <c r="M18" s="91"/>
      <c r="N18" s="72" t="s">
        <v>682</v>
      </c>
      <c r="O18" s="86" t="s">
        <v>38</v>
      </c>
    </row>
    <row r="19" spans="1:18" s="72" customFormat="1" ht="18.95" customHeight="1">
      <c r="A19" s="255"/>
      <c r="B19" s="80" t="s">
        <v>64</v>
      </c>
      <c r="C19" s="89" t="s">
        <v>66</v>
      </c>
      <c r="D19" s="82">
        <v>310754</v>
      </c>
      <c r="E19" s="82"/>
      <c r="F19" s="83">
        <v>0.39900000000000002</v>
      </c>
      <c r="G19" s="82">
        <f t="shared" si="5"/>
        <v>0</v>
      </c>
      <c r="H19" s="82">
        <f t="shared" si="4"/>
        <v>0</v>
      </c>
      <c r="I19" s="84">
        <v>2016</v>
      </c>
      <c r="J19" s="112">
        <f t="shared" si="0"/>
        <v>2</v>
      </c>
      <c r="K19" s="85">
        <v>41612</v>
      </c>
      <c r="L19" s="203" t="s">
        <v>857</v>
      </c>
      <c r="N19" s="72" t="s">
        <v>682</v>
      </c>
      <c r="O19" s="86" t="s">
        <v>38</v>
      </c>
    </row>
    <row r="20" spans="1:18" s="93" customFormat="1" ht="18.95" customHeight="1">
      <c r="A20" s="256"/>
      <c r="B20" s="80" t="s">
        <v>855</v>
      </c>
      <c r="C20" s="99" t="s">
        <v>856</v>
      </c>
      <c r="D20" s="82">
        <v>160091</v>
      </c>
      <c r="E20" s="82"/>
      <c r="F20" s="83">
        <v>0.39900000000000002</v>
      </c>
      <c r="G20" s="82">
        <f t="shared" ref="G20" si="6">ROUND(E20*F20,0)</f>
        <v>0</v>
      </c>
      <c r="H20" s="82">
        <f t="shared" ref="H20" si="7">IF(I20&gt;=2012,G20,"-")</f>
        <v>0</v>
      </c>
      <c r="I20" s="84">
        <v>2015</v>
      </c>
      <c r="J20" s="112">
        <f t="shared" si="0"/>
        <v>1</v>
      </c>
      <c r="K20" s="85" t="s">
        <v>1572</v>
      </c>
      <c r="L20" s="203" t="s">
        <v>1573</v>
      </c>
      <c r="O20" s="86"/>
    </row>
    <row r="21" spans="1:18" s="72" customFormat="1" ht="18.95" customHeight="1">
      <c r="A21" s="252" t="s">
        <v>689</v>
      </c>
      <c r="B21" s="92" t="s">
        <v>36</v>
      </c>
      <c r="C21" s="77"/>
      <c r="D21" s="74">
        <f>SUM(D22:D25)</f>
        <v>138023.79999999999</v>
      </c>
      <c r="E21" s="74">
        <f>SUM(E22:E25)</f>
        <v>6247</v>
      </c>
      <c r="F21" s="75"/>
      <c r="G21" s="74">
        <f>SUM(G22:G25)</f>
        <v>2493</v>
      </c>
      <c r="H21" s="74">
        <f>SUM(H22:H25)</f>
        <v>2493</v>
      </c>
      <c r="I21" s="76"/>
      <c r="J21" s="76"/>
      <c r="K21" s="77"/>
      <c r="L21" s="77"/>
      <c r="M21" s="78"/>
      <c r="N21" s="78"/>
      <c r="Q21" s="72" t="s">
        <v>57</v>
      </c>
      <c r="R21" s="72" t="s">
        <v>58</v>
      </c>
    </row>
    <row r="22" spans="1:18" s="72" customFormat="1" ht="18.95" customHeight="1">
      <c r="A22" s="252"/>
      <c r="B22" s="253" t="s">
        <v>45</v>
      </c>
      <c r="C22" s="90" t="s">
        <v>53</v>
      </c>
      <c r="D22" s="82">
        <v>25232</v>
      </c>
      <c r="E22" s="82">
        <f>ROUND(Q22*$R$22,0)</f>
        <v>1242</v>
      </c>
      <c r="F22" s="83">
        <v>0.39900000000000002</v>
      </c>
      <c r="G22" s="82">
        <f>ROUND(E22*F22,0)</f>
        <v>496</v>
      </c>
      <c r="H22" s="82">
        <f>IF(I22&gt;=2012,G22,"-")</f>
        <v>496</v>
      </c>
      <c r="I22" s="84">
        <v>2017</v>
      </c>
      <c r="J22" s="112">
        <f t="shared" ref="J22:J25" si="8">IF(I22&lt;=2012,"기존",IF(I22&lt;=2015,1,IF(I22&lt;=2020,2,IF(I22&lt;=2025,3,IF(I22&lt;=2030,4,"-")))))</f>
        <v>2</v>
      </c>
      <c r="K22" s="85">
        <v>41609</v>
      </c>
      <c r="L22" s="250" t="s">
        <v>685</v>
      </c>
      <c r="O22" s="86" t="s">
        <v>38</v>
      </c>
      <c r="Q22" s="72">
        <v>540</v>
      </c>
      <c r="R22" s="257">
        <v>2.2999999999999998</v>
      </c>
    </row>
    <row r="23" spans="1:18" s="72" customFormat="1" ht="18.95" customHeight="1">
      <c r="A23" s="252"/>
      <c r="B23" s="253"/>
      <c r="C23" s="90" t="s">
        <v>54</v>
      </c>
      <c r="D23" s="82">
        <v>21655</v>
      </c>
      <c r="E23" s="82">
        <f>ROUND(Q23*$R$22,0)</f>
        <v>1288</v>
      </c>
      <c r="F23" s="83">
        <v>0.39900000000000002</v>
      </c>
      <c r="G23" s="82">
        <f t="shared" ref="G23:G25" si="9">ROUND(E23*F23,0)</f>
        <v>514</v>
      </c>
      <c r="H23" s="82">
        <f t="shared" ref="H23:H25" si="10">IF(I23&gt;=2012,G23,"-")</f>
        <v>514</v>
      </c>
      <c r="I23" s="84">
        <v>2015</v>
      </c>
      <c r="J23" s="112">
        <f t="shared" si="8"/>
        <v>1</v>
      </c>
      <c r="K23" s="85">
        <v>41609</v>
      </c>
      <c r="L23" s="250"/>
      <c r="O23" s="86"/>
      <c r="Q23" s="72">
        <v>560</v>
      </c>
      <c r="R23" s="257"/>
    </row>
    <row r="24" spans="1:18" s="72" customFormat="1" ht="18.95" customHeight="1">
      <c r="A24" s="252"/>
      <c r="B24" s="253"/>
      <c r="C24" s="90" t="s">
        <v>55</v>
      </c>
      <c r="D24" s="82">
        <v>44022</v>
      </c>
      <c r="E24" s="82">
        <f>ROUND(Q24*$R$22,0)</f>
        <v>1978</v>
      </c>
      <c r="F24" s="83">
        <v>0.39900000000000002</v>
      </c>
      <c r="G24" s="82">
        <f t="shared" si="9"/>
        <v>789</v>
      </c>
      <c r="H24" s="82">
        <f t="shared" si="10"/>
        <v>789</v>
      </c>
      <c r="I24" s="84">
        <v>2016</v>
      </c>
      <c r="J24" s="112">
        <f t="shared" si="8"/>
        <v>2</v>
      </c>
      <c r="K24" s="85">
        <v>41609</v>
      </c>
      <c r="L24" s="250"/>
      <c r="O24" s="86"/>
      <c r="Q24" s="72">
        <v>860</v>
      </c>
      <c r="R24" s="257"/>
    </row>
    <row r="25" spans="1:18" s="72" customFormat="1" ht="18.95" customHeight="1">
      <c r="A25" s="252"/>
      <c r="B25" s="253"/>
      <c r="C25" s="90" t="s">
        <v>56</v>
      </c>
      <c r="D25" s="82">
        <v>47114.8</v>
      </c>
      <c r="E25" s="82">
        <f>ROUND(Q25*$R$22,0)</f>
        <v>1739</v>
      </c>
      <c r="F25" s="83">
        <v>0.39900000000000002</v>
      </c>
      <c r="G25" s="82">
        <f t="shared" si="9"/>
        <v>694</v>
      </c>
      <c r="H25" s="82">
        <f t="shared" si="10"/>
        <v>694</v>
      </c>
      <c r="I25" s="84">
        <v>2018</v>
      </c>
      <c r="J25" s="112">
        <f t="shared" si="8"/>
        <v>2</v>
      </c>
      <c r="K25" s="85">
        <v>41609</v>
      </c>
      <c r="L25" s="250"/>
      <c r="O25" s="86"/>
      <c r="Q25" s="72">
        <v>756</v>
      </c>
      <c r="R25" s="257"/>
    </row>
    <row r="26" spans="1:18" s="78" customFormat="1" ht="18.95" customHeight="1">
      <c r="A26" s="252" t="s">
        <v>690</v>
      </c>
      <c r="B26" s="79" t="s">
        <v>36</v>
      </c>
      <c r="C26" s="94"/>
      <c r="D26" s="74">
        <f>SUM(D27:D27)</f>
        <v>675872</v>
      </c>
      <c r="E26" s="74">
        <f>SUM(E27:E27)</f>
        <v>2927</v>
      </c>
      <c r="F26" s="74"/>
      <c r="G26" s="74">
        <f>SUM(G27:G28)</f>
        <v>2927</v>
      </c>
      <c r="H26" s="74">
        <f>SUM(H27:H28)</f>
        <v>2927</v>
      </c>
      <c r="I26" s="76"/>
      <c r="J26" s="76"/>
      <c r="K26" s="95"/>
      <c r="L26" s="77"/>
      <c r="O26" s="96"/>
    </row>
    <row r="27" spans="1:18" s="72" customFormat="1" ht="18.95" customHeight="1">
      <c r="A27" s="252"/>
      <c r="B27" s="80" t="s">
        <v>48</v>
      </c>
      <c r="C27" s="90" t="s">
        <v>49</v>
      </c>
      <c r="D27" s="82">
        <v>675872</v>
      </c>
      <c r="E27" s="82">
        <v>2927</v>
      </c>
      <c r="F27" s="83">
        <v>1</v>
      </c>
      <c r="G27" s="82">
        <f>ROUND(E27*F27,0)</f>
        <v>2927</v>
      </c>
      <c r="H27" s="82">
        <f>ROUND(F27*G27,0)</f>
        <v>2927</v>
      </c>
      <c r="I27" s="84">
        <v>2017</v>
      </c>
      <c r="J27" s="112">
        <f t="shared" ref="J27:J28" si="11">IF(I27&lt;=2012,"기존",IF(I27&lt;=2015,1,IF(I27&lt;=2020,2,IF(I27&lt;=2025,3,IF(I27&lt;=2030,4,"-")))))</f>
        <v>2</v>
      </c>
      <c r="K27" s="85">
        <v>41673</v>
      </c>
      <c r="L27" s="70" t="s">
        <v>686</v>
      </c>
      <c r="O27" s="86" t="s">
        <v>38</v>
      </c>
    </row>
    <row r="28" spans="1:18" s="72" customFormat="1" ht="18.95" customHeight="1">
      <c r="A28" s="252"/>
      <c r="B28" s="80" t="s">
        <v>687</v>
      </c>
      <c r="C28" s="90" t="s">
        <v>49</v>
      </c>
      <c r="D28" s="82" t="s">
        <v>672</v>
      </c>
      <c r="E28" s="82">
        <v>0</v>
      </c>
      <c r="F28" s="83">
        <v>1</v>
      </c>
      <c r="G28" s="82">
        <f>ROUND(E28*F28,0)</f>
        <v>0</v>
      </c>
      <c r="H28" s="82">
        <f>ROUND(F28*G28,0)</f>
        <v>0</v>
      </c>
      <c r="I28" s="84">
        <v>2017</v>
      </c>
      <c r="J28" s="112">
        <f t="shared" si="11"/>
        <v>2</v>
      </c>
      <c r="K28" s="85" t="s">
        <v>672</v>
      </c>
      <c r="L28" s="70" t="s">
        <v>672</v>
      </c>
      <c r="O28" s="86"/>
    </row>
    <row r="29" spans="1:18" s="72" customFormat="1" ht="18.95" customHeight="1">
      <c r="A29" s="97" t="s">
        <v>844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8" s="72" customFormat="1" ht="18.95" customHeight="1"/>
    <row r="31" spans="1:18" s="72" customFormat="1" ht="18.95" customHeight="1"/>
    <row r="32" spans="1:18" s="72" customFormat="1" ht="20.100000000000001" customHeight="1"/>
    <row r="33" s="72" customFormat="1" ht="20.100000000000001" customHeight="1"/>
    <row r="34" s="72" customFormat="1" ht="20.100000000000001" customHeight="1"/>
    <row r="35" s="72" customFormat="1" ht="20.100000000000001" customHeight="1"/>
    <row r="36" s="72" customFormat="1" ht="20.100000000000001" customHeight="1"/>
    <row r="37" s="72" customFormat="1" ht="20.100000000000001" customHeight="1"/>
    <row r="38" s="72" customFormat="1" ht="20.100000000000001" customHeight="1"/>
    <row r="39" s="72" customFormat="1" ht="20.100000000000001" customHeight="1"/>
    <row r="40" s="72" customFormat="1" ht="20.100000000000001" customHeight="1"/>
    <row r="41" s="72" customFormat="1" ht="20.100000000000001" customHeight="1"/>
    <row r="42" s="72" customFormat="1" ht="20.100000000000001" customHeight="1"/>
    <row r="43" s="72" customFormat="1" ht="20.100000000000001" customHeight="1"/>
    <row r="44" s="72" customFormat="1" ht="20.100000000000001" customHeight="1"/>
    <row r="45" s="72" customFormat="1" ht="20.100000000000001" customHeight="1"/>
    <row r="46" s="72" customFormat="1" ht="20.100000000000001" customHeight="1"/>
    <row r="47" s="72" customFormat="1" ht="20.100000000000001" customHeight="1"/>
    <row r="48" s="72" customFormat="1" ht="20.100000000000001" customHeight="1"/>
    <row r="49" s="72" customFormat="1" ht="20.100000000000001" customHeight="1"/>
    <row r="50" s="72" customFormat="1" ht="20.100000000000001" customHeight="1"/>
    <row r="51" s="72" customFormat="1" ht="20.100000000000001" customHeight="1"/>
    <row r="52" s="72" customFormat="1" ht="20.100000000000001" customHeight="1"/>
    <row r="53" s="72" customFormat="1" ht="20.100000000000001" customHeight="1"/>
    <row r="54" s="72" customFormat="1" ht="20.100000000000001" customHeight="1"/>
    <row r="55" s="72" customFormat="1" ht="20.100000000000001" customHeight="1"/>
    <row r="56" s="72" customFormat="1" ht="20.100000000000001" customHeight="1"/>
    <row r="57" s="72" customFormat="1" ht="20.100000000000001" customHeight="1"/>
    <row r="58" s="72" customFormat="1" ht="20.100000000000001" customHeight="1"/>
    <row r="59" s="72" customFormat="1" ht="20.100000000000001" customHeight="1"/>
    <row r="60" s="72" customFormat="1" ht="20.100000000000001" customHeight="1"/>
    <row r="61" s="72" customFormat="1" ht="20.100000000000001" customHeight="1"/>
    <row r="62" s="72" customFormat="1" ht="20.100000000000001" customHeight="1"/>
    <row r="63" s="72" customFormat="1" ht="20.100000000000001" customHeight="1"/>
    <row r="64" s="72" customFormat="1" ht="20.100000000000001" customHeight="1"/>
    <row r="65" s="72" customFormat="1" ht="20.100000000000001" customHeight="1"/>
    <row r="66" s="72" customFormat="1" ht="20.100000000000001" customHeight="1"/>
    <row r="67" s="72" customFormat="1" ht="20.100000000000001" customHeight="1"/>
    <row r="68" s="72" customFormat="1" ht="20.100000000000001" customHeight="1"/>
    <row r="69" s="72" customFormat="1" ht="20.100000000000001" customHeight="1"/>
    <row r="70" s="72" customFormat="1" ht="20.100000000000001" customHeight="1"/>
    <row r="71" s="72" customFormat="1" ht="20.100000000000001" customHeight="1"/>
    <row r="72" s="72" customFormat="1" ht="20.100000000000001" customHeight="1"/>
    <row r="73" s="72" customFormat="1" ht="20.100000000000001" customHeight="1"/>
    <row r="74" s="72" customFormat="1" ht="20.100000000000001" customHeight="1"/>
    <row r="75" s="72" customFormat="1" ht="20.100000000000001" customHeight="1"/>
    <row r="76" s="72" customFormat="1" ht="20.100000000000001" customHeight="1"/>
    <row r="77" s="72" customFormat="1" ht="20.100000000000001" customHeight="1"/>
    <row r="78" s="72" customFormat="1" ht="20.100000000000001" customHeight="1"/>
    <row r="79" s="72" customFormat="1" ht="20.100000000000001" customHeight="1"/>
    <row r="80" s="72" customFormat="1" ht="20.100000000000001" customHeight="1"/>
    <row r="81" s="72" customFormat="1" ht="20.100000000000001" customHeight="1"/>
    <row r="82" s="72" customFormat="1" ht="20.100000000000001" customHeight="1"/>
    <row r="83" s="72" customFormat="1" ht="20.100000000000001" customHeight="1"/>
    <row r="84" s="72" customFormat="1" ht="20.100000000000001" customHeight="1"/>
    <row r="85" s="72" customFormat="1" ht="20.100000000000001" customHeight="1"/>
    <row r="86" s="72" customFormat="1" ht="20.100000000000001" customHeight="1"/>
    <row r="87" s="72" customFormat="1" ht="20.100000000000001" customHeight="1"/>
    <row r="88" s="72" customFormat="1" ht="20.100000000000001" customHeight="1"/>
    <row r="89" s="72" customFormat="1" ht="20.100000000000001" customHeight="1"/>
    <row r="90" s="72" customFormat="1" ht="20.100000000000001" customHeight="1"/>
    <row r="91" s="72" customFormat="1" ht="20.100000000000001" customHeight="1"/>
    <row r="92" s="72" customFormat="1" ht="20.100000000000001" customHeight="1"/>
    <row r="93" s="72" customFormat="1" ht="20.100000000000001" customHeight="1"/>
  </sheetData>
  <mergeCells count="10">
    <mergeCell ref="A26:A28"/>
    <mergeCell ref="R22:R25"/>
    <mergeCell ref="A7:A14"/>
    <mergeCell ref="L22:L25"/>
    <mergeCell ref="A5:A6"/>
    <mergeCell ref="A3:B3"/>
    <mergeCell ref="A4:B4"/>
    <mergeCell ref="A21:A25"/>
    <mergeCell ref="B22:B25"/>
    <mergeCell ref="A15:A20"/>
  </mergeCells>
  <phoneticPr fontId="7" type="noConversion"/>
  <printOptions horizontalCentered="1"/>
  <pageMargins left="0.62992125984251968" right="0.62992125984251968" top="0.62992125984251968" bottom="0.62992125984251968" header="0.31496062992125984" footer="0.31496062992125984"/>
  <pageSetup paperSize="9" scale="85" orientation="landscape" r:id="rId1"/>
  <colBreaks count="1" manualBreakCount="1">
    <brk id="14" max="5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1:N53"/>
  <sheetViews>
    <sheetView view="pageBreakPreview" zoomScale="115" zoomScaleNormal="85" zoomScaleSheetLayoutView="115" workbookViewId="0">
      <selection activeCell="O29" sqref="O29"/>
    </sheetView>
  </sheetViews>
  <sheetFormatPr defaultColWidth="9.375" defaultRowHeight="23.1" customHeight="1"/>
  <cols>
    <col min="1" max="1" width="2.625" style="93" customWidth="1"/>
    <col min="2" max="2" width="36.5" style="86" customWidth="1"/>
    <col min="3" max="3" width="5.625" style="93" customWidth="1"/>
    <col min="4" max="4" width="7.625" style="93" customWidth="1"/>
    <col min="5" max="5" width="9.5" style="93" customWidth="1"/>
    <col min="6" max="6" width="8.625" style="93" customWidth="1"/>
    <col min="7" max="8" width="7.625" style="93" customWidth="1"/>
    <col min="9" max="9" width="7.25" style="93" customWidth="1"/>
    <col min="10" max="13" width="7.625" style="93" customWidth="1"/>
    <col min="14" max="14" width="8.125" style="93" customWidth="1"/>
    <col min="15" max="16384" width="9.375" style="93"/>
  </cols>
  <sheetData>
    <row r="1" spans="1:14" s="110" customFormat="1" ht="18" customHeight="1">
      <c r="A1" s="109" t="s">
        <v>836</v>
      </c>
      <c r="B1" s="119"/>
    </row>
    <row r="2" spans="1:14" s="110" customFormat="1" ht="18" customHeight="1">
      <c r="A2" s="109" t="s">
        <v>845</v>
      </c>
      <c r="B2" s="119"/>
      <c r="D2" s="111"/>
      <c r="E2" s="111"/>
      <c r="G2" s="111"/>
      <c r="H2" s="111"/>
    </row>
    <row r="3" spans="1:14" s="118" customFormat="1" ht="17.100000000000001" customHeight="1">
      <c r="A3" s="259" t="s">
        <v>799</v>
      </c>
      <c r="B3" s="259"/>
      <c r="C3" s="264" t="s">
        <v>859</v>
      </c>
      <c r="D3" s="259" t="s">
        <v>860</v>
      </c>
      <c r="E3" s="262" t="s">
        <v>861</v>
      </c>
      <c r="F3" s="262" t="s">
        <v>862</v>
      </c>
      <c r="G3" s="262" t="s">
        <v>863</v>
      </c>
      <c r="H3" s="262" t="s">
        <v>864</v>
      </c>
      <c r="I3" s="262" t="s">
        <v>865</v>
      </c>
      <c r="J3" s="259" t="s">
        <v>866</v>
      </c>
      <c r="K3" s="259"/>
      <c r="L3" s="259"/>
      <c r="M3" s="259"/>
      <c r="N3" s="259" t="s">
        <v>867</v>
      </c>
    </row>
    <row r="4" spans="1:14" s="118" customFormat="1" ht="17.100000000000001" customHeight="1">
      <c r="A4" s="259"/>
      <c r="B4" s="259"/>
      <c r="C4" s="261"/>
      <c r="D4" s="259"/>
      <c r="E4" s="259"/>
      <c r="F4" s="263"/>
      <c r="G4" s="259"/>
      <c r="H4" s="259"/>
      <c r="I4" s="259"/>
      <c r="J4" s="120" t="s">
        <v>868</v>
      </c>
      <c r="K4" s="120" t="s">
        <v>869</v>
      </c>
      <c r="L4" s="120" t="s">
        <v>870</v>
      </c>
      <c r="M4" s="120" t="s">
        <v>800</v>
      </c>
      <c r="N4" s="259"/>
    </row>
    <row r="5" spans="1:14" s="118" customFormat="1" ht="13.5" customHeight="1">
      <c r="A5" s="259" t="s">
        <v>871</v>
      </c>
      <c r="B5" s="259"/>
      <c r="C5" s="120"/>
      <c r="D5" s="120"/>
      <c r="E5" s="123">
        <f>E6+E8+E23+E25+E33</f>
        <v>1008961.3</v>
      </c>
      <c r="F5" s="122"/>
      <c r="G5" s="123">
        <f>G6+G8+G23+G25+G33</f>
        <v>3672</v>
      </c>
      <c r="H5" s="123"/>
      <c r="I5" s="123"/>
      <c r="J5" s="123">
        <f>J6+J8+J23+J25+J33</f>
        <v>2165</v>
      </c>
      <c r="K5" s="123">
        <f>K6+K8+K23+K25+K33</f>
        <v>2815</v>
      </c>
      <c r="L5" s="123">
        <f>L6+L8+L23+L25+L33</f>
        <v>1507</v>
      </c>
      <c r="M5" s="123">
        <f>M6+M8+M23+M25+M33</f>
        <v>6487</v>
      </c>
      <c r="N5" s="120"/>
    </row>
    <row r="6" spans="1:14" s="118" customFormat="1" ht="13.5" customHeight="1">
      <c r="A6" s="258" t="str">
        <f>'2.사회적인구-개발계획'!$B$16</f>
        <v>양지 제2농공단지</v>
      </c>
      <c r="B6" s="258"/>
      <c r="C6" s="127"/>
      <c r="D6" s="127">
        <f>'2.사회적인구-개발계획'!I16</f>
        <v>2013</v>
      </c>
      <c r="E6" s="128">
        <f>SUM(E7:E7)</f>
        <v>104166.5</v>
      </c>
      <c r="F6" s="129"/>
      <c r="G6" s="128">
        <f>SUM(G7:G7)</f>
        <v>584</v>
      </c>
      <c r="H6" s="130"/>
      <c r="I6" s="130"/>
      <c r="J6" s="128">
        <f>SUM(J7:J7)</f>
        <v>345</v>
      </c>
      <c r="K6" s="128">
        <f>SUM(K7:K7)</f>
        <v>449</v>
      </c>
      <c r="L6" s="128">
        <f>SUM(L7:L7)</f>
        <v>239</v>
      </c>
      <c r="M6" s="128">
        <f>SUM(M7:M7)</f>
        <v>1033</v>
      </c>
      <c r="N6" s="130"/>
    </row>
    <row r="7" spans="1:14" s="118" customFormat="1" ht="13.5" customHeight="1">
      <c r="A7" s="120"/>
      <c r="B7" s="142" t="s">
        <v>642</v>
      </c>
      <c r="C7" s="120" t="str">
        <f>VLOOKUP(B7,각종원단위!$A$3:$B$26,2,FALSE)</f>
        <v>C28</v>
      </c>
      <c r="D7" s="120"/>
      <c r="E7" s="121">
        <v>104166.5</v>
      </c>
      <c r="F7" s="120">
        <f>VLOOKUP(C7,각종원단위!$B$3:$K$28,(IF($D$6&lt;2011,5,IF($D$6=2011,6,IF($D$6=2012,7,IF($D$6=2013,8,IF($D$6=2014,9,IF($D$6=2015,10,"10"))))))),FALSE)</f>
        <v>5.61</v>
      </c>
      <c r="G7" s="121">
        <f t="shared" ref="G7:G24" si="0">ROUND(E7*F7/1000,0)</f>
        <v>584</v>
      </c>
      <c r="H7" s="124">
        <v>0.59</v>
      </c>
      <c r="I7" s="120">
        <v>1.3</v>
      </c>
      <c r="J7" s="141">
        <f>ROUND(G7*H7,0)</f>
        <v>345</v>
      </c>
      <c r="K7" s="141">
        <f>ROUND(J7*I7,0)</f>
        <v>449</v>
      </c>
      <c r="L7" s="141">
        <f>G7-J7</f>
        <v>239</v>
      </c>
      <c r="M7" s="141">
        <f>SUM(J7:L7)</f>
        <v>1033</v>
      </c>
      <c r="N7" s="120"/>
    </row>
    <row r="8" spans="1:14" s="118" customFormat="1" ht="13.5" customHeight="1">
      <c r="A8" s="258" t="str">
        <f>'2.사회적인구-개발계획'!$B$17</f>
        <v>동산 일반산업단지</v>
      </c>
      <c r="B8" s="258"/>
      <c r="C8" s="127"/>
      <c r="D8" s="127">
        <f>'2.사회적인구-개발계획'!I17</f>
        <v>2015</v>
      </c>
      <c r="E8" s="128">
        <f>SUM(E9:E22)</f>
        <v>476751.80000000005</v>
      </c>
      <c r="F8" s="130"/>
      <c r="G8" s="131">
        <f>SUM(G9:G22)</f>
        <v>1565</v>
      </c>
      <c r="H8" s="130"/>
      <c r="I8" s="130"/>
      <c r="J8" s="131">
        <f>SUM(J9:J22)</f>
        <v>923</v>
      </c>
      <c r="K8" s="131">
        <f>SUM(K9:K22)</f>
        <v>1199</v>
      </c>
      <c r="L8" s="131">
        <f>SUM(L9:L22)</f>
        <v>642</v>
      </c>
      <c r="M8" s="131">
        <f>SUM(M9:M22)</f>
        <v>2764</v>
      </c>
      <c r="N8" s="130"/>
    </row>
    <row r="9" spans="1:14" s="118" customFormat="1" ht="13.5" customHeight="1">
      <c r="A9" s="259"/>
      <c r="B9" s="142" t="s">
        <v>629</v>
      </c>
      <c r="C9" s="120" t="str">
        <f>VLOOKUP(B9,각종원단위!$A$3:$B$26,2,FALSE)</f>
        <v>C15</v>
      </c>
      <c r="D9" s="120"/>
      <c r="E9" s="121">
        <v>8407.7999999999993</v>
      </c>
      <c r="F9" s="125">
        <f>VLOOKUP(C9,각종원단위!$B$3:$K$26,(IF($D$8&lt;2011,5,IF($D$8=2011,6,IF($D$8=2012,7,IF($D$8=2013,8,IF($D$8=2014,9,IF($D$8=2015,10,"10"))))))),FALSE)</f>
        <v>4.1100000000000003</v>
      </c>
      <c r="G9" s="121">
        <f t="shared" si="0"/>
        <v>35</v>
      </c>
      <c r="H9" s="124">
        <v>0.59</v>
      </c>
      <c r="I9" s="120">
        <v>1.3</v>
      </c>
      <c r="J9" s="141">
        <f t="shared" ref="J9:J11" si="1">ROUND(G9*H9,0)</f>
        <v>21</v>
      </c>
      <c r="K9" s="141">
        <f t="shared" ref="K9:K11" si="2">ROUND(J9*I9,0)</f>
        <v>27</v>
      </c>
      <c r="L9" s="141">
        <f t="shared" ref="L9:L11" si="3">G9-J9</f>
        <v>14</v>
      </c>
      <c r="M9" s="141">
        <f t="shared" ref="M9:M11" si="4">SUM(J9:L9)</f>
        <v>62</v>
      </c>
      <c r="N9" s="120"/>
    </row>
    <row r="10" spans="1:14" s="118" customFormat="1" ht="13.5" customHeight="1">
      <c r="A10" s="259"/>
      <c r="B10" s="142" t="s">
        <v>638</v>
      </c>
      <c r="C10" s="120" t="str">
        <f>VLOOKUP(B10,각종원단위!$A$3:$B$26,2,FALSE)</f>
        <v>C24</v>
      </c>
      <c r="D10" s="120"/>
      <c r="E10" s="121">
        <v>12994.3</v>
      </c>
      <c r="F10" s="125">
        <f>VLOOKUP(C10,각종원단위!$B$3:$K$26,(IF($D$8&lt;2011,5,IF($D$8=2011,6,IF($D$8=2012,7,IF($D$8=2013,8,IF($D$8=2014,9,IF($D$8=2015,10,"10"))))))),FALSE)</f>
        <v>1.77</v>
      </c>
      <c r="G10" s="121">
        <f t="shared" si="0"/>
        <v>23</v>
      </c>
      <c r="H10" s="124">
        <v>0.59</v>
      </c>
      <c r="I10" s="120">
        <v>1.3</v>
      </c>
      <c r="J10" s="141">
        <f t="shared" si="1"/>
        <v>14</v>
      </c>
      <c r="K10" s="141">
        <f>ROUND(J10*I10,0)</f>
        <v>18</v>
      </c>
      <c r="L10" s="141">
        <f t="shared" si="3"/>
        <v>9</v>
      </c>
      <c r="M10" s="141">
        <f t="shared" si="4"/>
        <v>41</v>
      </c>
      <c r="N10" s="120"/>
    </row>
    <row r="11" spans="1:14" s="118" customFormat="1" ht="13.5" customHeight="1">
      <c r="A11" s="259"/>
      <c r="B11" s="142" t="s">
        <v>635</v>
      </c>
      <c r="C11" s="120" t="str">
        <f>VLOOKUP(B11,각종원단위!$A$3:$B$26,2,FALSE)</f>
        <v>C21</v>
      </c>
      <c r="D11" s="120"/>
      <c r="E11" s="121">
        <v>58019.4</v>
      </c>
      <c r="F11" s="125">
        <f>VLOOKUP(C11,각종원단위!$B$3:$K$26,(IF($D$8&lt;2011,5,IF($D$8=2011,6,IF($D$8=2012,7,IF($D$8=2013,8,IF($D$8=2014,9,IF($D$8=2015,10,"10"))))))),FALSE)</f>
        <v>3.04</v>
      </c>
      <c r="G11" s="121">
        <f t="shared" si="0"/>
        <v>176</v>
      </c>
      <c r="H11" s="124">
        <v>0.59</v>
      </c>
      <c r="I11" s="120">
        <v>1.3</v>
      </c>
      <c r="J11" s="141">
        <f t="shared" si="1"/>
        <v>104</v>
      </c>
      <c r="K11" s="141">
        <f t="shared" si="2"/>
        <v>135</v>
      </c>
      <c r="L11" s="141">
        <f t="shared" si="3"/>
        <v>72</v>
      </c>
      <c r="M11" s="141">
        <f t="shared" si="4"/>
        <v>311</v>
      </c>
      <c r="N11" s="120"/>
    </row>
    <row r="12" spans="1:14" s="118" customFormat="1" ht="13.5" customHeight="1">
      <c r="A12" s="259"/>
      <c r="B12" s="142" t="s">
        <v>639</v>
      </c>
      <c r="C12" s="214" t="str">
        <f>VLOOKUP(B12,각종원단위!$A$3:$B$26,2,FALSE)</f>
        <v>C25</v>
      </c>
      <c r="D12" s="214"/>
      <c r="E12" s="121">
        <v>16314.9</v>
      </c>
      <c r="F12" s="125">
        <f>VLOOKUP(C12,각종원단위!$B$3:$K$26,(IF($D$8&lt;2011,5,IF($D$8=2011,6,IF($D$8=2012,7,IF($D$8=2013,8,IF($D$8=2014,9,IF($D$8=2015,10,"10"))))))),FALSE)</f>
        <v>4.88</v>
      </c>
      <c r="G12" s="121">
        <f t="shared" si="0"/>
        <v>80</v>
      </c>
      <c r="H12" s="124">
        <v>0.59</v>
      </c>
      <c r="I12" s="214">
        <v>1.3</v>
      </c>
      <c r="J12" s="141">
        <f t="shared" ref="J12:J22" si="5">ROUND(G12*H12,0)</f>
        <v>47</v>
      </c>
      <c r="K12" s="141">
        <f t="shared" ref="K12:K22" si="6">ROUND(J12*I12,0)</f>
        <v>61</v>
      </c>
      <c r="L12" s="141">
        <f t="shared" ref="L12:L22" si="7">G12-J12</f>
        <v>33</v>
      </c>
      <c r="M12" s="141">
        <f t="shared" ref="M12:M22" si="8">SUM(J12:L12)</f>
        <v>141</v>
      </c>
      <c r="N12" s="214"/>
    </row>
    <row r="13" spans="1:14" s="118" customFormat="1" ht="13.5" customHeight="1">
      <c r="A13" s="259"/>
      <c r="B13" s="142" t="s">
        <v>640</v>
      </c>
      <c r="C13" s="214" t="str">
        <f>VLOOKUP(B13,각종원단위!$A$3:$B$26,2,FALSE)</f>
        <v>C26</v>
      </c>
      <c r="D13" s="214"/>
      <c r="E13" s="121">
        <f>28951-E14</f>
        <v>14969.4</v>
      </c>
      <c r="F13" s="125">
        <f>VLOOKUP(C13,각종원단위!$B$3:$K$26,(IF($D$8&lt;2011,5,IF($D$8=2011,6,IF($D$8=2012,7,IF($D$8=2013,8,IF($D$8=2014,9,IF($D$8=2015,10,"10"))))))),FALSE)</f>
        <v>1.24</v>
      </c>
      <c r="G13" s="121">
        <f t="shared" si="0"/>
        <v>19</v>
      </c>
      <c r="H13" s="124">
        <v>0.59</v>
      </c>
      <c r="I13" s="214">
        <v>1.3</v>
      </c>
      <c r="J13" s="141">
        <f t="shared" si="5"/>
        <v>11</v>
      </c>
      <c r="K13" s="141">
        <f t="shared" si="6"/>
        <v>14</v>
      </c>
      <c r="L13" s="141">
        <f t="shared" si="7"/>
        <v>8</v>
      </c>
      <c r="M13" s="141">
        <f t="shared" si="8"/>
        <v>33</v>
      </c>
      <c r="N13" s="214"/>
    </row>
    <row r="14" spans="1:14" s="118" customFormat="1" ht="13.5" customHeight="1">
      <c r="A14" s="259"/>
      <c r="B14" s="142" t="s">
        <v>640</v>
      </c>
      <c r="C14" s="214" t="str">
        <f>VLOOKUP(B14,각종원단위!$A$3:$B$26,2,FALSE)</f>
        <v>C26</v>
      </c>
      <c r="D14" s="214"/>
      <c r="E14" s="121">
        <v>13981.6</v>
      </c>
      <c r="F14" s="125">
        <f>VLOOKUP(C14,각종원단위!$B$3:$K$26,(IF($D$8&lt;2011,5,IF($D$8=2011,6,IF($D$8=2012,7,IF($D$8=2013,8,IF($D$8=2014,9,IF($D$8=2015,10,"10"))))))),FALSE)</f>
        <v>1.24</v>
      </c>
      <c r="G14" s="121">
        <f t="shared" si="0"/>
        <v>17</v>
      </c>
      <c r="H14" s="124">
        <v>0.59</v>
      </c>
      <c r="I14" s="214">
        <v>1.3</v>
      </c>
      <c r="J14" s="141">
        <f t="shared" si="5"/>
        <v>10</v>
      </c>
      <c r="K14" s="141">
        <f t="shared" si="6"/>
        <v>13</v>
      </c>
      <c r="L14" s="141">
        <f t="shared" si="7"/>
        <v>7</v>
      </c>
      <c r="M14" s="141">
        <f t="shared" si="8"/>
        <v>30</v>
      </c>
      <c r="N14" s="214"/>
    </row>
    <row r="15" spans="1:14" s="118" customFormat="1" ht="13.5" customHeight="1">
      <c r="A15" s="259"/>
      <c r="B15" s="142" t="s">
        <v>641</v>
      </c>
      <c r="C15" s="214" t="str">
        <f>VLOOKUP(B15,각종원단위!$A$3:$B$26,2,FALSE)</f>
        <v>C27</v>
      </c>
      <c r="D15" s="214"/>
      <c r="E15" s="121">
        <v>220249.4</v>
      </c>
      <c r="F15" s="125">
        <f>VLOOKUP(C15,각종원단위!$B$3:$K$26,(IF($D$8&lt;2011,5,IF($D$8=2011,6,IF($D$8=2012,7,IF($D$8=2013,8,IF($D$8=2014,9,IF($D$8=2015,10,"10"))))))),FALSE)</f>
        <v>1.65</v>
      </c>
      <c r="G15" s="121">
        <f t="shared" si="0"/>
        <v>363</v>
      </c>
      <c r="H15" s="124">
        <v>0.59</v>
      </c>
      <c r="I15" s="214">
        <v>1.3</v>
      </c>
      <c r="J15" s="141">
        <f t="shared" si="5"/>
        <v>214</v>
      </c>
      <c r="K15" s="141">
        <f t="shared" si="6"/>
        <v>278</v>
      </c>
      <c r="L15" s="141">
        <f t="shared" si="7"/>
        <v>149</v>
      </c>
      <c r="M15" s="141">
        <f t="shared" si="8"/>
        <v>641</v>
      </c>
      <c r="N15" s="214"/>
    </row>
    <row r="16" spans="1:14" s="118" customFormat="1" ht="13.5" customHeight="1">
      <c r="A16" s="259"/>
      <c r="B16" s="142" t="s">
        <v>642</v>
      </c>
      <c r="C16" s="214" t="str">
        <f>VLOOKUP(B16,각종원단위!$A$3:$B$26,2,FALSE)</f>
        <v>C28</v>
      </c>
      <c r="D16" s="214"/>
      <c r="E16" s="121">
        <v>16614.2</v>
      </c>
      <c r="F16" s="125">
        <f>VLOOKUP(C16,각종원단위!$B$3:$K$26,(IF($D$8&lt;2011,5,IF($D$8=2011,6,IF($D$8=2012,7,IF($D$8=2013,8,IF($D$8=2014,9,IF($D$8=2015,10,"10"))))))),FALSE)</f>
        <v>5.36</v>
      </c>
      <c r="G16" s="121">
        <f t="shared" si="0"/>
        <v>89</v>
      </c>
      <c r="H16" s="124">
        <v>0.59</v>
      </c>
      <c r="I16" s="214">
        <v>1.3</v>
      </c>
      <c r="J16" s="141">
        <f t="shared" si="5"/>
        <v>53</v>
      </c>
      <c r="K16" s="141">
        <f t="shared" si="6"/>
        <v>69</v>
      </c>
      <c r="L16" s="141">
        <f t="shared" si="7"/>
        <v>36</v>
      </c>
      <c r="M16" s="141">
        <f t="shared" si="8"/>
        <v>158</v>
      </c>
      <c r="N16" s="214"/>
    </row>
    <row r="17" spans="1:14" s="118" customFormat="1" ht="13.5" customHeight="1">
      <c r="A17" s="259"/>
      <c r="B17" s="142" t="s">
        <v>644</v>
      </c>
      <c r="C17" s="214" t="str">
        <f>VLOOKUP(B17,각종원단위!$A$3:$B$26,2,FALSE)</f>
        <v>C32</v>
      </c>
      <c r="D17" s="214"/>
      <c r="E17" s="121">
        <v>4677.3999999999996</v>
      </c>
      <c r="F17" s="125">
        <f>VLOOKUP(C17,각종원단위!$B$3:$K$26,(IF($D$8&lt;2011,5,IF($D$8=2011,6,IF($D$8=2012,7,IF($D$8=2013,8,IF($D$8=2014,9,IF($D$8=2015,10,"10"))))))),FALSE)</f>
        <v>10.29</v>
      </c>
      <c r="G17" s="121">
        <f t="shared" si="0"/>
        <v>48</v>
      </c>
      <c r="H17" s="124">
        <v>0.59</v>
      </c>
      <c r="I17" s="214">
        <v>1.3</v>
      </c>
      <c r="J17" s="141">
        <f t="shared" si="5"/>
        <v>28</v>
      </c>
      <c r="K17" s="141">
        <f t="shared" si="6"/>
        <v>36</v>
      </c>
      <c r="L17" s="141">
        <f t="shared" si="7"/>
        <v>20</v>
      </c>
      <c r="M17" s="141">
        <f t="shared" si="8"/>
        <v>84</v>
      </c>
      <c r="N17" s="214"/>
    </row>
    <row r="18" spans="1:14" s="118" customFormat="1" ht="13.5" customHeight="1">
      <c r="A18" s="259"/>
      <c r="B18" s="142" t="s">
        <v>646</v>
      </c>
      <c r="C18" s="214" t="str">
        <f>VLOOKUP(B18,각종원단위!$A$3:$B$26,2,FALSE)</f>
        <v>C33</v>
      </c>
      <c r="D18" s="214"/>
      <c r="E18" s="121">
        <v>3689.9</v>
      </c>
      <c r="F18" s="125">
        <f>VLOOKUP(C18,각종원단위!$B$3:$K$26,(IF($D$8&lt;2011,5,IF($D$8=2011,6,IF($D$8=2012,7,IF($D$8=2013,8,IF($D$8=2014,9,IF($D$8=2015,10,"10"))))))),FALSE)</f>
        <v>12.6</v>
      </c>
      <c r="G18" s="121">
        <f t="shared" si="0"/>
        <v>46</v>
      </c>
      <c r="H18" s="124">
        <v>0.59</v>
      </c>
      <c r="I18" s="214">
        <v>1.3</v>
      </c>
      <c r="J18" s="141">
        <f t="shared" si="5"/>
        <v>27</v>
      </c>
      <c r="K18" s="141">
        <f t="shared" si="6"/>
        <v>35</v>
      </c>
      <c r="L18" s="141">
        <f t="shared" si="7"/>
        <v>19</v>
      </c>
      <c r="M18" s="141">
        <f t="shared" si="8"/>
        <v>81</v>
      </c>
      <c r="N18" s="214"/>
    </row>
    <row r="19" spans="1:14" s="118" customFormat="1" ht="13.5" customHeight="1">
      <c r="A19" s="259"/>
      <c r="B19" s="142" t="s">
        <v>645</v>
      </c>
      <c r="C19" s="120" t="str">
        <f>VLOOKUP(B19,각종원단위!$A$3:$B$26,2,FALSE)</f>
        <v>C31</v>
      </c>
      <c r="D19" s="120"/>
      <c r="E19" s="121">
        <v>43162.5</v>
      </c>
      <c r="F19" s="125">
        <f>VLOOKUP(C19,각종원단위!$B$3:$K$26,(IF($D$8&lt;2011,5,IF($D$8=2011,6,IF($D$8=2012,7,IF($D$8=2013,8,IF($D$8=2014,9,IF($D$8=2015,10,"10"))))))),FALSE)</f>
        <v>7.15</v>
      </c>
      <c r="G19" s="121">
        <f t="shared" si="0"/>
        <v>309</v>
      </c>
      <c r="H19" s="124">
        <v>0.59</v>
      </c>
      <c r="I19" s="120">
        <v>1.3</v>
      </c>
      <c r="J19" s="141">
        <f t="shared" si="5"/>
        <v>182</v>
      </c>
      <c r="K19" s="141">
        <f t="shared" si="6"/>
        <v>237</v>
      </c>
      <c r="L19" s="141">
        <f t="shared" si="7"/>
        <v>127</v>
      </c>
      <c r="M19" s="141">
        <f t="shared" si="8"/>
        <v>546</v>
      </c>
      <c r="N19" s="120"/>
    </row>
    <row r="20" spans="1:14" s="118" customFormat="1" ht="13.5" customHeight="1">
      <c r="A20" s="259"/>
      <c r="B20" s="142" t="s">
        <v>643</v>
      </c>
      <c r="C20" s="120" t="str">
        <f>VLOOKUP(B20,각종원단위!$A$3:$B$26,2,FALSE)</f>
        <v>C29</v>
      </c>
      <c r="D20" s="120"/>
      <c r="E20" s="121">
        <f>32742.3-E21</f>
        <v>11503.5</v>
      </c>
      <c r="F20" s="125">
        <f>VLOOKUP(C20,각종원단위!$B$3:$K$26,(IF($D$8&lt;2011,5,IF($D$8=2011,6,IF($D$8=2012,7,IF($D$8=2013,8,IF($D$8=2014,9,IF($D$8=2015,10,"10"))))))),FALSE)</f>
        <v>6.22</v>
      </c>
      <c r="G20" s="121">
        <f t="shared" si="0"/>
        <v>72</v>
      </c>
      <c r="H20" s="124">
        <v>0.59</v>
      </c>
      <c r="I20" s="120">
        <v>1.3</v>
      </c>
      <c r="J20" s="141">
        <f t="shared" si="5"/>
        <v>42</v>
      </c>
      <c r="K20" s="141">
        <f t="shared" si="6"/>
        <v>55</v>
      </c>
      <c r="L20" s="141">
        <f t="shared" si="7"/>
        <v>30</v>
      </c>
      <c r="M20" s="141">
        <f t="shared" si="8"/>
        <v>127</v>
      </c>
      <c r="N20" s="120"/>
    </row>
    <row r="21" spans="1:14" s="118" customFormat="1" ht="13.5" customHeight="1">
      <c r="A21" s="259"/>
      <c r="B21" s="142" t="s">
        <v>643</v>
      </c>
      <c r="C21" s="120" t="str">
        <f>VLOOKUP(B21,각종원단위!$A$3:$B$26,2,FALSE)</f>
        <v>C29</v>
      </c>
      <c r="D21" s="120"/>
      <c r="E21" s="121">
        <f>15715.4+5523.4</f>
        <v>21238.799999999999</v>
      </c>
      <c r="F21" s="125">
        <f>VLOOKUP(C21,각종원단위!$B$3:$K$26,(IF($D$8&lt;2011,5,IF($D$8=2011,6,IF($D$8=2012,7,IF($D$8=2013,8,IF($D$8=2014,9,IF($D$8=2015,10,"10"))))))),FALSE)</f>
        <v>6.22</v>
      </c>
      <c r="G21" s="121">
        <f t="shared" si="0"/>
        <v>132</v>
      </c>
      <c r="H21" s="124">
        <v>0.59</v>
      </c>
      <c r="I21" s="120">
        <v>1.3</v>
      </c>
      <c r="J21" s="141">
        <f t="shared" si="5"/>
        <v>78</v>
      </c>
      <c r="K21" s="141">
        <f t="shared" si="6"/>
        <v>101</v>
      </c>
      <c r="L21" s="141">
        <f t="shared" si="7"/>
        <v>54</v>
      </c>
      <c r="M21" s="141">
        <f t="shared" si="8"/>
        <v>233</v>
      </c>
      <c r="N21" s="120"/>
    </row>
    <row r="22" spans="1:14" s="118" customFormat="1" ht="13.5" customHeight="1">
      <c r="A22" s="259"/>
      <c r="B22" s="142" t="s">
        <v>647</v>
      </c>
      <c r="C22" s="120" t="str">
        <f>VLOOKUP(B22,각종원단위!$A$3:$B$26,2,FALSE)</f>
        <v>C34</v>
      </c>
      <c r="D22" s="120"/>
      <c r="E22" s="121">
        <v>30928.7</v>
      </c>
      <c r="F22" s="125">
        <f>VLOOKUP(C22,각종원단위!$B$3:$K$26,(IF($D$8&lt;2011,5,IF($D$8=2011,6,IF($D$8=2012,7,IF($D$8=2013,8,IF($D$8=2014,9,IF($D$8=2015,10,"10"))))))),FALSE)</f>
        <v>5.05</v>
      </c>
      <c r="G22" s="121">
        <f t="shared" si="0"/>
        <v>156</v>
      </c>
      <c r="H22" s="124">
        <v>0.59</v>
      </c>
      <c r="I22" s="120">
        <v>1.3</v>
      </c>
      <c r="J22" s="141">
        <f t="shared" si="5"/>
        <v>92</v>
      </c>
      <c r="K22" s="141">
        <f t="shared" si="6"/>
        <v>120</v>
      </c>
      <c r="L22" s="141">
        <f t="shared" si="7"/>
        <v>64</v>
      </c>
      <c r="M22" s="141">
        <f t="shared" si="8"/>
        <v>276</v>
      </c>
      <c r="N22" s="120"/>
    </row>
    <row r="23" spans="1:14" s="118" customFormat="1" ht="13.5" customHeight="1">
      <c r="A23" s="258" t="str">
        <f>'2.사회적인구-개발계획'!$B$18</f>
        <v>강경 농공단지</v>
      </c>
      <c r="B23" s="258"/>
      <c r="C23" s="127"/>
      <c r="D23" s="127">
        <f>'2.사회적인구-개발계획'!I18</f>
        <v>2015</v>
      </c>
      <c r="E23" s="128">
        <f>SUM(E24:E24)</f>
        <v>94422</v>
      </c>
      <c r="F23" s="130"/>
      <c r="G23" s="128">
        <f>SUM(G24:G24)</f>
        <v>388</v>
      </c>
      <c r="H23" s="130"/>
      <c r="I23" s="130"/>
      <c r="J23" s="128">
        <f>SUM(J24:J24)</f>
        <v>229</v>
      </c>
      <c r="K23" s="128">
        <f>SUM(K24:K24)</f>
        <v>298</v>
      </c>
      <c r="L23" s="128">
        <f>SUM(L24:L24)</f>
        <v>159</v>
      </c>
      <c r="M23" s="128">
        <f>SUM(M24:M24)</f>
        <v>686</v>
      </c>
      <c r="N23" s="130"/>
    </row>
    <row r="24" spans="1:14" s="118" customFormat="1" ht="13.5" customHeight="1">
      <c r="A24" s="120"/>
      <c r="B24" s="143" t="s">
        <v>629</v>
      </c>
      <c r="C24" s="120" t="str">
        <f>VLOOKUP(B24,각종원단위!$A$3:$B$26,2,FALSE)</f>
        <v>C15</v>
      </c>
      <c r="D24" s="120"/>
      <c r="E24" s="121">
        <v>94422</v>
      </c>
      <c r="F24" s="125">
        <f>VLOOKUP(C24,각종원단위!$B$3:$K$26,(IF($D$23&lt;2011,5,IF($D$23=2011,6,IF($D$23=2012,7,IF($D$23=2013,8,IF($D$23=2014,9,IF($D$23=2015,10,"10"))))))),FALSE)</f>
        <v>4.1100000000000003</v>
      </c>
      <c r="G24" s="121">
        <f t="shared" si="0"/>
        <v>388</v>
      </c>
      <c r="H24" s="124">
        <v>0.59</v>
      </c>
      <c r="I24" s="120">
        <v>1.3</v>
      </c>
      <c r="J24" s="141">
        <f t="shared" ref="J24" si="9">ROUND(G24*H24,0)</f>
        <v>229</v>
      </c>
      <c r="K24" s="141">
        <f>ROUND(J24*I24,0)</f>
        <v>298</v>
      </c>
      <c r="L24" s="141">
        <f t="shared" ref="L24" si="10">G24-J24</f>
        <v>159</v>
      </c>
      <c r="M24" s="141">
        <f t="shared" ref="M24" si="11">SUM(J24:L24)</f>
        <v>686</v>
      </c>
      <c r="N24" s="120"/>
    </row>
    <row r="25" spans="1:14" s="118" customFormat="1" ht="13.5" customHeight="1">
      <c r="A25" s="258" t="str">
        <f>'2.사회적인구-개발계획'!B19</f>
        <v xml:space="preserve">가야곡2 농공단지 </v>
      </c>
      <c r="B25" s="258"/>
      <c r="C25" s="127"/>
      <c r="D25" s="127">
        <f>'2.사회적인구-개발계획'!I19</f>
        <v>2016</v>
      </c>
      <c r="E25" s="128">
        <f>SUM(E26:E32)</f>
        <v>223482</v>
      </c>
      <c r="F25" s="130"/>
      <c r="G25" s="128">
        <f>SUM(G26:G32)</f>
        <v>673</v>
      </c>
      <c r="H25" s="130"/>
      <c r="I25" s="130"/>
      <c r="J25" s="128">
        <f t="shared" ref="J25:M25" si="12">SUM(J26:J32)</f>
        <v>396</v>
      </c>
      <c r="K25" s="128">
        <f t="shared" si="12"/>
        <v>515</v>
      </c>
      <c r="L25" s="128">
        <f t="shared" si="12"/>
        <v>277</v>
      </c>
      <c r="M25" s="128">
        <f t="shared" si="12"/>
        <v>1188</v>
      </c>
      <c r="N25" s="130"/>
    </row>
    <row r="26" spans="1:14" s="118" customFormat="1" ht="13.5" customHeight="1">
      <c r="A26" s="259"/>
      <c r="B26" s="143" t="s">
        <v>641</v>
      </c>
      <c r="C26" s="120" t="str">
        <f>VLOOKUP(B26,각종원단위!$A$3:$B$26,2,FALSE)</f>
        <v>C27</v>
      </c>
      <c r="D26" s="120"/>
      <c r="E26" s="121">
        <v>153131</v>
      </c>
      <c r="F26" s="125">
        <f>VLOOKUP(C26,각종원단위!$B$3:$K$26,(IF($D$25&lt;2011,5,IF($D$25=2011,6,IF($D$25=2012,7,IF($D$25=2013,8,IF($D$25=2014,9,IF($D$25=2015,10,"10"))))))),FALSE)</f>
        <v>1.65</v>
      </c>
      <c r="G26" s="121">
        <f t="shared" ref="G26:G35" si="13">ROUND(E26*F26/1000,0)</f>
        <v>253</v>
      </c>
      <c r="H26" s="124">
        <v>0.59</v>
      </c>
      <c r="I26" s="120">
        <v>1.3</v>
      </c>
      <c r="J26" s="141">
        <f t="shared" ref="J26:J32" si="14">ROUND(G26*H26,0)</f>
        <v>149</v>
      </c>
      <c r="K26" s="141">
        <f t="shared" ref="K26:K32" si="15">ROUND(J26*I26,0)</f>
        <v>194</v>
      </c>
      <c r="L26" s="141">
        <f t="shared" ref="L26:L32" si="16">G26-J26</f>
        <v>104</v>
      </c>
      <c r="M26" s="141">
        <f t="shared" ref="M26:M32" si="17">SUM(J26:L26)</f>
        <v>447</v>
      </c>
      <c r="N26" s="120"/>
    </row>
    <row r="27" spans="1:14" s="118" customFormat="1" ht="13.5" customHeight="1">
      <c r="A27" s="259"/>
      <c r="B27" s="143" t="s">
        <v>642</v>
      </c>
      <c r="C27" s="120" t="str">
        <f>VLOOKUP(B27,각종원단위!$A$3:$B$26,2,FALSE)</f>
        <v>C28</v>
      </c>
      <c r="D27" s="120"/>
      <c r="E27" s="121">
        <v>54962</v>
      </c>
      <c r="F27" s="125">
        <f>VLOOKUP(C27,각종원단위!$B$3:$K$26,(IF($D$25&lt;2011,5,IF($D$25=2011,6,IF($D$25=2012,7,IF($D$25=2013,8,IF($D$25=2014,9,IF($D$25=2015,10,"10"))))))),FALSE)</f>
        <v>5.36</v>
      </c>
      <c r="G27" s="121">
        <f t="shared" si="13"/>
        <v>295</v>
      </c>
      <c r="H27" s="124">
        <v>0.59</v>
      </c>
      <c r="I27" s="120">
        <v>1.3</v>
      </c>
      <c r="J27" s="141">
        <f t="shared" si="14"/>
        <v>174</v>
      </c>
      <c r="K27" s="141">
        <f t="shared" si="15"/>
        <v>226</v>
      </c>
      <c r="L27" s="141">
        <f t="shared" si="16"/>
        <v>121</v>
      </c>
      <c r="M27" s="141">
        <f t="shared" si="17"/>
        <v>521</v>
      </c>
      <c r="N27" s="120"/>
    </row>
    <row r="28" spans="1:14" s="118" customFormat="1" ht="13.5" customHeight="1">
      <c r="A28" s="259"/>
      <c r="B28" s="143" t="s">
        <v>646</v>
      </c>
      <c r="C28" s="120" t="str">
        <f>VLOOKUP(B28,각종원단위!$A$3:$B$26,2,FALSE)</f>
        <v>C33</v>
      </c>
      <c r="D28" s="120"/>
      <c r="E28" s="121">
        <v>4826</v>
      </c>
      <c r="F28" s="125">
        <f>VLOOKUP(C28,각종원단위!$B$3:$K$26,(IF($D$25&lt;2011,5,IF($D$25=2011,6,IF($D$25=2012,7,IF($D$25=2013,8,IF($D$25=2014,9,IF($D$25=2015,10,"10"))))))),FALSE)</f>
        <v>12.6</v>
      </c>
      <c r="G28" s="121">
        <f t="shared" si="13"/>
        <v>61</v>
      </c>
      <c r="H28" s="124">
        <v>0.59</v>
      </c>
      <c r="I28" s="120">
        <v>1.3</v>
      </c>
      <c r="J28" s="141">
        <f t="shared" si="14"/>
        <v>36</v>
      </c>
      <c r="K28" s="141">
        <f t="shared" si="15"/>
        <v>47</v>
      </c>
      <c r="L28" s="141">
        <f t="shared" si="16"/>
        <v>25</v>
      </c>
      <c r="M28" s="141">
        <f t="shared" si="17"/>
        <v>108</v>
      </c>
      <c r="N28" s="120"/>
    </row>
    <row r="29" spans="1:14" s="118" customFormat="1" ht="13.5" customHeight="1">
      <c r="A29" s="259"/>
      <c r="B29" s="143" t="s">
        <v>639</v>
      </c>
      <c r="C29" s="120" t="str">
        <f>VLOOKUP(B29,각종원단위!$A$3:$B$26,2,FALSE)</f>
        <v>C25</v>
      </c>
      <c r="D29" s="120"/>
      <c r="E29" s="121">
        <v>887</v>
      </c>
      <c r="F29" s="125">
        <f>VLOOKUP(C29,각종원단위!$B$3:$K$26,(IF($D$25&lt;2011,5,IF($D$25=2011,6,IF($D$25=2012,7,IF($D$25=2013,8,IF($D$25=2014,9,IF($D$25=2015,10,"10"))))))),FALSE)</f>
        <v>4.88</v>
      </c>
      <c r="G29" s="121">
        <f t="shared" si="13"/>
        <v>4</v>
      </c>
      <c r="H29" s="124">
        <v>0.59</v>
      </c>
      <c r="I29" s="120">
        <v>1.3</v>
      </c>
      <c r="J29" s="141">
        <f t="shared" si="14"/>
        <v>2</v>
      </c>
      <c r="K29" s="141">
        <f t="shared" si="15"/>
        <v>3</v>
      </c>
      <c r="L29" s="141">
        <f t="shared" si="16"/>
        <v>2</v>
      </c>
      <c r="M29" s="141">
        <f t="shared" si="17"/>
        <v>7</v>
      </c>
      <c r="N29" s="120"/>
    </row>
    <row r="30" spans="1:14" s="118" customFormat="1" ht="13.5" customHeight="1">
      <c r="A30" s="259"/>
      <c r="B30" s="143" t="s">
        <v>644</v>
      </c>
      <c r="C30" s="120" t="str">
        <f>VLOOKUP(B30,각종원단위!$A$3:$B$26,2,FALSE)</f>
        <v>C32</v>
      </c>
      <c r="D30" s="120"/>
      <c r="E30" s="121">
        <v>2981</v>
      </c>
      <c r="F30" s="125">
        <f>VLOOKUP(C30,각종원단위!$B$3:$K$26,(IF($D$25&lt;2011,5,IF($D$25=2011,6,IF($D$25=2012,7,IF($D$25=2013,8,IF($D$25=2014,9,IF($D$25=2015,10,"10"))))))),FALSE)</f>
        <v>10.29</v>
      </c>
      <c r="G30" s="121">
        <f t="shared" si="13"/>
        <v>31</v>
      </c>
      <c r="H30" s="124">
        <v>0.59</v>
      </c>
      <c r="I30" s="120">
        <v>1.3</v>
      </c>
      <c r="J30" s="141">
        <f t="shared" si="14"/>
        <v>18</v>
      </c>
      <c r="K30" s="141">
        <f t="shared" si="15"/>
        <v>23</v>
      </c>
      <c r="L30" s="141">
        <f t="shared" si="16"/>
        <v>13</v>
      </c>
      <c r="M30" s="141">
        <f t="shared" si="17"/>
        <v>54</v>
      </c>
      <c r="N30" s="120"/>
    </row>
    <row r="31" spans="1:14" s="118" customFormat="1" ht="13.5" customHeight="1">
      <c r="A31" s="259"/>
      <c r="B31" s="143" t="s">
        <v>647</v>
      </c>
      <c r="C31" s="120" t="str">
        <f>VLOOKUP(B31,각종원단위!$A$3:$B$26,2,FALSE)</f>
        <v>C34</v>
      </c>
      <c r="D31" s="120"/>
      <c r="E31" s="121">
        <v>3712</v>
      </c>
      <c r="F31" s="125">
        <f>VLOOKUP(C31,각종원단위!$B$3:$K$26,(IF($D$25&lt;2011,5,IF($D$25=2011,6,IF($D$25=2012,7,IF($D$25=2013,8,IF($D$25=2014,9,IF($D$25=2015,10,"10"))))))),FALSE)</f>
        <v>5.05</v>
      </c>
      <c r="G31" s="121">
        <f t="shared" si="13"/>
        <v>19</v>
      </c>
      <c r="H31" s="124">
        <v>0.59</v>
      </c>
      <c r="I31" s="120">
        <v>1.3</v>
      </c>
      <c r="J31" s="141">
        <f t="shared" si="14"/>
        <v>11</v>
      </c>
      <c r="K31" s="141">
        <f t="shared" si="15"/>
        <v>14</v>
      </c>
      <c r="L31" s="141">
        <f t="shared" si="16"/>
        <v>8</v>
      </c>
      <c r="M31" s="141">
        <f t="shared" si="17"/>
        <v>33</v>
      </c>
      <c r="N31" s="120"/>
    </row>
    <row r="32" spans="1:14" s="118" customFormat="1" ht="13.5" customHeight="1">
      <c r="A32" s="259"/>
      <c r="B32" s="143" t="s">
        <v>648</v>
      </c>
      <c r="C32" s="120" t="str">
        <f>VLOOKUP(B32,각종원단위!$A$3:$B$26,2,FALSE)</f>
        <v>C35</v>
      </c>
      <c r="D32" s="120"/>
      <c r="E32" s="121">
        <v>2983</v>
      </c>
      <c r="F32" s="125">
        <f>VLOOKUP(C32,각종원단위!$B$3:$K$26,(IF($D$25&lt;2011,5,IF($D$25=2011,6,IF($D$25=2012,7,IF($D$25=2013,8,IF($D$25=2014,9,IF($D$25=2015,10,"10"))))))),FALSE)</f>
        <v>3.41</v>
      </c>
      <c r="G32" s="121">
        <f t="shared" si="13"/>
        <v>10</v>
      </c>
      <c r="H32" s="124">
        <v>0.59</v>
      </c>
      <c r="I32" s="120">
        <v>1.3</v>
      </c>
      <c r="J32" s="141">
        <f t="shared" si="14"/>
        <v>6</v>
      </c>
      <c r="K32" s="141">
        <f t="shared" si="15"/>
        <v>8</v>
      </c>
      <c r="L32" s="141">
        <f t="shared" si="16"/>
        <v>4</v>
      </c>
      <c r="M32" s="141">
        <f t="shared" si="17"/>
        <v>18</v>
      </c>
      <c r="N32" s="120"/>
    </row>
    <row r="33" spans="1:14" s="118" customFormat="1" ht="13.5" customHeight="1">
      <c r="A33" s="258" t="str">
        <f>'2.사회적인구-개발계획'!B20</f>
        <v>노성 특화농공단지</v>
      </c>
      <c r="B33" s="258"/>
      <c r="C33" s="130"/>
      <c r="D33" s="127">
        <f>'2.사회적인구-개발계획'!I20</f>
        <v>2015</v>
      </c>
      <c r="E33" s="128">
        <f>SUM(E34:E35)</f>
        <v>110139</v>
      </c>
      <c r="F33" s="144"/>
      <c r="G33" s="128">
        <f>SUM(G34:G35)</f>
        <v>462</v>
      </c>
      <c r="H33" s="145"/>
      <c r="I33" s="130"/>
      <c r="J33" s="128">
        <f t="shared" ref="J33:M33" si="18">SUM(J34:J35)</f>
        <v>272</v>
      </c>
      <c r="K33" s="128">
        <f t="shared" si="18"/>
        <v>354</v>
      </c>
      <c r="L33" s="128">
        <f t="shared" si="18"/>
        <v>190</v>
      </c>
      <c r="M33" s="128">
        <f t="shared" si="18"/>
        <v>816</v>
      </c>
      <c r="N33" s="130"/>
    </row>
    <row r="34" spans="1:14" s="118" customFormat="1" ht="13.5" customHeight="1">
      <c r="A34" s="260"/>
      <c r="B34" s="143" t="s">
        <v>629</v>
      </c>
      <c r="C34" s="120" t="str">
        <f>VLOOKUP(B34,각종원단위!$A$3:$B$26,2,FALSE)</f>
        <v>C15</v>
      </c>
      <c r="D34" s="120"/>
      <c r="E34" s="121">
        <v>97813</v>
      </c>
      <c r="F34" s="125">
        <f>VLOOKUP(C34,각종원단위!$B$3:$K$26,(IF($D$33&lt;2011,5,IF($D$33=2011,6,IF($D$33=2012,7,IF($D$33=2013,8,IF($D$33=2014,9,IF($D$33=2015,10,"10"))))))),FALSE)</f>
        <v>4.1100000000000003</v>
      </c>
      <c r="G34" s="121">
        <f t="shared" si="13"/>
        <v>402</v>
      </c>
      <c r="H34" s="124">
        <v>0.59</v>
      </c>
      <c r="I34" s="120">
        <v>1.3</v>
      </c>
      <c r="J34" s="141">
        <f t="shared" ref="J34:J35" si="19">ROUND(G34*H34,0)</f>
        <v>237</v>
      </c>
      <c r="K34" s="141">
        <f t="shared" ref="K34:K35" si="20">ROUND(J34*I34,0)</f>
        <v>308</v>
      </c>
      <c r="L34" s="141">
        <f t="shared" ref="L34:L35" si="21">G34-J34</f>
        <v>165</v>
      </c>
      <c r="M34" s="141">
        <f t="shared" ref="M34:M35" si="22">SUM(J34:L34)</f>
        <v>710</v>
      </c>
      <c r="N34" s="120"/>
    </row>
    <row r="35" spans="1:14" s="118" customFormat="1" ht="13.5" customHeight="1">
      <c r="A35" s="261"/>
      <c r="B35" s="143" t="s">
        <v>639</v>
      </c>
      <c r="C35" s="120" t="str">
        <f>VLOOKUP(B35,각종원단위!$A$3:$B$26,2,FALSE)</f>
        <v>C25</v>
      </c>
      <c r="D35" s="120"/>
      <c r="E35" s="121">
        <v>12326</v>
      </c>
      <c r="F35" s="125">
        <f>VLOOKUP(C35,각종원단위!$B$3:$K$26,(IF($D$33&lt;2011,5,IF($D$33=2011,6,IF($D$33=2012,7,IF($D$33=2013,8,IF($D$33=2014,9,IF($D$33=2015,10,"10"))))))),FALSE)</f>
        <v>4.88</v>
      </c>
      <c r="G35" s="121">
        <f t="shared" si="13"/>
        <v>60</v>
      </c>
      <c r="H35" s="124">
        <v>0.59</v>
      </c>
      <c r="I35" s="120">
        <v>1.3</v>
      </c>
      <c r="J35" s="141">
        <f t="shared" si="19"/>
        <v>35</v>
      </c>
      <c r="K35" s="141">
        <f t="shared" si="20"/>
        <v>46</v>
      </c>
      <c r="L35" s="141">
        <f t="shared" si="21"/>
        <v>25</v>
      </c>
      <c r="M35" s="141">
        <f t="shared" si="22"/>
        <v>106</v>
      </c>
      <c r="N35" s="120"/>
    </row>
    <row r="36" spans="1:14" s="148" customFormat="1" ht="13.5" customHeight="1">
      <c r="A36" s="146" t="s">
        <v>872</v>
      </c>
      <c r="B36" s="147"/>
    </row>
    <row r="37" spans="1:14" s="148" customFormat="1" ht="13.5" customHeight="1">
      <c r="A37" s="149" t="s">
        <v>873</v>
      </c>
      <c r="B37" s="147"/>
    </row>
    <row r="38" spans="1:14" s="118" customFormat="1" ht="18" customHeight="1">
      <c r="B38" s="126"/>
    </row>
    <row r="39" spans="1:14" s="118" customFormat="1" ht="18" customHeight="1">
      <c r="B39" s="126"/>
    </row>
    <row r="40" spans="1:14" s="118" customFormat="1" ht="18" customHeight="1">
      <c r="B40" s="126"/>
    </row>
    <row r="41" spans="1:14" s="118" customFormat="1" ht="18" customHeight="1">
      <c r="B41" s="126"/>
    </row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19">
    <mergeCell ref="N3:N4"/>
    <mergeCell ref="A5:B5"/>
    <mergeCell ref="A3:B4"/>
    <mergeCell ref="D3:D4"/>
    <mergeCell ref="E3:E4"/>
    <mergeCell ref="F3:F4"/>
    <mergeCell ref="C3:C4"/>
    <mergeCell ref="H3:H4"/>
    <mergeCell ref="I3:I4"/>
    <mergeCell ref="J3:M3"/>
    <mergeCell ref="A25:B25"/>
    <mergeCell ref="A26:A32"/>
    <mergeCell ref="A34:A35"/>
    <mergeCell ref="G3:G4"/>
    <mergeCell ref="A6:B6"/>
    <mergeCell ref="A8:B8"/>
    <mergeCell ref="A9:A22"/>
    <mergeCell ref="A23:B23"/>
    <mergeCell ref="A33:B33"/>
  </mergeCells>
  <phoneticPr fontId="7" type="noConversion"/>
  <printOptions horizontalCentered="1"/>
  <pageMargins left="0.59055118110236227" right="0.59055118110236227" top="0.51181102362204722" bottom="0.5118110236220472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Q500"/>
  <sheetViews>
    <sheetView workbookViewId="0"/>
  </sheetViews>
  <sheetFormatPr defaultColWidth="12.125" defaultRowHeight="20.100000000000001" customHeight="1"/>
  <cols>
    <col min="1" max="1" width="8.75" style="16" customWidth="1"/>
    <col min="2" max="2" width="8.125" style="16" customWidth="1"/>
    <col min="3" max="15" width="8.5" style="16" customWidth="1"/>
    <col min="16" max="16" width="4.5" style="16" customWidth="1"/>
    <col min="17" max="256" width="12.125" style="16"/>
    <col min="257" max="257" width="8.75" style="16" customWidth="1"/>
    <col min="258" max="258" width="8.125" style="16" customWidth="1"/>
    <col min="259" max="271" width="8.5" style="16" customWidth="1"/>
    <col min="272" max="272" width="4.5" style="16" customWidth="1"/>
    <col min="273" max="512" width="12.125" style="16"/>
    <col min="513" max="513" width="8.75" style="16" customWidth="1"/>
    <col min="514" max="514" width="8.125" style="16" customWidth="1"/>
    <col min="515" max="527" width="8.5" style="16" customWidth="1"/>
    <col min="528" max="528" width="4.5" style="16" customWidth="1"/>
    <col min="529" max="768" width="12.125" style="16"/>
    <col min="769" max="769" width="8.75" style="16" customWidth="1"/>
    <col min="770" max="770" width="8.125" style="16" customWidth="1"/>
    <col min="771" max="783" width="8.5" style="16" customWidth="1"/>
    <col min="784" max="784" width="4.5" style="16" customWidth="1"/>
    <col min="785" max="1024" width="12.125" style="16"/>
    <col min="1025" max="1025" width="8.75" style="16" customWidth="1"/>
    <col min="1026" max="1026" width="8.125" style="16" customWidth="1"/>
    <col min="1027" max="1039" width="8.5" style="16" customWidth="1"/>
    <col min="1040" max="1040" width="4.5" style="16" customWidth="1"/>
    <col min="1041" max="1280" width="12.125" style="16"/>
    <col min="1281" max="1281" width="8.75" style="16" customWidth="1"/>
    <col min="1282" max="1282" width="8.125" style="16" customWidth="1"/>
    <col min="1283" max="1295" width="8.5" style="16" customWidth="1"/>
    <col min="1296" max="1296" width="4.5" style="16" customWidth="1"/>
    <col min="1297" max="1536" width="12.125" style="16"/>
    <col min="1537" max="1537" width="8.75" style="16" customWidth="1"/>
    <col min="1538" max="1538" width="8.125" style="16" customWidth="1"/>
    <col min="1539" max="1551" width="8.5" style="16" customWidth="1"/>
    <col min="1552" max="1552" width="4.5" style="16" customWidth="1"/>
    <col min="1553" max="1792" width="12.125" style="16"/>
    <col min="1793" max="1793" width="8.75" style="16" customWidth="1"/>
    <col min="1794" max="1794" width="8.125" style="16" customWidth="1"/>
    <col min="1795" max="1807" width="8.5" style="16" customWidth="1"/>
    <col min="1808" max="1808" width="4.5" style="16" customWidth="1"/>
    <col min="1809" max="2048" width="12.125" style="16"/>
    <col min="2049" max="2049" width="8.75" style="16" customWidth="1"/>
    <col min="2050" max="2050" width="8.125" style="16" customWidth="1"/>
    <col min="2051" max="2063" width="8.5" style="16" customWidth="1"/>
    <col min="2064" max="2064" width="4.5" style="16" customWidth="1"/>
    <col min="2065" max="2304" width="12.125" style="16"/>
    <col min="2305" max="2305" width="8.75" style="16" customWidth="1"/>
    <col min="2306" max="2306" width="8.125" style="16" customWidth="1"/>
    <col min="2307" max="2319" width="8.5" style="16" customWidth="1"/>
    <col min="2320" max="2320" width="4.5" style="16" customWidth="1"/>
    <col min="2321" max="2560" width="12.125" style="16"/>
    <col min="2561" max="2561" width="8.75" style="16" customWidth="1"/>
    <col min="2562" max="2562" width="8.125" style="16" customWidth="1"/>
    <col min="2563" max="2575" width="8.5" style="16" customWidth="1"/>
    <col min="2576" max="2576" width="4.5" style="16" customWidth="1"/>
    <col min="2577" max="2816" width="12.125" style="16"/>
    <col min="2817" max="2817" width="8.75" style="16" customWidth="1"/>
    <col min="2818" max="2818" width="8.125" style="16" customWidth="1"/>
    <col min="2819" max="2831" width="8.5" style="16" customWidth="1"/>
    <col min="2832" max="2832" width="4.5" style="16" customWidth="1"/>
    <col min="2833" max="3072" width="12.125" style="16"/>
    <col min="3073" max="3073" width="8.75" style="16" customWidth="1"/>
    <col min="3074" max="3074" width="8.125" style="16" customWidth="1"/>
    <col min="3075" max="3087" width="8.5" style="16" customWidth="1"/>
    <col min="3088" max="3088" width="4.5" style="16" customWidth="1"/>
    <col min="3089" max="3328" width="12.125" style="16"/>
    <col min="3329" max="3329" width="8.75" style="16" customWidth="1"/>
    <col min="3330" max="3330" width="8.125" style="16" customWidth="1"/>
    <col min="3331" max="3343" width="8.5" style="16" customWidth="1"/>
    <col min="3344" max="3344" width="4.5" style="16" customWidth="1"/>
    <col min="3345" max="3584" width="12.125" style="16"/>
    <col min="3585" max="3585" width="8.75" style="16" customWidth="1"/>
    <col min="3586" max="3586" width="8.125" style="16" customWidth="1"/>
    <col min="3587" max="3599" width="8.5" style="16" customWidth="1"/>
    <col min="3600" max="3600" width="4.5" style="16" customWidth="1"/>
    <col min="3601" max="3840" width="12.125" style="16"/>
    <col min="3841" max="3841" width="8.75" style="16" customWidth="1"/>
    <col min="3842" max="3842" width="8.125" style="16" customWidth="1"/>
    <col min="3843" max="3855" width="8.5" style="16" customWidth="1"/>
    <col min="3856" max="3856" width="4.5" style="16" customWidth="1"/>
    <col min="3857" max="4096" width="12.125" style="16"/>
    <col min="4097" max="4097" width="8.75" style="16" customWidth="1"/>
    <col min="4098" max="4098" width="8.125" style="16" customWidth="1"/>
    <col min="4099" max="4111" width="8.5" style="16" customWidth="1"/>
    <col min="4112" max="4112" width="4.5" style="16" customWidth="1"/>
    <col min="4113" max="4352" width="12.125" style="16"/>
    <col min="4353" max="4353" width="8.75" style="16" customWidth="1"/>
    <col min="4354" max="4354" width="8.125" style="16" customWidth="1"/>
    <col min="4355" max="4367" width="8.5" style="16" customWidth="1"/>
    <col min="4368" max="4368" width="4.5" style="16" customWidth="1"/>
    <col min="4369" max="4608" width="12.125" style="16"/>
    <col min="4609" max="4609" width="8.75" style="16" customWidth="1"/>
    <col min="4610" max="4610" width="8.125" style="16" customWidth="1"/>
    <col min="4611" max="4623" width="8.5" style="16" customWidth="1"/>
    <col min="4624" max="4624" width="4.5" style="16" customWidth="1"/>
    <col min="4625" max="4864" width="12.125" style="16"/>
    <col min="4865" max="4865" width="8.75" style="16" customWidth="1"/>
    <col min="4866" max="4866" width="8.125" style="16" customWidth="1"/>
    <col min="4867" max="4879" width="8.5" style="16" customWidth="1"/>
    <col min="4880" max="4880" width="4.5" style="16" customWidth="1"/>
    <col min="4881" max="5120" width="12.125" style="16"/>
    <col min="5121" max="5121" width="8.75" style="16" customWidth="1"/>
    <col min="5122" max="5122" width="8.125" style="16" customWidth="1"/>
    <col min="5123" max="5135" width="8.5" style="16" customWidth="1"/>
    <col min="5136" max="5136" width="4.5" style="16" customWidth="1"/>
    <col min="5137" max="5376" width="12.125" style="16"/>
    <col min="5377" max="5377" width="8.75" style="16" customWidth="1"/>
    <col min="5378" max="5378" width="8.125" style="16" customWidth="1"/>
    <col min="5379" max="5391" width="8.5" style="16" customWidth="1"/>
    <col min="5392" max="5392" width="4.5" style="16" customWidth="1"/>
    <col min="5393" max="5632" width="12.125" style="16"/>
    <col min="5633" max="5633" width="8.75" style="16" customWidth="1"/>
    <col min="5634" max="5634" width="8.125" style="16" customWidth="1"/>
    <col min="5635" max="5647" width="8.5" style="16" customWidth="1"/>
    <col min="5648" max="5648" width="4.5" style="16" customWidth="1"/>
    <col min="5649" max="5888" width="12.125" style="16"/>
    <col min="5889" max="5889" width="8.75" style="16" customWidth="1"/>
    <col min="5890" max="5890" width="8.125" style="16" customWidth="1"/>
    <col min="5891" max="5903" width="8.5" style="16" customWidth="1"/>
    <col min="5904" max="5904" width="4.5" style="16" customWidth="1"/>
    <col min="5905" max="6144" width="12.125" style="16"/>
    <col min="6145" max="6145" width="8.75" style="16" customWidth="1"/>
    <col min="6146" max="6146" width="8.125" style="16" customWidth="1"/>
    <col min="6147" max="6159" width="8.5" style="16" customWidth="1"/>
    <col min="6160" max="6160" width="4.5" style="16" customWidth="1"/>
    <col min="6161" max="6400" width="12.125" style="16"/>
    <col min="6401" max="6401" width="8.75" style="16" customWidth="1"/>
    <col min="6402" max="6402" width="8.125" style="16" customWidth="1"/>
    <col min="6403" max="6415" width="8.5" style="16" customWidth="1"/>
    <col min="6416" max="6416" width="4.5" style="16" customWidth="1"/>
    <col min="6417" max="6656" width="12.125" style="16"/>
    <col min="6657" max="6657" width="8.75" style="16" customWidth="1"/>
    <col min="6658" max="6658" width="8.125" style="16" customWidth="1"/>
    <col min="6659" max="6671" width="8.5" style="16" customWidth="1"/>
    <col min="6672" max="6672" width="4.5" style="16" customWidth="1"/>
    <col min="6673" max="6912" width="12.125" style="16"/>
    <col min="6913" max="6913" width="8.75" style="16" customWidth="1"/>
    <col min="6914" max="6914" width="8.125" style="16" customWidth="1"/>
    <col min="6915" max="6927" width="8.5" style="16" customWidth="1"/>
    <col min="6928" max="6928" width="4.5" style="16" customWidth="1"/>
    <col min="6929" max="7168" width="12.125" style="16"/>
    <col min="7169" max="7169" width="8.75" style="16" customWidth="1"/>
    <col min="7170" max="7170" width="8.125" style="16" customWidth="1"/>
    <col min="7171" max="7183" width="8.5" style="16" customWidth="1"/>
    <col min="7184" max="7184" width="4.5" style="16" customWidth="1"/>
    <col min="7185" max="7424" width="12.125" style="16"/>
    <col min="7425" max="7425" width="8.75" style="16" customWidth="1"/>
    <col min="7426" max="7426" width="8.125" style="16" customWidth="1"/>
    <col min="7427" max="7439" width="8.5" style="16" customWidth="1"/>
    <col min="7440" max="7440" width="4.5" style="16" customWidth="1"/>
    <col min="7441" max="7680" width="12.125" style="16"/>
    <col min="7681" max="7681" width="8.75" style="16" customWidth="1"/>
    <col min="7682" max="7682" width="8.125" style="16" customWidth="1"/>
    <col min="7683" max="7695" width="8.5" style="16" customWidth="1"/>
    <col min="7696" max="7696" width="4.5" style="16" customWidth="1"/>
    <col min="7697" max="7936" width="12.125" style="16"/>
    <col min="7937" max="7937" width="8.75" style="16" customWidth="1"/>
    <col min="7938" max="7938" width="8.125" style="16" customWidth="1"/>
    <col min="7939" max="7951" width="8.5" style="16" customWidth="1"/>
    <col min="7952" max="7952" width="4.5" style="16" customWidth="1"/>
    <col min="7953" max="8192" width="12.125" style="16"/>
    <col min="8193" max="8193" width="8.75" style="16" customWidth="1"/>
    <col min="8194" max="8194" width="8.125" style="16" customWidth="1"/>
    <col min="8195" max="8207" width="8.5" style="16" customWidth="1"/>
    <col min="8208" max="8208" width="4.5" style="16" customWidth="1"/>
    <col min="8209" max="8448" width="12.125" style="16"/>
    <col min="8449" max="8449" width="8.75" style="16" customWidth="1"/>
    <col min="8450" max="8450" width="8.125" style="16" customWidth="1"/>
    <col min="8451" max="8463" width="8.5" style="16" customWidth="1"/>
    <col min="8464" max="8464" width="4.5" style="16" customWidth="1"/>
    <col min="8465" max="8704" width="12.125" style="16"/>
    <col min="8705" max="8705" width="8.75" style="16" customWidth="1"/>
    <col min="8706" max="8706" width="8.125" style="16" customWidth="1"/>
    <col min="8707" max="8719" width="8.5" style="16" customWidth="1"/>
    <col min="8720" max="8720" width="4.5" style="16" customWidth="1"/>
    <col min="8721" max="8960" width="12.125" style="16"/>
    <col min="8961" max="8961" width="8.75" style="16" customWidth="1"/>
    <col min="8962" max="8962" width="8.125" style="16" customWidth="1"/>
    <col min="8963" max="8975" width="8.5" style="16" customWidth="1"/>
    <col min="8976" max="8976" width="4.5" style="16" customWidth="1"/>
    <col min="8977" max="9216" width="12.125" style="16"/>
    <col min="9217" max="9217" width="8.75" style="16" customWidth="1"/>
    <col min="9218" max="9218" width="8.125" style="16" customWidth="1"/>
    <col min="9219" max="9231" width="8.5" style="16" customWidth="1"/>
    <col min="9232" max="9232" width="4.5" style="16" customWidth="1"/>
    <col min="9233" max="9472" width="12.125" style="16"/>
    <col min="9473" max="9473" width="8.75" style="16" customWidth="1"/>
    <col min="9474" max="9474" width="8.125" style="16" customWidth="1"/>
    <col min="9475" max="9487" width="8.5" style="16" customWidth="1"/>
    <col min="9488" max="9488" width="4.5" style="16" customWidth="1"/>
    <col min="9489" max="9728" width="12.125" style="16"/>
    <col min="9729" max="9729" width="8.75" style="16" customWidth="1"/>
    <col min="9730" max="9730" width="8.125" style="16" customWidth="1"/>
    <col min="9731" max="9743" width="8.5" style="16" customWidth="1"/>
    <col min="9744" max="9744" width="4.5" style="16" customWidth="1"/>
    <col min="9745" max="9984" width="12.125" style="16"/>
    <col min="9985" max="9985" width="8.75" style="16" customWidth="1"/>
    <col min="9986" max="9986" width="8.125" style="16" customWidth="1"/>
    <col min="9987" max="9999" width="8.5" style="16" customWidth="1"/>
    <col min="10000" max="10000" width="4.5" style="16" customWidth="1"/>
    <col min="10001" max="10240" width="12.125" style="16"/>
    <col min="10241" max="10241" width="8.75" style="16" customWidth="1"/>
    <col min="10242" max="10242" width="8.125" style="16" customWidth="1"/>
    <col min="10243" max="10255" width="8.5" style="16" customWidth="1"/>
    <col min="10256" max="10256" width="4.5" style="16" customWidth="1"/>
    <col min="10257" max="10496" width="12.125" style="16"/>
    <col min="10497" max="10497" width="8.75" style="16" customWidth="1"/>
    <col min="10498" max="10498" width="8.125" style="16" customWidth="1"/>
    <col min="10499" max="10511" width="8.5" style="16" customWidth="1"/>
    <col min="10512" max="10512" width="4.5" style="16" customWidth="1"/>
    <col min="10513" max="10752" width="12.125" style="16"/>
    <col min="10753" max="10753" width="8.75" style="16" customWidth="1"/>
    <col min="10754" max="10754" width="8.125" style="16" customWidth="1"/>
    <col min="10755" max="10767" width="8.5" style="16" customWidth="1"/>
    <col min="10768" max="10768" width="4.5" style="16" customWidth="1"/>
    <col min="10769" max="11008" width="12.125" style="16"/>
    <col min="11009" max="11009" width="8.75" style="16" customWidth="1"/>
    <col min="11010" max="11010" width="8.125" style="16" customWidth="1"/>
    <col min="11011" max="11023" width="8.5" style="16" customWidth="1"/>
    <col min="11024" max="11024" width="4.5" style="16" customWidth="1"/>
    <col min="11025" max="11264" width="12.125" style="16"/>
    <col min="11265" max="11265" width="8.75" style="16" customWidth="1"/>
    <col min="11266" max="11266" width="8.125" style="16" customWidth="1"/>
    <col min="11267" max="11279" width="8.5" style="16" customWidth="1"/>
    <col min="11280" max="11280" width="4.5" style="16" customWidth="1"/>
    <col min="11281" max="11520" width="12.125" style="16"/>
    <col min="11521" max="11521" width="8.75" style="16" customWidth="1"/>
    <col min="11522" max="11522" width="8.125" style="16" customWidth="1"/>
    <col min="11523" max="11535" width="8.5" style="16" customWidth="1"/>
    <col min="11536" max="11536" width="4.5" style="16" customWidth="1"/>
    <col min="11537" max="11776" width="12.125" style="16"/>
    <col min="11777" max="11777" width="8.75" style="16" customWidth="1"/>
    <col min="11778" max="11778" width="8.125" style="16" customWidth="1"/>
    <col min="11779" max="11791" width="8.5" style="16" customWidth="1"/>
    <col min="11792" max="11792" width="4.5" style="16" customWidth="1"/>
    <col min="11793" max="12032" width="12.125" style="16"/>
    <col min="12033" max="12033" width="8.75" style="16" customWidth="1"/>
    <col min="12034" max="12034" width="8.125" style="16" customWidth="1"/>
    <col min="12035" max="12047" width="8.5" style="16" customWidth="1"/>
    <col min="12048" max="12048" width="4.5" style="16" customWidth="1"/>
    <col min="12049" max="12288" width="12.125" style="16"/>
    <col min="12289" max="12289" width="8.75" style="16" customWidth="1"/>
    <col min="12290" max="12290" width="8.125" style="16" customWidth="1"/>
    <col min="12291" max="12303" width="8.5" style="16" customWidth="1"/>
    <col min="12304" max="12304" width="4.5" style="16" customWidth="1"/>
    <col min="12305" max="12544" width="12.125" style="16"/>
    <col min="12545" max="12545" width="8.75" style="16" customWidth="1"/>
    <col min="12546" max="12546" width="8.125" style="16" customWidth="1"/>
    <col min="12547" max="12559" width="8.5" style="16" customWidth="1"/>
    <col min="12560" max="12560" width="4.5" style="16" customWidth="1"/>
    <col min="12561" max="12800" width="12.125" style="16"/>
    <col min="12801" max="12801" width="8.75" style="16" customWidth="1"/>
    <col min="12802" max="12802" width="8.125" style="16" customWidth="1"/>
    <col min="12803" max="12815" width="8.5" style="16" customWidth="1"/>
    <col min="12816" max="12816" width="4.5" style="16" customWidth="1"/>
    <col min="12817" max="13056" width="12.125" style="16"/>
    <col min="13057" max="13057" width="8.75" style="16" customWidth="1"/>
    <col min="13058" max="13058" width="8.125" style="16" customWidth="1"/>
    <col min="13059" max="13071" width="8.5" style="16" customWidth="1"/>
    <col min="13072" max="13072" width="4.5" style="16" customWidth="1"/>
    <col min="13073" max="13312" width="12.125" style="16"/>
    <col min="13313" max="13313" width="8.75" style="16" customWidth="1"/>
    <col min="13314" max="13314" width="8.125" style="16" customWidth="1"/>
    <col min="13315" max="13327" width="8.5" style="16" customWidth="1"/>
    <col min="13328" max="13328" width="4.5" style="16" customWidth="1"/>
    <col min="13329" max="13568" width="12.125" style="16"/>
    <col min="13569" max="13569" width="8.75" style="16" customWidth="1"/>
    <col min="13570" max="13570" width="8.125" style="16" customWidth="1"/>
    <col min="13571" max="13583" width="8.5" style="16" customWidth="1"/>
    <col min="13584" max="13584" width="4.5" style="16" customWidth="1"/>
    <col min="13585" max="13824" width="12.125" style="16"/>
    <col min="13825" max="13825" width="8.75" style="16" customWidth="1"/>
    <col min="13826" max="13826" width="8.125" style="16" customWidth="1"/>
    <col min="13827" max="13839" width="8.5" style="16" customWidth="1"/>
    <col min="13840" max="13840" width="4.5" style="16" customWidth="1"/>
    <col min="13841" max="14080" width="12.125" style="16"/>
    <col min="14081" max="14081" width="8.75" style="16" customWidth="1"/>
    <col min="14082" max="14082" width="8.125" style="16" customWidth="1"/>
    <col min="14083" max="14095" width="8.5" style="16" customWidth="1"/>
    <col min="14096" max="14096" width="4.5" style="16" customWidth="1"/>
    <col min="14097" max="14336" width="12.125" style="16"/>
    <col min="14337" max="14337" width="8.75" style="16" customWidth="1"/>
    <col min="14338" max="14338" width="8.125" style="16" customWidth="1"/>
    <col min="14339" max="14351" width="8.5" style="16" customWidth="1"/>
    <col min="14352" max="14352" width="4.5" style="16" customWidth="1"/>
    <col min="14353" max="14592" width="12.125" style="16"/>
    <col min="14593" max="14593" width="8.75" style="16" customWidth="1"/>
    <col min="14594" max="14594" width="8.125" style="16" customWidth="1"/>
    <col min="14595" max="14607" width="8.5" style="16" customWidth="1"/>
    <col min="14608" max="14608" width="4.5" style="16" customWidth="1"/>
    <col min="14609" max="14848" width="12.125" style="16"/>
    <col min="14849" max="14849" width="8.75" style="16" customWidth="1"/>
    <col min="14850" max="14850" width="8.125" style="16" customWidth="1"/>
    <col min="14851" max="14863" width="8.5" style="16" customWidth="1"/>
    <col min="14864" max="14864" width="4.5" style="16" customWidth="1"/>
    <col min="14865" max="15104" width="12.125" style="16"/>
    <col min="15105" max="15105" width="8.75" style="16" customWidth="1"/>
    <col min="15106" max="15106" width="8.125" style="16" customWidth="1"/>
    <col min="15107" max="15119" width="8.5" style="16" customWidth="1"/>
    <col min="15120" max="15120" width="4.5" style="16" customWidth="1"/>
    <col min="15121" max="15360" width="12.125" style="16"/>
    <col min="15361" max="15361" width="8.75" style="16" customWidth="1"/>
    <col min="15362" max="15362" width="8.125" style="16" customWidth="1"/>
    <col min="15363" max="15375" width="8.5" style="16" customWidth="1"/>
    <col min="15376" max="15376" width="4.5" style="16" customWidth="1"/>
    <col min="15377" max="15616" width="12.125" style="16"/>
    <col min="15617" max="15617" width="8.75" style="16" customWidth="1"/>
    <col min="15618" max="15618" width="8.125" style="16" customWidth="1"/>
    <col min="15619" max="15631" width="8.5" style="16" customWidth="1"/>
    <col min="15632" max="15632" width="4.5" style="16" customWidth="1"/>
    <col min="15633" max="15872" width="12.125" style="16"/>
    <col min="15873" max="15873" width="8.75" style="16" customWidth="1"/>
    <col min="15874" max="15874" width="8.125" style="16" customWidth="1"/>
    <col min="15875" max="15887" width="8.5" style="16" customWidth="1"/>
    <col min="15888" max="15888" width="4.5" style="16" customWidth="1"/>
    <col min="15889" max="16128" width="12.125" style="16"/>
    <col min="16129" max="16129" width="8.75" style="16" customWidth="1"/>
    <col min="16130" max="16130" width="8.125" style="16" customWidth="1"/>
    <col min="16131" max="16143" width="8.5" style="16" customWidth="1"/>
    <col min="16144" max="16144" width="4.5" style="16" customWidth="1"/>
    <col min="16145" max="16384" width="12.125" style="16"/>
  </cols>
  <sheetData>
    <row r="1" spans="1:16" ht="30" customHeight="1">
      <c r="A1" s="14" t="s">
        <v>109</v>
      </c>
      <c r="B1" s="15"/>
    </row>
    <row r="2" spans="1:16" s="18" customFormat="1" ht="24.95" customHeight="1">
      <c r="A2" s="270" t="s">
        <v>110</v>
      </c>
      <c r="B2" s="267"/>
      <c r="C2" s="17" t="s">
        <v>111</v>
      </c>
      <c r="D2" s="267" t="s">
        <v>112</v>
      </c>
      <c r="E2" s="267"/>
      <c r="F2" s="267"/>
      <c r="G2" s="267" t="s">
        <v>113</v>
      </c>
      <c r="H2" s="267"/>
      <c r="I2" s="267"/>
      <c r="J2" s="267" t="s">
        <v>114</v>
      </c>
      <c r="K2" s="267"/>
      <c r="L2" s="267"/>
      <c r="M2" s="267" t="s">
        <v>115</v>
      </c>
      <c r="N2" s="267"/>
      <c r="O2" s="267"/>
      <c r="P2" s="268" t="s">
        <v>116</v>
      </c>
    </row>
    <row r="3" spans="1:16" s="18" customFormat="1" ht="24.95" customHeight="1">
      <c r="A3" s="271"/>
      <c r="B3" s="272"/>
      <c r="C3" s="19" t="s">
        <v>117</v>
      </c>
      <c r="D3" s="19" t="s">
        <v>117</v>
      </c>
      <c r="E3" s="19" t="s">
        <v>118</v>
      </c>
      <c r="F3" s="19" t="s">
        <v>119</v>
      </c>
      <c r="G3" s="19" t="s">
        <v>117</v>
      </c>
      <c r="H3" s="19" t="s">
        <v>118</v>
      </c>
      <c r="I3" s="19" t="s">
        <v>119</v>
      </c>
      <c r="J3" s="19" t="s">
        <v>117</v>
      </c>
      <c r="K3" s="19" t="s">
        <v>118</v>
      </c>
      <c r="L3" s="19" t="s">
        <v>119</v>
      </c>
      <c r="M3" s="19" t="s">
        <v>117</v>
      </c>
      <c r="N3" s="19" t="s">
        <v>118</v>
      </c>
      <c r="O3" s="19" t="s">
        <v>119</v>
      </c>
      <c r="P3" s="269"/>
    </row>
    <row r="4" spans="1:16" s="22" customFormat="1" ht="29.25" customHeight="1">
      <c r="A4" s="273" t="s">
        <v>120</v>
      </c>
      <c r="B4" s="274"/>
      <c r="C4" s="20">
        <f>C5</f>
        <v>0</v>
      </c>
      <c r="D4" s="20">
        <f t="shared" ref="D4:O4" si="0">D5</f>
        <v>0</v>
      </c>
      <c r="E4" s="20">
        <f t="shared" si="0"/>
        <v>0</v>
      </c>
      <c r="F4" s="20">
        <f t="shared" si="0"/>
        <v>0</v>
      </c>
      <c r="G4" s="20">
        <f t="shared" si="0"/>
        <v>2525</v>
      </c>
      <c r="H4" s="20">
        <f t="shared" si="0"/>
        <v>0</v>
      </c>
      <c r="I4" s="20">
        <f t="shared" si="0"/>
        <v>2525</v>
      </c>
      <c r="J4" s="20">
        <f t="shared" si="0"/>
        <v>2525</v>
      </c>
      <c r="K4" s="20">
        <f t="shared" si="0"/>
        <v>0</v>
      </c>
      <c r="L4" s="20">
        <f t="shared" si="0"/>
        <v>2525</v>
      </c>
      <c r="M4" s="20">
        <f>M5</f>
        <v>2525</v>
      </c>
      <c r="N4" s="20">
        <f t="shared" si="0"/>
        <v>0</v>
      </c>
      <c r="O4" s="20">
        <f t="shared" si="0"/>
        <v>2525</v>
      </c>
      <c r="P4" s="21"/>
    </row>
    <row r="5" spans="1:16" s="22" customFormat="1" ht="29.25" customHeight="1">
      <c r="A5" s="275" t="s">
        <v>121</v>
      </c>
      <c r="B5" s="276"/>
      <c r="C5" s="23">
        <f>C33+C92+C124+C158+C185+C212+C246+C287+C311+C354+C383+C412+C438+C475+C498</f>
        <v>0</v>
      </c>
      <c r="D5" s="23">
        <f>E5+F5</f>
        <v>0</v>
      </c>
      <c r="E5" s="23">
        <f>E33+E92+E124+E158+E185+E212+E246+E287+E311+E354+E383+E412+E438+E475+E498</f>
        <v>0</v>
      </c>
      <c r="F5" s="23">
        <f>F33+F92+F124+F158+F185+F212+F246+F287+F311+F354+F383+F412+F438+F475+F498</f>
        <v>0</v>
      </c>
      <c r="G5" s="23">
        <f>H5+I5</f>
        <v>2525</v>
      </c>
      <c r="H5" s="23">
        <f>H33+H92+H124+H158+H185+H212+H246+H287+H311+H354+H383+H412+H438+H475+H498</f>
        <v>0</v>
      </c>
      <c r="I5" s="23">
        <f>I33+I92+I124+I158+I185+I212+I246+I287+I311+I354+I383+I412+I438+I475+I498</f>
        <v>2525</v>
      </c>
      <c r="J5" s="23">
        <f>K5+L5</f>
        <v>2525</v>
      </c>
      <c r="K5" s="23">
        <f>K33+K92+K124+K158+K185+K212+K246+K287+K311+K354+K383+K412+K438+K475+K498</f>
        <v>0</v>
      </c>
      <c r="L5" s="23">
        <f>L33+L92+L124+L158+L185+L212+L246+L287+L311+L354+L383+L412+L438+L475+L498</f>
        <v>2525</v>
      </c>
      <c r="M5" s="23">
        <f>N5+O5</f>
        <v>2525</v>
      </c>
      <c r="N5" s="23">
        <f>N33+N92+N124+N158+N185+N212+N246+N287+N311+N354+N383+N412+N438+N475+N498</f>
        <v>0</v>
      </c>
      <c r="O5" s="23">
        <f>O33+O92+O124+O158+O185+O212+O246+O287+O311+O354+O383+O412+O438+O475+O498</f>
        <v>2525</v>
      </c>
      <c r="P5" s="24"/>
    </row>
    <row r="6" spans="1:16" s="22" customFormat="1" ht="18.75" customHeight="1">
      <c r="A6" s="265" t="s">
        <v>122</v>
      </c>
      <c r="B6" s="25" t="s">
        <v>123</v>
      </c>
      <c r="C6" s="26"/>
      <c r="D6" s="26">
        <f>E6+F6</f>
        <v>0</v>
      </c>
      <c r="E6" s="27"/>
      <c r="F6" s="27"/>
      <c r="G6" s="27">
        <f>H6+I6</f>
        <v>0</v>
      </c>
      <c r="H6" s="27"/>
      <c r="I6" s="27">
        <v>0</v>
      </c>
      <c r="J6" s="27">
        <f>K6+L6</f>
        <v>0</v>
      </c>
      <c r="K6" s="27"/>
      <c r="L6" s="27">
        <v>0</v>
      </c>
      <c r="M6" s="27">
        <f>N6+O6</f>
        <v>0</v>
      </c>
      <c r="N6" s="27"/>
      <c r="O6" s="27">
        <v>0</v>
      </c>
      <c r="P6" s="24"/>
    </row>
    <row r="7" spans="1:16" s="22" customFormat="1" ht="18.75" customHeight="1">
      <c r="A7" s="265"/>
      <c r="B7" s="28" t="s">
        <v>124</v>
      </c>
      <c r="C7" s="26"/>
      <c r="D7" s="26">
        <f t="shared" ref="D7:D32" si="1">E7+F7</f>
        <v>0</v>
      </c>
      <c r="E7" s="27"/>
      <c r="F7" s="27"/>
      <c r="G7" s="27">
        <f t="shared" ref="G7:G32" si="2">H7+I7</f>
        <v>0</v>
      </c>
      <c r="H7" s="27"/>
      <c r="I7" s="27">
        <v>0</v>
      </c>
      <c r="J7" s="27">
        <f t="shared" ref="J7:J32" si="3">K7+L7</f>
        <v>0</v>
      </c>
      <c r="K7" s="27"/>
      <c r="L7" s="27">
        <v>0</v>
      </c>
      <c r="M7" s="27">
        <f t="shared" ref="M7:M32" si="4">N7+O7</f>
        <v>0</v>
      </c>
      <c r="N7" s="27"/>
      <c r="O7" s="27">
        <v>0</v>
      </c>
      <c r="P7" s="24"/>
    </row>
    <row r="8" spans="1:16" s="22" customFormat="1" ht="18.75" customHeight="1">
      <c r="A8" s="265"/>
      <c r="B8" s="28" t="s">
        <v>125</v>
      </c>
      <c r="C8" s="26"/>
      <c r="D8" s="26">
        <f t="shared" si="1"/>
        <v>0</v>
      </c>
      <c r="E8" s="27"/>
      <c r="F8" s="27"/>
      <c r="G8" s="27">
        <f t="shared" si="2"/>
        <v>0</v>
      </c>
      <c r="H8" s="27"/>
      <c r="I8" s="27">
        <v>0</v>
      </c>
      <c r="J8" s="27">
        <f t="shared" si="3"/>
        <v>0</v>
      </c>
      <c r="K8" s="27"/>
      <c r="L8" s="27">
        <v>0</v>
      </c>
      <c r="M8" s="27">
        <f t="shared" si="4"/>
        <v>0</v>
      </c>
      <c r="N8" s="27"/>
      <c r="O8" s="27">
        <v>0</v>
      </c>
      <c r="P8" s="24"/>
    </row>
    <row r="9" spans="1:16" s="22" customFormat="1" ht="18.75" customHeight="1">
      <c r="A9" s="265"/>
      <c r="B9" s="28" t="s">
        <v>126</v>
      </c>
      <c r="C9" s="26"/>
      <c r="D9" s="26">
        <f t="shared" si="1"/>
        <v>0</v>
      </c>
      <c r="E9" s="27"/>
      <c r="F9" s="27"/>
      <c r="G9" s="27">
        <f t="shared" si="2"/>
        <v>0</v>
      </c>
      <c r="H9" s="27"/>
      <c r="I9" s="27">
        <v>0</v>
      </c>
      <c r="J9" s="27">
        <f t="shared" si="3"/>
        <v>0</v>
      </c>
      <c r="K9" s="27"/>
      <c r="L9" s="27">
        <v>0</v>
      </c>
      <c r="M9" s="27">
        <f t="shared" si="4"/>
        <v>0</v>
      </c>
      <c r="N9" s="27"/>
      <c r="O9" s="27">
        <v>0</v>
      </c>
      <c r="P9" s="24"/>
    </row>
    <row r="10" spans="1:16" s="22" customFormat="1" ht="18.75" customHeight="1">
      <c r="A10" s="265"/>
      <c r="B10" s="28" t="s">
        <v>127</v>
      </c>
      <c r="C10" s="26"/>
      <c r="D10" s="26">
        <f t="shared" si="1"/>
        <v>0</v>
      </c>
      <c r="E10" s="27"/>
      <c r="F10" s="27"/>
      <c r="G10" s="27">
        <f t="shared" si="2"/>
        <v>0</v>
      </c>
      <c r="H10" s="27"/>
      <c r="I10" s="27">
        <v>0</v>
      </c>
      <c r="J10" s="27">
        <f t="shared" si="3"/>
        <v>0</v>
      </c>
      <c r="K10" s="27"/>
      <c r="L10" s="27">
        <v>0</v>
      </c>
      <c r="M10" s="27">
        <f t="shared" si="4"/>
        <v>0</v>
      </c>
      <c r="N10" s="27"/>
      <c r="O10" s="27">
        <v>0</v>
      </c>
      <c r="P10" s="24"/>
    </row>
    <row r="11" spans="1:16" s="22" customFormat="1" ht="18.75" customHeight="1">
      <c r="A11" s="265"/>
      <c r="B11" s="28" t="s">
        <v>128</v>
      </c>
      <c r="C11" s="26"/>
      <c r="D11" s="26">
        <f t="shared" si="1"/>
        <v>0</v>
      </c>
      <c r="E11" s="27"/>
      <c r="F11" s="27"/>
      <c r="G11" s="27">
        <f t="shared" si="2"/>
        <v>0</v>
      </c>
      <c r="H11" s="27"/>
      <c r="I11" s="27">
        <v>0</v>
      </c>
      <c r="J11" s="27">
        <f t="shared" si="3"/>
        <v>0</v>
      </c>
      <c r="K11" s="27"/>
      <c r="L11" s="27">
        <v>0</v>
      </c>
      <c r="M11" s="27">
        <f t="shared" si="4"/>
        <v>0</v>
      </c>
      <c r="N11" s="27"/>
      <c r="O11" s="27">
        <v>0</v>
      </c>
      <c r="P11" s="24"/>
    </row>
    <row r="12" spans="1:16" s="22" customFormat="1" ht="18.75" customHeight="1">
      <c r="A12" s="265"/>
      <c r="B12" s="28" t="s">
        <v>129</v>
      </c>
      <c r="C12" s="26"/>
      <c r="D12" s="26">
        <f t="shared" si="1"/>
        <v>0</v>
      </c>
      <c r="E12" s="27"/>
      <c r="F12" s="27"/>
      <c r="G12" s="27">
        <f t="shared" si="2"/>
        <v>0</v>
      </c>
      <c r="H12" s="27"/>
      <c r="I12" s="27">
        <v>0</v>
      </c>
      <c r="J12" s="27">
        <f t="shared" si="3"/>
        <v>0</v>
      </c>
      <c r="K12" s="27"/>
      <c r="L12" s="27">
        <v>0</v>
      </c>
      <c r="M12" s="27">
        <f t="shared" si="4"/>
        <v>0</v>
      </c>
      <c r="N12" s="27"/>
      <c r="O12" s="27">
        <v>0</v>
      </c>
      <c r="P12" s="24"/>
    </row>
    <row r="13" spans="1:16" s="22" customFormat="1" ht="18.75" customHeight="1">
      <c r="A13" s="265"/>
      <c r="B13" s="28" t="s">
        <v>130</v>
      </c>
      <c r="C13" s="26"/>
      <c r="D13" s="26">
        <f t="shared" si="1"/>
        <v>0</v>
      </c>
      <c r="E13" s="27"/>
      <c r="F13" s="27"/>
      <c r="G13" s="27">
        <f t="shared" si="2"/>
        <v>0</v>
      </c>
      <c r="H13" s="27"/>
      <c r="I13" s="27">
        <v>0</v>
      </c>
      <c r="J13" s="27">
        <f t="shared" si="3"/>
        <v>0</v>
      </c>
      <c r="K13" s="27"/>
      <c r="L13" s="27">
        <v>0</v>
      </c>
      <c r="M13" s="27">
        <f t="shared" si="4"/>
        <v>0</v>
      </c>
      <c r="N13" s="27"/>
      <c r="O13" s="27">
        <v>0</v>
      </c>
      <c r="P13" s="24"/>
    </row>
    <row r="14" spans="1:16" s="22" customFormat="1" ht="18.75" customHeight="1">
      <c r="A14" s="265"/>
      <c r="B14" s="28" t="s">
        <v>131</v>
      </c>
      <c r="C14" s="26"/>
      <c r="D14" s="26">
        <f t="shared" si="1"/>
        <v>0</v>
      </c>
      <c r="E14" s="27"/>
      <c r="F14" s="27"/>
      <c r="G14" s="27">
        <f t="shared" si="2"/>
        <v>0</v>
      </c>
      <c r="H14" s="27"/>
      <c r="I14" s="27">
        <v>0</v>
      </c>
      <c r="J14" s="27">
        <f t="shared" si="3"/>
        <v>0</v>
      </c>
      <c r="K14" s="27"/>
      <c r="L14" s="27">
        <v>0</v>
      </c>
      <c r="M14" s="27">
        <f t="shared" si="4"/>
        <v>0</v>
      </c>
      <c r="N14" s="27"/>
      <c r="O14" s="27">
        <v>0</v>
      </c>
      <c r="P14" s="24"/>
    </row>
    <row r="15" spans="1:16" s="22" customFormat="1" ht="18.75" customHeight="1">
      <c r="A15" s="265"/>
      <c r="B15" s="28" t="s">
        <v>132</v>
      </c>
      <c r="C15" s="26"/>
      <c r="D15" s="26">
        <f t="shared" si="1"/>
        <v>0</v>
      </c>
      <c r="E15" s="27"/>
      <c r="F15" s="27"/>
      <c r="G15" s="27">
        <f t="shared" si="2"/>
        <v>0</v>
      </c>
      <c r="H15" s="27"/>
      <c r="I15" s="27">
        <v>0</v>
      </c>
      <c r="J15" s="27">
        <f t="shared" si="3"/>
        <v>0</v>
      </c>
      <c r="K15" s="27"/>
      <c r="L15" s="27">
        <v>0</v>
      </c>
      <c r="M15" s="27">
        <f t="shared" si="4"/>
        <v>0</v>
      </c>
      <c r="N15" s="27"/>
      <c r="O15" s="27">
        <v>0</v>
      </c>
      <c r="P15" s="24"/>
    </row>
    <row r="16" spans="1:16" s="22" customFormat="1" ht="18.75" customHeight="1">
      <c r="A16" s="265"/>
      <c r="B16" s="28" t="s">
        <v>133</v>
      </c>
      <c r="C16" s="26"/>
      <c r="D16" s="26">
        <f t="shared" si="1"/>
        <v>0</v>
      </c>
      <c r="E16" s="27"/>
      <c r="F16" s="27"/>
      <c r="G16" s="27">
        <f t="shared" si="2"/>
        <v>0</v>
      </c>
      <c r="H16" s="27"/>
      <c r="I16" s="27">
        <v>0</v>
      </c>
      <c r="J16" s="27">
        <f t="shared" si="3"/>
        <v>0</v>
      </c>
      <c r="K16" s="27"/>
      <c r="L16" s="27">
        <v>0</v>
      </c>
      <c r="M16" s="27">
        <f t="shared" si="4"/>
        <v>0</v>
      </c>
      <c r="N16" s="27"/>
      <c r="O16" s="27">
        <v>0</v>
      </c>
      <c r="P16" s="24"/>
    </row>
    <row r="17" spans="1:16" s="22" customFormat="1" ht="18.75" customHeight="1">
      <c r="A17" s="265"/>
      <c r="B17" s="28" t="s">
        <v>134</v>
      </c>
      <c r="C17" s="26"/>
      <c r="D17" s="26">
        <f t="shared" si="1"/>
        <v>0</v>
      </c>
      <c r="E17" s="27"/>
      <c r="F17" s="27"/>
      <c r="G17" s="27">
        <f t="shared" si="2"/>
        <v>0</v>
      </c>
      <c r="H17" s="27"/>
      <c r="I17" s="27">
        <v>0</v>
      </c>
      <c r="J17" s="27">
        <f t="shared" si="3"/>
        <v>0</v>
      </c>
      <c r="K17" s="27"/>
      <c r="L17" s="27">
        <v>0</v>
      </c>
      <c r="M17" s="27">
        <f t="shared" si="4"/>
        <v>0</v>
      </c>
      <c r="N17" s="27"/>
      <c r="O17" s="27">
        <v>0</v>
      </c>
      <c r="P17" s="24"/>
    </row>
    <row r="18" spans="1:16" s="22" customFormat="1" ht="18.75" customHeight="1">
      <c r="A18" s="265"/>
      <c r="B18" s="28" t="s">
        <v>135</v>
      </c>
      <c r="C18" s="26"/>
      <c r="D18" s="26">
        <f t="shared" si="1"/>
        <v>0</v>
      </c>
      <c r="E18" s="27"/>
      <c r="F18" s="27"/>
      <c r="G18" s="27">
        <f t="shared" si="2"/>
        <v>0</v>
      </c>
      <c r="H18" s="27"/>
      <c r="I18" s="27">
        <v>0</v>
      </c>
      <c r="J18" s="27">
        <f t="shared" si="3"/>
        <v>0</v>
      </c>
      <c r="K18" s="27"/>
      <c r="L18" s="27">
        <v>0</v>
      </c>
      <c r="M18" s="27">
        <f t="shared" si="4"/>
        <v>0</v>
      </c>
      <c r="N18" s="27"/>
      <c r="O18" s="27">
        <v>0</v>
      </c>
      <c r="P18" s="24"/>
    </row>
    <row r="19" spans="1:16" s="22" customFormat="1" ht="18.75" customHeight="1">
      <c r="A19" s="265"/>
      <c r="B19" s="28" t="s">
        <v>136</v>
      </c>
      <c r="C19" s="26"/>
      <c r="D19" s="26">
        <f t="shared" si="1"/>
        <v>0</v>
      </c>
      <c r="E19" s="27"/>
      <c r="F19" s="27"/>
      <c r="G19" s="27">
        <f t="shared" si="2"/>
        <v>0</v>
      </c>
      <c r="H19" s="27"/>
      <c r="I19" s="27">
        <v>0</v>
      </c>
      <c r="J19" s="27">
        <f t="shared" si="3"/>
        <v>0</v>
      </c>
      <c r="K19" s="27"/>
      <c r="L19" s="27">
        <v>0</v>
      </c>
      <c r="M19" s="27">
        <f t="shared" si="4"/>
        <v>0</v>
      </c>
      <c r="N19" s="27"/>
      <c r="O19" s="27">
        <v>0</v>
      </c>
      <c r="P19" s="24"/>
    </row>
    <row r="20" spans="1:16" s="22" customFormat="1" ht="18.75" customHeight="1">
      <c r="A20" s="265"/>
      <c r="B20" s="28" t="s">
        <v>137</v>
      </c>
      <c r="C20" s="26"/>
      <c r="D20" s="26">
        <f t="shared" si="1"/>
        <v>0</v>
      </c>
      <c r="E20" s="27"/>
      <c r="F20" s="27"/>
      <c r="G20" s="27">
        <f t="shared" si="2"/>
        <v>0</v>
      </c>
      <c r="H20" s="27"/>
      <c r="I20" s="27">
        <v>0</v>
      </c>
      <c r="J20" s="27">
        <f t="shared" si="3"/>
        <v>0</v>
      </c>
      <c r="K20" s="27"/>
      <c r="L20" s="27">
        <v>0</v>
      </c>
      <c r="M20" s="27">
        <f t="shared" si="4"/>
        <v>0</v>
      </c>
      <c r="N20" s="27"/>
      <c r="O20" s="27">
        <v>0</v>
      </c>
      <c r="P20" s="24"/>
    </row>
    <row r="21" spans="1:16" s="22" customFormat="1" ht="18.75" customHeight="1">
      <c r="A21" s="265"/>
      <c r="B21" s="28" t="s">
        <v>138</v>
      </c>
      <c r="C21" s="26"/>
      <c r="D21" s="26">
        <f t="shared" si="1"/>
        <v>0</v>
      </c>
      <c r="E21" s="27"/>
      <c r="F21" s="27"/>
      <c r="G21" s="27">
        <f t="shared" si="2"/>
        <v>0</v>
      </c>
      <c r="H21" s="27"/>
      <c r="I21" s="27">
        <v>0</v>
      </c>
      <c r="J21" s="27">
        <f t="shared" si="3"/>
        <v>0</v>
      </c>
      <c r="K21" s="27"/>
      <c r="L21" s="27">
        <v>0</v>
      </c>
      <c r="M21" s="27">
        <f t="shared" si="4"/>
        <v>0</v>
      </c>
      <c r="N21" s="27"/>
      <c r="O21" s="27">
        <v>0</v>
      </c>
      <c r="P21" s="24"/>
    </row>
    <row r="22" spans="1:16" s="22" customFormat="1" ht="18.75" customHeight="1">
      <c r="A22" s="265"/>
      <c r="B22" s="28" t="s">
        <v>139</v>
      </c>
      <c r="C22" s="26"/>
      <c r="D22" s="26">
        <f t="shared" si="1"/>
        <v>0</v>
      </c>
      <c r="E22" s="27"/>
      <c r="F22" s="27"/>
      <c r="G22" s="27">
        <f t="shared" si="2"/>
        <v>0</v>
      </c>
      <c r="H22" s="27"/>
      <c r="I22" s="27">
        <v>0</v>
      </c>
      <c r="J22" s="27">
        <f t="shared" si="3"/>
        <v>0</v>
      </c>
      <c r="K22" s="27"/>
      <c r="L22" s="27">
        <v>0</v>
      </c>
      <c r="M22" s="27">
        <f t="shared" si="4"/>
        <v>0</v>
      </c>
      <c r="N22" s="27"/>
      <c r="O22" s="27">
        <v>0</v>
      </c>
      <c r="P22" s="24"/>
    </row>
    <row r="23" spans="1:16" s="22" customFormat="1" ht="18.75" customHeight="1">
      <c r="A23" s="265"/>
      <c r="B23" s="28" t="s">
        <v>140</v>
      </c>
      <c r="C23" s="26"/>
      <c r="D23" s="26">
        <f t="shared" si="1"/>
        <v>0</v>
      </c>
      <c r="E23" s="27"/>
      <c r="F23" s="27"/>
      <c r="G23" s="27">
        <f t="shared" si="2"/>
        <v>0</v>
      </c>
      <c r="H23" s="27"/>
      <c r="I23" s="27">
        <v>0</v>
      </c>
      <c r="J23" s="27">
        <f t="shared" si="3"/>
        <v>0</v>
      </c>
      <c r="K23" s="27"/>
      <c r="L23" s="27">
        <v>0</v>
      </c>
      <c r="M23" s="27">
        <f t="shared" si="4"/>
        <v>0</v>
      </c>
      <c r="N23" s="27"/>
      <c r="O23" s="27">
        <v>0</v>
      </c>
      <c r="P23" s="24"/>
    </row>
    <row r="24" spans="1:16" s="22" customFormat="1" ht="18.75" customHeight="1">
      <c r="A24" s="265"/>
      <c r="B24" s="28" t="s">
        <v>141</v>
      </c>
      <c r="C24" s="26"/>
      <c r="D24" s="26">
        <f t="shared" si="1"/>
        <v>0</v>
      </c>
      <c r="E24" s="27"/>
      <c r="F24" s="27"/>
      <c r="G24" s="27">
        <f t="shared" si="2"/>
        <v>0</v>
      </c>
      <c r="H24" s="27"/>
      <c r="I24" s="27">
        <v>0</v>
      </c>
      <c r="J24" s="27">
        <f t="shared" si="3"/>
        <v>0</v>
      </c>
      <c r="K24" s="27"/>
      <c r="L24" s="27">
        <v>0</v>
      </c>
      <c r="M24" s="27">
        <f t="shared" si="4"/>
        <v>0</v>
      </c>
      <c r="N24" s="27"/>
      <c r="O24" s="27">
        <v>0</v>
      </c>
      <c r="P24" s="24"/>
    </row>
    <row r="25" spans="1:16" s="22" customFormat="1" ht="18.75" customHeight="1">
      <c r="A25" s="265"/>
      <c r="B25" s="28" t="s">
        <v>142</v>
      </c>
      <c r="C25" s="26"/>
      <c r="D25" s="26">
        <f t="shared" si="1"/>
        <v>0</v>
      </c>
      <c r="E25" s="27"/>
      <c r="F25" s="27"/>
      <c r="G25" s="27">
        <f t="shared" si="2"/>
        <v>0</v>
      </c>
      <c r="H25" s="27"/>
      <c r="I25" s="27">
        <v>0</v>
      </c>
      <c r="J25" s="27">
        <f t="shared" si="3"/>
        <v>0</v>
      </c>
      <c r="K25" s="27"/>
      <c r="L25" s="27">
        <v>0</v>
      </c>
      <c r="M25" s="27">
        <f t="shared" si="4"/>
        <v>0</v>
      </c>
      <c r="N25" s="27"/>
      <c r="O25" s="27">
        <v>0</v>
      </c>
      <c r="P25" s="24"/>
    </row>
    <row r="26" spans="1:16" s="22" customFormat="1" ht="18.75" customHeight="1">
      <c r="A26" s="265"/>
      <c r="B26" s="28" t="s">
        <v>143</v>
      </c>
      <c r="C26" s="26"/>
      <c r="D26" s="26">
        <f t="shared" si="1"/>
        <v>0</v>
      </c>
      <c r="E26" s="27"/>
      <c r="F26" s="27"/>
      <c r="G26" s="27">
        <f t="shared" si="2"/>
        <v>0</v>
      </c>
      <c r="H26" s="27"/>
      <c r="I26" s="27">
        <v>0</v>
      </c>
      <c r="J26" s="27">
        <f t="shared" si="3"/>
        <v>0</v>
      </c>
      <c r="K26" s="27"/>
      <c r="L26" s="27">
        <v>0</v>
      </c>
      <c r="M26" s="27">
        <f t="shared" si="4"/>
        <v>0</v>
      </c>
      <c r="N26" s="27"/>
      <c r="O26" s="27">
        <v>0</v>
      </c>
      <c r="P26" s="24"/>
    </row>
    <row r="27" spans="1:16" s="22" customFormat="1" ht="19.5" customHeight="1">
      <c r="A27" s="265" t="s">
        <v>122</v>
      </c>
      <c r="B27" s="28" t="s">
        <v>144</v>
      </c>
      <c r="C27" s="26"/>
      <c r="D27" s="26">
        <f t="shared" si="1"/>
        <v>0</v>
      </c>
      <c r="E27" s="27"/>
      <c r="F27" s="27"/>
      <c r="G27" s="27">
        <f t="shared" si="2"/>
        <v>0</v>
      </c>
      <c r="H27" s="27"/>
      <c r="I27" s="27">
        <v>0</v>
      </c>
      <c r="J27" s="27">
        <f t="shared" si="3"/>
        <v>0</v>
      </c>
      <c r="K27" s="27"/>
      <c r="L27" s="27">
        <v>0</v>
      </c>
      <c r="M27" s="27">
        <f t="shared" si="4"/>
        <v>0</v>
      </c>
      <c r="N27" s="27"/>
      <c r="O27" s="27">
        <v>0</v>
      </c>
      <c r="P27" s="24"/>
    </row>
    <row r="28" spans="1:16" s="22" customFormat="1" ht="19.5" customHeight="1">
      <c r="A28" s="265"/>
      <c r="B28" s="28" t="s">
        <v>145</v>
      </c>
      <c r="C28" s="26"/>
      <c r="D28" s="26">
        <f t="shared" si="1"/>
        <v>0</v>
      </c>
      <c r="E28" s="27"/>
      <c r="F28" s="27"/>
      <c r="G28" s="27">
        <f t="shared" si="2"/>
        <v>0</v>
      </c>
      <c r="H28" s="27"/>
      <c r="I28" s="27">
        <v>0</v>
      </c>
      <c r="J28" s="27">
        <f t="shared" si="3"/>
        <v>0</v>
      </c>
      <c r="K28" s="27"/>
      <c r="L28" s="27">
        <v>0</v>
      </c>
      <c r="M28" s="27">
        <f t="shared" si="4"/>
        <v>0</v>
      </c>
      <c r="N28" s="27"/>
      <c r="O28" s="27">
        <v>0</v>
      </c>
      <c r="P28" s="24"/>
    </row>
    <row r="29" spans="1:16" s="22" customFormat="1" ht="19.5" customHeight="1">
      <c r="A29" s="265"/>
      <c r="B29" s="28" t="s">
        <v>146</v>
      </c>
      <c r="C29" s="26"/>
      <c r="D29" s="26">
        <f t="shared" si="1"/>
        <v>0</v>
      </c>
      <c r="E29" s="27"/>
      <c r="F29" s="27"/>
      <c r="G29" s="27">
        <f t="shared" si="2"/>
        <v>0</v>
      </c>
      <c r="H29" s="27"/>
      <c r="I29" s="27">
        <v>0</v>
      </c>
      <c r="J29" s="27">
        <f t="shared" si="3"/>
        <v>0</v>
      </c>
      <c r="K29" s="27"/>
      <c r="L29" s="27">
        <v>0</v>
      </c>
      <c r="M29" s="27">
        <f t="shared" si="4"/>
        <v>0</v>
      </c>
      <c r="N29" s="27"/>
      <c r="O29" s="27">
        <v>0</v>
      </c>
      <c r="P29" s="24"/>
    </row>
    <row r="30" spans="1:16" s="22" customFormat="1" ht="19.5" customHeight="1">
      <c r="A30" s="265"/>
      <c r="B30" s="28" t="s">
        <v>147</v>
      </c>
      <c r="C30" s="26"/>
      <c r="D30" s="26">
        <f t="shared" si="1"/>
        <v>0</v>
      </c>
      <c r="E30" s="27"/>
      <c r="F30" s="27"/>
      <c r="G30" s="27">
        <f t="shared" si="2"/>
        <v>0</v>
      </c>
      <c r="H30" s="27"/>
      <c r="I30" s="27">
        <v>0</v>
      </c>
      <c r="J30" s="27">
        <f t="shared" si="3"/>
        <v>0</v>
      </c>
      <c r="K30" s="27"/>
      <c r="L30" s="27">
        <v>0</v>
      </c>
      <c r="M30" s="27">
        <f t="shared" si="4"/>
        <v>0</v>
      </c>
      <c r="N30" s="27"/>
      <c r="O30" s="27">
        <v>0</v>
      </c>
      <c r="P30" s="24"/>
    </row>
    <row r="31" spans="1:16" s="22" customFormat="1" ht="19.5" customHeight="1">
      <c r="A31" s="265"/>
      <c r="B31" s="28" t="s">
        <v>148</v>
      </c>
      <c r="C31" s="26"/>
      <c r="D31" s="26">
        <f t="shared" si="1"/>
        <v>0</v>
      </c>
      <c r="E31" s="27"/>
      <c r="F31" s="27"/>
      <c r="G31" s="27">
        <f t="shared" si="2"/>
        <v>0</v>
      </c>
      <c r="H31" s="27"/>
      <c r="I31" s="27">
        <v>0</v>
      </c>
      <c r="J31" s="27">
        <f t="shared" si="3"/>
        <v>0</v>
      </c>
      <c r="K31" s="27"/>
      <c r="L31" s="27">
        <v>0</v>
      </c>
      <c r="M31" s="27">
        <f t="shared" si="4"/>
        <v>0</v>
      </c>
      <c r="N31" s="27"/>
      <c r="O31" s="27">
        <v>0</v>
      </c>
      <c r="P31" s="24"/>
    </row>
    <row r="32" spans="1:16" s="22" customFormat="1" ht="19.5" customHeight="1">
      <c r="A32" s="265"/>
      <c r="B32" s="28" t="s">
        <v>149</v>
      </c>
      <c r="C32" s="26"/>
      <c r="D32" s="26">
        <f t="shared" si="1"/>
        <v>0</v>
      </c>
      <c r="E32" s="27"/>
      <c r="F32" s="27"/>
      <c r="G32" s="27">
        <f t="shared" si="2"/>
        <v>0</v>
      </c>
      <c r="H32" s="27"/>
      <c r="I32" s="27">
        <v>0</v>
      </c>
      <c r="J32" s="27">
        <f t="shared" si="3"/>
        <v>0</v>
      </c>
      <c r="K32" s="27"/>
      <c r="L32" s="27">
        <v>0</v>
      </c>
      <c r="M32" s="27">
        <f t="shared" si="4"/>
        <v>0</v>
      </c>
      <c r="N32" s="27"/>
      <c r="O32" s="27">
        <v>0</v>
      </c>
      <c r="P32" s="24"/>
    </row>
    <row r="33" spans="1:16" s="41" customFormat="1" ht="19.5" customHeight="1">
      <c r="A33" s="265"/>
      <c r="B33" s="37" t="s">
        <v>39</v>
      </c>
      <c r="C33" s="38"/>
      <c r="D33" s="39">
        <f>E33+F33</f>
        <v>0</v>
      </c>
      <c r="E33" s="39"/>
      <c r="F33" s="39"/>
      <c r="G33" s="39">
        <f>H33+I33</f>
        <v>0</v>
      </c>
      <c r="H33" s="39"/>
      <c r="I33" s="39">
        <v>0</v>
      </c>
      <c r="J33" s="39">
        <f>K33+L33</f>
        <v>0</v>
      </c>
      <c r="K33" s="39"/>
      <c r="L33" s="39">
        <v>0</v>
      </c>
      <c r="M33" s="39">
        <f>N33+O33</f>
        <v>0</v>
      </c>
      <c r="N33" s="39"/>
      <c r="O33" s="39">
        <v>0</v>
      </c>
      <c r="P33" s="40"/>
    </row>
    <row r="34" spans="1:16" s="22" customFormat="1" ht="19.5" customHeight="1">
      <c r="A34" s="265" t="s">
        <v>150</v>
      </c>
      <c r="B34" s="29" t="s">
        <v>151</v>
      </c>
      <c r="C34" s="26"/>
      <c r="D34" s="27">
        <f>E34+F34</f>
        <v>0</v>
      </c>
      <c r="E34" s="27"/>
      <c r="F34" s="27"/>
      <c r="G34" s="27">
        <f>H34+I34</f>
        <v>0</v>
      </c>
      <c r="H34" s="27"/>
      <c r="I34" s="27">
        <v>0</v>
      </c>
      <c r="J34" s="27">
        <f>K34+L34</f>
        <v>0</v>
      </c>
      <c r="K34" s="27"/>
      <c r="L34" s="27">
        <v>0</v>
      </c>
      <c r="M34" s="27">
        <f>N34+O34</f>
        <v>0</v>
      </c>
      <c r="N34" s="27"/>
      <c r="O34" s="27">
        <v>0</v>
      </c>
      <c r="P34" s="24"/>
    </row>
    <row r="35" spans="1:16" s="22" customFormat="1" ht="19.5" customHeight="1">
      <c r="A35" s="265"/>
      <c r="B35" s="29" t="s">
        <v>152</v>
      </c>
      <c r="C35" s="26"/>
      <c r="D35" s="27">
        <f t="shared" ref="D35:D91" si="5">E35+F35</f>
        <v>0</v>
      </c>
      <c r="E35" s="27"/>
      <c r="F35" s="27"/>
      <c r="G35" s="27">
        <f t="shared" ref="G35:G91" si="6">H35+I35</f>
        <v>0</v>
      </c>
      <c r="H35" s="27"/>
      <c r="I35" s="27">
        <v>0</v>
      </c>
      <c r="J35" s="27">
        <f t="shared" ref="J35:J91" si="7">K35+L35</f>
        <v>0</v>
      </c>
      <c r="K35" s="27"/>
      <c r="L35" s="27">
        <v>0</v>
      </c>
      <c r="M35" s="27">
        <f t="shared" ref="M35:M91" si="8">N35+O35</f>
        <v>0</v>
      </c>
      <c r="N35" s="27"/>
      <c r="O35" s="27">
        <v>0</v>
      </c>
      <c r="P35" s="24"/>
    </row>
    <row r="36" spans="1:16" s="22" customFormat="1" ht="19.5" customHeight="1">
      <c r="A36" s="265"/>
      <c r="B36" s="29" t="s">
        <v>153</v>
      </c>
      <c r="C36" s="26"/>
      <c r="D36" s="27">
        <f t="shared" si="5"/>
        <v>0</v>
      </c>
      <c r="E36" s="27"/>
      <c r="F36" s="27"/>
      <c r="G36" s="27">
        <f t="shared" si="6"/>
        <v>0</v>
      </c>
      <c r="H36" s="27"/>
      <c r="I36" s="27">
        <v>0</v>
      </c>
      <c r="J36" s="27">
        <f t="shared" si="7"/>
        <v>0</v>
      </c>
      <c r="K36" s="27"/>
      <c r="L36" s="27">
        <v>0</v>
      </c>
      <c r="M36" s="27">
        <f t="shared" si="8"/>
        <v>0</v>
      </c>
      <c r="N36" s="27"/>
      <c r="O36" s="27">
        <v>0</v>
      </c>
      <c r="P36" s="24"/>
    </row>
    <row r="37" spans="1:16" s="22" customFormat="1" ht="19.5" customHeight="1">
      <c r="A37" s="265"/>
      <c r="B37" s="29" t="s">
        <v>154</v>
      </c>
      <c r="C37" s="26"/>
      <c r="D37" s="27">
        <f t="shared" si="5"/>
        <v>0</v>
      </c>
      <c r="E37" s="27"/>
      <c r="F37" s="27"/>
      <c r="G37" s="27">
        <f t="shared" si="6"/>
        <v>0</v>
      </c>
      <c r="H37" s="27"/>
      <c r="I37" s="27">
        <v>0</v>
      </c>
      <c r="J37" s="27">
        <f t="shared" si="7"/>
        <v>0</v>
      </c>
      <c r="K37" s="27"/>
      <c r="L37" s="27">
        <v>0</v>
      </c>
      <c r="M37" s="27">
        <f t="shared" si="8"/>
        <v>0</v>
      </c>
      <c r="N37" s="27"/>
      <c r="O37" s="27">
        <v>0</v>
      </c>
      <c r="P37" s="24"/>
    </row>
    <row r="38" spans="1:16" s="22" customFormat="1" ht="19.5" customHeight="1">
      <c r="A38" s="265"/>
      <c r="B38" s="29" t="s">
        <v>155</v>
      </c>
      <c r="C38" s="26"/>
      <c r="D38" s="27">
        <f t="shared" si="5"/>
        <v>0</v>
      </c>
      <c r="E38" s="27"/>
      <c r="F38" s="27"/>
      <c r="G38" s="27">
        <f t="shared" si="6"/>
        <v>0</v>
      </c>
      <c r="H38" s="27"/>
      <c r="I38" s="27">
        <v>0</v>
      </c>
      <c r="J38" s="27">
        <f t="shared" si="7"/>
        <v>0</v>
      </c>
      <c r="K38" s="27"/>
      <c r="L38" s="27">
        <v>0</v>
      </c>
      <c r="M38" s="27">
        <f t="shared" si="8"/>
        <v>0</v>
      </c>
      <c r="N38" s="27"/>
      <c r="O38" s="27">
        <v>0</v>
      </c>
      <c r="P38" s="24"/>
    </row>
    <row r="39" spans="1:16" s="22" customFormat="1" ht="19.5" customHeight="1">
      <c r="A39" s="265"/>
      <c r="B39" s="29" t="s">
        <v>156</v>
      </c>
      <c r="C39" s="26"/>
      <c r="D39" s="27">
        <f t="shared" si="5"/>
        <v>0</v>
      </c>
      <c r="E39" s="27"/>
      <c r="F39" s="27"/>
      <c r="G39" s="27">
        <f t="shared" si="6"/>
        <v>0</v>
      </c>
      <c r="H39" s="27"/>
      <c r="I39" s="27">
        <v>0</v>
      </c>
      <c r="J39" s="27">
        <f t="shared" si="7"/>
        <v>0</v>
      </c>
      <c r="K39" s="27"/>
      <c r="L39" s="27">
        <v>0</v>
      </c>
      <c r="M39" s="27">
        <f t="shared" si="8"/>
        <v>0</v>
      </c>
      <c r="N39" s="27"/>
      <c r="O39" s="27">
        <v>0</v>
      </c>
      <c r="P39" s="24"/>
    </row>
    <row r="40" spans="1:16" s="22" customFormat="1" ht="19.5" customHeight="1">
      <c r="A40" s="265"/>
      <c r="B40" s="29" t="s">
        <v>157</v>
      </c>
      <c r="C40" s="26"/>
      <c r="D40" s="27">
        <f t="shared" si="5"/>
        <v>0</v>
      </c>
      <c r="E40" s="27"/>
      <c r="F40" s="27"/>
      <c r="G40" s="27">
        <f t="shared" si="6"/>
        <v>0</v>
      </c>
      <c r="H40" s="27"/>
      <c r="I40" s="27">
        <v>0</v>
      </c>
      <c r="J40" s="27">
        <f t="shared" si="7"/>
        <v>0</v>
      </c>
      <c r="K40" s="27"/>
      <c r="L40" s="27">
        <v>0</v>
      </c>
      <c r="M40" s="27">
        <f t="shared" si="8"/>
        <v>0</v>
      </c>
      <c r="N40" s="27"/>
      <c r="O40" s="27">
        <v>0</v>
      </c>
      <c r="P40" s="24"/>
    </row>
    <row r="41" spans="1:16" s="22" customFormat="1" ht="19.5" customHeight="1">
      <c r="A41" s="265"/>
      <c r="B41" s="29" t="s">
        <v>158</v>
      </c>
      <c r="C41" s="26"/>
      <c r="D41" s="27">
        <f t="shared" si="5"/>
        <v>0</v>
      </c>
      <c r="E41" s="27"/>
      <c r="F41" s="27"/>
      <c r="G41" s="27">
        <f t="shared" si="6"/>
        <v>0</v>
      </c>
      <c r="H41" s="27"/>
      <c r="I41" s="27">
        <v>0</v>
      </c>
      <c r="J41" s="27">
        <f t="shared" si="7"/>
        <v>0</v>
      </c>
      <c r="K41" s="27"/>
      <c r="L41" s="27">
        <v>0</v>
      </c>
      <c r="M41" s="27">
        <f t="shared" si="8"/>
        <v>0</v>
      </c>
      <c r="N41" s="27"/>
      <c r="O41" s="27">
        <v>0</v>
      </c>
      <c r="P41" s="24"/>
    </row>
    <row r="42" spans="1:16" s="22" customFormat="1" ht="19.5" customHeight="1">
      <c r="A42" s="265"/>
      <c r="B42" s="29" t="s">
        <v>159</v>
      </c>
      <c r="C42" s="26"/>
      <c r="D42" s="27">
        <f t="shared" si="5"/>
        <v>0</v>
      </c>
      <c r="E42" s="27"/>
      <c r="F42" s="27"/>
      <c r="G42" s="27">
        <f t="shared" si="6"/>
        <v>0</v>
      </c>
      <c r="H42" s="27"/>
      <c r="I42" s="27">
        <v>0</v>
      </c>
      <c r="J42" s="27">
        <f t="shared" si="7"/>
        <v>0</v>
      </c>
      <c r="K42" s="27"/>
      <c r="L42" s="27">
        <v>0</v>
      </c>
      <c r="M42" s="27">
        <f t="shared" si="8"/>
        <v>0</v>
      </c>
      <c r="N42" s="27"/>
      <c r="O42" s="27">
        <v>0</v>
      </c>
      <c r="P42" s="24"/>
    </row>
    <row r="43" spans="1:16" s="22" customFormat="1" ht="19.5" customHeight="1">
      <c r="A43" s="265"/>
      <c r="B43" s="29" t="s">
        <v>160</v>
      </c>
      <c r="C43" s="26"/>
      <c r="D43" s="27">
        <f t="shared" si="5"/>
        <v>0</v>
      </c>
      <c r="E43" s="27"/>
      <c r="F43" s="27"/>
      <c r="G43" s="27">
        <f t="shared" si="6"/>
        <v>0</v>
      </c>
      <c r="H43" s="27"/>
      <c r="I43" s="27">
        <v>0</v>
      </c>
      <c r="J43" s="27">
        <f t="shared" si="7"/>
        <v>0</v>
      </c>
      <c r="K43" s="27"/>
      <c r="L43" s="27">
        <v>0</v>
      </c>
      <c r="M43" s="27">
        <f t="shared" si="8"/>
        <v>0</v>
      </c>
      <c r="N43" s="27"/>
      <c r="O43" s="27">
        <v>0</v>
      </c>
      <c r="P43" s="24"/>
    </row>
    <row r="44" spans="1:16" s="22" customFormat="1" ht="19.5" customHeight="1">
      <c r="A44" s="265"/>
      <c r="B44" s="29" t="s">
        <v>161</v>
      </c>
      <c r="C44" s="26"/>
      <c r="D44" s="27">
        <f t="shared" si="5"/>
        <v>0</v>
      </c>
      <c r="E44" s="27"/>
      <c r="F44" s="27"/>
      <c r="G44" s="27">
        <f t="shared" si="6"/>
        <v>0</v>
      </c>
      <c r="H44" s="27"/>
      <c r="I44" s="27">
        <v>0</v>
      </c>
      <c r="J44" s="27">
        <f t="shared" si="7"/>
        <v>0</v>
      </c>
      <c r="K44" s="27"/>
      <c r="L44" s="27">
        <v>0</v>
      </c>
      <c r="M44" s="27">
        <f t="shared" si="8"/>
        <v>0</v>
      </c>
      <c r="N44" s="27"/>
      <c r="O44" s="27">
        <v>0</v>
      </c>
      <c r="P44" s="24"/>
    </row>
    <row r="45" spans="1:16" s="22" customFormat="1" ht="19.5" customHeight="1">
      <c r="A45" s="265"/>
      <c r="B45" s="29" t="s">
        <v>162</v>
      </c>
      <c r="C45" s="26"/>
      <c r="D45" s="27">
        <f t="shared" si="5"/>
        <v>0</v>
      </c>
      <c r="E45" s="27"/>
      <c r="F45" s="27"/>
      <c r="G45" s="27">
        <f t="shared" si="6"/>
        <v>0</v>
      </c>
      <c r="H45" s="27"/>
      <c r="I45" s="27">
        <v>0</v>
      </c>
      <c r="J45" s="27">
        <f t="shared" si="7"/>
        <v>0</v>
      </c>
      <c r="K45" s="27"/>
      <c r="L45" s="27">
        <v>0</v>
      </c>
      <c r="M45" s="27">
        <f t="shared" si="8"/>
        <v>0</v>
      </c>
      <c r="N45" s="27"/>
      <c r="O45" s="27">
        <v>0</v>
      </c>
      <c r="P45" s="24"/>
    </row>
    <row r="46" spans="1:16" s="22" customFormat="1" ht="19.5" customHeight="1">
      <c r="A46" s="265"/>
      <c r="B46" s="29" t="s">
        <v>163</v>
      </c>
      <c r="C46" s="26"/>
      <c r="D46" s="27">
        <f t="shared" si="5"/>
        <v>0</v>
      </c>
      <c r="E46" s="27"/>
      <c r="F46" s="27"/>
      <c r="G46" s="27">
        <f t="shared" si="6"/>
        <v>0</v>
      </c>
      <c r="H46" s="27"/>
      <c r="I46" s="27">
        <v>0</v>
      </c>
      <c r="J46" s="27">
        <f t="shared" si="7"/>
        <v>0</v>
      </c>
      <c r="K46" s="27"/>
      <c r="L46" s="27">
        <v>0</v>
      </c>
      <c r="M46" s="27">
        <f t="shared" si="8"/>
        <v>0</v>
      </c>
      <c r="N46" s="27"/>
      <c r="O46" s="27">
        <v>0</v>
      </c>
      <c r="P46" s="24"/>
    </row>
    <row r="47" spans="1:16" s="22" customFormat="1" ht="19.5" customHeight="1">
      <c r="A47" s="265"/>
      <c r="B47" s="29" t="s">
        <v>164</v>
      </c>
      <c r="C47" s="26"/>
      <c r="D47" s="27">
        <f t="shared" si="5"/>
        <v>0</v>
      </c>
      <c r="E47" s="27"/>
      <c r="F47" s="27"/>
      <c r="G47" s="27">
        <f t="shared" si="6"/>
        <v>0</v>
      </c>
      <c r="H47" s="27"/>
      <c r="I47" s="27">
        <v>0</v>
      </c>
      <c r="J47" s="27">
        <f t="shared" si="7"/>
        <v>0</v>
      </c>
      <c r="K47" s="27"/>
      <c r="L47" s="27">
        <v>0</v>
      </c>
      <c r="M47" s="27">
        <f t="shared" si="8"/>
        <v>0</v>
      </c>
      <c r="N47" s="27"/>
      <c r="O47" s="27">
        <v>0</v>
      </c>
      <c r="P47" s="24"/>
    </row>
    <row r="48" spans="1:16" s="22" customFormat="1" ht="19.5" customHeight="1">
      <c r="A48" s="265"/>
      <c r="B48" s="29" t="s">
        <v>165</v>
      </c>
      <c r="C48" s="26"/>
      <c r="D48" s="27">
        <f t="shared" si="5"/>
        <v>0</v>
      </c>
      <c r="E48" s="27"/>
      <c r="F48" s="27"/>
      <c r="G48" s="27">
        <f t="shared" si="6"/>
        <v>0</v>
      </c>
      <c r="H48" s="27"/>
      <c r="I48" s="27">
        <v>0</v>
      </c>
      <c r="J48" s="27">
        <f t="shared" si="7"/>
        <v>0</v>
      </c>
      <c r="K48" s="27"/>
      <c r="L48" s="27">
        <v>0</v>
      </c>
      <c r="M48" s="27">
        <f t="shared" si="8"/>
        <v>0</v>
      </c>
      <c r="N48" s="27"/>
      <c r="O48" s="27">
        <v>0</v>
      </c>
      <c r="P48" s="24"/>
    </row>
    <row r="49" spans="1:16" s="22" customFormat="1" ht="19.5" customHeight="1">
      <c r="A49" s="265"/>
      <c r="B49" s="29" t="s">
        <v>166</v>
      </c>
      <c r="C49" s="26"/>
      <c r="D49" s="27">
        <f t="shared" si="5"/>
        <v>0</v>
      </c>
      <c r="E49" s="27"/>
      <c r="F49" s="27"/>
      <c r="G49" s="27">
        <f t="shared" si="6"/>
        <v>0</v>
      </c>
      <c r="H49" s="27"/>
      <c r="I49" s="27">
        <v>0</v>
      </c>
      <c r="J49" s="27">
        <f t="shared" si="7"/>
        <v>0</v>
      </c>
      <c r="K49" s="27"/>
      <c r="L49" s="27">
        <v>0</v>
      </c>
      <c r="M49" s="27">
        <f t="shared" si="8"/>
        <v>0</v>
      </c>
      <c r="N49" s="27"/>
      <c r="O49" s="27">
        <v>0</v>
      </c>
      <c r="P49" s="24"/>
    </row>
    <row r="50" spans="1:16" s="22" customFormat="1" ht="19.5" customHeight="1">
      <c r="A50" s="265"/>
      <c r="B50" s="29" t="s">
        <v>167</v>
      </c>
      <c r="C50" s="26"/>
      <c r="D50" s="27">
        <f t="shared" si="5"/>
        <v>0</v>
      </c>
      <c r="E50" s="27"/>
      <c r="F50" s="27"/>
      <c r="G50" s="27">
        <f t="shared" si="6"/>
        <v>0</v>
      </c>
      <c r="H50" s="27"/>
      <c r="I50" s="27">
        <v>0</v>
      </c>
      <c r="J50" s="27">
        <f t="shared" si="7"/>
        <v>0</v>
      </c>
      <c r="K50" s="27"/>
      <c r="L50" s="27">
        <v>0</v>
      </c>
      <c r="M50" s="27">
        <f t="shared" si="8"/>
        <v>0</v>
      </c>
      <c r="N50" s="27"/>
      <c r="O50" s="27">
        <v>0</v>
      </c>
      <c r="P50" s="24"/>
    </row>
    <row r="51" spans="1:16" s="22" customFormat="1" ht="19.5" customHeight="1">
      <c r="A51" s="265"/>
      <c r="B51" s="29" t="s">
        <v>168</v>
      </c>
      <c r="C51" s="26"/>
      <c r="D51" s="27">
        <f t="shared" si="5"/>
        <v>0</v>
      </c>
      <c r="E51" s="27"/>
      <c r="F51" s="27"/>
      <c r="G51" s="27">
        <f t="shared" si="6"/>
        <v>0</v>
      </c>
      <c r="H51" s="27"/>
      <c r="I51" s="27">
        <v>0</v>
      </c>
      <c r="J51" s="27">
        <f t="shared" si="7"/>
        <v>0</v>
      </c>
      <c r="K51" s="27"/>
      <c r="L51" s="27">
        <v>0</v>
      </c>
      <c r="M51" s="27">
        <f t="shared" si="8"/>
        <v>0</v>
      </c>
      <c r="N51" s="27"/>
      <c r="O51" s="27">
        <v>0</v>
      </c>
      <c r="P51" s="24"/>
    </row>
    <row r="52" spans="1:16" s="22" customFormat="1" ht="19.5" customHeight="1">
      <c r="A52" s="265" t="s">
        <v>150</v>
      </c>
      <c r="B52" s="29" t="s">
        <v>169</v>
      </c>
      <c r="C52" s="26"/>
      <c r="D52" s="27">
        <f t="shared" si="5"/>
        <v>0</v>
      </c>
      <c r="E52" s="27"/>
      <c r="F52" s="27"/>
      <c r="G52" s="27">
        <f t="shared" si="6"/>
        <v>0</v>
      </c>
      <c r="H52" s="27"/>
      <c r="I52" s="27">
        <v>0</v>
      </c>
      <c r="J52" s="27">
        <f t="shared" si="7"/>
        <v>0</v>
      </c>
      <c r="K52" s="27"/>
      <c r="L52" s="27">
        <v>0</v>
      </c>
      <c r="M52" s="27">
        <f t="shared" si="8"/>
        <v>0</v>
      </c>
      <c r="N52" s="27"/>
      <c r="O52" s="27">
        <v>0</v>
      </c>
      <c r="P52" s="24"/>
    </row>
    <row r="53" spans="1:16" s="22" customFormat="1" ht="19.5" customHeight="1">
      <c r="A53" s="265"/>
      <c r="B53" s="29" t="s">
        <v>170</v>
      </c>
      <c r="C53" s="26"/>
      <c r="D53" s="27">
        <f t="shared" si="5"/>
        <v>0</v>
      </c>
      <c r="E53" s="27"/>
      <c r="F53" s="27"/>
      <c r="G53" s="27">
        <f t="shared" si="6"/>
        <v>0</v>
      </c>
      <c r="H53" s="27"/>
      <c r="I53" s="27">
        <v>0</v>
      </c>
      <c r="J53" s="27">
        <f t="shared" si="7"/>
        <v>0</v>
      </c>
      <c r="K53" s="27"/>
      <c r="L53" s="27">
        <v>0</v>
      </c>
      <c r="M53" s="27">
        <f t="shared" si="8"/>
        <v>0</v>
      </c>
      <c r="N53" s="27"/>
      <c r="O53" s="27">
        <v>0</v>
      </c>
      <c r="P53" s="24"/>
    </row>
    <row r="54" spans="1:16" s="22" customFormat="1" ht="19.5" customHeight="1">
      <c r="A54" s="265"/>
      <c r="B54" s="29" t="s">
        <v>171</v>
      </c>
      <c r="C54" s="26"/>
      <c r="D54" s="27">
        <f t="shared" si="5"/>
        <v>0</v>
      </c>
      <c r="E54" s="27"/>
      <c r="F54" s="27"/>
      <c r="G54" s="27">
        <f t="shared" si="6"/>
        <v>0</v>
      </c>
      <c r="H54" s="27"/>
      <c r="I54" s="27">
        <v>0</v>
      </c>
      <c r="J54" s="27">
        <f t="shared" si="7"/>
        <v>0</v>
      </c>
      <c r="K54" s="27"/>
      <c r="L54" s="27">
        <v>0</v>
      </c>
      <c r="M54" s="27">
        <f t="shared" si="8"/>
        <v>0</v>
      </c>
      <c r="N54" s="27"/>
      <c r="O54" s="27">
        <v>0</v>
      </c>
      <c r="P54" s="24"/>
    </row>
    <row r="55" spans="1:16" s="22" customFormat="1" ht="19.5" customHeight="1">
      <c r="A55" s="265"/>
      <c r="B55" s="29" t="s">
        <v>172</v>
      </c>
      <c r="C55" s="26"/>
      <c r="D55" s="27">
        <f t="shared" si="5"/>
        <v>0</v>
      </c>
      <c r="E55" s="27"/>
      <c r="F55" s="27"/>
      <c r="G55" s="27">
        <f t="shared" si="6"/>
        <v>0</v>
      </c>
      <c r="H55" s="27"/>
      <c r="I55" s="27">
        <v>0</v>
      </c>
      <c r="J55" s="27">
        <f t="shared" si="7"/>
        <v>0</v>
      </c>
      <c r="K55" s="27"/>
      <c r="L55" s="27">
        <v>0</v>
      </c>
      <c r="M55" s="27">
        <f t="shared" si="8"/>
        <v>0</v>
      </c>
      <c r="N55" s="27"/>
      <c r="O55" s="27">
        <v>0</v>
      </c>
      <c r="P55" s="24"/>
    </row>
    <row r="56" spans="1:16" s="22" customFormat="1" ht="19.5" customHeight="1">
      <c r="A56" s="265"/>
      <c r="B56" s="29" t="s">
        <v>173</v>
      </c>
      <c r="C56" s="26"/>
      <c r="D56" s="27">
        <f t="shared" si="5"/>
        <v>0</v>
      </c>
      <c r="E56" s="27"/>
      <c r="F56" s="27"/>
      <c r="G56" s="27">
        <f t="shared" si="6"/>
        <v>0</v>
      </c>
      <c r="H56" s="27"/>
      <c r="I56" s="27">
        <v>0</v>
      </c>
      <c r="J56" s="27">
        <f t="shared" si="7"/>
        <v>0</v>
      </c>
      <c r="K56" s="27"/>
      <c r="L56" s="27">
        <v>0</v>
      </c>
      <c r="M56" s="27">
        <f t="shared" si="8"/>
        <v>0</v>
      </c>
      <c r="N56" s="27"/>
      <c r="O56" s="27">
        <v>0</v>
      </c>
      <c r="P56" s="24"/>
    </row>
    <row r="57" spans="1:16" s="22" customFormat="1" ht="19.5" customHeight="1">
      <c r="A57" s="265"/>
      <c r="B57" s="29" t="s">
        <v>174</v>
      </c>
      <c r="C57" s="26"/>
      <c r="D57" s="27">
        <f t="shared" si="5"/>
        <v>0</v>
      </c>
      <c r="E57" s="27"/>
      <c r="F57" s="27"/>
      <c r="G57" s="27">
        <f t="shared" si="6"/>
        <v>0</v>
      </c>
      <c r="H57" s="27"/>
      <c r="I57" s="27">
        <v>0</v>
      </c>
      <c r="J57" s="27">
        <f t="shared" si="7"/>
        <v>0</v>
      </c>
      <c r="K57" s="27"/>
      <c r="L57" s="27">
        <v>0</v>
      </c>
      <c r="M57" s="27">
        <f t="shared" si="8"/>
        <v>0</v>
      </c>
      <c r="N57" s="27"/>
      <c r="O57" s="27">
        <v>0</v>
      </c>
      <c r="P57" s="24"/>
    </row>
    <row r="58" spans="1:16" s="22" customFormat="1" ht="19.5" customHeight="1">
      <c r="A58" s="265"/>
      <c r="B58" s="29" t="s">
        <v>175</v>
      </c>
      <c r="C58" s="26"/>
      <c r="D58" s="27">
        <f t="shared" si="5"/>
        <v>0</v>
      </c>
      <c r="E58" s="27"/>
      <c r="F58" s="27"/>
      <c r="G58" s="27">
        <f t="shared" si="6"/>
        <v>0</v>
      </c>
      <c r="H58" s="27"/>
      <c r="I58" s="27">
        <v>0</v>
      </c>
      <c r="J58" s="27">
        <f t="shared" si="7"/>
        <v>0</v>
      </c>
      <c r="K58" s="27"/>
      <c r="L58" s="27">
        <v>0</v>
      </c>
      <c r="M58" s="27">
        <f t="shared" si="8"/>
        <v>0</v>
      </c>
      <c r="N58" s="27"/>
      <c r="O58" s="27">
        <v>0</v>
      </c>
      <c r="P58" s="24"/>
    </row>
    <row r="59" spans="1:16" s="22" customFormat="1" ht="19.5" customHeight="1">
      <c r="A59" s="265"/>
      <c r="B59" s="29" t="s">
        <v>176</v>
      </c>
      <c r="C59" s="26"/>
      <c r="D59" s="27">
        <f t="shared" si="5"/>
        <v>0</v>
      </c>
      <c r="E59" s="27"/>
      <c r="F59" s="27"/>
      <c r="G59" s="27">
        <f t="shared" si="6"/>
        <v>0</v>
      </c>
      <c r="H59" s="27"/>
      <c r="I59" s="27">
        <v>0</v>
      </c>
      <c r="J59" s="27">
        <f t="shared" si="7"/>
        <v>0</v>
      </c>
      <c r="K59" s="27"/>
      <c r="L59" s="27">
        <v>0</v>
      </c>
      <c r="M59" s="27">
        <f t="shared" si="8"/>
        <v>0</v>
      </c>
      <c r="N59" s="27"/>
      <c r="O59" s="27">
        <v>0</v>
      </c>
      <c r="P59" s="24"/>
    </row>
    <row r="60" spans="1:16" s="22" customFormat="1" ht="19.5" customHeight="1">
      <c r="A60" s="265"/>
      <c r="B60" s="29" t="s">
        <v>177</v>
      </c>
      <c r="C60" s="26"/>
      <c r="D60" s="27">
        <f t="shared" si="5"/>
        <v>0</v>
      </c>
      <c r="E60" s="27"/>
      <c r="F60" s="27"/>
      <c r="G60" s="27">
        <f t="shared" si="6"/>
        <v>0</v>
      </c>
      <c r="H60" s="27"/>
      <c r="I60" s="27">
        <v>0</v>
      </c>
      <c r="J60" s="27">
        <f t="shared" si="7"/>
        <v>0</v>
      </c>
      <c r="K60" s="27"/>
      <c r="L60" s="27">
        <v>0</v>
      </c>
      <c r="M60" s="27">
        <f t="shared" si="8"/>
        <v>0</v>
      </c>
      <c r="N60" s="27"/>
      <c r="O60" s="27">
        <v>0</v>
      </c>
      <c r="P60" s="24"/>
    </row>
    <row r="61" spans="1:16" s="22" customFormat="1" ht="19.5" customHeight="1">
      <c r="A61" s="265"/>
      <c r="B61" s="29" t="s">
        <v>178</v>
      </c>
      <c r="C61" s="26"/>
      <c r="D61" s="27">
        <f t="shared" si="5"/>
        <v>0</v>
      </c>
      <c r="E61" s="27"/>
      <c r="F61" s="27"/>
      <c r="G61" s="27">
        <f t="shared" si="6"/>
        <v>0</v>
      </c>
      <c r="H61" s="27"/>
      <c r="I61" s="27">
        <v>0</v>
      </c>
      <c r="J61" s="27">
        <f t="shared" si="7"/>
        <v>0</v>
      </c>
      <c r="K61" s="27"/>
      <c r="L61" s="27">
        <v>0</v>
      </c>
      <c r="M61" s="27">
        <f t="shared" si="8"/>
        <v>0</v>
      </c>
      <c r="N61" s="27"/>
      <c r="O61" s="27">
        <v>0</v>
      </c>
      <c r="P61" s="24"/>
    </row>
    <row r="62" spans="1:16" s="22" customFormat="1" ht="19.5" customHeight="1">
      <c r="A62" s="265"/>
      <c r="B62" s="29" t="s">
        <v>179</v>
      </c>
      <c r="C62" s="26"/>
      <c r="D62" s="27">
        <f t="shared" si="5"/>
        <v>0</v>
      </c>
      <c r="E62" s="27"/>
      <c r="F62" s="27"/>
      <c r="G62" s="27">
        <f t="shared" si="6"/>
        <v>0</v>
      </c>
      <c r="H62" s="27"/>
      <c r="I62" s="27">
        <v>0</v>
      </c>
      <c r="J62" s="27">
        <f t="shared" si="7"/>
        <v>0</v>
      </c>
      <c r="K62" s="27"/>
      <c r="L62" s="27">
        <v>0</v>
      </c>
      <c r="M62" s="27">
        <f t="shared" si="8"/>
        <v>0</v>
      </c>
      <c r="N62" s="27"/>
      <c r="O62" s="27">
        <v>0</v>
      </c>
      <c r="P62" s="24"/>
    </row>
    <row r="63" spans="1:16" s="22" customFormat="1" ht="19.5" customHeight="1">
      <c r="A63" s="265"/>
      <c r="B63" s="29" t="s">
        <v>180</v>
      </c>
      <c r="C63" s="26"/>
      <c r="D63" s="27">
        <f t="shared" si="5"/>
        <v>0</v>
      </c>
      <c r="E63" s="27"/>
      <c r="F63" s="27"/>
      <c r="G63" s="27">
        <f t="shared" si="6"/>
        <v>0</v>
      </c>
      <c r="H63" s="27"/>
      <c r="I63" s="27">
        <v>0</v>
      </c>
      <c r="J63" s="27">
        <f t="shared" si="7"/>
        <v>0</v>
      </c>
      <c r="K63" s="27"/>
      <c r="L63" s="27">
        <v>0</v>
      </c>
      <c r="M63" s="27">
        <f t="shared" si="8"/>
        <v>0</v>
      </c>
      <c r="N63" s="27"/>
      <c r="O63" s="27">
        <v>0</v>
      </c>
      <c r="P63" s="24"/>
    </row>
    <row r="64" spans="1:16" s="22" customFormat="1" ht="19.5" customHeight="1">
      <c r="A64" s="265"/>
      <c r="B64" s="29" t="s">
        <v>181</v>
      </c>
      <c r="C64" s="26"/>
      <c r="D64" s="27">
        <f t="shared" si="5"/>
        <v>0</v>
      </c>
      <c r="E64" s="27"/>
      <c r="F64" s="27"/>
      <c r="G64" s="27">
        <f t="shared" si="6"/>
        <v>0</v>
      </c>
      <c r="H64" s="27"/>
      <c r="I64" s="27">
        <v>0</v>
      </c>
      <c r="J64" s="27">
        <f t="shared" si="7"/>
        <v>0</v>
      </c>
      <c r="K64" s="27"/>
      <c r="L64" s="27">
        <v>0</v>
      </c>
      <c r="M64" s="27">
        <f t="shared" si="8"/>
        <v>0</v>
      </c>
      <c r="N64" s="27"/>
      <c r="O64" s="27">
        <v>0</v>
      </c>
      <c r="P64" s="24"/>
    </row>
    <row r="65" spans="1:16" s="22" customFormat="1" ht="19.5" customHeight="1">
      <c r="A65" s="265"/>
      <c r="B65" s="29" t="s">
        <v>182</v>
      </c>
      <c r="C65" s="26"/>
      <c r="D65" s="27">
        <f t="shared" si="5"/>
        <v>0</v>
      </c>
      <c r="E65" s="27"/>
      <c r="F65" s="27"/>
      <c r="G65" s="27">
        <f t="shared" si="6"/>
        <v>0</v>
      </c>
      <c r="H65" s="27"/>
      <c r="I65" s="27">
        <v>0</v>
      </c>
      <c r="J65" s="27">
        <f t="shared" si="7"/>
        <v>0</v>
      </c>
      <c r="K65" s="27"/>
      <c r="L65" s="27">
        <v>0</v>
      </c>
      <c r="M65" s="27">
        <f t="shared" si="8"/>
        <v>0</v>
      </c>
      <c r="N65" s="27"/>
      <c r="O65" s="27">
        <v>0</v>
      </c>
      <c r="P65" s="24"/>
    </row>
    <row r="66" spans="1:16" s="22" customFormat="1" ht="19.5" customHeight="1">
      <c r="A66" s="265"/>
      <c r="B66" s="29" t="s">
        <v>183</v>
      </c>
      <c r="C66" s="26"/>
      <c r="D66" s="27">
        <f t="shared" si="5"/>
        <v>0</v>
      </c>
      <c r="E66" s="27"/>
      <c r="F66" s="27"/>
      <c r="G66" s="27">
        <f t="shared" si="6"/>
        <v>0</v>
      </c>
      <c r="H66" s="27"/>
      <c r="I66" s="27">
        <v>0</v>
      </c>
      <c r="J66" s="27">
        <f t="shared" si="7"/>
        <v>0</v>
      </c>
      <c r="K66" s="27"/>
      <c r="L66" s="27">
        <v>0</v>
      </c>
      <c r="M66" s="27">
        <f t="shared" si="8"/>
        <v>0</v>
      </c>
      <c r="N66" s="27"/>
      <c r="O66" s="27">
        <v>0</v>
      </c>
      <c r="P66" s="24"/>
    </row>
    <row r="67" spans="1:16" s="22" customFormat="1" ht="19.5" customHeight="1">
      <c r="A67" s="265"/>
      <c r="B67" s="29" t="s">
        <v>184</v>
      </c>
      <c r="C67" s="26"/>
      <c r="D67" s="27">
        <f t="shared" si="5"/>
        <v>0</v>
      </c>
      <c r="E67" s="27"/>
      <c r="F67" s="27"/>
      <c r="G67" s="27">
        <f t="shared" si="6"/>
        <v>0</v>
      </c>
      <c r="H67" s="27"/>
      <c r="I67" s="27">
        <v>0</v>
      </c>
      <c r="J67" s="27">
        <f t="shared" si="7"/>
        <v>0</v>
      </c>
      <c r="K67" s="27"/>
      <c r="L67" s="27">
        <v>0</v>
      </c>
      <c r="M67" s="27">
        <f t="shared" si="8"/>
        <v>0</v>
      </c>
      <c r="N67" s="27"/>
      <c r="O67" s="27">
        <v>0</v>
      </c>
      <c r="P67" s="30"/>
    </row>
    <row r="68" spans="1:16" s="22" customFormat="1" ht="19.5" customHeight="1">
      <c r="A68" s="265"/>
      <c r="B68" s="29" t="s">
        <v>185</v>
      </c>
      <c r="C68" s="26"/>
      <c r="D68" s="27">
        <f t="shared" si="5"/>
        <v>0</v>
      </c>
      <c r="E68" s="27"/>
      <c r="F68" s="27"/>
      <c r="G68" s="27">
        <f t="shared" si="6"/>
        <v>0</v>
      </c>
      <c r="H68" s="27"/>
      <c r="I68" s="27">
        <v>0</v>
      </c>
      <c r="J68" s="27">
        <f t="shared" si="7"/>
        <v>0</v>
      </c>
      <c r="K68" s="27"/>
      <c r="L68" s="27">
        <v>0</v>
      </c>
      <c r="M68" s="27">
        <f t="shared" si="8"/>
        <v>0</v>
      </c>
      <c r="N68" s="27"/>
      <c r="O68" s="27">
        <v>0</v>
      </c>
      <c r="P68" s="30"/>
    </row>
    <row r="69" spans="1:16" s="22" customFormat="1" ht="19.5" customHeight="1">
      <c r="A69" s="265"/>
      <c r="B69" s="29" t="s">
        <v>186</v>
      </c>
      <c r="C69" s="26"/>
      <c r="D69" s="27">
        <f t="shared" si="5"/>
        <v>0</v>
      </c>
      <c r="E69" s="27"/>
      <c r="F69" s="27"/>
      <c r="G69" s="27">
        <f t="shared" si="6"/>
        <v>0</v>
      </c>
      <c r="H69" s="27"/>
      <c r="I69" s="27">
        <v>0</v>
      </c>
      <c r="J69" s="27">
        <f t="shared" si="7"/>
        <v>0</v>
      </c>
      <c r="K69" s="27"/>
      <c r="L69" s="27">
        <v>0</v>
      </c>
      <c r="M69" s="27">
        <f t="shared" si="8"/>
        <v>0</v>
      </c>
      <c r="N69" s="27"/>
      <c r="O69" s="27">
        <v>0</v>
      </c>
      <c r="P69" s="30"/>
    </row>
    <row r="70" spans="1:16" ht="19.5" customHeight="1">
      <c r="A70" s="265"/>
      <c r="B70" s="29" t="s">
        <v>187</v>
      </c>
      <c r="C70" s="26"/>
      <c r="D70" s="27">
        <f t="shared" si="5"/>
        <v>0</v>
      </c>
      <c r="E70" s="27"/>
      <c r="F70" s="27"/>
      <c r="G70" s="27">
        <f t="shared" si="6"/>
        <v>0</v>
      </c>
      <c r="H70" s="27"/>
      <c r="I70" s="27">
        <v>0</v>
      </c>
      <c r="J70" s="27">
        <f t="shared" si="7"/>
        <v>0</v>
      </c>
      <c r="K70" s="27"/>
      <c r="L70" s="27">
        <v>0</v>
      </c>
      <c r="M70" s="27">
        <f t="shared" si="8"/>
        <v>0</v>
      </c>
      <c r="N70" s="27"/>
      <c r="O70" s="27">
        <v>0</v>
      </c>
      <c r="P70" s="31"/>
    </row>
    <row r="71" spans="1:16" ht="19.5" customHeight="1">
      <c r="A71" s="265"/>
      <c r="B71" s="29" t="s">
        <v>188</v>
      </c>
      <c r="C71" s="26"/>
      <c r="D71" s="27">
        <f t="shared" si="5"/>
        <v>0</v>
      </c>
      <c r="E71" s="27"/>
      <c r="F71" s="27"/>
      <c r="G71" s="27">
        <f t="shared" si="6"/>
        <v>0</v>
      </c>
      <c r="H71" s="27"/>
      <c r="I71" s="27">
        <v>0</v>
      </c>
      <c r="J71" s="27">
        <f t="shared" si="7"/>
        <v>0</v>
      </c>
      <c r="K71" s="27"/>
      <c r="L71" s="27">
        <v>0</v>
      </c>
      <c r="M71" s="27">
        <f t="shared" si="8"/>
        <v>0</v>
      </c>
      <c r="N71" s="27"/>
      <c r="O71" s="27">
        <v>0</v>
      </c>
      <c r="P71" s="31"/>
    </row>
    <row r="72" spans="1:16" ht="19.5" customHeight="1">
      <c r="A72" s="265"/>
      <c r="B72" s="29" t="s">
        <v>189</v>
      </c>
      <c r="C72" s="26"/>
      <c r="D72" s="27">
        <f t="shared" si="5"/>
        <v>0</v>
      </c>
      <c r="E72" s="27"/>
      <c r="F72" s="27"/>
      <c r="G72" s="27">
        <f t="shared" si="6"/>
        <v>0</v>
      </c>
      <c r="H72" s="27"/>
      <c r="I72" s="27">
        <v>0</v>
      </c>
      <c r="J72" s="27">
        <f t="shared" si="7"/>
        <v>0</v>
      </c>
      <c r="K72" s="27"/>
      <c r="L72" s="27">
        <v>0</v>
      </c>
      <c r="M72" s="27">
        <f t="shared" si="8"/>
        <v>0</v>
      </c>
      <c r="N72" s="27"/>
      <c r="O72" s="27">
        <v>0</v>
      </c>
      <c r="P72" s="31"/>
    </row>
    <row r="73" spans="1:16" ht="19.5" customHeight="1">
      <c r="A73" s="265"/>
      <c r="B73" s="29" t="s">
        <v>190</v>
      </c>
      <c r="C73" s="26"/>
      <c r="D73" s="27">
        <f t="shared" si="5"/>
        <v>0</v>
      </c>
      <c r="E73" s="27"/>
      <c r="F73" s="27"/>
      <c r="G73" s="27">
        <f t="shared" si="6"/>
        <v>0</v>
      </c>
      <c r="H73" s="27"/>
      <c r="I73" s="27">
        <v>0</v>
      </c>
      <c r="J73" s="27">
        <f t="shared" si="7"/>
        <v>0</v>
      </c>
      <c r="K73" s="27"/>
      <c r="L73" s="27">
        <v>0</v>
      </c>
      <c r="M73" s="27">
        <f t="shared" si="8"/>
        <v>0</v>
      </c>
      <c r="N73" s="27"/>
      <c r="O73" s="27">
        <v>0</v>
      </c>
      <c r="P73" s="31"/>
    </row>
    <row r="74" spans="1:16" ht="19.5" customHeight="1">
      <c r="A74" s="265"/>
      <c r="B74" s="29" t="s">
        <v>191</v>
      </c>
      <c r="C74" s="26"/>
      <c r="D74" s="27">
        <f t="shared" si="5"/>
        <v>0</v>
      </c>
      <c r="E74" s="27"/>
      <c r="F74" s="27"/>
      <c r="G74" s="27">
        <f t="shared" si="6"/>
        <v>0</v>
      </c>
      <c r="H74" s="27"/>
      <c r="I74" s="27">
        <v>0</v>
      </c>
      <c r="J74" s="27">
        <f t="shared" si="7"/>
        <v>0</v>
      </c>
      <c r="K74" s="27"/>
      <c r="L74" s="27">
        <v>0</v>
      </c>
      <c r="M74" s="27">
        <f t="shared" si="8"/>
        <v>0</v>
      </c>
      <c r="N74" s="27"/>
      <c r="O74" s="27">
        <v>0</v>
      </c>
      <c r="P74" s="31"/>
    </row>
    <row r="75" spans="1:16" ht="19.5" customHeight="1">
      <c r="A75" s="265"/>
      <c r="B75" s="29" t="s">
        <v>192</v>
      </c>
      <c r="C75" s="26"/>
      <c r="D75" s="27">
        <f t="shared" si="5"/>
        <v>0</v>
      </c>
      <c r="E75" s="27"/>
      <c r="F75" s="27"/>
      <c r="G75" s="27">
        <f t="shared" si="6"/>
        <v>0</v>
      </c>
      <c r="H75" s="27"/>
      <c r="I75" s="27">
        <v>0</v>
      </c>
      <c r="J75" s="27">
        <f t="shared" si="7"/>
        <v>0</v>
      </c>
      <c r="K75" s="27"/>
      <c r="L75" s="27">
        <v>0</v>
      </c>
      <c r="M75" s="27">
        <f t="shared" si="8"/>
        <v>0</v>
      </c>
      <c r="N75" s="27"/>
      <c r="O75" s="27">
        <v>0</v>
      </c>
      <c r="P75" s="31"/>
    </row>
    <row r="76" spans="1:16" ht="19.5" customHeight="1">
      <c r="A76" s="265"/>
      <c r="B76" s="29" t="s">
        <v>193</v>
      </c>
      <c r="C76" s="26"/>
      <c r="D76" s="27">
        <f t="shared" si="5"/>
        <v>0</v>
      </c>
      <c r="E76" s="27"/>
      <c r="F76" s="27"/>
      <c r="G76" s="27">
        <f t="shared" si="6"/>
        <v>0</v>
      </c>
      <c r="H76" s="27"/>
      <c r="I76" s="27">
        <v>0</v>
      </c>
      <c r="J76" s="27">
        <f t="shared" si="7"/>
        <v>0</v>
      </c>
      <c r="K76" s="27"/>
      <c r="L76" s="27">
        <v>0</v>
      </c>
      <c r="M76" s="27">
        <f t="shared" si="8"/>
        <v>0</v>
      </c>
      <c r="N76" s="27"/>
      <c r="O76" s="27">
        <v>0</v>
      </c>
      <c r="P76" s="31"/>
    </row>
    <row r="77" spans="1:16" ht="19.5" customHeight="1">
      <c r="A77" s="265" t="s">
        <v>150</v>
      </c>
      <c r="B77" s="29" t="s">
        <v>194</v>
      </c>
      <c r="C77" s="26"/>
      <c r="D77" s="27">
        <f t="shared" si="5"/>
        <v>0</v>
      </c>
      <c r="E77" s="27"/>
      <c r="F77" s="27"/>
      <c r="G77" s="27">
        <f t="shared" si="6"/>
        <v>0</v>
      </c>
      <c r="H77" s="27"/>
      <c r="I77" s="27">
        <v>0</v>
      </c>
      <c r="J77" s="27">
        <f t="shared" si="7"/>
        <v>0</v>
      </c>
      <c r="K77" s="27"/>
      <c r="L77" s="27">
        <v>0</v>
      </c>
      <c r="M77" s="27">
        <f t="shared" si="8"/>
        <v>0</v>
      </c>
      <c r="N77" s="27"/>
      <c r="O77" s="27">
        <v>0</v>
      </c>
      <c r="P77" s="31"/>
    </row>
    <row r="78" spans="1:16" ht="19.5" customHeight="1">
      <c r="A78" s="265"/>
      <c r="B78" s="29" t="s">
        <v>195</v>
      </c>
      <c r="C78" s="26"/>
      <c r="D78" s="27">
        <f t="shared" si="5"/>
        <v>0</v>
      </c>
      <c r="E78" s="27"/>
      <c r="F78" s="27"/>
      <c r="G78" s="27">
        <f t="shared" si="6"/>
        <v>0</v>
      </c>
      <c r="H78" s="27"/>
      <c r="I78" s="27">
        <v>0</v>
      </c>
      <c r="J78" s="27">
        <f t="shared" si="7"/>
        <v>0</v>
      </c>
      <c r="K78" s="27"/>
      <c r="L78" s="27">
        <v>0</v>
      </c>
      <c r="M78" s="27">
        <f t="shared" si="8"/>
        <v>0</v>
      </c>
      <c r="N78" s="27"/>
      <c r="O78" s="27">
        <v>0</v>
      </c>
      <c r="P78" s="31"/>
    </row>
    <row r="79" spans="1:16" ht="19.5" customHeight="1">
      <c r="A79" s="265"/>
      <c r="B79" s="29" t="s">
        <v>196</v>
      </c>
      <c r="C79" s="26"/>
      <c r="D79" s="27">
        <f t="shared" si="5"/>
        <v>0</v>
      </c>
      <c r="E79" s="27"/>
      <c r="F79" s="27"/>
      <c r="G79" s="27">
        <f t="shared" si="6"/>
        <v>0</v>
      </c>
      <c r="H79" s="27"/>
      <c r="I79" s="27">
        <v>0</v>
      </c>
      <c r="J79" s="27">
        <f t="shared" si="7"/>
        <v>0</v>
      </c>
      <c r="K79" s="27"/>
      <c r="L79" s="27">
        <v>0</v>
      </c>
      <c r="M79" s="27">
        <f t="shared" si="8"/>
        <v>0</v>
      </c>
      <c r="N79" s="27"/>
      <c r="O79" s="27">
        <v>0</v>
      </c>
      <c r="P79" s="31"/>
    </row>
    <row r="80" spans="1:16" ht="19.5" customHeight="1">
      <c r="A80" s="265"/>
      <c r="B80" s="29" t="s">
        <v>197</v>
      </c>
      <c r="C80" s="26"/>
      <c r="D80" s="27">
        <f t="shared" si="5"/>
        <v>0</v>
      </c>
      <c r="E80" s="27"/>
      <c r="F80" s="27"/>
      <c r="G80" s="27">
        <f t="shared" si="6"/>
        <v>0</v>
      </c>
      <c r="H80" s="27"/>
      <c r="I80" s="27">
        <v>0</v>
      </c>
      <c r="J80" s="27">
        <f t="shared" si="7"/>
        <v>0</v>
      </c>
      <c r="K80" s="27"/>
      <c r="L80" s="27">
        <v>0</v>
      </c>
      <c r="M80" s="27">
        <f t="shared" si="8"/>
        <v>0</v>
      </c>
      <c r="N80" s="27"/>
      <c r="O80" s="27">
        <v>0</v>
      </c>
      <c r="P80" s="31"/>
    </row>
    <row r="81" spans="1:16" ht="19.5" customHeight="1">
      <c r="A81" s="265"/>
      <c r="B81" s="29" t="s">
        <v>198</v>
      </c>
      <c r="C81" s="26"/>
      <c r="D81" s="27">
        <f t="shared" si="5"/>
        <v>0</v>
      </c>
      <c r="E81" s="27"/>
      <c r="F81" s="27"/>
      <c r="G81" s="27">
        <f t="shared" si="6"/>
        <v>0</v>
      </c>
      <c r="H81" s="27"/>
      <c r="I81" s="27">
        <v>0</v>
      </c>
      <c r="J81" s="27">
        <f t="shared" si="7"/>
        <v>0</v>
      </c>
      <c r="K81" s="27"/>
      <c r="L81" s="27">
        <v>0</v>
      </c>
      <c r="M81" s="27">
        <f t="shared" si="8"/>
        <v>0</v>
      </c>
      <c r="N81" s="27"/>
      <c r="O81" s="27">
        <v>0</v>
      </c>
      <c r="P81" s="31"/>
    </row>
    <row r="82" spans="1:16" ht="19.5" customHeight="1">
      <c r="A82" s="265"/>
      <c r="B82" s="32" t="s">
        <v>199</v>
      </c>
      <c r="C82" s="26"/>
      <c r="D82" s="27">
        <f t="shared" si="5"/>
        <v>0</v>
      </c>
      <c r="E82" s="27"/>
      <c r="F82" s="27"/>
      <c r="G82" s="27">
        <f t="shared" si="6"/>
        <v>0</v>
      </c>
      <c r="H82" s="27"/>
      <c r="I82" s="27">
        <v>0</v>
      </c>
      <c r="J82" s="27">
        <f t="shared" si="7"/>
        <v>0</v>
      </c>
      <c r="K82" s="27"/>
      <c r="L82" s="27">
        <v>0</v>
      </c>
      <c r="M82" s="27">
        <f t="shared" si="8"/>
        <v>0</v>
      </c>
      <c r="N82" s="27"/>
      <c r="O82" s="27">
        <v>0</v>
      </c>
      <c r="P82" s="33"/>
    </row>
    <row r="83" spans="1:16" s="22" customFormat="1" ht="19.5" customHeight="1">
      <c r="A83" s="265"/>
      <c r="B83" s="29" t="s">
        <v>200</v>
      </c>
      <c r="C83" s="26"/>
      <c r="D83" s="27">
        <f t="shared" si="5"/>
        <v>0</v>
      </c>
      <c r="E83" s="27"/>
      <c r="F83" s="27"/>
      <c r="G83" s="27">
        <f t="shared" si="6"/>
        <v>0</v>
      </c>
      <c r="H83" s="27"/>
      <c r="I83" s="27">
        <v>0</v>
      </c>
      <c r="J83" s="27">
        <f t="shared" si="7"/>
        <v>0</v>
      </c>
      <c r="K83" s="27"/>
      <c r="L83" s="27">
        <v>0</v>
      </c>
      <c r="M83" s="27">
        <f t="shared" si="8"/>
        <v>0</v>
      </c>
      <c r="N83" s="27"/>
      <c r="O83" s="27">
        <v>0</v>
      </c>
      <c r="P83" s="34"/>
    </row>
    <row r="84" spans="1:16" s="22" customFormat="1" ht="19.5" customHeight="1">
      <c r="A84" s="265"/>
      <c r="B84" s="29" t="s">
        <v>201</v>
      </c>
      <c r="C84" s="26"/>
      <c r="D84" s="27">
        <f t="shared" si="5"/>
        <v>0</v>
      </c>
      <c r="E84" s="27"/>
      <c r="F84" s="27"/>
      <c r="G84" s="27">
        <f t="shared" si="6"/>
        <v>0</v>
      </c>
      <c r="H84" s="27"/>
      <c r="I84" s="27">
        <v>0</v>
      </c>
      <c r="J84" s="27">
        <f t="shared" si="7"/>
        <v>0</v>
      </c>
      <c r="K84" s="27"/>
      <c r="L84" s="27">
        <v>0</v>
      </c>
      <c r="M84" s="27">
        <f t="shared" si="8"/>
        <v>0</v>
      </c>
      <c r="N84" s="27"/>
      <c r="O84" s="27">
        <v>0</v>
      </c>
      <c r="P84" s="34"/>
    </row>
    <row r="85" spans="1:16" s="22" customFormat="1" ht="19.5" customHeight="1">
      <c r="A85" s="265"/>
      <c r="B85" s="29" t="s">
        <v>202</v>
      </c>
      <c r="C85" s="26"/>
      <c r="D85" s="27">
        <f t="shared" si="5"/>
        <v>0</v>
      </c>
      <c r="E85" s="27"/>
      <c r="F85" s="27"/>
      <c r="G85" s="27">
        <f t="shared" si="6"/>
        <v>0</v>
      </c>
      <c r="H85" s="27"/>
      <c r="I85" s="27">
        <v>0</v>
      </c>
      <c r="J85" s="27">
        <f t="shared" si="7"/>
        <v>0</v>
      </c>
      <c r="K85" s="27"/>
      <c r="L85" s="27">
        <v>0</v>
      </c>
      <c r="M85" s="27">
        <f t="shared" si="8"/>
        <v>0</v>
      </c>
      <c r="N85" s="27"/>
      <c r="O85" s="27">
        <v>0</v>
      </c>
      <c r="P85" s="34"/>
    </row>
    <row r="86" spans="1:16" s="22" customFormat="1" ht="19.5" customHeight="1">
      <c r="A86" s="265"/>
      <c r="B86" s="29" t="s">
        <v>203</v>
      </c>
      <c r="C86" s="26"/>
      <c r="D86" s="27">
        <f t="shared" si="5"/>
        <v>0</v>
      </c>
      <c r="E86" s="27"/>
      <c r="F86" s="27"/>
      <c r="G86" s="27">
        <f t="shared" si="6"/>
        <v>0</v>
      </c>
      <c r="H86" s="27"/>
      <c r="I86" s="27">
        <v>0</v>
      </c>
      <c r="J86" s="27">
        <f t="shared" si="7"/>
        <v>0</v>
      </c>
      <c r="K86" s="27"/>
      <c r="L86" s="27">
        <v>0</v>
      </c>
      <c r="M86" s="27">
        <f t="shared" si="8"/>
        <v>0</v>
      </c>
      <c r="N86" s="27"/>
      <c r="O86" s="27">
        <v>0</v>
      </c>
      <c r="P86" s="33"/>
    </row>
    <row r="87" spans="1:16" ht="19.5" customHeight="1">
      <c r="A87" s="265"/>
      <c r="B87" s="29" t="s">
        <v>204</v>
      </c>
      <c r="C87" s="26"/>
      <c r="D87" s="27">
        <f t="shared" si="5"/>
        <v>0</v>
      </c>
      <c r="E87" s="27"/>
      <c r="F87" s="27"/>
      <c r="G87" s="27">
        <f t="shared" si="6"/>
        <v>0</v>
      </c>
      <c r="H87" s="27"/>
      <c r="I87" s="27">
        <v>0</v>
      </c>
      <c r="J87" s="27">
        <f t="shared" si="7"/>
        <v>0</v>
      </c>
      <c r="K87" s="27"/>
      <c r="L87" s="27">
        <v>0</v>
      </c>
      <c r="M87" s="27">
        <f t="shared" si="8"/>
        <v>0</v>
      </c>
      <c r="N87" s="27"/>
      <c r="O87" s="27">
        <v>0</v>
      </c>
      <c r="P87" s="33"/>
    </row>
    <row r="88" spans="1:16" ht="19.5" customHeight="1">
      <c r="A88" s="265"/>
      <c r="B88" s="32" t="s">
        <v>205</v>
      </c>
      <c r="C88" s="26"/>
      <c r="D88" s="27">
        <f t="shared" si="5"/>
        <v>0</v>
      </c>
      <c r="E88" s="27"/>
      <c r="F88" s="27"/>
      <c r="G88" s="27">
        <f t="shared" si="6"/>
        <v>0</v>
      </c>
      <c r="H88" s="27"/>
      <c r="I88" s="27">
        <v>0</v>
      </c>
      <c r="J88" s="27">
        <f t="shared" si="7"/>
        <v>0</v>
      </c>
      <c r="K88" s="27"/>
      <c r="L88" s="27">
        <v>0</v>
      </c>
      <c r="M88" s="27">
        <f t="shared" si="8"/>
        <v>0</v>
      </c>
      <c r="N88" s="27"/>
      <c r="O88" s="27">
        <v>0</v>
      </c>
      <c r="P88" s="33"/>
    </row>
    <row r="89" spans="1:16" ht="19.5" customHeight="1">
      <c r="A89" s="265"/>
      <c r="B89" s="32" t="s">
        <v>206</v>
      </c>
      <c r="C89" s="26"/>
      <c r="D89" s="27">
        <f t="shared" si="5"/>
        <v>0</v>
      </c>
      <c r="E89" s="27"/>
      <c r="F89" s="27"/>
      <c r="G89" s="27">
        <f t="shared" si="6"/>
        <v>0</v>
      </c>
      <c r="H89" s="27"/>
      <c r="I89" s="27">
        <v>0</v>
      </c>
      <c r="J89" s="27">
        <f t="shared" si="7"/>
        <v>0</v>
      </c>
      <c r="K89" s="27"/>
      <c r="L89" s="27">
        <v>0</v>
      </c>
      <c r="M89" s="27">
        <f t="shared" si="8"/>
        <v>0</v>
      </c>
      <c r="N89" s="27"/>
      <c r="O89" s="27">
        <v>0</v>
      </c>
      <c r="P89" s="33"/>
    </row>
    <row r="90" spans="1:16" ht="19.5" customHeight="1">
      <c r="A90" s="265"/>
      <c r="B90" s="32" t="s">
        <v>207</v>
      </c>
      <c r="C90" s="26"/>
      <c r="D90" s="27">
        <f t="shared" si="5"/>
        <v>0</v>
      </c>
      <c r="E90" s="27"/>
      <c r="F90" s="27"/>
      <c r="G90" s="27">
        <f t="shared" si="6"/>
        <v>0</v>
      </c>
      <c r="H90" s="27"/>
      <c r="I90" s="27">
        <v>0</v>
      </c>
      <c r="J90" s="27">
        <f t="shared" si="7"/>
        <v>0</v>
      </c>
      <c r="K90" s="27"/>
      <c r="L90" s="27">
        <v>0</v>
      </c>
      <c r="M90" s="27">
        <f t="shared" si="8"/>
        <v>0</v>
      </c>
      <c r="N90" s="27"/>
      <c r="O90" s="27">
        <v>0</v>
      </c>
      <c r="P90" s="33"/>
    </row>
    <row r="91" spans="1:16" ht="19.5" customHeight="1">
      <c r="A91" s="265"/>
      <c r="B91" s="32" t="s">
        <v>208</v>
      </c>
      <c r="C91" s="26"/>
      <c r="D91" s="27">
        <f t="shared" si="5"/>
        <v>0</v>
      </c>
      <c r="E91" s="27"/>
      <c r="F91" s="27"/>
      <c r="G91" s="27">
        <f t="shared" si="6"/>
        <v>0</v>
      </c>
      <c r="H91" s="27"/>
      <c r="I91" s="27">
        <v>0</v>
      </c>
      <c r="J91" s="27">
        <f t="shared" si="7"/>
        <v>0</v>
      </c>
      <c r="K91" s="27"/>
      <c r="L91" s="27">
        <v>0</v>
      </c>
      <c r="M91" s="27">
        <f t="shared" si="8"/>
        <v>0</v>
      </c>
      <c r="N91" s="27"/>
      <c r="O91" s="27">
        <v>0</v>
      </c>
      <c r="P91" s="33"/>
    </row>
    <row r="92" spans="1:16" s="44" customFormat="1" ht="19.5" customHeight="1">
      <c r="A92" s="265"/>
      <c r="B92" s="42" t="s">
        <v>39</v>
      </c>
      <c r="C92" s="38"/>
      <c r="D92" s="38">
        <f>E92+F92</f>
        <v>0</v>
      </c>
      <c r="E92" s="39"/>
      <c r="F92" s="39"/>
      <c r="G92" s="38">
        <f>H92+I92</f>
        <v>0</v>
      </c>
      <c r="H92" s="39"/>
      <c r="I92" s="39">
        <v>0</v>
      </c>
      <c r="J92" s="38">
        <f>K92+L92</f>
        <v>0</v>
      </c>
      <c r="K92" s="39"/>
      <c r="L92" s="39">
        <v>0</v>
      </c>
      <c r="M92" s="38">
        <f>N92+O92</f>
        <v>0</v>
      </c>
      <c r="N92" s="39"/>
      <c r="O92" s="39">
        <v>0</v>
      </c>
      <c r="P92" s="43"/>
    </row>
    <row r="93" spans="1:16" ht="19.5" customHeight="1">
      <c r="A93" s="265" t="s">
        <v>209</v>
      </c>
      <c r="B93" s="32" t="s">
        <v>210</v>
      </c>
      <c r="C93" s="26"/>
      <c r="D93" s="27">
        <f>E93+F93</f>
        <v>0</v>
      </c>
      <c r="E93" s="27"/>
      <c r="F93" s="27"/>
      <c r="G93" s="27">
        <f>H93+I93</f>
        <v>0</v>
      </c>
      <c r="H93" s="27"/>
      <c r="I93" s="27">
        <v>0</v>
      </c>
      <c r="J93" s="27">
        <f>K93+L93</f>
        <v>0</v>
      </c>
      <c r="K93" s="27"/>
      <c r="L93" s="27">
        <v>0</v>
      </c>
      <c r="M93" s="27">
        <f>N93+O93</f>
        <v>0</v>
      </c>
      <c r="N93" s="27"/>
      <c r="O93" s="27">
        <v>0</v>
      </c>
      <c r="P93" s="33"/>
    </row>
    <row r="94" spans="1:16" ht="19.5" customHeight="1">
      <c r="A94" s="265"/>
      <c r="B94" s="32" t="s">
        <v>211</v>
      </c>
      <c r="C94" s="26"/>
      <c r="D94" s="27">
        <f t="shared" ref="D94:D157" si="9">E94+F94</f>
        <v>0</v>
      </c>
      <c r="E94" s="27"/>
      <c r="F94" s="27"/>
      <c r="G94" s="27">
        <f t="shared" ref="G94:G123" si="10">H94+I94</f>
        <v>0</v>
      </c>
      <c r="H94" s="27"/>
      <c r="I94" s="27">
        <v>0</v>
      </c>
      <c r="J94" s="27">
        <f t="shared" ref="J94:J123" si="11">K94+L94</f>
        <v>0</v>
      </c>
      <c r="K94" s="27"/>
      <c r="L94" s="27">
        <v>0</v>
      </c>
      <c r="M94" s="27">
        <f t="shared" ref="M94:M123" si="12">N94+O94</f>
        <v>0</v>
      </c>
      <c r="N94" s="27"/>
      <c r="O94" s="27">
        <v>0</v>
      </c>
      <c r="P94" s="33"/>
    </row>
    <row r="95" spans="1:16" ht="19.5" customHeight="1">
      <c r="A95" s="265"/>
      <c r="B95" s="32" t="s">
        <v>212</v>
      </c>
      <c r="C95" s="26"/>
      <c r="D95" s="27">
        <f t="shared" si="9"/>
        <v>0</v>
      </c>
      <c r="E95" s="27"/>
      <c r="F95" s="27"/>
      <c r="G95" s="27">
        <f t="shared" si="10"/>
        <v>0</v>
      </c>
      <c r="H95" s="27"/>
      <c r="I95" s="27">
        <v>0</v>
      </c>
      <c r="J95" s="27">
        <f t="shared" si="11"/>
        <v>0</v>
      </c>
      <c r="K95" s="27"/>
      <c r="L95" s="27">
        <v>0</v>
      </c>
      <c r="M95" s="27">
        <f t="shared" si="12"/>
        <v>0</v>
      </c>
      <c r="N95" s="27"/>
      <c r="O95" s="27">
        <v>0</v>
      </c>
      <c r="P95" s="33"/>
    </row>
    <row r="96" spans="1:16" ht="19.5" customHeight="1">
      <c r="A96" s="265"/>
      <c r="B96" s="32" t="s">
        <v>213</v>
      </c>
      <c r="C96" s="26"/>
      <c r="D96" s="27">
        <f t="shared" si="9"/>
        <v>0</v>
      </c>
      <c r="E96" s="27"/>
      <c r="F96" s="27"/>
      <c r="G96" s="27">
        <f t="shared" si="10"/>
        <v>0</v>
      </c>
      <c r="H96" s="27"/>
      <c r="I96" s="27">
        <v>0</v>
      </c>
      <c r="J96" s="27">
        <f t="shared" si="11"/>
        <v>0</v>
      </c>
      <c r="K96" s="27"/>
      <c r="L96" s="27">
        <v>0</v>
      </c>
      <c r="M96" s="27">
        <f t="shared" si="12"/>
        <v>0</v>
      </c>
      <c r="N96" s="27"/>
      <c r="O96" s="27">
        <v>0</v>
      </c>
      <c r="P96" s="33"/>
    </row>
    <row r="97" spans="1:16" ht="19.5" customHeight="1">
      <c r="A97" s="265"/>
      <c r="B97" s="32" t="s">
        <v>214</v>
      </c>
      <c r="C97" s="26"/>
      <c r="D97" s="27">
        <f t="shared" si="9"/>
        <v>0</v>
      </c>
      <c r="E97" s="27"/>
      <c r="F97" s="27"/>
      <c r="G97" s="27">
        <f t="shared" si="10"/>
        <v>0</v>
      </c>
      <c r="H97" s="27"/>
      <c r="I97" s="27">
        <v>0</v>
      </c>
      <c r="J97" s="27">
        <f t="shared" si="11"/>
        <v>0</v>
      </c>
      <c r="K97" s="27"/>
      <c r="L97" s="27">
        <v>0</v>
      </c>
      <c r="M97" s="27">
        <f t="shared" si="12"/>
        <v>0</v>
      </c>
      <c r="N97" s="27"/>
      <c r="O97" s="27">
        <v>0</v>
      </c>
      <c r="P97" s="33"/>
    </row>
    <row r="98" spans="1:16" ht="19.5" customHeight="1">
      <c r="A98" s="265"/>
      <c r="B98" s="32" t="s">
        <v>215</v>
      </c>
      <c r="C98" s="26"/>
      <c r="D98" s="27">
        <f t="shared" si="9"/>
        <v>0</v>
      </c>
      <c r="E98" s="27"/>
      <c r="F98" s="27"/>
      <c r="G98" s="27">
        <f t="shared" si="10"/>
        <v>0</v>
      </c>
      <c r="H98" s="27"/>
      <c r="I98" s="27">
        <v>0</v>
      </c>
      <c r="J98" s="27">
        <f t="shared" si="11"/>
        <v>0</v>
      </c>
      <c r="K98" s="27"/>
      <c r="L98" s="27">
        <v>0</v>
      </c>
      <c r="M98" s="27">
        <f t="shared" si="12"/>
        <v>0</v>
      </c>
      <c r="N98" s="27"/>
      <c r="O98" s="27">
        <v>0</v>
      </c>
      <c r="P98" s="33"/>
    </row>
    <row r="99" spans="1:16" ht="19.5" customHeight="1">
      <c r="A99" s="265"/>
      <c r="B99" s="32" t="s">
        <v>216</v>
      </c>
      <c r="C99" s="26"/>
      <c r="D99" s="27">
        <f t="shared" si="9"/>
        <v>0</v>
      </c>
      <c r="E99" s="27"/>
      <c r="F99" s="27"/>
      <c r="G99" s="27">
        <f t="shared" si="10"/>
        <v>0</v>
      </c>
      <c r="H99" s="27"/>
      <c r="I99" s="27">
        <v>0</v>
      </c>
      <c r="J99" s="27">
        <f t="shared" si="11"/>
        <v>0</v>
      </c>
      <c r="K99" s="27"/>
      <c r="L99" s="27">
        <v>0</v>
      </c>
      <c r="M99" s="27">
        <f t="shared" si="12"/>
        <v>0</v>
      </c>
      <c r="N99" s="27"/>
      <c r="O99" s="27">
        <v>0</v>
      </c>
      <c r="P99" s="33"/>
    </row>
    <row r="100" spans="1:16" ht="19.5" customHeight="1">
      <c r="A100" s="265"/>
      <c r="B100" s="32" t="s">
        <v>217</v>
      </c>
      <c r="C100" s="26"/>
      <c r="D100" s="27">
        <f t="shared" si="9"/>
        <v>0</v>
      </c>
      <c r="E100" s="27"/>
      <c r="F100" s="27"/>
      <c r="G100" s="27">
        <f t="shared" si="10"/>
        <v>0</v>
      </c>
      <c r="H100" s="27"/>
      <c r="I100" s="27">
        <v>0</v>
      </c>
      <c r="J100" s="27">
        <f t="shared" si="11"/>
        <v>0</v>
      </c>
      <c r="K100" s="27"/>
      <c r="L100" s="27">
        <v>0</v>
      </c>
      <c r="M100" s="27">
        <f t="shared" si="12"/>
        <v>0</v>
      </c>
      <c r="N100" s="27"/>
      <c r="O100" s="27">
        <v>0</v>
      </c>
      <c r="P100" s="33"/>
    </row>
    <row r="101" spans="1:16" ht="19.5" customHeight="1">
      <c r="A101" s="265"/>
      <c r="B101" s="32" t="s">
        <v>218</v>
      </c>
      <c r="C101" s="26"/>
      <c r="D101" s="27">
        <f t="shared" si="9"/>
        <v>0</v>
      </c>
      <c r="E101" s="27"/>
      <c r="F101" s="27"/>
      <c r="G101" s="27">
        <f t="shared" si="10"/>
        <v>0</v>
      </c>
      <c r="H101" s="27"/>
      <c r="I101" s="27">
        <v>0</v>
      </c>
      <c r="J101" s="27">
        <f t="shared" si="11"/>
        <v>0</v>
      </c>
      <c r="K101" s="27"/>
      <c r="L101" s="27">
        <v>0</v>
      </c>
      <c r="M101" s="27">
        <f t="shared" si="12"/>
        <v>0</v>
      </c>
      <c r="N101" s="27"/>
      <c r="O101" s="27">
        <v>0</v>
      </c>
      <c r="P101" s="33"/>
    </row>
    <row r="102" spans="1:16" ht="19.5" customHeight="1">
      <c r="A102" s="265" t="s">
        <v>209</v>
      </c>
      <c r="B102" s="32" t="s">
        <v>219</v>
      </c>
      <c r="C102" s="26"/>
      <c r="D102" s="27">
        <f t="shared" si="9"/>
        <v>0</v>
      </c>
      <c r="E102" s="27"/>
      <c r="F102" s="27"/>
      <c r="G102" s="27">
        <f t="shared" si="10"/>
        <v>0</v>
      </c>
      <c r="H102" s="27"/>
      <c r="I102" s="27">
        <v>0</v>
      </c>
      <c r="J102" s="27">
        <f t="shared" si="11"/>
        <v>0</v>
      </c>
      <c r="K102" s="27"/>
      <c r="L102" s="27">
        <v>0</v>
      </c>
      <c r="M102" s="27">
        <f t="shared" si="12"/>
        <v>0</v>
      </c>
      <c r="N102" s="27"/>
      <c r="O102" s="27">
        <v>0</v>
      </c>
      <c r="P102" s="33"/>
    </row>
    <row r="103" spans="1:16" ht="19.5" customHeight="1">
      <c r="A103" s="265"/>
      <c r="B103" s="32" t="s">
        <v>220</v>
      </c>
      <c r="C103" s="26"/>
      <c r="D103" s="27">
        <f t="shared" si="9"/>
        <v>0</v>
      </c>
      <c r="E103" s="27"/>
      <c r="F103" s="27"/>
      <c r="G103" s="27">
        <f t="shared" si="10"/>
        <v>0</v>
      </c>
      <c r="H103" s="27"/>
      <c r="I103" s="27">
        <v>0</v>
      </c>
      <c r="J103" s="27">
        <f t="shared" si="11"/>
        <v>0</v>
      </c>
      <c r="K103" s="27"/>
      <c r="L103" s="27">
        <v>0</v>
      </c>
      <c r="M103" s="27">
        <f t="shared" si="12"/>
        <v>0</v>
      </c>
      <c r="N103" s="27"/>
      <c r="O103" s="27">
        <v>0</v>
      </c>
      <c r="P103" s="33"/>
    </row>
    <row r="104" spans="1:16" ht="19.5" customHeight="1">
      <c r="A104" s="265"/>
      <c r="B104" s="32" t="s">
        <v>221</v>
      </c>
      <c r="C104" s="26"/>
      <c r="D104" s="27">
        <f t="shared" si="9"/>
        <v>0</v>
      </c>
      <c r="E104" s="27"/>
      <c r="F104" s="27"/>
      <c r="G104" s="27">
        <f t="shared" si="10"/>
        <v>0</v>
      </c>
      <c r="H104" s="27"/>
      <c r="I104" s="27">
        <v>0</v>
      </c>
      <c r="J104" s="27">
        <f t="shared" si="11"/>
        <v>0</v>
      </c>
      <c r="K104" s="27"/>
      <c r="L104" s="27">
        <v>0</v>
      </c>
      <c r="M104" s="27">
        <f t="shared" si="12"/>
        <v>0</v>
      </c>
      <c r="N104" s="27"/>
      <c r="O104" s="27">
        <v>0</v>
      </c>
      <c r="P104" s="33"/>
    </row>
    <row r="105" spans="1:16" ht="19.5" customHeight="1">
      <c r="A105" s="265"/>
      <c r="B105" s="32" t="s">
        <v>222</v>
      </c>
      <c r="C105" s="26"/>
      <c r="D105" s="27">
        <f t="shared" si="9"/>
        <v>0</v>
      </c>
      <c r="E105" s="27"/>
      <c r="F105" s="27"/>
      <c r="G105" s="27">
        <f t="shared" si="10"/>
        <v>0</v>
      </c>
      <c r="H105" s="27"/>
      <c r="I105" s="27">
        <v>0</v>
      </c>
      <c r="J105" s="27">
        <f t="shared" si="11"/>
        <v>0</v>
      </c>
      <c r="K105" s="27"/>
      <c r="L105" s="27">
        <v>0</v>
      </c>
      <c r="M105" s="27">
        <f t="shared" si="12"/>
        <v>0</v>
      </c>
      <c r="N105" s="27"/>
      <c r="O105" s="27">
        <v>0</v>
      </c>
      <c r="P105" s="33"/>
    </row>
    <row r="106" spans="1:16" ht="19.5" customHeight="1">
      <c r="A106" s="265"/>
      <c r="B106" s="32" t="s">
        <v>223</v>
      </c>
      <c r="C106" s="26"/>
      <c r="D106" s="27">
        <f t="shared" si="9"/>
        <v>0</v>
      </c>
      <c r="E106" s="27"/>
      <c r="F106" s="27"/>
      <c r="G106" s="27">
        <f t="shared" si="10"/>
        <v>0</v>
      </c>
      <c r="H106" s="27"/>
      <c r="I106" s="27">
        <v>0</v>
      </c>
      <c r="J106" s="27">
        <f t="shared" si="11"/>
        <v>0</v>
      </c>
      <c r="K106" s="27"/>
      <c r="L106" s="27">
        <v>0</v>
      </c>
      <c r="M106" s="27">
        <f t="shared" si="12"/>
        <v>0</v>
      </c>
      <c r="N106" s="27"/>
      <c r="O106" s="27">
        <v>0</v>
      </c>
      <c r="P106" s="33"/>
    </row>
    <row r="107" spans="1:16" ht="19.5" customHeight="1">
      <c r="A107" s="265"/>
      <c r="B107" s="32" t="s">
        <v>224</v>
      </c>
      <c r="C107" s="26"/>
      <c r="D107" s="27">
        <f t="shared" si="9"/>
        <v>0</v>
      </c>
      <c r="E107" s="27"/>
      <c r="F107" s="27"/>
      <c r="G107" s="27">
        <f t="shared" si="10"/>
        <v>0</v>
      </c>
      <c r="H107" s="27"/>
      <c r="I107" s="27">
        <v>0</v>
      </c>
      <c r="J107" s="27">
        <f t="shared" si="11"/>
        <v>0</v>
      </c>
      <c r="K107" s="27"/>
      <c r="L107" s="27">
        <v>0</v>
      </c>
      <c r="M107" s="27">
        <f t="shared" si="12"/>
        <v>0</v>
      </c>
      <c r="N107" s="27"/>
      <c r="O107" s="27">
        <v>0</v>
      </c>
      <c r="P107" s="33"/>
    </row>
    <row r="108" spans="1:16" ht="19.5" customHeight="1">
      <c r="A108" s="265"/>
      <c r="B108" s="32" t="s">
        <v>225</v>
      </c>
      <c r="C108" s="26"/>
      <c r="D108" s="27">
        <f t="shared" si="9"/>
        <v>0</v>
      </c>
      <c r="E108" s="27"/>
      <c r="F108" s="27"/>
      <c r="G108" s="27">
        <f t="shared" si="10"/>
        <v>0</v>
      </c>
      <c r="H108" s="27"/>
      <c r="I108" s="27">
        <v>0</v>
      </c>
      <c r="J108" s="27">
        <f t="shared" si="11"/>
        <v>0</v>
      </c>
      <c r="K108" s="27"/>
      <c r="L108" s="27">
        <v>0</v>
      </c>
      <c r="M108" s="27">
        <f t="shared" si="12"/>
        <v>0</v>
      </c>
      <c r="N108" s="27"/>
      <c r="O108" s="27">
        <v>0</v>
      </c>
      <c r="P108" s="33"/>
    </row>
    <row r="109" spans="1:16" ht="19.5" customHeight="1">
      <c r="A109" s="265"/>
      <c r="B109" s="32" t="s">
        <v>226</v>
      </c>
      <c r="C109" s="26"/>
      <c r="D109" s="27">
        <f t="shared" si="9"/>
        <v>0</v>
      </c>
      <c r="E109" s="27"/>
      <c r="F109" s="27"/>
      <c r="G109" s="27">
        <f t="shared" si="10"/>
        <v>0</v>
      </c>
      <c r="H109" s="27"/>
      <c r="I109" s="27">
        <v>0</v>
      </c>
      <c r="J109" s="27">
        <f t="shared" si="11"/>
        <v>0</v>
      </c>
      <c r="K109" s="27"/>
      <c r="L109" s="27">
        <v>0</v>
      </c>
      <c r="M109" s="27">
        <f t="shared" si="12"/>
        <v>0</v>
      </c>
      <c r="N109" s="27"/>
      <c r="O109" s="27">
        <v>0</v>
      </c>
      <c r="P109" s="33"/>
    </row>
    <row r="110" spans="1:16" ht="19.5" customHeight="1">
      <c r="A110" s="265"/>
      <c r="B110" s="32" t="s">
        <v>227</v>
      </c>
      <c r="C110" s="26"/>
      <c r="D110" s="27">
        <f t="shared" si="9"/>
        <v>0</v>
      </c>
      <c r="E110" s="27"/>
      <c r="F110" s="27"/>
      <c r="G110" s="27">
        <f t="shared" si="10"/>
        <v>0</v>
      </c>
      <c r="H110" s="27"/>
      <c r="I110" s="27">
        <v>0</v>
      </c>
      <c r="J110" s="27">
        <f t="shared" si="11"/>
        <v>0</v>
      </c>
      <c r="K110" s="27"/>
      <c r="L110" s="27">
        <v>0</v>
      </c>
      <c r="M110" s="27">
        <f t="shared" si="12"/>
        <v>0</v>
      </c>
      <c r="N110" s="27"/>
      <c r="O110" s="27">
        <v>0</v>
      </c>
      <c r="P110" s="33"/>
    </row>
    <row r="111" spans="1:16" ht="19.5" customHeight="1">
      <c r="A111" s="265"/>
      <c r="B111" s="32" t="s">
        <v>228</v>
      </c>
      <c r="C111" s="26"/>
      <c r="D111" s="27">
        <f t="shared" si="9"/>
        <v>0</v>
      </c>
      <c r="E111" s="27"/>
      <c r="F111" s="27"/>
      <c r="G111" s="27">
        <f t="shared" si="10"/>
        <v>0</v>
      </c>
      <c r="H111" s="27"/>
      <c r="I111" s="27">
        <v>0</v>
      </c>
      <c r="J111" s="27">
        <f t="shared" si="11"/>
        <v>0</v>
      </c>
      <c r="K111" s="27"/>
      <c r="L111" s="27">
        <v>0</v>
      </c>
      <c r="M111" s="27">
        <f t="shared" si="12"/>
        <v>0</v>
      </c>
      <c r="N111" s="27"/>
      <c r="O111" s="27">
        <v>0</v>
      </c>
      <c r="P111" s="33"/>
    </row>
    <row r="112" spans="1:16" ht="19.5" customHeight="1">
      <c r="A112" s="265"/>
      <c r="B112" s="32" t="s">
        <v>229</v>
      </c>
      <c r="C112" s="26"/>
      <c r="D112" s="27">
        <f t="shared" si="9"/>
        <v>0</v>
      </c>
      <c r="E112" s="27"/>
      <c r="F112" s="27"/>
      <c r="G112" s="27">
        <f t="shared" si="10"/>
        <v>0</v>
      </c>
      <c r="H112" s="27"/>
      <c r="I112" s="27">
        <v>0</v>
      </c>
      <c r="J112" s="27">
        <f t="shared" si="11"/>
        <v>0</v>
      </c>
      <c r="K112" s="27"/>
      <c r="L112" s="27">
        <v>0</v>
      </c>
      <c r="M112" s="27">
        <f t="shared" si="12"/>
        <v>0</v>
      </c>
      <c r="N112" s="27"/>
      <c r="O112" s="27">
        <v>0</v>
      </c>
      <c r="P112" s="33"/>
    </row>
    <row r="113" spans="1:16" ht="19.5" customHeight="1">
      <c r="A113" s="265"/>
      <c r="B113" s="32" t="s">
        <v>230</v>
      </c>
      <c r="C113" s="26"/>
      <c r="D113" s="27">
        <f t="shared" si="9"/>
        <v>0</v>
      </c>
      <c r="E113" s="27"/>
      <c r="F113" s="27"/>
      <c r="G113" s="27">
        <f t="shared" si="10"/>
        <v>0</v>
      </c>
      <c r="H113" s="27"/>
      <c r="I113" s="27">
        <v>0</v>
      </c>
      <c r="J113" s="27">
        <f t="shared" si="11"/>
        <v>0</v>
      </c>
      <c r="K113" s="27"/>
      <c r="L113" s="27">
        <v>0</v>
      </c>
      <c r="M113" s="27">
        <f t="shared" si="12"/>
        <v>0</v>
      </c>
      <c r="N113" s="27"/>
      <c r="O113" s="27">
        <v>0</v>
      </c>
      <c r="P113" s="33"/>
    </row>
    <row r="114" spans="1:16" ht="19.5" customHeight="1">
      <c r="A114" s="265"/>
      <c r="B114" s="32" t="s">
        <v>231</v>
      </c>
      <c r="C114" s="26"/>
      <c r="D114" s="27">
        <f t="shared" si="9"/>
        <v>0</v>
      </c>
      <c r="E114" s="27"/>
      <c r="F114" s="27"/>
      <c r="G114" s="27">
        <f t="shared" si="10"/>
        <v>0</v>
      </c>
      <c r="H114" s="27"/>
      <c r="I114" s="27">
        <v>0</v>
      </c>
      <c r="J114" s="27">
        <f t="shared" si="11"/>
        <v>0</v>
      </c>
      <c r="K114" s="27"/>
      <c r="L114" s="27">
        <v>0</v>
      </c>
      <c r="M114" s="27">
        <f t="shared" si="12"/>
        <v>0</v>
      </c>
      <c r="N114" s="27"/>
      <c r="O114" s="27">
        <v>0</v>
      </c>
      <c r="P114" s="33"/>
    </row>
    <row r="115" spans="1:16" ht="19.5" customHeight="1">
      <c r="A115" s="265"/>
      <c r="B115" s="32" t="s">
        <v>232</v>
      </c>
      <c r="C115" s="26"/>
      <c r="D115" s="27">
        <f t="shared" si="9"/>
        <v>0</v>
      </c>
      <c r="E115" s="27"/>
      <c r="F115" s="27"/>
      <c r="G115" s="27">
        <f t="shared" si="10"/>
        <v>0</v>
      </c>
      <c r="H115" s="27"/>
      <c r="I115" s="27">
        <v>0</v>
      </c>
      <c r="J115" s="27">
        <f t="shared" si="11"/>
        <v>0</v>
      </c>
      <c r="K115" s="27"/>
      <c r="L115" s="27">
        <v>0</v>
      </c>
      <c r="M115" s="27">
        <f t="shared" si="12"/>
        <v>0</v>
      </c>
      <c r="N115" s="27"/>
      <c r="O115" s="27">
        <v>0</v>
      </c>
      <c r="P115" s="33"/>
    </row>
    <row r="116" spans="1:16" ht="19.5" customHeight="1">
      <c r="A116" s="265"/>
      <c r="B116" s="32" t="s">
        <v>233</v>
      </c>
      <c r="C116" s="26"/>
      <c r="D116" s="27">
        <f t="shared" si="9"/>
        <v>0</v>
      </c>
      <c r="E116" s="27"/>
      <c r="F116" s="27"/>
      <c r="G116" s="27">
        <f t="shared" si="10"/>
        <v>0</v>
      </c>
      <c r="H116" s="27"/>
      <c r="I116" s="27">
        <v>0</v>
      </c>
      <c r="J116" s="27">
        <f t="shared" si="11"/>
        <v>0</v>
      </c>
      <c r="K116" s="27"/>
      <c r="L116" s="27">
        <v>0</v>
      </c>
      <c r="M116" s="27">
        <f t="shared" si="12"/>
        <v>0</v>
      </c>
      <c r="N116" s="27"/>
      <c r="O116" s="27">
        <v>0</v>
      </c>
      <c r="P116" s="33"/>
    </row>
    <row r="117" spans="1:16" ht="19.5" customHeight="1">
      <c r="A117" s="265"/>
      <c r="B117" s="32" t="s">
        <v>234</v>
      </c>
      <c r="C117" s="26"/>
      <c r="D117" s="27">
        <f t="shared" si="9"/>
        <v>0</v>
      </c>
      <c r="E117" s="27"/>
      <c r="F117" s="27"/>
      <c r="G117" s="27">
        <f t="shared" si="10"/>
        <v>0</v>
      </c>
      <c r="H117" s="27"/>
      <c r="I117" s="27">
        <v>0</v>
      </c>
      <c r="J117" s="27">
        <f t="shared" si="11"/>
        <v>0</v>
      </c>
      <c r="K117" s="27"/>
      <c r="L117" s="27">
        <v>0</v>
      </c>
      <c r="M117" s="27">
        <f t="shared" si="12"/>
        <v>0</v>
      </c>
      <c r="N117" s="27"/>
      <c r="O117" s="27">
        <v>0</v>
      </c>
      <c r="P117" s="33"/>
    </row>
    <row r="118" spans="1:16" ht="19.5" customHeight="1">
      <c r="A118" s="265"/>
      <c r="B118" s="32" t="s">
        <v>235</v>
      </c>
      <c r="C118" s="26"/>
      <c r="D118" s="27">
        <f t="shared" si="9"/>
        <v>0</v>
      </c>
      <c r="E118" s="27"/>
      <c r="F118" s="27"/>
      <c r="G118" s="27">
        <f t="shared" si="10"/>
        <v>0</v>
      </c>
      <c r="H118" s="27"/>
      <c r="I118" s="27">
        <v>0</v>
      </c>
      <c r="J118" s="27">
        <f t="shared" si="11"/>
        <v>0</v>
      </c>
      <c r="K118" s="27"/>
      <c r="L118" s="27">
        <v>0</v>
      </c>
      <c r="M118" s="27">
        <f t="shared" si="12"/>
        <v>0</v>
      </c>
      <c r="N118" s="27"/>
      <c r="O118" s="27">
        <v>0</v>
      </c>
      <c r="P118" s="33"/>
    </row>
    <row r="119" spans="1:16" ht="19.5" customHeight="1">
      <c r="A119" s="265"/>
      <c r="B119" s="32" t="s">
        <v>236</v>
      </c>
      <c r="C119" s="26"/>
      <c r="D119" s="27">
        <f t="shared" si="9"/>
        <v>0</v>
      </c>
      <c r="E119" s="27"/>
      <c r="F119" s="27"/>
      <c r="G119" s="27">
        <f t="shared" si="10"/>
        <v>0</v>
      </c>
      <c r="H119" s="27"/>
      <c r="I119" s="27">
        <v>0</v>
      </c>
      <c r="J119" s="27">
        <f t="shared" si="11"/>
        <v>0</v>
      </c>
      <c r="K119" s="27"/>
      <c r="L119" s="27">
        <v>0</v>
      </c>
      <c r="M119" s="27">
        <f t="shared" si="12"/>
        <v>0</v>
      </c>
      <c r="N119" s="27"/>
      <c r="O119" s="27">
        <v>0</v>
      </c>
      <c r="P119" s="33"/>
    </row>
    <row r="120" spans="1:16" ht="19.5" customHeight="1">
      <c r="A120" s="265"/>
      <c r="B120" s="32" t="s">
        <v>237</v>
      </c>
      <c r="C120" s="26"/>
      <c r="D120" s="27">
        <f t="shared" si="9"/>
        <v>0</v>
      </c>
      <c r="E120" s="27"/>
      <c r="F120" s="27"/>
      <c r="G120" s="27">
        <f t="shared" si="10"/>
        <v>0</v>
      </c>
      <c r="H120" s="27"/>
      <c r="I120" s="27">
        <v>0</v>
      </c>
      <c r="J120" s="27">
        <f t="shared" si="11"/>
        <v>0</v>
      </c>
      <c r="K120" s="27"/>
      <c r="L120" s="27">
        <v>0</v>
      </c>
      <c r="M120" s="27">
        <f t="shared" si="12"/>
        <v>0</v>
      </c>
      <c r="N120" s="27"/>
      <c r="O120" s="27">
        <v>0</v>
      </c>
      <c r="P120" s="33"/>
    </row>
    <row r="121" spans="1:16" ht="19.5" customHeight="1">
      <c r="A121" s="265"/>
      <c r="B121" s="32" t="s">
        <v>238</v>
      </c>
      <c r="C121" s="26"/>
      <c r="D121" s="27">
        <f t="shared" si="9"/>
        <v>0</v>
      </c>
      <c r="E121" s="27"/>
      <c r="F121" s="27"/>
      <c r="G121" s="27">
        <f t="shared" si="10"/>
        <v>0</v>
      </c>
      <c r="H121" s="27"/>
      <c r="I121" s="27">
        <v>0</v>
      </c>
      <c r="J121" s="27">
        <f t="shared" si="11"/>
        <v>0</v>
      </c>
      <c r="K121" s="27"/>
      <c r="L121" s="27">
        <v>0</v>
      </c>
      <c r="M121" s="27">
        <f t="shared" si="12"/>
        <v>0</v>
      </c>
      <c r="N121" s="27"/>
      <c r="O121" s="27">
        <v>0</v>
      </c>
      <c r="P121" s="33"/>
    </row>
    <row r="122" spans="1:16" ht="19.5" customHeight="1">
      <c r="A122" s="265"/>
      <c r="B122" s="32" t="s">
        <v>239</v>
      </c>
      <c r="C122" s="26"/>
      <c r="D122" s="27">
        <f t="shared" si="9"/>
        <v>0</v>
      </c>
      <c r="E122" s="27"/>
      <c r="F122" s="27"/>
      <c r="G122" s="27">
        <f t="shared" si="10"/>
        <v>0</v>
      </c>
      <c r="H122" s="27"/>
      <c r="I122" s="27">
        <v>0</v>
      </c>
      <c r="J122" s="27">
        <f t="shared" si="11"/>
        <v>0</v>
      </c>
      <c r="K122" s="27"/>
      <c r="L122" s="27">
        <v>0</v>
      </c>
      <c r="M122" s="27">
        <f t="shared" si="12"/>
        <v>0</v>
      </c>
      <c r="N122" s="27"/>
      <c r="O122" s="27">
        <v>0</v>
      </c>
      <c r="P122" s="33"/>
    </row>
    <row r="123" spans="1:16" ht="19.5" customHeight="1">
      <c r="A123" s="265"/>
      <c r="B123" s="32" t="s">
        <v>240</v>
      </c>
      <c r="C123" s="26"/>
      <c r="D123" s="27">
        <f t="shared" si="9"/>
        <v>0</v>
      </c>
      <c r="E123" s="27"/>
      <c r="F123" s="27"/>
      <c r="G123" s="27">
        <f t="shared" si="10"/>
        <v>0</v>
      </c>
      <c r="H123" s="27"/>
      <c r="I123" s="27">
        <v>0</v>
      </c>
      <c r="J123" s="27">
        <f t="shared" si="11"/>
        <v>0</v>
      </c>
      <c r="K123" s="27"/>
      <c r="L123" s="27">
        <v>0</v>
      </c>
      <c r="M123" s="27">
        <f t="shared" si="12"/>
        <v>0</v>
      </c>
      <c r="N123" s="27"/>
      <c r="O123" s="27">
        <v>0</v>
      </c>
      <c r="P123" s="33"/>
    </row>
    <row r="124" spans="1:16" s="46" customFormat="1" ht="19.5" customHeight="1">
      <c r="A124" s="265"/>
      <c r="B124" s="42" t="s">
        <v>39</v>
      </c>
      <c r="C124" s="38"/>
      <c r="D124" s="38">
        <f>E124+F124</f>
        <v>0</v>
      </c>
      <c r="E124" s="39"/>
      <c r="F124" s="39"/>
      <c r="G124" s="38">
        <f>H124+I124</f>
        <v>0</v>
      </c>
      <c r="H124" s="39"/>
      <c r="I124" s="39">
        <v>0</v>
      </c>
      <c r="J124" s="38">
        <f>K124+L124</f>
        <v>0</v>
      </c>
      <c r="K124" s="39"/>
      <c r="L124" s="39">
        <v>0</v>
      </c>
      <c r="M124" s="38">
        <f>N124+O124</f>
        <v>0</v>
      </c>
      <c r="N124" s="39"/>
      <c r="O124" s="39">
        <v>0</v>
      </c>
      <c r="P124" s="45"/>
    </row>
    <row r="125" spans="1:16" ht="19.5" customHeight="1">
      <c r="A125" s="265" t="s">
        <v>241</v>
      </c>
      <c r="B125" s="32" t="s">
        <v>242</v>
      </c>
      <c r="C125" s="26"/>
      <c r="D125" s="27">
        <f t="shared" si="9"/>
        <v>0</v>
      </c>
      <c r="E125" s="27"/>
      <c r="F125" s="27"/>
      <c r="G125" s="27">
        <f>H125+I125</f>
        <v>0</v>
      </c>
      <c r="H125" s="27"/>
      <c r="I125" s="27">
        <v>0</v>
      </c>
      <c r="J125" s="27">
        <f>K125+L125</f>
        <v>0</v>
      </c>
      <c r="K125" s="27"/>
      <c r="L125" s="27">
        <v>0</v>
      </c>
      <c r="M125" s="27">
        <f>N125+O125</f>
        <v>0</v>
      </c>
      <c r="N125" s="27"/>
      <c r="O125" s="27">
        <v>0</v>
      </c>
      <c r="P125" s="33"/>
    </row>
    <row r="126" spans="1:16" ht="19.5" customHeight="1">
      <c r="A126" s="265"/>
      <c r="B126" s="32" t="s">
        <v>243</v>
      </c>
      <c r="C126" s="26"/>
      <c r="D126" s="27">
        <f t="shared" si="9"/>
        <v>0</v>
      </c>
      <c r="E126" s="27"/>
      <c r="F126" s="27"/>
      <c r="G126" s="27">
        <f t="shared" ref="G126:G157" si="13">H126+I126</f>
        <v>0</v>
      </c>
      <c r="H126" s="27"/>
      <c r="I126" s="27">
        <v>0</v>
      </c>
      <c r="J126" s="27">
        <f t="shared" ref="J126:J157" si="14">K126+L126</f>
        <v>0</v>
      </c>
      <c r="K126" s="27"/>
      <c r="L126" s="27">
        <v>0</v>
      </c>
      <c r="M126" s="27">
        <f t="shared" ref="M126:M157" si="15">N126+O126</f>
        <v>0</v>
      </c>
      <c r="N126" s="27"/>
      <c r="O126" s="27">
        <v>0</v>
      </c>
      <c r="P126" s="33"/>
    </row>
    <row r="127" spans="1:16" ht="19.5" customHeight="1">
      <c r="A127" s="265" t="s">
        <v>241</v>
      </c>
      <c r="B127" s="32" t="s">
        <v>244</v>
      </c>
      <c r="C127" s="26"/>
      <c r="D127" s="27">
        <f t="shared" si="9"/>
        <v>0</v>
      </c>
      <c r="E127" s="27"/>
      <c r="F127" s="27"/>
      <c r="G127" s="27">
        <f t="shared" si="13"/>
        <v>0</v>
      </c>
      <c r="H127" s="27"/>
      <c r="I127" s="27">
        <v>0</v>
      </c>
      <c r="J127" s="27">
        <f t="shared" si="14"/>
        <v>0</v>
      </c>
      <c r="K127" s="27"/>
      <c r="L127" s="27">
        <v>0</v>
      </c>
      <c r="M127" s="27">
        <f t="shared" si="15"/>
        <v>0</v>
      </c>
      <c r="N127" s="27"/>
      <c r="O127" s="27">
        <v>0</v>
      </c>
      <c r="P127" s="33"/>
    </row>
    <row r="128" spans="1:16" ht="19.5" customHeight="1">
      <c r="A128" s="265"/>
      <c r="B128" s="32" t="s">
        <v>245</v>
      </c>
      <c r="C128" s="26"/>
      <c r="D128" s="27">
        <f t="shared" si="9"/>
        <v>0</v>
      </c>
      <c r="E128" s="27"/>
      <c r="F128" s="27"/>
      <c r="G128" s="27">
        <f t="shared" si="13"/>
        <v>0</v>
      </c>
      <c r="H128" s="27"/>
      <c r="I128" s="27">
        <v>0</v>
      </c>
      <c r="J128" s="27">
        <f t="shared" si="14"/>
        <v>0</v>
      </c>
      <c r="K128" s="27"/>
      <c r="L128" s="27">
        <v>0</v>
      </c>
      <c r="M128" s="27">
        <f t="shared" si="15"/>
        <v>0</v>
      </c>
      <c r="N128" s="27"/>
      <c r="O128" s="27">
        <v>0</v>
      </c>
      <c r="P128" s="33"/>
    </row>
    <row r="129" spans="1:16" ht="19.5" customHeight="1">
      <c r="A129" s="265"/>
      <c r="B129" s="32" t="s">
        <v>246</v>
      </c>
      <c r="C129" s="26"/>
      <c r="D129" s="27">
        <f t="shared" si="9"/>
        <v>0</v>
      </c>
      <c r="E129" s="27"/>
      <c r="F129" s="27"/>
      <c r="G129" s="27">
        <f t="shared" si="13"/>
        <v>0</v>
      </c>
      <c r="H129" s="27"/>
      <c r="I129" s="27">
        <v>0</v>
      </c>
      <c r="J129" s="27">
        <f t="shared" si="14"/>
        <v>0</v>
      </c>
      <c r="K129" s="27"/>
      <c r="L129" s="27">
        <v>0</v>
      </c>
      <c r="M129" s="27">
        <f t="shared" si="15"/>
        <v>0</v>
      </c>
      <c r="N129" s="27"/>
      <c r="O129" s="27">
        <v>0</v>
      </c>
      <c r="P129" s="33"/>
    </row>
    <row r="130" spans="1:16" ht="19.5" customHeight="1">
      <c r="A130" s="265"/>
      <c r="B130" s="32" t="s">
        <v>247</v>
      </c>
      <c r="C130" s="26"/>
      <c r="D130" s="27">
        <f t="shared" si="9"/>
        <v>0</v>
      </c>
      <c r="E130" s="27"/>
      <c r="F130" s="27"/>
      <c r="G130" s="27">
        <f t="shared" si="13"/>
        <v>0</v>
      </c>
      <c r="H130" s="27"/>
      <c r="I130" s="27">
        <v>0</v>
      </c>
      <c r="J130" s="27">
        <f t="shared" si="14"/>
        <v>0</v>
      </c>
      <c r="K130" s="27"/>
      <c r="L130" s="27">
        <v>0</v>
      </c>
      <c r="M130" s="27">
        <f t="shared" si="15"/>
        <v>0</v>
      </c>
      <c r="N130" s="27"/>
      <c r="O130" s="27">
        <v>0</v>
      </c>
      <c r="P130" s="33"/>
    </row>
    <row r="131" spans="1:16" ht="19.5" customHeight="1">
      <c r="A131" s="265"/>
      <c r="B131" s="32" t="s">
        <v>248</v>
      </c>
      <c r="C131" s="26"/>
      <c r="D131" s="27">
        <f t="shared" si="9"/>
        <v>0</v>
      </c>
      <c r="E131" s="27"/>
      <c r="F131" s="27"/>
      <c r="G131" s="27">
        <f t="shared" si="13"/>
        <v>0</v>
      </c>
      <c r="H131" s="27"/>
      <c r="I131" s="27">
        <v>0</v>
      </c>
      <c r="J131" s="27">
        <f t="shared" si="14"/>
        <v>0</v>
      </c>
      <c r="K131" s="27"/>
      <c r="L131" s="27">
        <v>0</v>
      </c>
      <c r="M131" s="27">
        <f t="shared" si="15"/>
        <v>0</v>
      </c>
      <c r="N131" s="27"/>
      <c r="O131" s="27">
        <v>0</v>
      </c>
      <c r="P131" s="33"/>
    </row>
    <row r="132" spans="1:16" ht="19.5" customHeight="1">
      <c r="A132" s="265"/>
      <c r="B132" s="32" t="s">
        <v>249</v>
      </c>
      <c r="C132" s="26"/>
      <c r="D132" s="27">
        <f t="shared" si="9"/>
        <v>0</v>
      </c>
      <c r="E132" s="27"/>
      <c r="F132" s="27"/>
      <c r="G132" s="27">
        <f t="shared" si="13"/>
        <v>0</v>
      </c>
      <c r="H132" s="27"/>
      <c r="I132" s="27">
        <v>0</v>
      </c>
      <c r="J132" s="27">
        <f t="shared" si="14"/>
        <v>0</v>
      </c>
      <c r="K132" s="27"/>
      <c r="L132" s="27">
        <v>0</v>
      </c>
      <c r="M132" s="27">
        <f t="shared" si="15"/>
        <v>0</v>
      </c>
      <c r="N132" s="27"/>
      <c r="O132" s="27">
        <v>0</v>
      </c>
      <c r="P132" s="33"/>
    </row>
    <row r="133" spans="1:16" ht="19.5" customHeight="1">
      <c r="A133" s="265"/>
      <c r="B133" s="32" t="s">
        <v>250</v>
      </c>
      <c r="C133" s="26"/>
      <c r="D133" s="27">
        <f t="shared" si="9"/>
        <v>0</v>
      </c>
      <c r="E133" s="27"/>
      <c r="F133" s="27"/>
      <c r="G133" s="27">
        <f t="shared" si="13"/>
        <v>0</v>
      </c>
      <c r="H133" s="27"/>
      <c r="I133" s="27">
        <v>0</v>
      </c>
      <c r="J133" s="27">
        <f t="shared" si="14"/>
        <v>0</v>
      </c>
      <c r="K133" s="27"/>
      <c r="L133" s="27">
        <v>0</v>
      </c>
      <c r="M133" s="27">
        <f t="shared" si="15"/>
        <v>0</v>
      </c>
      <c r="N133" s="27"/>
      <c r="O133" s="27">
        <v>0</v>
      </c>
      <c r="P133" s="33"/>
    </row>
    <row r="134" spans="1:16" ht="19.5" customHeight="1">
      <c r="A134" s="265"/>
      <c r="B134" s="32" t="s">
        <v>251</v>
      </c>
      <c r="C134" s="26"/>
      <c r="D134" s="27">
        <f t="shared" si="9"/>
        <v>0</v>
      </c>
      <c r="E134" s="27"/>
      <c r="F134" s="27"/>
      <c r="G134" s="27">
        <f t="shared" si="13"/>
        <v>0</v>
      </c>
      <c r="H134" s="27"/>
      <c r="I134" s="27">
        <v>0</v>
      </c>
      <c r="J134" s="27">
        <f t="shared" si="14"/>
        <v>0</v>
      </c>
      <c r="K134" s="27"/>
      <c r="L134" s="27">
        <v>0</v>
      </c>
      <c r="M134" s="27">
        <f t="shared" si="15"/>
        <v>0</v>
      </c>
      <c r="N134" s="27"/>
      <c r="O134" s="27">
        <v>0</v>
      </c>
      <c r="P134" s="33"/>
    </row>
    <row r="135" spans="1:16" ht="19.5" customHeight="1">
      <c r="A135" s="265"/>
      <c r="B135" s="32" t="s">
        <v>252</v>
      </c>
      <c r="C135" s="26"/>
      <c r="D135" s="27">
        <f t="shared" si="9"/>
        <v>0</v>
      </c>
      <c r="E135" s="27"/>
      <c r="F135" s="27"/>
      <c r="G135" s="27">
        <f t="shared" si="13"/>
        <v>0</v>
      </c>
      <c r="H135" s="27"/>
      <c r="I135" s="27">
        <v>0</v>
      </c>
      <c r="J135" s="27">
        <f t="shared" si="14"/>
        <v>0</v>
      </c>
      <c r="K135" s="27"/>
      <c r="L135" s="27">
        <v>0</v>
      </c>
      <c r="M135" s="27">
        <f t="shared" si="15"/>
        <v>0</v>
      </c>
      <c r="N135" s="27"/>
      <c r="O135" s="27">
        <v>0</v>
      </c>
      <c r="P135" s="33"/>
    </row>
    <row r="136" spans="1:16" ht="19.5" customHeight="1">
      <c r="A136" s="265"/>
      <c r="B136" s="32" t="s">
        <v>253</v>
      </c>
      <c r="C136" s="26"/>
      <c r="D136" s="27">
        <f t="shared" si="9"/>
        <v>0</v>
      </c>
      <c r="E136" s="27"/>
      <c r="F136" s="27"/>
      <c r="G136" s="27">
        <f t="shared" si="13"/>
        <v>0</v>
      </c>
      <c r="H136" s="27"/>
      <c r="I136" s="27">
        <v>0</v>
      </c>
      <c r="J136" s="27">
        <f t="shared" si="14"/>
        <v>0</v>
      </c>
      <c r="K136" s="27"/>
      <c r="L136" s="27">
        <v>0</v>
      </c>
      <c r="M136" s="27">
        <f t="shared" si="15"/>
        <v>0</v>
      </c>
      <c r="N136" s="27"/>
      <c r="O136" s="27">
        <v>0</v>
      </c>
      <c r="P136" s="33"/>
    </row>
    <row r="137" spans="1:16" ht="19.5" customHeight="1">
      <c r="A137" s="265"/>
      <c r="B137" s="32" t="s">
        <v>254</v>
      </c>
      <c r="C137" s="26"/>
      <c r="D137" s="27">
        <f t="shared" si="9"/>
        <v>0</v>
      </c>
      <c r="E137" s="27"/>
      <c r="F137" s="27"/>
      <c r="G137" s="27">
        <f t="shared" si="13"/>
        <v>0</v>
      </c>
      <c r="H137" s="27"/>
      <c r="I137" s="27">
        <v>0</v>
      </c>
      <c r="J137" s="27">
        <f t="shared" si="14"/>
        <v>0</v>
      </c>
      <c r="K137" s="27"/>
      <c r="L137" s="27">
        <v>0</v>
      </c>
      <c r="M137" s="27">
        <f t="shared" si="15"/>
        <v>0</v>
      </c>
      <c r="N137" s="27"/>
      <c r="O137" s="27">
        <v>0</v>
      </c>
      <c r="P137" s="33"/>
    </row>
    <row r="138" spans="1:16" ht="19.5" customHeight="1">
      <c r="A138" s="265"/>
      <c r="B138" s="32" t="s">
        <v>255</v>
      </c>
      <c r="C138" s="26"/>
      <c r="D138" s="27">
        <f t="shared" si="9"/>
        <v>0</v>
      </c>
      <c r="E138" s="27"/>
      <c r="F138" s="27"/>
      <c r="G138" s="27">
        <f t="shared" si="13"/>
        <v>0</v>
      </c>
      <c r="H138" s="27"/>
      <c r="I138" s="27">
        <v>0</v>
      </c>
      <c r="J138" s="27">
        <f t="shared" si="14"/>
        <v>0</v>
      </c>
      <c r="K138" s="27"/>
      <c r="L138" s="27">
        <v>0</v>
      </c>
      <c r="M138" s="27">
        <f t="shared" si="15"/>
        <v>0</v>
      </c>
      <c r="N138" s="27"/>
      <c r="O138" s="27">
        <v>0</v>
      </c>
      <c r="P138" s="33"/>
    </row>
    <row r="139" spans="1:16" ht="19.5" customHeight="1">
      <c r="A139" s="265"/>
      <c r="B139" s="32" t="s">
        <v>256</v>
      </c>
      <c r="C139" s="26"/>
      <c r="D139" s="27">
        <f t="shared" si="9"/>
        <v>0</v>
      </c>
      <c r="E139" s="27"/>
      <c r="F139" s="27"/>
      <c r="G139" s="27">
        <f t="shared" si="13"/>
        <v>0</v>
      </c>
      <c r="H139" s="27"/>
      <c r="I139" s="27">
        <v>0</v>
      </c>
      <c r="J139" s="27">
        <f t="shared" si="14"/>
        <v>0</v>
      </c>
      <c r="K139" s="27"/>
      <c r="L139" s="27">
        <v>0</v>
      </c>
      <c r="M139" s="27">
        <f t="shared" si="15"/>
        <v>0</v>
      </c>
      <c r="N139" s="27"/>
      <c r="O139" s="27">
        <v>0</v>
      </c>
      <c r="P139" s="33"/>
    </row>
    <row r="140" spans="1:16" ht="19.5" customHeight="1">
      <c r="A140" s="265"/>
      <c r="B140" s="32" t="s">
        <v>257</v>
      </c>
      <c r="C140" s="26"/>
      <c r="D140" s="27">
        <f t="shared" si="9"/>
        <v>0</v>
      </c>
      <c r="E140" s="27"/>
      <c r="F140" s="27"/>
      <c r="G140" s="27">
        <f t="shared" si="13"/>
        <v>0</v>
      </c>
      <c r="H140" s="27"/>
      <c r="I140" s="27">
        <v>0</v>
      </c>
      <c r="J140" s="27">
        <f t="shared" si="14"/>
        <v>0</v>
      </c>
      <c r="K140" s="27"/>
      <c r="L140" s="27">
        <v>0</v>
      </c>
      <c r="M140" s="27">
        <f t="shared" si="15"/>
        <v>0</v>
      </c>
      <c r="N140" s="27"/>
      <c r="O140" s="27">
        <v>0</v>
      </c>
      <c r="P140" s="33"/>
    </row>
    <row r="141" spans="1:16" ht="19.5" customHeight="1">
      <c r="A141" s="265"/>
      <c r="B141" s="32" t="s">
        <v>258</v>
      </c>
      <c r="C141" s="26"/>
      <c r="D141" s="27">
        <f t="shared" si="9"/>
        <v>0</v>
      </c>
      <c r="E141" s="27"/>
      <c r="F141" s="27"/>
      <c r="G141" s="27">
        <f t="shared" si="13"/>
        <v>0</v>
      </c>
      <c r="H141" s="27"/>
      <c r="I141" s="27">
        <v>0</v>
      </c>
      <c r="J141" s="27">
        <f t="shared" si="14"/>
        <v>0</v>
      </c>
      <c r="K141" s="27"/>
      <c r="L141" s="27">
        <v>0</v>
      </c>
      <c r="M141" s="27">
        <f t="shared" si="15"/>
        <v>0</v>
      </c>
      <c r="N141" s="27"/>
      <c r="O141" s="27">
        <v>0</v>
      </c>
      <c r="P141" s="33"/>
    </row>
    <row r="142" spans="1:16" ht="19.5" customHeight="1">
      <c r="A142" s="265"/>
      <c r="B142" s="32" t="s">
        <v>259</v>
      </c>
      <c r="C142" s="26"/>
      <c r="D142" s="27">
        <f t="shared" si="9"/>
        <v>0</v>
      </c>
      <c r="E142" s="27"/>
      <c r="F142" s="27"/>
      <c r="G142" s="27">
        <f t="shared" si="13"/>
        <v>0</v>
      </c>
      <c r="H142" s="27"/>
      <c r="I142" s="27">
        <v>0</v>
      </c>
      <c r="J142" s="27">
        <f t="shared" si="14"/>
        <v>0</v>
      </c>
      <c r="K142" s="27"/>
      <c r="L142" s="27">
        <v>0</v>
      </c>
      <c r="M142" s="27">
        <f t="shared" si="15"/>
        <v>0</v>
      </c>
      <c r="N142" s="27"/>
      <c r="O142" s="27">
        <v>0</v>
      </c>
      <c r="P142" s="33"/>
    </row>
    <row r="143" spans="1:16" ht="19.5" customHeight="1">
      <c r="A143" s="265"/>
      <c r="B143" s="32" t="s">
        <v>260</v>
      </c>
      <c r="C143" s="26"/>
      <c r="D143" s="27">
        <f t="shared" si="9"/>
        <v>0</v>
      </c>
      <c r="E143" s="27"/>
      <c r="F143" s="27"/>
      <c r="G143" s="27">
        <f t="shared" si="13"/>
        <v>0</v>
      </c>
      <c r="H143" s="27"/>
      <c r="I143" s="27">
        <v>0</v>
      </c>
      <c r="J143" s="27">
        <f t="shared" si="14"/>
        <v>0</v>
      </c>
      <c r="K143" s="27"/>
      <c r="L143" s="27">
        <v>0</v>
      </c>
      <c r="M143" s="27">
        <f t="shared" si="15"/>
        <v>0</v>
      </c>
      <c r="N143" s="27"/>
      <c r="O143" s="27">
        <v>0</v>
      </c>
      <c r="P143" s="33"/>
    </row>
    <row r="144" spans="1:16" ht="19.5" customHeight="1">
      <c r="A144" s="265"/>
      <c r="B144" s="32" t="s">
        <v>261</v>
      </c>
      <c r="C144" s="26"/>
      <c r="D144" s="27">
        <f t="shared" si="9"/>
        <v>0</v>
      </c>
      <c r="E144" s="27"/>
      <c r="F144" s="27"/>
      <c r="G144" s="27">
        <f t="shared" si="13"/>
        <v>0</v>
      </c>
      <c r="H144" s="27"/>
      <c r="I144" s="27">
        <v>0</v>
      </c>
      <c r="J144" s="27">
        <f t="shared" si="14"/>
        <v>0</v>
      </c>
      <c r="K144" s="27"/>
      <c r="L144" s="27">
        <v>0</v>
      </c>
      <c r="M144" s="27">
        <f t="shared" si="15"/>
        <v>0</v>
      </c>
      <c r="N144" s="27"/>
      <c r="O144" s="27">
        <v>0</v>
      </c>
      <c r="P144" s="33"/>
    </row>
    <row r="145" spans="1:16" ht="19.5" customHeight="1">
      <c r="A145" s="265"/>
      <c r="B145" s="32" t="s">
        <v>262</v>
      </c>
      <c r="C145" s="26"/>
      <c r="D145" s="27">
        <f t="shared" si="9"/>
        <v>0</v>
      </c>
      <c r="E145" s="27"/>
      <c r="F145" s="27"/>
      <c r="G145" s="27">
        <f t="shared" si="13"/>
        <v>0</v>
      </c>
      <c r="H145" s="27"/>
      <c r="I145" s="27">
        <v>0</v>
      </c>
      <c r="J145" s="27">
        <f t="shared" si="14"/>
        <v>0</v>
      </c>
      <c r="K145" s="27"/>
      <c r="L145" s="27">
        <v>0</v>
      </c>
      <c r="M145" s="27">
        <f t="shared" si="15"/>
        <v>0</v>
      </c>
      <c r="N145" s="27"/>
      <c r="O145" s="27">
        <v>0</v>
      </c>
      <c r="P145" s="33"/>
    </row>
    <row r="146" spans="1:16" ht="19.5" customHeight="1">
      <c r="A146" s="265"/>
      <c r="B146" s="32" t="s">
        <v>263</v>
      </c>
      <c r="C146" s="26"/>
      <c r="D146" s="27">
        <f t="shared" si="9"/>
        <v>0</v>
      </c>
      <c r="E146" s="27"/>
      <c r="F146" s="27"/>
      <c r="G146" s="27">
        <f t="shared" si="13"/>
        <v>0</v>
      </c>
      <c r="H146" s="27"/>
      <c r="I146" s="27">
        <v>0</v>
      </c>
      <c r="J146" s="27">
        <f t="shared" si="14"/>
        <v>0</v>
      </c>
      <c r="K146" s="27"/>
      <c r="L146" s="27">
        <v>0</v>
      </c>
      <c r="M146" s="27">
        <f t="shared" si="15"/>
        <v>0</v>
      </c>
      <c r="N146" s="27"/>
      <c r="O146" s="27">
        <v>0</v>
      </c>
      <c r="P146" s="33"/>
    </row>
    <row r="147" spans="1:16" ht="19.5" customHeight="1">
      <c r="A147" s="265"/>
      <c r="B147" s="32" t="s">
        <v>264</v>
      </c>
      <c r="C147" s="26"/>
      <c r="D147" s="27">
        <f t="shared" si="9"/>
        <v>0</v>
      </c>
      <c r="E147" s="27"/>
      <c r="F147" s="27"/>
      <c r="G147" s="27">
        <f t="shared" si="13"/>
        <v>0</v>
      </c>
      <c r="H147" s="27"/>
      <c r="I147" s="27">
        <v>0</v>
      </c>
      <c r="J147" s="27">
        <f t="shared" si="14"/>
        <v>0</v>
      </c>
      <c r="K147" s="27"/>
      <c r="L147" s="27">
        <v>0</v>
      </c>
      <c r="M147" s="27">
        <f t="shared" si="15"/>
        <v>0</v>
      </c>
      <c r="N147" s="27"/>
      <c r="O147" s="27">
        <v>0</v>
      </c>
      <c r="P147" s="33"/>
    </row>
    <row r="148" spans="1:16" ht="19.5" customHeight="1">
      <c r="A148" s="265"/>
      <c r="B148" s="32" t="s">
        <v>265</v>
      </c>
      <c r="C148" s="26"/>
      <c r="D148" s="27">
        <f t="shared" si="9"/>
        <v>0</v>
      </c>
      <c r="E148" s="27"/>
      <c r="F148" s="27"/>
      <c r="G148" s="27">
        <f t="shared" si="13"/>
        <v>0</v>
      </c>
      <c r="H148" s="27"/>
      <c r="I148" s="27">
        <v>0</v>
      </c>
      <c r="J148" s="27">
        <f t="shared" si="14"/>
        <v>0</v>
      </c>
      <c r="K148" s="27"/>
      <c r="L148" s="27">
        <v>0</v>
      </c>
      <c r="M148" s="27">
        <f t="shared" si="15"/>
        <v>0</v>
      </c>
      <c r="N148" s="27"/>
      <c r="O148" s="27">
        <v>0</v>
      </c>
      <c r="P148" s="33"/>
    </row>
    <row r="149" spans="1:16" ht="19.5" customHeight="1">
      <c r="A149" s="265"/>
      <c r="B149" s="32" t="s">
        <v>266</v>
      </c>
      <c r="C149" s="26"/>
      <c r="D149" s="27">
        <f t="shared" si="9"/>
        <v>0</v>
      </c>
      <c r="E149" s="27"/>
      <c r="F149" s="27"/>
      <c r="G149" s="27">
        <f t="shared" si="13"/>
        <v>0</v>
      </c>
      <c r="H149" s="27"/>
      <c r="I149" s="27">
        <v>0</v>
      </c>
      <c r="J149" s="27">
        <f t="shared" si="14"/>
        <v>0</v>
      </c>
      <c r="K149" s="27"/>
      <c r="L149" s="27">
        <v>0</v>
      </c>
      <c r="M149" s="27">
        <f t="shared" si="15"/>
        <v>0</v>
      </c>
      <c r="N149" s="27"/>
      <c r="O149" s="27">
        <v>0</v>
      </c>
      <c r="P149" s="33"/>
    </row>
    <row r="150" spans="1:16" ht="19.5" customHeight="1">
      <c r="A150" s="265"/>
      <c r="B150" s="32" t="s">
        <v>267</v>
      </c>
      <c r="C150" s="26"/>
      <c r="D150" s="27">
        <f t="shared" si="9"/>
        <v>0</v>
      </c>
      <c r="E150" s="27"/>
      <c r="F150" s="27"/>
      <c r="G150" s="27">
        <f t="shared" si="13"/>
        <v>0</v>
      </c>
      <c r="H150" s="27"/>
      <c r="I150" s="27">
        <v>0</v>
      </c>
      <c r="J150" s="27">
        <f t="shared" si="14"/>
        <v>0</v>
      </c>
      <c r="K150" s="27"/>
      <c r="L150" s="27">
        <v>0</v>
      </c>
      <c r="M150" s="27">
        <f t="shared" si="15"/>
        <v>0</v>
      </c>
      <c r="N150" s="27"/>
      <c r="O150" s="27">
        <v>0</v>
      </c>
      <c r="P150" s="33"/>
    </row>
    <row r="151" spans="1:16" ht="19.5" customHeight="1">
      <c r="A151" s="265"/>
      <c r="B151" s="32" t="s">
        <v>268</v>
      </c>
      <c r="C151" s="26"/>
      <c r="D151" s="27">
        <f t="shared" si="9"/>
        <v>0</v>
      </c>
      <c r="E151" s="27"/>
      <c r="F151" s="27"/>
      <c r="G151" s="27">
        <f t="shared" si="13"/>
        <v>0</v>
      </c>
      <c r="H151" s="27"/>
      <c r="I151" s="27">
        <v>0</v>
      </c>
      <c r="J151" s="27">
        <f t="shared" si="14"/>
        <v>0</v>
      </c>
      <c r="K151" s="27"/>
      <c r="L151" s="27">
        <v>0</v>
      </c>
      <c r="M151" s="27">
        <f t="shared" si="15"/>
        <v>0</v>
      </c>
      <c r="N151" s="27"/>
      <c r="O151" s="27">
        <v>0</v>
      </c>
      <c r="P151" s="33"/>
    </row>
    <row r="152" spans="1:16" ht="19.5" customHeight="1">
      <c r="A152" s="265" t="s">
        <v>241</v>
      </c>
      <c r="B152" s="32" t="s">
        <v>269</v>
      </c>
      <c r="C152" s="26"/>
      <c r="D152" s="27">
        <f t="shared" si="9"/>
        <v>0</v>
      </c>
      <c r="E152" s="27"/>
      <c r="F152" s="27"/>
      <c r="G152" s="27">
        <f t="shared" si="13"/>
        <v>0</v>
      </c>
      <c r="H152" s="27"/>
      <c r="I152" s="27">
        <v>0</v>
      </c>
      <c r="J152" s="27">
        <f t="shared" si="14"/>
        <v>0</v>
      </c>
      <c r="K152" s="27"/>
      <c r="L152" s="27">
        <v>0</v>
      </c>
      <c r="M152" s="27">
        <f t="shared" si="15"/>
        <v>0</v>
      </c>
      <c r="N152" s="27"/>
      <c r="O152" s="27">
        <v>0</v>
      </c>
      <c r="P152" s="33"/>
    </row>
    <row r="153" spans="1:16" ht="19.5" customHeight="1">
      <c r="A153" s="265"/>
      <c r="B153" s="32" t="s">
        <v>270</v>
      </c>
      <c r="C153" s="26"/>
      <c r="D153" s="27">
        <f t="shared" si="9"/>
        <v>0</v>
      </c>
      <c r="E153" s="27"/>
      <c r="F153" s="27"/>
      <c r="G153" s="27">
        <f t="shared" si="13"/>
        <v>0</v>
      </c>
      <c r="H153" s="27"/>
      <c r="I153" s="27">
        <v>0</v>
      </c>
      <c r="J153" s="27">
        <f t="shared" si="14"/>
        <v>0</v>
      </c>
      <c r="K153" s="27"/>
      <c r="L153" s="27">
        <v>0</v>
      </c>
      <c r="M153" s="27">
        <f t="shared" si="15"/>
        <v>0</v>
      </c>
      <c r="N153" s="27"/>
      <c r="O153" s="27">
        <v>0</v>
      </c>
      <c r="P153" s="33"/>
    </row>
    <row r="154" spans="1:16" ht="19.5" customHeight="1">
      <c r="A154" s="265"/>
      <c r="B154" s="32" t="s">
        <v>271</v>
      </c>
      <c r="C154" s="26"/>
      <c r="D154" s="27">
        <f t="shared" si="9"/>
        <v>0</v>
      </c>
      <c r="E154" s="27"/>
      <c r="F154" s="27"/>
      <c r="G154" s="27">
        <f t="shared" si="13"/>
        <v>0</v>
      </c>
      <c r="H154" s="27"/>
      <c r="I154" s="27">
        <v>0</v>
      </c>
      <c r="J154" s="27">
        <f t="shared" si="14"/>
        <v>0</v>
      </c>
      <c r="K154" s="27"/>
      <c r="L154" s="27">
        <v>0</v>
      </c>
      <c r="M154" s="27">
        <f t="shared" si="15"/>
        <v>0</v>
      </c>
      <c r="N154" s="27"/>
      <c r="O154" s="27">
        <v>0</v>
      </c>
      <c r="P154" s="33"/>
    </row>
    <row r="155" spans="1:16" ht="19.5" customHeight="1">
      <c r="A155" s="265"/>
      <c r="B155" s="32" t="s">
        <v>272</v>
      </c>
      <c r="C155" s="26"/>
      <c r="D155" s="27">
        <f t="shared" si="9"/>
        <v>0</v>
      </c>
      <c r="E155" s="27"/>
      <c r="F155" s="27"/>
      <c r="G155" s="27">
        <f t="shared" si="13"/>
        <v>0</v>
      </c>
      <c r="H155" s="27"/>
      <c r="I155" s="27">
        <v>0</v>
      </c>
      <c r="J155" s="27">
        <f t="shared" si="14"/>
        <v>0</v>
      </c>
      <c r="K155" s="27"/>
      <c r="L155" s="27">
        <v>0</v>
      </c>
      <c r="M155" s="27">
        <f t="shared" si="15"/>
        <v>0</v>
      </c>
      <c r="N155" s="27"/>
      <c r="O155" s="27">
        <v>0</v>
      </c>
      <c r="P155" s="33"/>
    </row>
    <row r="156" spans="1:16" ht="19.5" customHeight="1">
      <c r="A156" s="265"/>
      <c r="B156" s="32" t="s">
        <v>273</v>
      </c>
      <c r="C156" s="26"/>
      <c r="D156" s="27">
        <f t="shared" si="9"/>
        <v>0</v>
      </c>
      <c r="E156" s="27"/>
      <c r="F156" s="27"/>
      <c r="G156" s="27">
        <f t="shared" si="13"/>
        <v>0</v>
      </c>
      <c r="H156" s="27"/>
      <c r="I156" s="27">
        <v>0</v>
      </c>
      <c r="J156" s="27">
        <f t="shared" si="14"/>
        <v>0</v>
      </c>
      <c r="K156" s="27"/>
      <c r="L156" s="27">
        <v>0</v>
      </c>
      <c r="M156" s="27">
        <f t="shared" si="15"/>
        <v>0</v>
      </c>
      <c r="N156" s="27"/>
      <c r="O156" s="27">
        <v>0</v>
      </c>
      <c r="P156" s="33"/>
    </row>
    <row r="157" spans="1:16" ht="19.5" customHeight="1">
      <c r="A157" s="265"/>
      <c r="B157" s="32" t="s">
        <v>274</v>
      </c>
      <c r="C157" s="26"/>
      <c r="D157" s="27">
        <f t="shared" si="9"/>
        <v>0</v>
      </c>
      <c r="E157" s="27"/>
      <c r="F157" s="27"/>
      <c r="G157" s="27">
        <f t="shared" si="13"/>
        <v>0</v>
      </c>
      <c r="H157" s="27"/>
      <c r="I157" s="27">
        <v>0</v>
      </c>
      <c r="J157" s="27">
        <f t="shared" si="14"/>
        <v>0</v>
      </c>
      <c r="K157" s="27"/>
      <c r="L157" s="27">
        <v>0</v>
      </c>
      <c r="M157" s="27">
        <f t="shared" si="15"/>
        <v>0</v>
      </c>
      <c r="N157" s="27"/>
      <c r="O157" s="27">
        <v>0</v>
      </c>
      <c r="P157" s="33"/>
    </row>
    <row r="158" spans="1:16" s="46" customFormat="1" ht="19.5" customHeight="1">
      <c r="A158" s="265"/>
      <c r="B158" s="42" t="s">
        <v>39</v>
      </c>
      <c r="C158" s="38"/>
      <c r="D158" s="38">
        <f>E158+F158</f>
        <v>0</v>
      </c>
      <c r="E158" s="39"/>
      <c r="F158" s="39"/>
      <c r="G158" s="38">
        <f>H158+I158</f>
        <v>0</v>
      </c>
      <c r="H158" s="39"/>
      <c r="I158" s="39">
        <v>0</v>
      </c>
      <c r="J158" s="38">
        <f>K158+L158</f>
        <v>0</v>
      </c>
      <c r="K158" s="39"/>
      <c r="L158" s="39">
        <v>0</v>
      </c>
      <c r="M158" s="38">
        <f>N158+O158</f>
        <v>0</v>
      </c>
      <c r="N158" s="39"/>
      <c r="O158" s="39">
        <v>0</v>
      </c>
      <c r="P158" s="45"/>
    </row>
    <row r="159" spans="1:16" ht="19.5" customHeight="1">
      <c r="A159" s="265" t="s">
        <v>275</v>
      </c>
      <c r="B159" s="32" t="s">
        <v>276</v>
      </c>
      <c r="C159" s="26"/>
      <c r="D159" s="27">
        <f>E159+F159</f>
        <v>0</v>
      </c>
      <c r="E159" s="27"/>
      <c r="F159" s="27"/>
      <c r="G159" s="27">
        <f>H159+I159</f>
        <v>0</v>
      </c>
      <c r="H159" s="27"/>
      <c r="I159" s="27">
        <v>0</v>
      </c>
      <c r="J159" s="27">
        <f>K159+L159</f>
        <v>0</v>
      </c>
      <c r="K159" s="27"/>
      <c r="L159" s="27">
        <v>0</v>
      </c>
      <c r="M159" s="27">
        <f>N159+O159</f>
        <v>0</v>
      </c>
      <c r="N159" s="27"/>
      <c r="O159" s="27">
        <v>0</v>
      </c>
      <c r="P159" s="33"/>
    </row>
    <row r="160" spans="1:16" ht="19.5" customHeight="1">
      <c r="A160" s="265"/>
      <c r="B160" s="32" t="s">
        <v>277</v>
      </c>
      <c r="C160" s="26"/>
      <c r="D160" s="27">
        <f t="shared" ref="D160:D184" si="16">E160+F160</f>
        <v>0</v>
      </c>
      <c r="E160" s="27"/>
      <c r="F160" s="27"/>
      <c r="G160" s="27">
        <f t="shared" ref="G160:G184" si="17">H160+I160</f>
        <v>0</v>
      </c>
      <c r="H160" s="27"/>
      <c r="I160" s="27">
        <v>0</v>
      </c>
      <c r="J160" s="27">
        <f t="shared" ref="J160:J184" si="18">K160+L160</f>
        <v>0</v>
      </c>
      <c r="K160" s="27"/>
      <c r="L160" s="27">
        <v>0</v>
      </c>
      <c r="M160" s="27">
        <f t="shared" ref="M160:M184" si="19">N160+O160</f>
        <v>0</v>
      </c>
      <c r="N160" s="27"/>
      <c r="O160" s="27">
        <v>0</v>
      </c>
      <c r="P160" s="33"/>
    </row>
    <row r="161" spans="1:16" ht="19.5" customHeight="1">
      <c r="A161" s="265"/>
      <c r="B161" s="32" t="s">
        <v>278</v>
      </c>
      <c r="C161" s="26"/>
      <c r="D161" s="27">
        <f t="shared" si="16"/>
        <v>0</v>
      </c>
      <c r="E161" s="27"/>
      <c r="F161" s="27"/>
      <c r="G161" s="27">
        <f t="shared" si="17"/>
        <v>0</v>
      </c>
      <c r="H161" s="27"/>
      <c r="I161" s="27">
        <v>0</v>
      </c>
      <c r="J161" s="27">
        <f t="shared" si="18"/>
        <v>0</v>
      </c>
      <c r="K161" s="27"/>
      <c r="L161" s="27">
        <v>0</v>
      </c>
      <c r="M161" s="27">
        <f t="shared" si="19"/>
        <v>0</v>
      </c>
      <c r="N161" s="27"/>
      <c r="O161" s="27">
        <v>0</v>
      </c>
      <c r="P161" s="33"/>
    </row>
    <row r="162" spans="1:16" ht="19.5" customHeight="1">
      <c r="A162" s="265"/>
      <c r="B162" s="32" t="s">
        <v>279</v>
      </c>
      <c r="C162" s="26"/>
      <c r="D162" s="27">
        <f t="shared" si="16"/>
        <v>0</v>
      </c>
      <c r="E162" s="27"/>
      <c r="F162" s="27"/>
      <c r="G162" s="27">
        <f t="shared" si="17"/>
        <v>0</v>
      </c>
      <c r="H162" s="27"/>
      <c r="I162" s="27">
        <v>0</v>
      </c>
      <c r="J162" s="27">
        <f t="shared" si="18"/>
        <v>0</v>
      </c>
      <c r="K162" s="27"/>
      <c r="L162" s="27">
        <v>0</v>
      </c>
      <c r="M162" s="27">
        <f t="shared" si="19"/>
        <v>0</v>
      </c>
      <c r="N162" s="27"/>
      <c r="O162" s="27">
        <v>0</v>
      </c>
      <c r="P162" s="33"/>
    </row>
    <row r="163" spans="1:16" ht="19.5" customHeight="1">
      <c r="A163" s="265"/>
      <c r="B163" s="32" t="s">
        <v>280</v>
      </c>
      <c r="C163" s="26"/>
      <c r="D163" s="27">
        <f t="shared" si="16"/>
        <v>0</v>
      </c>
      <c r="E163" s="27"/>
      <c r="F163" s="27"/>
      <c r="G163" s="27">
        <f t="shared" si="17"/>
        <v>0</v>
      </c>
      <c r="H163" s="27"/>
      <c r="I163" s="27">
        <v>0</v>
      </c>
      <c r="J163" s="27">
        <f t="shared" si="18"/>
        <v>0</v>
      </c>
      <c r="K163" s="27"/>
      <c r="L163" s="27">
        <v>0</v>
      </c>
      <c r="M163" s="27">
        <f t="shared" si="19"/>
        <v>0</v>
      </c>
      <c r="N163" s="27"/>
      <c r="O163" s="27">
        <v>0</v>
      </c>
      <c r="P163" s="33"/>
    </row>
    <row r="164" spans="1:16" ht="19.5" customHeight="1">
      <c r="A164" s="265"/>
      <c r="B164" s="32" t="s">
        <v>281</v>
      </c>
      <c r="C164" s="26"/>
      <c r="D164" s="27">
        <f t="shared" si="16"/>
        <v>0</v>
      </c>
      <c r="E164" s="27"/>
      <c r="F164" s="27"/>
      <c r="G164" s="27">
        <f t="shared" si="17"/>
        <v>0</v>
      </c>
      <c r="H164" s="27"/>
      <c r="I164" s="27">
        <v>0</v>
      </c>
      <c r="J164" s="27">
        <f t="shared" si="18"/>
        <v>0</v>
      </c>
      <c r="K164" s="27"/>
      <c r="L164" s="27">
        <v>0</v>
      </c>
      <c r="M164" s="27">
        <f t="shared" si="19"/>
        <v>0</v>
      </c>
      <c r="N164" s="27"/>
      <c r="O164" s="27">
        <v>0</v>
      </c>
      <c r="P164" s="33"/>
    </row>
    <row r="165" spans="1:16" ht="19.5" customHeight="1">
      <c r="A165" s="265"/>
      <c r="B165" s="32" t="s">
        <v>282</v>
      </c>
      <c r="C165" s="26"/>
      <c r="D165" s="27">
        <f t="shared" si="16"/>
        <v>0</v>
      </c>
      <c r="E165" s="27"/>
      <c r="F165" s="27"/>
      <c r="G165" s="27">
        <f t="shared" si="17"/>
        <v>0</v>
      </c>
      <c r="H165" s="27"/>
      <c r="I165" s="27">
        <v>0</v>
      </c>
      <c r="J165" s="27">
        <f t="shared" si="18"/>
        <v>0</v>
      </c>
      <c r="K165" s="27"/>
      <c r="L165" s="27">
        <v>0</v>
      </c>
      <c r="M165" s="27">
        <f t="shared" si="19"/>
        <v>0</v>
      </c>
      <c r="N165" s="27"/>
      <c r="O165" s="27">
        <v>0</v>
      </c>
      <c r="P165" s="33"/>
    </row>
    <row r="166" spans="1:16" ht="19.5" customHeight="1">
      <c r="A166" s="265"/>
      <c r="B166" s="32" t="s">
        <v>283</v>
      </c>
      <c r="C166" s="26"/>
      <c r="D166" s="27">
        <f t="shared" si="16"/>
        <v>0</v>
      </c>
      <c r="E166" s="27"/>
      <c r="F166" s="27"/>
      <c r="G166" s="27">
        <f t="shared" si="17"/>
        <v>0</v>
      </c>
      <c r="H166" s="27"/>
      <c r="I166" s="27">
        <v>0</v>
      </c>
      <c r="J166" s="27">
        <f t="shared" si="18"/>
        <v>0</v>
      </c>
      <c r="K166" s="27"/>
      <c r="L166" s="27">
        <v>0</v>
      </c>
      <c r="M166" s="27">
        <f t="shared" si="19"/>
        <v>0</v>
      </c>
      <c r="N166" s="27"/>
      <c r="O166" s="27">
        <v>0</v>
      </c>
      <c r="P166" s="33"/>
    </row>
    <row r="167" spans="1:16" ht="19.5" customHeight="1">
      <c r="A167" s="265"/>
      <c r="B167" s="32" t="s">
        <v>284</v>
      </c>
      <c r="C167" s="26"/>
      <c r="D167" s="27">
        <f t="shared" si="16"/>
        <v>0</v>
      </c>
      <c r="E167" s="27"/>
      <c r="F167" s="27"/>
      <c r="G167" s="27">
        <f t="shared" si="17"/>
        <v>0</v>
      </c>
      <c r="H167" s="27"/>
      <c r="I167" s="27">
        <v>0</v>
      </c>
      <c r="J167" s="27">
        <f t="shared" si="18"/>
        <v>0</v>
      </c>
      <c r="K167" s="27"/>
      <c r="L167" s="27">
        <v>0</v>
      </c>
      <c r="M167" s="27">
        <f t="shared" si="19"/>
        <v>0</v>
      </c>
      <c r="N167" s="27"/>
      <c r="O167" s="27">
        <v>0</v>
      </c>
      <c r="P167" s="33"/>
    </row>
    <row r="168" spans="1:16" ht="19.5" customHeight="1">
      <c r="A168" s="265"/>
      <c r="B168" s="32" t="s">
        <v>285</v>
      </c>
      <c r="C168" s="26"/>
      <c r="D168" s="27">
        <f t="shared" si="16"/>
        <v>0</v>
      </c>
      <c r="E168" s="27"/>
      <c r="F168" s="27"/>
      <c r="G168" s="27">
        <f t="shared" si="17"/>
        <v>0</v>
      </c>
      <c r="H168" s="27"/>
      <c r="I168" s="27">
        <v>0</v>
      </c>
      <c r="J168" s="27">
        <f t="shared" si="18"/>
        <v>0</v>
      </c>
      <c r="K168" s="27"/>
      <c r="L168" s="27">
        <v>0</v>
      </c>
      <c r="M168" s="27">
        <f t="shared" si="19"/>
        <v>0</v>
      </c>
      <c r="N168" s="27"/>
      <c r="O168" s="27">
        <v>0</v>
      </c>
      <c r="P168" s="33"/>
    </row>
    <row r="169" spans="1:16" ht="19.5" customHeight="1">
      <c r="A169" s="265"/>
      <c r="B169" s="32" t="s">
        <v>286</v>
      </c>
      <c r="C169" s="26"/>
      <c r="D169" s="27">
        <f t="shared" si="16"/>
        <v>0</v>
      </c>
      <c r="E169" s="27"/>
      <c r="F169" s="27"/>
      <c r="G169" s="27">
        <f t="shared" si="17"/>
        <v>0</v>
      </c>
      <c r="H169" s="27"/>
      <c r="I169" s="27">
        <v>0</v>
      </c>
      <c r="J169" s="27">
        <f t="shared" si="18"/>
        <v>0</v>
      </c>
      <c r="K169" s="27"/>
      <c r="L169" s="27">
        <v>0</v>
      </c>
      <c r="M169" s="27">
        <f t="shared" si="19"/>
        <v>0</v>
      </c>
      <c r="N169" s="27"/>
      <c r="O169" s="27">
        <v>0</v>
      </c>
      <c r="P169" s="33"/>
    </row>
    <row r="170" spans="1:16" ht="19.5" customHeight="1">
      <c r="A170" s="265"/>
      <c r="B170" s="32" t="s">
        <v>287</v>
      </c>
      <c r="C170" s="26"/>
      <c r="D170" s="27">
        <f t="shared" si="16"/>
        <v>0</v>
      </c>
      <c r="E170" s="27"/>
      <c r="F170" s="27"/>
      <c r="G170" s="27">
        <f t="shared" si="17"/>
        <v>0</v>
      </c>
      <c r="H170" s="27"/>
      <c r="I170" s="27">
        <v>0</v>
      </c>
      <c r="J170" s="27">
        <f t="shared" si="18"/>
        <v>0</v>
      </c>
      <c r="K170" s="27"/>
      <c r="L170" s="27">
        <v>0</v>
      </c>
      <c r="M170" s="27">
        <f t="shared" si="19"/>
        <v>0</v>
      </c>
      <c r="N170" s="27"/>
      <c r="O170" s="27">
        <v>0</v>
      </c>
      <c r="P170" s="33"/>
    </row>
    <row r="171" spans="1:16" ht="19.5" customHeight="1">
      <c r="A171" s="265"/>
      <c r="B171" s="32" t="s">
        <v>288</v>
      </c>
      <c r="C171" s="26"/>
      <c r="D171" s="27">
        <f t="shared" si="16"/>
        <v>0</v>
      </c>
      <c r="E171" s="27"/>
      <c r="F171" s="27"/>
      <c r="G171" s="27">
        <f t="shared" si="17"/>
        <v>0</v>
      </c>
      <c r="H171" s="27"/>
      <c r="I171" s="27">
        <v>0</v>
      </c>
      <c r="J171" s="27">
        <f t="shared" si="18"/>
        <v>0</v>
      </c>
      <c r="K171" s="27"/>
      <c r="L171" s="27">
        <v>0</v>
      </c>
      <c r="M171" s="27">
        <f t="shared" si="19"/>
        <v>0</v>
      </c>
      <c r="N171" s="27"/>
      <c r="O171" s="27">
        <v>0</v>
      </c>
      <c r="P171" s="33"/>
    </row>
    <row r="172" spans="1:16" ht="19.5" customHeight="1">
      <c r="A172" s="265"/>
      <c r="B172" s="32" t="s">
        <v>289</v>
      </c>
      <c r="C172" s="26"/>
      <c r="D172" s="27">
        <f t="shared" si="16"/>
        <v>0</v>
      </c>
      <c r="E172" s="27"/>
      <c r="F172" s="27"/>
      <c r="G172" s="27">
        <f t="shared" si="17"/>
        <v>0</v>
      </c>
      <c r="H172" s="27"/>
      <c r="I172" s="27">
        <v>0</v>
      </c>
      <c r="J172" s="27">
        <f t="shared" si="18"/>
        <v>0</v>
      </c>
      <c r="K172" s="27"/>
      <c r="L172" s="27">
        <v>0</v>
      </c>
      <c r="M172" s="27">
        <f t="shared" si="19"/>
        <v>0</v>
      </c>
      <c r="N172" s="27"/>
      <c r="O172" s="27">
        <v>0</v>
      </c>
      <c r="P172" s="33"/>
    </row>
    <row r="173" spans="1:16" ht="19.5" customHeight="1">
      <c r="A173" s="265"/>
      <c r="B173" s="32" t="s">
        <v>290</v>
      </c>
      <c r="C173" s="26"/>
      <c r="D173" s="27">
        <f t="shared" si="16"/>
        <v>0</v>
      </c>
      <c r="E173" s="27"/>
      <c r="F173" s="27"/>
      <c r="G173" s="27">
        <f t="shared" si="17"/>
        <v>0</v>
      </c>
      <c r="H173" s="27"/>
      <c r="I173" s="27">
        <v>0</v>
      </c>
      <c r="J173" s="27">
        <f t="shared" si="18"/>
        <v>0</v>
      </c>
      <c r="K173" s="27"/>
      <c r="L173" s="27">
        <v>0</v>
      </c>
      <c r="M173" s="27">
        <f t="shared" si="19"/>
        <v>0</v>
      </c>
      <c r="N173" s="27"/>
      <c r="O173" s="27">
        <v>0</v>
      </c>
      <c r="P173" s="33"/>
    </row>
    <row r="174" spans="1:16" ht="19.5" customHeight="1">
      <c r="A174" s="265"/>
      <c r="B174" s="32" t="s">
        <v>291</v>
      </c>
      <c r="C174" s="26"/>
      <c r="D174" s="27">
        <f t="shared" si="16"/>
        <v>0</v>
      </c>
      <c r="E174" s="27"/>
      <c r="F174" s="27"/>
      <c r="G174" s="27">
        <f t="shared" si="17"/>
        <v>0</v>
      </c>
      <c r="H174" s="27"/>
      <c r="I174" s="27">
        <v>0</v>
      </c>
      <c r="J174" s="27">
        <f t="shared" si="18"/>
        <v>0</v>
      </c>
      <c r="K174" s="27"/>
      <c r="L174" s="27">
        <v>0</v>
      </c>
      <c r="M174" s="27">
        <f t="shared" si="19"/>
        <v>0</v>
      </c>
      <c r="N174" s="27"/>
      <c r="O174" s="27">
        <v>0</v>
      </c>
      <c r="P174" s="33"/>
    </row>
    <row r="175" spans="1:16" ht="19.5" customHeight="1">
      <c r="A175" s="265"/>
      <c r="B175" s="32" t="s">
        <v>292</v>
      </c>
      <c r="C175" s="26"/>
      <c r="D175" s="27">
        <f t="shared" si="16"/>
        <v>0</v>
      </c>
      <c r="E175" s="27"/>
      <c r="F175" s="27"/>
      <c r="G175" s="27">
        <f t="shared" si="17"/>
        <v>0</v>
      </c>
      <c r="H175" s="27"/>
      <c r="I175" s="27">
        <v>0</v>
      </c>
      <c r="J175" s="27">
        <f t="shared" si="18"/>
        <v>0</v>
      </c>
      <c r="K175" s="27"/>
      <c r="L175" s="27">
        <v>0</v>
      </c>
      <c r="M175" s="27">
        <f t="shared" si="19"/>
        <v>0</v>
      </c>
      <c r="N175" s="27"/>
      <c r="O175" s="27">
        <v>0</v>
      </c>
      <c r="P175" s="33"/>
    </row>
    <row r="176" spans="1:16" ht="19.5" customHeight="1">
      <c r="A176" s="265"/>
      <c r="B176" s="32" t="s">
        <v>293</v>
      </c>
      <c r="C176" s="26"/>
      <c r="D176" s="27">
        <f t="shared" si="16"/>
        <v>0</v>
      </c>
      <c r="E176" s="27"/>
      <c r="F176" s="27"/>
      <c r="G176" s="27">
        <f t="shared" si="17"/>
        <v>0</v>
      </c>
      <c r="H176" s="27"/>
      <c r="I176" s="27">
        <v>0</v>
      </c>
      <c r="J176" s="27">
        <f t="shared" si="18"/>
        <v>0</v>
      </c>
      <c r="K176" s="27"/>
      <c r="L176" s="27">
        <v>0</v>
      </c>
      <c r="M176" s="27">
        <f t="shared" si="19"/>
        <v>0</v>
      </c>
      <c r="N176" s="27"/>
      <c r="O176" s="27">
        <v>0</v>
      </c>
      <c r="P176" s="33"/>
    </row>
    <row r="177" spans="1:16" ht="19.5" customHeight="1">
      <c r="A177" s="265" t="s">
        <v>275</v>
      </c>
      <c r="B177" s="32" t="s">
        <v>294</v>
      </c>
      <c r="C177" s="26"/>
      <c r="D177" s="27">
        <f t="shared" si="16"/>
        <v>0</v>
      </c>
      <c r="E177" s="27"/>
      <c r="F177" s="27"/>
      <c r="G177" s="27">
        <f t="shared" si="17"/>
        <v>0</v>
      </c>
      <c r="H177" s="27"/>
      <c r="I177" s="27">
        <v>0</v>
      </c>
      <c r="J177" s="27">
        <f t="shared" si="18"/>
        <v>0</v>
      </c>
      <c r="K177" s="27"/>
      <c r="L177" s="27">
        <v>0</v>
      </c>
      <c r="M177" s="27">
        <f t="shared" si="19"/>
        <v>0</v>
      </c>
      <c r="N177" s="27"/>
      <c r="O177" s="27">
        <v>0</v>
      </c>
      <c r="P177" s="33"/>
    </row>
    <row r="178" spans="1:16" ht="19.5" customHeight="1">
      <c r="A178" s="265"/>
      <c r="B178" s="32" t="s">
        <v>295</v>
      </c>
      <c r="C178" s="26"/>
      <c r="D178" s="27">
        <f t="shared" si="16"/>
        <v>0</v>
      </c>
      <c r="E178" s="27"/>
      <c r="F178" s="27"/>
      <c r="G178" s="27">
        <f t="shared" si="17"/>
        <v>0</v>
      </c>
      <c r="H178" s="27"/>
      <c r="I178" s="27">
        <v>0</v>
      </c>
      <c r="J178" s="27">
        <f t="shared" si="18"/>
        <v>0</v>
      </c>
      <c r="K178" s="27"/>
      <c r="L178" s="27">
        <v>0</v>
      </c>
      <c r="M178" s="27">
        <f t="shared" si="19"/>
        <v>0</v>
      </c>
      <c r="N178" s="27"/>
      <c r="O178" s="27">
        <v>0</v>
      </c>
      <c r="P178" s="33"/>
    </row>
    <row r="179" spans="1:16" ht="19.5" customHeight="1">
      <c r="A179" s="265"/>
      <c r="B179" s="32" t="s">
        <v>296</v>
      </c>
      <c r="C179" s="26"/>
      <c r="D179" s="27">
        <f t="shared" si="16"/>
        <v>0</v>
      </c>
      <c r="E179" s="27"/>
      <c r="F179" s="27"/>
      <c r="G179" s="27">
        <f t="shared" si="17"/>
        <v>0</v>
      </c>
      <c r="H179" s="27"/>
      <c r="I179" s="27">
        <v>0</v>
      </c>
      <c r="J179" s="27">
        <f t="shared" si="18"/>
        <v>0</v>
      </c>
      <c r="K179" s="27"/>
      <c r="L179" s="27">
        <v>0</v>
      </c>
      <c r="M179" s="27">
        <f t="shared" si="19"/>
        <v>0</v>
      </c>
      <c r="N179" s="27"/>
      <c r="O179" s="27">
        <v>0</v>
      </c>
      <c r="P179" s="33"/>
    </row>
    <row r="180" spans="1:16" ht="19.5" customHeight="1">
      <c r="A180" s="265"/>
      <c r="B180" s="32" t="s">
        <v>297</v>
      </c>
      <c r="C180" s="26"/>
      <c r="D180" s="27">
        <f t="shared" si="16"/>
        <v>0</v>
      </c>
      <c r="E180" s="27"/>
      <c r="F180" s="27"/>
      <c r="G180" s="27">
        <f t="shared" si="17"/>
        <v>0</v>
      </c>
      <c r="H180" s="27"/>
      <c r="I180" s="27">
        <v>0</v>
      </c>
      <c r="J180" s="27">
        <f t="shared" si="18"/>
        <v>0</v>
      </c>
      <c r="K180" s="27"/>
      <c r="L180" s="27">
        <v>0</v>
      </c>
      <c r="M180" s="27">
        <f t="shared" si="19"/>
        <v>0</v>
      </c>
      <c r="N180" s="27"/>
      <c r="O180" s="27">
        <v>0</v>
      </c>
      <c r="P180" s="33"/>
    </row>
    <row r="181" spans="1:16" ht="19.5" customHeight="1">
      <c r="A181" s="265"/>
      <c r="B181" s="32" t="s">
        <v>298</v>
      </c>
      <c r="C181" s="26"/>
      <c r="D181" s="27">
        <f t="shared" si="16"/>
        <v>0</v>
      </c>
      <c r="E181" s="27"/>
      <c r="F181" s="27"/>
      <c r="G181" s="27">
        <f t="shared" si="17"/>
        <v>0</v>
      </c>
      <c r="H181" s="27"/>
      <c r="I181" s="27">
        <v>0</v>
      </c>
      <c r="J181" s="27">
        <f t="shared" si="18"/>
        <v>0</v>
      </c>
      <c r="K181" s="27"/>
      <c r="L181" s="27">
        <v>0</v>
      </c>
      <c r="M181" s="27">
        <f t="shared" si="19"/>
        <v>0</v>
      </c>
      <c r="N181" s="27"/>
      <c r="O181" s="27">
        <v>0</v>
      </c>
      <c r="P181" s="33"/>
    </row>
    <row r="182" spans="1:16" ht="19.5" customHeight="1">
      <c r="A182" s="265"/>
      <c r="B182" s="32" t="s">
        <v>299</v>
      </c>
      <c r="C182" s="26"/>
      <c r="D182" s="27">
        <f t="shared" si="16"/>
        <v>0</v>
      </c>
      <c r="E182" s="27"/>
      <c r="F182" s="27"/>
      <c r="G182" s="27">
        <f t="shared" si="17"/>
        <v>0</v>
      </c>
      <c r="H182" s="27"/>
      <c r="I182" s="27">
        <v>0</v>
      </c>
      <c r="J182" s="27">
        <f t="shared" si="18"/>
        <v>0</v>
      </c>
      <c r="K182" s="27"/>
      <c r="L182" s="27">
        <v>0</v>
      </c>
      <c r="M182" s="27">
        <f t="shared" si="19"/>
        <v>0</v>
      </c>
      <c r="N182" s="27"/>
      <c r="O182" s="27">
        <v>0</v>
      </c>
      <c r="P182" s="33"/>
    </row>
    <row r="183" spans="1:16" ht="19.5" customHeight="1">
      <c r="A183" s="265"/>
      <c r="B183" s="32" t="s">
        <v>300</v>
      </c>
      <c r="C183" s="26"/>
      <c r="D183" s="27">
        <f t="shared" si="16"/>
        <v>0</v>
      </c>
      <c r="E183" s="27"/>
      <c r="F183" s="27"/>
      <c r="G183" s="27">
        <f t="shared" si="17"/>
        <v>0</v>
      </c>
      <c r="H183" s="27"/>
      <c r="I183" s="27">
        <v>0</v>
      </c>
      <c r="J183" s="27">
        <f t="shared" si="18"/>
        <v>0</v>
      </c>
      <c r="K183" s="27"/>
      <c r="L183" s="27">
        <v>0</v>
      </c>
      <c r="M183" s="27">
        <f t="shared" si="19"/>
        <v>0</v>
      </c>
      <c r="N183" s="27"/>
      <c r="O183" s="27">
        <v>0</v>
      </c>
      <c r="P183" s="33"/>
    </row>
    <row r="184" spans="1:16" ht="19.5" customHeight="1">
      <c r="A184" s="265"/>
      <c r="B184" s="32" t="s">
        <v>301</v>
      </c>
      <c r="C184" s="26"/>
      <c r="D184" s="27">
        <f t="shared" si="16"/>
        <v>0</v>
      </c>
      <c r="E184" s="27"/>
      <c r="F184" s="27"/>
      <c r="G184" s="27">
        <f t="shared" si="17"/>
        <v>0</v>
      </c>
      <c r="H184" s="27"/>
      <c r="I184" s="27">
        <v>0</v>
      </c>
      <c r="J184" s="27">
        <f t="shared" si="18"/>
        <v>0</v>
      </c>
      <c r="K184" s="27"/>
      <c r="L184" s="27">
        <v>0</v>
      </c>
      <c r="M184" s="27">
        <f t="shared" si="19"/>
        <v>0</v>
      </c>
      <c r="N184" s="27"/>
      <c r="O184" s="27">
        <v>0</v>
      </c>
      <c r="P184" s="33"/>
    </row>
    <row r="185" spans="1:16" s="46" customFormat="1" ht="19.5" customHeight="1">
      <c r="A185" s="265"/>
      <c r="B185" s="42" t="s">
        <v>39</v>
      </c>
      <c r="C185" s="38"/>
      <c r="D185" s="38">
        <f>E185+F185</f>
        <v>0</v>
      </c>
      <c r="E185" s="39"/>
      <c r="F185" s="39"/>
      <c r="G185" s="38">
        <f>H185+I185</f>
        <v>0</v>
      </c>
      <c r="H185" s="39"/>
      <c r="I185" s="39">
        <v>0</v>
      </c>
      <c r="J185" s="38">
        <f>K185+L185</f>
        <v>0</v>
      </c>
      <c r="K185" s="39"/>
      <c r="L185" s="39">
        <v>0</v>
      </c>
      <c r="M185" s="38">
        <f>N185+O185</f>
        <v>0</v>
      </c>
      <c r="N185" s="39"/>
      <c r="O185" s="39">
        <v>0</v>
      </c>
      <c r="P185" s="45"/>
    </row>
    <row r="186" spans="1:16" ht="19.5" customHeight="1">
      <c r="A186" s="265" t="s">
        <v>302</v>
      </c>
      <c r="B186" s="32" t="s">
        <v>303</v>
      </c>
      <c r="C186" s="26"/>
      <c r="D186" s="27">
        <f>E186+F186</f>
        <v>0</v>
      </c>
      <c r="E186" s="27"/>
      <c r="F186" s="27"/>
      <c r="G186" s="27">
        <f>H186+I186</f>
        <v>0</v>
      </c>
      <c r="H186" s="27"/>
      <c r="I186" s="27">
        <v>0</v>
      </c>
      <c r="J186" s="27">
        <f>K186+L186</f>
        <v>0</v>
      </c>
      <c r="K186" s="27"/>
      <c r="L186" s="27">
        <v>0</v>
      </c>
      <c r="M186" s="27">
        <f>N186+O186</f>
        <v>0</v>
      </c>
      <c r="N186" s="27"/>
      <c r="O186" s="27">
        <v>0</v>
      </c>
      <c r="P186" s="33"/>
    </row>
    <row r="187" spans="1:16" ht="19.5" customHeight="1">
      <c r="A187" s="265"/>
      <c r="B187" s="32" t="s">
        <v>304</v>
      </c>
      <c r="C187" s="26"/>
      <c r="D187" s="27">
        <f t="shared" ref="D187:D211" si="20">E187+F187</f>
        <v>0</v>
      </c>
      <c r="E187" s="27"/>
      <c r="F187" s="27"/>
      <c r="G187" s="27">
        <f t="shared" ref="G187:G211" si="21">H187+I187</f>
        <v>0</v>
      </c>
      <c r="H187" s="27"/>
      <c r="I187" s="27">
        <v>0</v>
      </c>
      <c r="J187" s="27">
        <f t="shared" ref="J187:J211" si="22">K187+L187</f>
        <v>0</v>
      </c>
      <c r="K187" s="27"/>
      <c r="L187" s="27">
        <v>0</v>
      </c>
      <c r="M187" s="27">
        <f t="shared" ref="M187:M211" si="23">N187+O187</f>
        <v>0</v>
      </c>
      <c r="N187" s="27"/>
      <c r="O187" s="27">
        <v>0</v>
      </c>
      <c r="P187" s="33"/>
    </row>
    <row r="188" spans="1:16" ht="19.5" customHeight="1">
      <c r="A188" s="265"/>
      <c r="B188" s="32" t="s">
        <v>305</v>
      </c>
      <c r="C188" s="26"/>
      <c r="D188" s="27">
        <f t="shared" si="20"/>
        <v>0</v>
      </c>
      <c r="E188" s="27"/>
      <c r="F188" s="27"/>
      <c r="G188" s="27">
        <f t="shared" si="21"/>
        <v>0</v>
      </c>
      <c r="H188" s="27"/>
      <c r="I188" s="27">
        <v>0</v>
      </c>
      <c r="J188" s="27">
        <f t="shared" si="22"/>
        <v>0</v>
      </c>
      <c r="K188" s="27"/>
      <c r="L188" s="27">
        <v>0</v>
      </c>
      <c r="M188" s="27">
        <f t="shared" si="23"/>
        <v>0</v>
      </c>
      <c r="N188" s="27"/>
      <c r="O188" s="27">
        <v>0</v>
      </c>
      <c r="P188" s="33"/>
    </row>
    <row r="189" spans="1:16" ht="19.5" customHeight="1">
      <c r="A189" s="265"/>
      <c r="B189" s="32" t="s">
        <v>306</v>
      </c>
      <c r="C189" s="26"/>
      <c r="D189" s="27">
        <f t="shared" si="20"/>
        <v>0</v>
      </c>
      <c r="E189" s="27"/>
      <c r="F189" s="27"/>
      <c r="G189" s="27">
        <f t="shared" si="21"/>
        <v>0</v>
      </c>
      <c r="H189" s="27"/>
      <c r="I189" s="27">
        <v>0</v>
      </c>
      <c r="J189" s="27">
        <f t="shared" si="22"/>
        <v>0</v>
      </c>
      <c r="K189" s="27"/>
      <c r="L189" s="27">
        <v>0</v>
      </c>
      <c r="M189" s="27">
        <f t="shared" si="23"/>
        <v>0</v>
      </c>
      <c r="N189" s="27"/>
      <c r="O189" s="27">
        <v>0</v>
      </c>
      <c r="P189" s="33"/>
    </row>
    <row r="190" spans="1:16" ht="19.5" customHeight="1">
      <c r="A190" s="265"/>
      <c r="B190" s="32" t="s">
        <v>307</v>
      </c>
      <c r="C190" s="26"/>
      <c r="D190" s="27">
        <f t="shared" si="20"/>
        <v>0</v>
      </c>
      <c r="E190" s="27"/>
      <c r="F190" s="27"/>
      <c r="G190" s="27">
        <f t="shared" si="21"/>
        <v>0</v>
      </c>
      <c r="H190" s="27"/>
      <c r="I190" s="27">
        <v>0</v>
      </c>
      <c r="J190" s="27">
        <f t="shared" si="22"/>
        <v>0</v>
      </c>
      <c r="K190" s="27"/>
      <c r="L190" s="27">
        <v>0</v>
      </c>
      <c r="M190" s="27">
        <f t="shared" si="23"/>
        <v>0</v>
      </c>
      <c r="N190" s="27"/>
      <c r="O190" s="27">
        <v>0</v>
      </c>
      <c r="P190" s="33"/>
    </row>
    <row r="191" spans="1:16" ht="19.5" customHeight="1">
      <c r="A191" s="265"/>
      <c r="B191" s="32" t="s">
        <v>308</v>
      </c>
      <c r="C191" s="26"/>
      <c r="D191" s="27">
        <f t="shared" si="20"/>
        <v>0</v>
      </c>
      <c r="E191" s="27"/>
      <c r="F191" s="27"/>
      <c r="G191" s="27">
        <f t="shared" si="21"/>
        <v>0</v>
      </c>
      <c r="H191" s="27"/>
      <c r="I191" s="27">
        <v>0</v>
      </c>
      <c r="J191" s="27">
        <f t="shared" si="22"/>
        <v>0</v>
      </c>
      <c r="K191" s="27"/>
      <c r="L191" s="27">
        <v>0</v>
      </c>
      <c r="M191" s="27">
        <f t="shared" si="23"/>
        <v>0</v>
      </c>
      <c r="N191" s="27"/>
      <c r="O191" s="27">
        <v>0</v>
      </c>
      <c r="P191" s="33"/>
    </row>
    <row r="192" spans="1:16" ht="19.5" customHeight="1">
      <c r="A192" s="265"/>
      <c r="B192" s="32" t="s">
        <v>309</v>
      </c>
      <c r="C192" s="26"/>
      <c r="D192" s="27">
        <f t="shared" si="20"/>
        <v>0</v>
      </c>
      <c r="E192" s="27"/>
      <c r="F192" s="27"/>
      <c r="G192" s="27">
        <f t="shared" si="21"/>
        <v>0</v>
      </c>
      <c r="H192" s="27"/>
      <c r="I192" s="27">
        <v>0</v>
      </c>
      <c r="J192" s="27">
        <f t="shared" si="22"/>
        <v>0</v>
      </c>
      <c r="K192" s="27"/>
      <c r="L192" s="27">
        <v>0</v>
      </c>
      <c r="M192" s="27">
        <f t="shared" si="23"/>
        <v>0</v>
      </c>
      <c r="N192" s="27"/>
      <c r="O192" s="27">
        <v>0</v>
      </c>
      <c r="P192" s="33"/>
    </row>
    <row r="193" spans="1:16" ht="19.5" customHeight="1">
      <c r="A193" s="265"/>
      <c r="B193" s="32" t="s">
        <v>310</v>
      </c>
      <c r="C193" s="26"/>
      <c r="D193" s="27">
        <f t="shared" si="20"/>
        <v>0</v>
      </c>
      <c r="E193" s="27"/>
      <c r="F193" s="27"/>
      <c r="G193" s="27">
        <f t="shared" si="21"/>
        <v>0</v>
      </c>
      <c r="H193" s="27"/>
      <c r="I193" s="27">
        <v>0</v>
      </c>
      <c r="J193" s="27">
        <f t="shared" si="22"/>
        <v>0</v>
      </c>
      <c r="K193" s="27"/>
      <c r="L193" s="27">
        <v>0</v>
      </c>
      <c r="M193" s="27">
        <f t="shared" si="23"/>
        <v>0</v>
      </c>
      <c r="N193" s="27"/>
      <c r="O193" s="27">
        <v>0</v>
      </c>
      <c r="P193" s="33"/>
    </row>
    <row r="194" spans="1:16" ht="19.5" customHeight="1">
      <c r="A194" s="265"/>
      <c r="B194" s="32" t="s">
        <v>311</v>
      </c>
      <c r="C194" s="26"/>
      <c r="D194" s="27">
        <f t="shared" si="20"/>
        <v>0</v>
      </c>
      <c r="E194" s="27"/>
      <c r="F194" s="27"/>
      <c r="G194" s="27">
        <f t="shared" si="21"/>
        <v>0</v>
      </c>
      <c r="H194" s="27"/>
      <c r="I194" s="27">
        <v>0</v>
      </c>
      <c r="J194" s="27">
        <f t="shared" si="22"/>
        <v>0</v>
      </c>
      <c r="K194" s="27"/>
      <c r="L194" s="27">
        <v>0</v>
      </c>
      <c r="M194" s="27">
        <f t="shared" si="23"/>
        <v>0</v>
      </c>
      <c r="N194" s="27"/>
      <c r="O194" s="27">
        <v>0</v>
      </c>
      <c r="P194" s="33"/>
    </row>
    <row r="195" spans="1:16" ht="19.5" customHeight="1">
      <c r="A195" s="265"/>
      <c r="B195" s="32" t="s">
        <v>312</v>
      </c>
      <c r="C195" s="26"/>
      <c r="D195" s="27">
        <f t="shared" si="20"/>
        <v>0</v>
      </c>
      <c r="E195" s="27"/>
      <c r="F195" s="27"/>
      <c r="G195" s="27">
        <f t="shared" si="21"/>
        <v>0</v>
      </c>
      <c r="H195" s="27"/>
      <c r="I195" s="27">
        <v>0</v>
      </c>
      <c r="J195" s="27">
        <f t="shared" si="22"/>
        <v>0</v>
      </c>
      <c r="K195" s="27"/>
      <c r="L195" s="27">
        <v>0</v>
      </c>
      <c r="M195" s="27">
        <f t="shared" si="23"/>
        <v>0</v>
      </c>
      <c r="N195" s="27"/>
      <c r="O195" s="27">
        <v>0</v>
      </c>
      <c r="P195" s="33"/>
    </row>
    <row r="196" spans="1:16" ht="19.5" customHeight="1">
      <c r="A196" s="265"/>
      <c r="B196" s="32" t="s">
        <v>313</v>
      </c>
      <c r="C196" s="26"/>
      <c r="D196" s="27">
        <f t="shared" si="20"/>
        <v>0</v>
      </c>
      <c r="E196" s="27"/>
      <c r="F196" s="27"/>
      <c r="G196" s="27">
        <f t="shared" si="21"/>
        <v>0</v>
      </c>
      <c r="H196" s="27"/>
      <c r="I196" s="27">
        <v>0</v>
      </c>
      <c r="J196" s="27">
        <f t="shared" si="22"/>
        <v>0</v>
      </c>
      <c r="K196" s="27"/>
      <c r="L196" s="27">
        <v>0</v>
      </c>
      <c r="M196" s="27">
        <f t="shared" si="23"/>
        <v>0</v>
      </c>
      <c r="N196" s="27"/>
      <c r="O196" s="27">
        <v>0</v>
      </c>
      <c r="P196" s="33"/>
    </row>
    <row r="197" spans="1:16" ht="19.5" customHeight="1">
      <c r="A197" s="265"/>
      <c r="B197" s="32" t="s">
        <v>314</v>
      </c>
      <c r="C197" s="26"/>
      <c r="D197" s="27">
        <f t="shared" si="20"/>
        <v>0</v>
      </c>
      <c r="E197" s="27"/>
      <c r="F197" s="27"/>
      <c r="G197" s="27">
        <f t="shared" si="21"/>
        <v>0</v>
      </c>
      <c r="H197" s="27"/>
      <c r="I197" s="27">
        <v>0</v>
      </c>
      <c r="J197" s="27">
        <f t="shared" si="22"/>
        <v>0</v>
      </c>
      <c r="K197" s="27"/>
      <c r="L197" s="27">
        <v>0</v>
      </c>
      <c r="M197" s="27">
        <f t="shared" si="23"/>
        <v>0</v>
      </c>
      <c r="N197" s="27"/>
      <c r="O197" s="27">
        <v>0</v>
      </c>
      <c r="P197" s="33"/>
    </row>
    <row r="198" spans="1:16" ht="19.5" customHeight="1">
      <c r="A198" s="265"/>
      <c r="B198" s="32" t="s">
        <v>315</v>
      </c>
      <c r="C198" s="26"/>
      <c r="D198" s="27">
        <f t="shared" si="20"/>
        <v>0</v>
      </c>
      <c r="E198" s="27"/>
      <c r="F198" s="27"/>
      <c r="G198" s="27">
        <f t="shared" si="21"/>
        <v>0</v>
      </c>
      <c r="H198" s="27"/>
      <c r="I198" s="27">
        <v>0</v>
      </c>
      <c r="J198" s="27">
        <f t="shared" si="22"/>
        <v>0</v>
      </c>
      <c r="K198" s="27"/>
      <c r="L198" s="27">
        <v>0</v>
      </c>
      <c r="M198" s="27">
        <f t="shared" si="23"/>
        <v>0</v>
      </c>
      <c r="N198" s="27"/>
      <c r="O198" s="27">
        <v>0</v>
      </c>
      <c r="P198" s="33"/>
    </row>
    <row r="199" spans="1:16" ht="19.5" customHeight="1">
      <c r="A199" s="265"/>
      <c r="B199" s="32" t="s">
        <v>316</v>
      </c>
      <c r="C199" s="26"/>
      <c r="D199" s="27">
        <f t="shared" si="20"/>
        <v>0</v>
      </c>
      <c r="E199" s="27"/>
      <c r="F199" s="27"/>
      <c r="G199" s="27">
        <f t="shared" si="21"/>
        <v>0</v>
      </c>
      <c r="H199" s="27"/>
      <c r="I199" s="27">
        <v>0</v>
      </c>
      <c r="J199" s="27">
        <f t="shared" si="22"/>
        <v>0</v>
      </c>
      <c r="K199" s="27"/>
      <c r="L199" s="27">
        <v>0</v>
      </c>
      <c r="M199" s="27">
        <f t="shared" si="23"/>
        <v>0</v>
      </c>
      <c r="N199" s="27"/>
      <c r="O199" s="27">
        <v>0</v>
      </c>
      <c r="P199" s="33"/>
    </row>
    <row r="200" spans="1:16" ht="19.5" customHeight="1">
      <c r="A200" s="265"/>
      <c r="B200" s="32" t="s">
        <v>317</v>
      </c>
      <c r="C200" s="26"/>
      <c r="D200" s="27">
        <f t="shared" si="20"/>
        <v>0</v>
      </c>
      <c r="E200" s="27"/>
      <c r="F200" s="27"/>
      <c r="G200" s="27">
        <f t="shared" si="21"/>
        <v>0</v>
      </c>
      <c r="H200" s="27"/>
      <c r="I200" s="27">
        <v>0</v>
      </c>
      <c r="J200" s="27">
        <f t="shared" si="22"/>
        <v>0</v>
      </c>
      <c r="K200" s="27"/>
      <c r="L200" s="27">
        <v>0</v>
      </c>
      <c r="M200" s="27">
        <f t="shared" si="23"/>
        <v>0</v>
      </c>
      <c r="N200" s="27"/>
      <c r="O200" s="27">
        <v>0</v>
      </c>
      <c r="P200" s="33"/>
    </row>
    <row r="201" spans="1:16" ht="19.5" customHeight="1">
      <c r="A201" s="265"/>
      <c r="B201" s="32" t="s">
        <v>318</v>
      </c>
      <c r="C201" s="26"/>
      <c r="D201" s="27">
        <f t="shared" si="20"/>
        <v>0</v>
      </c>
      <c r="E201" s="27"/>
      <c r="F201" s="27"/>
      <c r="G201" s="27">
        <f t="shared" si="21"/>
        <v>0</v>
      </c>
      <c r="H201" s="27"/>
      <c r="I201" s="27">
        <v>0</v>
      </c>
      <c r="J201" s="27">
        <f t="shared" si="22"/>
        <v>0</v>
      </c>
      <c r="K201" s="27"/>
      <c r="L201" s="27">
        <v>0</v>
      </c>
      <c r="M201" s="27">
        <f t="shared" si="23"/>
        <v>0</v>
      </c>
      <c r="N201" s="27"/>
      <c r="O201" s="27">
        <v>0</v>
      </c>
      <c r="P201" s="33"/>
    </row>
    <row r="202" spans="1:16" ht="19.5" customHeight="1">
      <c r="A202" s="265" t="s">
        <v>302</v>
      </c>
      <c r="B202" s="32" t="s">
        <v>319</v>
      </c>
      <c r="C202" s="26"/>
      <c r="D202" s="27">
        <f t="shared" si="20"/>
        <v>0</v>
      </c>
      <c r="E202" s="27"/>
      <c r="F202" s="27"/>
      <c r="G202" s="27">
        <f t="shared" si="21"/>
        <v>0</v>
      </c>
      <c r="H202" s="27"/>
      <c r="I202" s="27">
        <v>0</v>
      </c>
      <c r="J202" s="27">
        <f t="shared" si="22"/>
        <v>0</v>
      </c>
      <c r="K202" s="27"/>
      <c r="L202" s="27">
        <v>0</v>
      </c>
      <c r="M202" s="27">
        <f t="shared" si="23"/>
        <v>0</v>
      </c>
      <c r="N202" s="27"/>
      <c r="O202" s="27">
        <v>0</v>
      </c>
      <c r="P202" s="33"/>
    </row>
    <row r="203" spans="1:16" ht="19.5" customHeight="1">
      <c r="A203" s="265"/>
      <c r="B203" s="32" t="s">
        <v>320</v>
      </c>
      <c r="C203" s="26"/>
      <c r="D203" s="27">
        <f t="shared" si="20"/>
        <v>0</v>
      </c>
      <c r="E203" s="27"/>
      <c r="F203" s="27"/>
      <c r="G203" s="27">
        <f t="shared" si="21"/>
        <v>0</v>
      </c>
      <c r="H203" s="27"/>
      <c r="I203" s="27">
        <v>0</v>
      </c>
      <c r="J203" s="27">
        <f t="shared" si="22"/>
        <v>0</v>
      </c>
      <c r="K203" s="27"/>
      <c r="L203" s="27">
        <v>0</v>
      </c>
      <c r="M203" s="27">
        <f t="shared" si="23"/>
        <v>0</v>
      </c>
      <c r="N203" s="27"/>
      <c r="O203" s="27">
        <v>0</v>
      </c>
      <c r="P203" s="33"/>
    </row>
    <row r="204" spans="1:16" ht="19.5" customHeight="1">
      <c r="A204" s="265"/>
      <c r="B204" s="32" t="s">
        <v>321</v>
      </c>
      <c r="C204" s="26"/>
      <c r="D204" s="27">
        <f t="shared" si="20"/>
        <v>0</v>
      </c>
      <c r="E204" s="27"/>
      <c r="F204" s="27"/>
      <c r="G204" s="27">
        <f t="shared" si="21"/>
        <v>0</v>
      </c>
      <c r="H204" s="27"/>
      <c r="I204" s="27">
        <v>0</v>
      </c>
      <c r="J204" s="27">
        <f t="shared" si="22"/>
        <v>0</v>
      </c>
      <c r="K204" s="27"/>
      <c r="L204" s="27">
        <v>0</v>
      </c>
      <c r="M204" s="27">
        <f t="shared" si="23"/>
        <v>0</v>
      </c>
      <c r="N204" s="27"/>
      <c r="O204" s="27">
        <v>0</v>
      </c>
      <c r="P204" s="33"/>
    </row>
    <row r="205" spans="1:16" ht="19.5" customHeight="1">
      <c r="A205" s="265"/>
      <c r="B205" s="32" t="s">
        <v>322</v>
      </c>
      <c r="C205" s="26"/>
      <c r="D205" s="27">
        <f t="shared" si="20"/>
        <v>0</v>
      </c>
      <c r="E205" s="27"/>
      <c r="F205" s="27"/>
      <c r="G205" s="27">
        <f t="shared" si="21"/>
        <v>0</v>
      </c>
      <c r="H205" s="27"/>
      <c r="I205" s="27">
        <v>0</v>
      </c>
      <c r="J205" s="27">
        <f t="shared" si="22"/>
        <v>0</v>
      </c>
      <c r="K205" s="27"/>
      <c r="L205" s="27">
        <v>0</v>
      </c>
      <c r="M205" s="27">
        <f t="shared" si="23"/>
        <v>0</v>
      </c>
      <c r="N205" s="27"/>
      <c r="O205" s="27">
        <v>0</v>
      </c>
      <c r="P205" s="33"/>
    </row>
    <row r="206" spans="1:16" ht="19.5" customHeight="1">
      <c r="A206" s="265"/>
      <c r="B206" s="32" t="s">
        <v>323</v>
      </c>
      <c r="C206" s="26"/>
      <c r="D206" s="27">
        <f t="shared" si="20"/>
        <v>0</v>
      </c>
      <c r="E206" s="27"/>
      <c r="F206" s="27"/>
      <c r="G206" s="27">
        <f t="shared" si="21"/>
        <v>0</v>
      </c>
      <c r="H206" s="27"/>
      <c r="I206" s="27">
        <v>0</v>
      </c>
      <c r="J206" s="27">
        <f t="shared" si="22"/>
        <v>0</v>
      </c>
      <c r="K206" s="27"/>
      <c r="L206" s="27">
        <v>0</v>
      </c>
      <c r="M206" s="27">
        <f t="shared" si="23"/>
        <v>0</v>
      </c>
      <c r="N206" s="27"/>
      <c r="O206" s="27">
        <v>0</v>
      </c>
      <c r="P206" s="33"/>
    </row>
    <row r="207" spans="1:16" ht="19.5" customHeight="1">
      <c r="A207" s="265"/>
      <c r="B207" s="32" t="s">
        <v>324</v>
      </c>
      <c r="C207" s="26"/>
      <c r="D207" s="27">
        <f t="shared" si="20"/>
        <v>0</v>
      </c>
      <c r="E207" s="27"/>
      <c r="F207" s="27"/>
      <c r="G207" s="27">
        <f t="shared" si="21"/>
        <v>0</v>
      </c>
      <c r="H207" s="27"/>
      <c r="I207" s="27">
        <v>0</v>
      </c>
      <c r="J207" s="27">
        <f t="shared" si="22"/>
        <v>0</v>
      </c>
      <c r="K207" s="27"/>
      <c r="L207" s="27">
        <v>0</v>
      </c>
      <c r="M207" s="27">
        <f t="shared" si="23"/>
        <v>0</v>
      </c>
      <c r="N207" s="27"/>
      <c r="O207" s="27">
        <v>0</v>
      </c>
      <c r="P207" s="33"/>
    </row>
    <row r="208" spans="1:16" ht="19.5" customHeight="1">
      <c r="A208" s="265"/>
      <c r="B208" s="32" t="s">
        <v>325</v>
      </c>
      <c r="C208" s="26"/>
      <c r="D208" s="27">
        <f t="shared" si="20"/>
        <v>0</v>
      </c>
      <c r="E208" s="27"/>
      <c r="F208" s="27"/>
      <c r="G208" s="27">
        <f t="shared" si="21"/>
        <v>0</v>
      </c>
      <c r="H208" s="27"/>
      <c r="I208" s="27">
        <v>0</v>
      </c>
      <c r="J208" s="27">
        <f t="shared" si="22"/>
        <v>0</v>
      </c>
      <c r="K208" s="27"/>
      <c r="L208" s="27">
        <v>0</v>
      </c>
      <c r="M208" s="27">
        <f t="shared" si="23"/>
        <v>0</v>
      </c>
      <c r="N208" s="27"/>
      <c r="O208" s="27">
        <v>0</v>
      </c>
      <c r="P208" s="33"/>
    </row>
    <row r="209" spans="1:16" ht="19.5" customHeight="1">
      <c r="A209" s="265"/>
      <c r="B209" s="32" t="s">
        <v>326</v>
      </c>
      <c r="C209" s="26"/>
      <c r="D209" s="27">
        <f t="shared" si="20"/>
        <v>0</v>
      </c>
      <c r="E209" s="27"/>
      <c r="F209" s="27"/>
      <c r="G209" s="27">
        <f t="shared" si="21"/>
        <v>0</v>
      </c>
      <c r="H209" s="27"/>
      <c r="I209" s="27">
        <v>0</v>
      </c>
      <c r="J209" s="27">
        <f t="shared" si="22"/>
        <v>0</v>
      </c>
      <c r="K209" s="27"/>
      <c r="L209" s="27">
        <v>0</v>
      </c>
      <c r="M209" s="27">
        <f t="shared" si="23"/>
        <v>0</v>
      </c>
      <c r="N209" s="27"/>
      <c r="O209" s="27">
        <v>0</v>
      </c>
      <c r="P209" s="33"/>
    </row>
    <row r="210" spans="1:16" ht="19.5" customHeight="1">
      <c r="A210" s="265"/>
      <c r="B210" s="32" t="s">
        <v>327</v>
      </c>
      <c r="C210" s="26"/>
      <c r="D210" s="27">
        <f t="shared" si="20"/>
        <v>0</v>
      </c>
      <c r="E210" s="27"/>
      <c r="F210" s="27"/>
      <c r="G210" s="27">
        <f t="shared" si="21"/>
        <v>0</v>
      </c>
      <c r="H210" s="27"/>
      <c r="I210" s="27">
        <v>0</v>
      </c>
      <c r="J210" s="27">
        <f t="shared" si="22"/>
        <v>0</v>
      </c>
      <c r="K210" s="27"/>
      <c r="L210" s="27">
        <v>0</v>
      </c>
      <c r="M210" s="27">
        <f t="shared" si="23"/>
        <v>0</v>
      </c>
      <c r="N210" s="27"/>
      <c r="O210" s="27">
        <v>0</v>
      </c>
      <c r="P210" s="33"/>
    </row>
    <row r="211" spans="1:16" ht="19.5" customHeight="1">
      <c r="A211" s="265"/>
      <c r="B211" s="32" t="s">
        <v>328</v>
      </c>
      <c r="C211" s="26"/>
      <c r="D211" s="27">
        <f t="shared" si="20"/>
        <v>0</v>
      </c>
      <c r="E211" s="27"/>
      <c r="F211" s="27"/>
      <c r="G211" s="27">
        <f t="shared" si="21"/>
        <v>0</v>
      </c>
      <c r="H211" s="27"/>
      <c r="I211" s="27">
        <v>0</v>
      </c>
      <c r="J211" s="27">
        <f t="shared" si="22"/>
        <v>0</v>
      </c>
      <c r="K211" s="27"/>
      <c r="L211" s="27">
        <v>0</v>
      </c>
      <c r="M211" s="27">
        <f t="shared" si="23"/>
        <v>0</v>
      </c>
      <c r="N211" s="27"/>
      <c r="O211" s="27">
        <v>0</v>
      </c>
      <c r="P211" s="33"/>
    </row>
    <row r="212" spans="1:16" s="46" customFormat="1" ht="19.5" customHeight="1">
      <c r="A212" s="265"/>
      <c r="B212" s="42" t="s">
        <v>39</v>
      </c>
      <c r="C212" s="38"/>
      <c r="D212" s="38">
        <f>E212+F212</f>
        <v>0</v>
      </c>
      <c r="E212" s="39"/>
      <c r="F212" s="39"/>
      <c r="G212" s="38">
        <f>H212+I212</f>
        <v>0</v>
      </c>
      <c r="H212" s="39"/>
      <c r="I212" s="39">
        <v>0</v>
      </c>
      <c r="J212" s="38">
        <f>K212+L212</f>
        <v>0</v>
      </c>
      <c r="K212" s="39"/>
      <c r="L212" s="39">
        <v>0</v>
      </c>
      <c r="M212" s="38">
        <f>N212+O212</f>
        <v>0</v>
      </c>
      <c r="N212" s="39"/>
      <c r="O212" s="39">
        <v>0</v>
      </c>
      <c r="P212" s="45"/>
    </row>
    <row r="213" spans="1:16" ht="19.5" customHeight="1">
      <c r="A213" s="265" t="s">
        <v>329</v>
      </c>
      <c r="B213" s="32" t="s">
        <v>330</v>
      </c>
      <c r="C213" s="26"/>
      <c r="D213" s="27">
        <f>E213+F213</f>
        <v>0</v>
      </c>
      <c r="E213" s="27"/>
      <c r="F213" s="27"/>
      <c r="G213" s="27">
        <f>H213+I213</f>
        <v>0</v>
      </c>
      <c r="H213" s="27"/>
      <c r="I213" s="27">
        <v>0</v>
      </c>
      <c r="J213" s="27">
        <f>K213+L213</f>
        <v>0</v>
      </c>
      <c r="K213" s="27"/>
      <c r="L213" s="27">
        <v>0</v>
      </c>
      <c r="M213" s="27">
        <f>N213+O213</f>
        <v>0</v>
      </c>
      <c r="N213" s="27"/>
      <c r="O213" s="27">
        <v>0</v>
      </c>
      <c r="P213" s="33"/>
    </row>
    <row r="214" spans="1:16" ht="19.5" customHeight="1">
      <c r="A214" s="265"/>
      <c r="B214" s="32" t="s">
        <v>331</v>
      </c>
      <c r="C214" s="26"/>
      <c r="D214" s="27">
        <f t="shared" ref="D214:D246" si="24">E214+F214</f>
        <v>0</v>
      </c>
      <c r="E214" s="27"/>
      <c r="F214" s="27"/>
      <c r="G214" s="27">
        <f t="shared" ref="G214:G277" si="25">H214+I214</f>
        <v>0</v>
      </c>
      <c r="H214" s="27"/>
      <c r="I214" s="27">
        <v>0</v>
      </c>
      <c r="J214" s="27">
        <f t="shared" ref="J214:J277" si="26">K214+L214</f>
        <v>0</v>
      </c>
      <c r="K214" s="27"/>
      <c r="L214" s="27">
        <v>0</v>
      </c>
      <c r="M214" s="27">
        <f t="shared" ref="M214:M277" si="27">N214+O214</f>
        <v>0</v>
      </c>
      <c r="N214" s="27"/>
      <c r="O214" s="27">
        <v>0</v>
      </c>
      <c r="P214" s="33"/>
    </row>
    <row r="215" spans="1:16" ht="19.5" customHeight="1">
      <c r="A215" s="265"/>
      <c r="B215" s="32" t="s">
        <v>332</v>
      </c>
      <c r="C215" s="26"/>
      <c r="D215" s="27">
        <f t="shared" si="24"/>
        <v>0</v>
      </c>
      <c r="E215" s="27"/>
      <c r="F215" s="27"/>
      <c r="G215" s="27">
        <f t="shared" si="25"/>
        <v>0</v>
      </c>
      <c r="H215" s="27"/>
      <c r="I215" s="27">
        <v>0</v>
      </c>
      <c r="J215" s="27">
        <f t="shared" si="26"/>
        <v>0</v>
      </c>
      <c r="K215" s="27"/>
      <c r="L215" s="27">
        <v>0</v>
      </c>
      <c r="M215" s="27">
        <f t="shared" si="27"/>
        <v>0</v>
      </c>
      <c r="N215" s="27"/>
      <c r="O215" s="27">
        <v>0</v>
      </c>
      <c r="P215" s="33"/>
    </row>
    <row r="216" spans="1:16" ht="19.5" customHeight="1">
      <c r="A216" s="265"/>
      <c r="B216" s="32" t="s">
        <v>333</v>
      </c>
      <c r="C216" s="26"/>
      <c r="D216" s="27">
        <f t="shared" si="24"/>
        <v>0</v>
      </c>
      <c r="E216" s="27"/>
      <c r="F216" s="27"/>
      <c r="G216" s="27">
        <f t="shared" si="25"/>
        <v>0</v>
      </c>
      <c r="H216" s="27"/>
      <c r="I216" s="27">
        <v>0</v>
      </c>
      <c r="J216" s="27">
        <f t="shared" si="26"/>
        <v>0</v>
      </c>
      <c r="K216" s="27"/>
      <c r="L216" s="27">
        <v>0</v>
      </c>
      <c r="M216" s="27">
        <f t="shared" si="27"/>
        <v>0</v>
      </c>
      <c r="N216" s="27"/>
      <c r="O216" s="27">
        <v>0</v>
      </c>
      <c r="P216" s="33"/>
    </row>
    <row r="217" spans="1:16" ht="19.5" customHeight="1">
      <c r="A217" s="265"/>
      <c r="B217" s="32" t="s">
        <v>334</v>
      </c>
      <c r="C217" s="26"/>
      <c r="D217" s="27">
        <f t="shared" si="24"/>
        <v>0</v>
      </c>
      <c r="E217" s="27"/>
      <c r="F217" s="27"/>
      <c r="G217" s="27">
        <f t="shared" si="25"/>
        <v>0</v>
      </c>
      <c r="H217" s="27"/>
      <c r="I217" s="27">
        <v>0</v>
      </c>
      <c r="J217" s="27">
        <f t="shared" si="26"/>
        <v>0</v>
      </c>
      <c r="K217" s="27"/>
      <c r="L217" s="27">
        <v>0</v>
      </c>
      <c r="M217" s="27">
        <f t="shared" si="27"/>
        <v>0</v>
      </c>
      <c r="N217" s="27"/>
      <c r="O217" s="27">
        <v>0</v>
      </c>
      <c r="P217" s="33"/>
    </row>
    <row r="218" spans="1:16" ht="19.5" customHeight="1">
      <c r="A218" s="265"/>
      <c r="B218" s="32" t="s">
        <v>335</v>
      </c>
      <c r="C218" s="26"/>
      <c r="D218" s="27">
        <f t="shared" si="24"/>
        <v>0</v>
      </c>
      <c r="E218" s="27"/>
      <c r="F218" s="27"/>
      <c r="G218" s="27">
        <f t="shared" si="25"/>
        <v>0</v>
      </c>
      <c r="H218" s="27"/>
      <c r="I218" s="27">
        <v>0</v>
      </c>
      <c r="J218" s="27">
        <f t="shared" si="26"/>
        <v>0</v>
      </c>
      <c r="K218" s="27"/>
      <c r="L218" s="27">
        <v>0</v>
      </c>
      <c r="M218" s="27">
        <f t="shared" si="27"/>
        <v>0</v>
      </c>
      <c r="N218" s="27"/>
      <c r="O218" s="27">
        <v>0</v>
      </c>
      <c r="P218" s="33"/>
    </row>
    <row r="219" spans="1:16" ht="19.5" customHeight="1">
      <c r="A219" s="265"/>
      <c r="B219" s="32" t="s">
        <v>336</v>
      </c>
      <c r="C219" s="26"/>
      <c r="D219" s="27">
        <f t="shared" si="24"/>
        <v>0</v>
      </c>
      <c r="E219" s="27"/>
      <c r="F219" s="27"/>
      <c r="G219" s="27">
        <f t="shared" si="25"/>
        <v>0</v>
      </c>
      <c r="H219" s="27"/>
      <c r="I219" s="27">
        <v>0</v>
      </c>
      <c r="J219" s="27">
        <f t="shared" si="26"/>
        <v>0</v>
      </c>
      <c r="K219" s="27"/>
      <c r="L219" s="27">
        <v>0</v>
      </c>
      <c r="M219" s="27">
        <f t="shared" si="27"/>
        <v>0</v>
      </c>
      <c r="N219" s="27"/>
      <c r="O219" s="27">
        <v>0</v>
      </c>
      <c r="P219" s="33"/>
    </row>
    <row r="220" spans="1:16" ht="19.5" customHeight="1">
      <c r="A220" s="265"/>
      <c r="B220" s="32" t="s">
        <v>337</v>
      </c>
      <c r="C220" s="26"/>
      <c r="D220" s="27">
        <f t="shared" si="24"/>
        <v>0</v>
      </c>
      <c r="E220" s="27"/>
      <c r="F220" s="27"/>
      <c r="G220" s="27">
        <f t="shared" si="25"/>
        <v>0</v>
      </c>
      <c r="H220" s="27"/>
      <c r="I220" s="27">
        <v>0</v>
      </c>
      <c r="J220" s="27">
        <f t="shared" si="26"/>
        <v>0</v>
      </c>
      <c r="K220" s="27"/>
      <c r="L220" s="27">
        <v>0</v>
      </c>
      <c r="M220" s="27">
        <f t="shared" si="27"/>
        <v>0</v>
      </c>
      <c r="N220" s="27"/>
      <c r="O220" s="27">
        <v>0</v>
      </c>
      <c r="P220" s="33"/>
    </row>
    <row r="221" spans="1:16" ht="19.5" customHeight="1">
      <c r="A221" s="265"/>
      <c r="B221" s="32" t="s">
        <v>338</v>
      </c>
      <c r="C221" s="26"/>
      <c r="D221" s="27">
        <f t="shared" si="24"/>
        <v>0</v>
      </c>
      <c r="E221" s="27"/>
      <c r="F221" s="27"/>
      <c r="G221" s="27">
        <f t="shared" si="25"/>
        <v>0</v>
      </c>
      <c r="H221" s="27"/>
      <c r="I221" s="27">
        <v>0</v>
      </c>
      <c r="J221" s="27">
        <f t="shared" si="26"/>
        <v>0</v>
      </c>
      <c r="K221" s="27"/>
      <c r="L221" s="27">
        <v>0</v>
      </c>
      <c r="M221" s="27">
        <f t="shared" si="27"/>
        <v>0</v>
      </c>
      <c r="N221" s="27"/>
      <c r="O221" s="27">
        <v>0</v>
      </c>
      <c r="P221" s="33"/>
    </row>
    <row r="222" spans="1:16" ht="19.5" customHeight="1">
      <c r="A222" s="265"/>
      <c r="B222" s="32" t="s">
        <v>339</v>
      </c>
      <c r="C222" s="26"/>
      <c r="D222" s="27">
        <f t="shared" si="24"/>
        <v>0</v>
      </c>
      <c r="E222" s="27"/>
      <c r="F222" s="27"/>
      <c r="G222" s="27">
        <f t="shared" si="25"/>
        <v>0</v>
      </c>
      <c r="H222" s="27"/>
      <c r="I222" s="27">
        <v>0</v>
      </c>
      <c r="J222" s="27">
        <f t="shared" si="26"/>
        <v>0</v>
      </c>
      <c r="K222" s="27"/>
      <c r="L222" s="27">
        <v>0</v>
      </c>
      <c r="M222" s="27">
        <f t="shared" si="27"/>
        <v>0</v>
      </c>
      <c r="N222" s="27"/>
      <c r="O222" s="27">
        <v>0</v>
      </c>
      <c r="P222" s="33"/>
    </row>
    <row r="223" spans="1:16" ht="19.5" customHeight="1">
      <c r="A223" s="265"/>
      <c r="B223" s="32" t="s">
        <v>340</v>
      </c>
      <c r="C223" s="26"/>
      <c r="D223" s="27">
        <f t="shared" si="24"/>
        <v>0</v>
      </c>
      <c r="E223" s="27"/>
      <c r="F223" s="27"/>
      <c r="G223" s="27">
        <f t="shared" si="25"/>
        <v>0</v>
      </c>
      <c r="H223" s="27"/>
      <c r="I223" s="27">
        <v>0</v>
      </c>
      <c r="J223" s="27">
        <f t="shared" si="26"/>
        <v>0</v>
      </c>
      <c r="K223" s="27"/>
      <c r="L223" s="27">
        <v>0</v>
      </c>
      <c r="M223" s="27">
        <f t="shared" si="27"/>
        <v>0</v>
      </c>
      <c r="N223" s="27"/>
      <c r="O223" s="27">
        <v>0</v>
      </c>
      <c r="P223" s="33"/>
    </row>
    <row r="224" spans="1:16" ht="19.5" customHeight="1">
      <c r="A224" s="265"/>
      <c r="B224" s="32" t="s">
        <v>341</v>
      </c>
      <c r="C224" s="26"/>
      <c r="D224" s="27">
        <f t="shared" si="24"/>
        <v>0</v>
      </c>
      <c r="E224" s="27"/>
      <c r="F224" s="27"/>
      <c r="G224" s="27">
        <f t="shared" si="25"/>
        <v>0</v>
      </c>
      <c r="H224" s="27"/>
      <c r="I224" s="27">
        <v>0</v>
      </c>
      <c r="J224" s="27">
        <f t="shared" si="26"/>
        <v>0</v>
      </c>
      <c r="K224" s="27"/>
      <c r="L224" s="27">
        <v>0</v>
      </c>
      <c r="M224" s="27">
        <f t="shared" si="27"/>
        <v>0</v>
      </c>
      <c r="N224" s="27"/>
      <c r="O224" s="27">
        <v>0</v>
      </c>
      <c r="P224" s="33"/>
    </row>
    <row r="225" spans="1:16" ht="19.5" customHeight="1">
      <c r="A225" s="265"/>
      <c r="B225" s="32" t="s">
        <v>342</v>
      </c>
      <c r="C225" s="26"/>
      <c r="D225" s="27">
        <f t="shared" si="24"/>
        <v>0</v>
      </c>
      <c r="E225" s="27"/>
      <c r="F225" s="27"/>
      <c r="G225" s="27">
        <f t="shared" si="25"/>
        <v>0</v>
      </c>
      <c r="H225" s="27"/>
      <c r="I225" s="27">
        <v>0</v>
      </c>
      <c r="J225" s="27">
        <f t="shared" si="26"/>
        <v>0</v>
      </c>
      <c r="K225" s="27"/>
      <c r="L225" s="27">
        <v>0</v>
      </c>
      <c r="M225" s="27">
        <f t="shared" si="27"/>
        <v>0</v>
      </c>
      <c r="N225" s="27"/>
      <c r="O225" s="27">
        <v>0</v>
      </c>
      <c r="P225" s="33"/>
    </row>
    <row r="226" spans="1:16" ht="19.5" customHeight="1">
      <c r="A226" s="265"/>
      <c r="B226" s="32" t="s">
        <v>343</v>
      </c>
      <c r="C226" s="26"/>
      <c r="D226" s="27">
        <f t="shared" si="24"/>
        <v>0</v>
      </c>
      <c r="E226" s="27"/>
      <c r="F226" s="27"/>
      <c r="G226" s="27">
        <f t="shared" si="25"/>
        <v>0</v>
      </c>
      <c r="H226" s="27"/>
      <c r="I226" s="27">
        <v>0</v>
      </c>
      <c r="J226" s="27">
        <f t="shared" si="26"/>
        <v>0</v>
      </c>
      <c r="K226" s="27"/>
      <c r="L226" s="27">
        <v>0</v>
      </c>
      <c r="M226" s="27">
        <f t="shared" si="27"/>
        <v>0</v>
      </c>
      <c r="N226" s="27"/>
      <c r="O226" s="27">
        <v>0</v>
      </c>
      <c r="P226" s="33"/>
    </row>
    <row r="227" spans="1:16" ht="19.5" customHeight="1">
      <c r="A227" s="265" t="s">
        <v>329</v>
      </c>
      <c r="B227" s="32" t="s">
        <v>344</v>
      </c>
      <c r="C227" s="26"/>
      <c r="D227" s="27">
        <f t="shared" si="24"/>
        <v>0</v>
      </c>
      <c r="E227" s="27"/>
      <c r="F227" s="27"/>
      <c r="G227" s="27">
        <f t="shared" si="25"/>
        <v>0</v>
      </c>
      <c r="H227" s="27"/>
      <c r="I227" s="27">
        <v>0</v>
      </c>
      <c r="J227" s="27">
        <f t="shared" si="26"/>
        <v>0</v>
      </c>
      <c r="K227" s="27"/>
      <c r="L227" s="27">
        <v>0</v>
      </c>
      <c r="M227" s="27">
        <f t="shared" si="27"/>
        <v>0</v>
      </c>
      <c r="N227" s="27"/>
      <c r="O227" s="27">
        <v>0</v>
      </c>
      <c r="P227" s="33"/>
    </row>
    <row r="228" spans="1:16" ht="19.5" customHeight="1">
      <c r="A228" s="265"/>
      <c r="B228" s="32" t="s">
        <v>345</v>
      </c>
      <c r="C228" s="26"/>
      <c r="D228" s="27">
        <f t="shared" si="24"/>
        <v>0</v>
      </c>
      <c r="E228" s="27"/>
      <c r="F228" s="27"/>
      <c r="G228" s="27">
        <f t="shared" si="25"/>
        <v>0</v>
      </c>
      <c r="H228" s="27"/>
      <c r="I228" s="27">
        <v>0</v>
      </c>
      <c r="J228" s="27">
        <f t="shared" si="26"/>
        <v>0</v>
      </c>
      <c r="K228" s="27"/>
      <c r="L228" s="27">
        <v>0</v>
      </c>
      <c r="M228" s="27">
        <f t="shared" si="27"/>
        <v>0</v>
      </c>
      <c r="N228" s="27"/>
      <c r="O228" s="27">
        <v>0</v>
      </c>
      <c r="P228" s="33"/>
    </row>
    <row r="229" spans="1:16" ht="19.5" customHeight="1">
      <c r="A229" s="265"/>
      <c r="B229" s="32" t="s">
        <v>346</v>
      </c>
      <c r="C229" s="26"/>
      <c r="D229" s="27">
        <f t="shared" si="24"/>
        <v>0</v>
      </c>
      <c r="E229" s="27"/>
      <c r="F229" s="27"/>
      <c r="G229" s="27">
        <f t="shared" si="25"/>
        <v>0</v>
      </c>
      <c r="H229" s="27"/>
      <c r="I229" s="27">
        <v>0</v>
      </c>
      <c r="J229" s="27">
        <f t="shared" si="26"/>
        <v>0</v>
      </c>
      <c r="K229" s="27"/>
      <c r="L229" s="27">
        <v>0</v>
      </c>
      <c r="M229" s="27">
        <f t="shared" si="27"/>
        <v>0</v>
      </c>
      <c r="N229" s="27"/>
      <c r="O229" s="27">
        <v>0</v>
      </c>
      <c r="P229" s="33"/>
    </row>
    <row r="230" spans="1:16" ht="19.5" customHeight="1">
      <c r="A230" s="265"/>
      <c r="B230" s="32" t="s">
        <v>347</v>
      </c>
      <c r="C230" s="26"/>
      <c r="D230" s="27">
        <f t="shared" si="24"/>
        <v>0</v>
      </c>
      <c r="E230" s="27"/>
      <c r="F230" s="27"/>
      <c r="G230" s="27">
        <f t="shared" si="25"/>
        <v>0</v>
      </c>
      <c r="H230" s="27"/>
      <c r="I230" s="27">
        <v>0</v>
      </c>
      <c r="J230" s="27">
        <f t="shared" si="26"/>
        <v>0</v>
      </c>
      <c r="K230" s="27"/>
      <c r="L230" s="27">
        <v>0</v>
      </c>
      <c r="M230" s="27">
        <f t="shared" si="27"/>
        <v>0</v>
      </c>
      <c r="N230" s="27"/>
      <c r="O230" s="27">
        <v>0</v>
      </c>
      <c r="P230" s="33"/>
    </row>
    <row r="231" spans="1:16" ht="19.5" customHeight="1">
      <c r="A231" s="265"/>
      <c r="B231" s="32" t="s">
        <v>348</v>
      </c>
      <c r="C231" s="26"/>
      <c r="D231" s="27">
        <f t="shared" si="24"/>
        <v>0</v>
      </c>
      <c r="E231" s="27"/>
      <c r="F231" s="27"/>
      <c r="G231" s="27">
        <f t="shared" si="25"/>
        <v>0</v>
      </c>
      <c r="H231" s="27"/>
      <c r="I231" s="27">
        <v>0</v>
      </c>
      <c r="J231" s="27">
        <f t="shared" si="26"/>
        <v>0</v>
      </c>
      <c r="K231" s="27"/>
      <c r="L231" s="27">
        <v>0</v>
      </c>
      <c r="M231" s="27">
        <f t="shared" si="27"/>
        <v>0</v>
      </c>
      <c r="N231" s="27"/>
      <c r="O231" s="27">
        <v>0</v>
      </c>
      <c r="P231" s="33"/>
    </row>
    <row r="232" spans="1:16" ht="19.5" customHeight="1">
      <c r="A232" s="265"/>
      <c r="B232" s="32" t="s">
        <v>349</v>
      </c>
      <c r="C232" s="26"/>
      <c r="D232" s="27">
        <f t="shared" si="24"/>
        <v>0</v>
      </c>
      <c r="E232" s="27"/>
      <c r="F232" s="27"/>
      <c r="G232" s="27">
        <f t="shared" si="25"/>
        <v>0</v>
      </c>
      <c r="H232" s="27"/>
      <c r="I232" s="27">
        <v>0</v>
      </c>
      <c r="J232" s="27">
        <f t="shared" si="26"/>
        <v>0</v>
      </c>
      <c r="K232" s="27"/>
      <c r="L232" s="27">
        <v>0</v>
      </c>
      <c r="M232" s="27">
        <f t="shared" si="27"/>
        <v>0</v>
      </c>
      <c r="N232" s="27"/>
      <c r="O232" s="27">
        <v>0</v>
      </c>
      <c r="P232" s="33"/>
    </row>
    <row r="233" spans="1:16" ht="19.5" customHeight="1">
      <c r="A233" s="265"/>
      <c r="B233" s="32" t="s">
        <v>350</v>
      </c>
      <c r="C233" s="26"/>
      <c r="D233" s="27">
        <f t="shared" si="24"/>
        <v>0</v>
      </c>
      <c r="E233" s="27"/>
      <c r="F233" s="27"/>
      <c r="G233" s="27">
        <f t="shared" si="25"/>
        <v>0</v>
      </c>
      <c r="H233" s="27"/>
      <c r="I233" s="27">
        <v>0</v>
      </c>
      <c r="J233" s="27">
        <f t="shared" si="26"/>
        <v>0</v>
      </c>
      <c r="K233" s="27"/>
      <c r="L233" s="27">
        <v>0</v>
      </c>
      <c r="M233" s="27">
        <f t="shared" si="27"/>
        <v>0</v>
      </c>
      <c r="N233" s="27"/>
      <c r="O233" s="27">
        <v>0</v>
      </c>
      <c r="P233" s="33"/>
    </row>
    <row r="234" spans="1:16" ht="19.5" customHeight="1">
      <c r="A234" s="265"/>
      <c r="B234" s="32" t="s">
        <v>351</v>
      </c>
      <c r="C234" s="26"/>
      <c r="D234" s="27">
        <f t="shared" si="24"/>
        <v>0</v>
      </c>
      <c r="E234" s="27"/>
      <c r="F234" s="27"/>
      <c r="G234" s="27">
        <f t="shared" si="25"/>
        <v>0</v>
      </c>
      <c r="H234" s="27"/>
      <c r="I234" s="27">
        <v>0</v>
      </c>
      <c r="J234" s="27">
        <f t="shared" si="26"/>
        <v>0</v>
      </c>
      <c r="K234" s="27"/>
      <c r="L234" s="27">
        <v>0</v>
      </c>
      <c r="M234" s="27">
        <f t="shared" si="27"/>
        <v>0</v>
      </c>
      <c r="N234" s="27"/>
      <c r="O234" s="27">
        <v>0</v>
      </c>
      <c r="P234" s="33"/>
    </row>
    <row r="235" spans="1:16" ht="19.5" customHeight="1">
      <c r="A235" s="265"/>
      <c r="B235" s="32" t="s">
        <v>352</v>
      </c>
      <c r="C235" s="26"/>
      <c r="D235" s="27">
        <f t="shared" si="24"/>
        <v>0</v>
      </c>
      <c r="E235" s="27"/>
      <c r="F235" s="27"/>
      <c r="G235" s="27">
        <f t="shared" si="25"/>
        <v>0</v>
      </c>
      <c r="H235" s="27"/>
      <c r="I235" s="27">
        <v>0</v>
      </c>
      <c r="J235" s="27">
        <f t="shared" si="26"/>
        <v>0</v>
      </c>
      <c r="K235" s="27"/>
      <c r="L235" s="27">
        <v>0</v>
      </c>
      <c r="M235" s="27">
        <f t="shared" si="27"/>
        <v>0</v>
      </c>
      <c r="N235" s="27"/>
      <c r="O235" s="27">
        <v>0</v>
      </c>
      <c r="P235" s="33"/>
    </row>
    <row r="236" spans="1:16" ht="19.5" customHeight="1">
      <c r="A236" s="265"/>
      <c r="B236" s="32" t="s">
        <v>353</v>
      </c>
      <c r="C236" s="26"/>
      <c r="D236" s="27">
        <f t="shared" si="24"/>
        <v>0</v>
      </c>
      <c r="E236" s="27"/>
      <c r="F236" s="27"/>
      <c r="G236" s="27">
        <f t="shared" si="25"/>
        <v>0</v>
      </c>
      <c r="H236" s="27"/>
      <c r="I236" s="27">
        <v>0</v>
      </c>
      <c r="J236" s="27">
        <f t="shared" si="26"/>
        <v>0</v>
      </c>
      <c r="K236" s="27"/>
      <c r="L236" s="27">
        <v>0</v>
      </c>
      <c r="M236" s="27">
        <f t="shared" si="27"/>
        <v>0</v>
      </c>
      <c r="N236" s="27"/>
      <c r="O236" s="27">
        <v>0</v>
      </c>
      <c r="P236" s="33"/>
    </row>
    <row r="237" spans="1:16" ht="19.5" customHeight="1">
      <c r="A237" s="265"/>
      <c r="B237" s="32" t="s">
        <v>354</v>
      </c>
      <c r="C237" s="26"/>
      <c r="D237" s="27">
        <f t="shared" si="24"/>
        <v>0</v>
      </c>
      <c r="E237" s="27"/>
      <c r="F237" s="27"/>
      <c r="G237" s="27">
        <f t="shared" si="25"/>
        <v>0</v>
      </c>
      <c r="H237" s="27"/>
      <c r="I237" s="27">
        <v>0</v>
      </c>
      <c r="J237" s="27">
        <f t="shared" si="26"/>
        <v>0</v>
      </c>
      <c r="K237" s="27"/>
      <c r="L237" s="27">
        <v>0</v>
      </c>
      <c r="M237" s="27">
        <f t="shared" si="27"/>
        <v>0</v>
      </c>
      <c r="N237" s="27"/>
      <c r="O237" s="27">
        <v>0</v>
      </c>
      <c r="P237" s="33"/>
    </row>
    <row r="238" spans="1:16" ht="19.5" customHeight="1">
      <c r="A238" s="265"/>
      <c r="B238" s="32" t="s">
        <v>355</v>
      </c>
      <c r="C238" s="26"/>
      <c r="D238" s="27">
        <f t="shared" si="24"/>
        <v>0</v>
      </c>
      <c r="E238" s="27"/>
      <c r="F238" s="27"/>
      <c r="G238" s="27">
        <f t="shared" si="25"/>
        <v>0</v>
      </c>
      <c r="H238" s="27"/>
      <c r="I238" s="27">
        <v>0</v>
      </c>
      <c r="J238" s="27">
        <f t="shared" si="26"/>
        <v>0</v>
      </c>
      <c r="K238" s="27"/>
      <c r="L238" s="27">
        <v>0</v>
      </c>
      <c r="M238" s="27">
        <f t="shared" si="27"/>
        <v>0</v>
      </c>
      <c r="N238" s="27"/>
      <c r="O238" s="27">
        <v>0</v>
      </c>
      <c r="P238" s="33"/>
    </row>
    <row r="239" spans="1:16" ht="19.5" customHeight="1">
      <c r="A239" s="265"/>
      <c r="B239" s="32" t="s">
        <v>356</v>
      </c>
      <c r="C239" s="26"/>
      <c r="D239" s="27">
        <f t="shared" si="24"/>
        <v>0</v>
      </c>
      <c r="E239" s="27"/>
      <c r="F239" s="27"/>
      <c r="G239" s="27">
        <f t="shared" si="25"/>
        <v>0</v>
      </c>
      <c r="H239" s="27"/>
      <c r="I239" s="27">
        <v>0</v>
      </c>
      <c r="J239" s="27">
        <f t="shared" si="26"/>
        <v>0</v>
      </c>
      <c r="K239" s="27"/>
      <c r="L239" s="27">
        <v>0</v>
      </c>
      <c r="M239" s="27">
        <f t="shared" si="27"/>
        <v>0</v>
      </c>
      <c r="N239" s="27"/>
      <c r="O239" s="27">
        <v>0</v>
      </c>
      <c r="P239" s="33"/>
    </row>
    <row r="240" spans="1:16" ht="19.5" customHeight="1">
      <c r="A240" s="265"/>
      <c r="B240" s="32" t="s">
        <v>357</v>
      </c>
      <c r="C240" s="26"/>
      <c r="D240" s="27">
        <f t="shared" si="24"/>
        <v>0</v>
      </c>
      <c r="E240" s="27"/>
      <c r="F240" s="27"/>
      <c r="G240" s="27">
        <f t="shared" si="25"/>
        <v>0</v>
      </c>
      <c r="H240" s="27"/>
      <c r="I240" s="27">
        <v>0</v>
      </c>
      <c r="J240" s="27">
        <f t="shared" si="26"/>
        <v>0</v>
      </c>
      <c r="K240" s="27"/>
      <c r="L240" s="27">
        <v>0</v>
      </c>
      <c r="M240" s="27">
        <f t="shared" si="27"/>
        <v>0</v>
      </c>
      <c r="N240" s="27"/>
      <c r="O240" s="27">
        <v>0</v>
      </c>
      <c r="P240" s="33"/>
    </row>
    <row r="241" spans="1:16" ht="19.5" customHeight="1">
      <c r="A241" s="265"/>
      <c r="B241" s="32" t="s">
        <v>358</v>
      </c>
      <c r="C241" s="26"/>
      <c r="D241" s="27">
        <f t="shared" si="24"/>
        <v>0</v>
      </c>
      <c r="E241" s="27"/>
      <c r="F241" s="27"/>
      <c r="G241" s="27">
        <f t="shared" si="25"/>
        <v>0</v>
      </c>
      <c r="H241" s="27"/>
      <c r="I241" s="27">
        <v>0</v>
      </c>
      <c r="J241" s="27">
        <f t="shared" si="26"/>
        <v>0</v>
      </c>
      <c r="K241" s="27"/>
      <c r="L241" s="27">
        <v>0</v>
      </c>
      <c r="M241" s="27">
        <f t="shared" si="27"/>
        <v>0</v>
      </c>
      <c r="N241" s="27"/>
      <c r="O241" s="27">
        <v>0</v>
      </c>
      <c r="P241" s="33"/>
    </row>
    <row r="242" spans="1:16" ht="19.5" customHeight="1">
      <c r="A242" s="265"/>
      <c r="B242" s="32" t="s">
        <v>359</v>
      </c>
      <c r="C242" s="26"/>
      <c r="D242" s="27">
        <f t="shared" si="24"/>
        <v>0</v>
      </c>
      <c r="E242" s="27"/>
      <c r="F242" s="27"/>
      <c r="G242" s="27">
        <f t="shared" si="25"/>
        <v>0</v>
      </c>
      <c r="H242" s="27"/>
      <c r="I242" s="27">
        <v>0</v>
      </c>
      <c r="J242" s="27">
        <f t="shared" si="26"/>
        <v>0</v>
      </c>
      <c r="K242" s="27"/>
      <c r="L242" s="27">
        <v>0</v>
      </c>
      <c r="M242" s="27">
        <f t="shared" si="27"/>
        <v>0</v>
      </c>
      <c r="N242" s="27"/>
      <c r="O242" s="27">
        <v>0</v>
      </c>
      <c r="P242" s="33"/>
    </row>
    <row r="243" spans="1:16" ht="19.5" customHeight="1">
      <c r="A243" s="265"/>
      <c r="B243" s="32" t="s">
        <v>360</v>
      </c>
      <c r="C243" s="26"/>
      <c r="D243" s="27">
        <f t="shared" si="24"/>
        <v>0</v>
      </c>
      <c r="E243" s="27"/>
      <c r="F243" s="27"/>
      <c r="G243" s="27">
        <f t="shared" si="25"/>
        <v>0</v>
      </c>
      <c r="H243" s="27"/>
      <c r="I243" s="27">
        <v>0</v>
      </c>
      <c r="J243" s="27">
        <f t="shared" si="26"/>
        <v>0</v>
      </c>
      <c r="K243" s="27"/>
      <c r="L243" s="27">
        <v>0</v>
      </c>
      <c r="M243" s="27">
        <f t="shared" si="27"/>
        <v>0</v>
      </c>
      <c r="N243" s="27"/>
      <c r="O243" s="27">
        <v>0</v>
      </c>
      <c r="P243" s="33"/>
    </row>
    <row r="244" spans="1:16" ht="19.5" customHeight="1">
      <c r="A244" s="265"/>
      <c r="B244" s="32" t="s">
        <v>361</v>
      </c>
      <c r="C244" s="26"/>
      <c r="D244" s="27">
        <f t="shared" si="24"/>
        <v>0</v>
      </c>
      <c r="E244" s="27"/>
      <c r="F244" s="27"/>
      <c r="G244" s="27">
        <f t="shared" si="25"/>
        <v>0</v>
      </c>
      <c r="H244" s="27"/>
      <c r="I244" s="27">
        <v>0</v>
      </c>
      <c r="J244" s="27">
        <f t="shared" si="26"/>
        <v>0</v>
      </c>
      <c r="K244" s="27"/>
      <c r="L244" s="27">
        <v>0</v>
      </c>
      <c r="M244" s="27">
        <f t="shared" si="27"/>
        <v>0</v>
      </c>
      <c r="N244" s="27"/>
      <c r="O244" s="27">
        <v>0</v>
      </c>
      <c r="P244" s="33"/>
    </row>
    <row r="245" spans="1:16" ht="19.5" customHeight="1">
      <c r="A245" s="265"/>
      <c r="B245" s="32" t="s">
        <v>362</v>
      </c>
      <c r="C245" s="26"/>
      <c r="D245" s="27">
        <f t="shared" si="24"/>
        <v>0</v>
      </c>
      <c r="E245" s="27"/>
      <c r="F245" s="27"/>
      <c r="G245" s="27">
        <f t="shared" si="25"/>
        <v>0</v>
      </c>
      <c r="H245" s="27"/>
      <c r="I245" s="27">
        <v>0</v>
      </c>
      <c r="J245" s="27">
        <f t="shared" si="26"/>
        <v>0</v>
      </c>
      <c r="K245" s="27"/>
      <c r="L245" s="27">
        <v>0</v>
      </c>
      <c r="M245" s="27">
        <f t="shared" si="27"/>
        <v>0</v>
      </c>
      <c r="N245" s="27"/>
      <c r="O245" s="27">
        <v>0</v>
      </c>
      <c r="P245" s="33"/>
    </row>
    <row r="246" spans="1:16" s="46" customFormat="1" ht="19.5" customHeight="1">
      <c r="A246" s="265"/>
      <c r="B246" s="42" t="s">
        <v>39</v>
      </c>
      <c r="C246" s="38"/>
      <c r="D246" s="38">
        <f t="shared" si="24"/>
        <v>0</v>
      </c>
      <c r="E246" s="39"/>
      <c r="F246" s="39"/>
      <c r="G246" s="38">
        <f t="shared" si="25"/>
        <v>0</v>
      </c>
      <c r="H246" s="39"/>
      <c r="I246" s="39">
        <v>0</v>
      </c>
      <c r="J246" s="38">
        <f t="shared" si="26"/>
        <v>0</v>
      </c>
      <c r="K246" s="39"/>
      <c r="L246" s="39">
        <v>0</v>
      </c>
      <c r="M246" s="38">
        <f t="shared" si="27"/>
        <v>0</v>
      </c>
      <c r="N246" s="39"/>
      <c r="O246" s="39">
        <v>0</v>
      </c>
      <c r="P246" s="45"/>
    </row>
    <row r="247" spans="1:16" ht="19.5" customHeight="1">
      <c r="A247" s="265" t="s">
        <v>363</v>
      </c>
      <c r="B247" s="32" t="s">
        <v>364</v>
      </c>
      <c r="C247" s="26"/>
      <c r="D247" s="27">
        <f>E247+F247</f>
        <v>0</v>
      </c>
      <c r="E247" s="27"/>
      <c r="F247" s="27"/>
      <c r="G247" s="27">
        <f t="shared" si="25"/>
        <v>0</v>
      </c>
      <c r="H247" s="27"/>
      <c r="I247" s="27">
        <v>0</v>
      </c>
      <c r="J247" s="27">
        <f t="shared" si="26"/>
        <v>0</v>
      </c>
      <c r="K247" s="27"/>
      <c r="L247" s="27">
        <v>0</v>
      </c>
      <c r="M247" s="27">
        <f t="shared" si="27"/>
        <v>0</v>
      </c>
      <c r="N247" s="27"/>
      <c r="O247" s="27">
        <v>0</v>
      </c>
      <c r="P247" s="33"/>
    </row>
    <row r="248" spans="1:16" ht="19.5" customHeight="1">
      <c r="A248" s="265"/>
      <c r="B248" s="32" t="s">
        <v>365</v>
      </c>
      <c r="C248" s="26"/>
      <c r="D248" s="27">
        <f t="shared" ref="D248:D287" si="28">E248+F248</f>
        <v>0</v>
      </c>
      <c r="E248" s="27"/>
      <c r="F248" s="27"/>
      <c r="G248" s="27">
        <f t="shared" si="25"/>
        <v>0</v>
      </c>
      <c r="H248" s="27"/>
      <c r="I248" s="27">
        <v>0</v>
      </c>
      <c r="J248" s="27">
        <f t="shared" si="26"/>
        <v>0</v>
      </c>
      <c r="K248" s="27"/>
      <c r="L248" s="27">
        <v>0</v>
      </c>
      <c r="M248" s="27">
        <f t="shared" si="27"/>
        <v>0</v>
      </c>
      <c r="N248" s="27"/>
      <c r="O248" s="27">
        <v>0</v>
      </c>
      <c r="P248" s="33"/>
    </row>
    <row r="249" spans="1:16" ht="19.5" customHeight="1">
      <c r="A249" s="265"/>
      <c r="B249" s="32" t="s">
        <v>366</v>
      </c>
      <c r="C249" s="26"/>
      <c r="D249" s="27">
        <f t="shared" si="28"/>
        <v>0</v>
      </c>
      <c r="E249" s="27"/>
      <c r="F249" s="27"/>
      <c r="G249" s="27">
        <f t="shared" si="25"/>
        <v>0</v>
      </c>
      <c r="H249" s="27"/>
      <c r="I249" s="27">
        <v>0</v>
      </c>
      <c r="J249" s="27">
        <f t="shared" si="26"/>
        <v>0</v>
      </c>
      <c r="K249" s="27"/>
      <c r="L249" s="27">
        <v>0</v>
      </c>
      <c r="M249" s="27">
        <f t="shared" si="27"/>
        <v>0</v>
      </c>
      <c r="N249" s="27"/>
      <c r="O249" s="27">
        <v>0</v>
      </c>
      <c r="P249" s="33"/>
    </row>
    <row r="250" spans="1:16" ht="19.5" customHeight="1">
      <c r="A250" s="265"/>
      <c r="B250" s="32" t="s">
        <v>367</v>
      </c>
      <c r="C250" s="26"/>
      <c r="D250" s="27">
        <f t="shared" si="28"/>
        <v>0</v>
      </c>
      <c r="E250" s="27"/>
      <c r="F250" s="27"/>
      <c r="G250" s="27">
        <f t="shared" si="25"/>
        <v>0</v>
      </c>
      <c r="H250" s="27"/>
      <c r="I250" s="27">
        <v>0</v>
      </c>
      <c r="J250" s="27">
        <f t="shared" si="26"/>
        <v>0</v>
      </c>
      <c r="K250" s="27"/>
      <c r="L250" s="27">
        <v>0</v>
      </c>
      <c r="M250" s="27">
        <f t="shared" si="27"/>
        <v>0</v>
      </c>
      <c r="N250" s="27"/>
      <c r="O250" s="27">
        <v>0</v>
      </c>
      <c r="P250" s="33"/>
    </row>
    <row r="251" spans="1:16" ht="19.5" customHeight="1">
      <c r="A251" s="265"/>
      <c r="B251" s="32" t="s">
        <v>368</v>
      </c>
      <c r="C251" s="26"/>
      <c r="D251" s="27">
        <f t="shared" si="28"/>
        <v>0</v>
      </c>
      <c r="E251" s="27"/>
      <c r="F251" s="27"/>
      <c r="G251" s="27">
        <f t="shared" si="25"/>
        <v>0</v>
      </c>
      <c r="H251" s="27"/>
      <c r="I251" s="27">
        <v>0</v>
      </c>
      <c r="J251" s="27">
        <f t="shared" si="26"/>
        <v>0</v>
      </c>
      <c r="K251" s="27"/>
      <c r="L251" s="27">
        <v>0</v>
      </c>
      <c r="M251" s="27">
        <f t="shared" si="27"/>
        <v>0</v>
      </c>
      <c r="N251" s="27"/>
      <c r="O251" s="27">
        <v>0</v>
      </c>
      <c r="P251" s="33"/>
    </row>
    <row r="252" spans="1:16" ht="19.5" customHeight="1">
      <c r="A252" s="265" t="s">
        <v>363</v>
      </c>
      <c r="B252" s="32" t="s">
        <v>369</v>
      </c>
      <c r="C252" s="26"/>
      <c r="D252" s="27">
        <f t="shared" si="28"/>
        <v>0</v>
      </c>
      <c r="E252" s="27"/>
      <c r="F252" s="27"/>
      <c r="G252" s="27">
        <f t="shared" si="25"/>
        <v>0</v>
      </c>
      <c r="H252" s="27"/>
      <c r="I252" s="27">
        <v>0</v>
      </c>
      <c r="J252" s="27">
        <f t="shared" si="26"/>
        <v>0</v>
      </c>
      <c r="K252" s="27"/>
      <c r="L252" s="27">
        <v>0</v>
      </c>
      <c r="M252" s="27">
        <f t="shared" si="27"/>
        <v>0</v>
      </c>
      <c r="N252" s="27"/>
      <c r="O252" s="27">
        <v>0</v>
      </c>
      <c r="P252" s="33"/>
    </row>
    <row r="253" spans="1:16" ht="19.5" customHeight="1">
      <c r="A253" s="265"/>
      <c r="B253" s="32" t="s">
        <v>370</v>
      </c>
      <c r="C253" s="26"/>
      <c r="D253" s="27">
        <f t="shared" si="28"/>
        <v>0</v>
      </c>
      <c r="E253" s="27"/>
      <c r="F253" s="27"/>
      <c r="G253" s="27">
        <f t="shared" si="25"/>
        <v>0</v>
      </c>
      <c r="H253" s="27"/>
      <c r="I253" s="27">
        <v>0</v>
      </c>
      <c r="J253" s="27">
        <f t="shared" si="26"/>
        <v>0</v>
      </c>
      <c r="K253" s="27"/>
      <c r="L253" s="27">
        <v>0</v>
      </c>
      <c r="M253" s="27">
        <f t="shared" si="27"/>
        <v>0</v>
      </c>
      <c r="N253" s="27"/>
      <c r="O253" s="27">
        <v>0</v>
      </c>
      <c r="P253" s="33"/>
    </row>
    <row r="254" spans="1:16" ht="19.5" customHeight="1">
      <c r="A254" s="265"/>
      <c r="B254" s="32" t="s">
        <v>371</v>
      </c>
      <c r="C254" s="26"/>
      <c r="D254" s="27">
        <f t="shared" si="28"/>
        <v>0</v>
      </c>
      <c r="E254" s="27"/>
      <c r="F254" s="27"/>
      <c r="G254" s="27">
        <f t="shared" si="25"/>
        <v>0</v>
      </c>
      <c r="H254" s="27"/>
      <c r="I254" s="27">
        <v>0</v>
      </c>
      <c r="J254" s="27">
        <f t="shared" si="26"/>
        <v>0</v>
      </c>
      <c r="K254" s="27"/>
      <c r="L254" s="27">
        <v>0</v>
      </c>
      <c r="M254" s="27">
        <f t="shared" si="27"/>
        <v>0</v>
      </c>
      <c r="N254" s="27"/>
      <c r="O254" s="27">
        <v>0</v>
      </c>
      <c r="P254" s="33"/>
    </row>
    <row r="255" spans="1:16" ht="19.5" customHeight="1">
      <c r="A255" s="265"/>
      <c r="B255" s="32" t="s">
        <v>372</v>
      </c>
      <c r="C255" s="26"/>
      <c r="D255" s="27">
        <f t="shared" si="28"/>
        <v>0</v>
      </c>
      <c r="E255" s="27"/>
      <c r="F255" s="27"/>
      <c r="G255" s="27">
        <f t="shared" si="25"/>
        <v>0</v>
      </c>
      <c r="H255" s="27"/>
      <c r="I255" s="27">
        <v>0</v>
      </c>
      <c r="J255" s="27">
        <f t="shared" si="26"/>
        <v>0</v>
      </c>
      <c r="K255" s="27"/>
      <c r="L255" s="27">
        <v>0</v>
      </c>
      <c r="M255" s="27">
        <f t="shared" si="27"/>
        <v>0</v>
      </c>
      <c r="N255" s="27"/>
      <c r="O255" s="27">
        <v>0</v>
      </c>
      <c r="P255" s="33"/>
    </row>
    <row r="256" spans="1:16" ht="19.5" customHeight="1">
      <c r="A256" s="265"/>
      <c r="B256" s="32" t="s">
        <v>373</v>
      </c>
      <c r="C256" s="26"/>
      <c r="D256" s="27">
        <f t="shared" si="28"/>
        <v>0</v>
      </c>
      <c r="E256" s="27"/>
      <c r="F256" s="27"/>
      <c r="G256" s="27">
        <f t="shared" si="25"/>
        <v>0</v>
      </c>
      <c r="H256" s="27"/>
      <c r="I256" s="27">
        <v>0</v>
      </c>
      <c r="J256" s="27">
        <f t="shared" si="26"/>
        <v>0</v>
      </c>
      <c r="K256" s="27"/>
      <c r="L256" s="27">
        <v>0</v>
      </c>
      <c r="M256" s="27">
        <f t="shared" si="27"/>
        <v>0</v>
      </c>
      <c r="N256" s="27"/>
      <c r="O256" s="27">
        <v>0</v>
      </c>
      <c r="P256" s="33"/>
    </row>
    <row r="257" spans="1:16" ht="19.5" customHeight="1">
      <c r="A257" s="265"/>
      <c r="B257" s="32" t="s">
        <v>374</v>
      </c>
      <c r="C257" s="26"/>
      <c r="D257" s="27">
        <f t="shared" si="28"/>
        <v>0</v>
      </c>
      <c r="E257" s="27"/>
      <c r="F257" s="27"/>
      <c r="G257" s="27">
        <f t="shared" si="25"/>
        <v>0</v>
      </c>
      <c r="H257" s="27"/>
      <c r="I257" s="27">
        <v>0</v>
      </c>
      <c r="J257" s="27">
        <f t="shared" si="26"/>
        <v>0</v>
      </c>
      <c r="K257" s="27"/>
      <c r="L257" s="27">
        <v>0</v>
      </c>
      <c r="M257" s="27">
        <f t="shared" si="27"/>
        <v>0</v>
      </c>
      <c r="N257" s="27"/>
      <c r="O257" s="27">
        <v>0</v>
      </c>
      <c r="P257" s="33"/>
    </row>
    <row r="258" spans="1:16" ht="19.5" customHeight="1">
      <c r="A258" s="265"/>
      <c r="B258" s="32" t="s">
        <v>375</v>
      </c>
      <c r="C258" s="26"/>
      <c r="D258" s="27">
        <f t="shared" si="28"/>
        <v>0</v>
      </c>
      <c r="E258" s="27"/>
      <c r="F258" s="27"/>
      <c r="G258" s="27">
        <f t="shared" si="25"/>
        <v>0</v>
      </c>
      <c r="H258" s="27"/>
      <c r="I258" s="27">
        <v>0</v>
      </c>
      <c r="J258" s="27">
        <f t="shared" si="26"/>
        <v>0</v>
      </c>
      <c r="K258" s="27"/>
      <c r="L258" s="27">
        <v>0</v>
      </c>
      <c r="M258" s="27">
        <f t="shared" si="27"/>
        <v>0</v>
      </c>
      <c r="N258" s="27"/>
      <c r="O258" s="27">
        <v>0</v>
      </c>
      <c r="P258" s="33"/>
    </row>
    <row r="259" spans="1:16" ht="19.5" customHeight="1">
      <c r="A259" s="265"/>
      <c r="B259" s="32" t="s">
        <v>376</v>
      </c>
      <c r="C259" s="26"/>
      <c r="D259" s="27">
        <f t="shared" si="28"/>
        <v>0</v>
      </c>
      <c r="E259" s="27"/>
      <c r="F259" s="27"/>
      <c r="G259" s="27">
        <f t="shared" si="25"/>
        <v>0</v>
      </c>
      <c r="H259" s="27"/>
      <c r="I259" s="27">
        <v>0</v>
      </c>
      <c r="J259" s="27">
        <f t="shared" si="26"/>
        <v>0</v>
      </c>
      <c r="K259" s="27"/>
      <c r="L259" s="27">
        <v>0</v>
      </c>
      <c r="M259" s="27">
        <f t="shared" si="27"/>
        <v>0</v>
      </c>
      <c r="N259" s="27"/>
      <c r="O259" s="27">
        <v>0</v>
      </c>
      <c r="P259" s="33"/>
    </row>
    <row r="260" spans="1:16" ht="19.5" customHeight="1">
      <c r="A260" s="265"/>
      <c r="B260" s="32" t="s">
        <v>377</v>
      </c>
      <c r="C260" s="26"/>
      <c r="D260" s="27">
        <f t="shared" si="28"/>
        <v>0</v>
      </c>
      <c r="E260" s="27"/>
      <c r="F260" s="27"/>
      <c r="G260" s="27">
        <f t="shared" si="25"/>
        <v>0</v>
      </c>
      <c r="H260" s="27"/>
      <c r="I260" s="27">
        <v>0</v>
      </c>
      <c r="J260" s="27">
        <f t="shared" si="26"/>
        <v>0</v>
      </c>
      <c r="K260" s="27"/>
      <c r="L260" s="27">
        <v>0</v>
      </c>
      <c r="M260" s="27">
        <f t="shared" si="27"/>
        <v>0</v>
      </c>
      <c r="N260" s="27"/>
      <c r="O260" s="27">
        <v>0</v>
      </c>
      <c r="P260" s="33"/>
    </row>
    <row r="261" spans="1:16" ht="19.5" customHeight="1">
      <c r="A261" s="265"/>
      <c r="B261" s="32" t="s">
        <v>378</v>
      </c>
      <c r="C261" s="26"/>
      <c r="D261" s="27">
        <f t="shared" si="28"/>
        <v>0</v>
      </c>
      <c r="E261" s="27"/>
      <c r="F261" s="27"/>
      <c r="G261" s="27">
        <f t="shared" si="25"/>
        <v>0</v>
      </c>
      <c r="H261" s="27"/>
      <c r="I261" s="27">
        <v>0</v>
      </c>
      <c r="J261" s="27">
        <f t="shared" si="26"/>
        <v>0</v>
      </c>
      <c r="K261" s="27"/>
      <c r="L261" s="27">
        <v>0</v>
      </c>
      <c r="M261" s="27">
        <f t="shared" si="27"/>
        <v>0</v>
      </c>
      <c r="N261" s="27"/>
      <c r="O261" s="27">
        <v>0</v>
      </c>
      <c r="P261" s="33"/>
    </row>
    <row r="262" spans="1:16" ht="19.5" customHeight="1">
      <c r="A262" s="265"/>
      <c r="B262" s="32" t="s">
        <v>379</v>
      </c>
      <c r="C262" s="26"/>
      <c r="D262" s="27">
        <f t="shared" si="28"/>
        <v>0</v>
      </c>
      <c r="E262" s="27"/>
      <c r="F262" s="27"/>
      <c r="G262" s="27">
        <f t="shared" si="25"/>
        <v>0</v>
      </c>
      <c r="H262" s="27"/>
      <c r="I262" s="27">
        <v>0</v>
      </c>
      <c r="J262" s="27">
        <f t="shared" si="26"/>
        <v>0</v>
      </c>
      <c r="K262" s="27"/>
      <c r="L262" s="27">
        <v>0</v>
      </c>
      <c r="M262" s="27">
        <f t="shared" si="27"/>
        <v>0</v>
      </c>
      <c r="N262" s="27"/>
      <c r="O262" s="27">
        <v>0</v>
      </c>
      <c r="P262" s="33"/>
    </row>
    <row r="263" spans="1:16" ht="19.5" customHeight="1">
      <c r="A263" s="265"/>
      <c r="B263" s="32" t="s">
        <v>380</v>
      </c>
      <c r="C263" s="26"/>
      <c r="D263" s="27">
        <f t="shared" si="28"/>
        <v>0</v>
      </c>
      <c r="E263" s="27"/>
      <c r="F263" s="27"/>
      <c r="G263" s="27">
        <f t="shared" si="25"/>
        <v>0</v>
      </c>
      <c r="H263" s="27"/>
      <c r="I263" s="27">
        <v>0</v>
      </c>
      <c r="J263" s="27">
        <f t="shared" si="26"/>
        <v>0</v>
      </c>
      <c r="K263" s="27"/>
      <c r="L263" s="27">
        <v>0</v>
      </c>
      <c r="M263" s="27">
        <f t="shared" si="27"/>
        <v>0</v>
      </c>
      <c r="N263" s="27"/>
      <c r="O263" s="27">
        <v>0</v>
      </c>
      <c r="P263" s="33"/>
    </row>
    <row r="264" spans="1:16" ht="19.5" customHeight="1">
      <c r="A264" s="265"/>
      <c r="B264" s="32" t="s">
        <v>381</v>
      </c>
      <c r="C264" s="26"/>
      <c r="D264" s="27">
        <f t="shared" si="28"/>
        <v>0</v>
      </c>
      <c r="E264" s="27"/>
      <c r="F264" s="27"/>
      <c r="G264" s="27">
        <f t="shared" si="25"/>
        <v>0</v>
      </c>
      <c r="H264" s="27"/>
      <c r="I264" s="27">
        <v>0</v>
      </c>
      <c r="J264" s="27">
        <f t="shared" si="26"/>
        <v>0</v>
      </c>
      <c r="K264" s="27"/>
      <c r="L264" s="27">
        <v>0</v>
      </c>
      <c r="M264" s="27">
        <f t="shared" si="27"/>
        <v>0</v>
      </c>
      <c r="N264" s="27"/>
      <c r="O264" s="27">
        <v>0</v>
      </c>
      <c r="P264" s="33"/>
    </row>
    <row r="265" spans="1:16" ht="19.5" customHeight="1">
      <c r="A265" s="265"/>
      <c r="B265" s="32" t="s">
        <v>382</v>
      </c>
      <c r="C265" s="26"/>
      <c r="D265" s="27">
        <f t="shared" si="28"/>
        <v>0</v>
      </c>
      <c r="E265" s="27"/>
      <c r="F265" s="27"/>
      <c r="G265" s="27">
        <f t="shared" si="25"/>
        <v>0</v>
      </c>
      <c r="H265" s="27"/>
      <c r="I265" s="27">
        <v>0</v>
      </c>
      <c r="J265" s="27">
        <f t="shared" si="26"/>
        <v>0</v>
      </c>
      <c r="K265" s="27"/>
      <c r="L265" s="27">
        <v>0</v>
      </c>
      <c r="M265" s="27">
        <f t="shared" si="27"/>
        <v>0</v>
      </c>
      <c r="N265" s="27"/>
      <c r="O265" s="27">
        <v>0</v>
      </c>
      <c r="P265" s="33"/>
    </row>
    <row r="266" spans="1:16" ht="19.5" customHeight="1">
      <c r="A266" s="265"/>
      <c r="B266" s="32" t="s">
        <v>383</v>
      </c>
      <c r="C266" s="26"/>
      <c r="D266" s="27">
        <f t="shared" si="28"/>
        <v>0</v>
      </c>
      <c r="E266" s="27"/>
      <c r="F266" s="27"/>
      <c r="G266" s="27">
        <f t="shared" si="25"/>
        <v>0</v>
      </c>
      <c r="H266" s="27"/>
      <c r="I266" s="27">
        <v>0</v>
      </c>
      <c r="J266" s="27">
        <f t="shared" si="26"/>
        <v>0</v>
      </c>
      <c r="K266" s="27"/>
      <c r="L266" s="27">
        <v>0</v>
      </c>
      <c r="M266" s="27">
        <f t="shared" si="27"/>
        <v>0</v>
      </c>
      <c r="N266" s="27"/>
      <c r="O266" s="27">
        <v>0</v>
      </c>
      <c r="P266" s="33"/>
    </row>
    <row r="267" spans="1:16" ht="19.5" customHeight="1">
      <c r="A267" s="265"/>
      <c r="B267" s="32" t="s">
        <v>384</v>
      </c>
      <c r="C267" s="26"/>
      <c r="D267" s="27">
        <f t="shared" si="28"/>
        <v>0</v>
      </c>
      <c r="E267" s="27"/>
      <c r="F267" s="27"/>
      <c r="G267" s="27">
        <f t="shared" si="25"/>
        <v>0</v>
      </c>
      <c r="H267" s="27"/>
      <c r="I267" s="27">
        <v>0</v>
      </c>
      <c r="J267" s="27">
        <f t="shared" si="26"/>
        <v>0</v>
      </c>
      <c r="K267" s="27"/>
      <c r="L267" s="27">
        <v>0</v>
      </c>
      <c r="M267" s="27">
        <f t="shared" si="27"/>
        <v>0</v>
      </c>
      <c r="N267" s="27"/>
      <c r="O267" s="27">
        <v>0</v>
      </c>
      <c r="P267" s="33"/>
    </row>
    <row r="268" spans="1:16" ht="19.5" customHeight="1">
      <c r="A268" s="265"/>
      <c r="B268" s="32" t="s">
        <v>385</v>
      </c>
      <c r="C268" s="26"/>
      <c r="D268" s="27">
        <f t="shared" si="28"/>
        <v>0</v>
      </c>
      <c r="E268" s="27"/>
      <c r="F268" s="27"/>
      <c r="G268" s="27">
        <f t="shared" si="25"/>
        <v>0</v>
      </c>
      <c r="H268" s="27"/>
      <c r="I268" s="27">
        <v>0</v>
      </c>
      <c r="J268" s="27">
        <f t="shared" si="26"/>
        <v>0</v>
      </c>
      <c r="K268" s="27"/>
      <c r="L268" s="27">
        <v>0</v>
      </c>
      <c r="M268" s="27">
        <f t="shared" si="27"/>
        <v>0</v>
      </c>
      <c r="N268" s="27"/>
      <c r="O268" s="27">
        <v>0</v>
      </c>
      <c r="P268" s="33"/>
    </row>
    <row r="269" spans="1:16" ht="19.5" customHeight="1">
      <c r="A269" s="265"/>
      <c r="B269" s="32" t="s">
        <v>386</v>
      </c>
      <c r="C269" s="26"/>
      <c r="D269" s="27">
        <f t="shared" si="28"/>
        <v>0</v>
      </c>
      <c r="E269" s="27"/>
      <c r="F269" s="27"/>
      <c r="G269" s="27">
        <f t="shared" si="25"/>
        <v>0</v>
      </c>
      <c r="H269" s="27"/>
      <c r="I269" s="27">
        <v>0</v>
      </c>
      <c r="J269" s="27">
        <f t="shared" si="26"/>
        <v>0</v>
      </c>
      <c r="K269" s="27"/>
      <c r="L269" s="27">
        <v>0</v>
      </c>
      <c r="M269" s="27">
        <f t="shared" si="27"/>
        <v>0</v>
      </c>
      <c r="N269" s="27"/>
      <c r="O269" s="27">
        <v>0</v>
      </c>
      <c r="P269" s="33"/>
    </row>
    <row r="270" spans="1:16" ht="19.5" customHeight="1">
      <c r="A270" s="265"/>
      <c r="B270" s="32" t="s">
        <v>387</v>
      </c>
      <c r="C270" s="26"/>
      <c r="D270" s="27">
        <f t="shared" si="28"/>
        <v>0</v>
      </c>
      <c r="E270" s="27"/>
      <c r="F270" s="27"/>
      <c r="G270" s="27">
        <f t="shared" si="25"/>
        <v>0</v>
      </c>
      <c r="H270" s="27"/>
      <c r="I270" s="27">
        <v>0</v>
      </c>
      <c r="J270" s="27">
        <f t="shared" si="26"/>
        <v>0</v>
      </c>
      <c r="K270" s="27"/>
      <c r="L270" s="27">
        <v>0</v>
      </c>
      <c r="M270" s="27">
        <f t="shared" si="27"/>
        <v>0</v>
      </c>
      <c r="N270" s="27"/>
      <c r="O270" s="27">
        <v>0</v>
      </c>
      <c r="P270" s="33"/>
    </row>
    <row r="271" spans="1:16" ht="19.5" customHeight="1">
      <c r="A271" s="265"/>
      <c r="B271" s="32" t="s">
        <v>388</v>
      </c>
      <c r="C271" s="26"/>
      <c r="D271" s="27">
        <f t="shared" si="28"/>
        <v>0</v>
      </c>
      <c r="E271" s="27"/>
      <c r="F271" s="27"/>
      <c r="G271" s="27">
        <f t="shared" si="25"/>
        <v>0</v>
      </c>
      <c r="H271" s="27"/>
      <c r="I271" s="27">
        <v>0</v>
      </c>
      <c r="J271" s="27">
        <f t="shared" si="26"/>
        <v>0</v>
      </c>
      <c r="K271" s="27"/>
      <c r="L271" s="27">
        <v>0</v>
      </c>
      <c r="M271" s="27">
        <f t="shared" si="27"/>
        <v>0</v>
      </c>
      <c r="N271" s="27"/>
      <c r="O271" s="27">
        <v>0</v>
      </c>
      <c r="P271" s="33"/>
    </row>
    <row r="272" spans="1:16" ht="19.5" customHeight="1">
      <c r="A272" s="265"/>
      <c r="B272" s="32" t="s">
        <v>389</v>
      </c>
      <c r="C272" s="26"/>
      <c r="D272" s="27">
        <f t="shared" si="28"/>
        <v>0</v>
      </c>
      <c r="E272" s="27"/>
      <c r="F272" s="27"/>
      <c r="G272" s="27">
        <f t="shared" si="25"/>
        <v>0</v>
      </c>
      <c r="H272" s="27"/>
      <c r="I272" s="27">
        <v>0</v>
      </c>
      <c r="J272" s="27">
        <f t="shared" si="26"/>
        <v>0</v>
      </c>
      <c r="K272" s="27"/>
      <c r="L272" s="27">
        <v>0</v>
      </c>
      <c r="M272" s="27">
        <f t="shared" si="27"/>
        <v>0</v>
      </c>
      <c r="N272" s="27"/>
      <c r="O272" s="27">
        <v>0</v>
      </c>
      <c r="P272" s="33"/>
    </row>
    <row r="273" spans="1:16" ht="19.5" customHeight="1">
      <c r="A273" s="265"/>
      <c r="B273" s="32" t="s">
        <v>390</v>
      </c>
      <c r="C273" s="26"/>
      <c r="D273" s="27">
        <f t="shared" si="28"/>
        <v>0</v>
      </c>
      <c r="E273" s="27"/>
      <c r="F273" s="27"/>
      <c r="G273" s="27">
        <f t="shared" si="25"/>
        <v>0</v>
      </c>
      <c r="H273" s="27"/>
      <c r="I273" s="27">
        <v>0</v>
      </c>
      <c r="J273" s="27">
        <f t="shared" si="26"/>
        <v>0</v>
      </c>
      <c r="K273" s="27"/>
      <c r="L273" s="27">
        <v>0</v>
      </c>
      <c r="M273" s="27">
        <f t="shared" si="27"/>
        <v>0</v>
      </c>
      <c r="N273" s="27"/>
      <c r="O273" s="27">
        <v>0</v>
      </c>
      <c r="P273" s="33"/>
    </row>
    <row r="274" spans="1:16" ht="19.5" customHeight="1">
      <c r="A274" s="265"/>
      <c r="B274" s="32" t="s">
        <v>391</v>
      </c>
      <c r="C274" s="26"/>
      <c r="D274" s="27">
        <f t="shared" si="28"/>
        <v>0</v>
      </c>
      <c r="E274" s="27"/>
      <c r="F274" s="27"/>
      <c r="G274" s="27">
        <f t="shared" si="25"/>
        <v>0</v>
      </c>
      <c r="H274" s="27"/>
      <c r="I274" s="27">
        <v>0</v>
      </c>
      <c r="J274" s="27">
        <f t="shared" si="26"/>
        <v>0</v>
      </c>
      <c r="K274" s="27"/>
      <c r="L274" s="27">
        <v>0</v>
      </c>
      <c r="M274" s="27">
        <f t="shared" si="27"/>
        <v>0</v>
      </c>
      <c r="N274" s="27"/>
      <c r="O274" s="27">
        <v>0</v>
      </c>
      <c r="P274" s="33"/>
    </row>
    <row r="275" spans="1:16" ht="19.5" customHeight="1">
      <c r="A275" s="265"/>
      <c r="B275" s="32" t="s">
        <v>392</v>
      </c>
      <c r="C275" s="26"/>
      <c r="D275" s="27">
        <f t="shared" si="28"/>
        <v>0</v>
      </c>
      <c r="E275" s="27"/>
      <c r="F275" s="27"/>
      <c r="G275" s="27">
        <f t="shared" si="25"/>
        <v>0</v>
      </c>
      <c r="H275" s="27"/>
      <c r="I275" s="27">
        <v>0</v>
      </c>
      <c r="J275" s="27">
        <f t="shared" si="26"/>
        <v>0</v>
      </c>
      <c r="K275" s="27"/>
      <c r="L275" s="27">
        <v>0</v>
      </c>
      <c r="M275" s="27">
        <f t="shared" si="27"/>
        <v>0</v>
      </c>
      <c r="N275" s="27"/>
      <c r="O275" s="27">
        <v>0</v>
      </c>
      <c r="P275" s="33"/>
    </row>
    <row r="276" spans="1:16" ht="19.5" customHeight="1">
      <c r="A276" s="265"/>
      <c r="B276" s="32" t="s">
        <v>393</v>
      </c>
      <c r="C276" s="26"/>
      <c r="D276" s="27">
        <f t="shared" si="28"/>
        <v>0</v>
      </c>
      <c r="E276" s="27"/>
      <c r="F276" s="27"/>
      <c r="G276" s="27">
        <f t="shared" si="25"/>
        <v>0</v>
      </c>
      <c r="H276" s="27"/>
      <c r="I276" s="27">
        <v>0</v>
      </c>
      <c r="J276" s="27">
        <f t="shared" si="26"/>
        <v>0</v>
      </c>
      <c r="K276" s="27"/>
      <c r="L276" s="27">
        <v>0</v>
      </c>
      <c r="M276" s="27">
        <f t="shared" si="27"/>
        <v>0</v>
      </c>
      <c r="N276" s="27"/>
      <c r="O276" s="27">
        <v>0</v>
      </c>
      <c r="P276" s="33"/>
    </row>
    <row r="277" spans="1:16" ht="19.5" customHeight="1">
      <c r="A277" s="265" t="s">
        <v>363</v>
      </c>
      <c r="B277" s="32" t="s">
        <v>394</v>
      </c>
      <c r="C277" s="26"/>
      <c r="D277" s="27">
        <f t="shared" si="28"/>
        <v>0</v>
      </c>
      <c r="E277" s="27"/>
      <c r="F277" s="27"/>
      <c r="G277" s="27">
        <f t="shared" si="25"/>
        <v>0</v>
      </c>
      <c r="H277" s="27"/>
      <c r="I277" s="27">
        <v>0</v>
      </c>
      <c r="J277" s="27">
        <f t="shared" si="26"/>
        <v>0</v>
      </c>
      <c r="K277" s="27"/>
      <c r="L277" s="27">
        <v>0</v>
      </c>
      <c r="M277" s="27">
        <f t="shared" si="27"/>
        <v>0</v>
      </c>
      <c r="N277" s="27"/>
      <c r="O277" s="27">
        <v>0</v>
      </c>
      <c r="P277" s="33"/>
    </row>
    <row r="278" spans="1:16" ht="19.5" customHeight="1">
      <c r="A278" s="265"/>
      <c r="B278" s="32" t="s">
        <v>395</v>
      </c>
      <c r="C278" s="26"/>
      <c r="D278" s="27">
        <f t="shared" si="28"/>
        <v>0</v>
      </c>
      <c r="E278" s="27"/>
      <c r="F278" s="27"/>
      <c r="G278" s="27">
        <f t="shared" ref="G278:G341" si="29">H278+I278</f>
        <v>0</v>
      </c>
      <c r="H278" s="27"/>
      <c r="I278" s="27">
        <v>0</v>
      </c>
      <c r="J278" s="27">
        <f t="shared" ref="J278:J341" si="30">K278+L278</f>
        <v>0</v>
      </c>
      <c r="K278" s="27"/>
      <c r="L278" s="27">
        <v>0</v>
      </c>
      <c r="M278" s="27">
        <f t="shared" ref="M278:M341" si="31">N278+O278</f>
        <v>0</v>
      </c>
      <c r="N278" s="27"/>
      <c r="O278" s="27">
        <v>0</v>
      </c>
      <c r="P278" s="33"/>
    </row>
    <row r="279" spans="1:16" ht="19.5" customHeight="1">
      <c r="A279" s="265"/>
      <c r="B279" s="32" t="s">
        <v>396</v>
      </c>
      <c r="C279" s="26"/>
      <c r="D279" s="27">
        <f t="shared" si="28"/>
        <v>0</v>
      </c>
      <c r="E279" s="27"/>
      <c r="F279" s="27"/>
      <c r="G279" s="27">
        <f t="shared" si="29"/>
        <v>0</v>
      </c>
      <c r="H279" s="27"/>
      <c r="I279" s="27">
        <v>0</v>
      </c>
      <c r="J279" s="27">
        <f t="shared" si="30"/>
        <v>0</v>
      </c>
      <c r="K279" s="27"/>
      <c r="L279" s="27">
        <v>0</v>
      </c>
      <c r="M279" s="27">
        <f t="shared" si="31"/>
        <v>0</v>
      </c>
      <c r="N279" s="27"/>
      <c r="O279" s="27">
        <v>0</v>
      </c>
      <c r="P279" s="33"/>
    </row>
    <row r="280" spans="1:16" ht="19.5" customHeight="1">
      <c r="A280" s="265"/>
      <c r="B280" s="32" t="s">
        <v>397</v>
      </c>
      <c r="C280" s="26"/>
      <c r="D280" s="27">
        <f t="shared" si="28"/>
        <v>0</v>
      </c>
      <c r="E280" s="27"/>
      <c r="F280" s="27"/>
      <c r="G280" s="27">
        <f t="shared" si="29"/>
        <v>0</v>
      </c>
      <c r="H280" s="27"/>
      <c r="I280" s="27">
        <v>0</v>
      </c>
      <c r="J280" s="27">
        <f t="shared" si="30"/>
        <v>0</v>
      </c>
      <c r="K280" s="27"/>
      <c r="L280" s="27">
        <v>0</v>
      </c>
      <c r="M280" s="27">
        <f t="shared" si="31"/>
        <v>0</v>
      </c>
      <c r="N280" s="27"/>
      <c r="O280" s="27">
        <v>0</v>
      </c>
      <c r="P280" s="33"/>
    </row>
    <row r="281" spans="1:16" ht="19.5" customHeight="1">
      <c r="A281" s="265"/>
      <c r="B281" s="32" t="s">
        <v>398</v>
      </c>
      <c r="C281" s="26"/>
      <c r="D281" s="27">
        <f t="shared" si="28"/>
        <v>0</v>
      </c>
      <c r="E281" s="27"/>
      <c r="F281" s="27"/>
      <c r="G281" s="27">
        <f t="shared" si="29"/>
        <v>0</v>
      </c>
      <c r="H281" s="27"/>
      <c r="I281" s="27">
        <v>0</v>
      </c>
      <c r="J281" s="27">
        <f t="shared" si="30"/>
        <v>0</v>
      </c>
      <c r="K281" s="27"/>
      <c r="L281" s="27">
        <v>0</v>
      </c>
      <c r="M281" s="27">
        <f t="shared" si="31"/>
        <v>0</v>
      </c>
      <c r="N281" s="27"/>
      <c r="O281" s="27">
        <v>0</v>
      </c>
      <c r="P281" s="33"/>
    </row>
    <row r="282" spans="1:16" ht="19.5" customHeight="1">
      <c r="A282" s="265"/>
      <c r="B282" s="32" t="s">
        <v>399</v>
      </c>
      <c r="C282" s="26"/>
      <c r="D282" s="27">
        <f t="shared" si="28"/>
        <v>0</v>
      </c>
      <c r="E282" s="27"/>
      <c r="F282" s="27"/>
      <c r="G282" s="27">
        <f t="shared" si="29"/>
        <v>0</v>
      </c>
      <c r="H282" s="27"/>
      <c r="I282" s="27">
        <v>0</v>
      </c>
      <c r="J282" s="27">
        <f t="shared" si="30"/>
        <v>0</v>
      </c>
      <c r="K282" s="27"/>
      <c r="L282" s="27">
        <v>0</v>
      </c>
      <c r="M282" s="27">
        <f t="shared" si="31"/>
        <v>0</v>
      </c>
      <c r="N282" s="27"/>
      <c r="O282" s="27">
        <v>0</v>
      </c>
      <c r="P282" s="33"/>
    </row>
    <row r="283" spans="1:16" ht="19.5" customHeight="1">
      <c r="A283" s="265"/>
      <c r="B283" s="32" t="s">
        <v>400</v>
      </c>
      <c r="C283" s="26"/>
      <c r="D283" s="27">
        <f t="shared" si="28"/>
        <v>0</v>
      </c>
      <c r="E283" s="27"/>
      <c r="F283" s="27"/>
      <c r="G283" s="27">
        <f t="shared" si="29"/>
        <v>0</v>
      </c>
      <c r="H283" s="27"/>
      <c r="I283" s="27">
        <v>0</v>
      </c>
      <c r="J283" s="27">
        <f t="shared" si="30"/>
        <v>0</v>
      </c>
      <c r="K283" s="27"/>
      <c r="L283" s="27">
        <v>0</v>
      </c>
      <c r="M283" s="27">
        <f t="shared" si="31"/>
        <v>0</v>
      </c>
      <c r="N283" s="27"/>
      <c r="O283" s="27">
        <v>0</v>
      </c>
      <c r="P283" s="33"/>
    </row>
    <row r="284" spans="1:16" ht="19.5" customHeight="1">
      <c r="A284" s="265"/>
      <c r="B284" s="32" t="s">
        <v>401</v>
      </c>
      <c r="C284" s="26"/>
      <c r="D284" s="27">
        <f t="shared" si="28"/>
        <v>0</v>
      </c>
      <c r="E284" s="27"/>
      <c r="F284" s="27"/>
      <c r="G284" s="27">
        <f t="shared" si="29"/>
        <v>0</v>
      </c>
      <c r="H284" s="27"/>
      <c r="I284" s="27">
        <v>0</v>
      </c>
      <c r="J284" s="27">
        <f t="shared" si="30"/>
        <v>0</v>
      </c>
      <c r="K284" s="27"/>
      <c r="L284" s="27">
        <v>0</v>
      </c>
      <c r="M284" s="27">
        <f t="shared" si="31"/>
        <v>0</v>
      </c>
      <c r="N284" s="27"/>
      <c r="O284" s="27">
        <v>0</v>
      </c>
      <c r="P284" s="33"/>
    </row>
    <row r="285" spans="1:16" ht="19.5" customHeight="1">
      <c r="A285" s="265"/>
      <c r="B285" s="32" t="s">
        <v>402</v>
      </c>
      <c r="C285" s="26"/>
      <c r="D285" s="27">
        <f t="shared" si="28"/>
        <v>0</v>
      </c>
      <c r="E285" s="27"/>
      <c r="F285" s="27"/>
      <c r="G285" s="27">
        <f t="shared" si="29"/>
        <v>0</v>
      </c>
      <c r="H285" s="27"/>
      <c r="I285" s="27">
        <v>0</v>
      </c>
      <c r="J285" s="27">
        <f t="shared" si="30"/>
        <v>0</v>
      </c>
      <c r="K285" s="27"/>
      <c r="L285" s="27">
        <v>0</v>
      </c>
      <c r="M285" s="27">
        <f t="shared" si="31"/>
        <v>0</v>
      </c>
      <c r="N285" s="27"/>
      <c r="O285" s="27">
        <v>0</v>
      </c>
      <c r="P285" s="33"/>
    </row>
    <row r="286" spans="1:16" ht="19.5" customHeight="1">
      <c r="A286" s="265"/>
      <c r="B286" s="32" t="s">
        <v>403</v>
      </c>
      <c r="C286" s="26"/>
      <c r="D286" s="27">
        <f t="shared" si="28"/>
        <v>0</v>
      </c>
      <c r="E286" s="27"/>
      <c r="F286" s="27"/>
      <c r="G286" s="27">
        <f t="shared" si="29"/>
        <v>0</v>
      </c>
      <c r="H286" s="27"/>
      <c r="I286" s="27">
        <v>0</v>
      </c>
      <c r="J286" s="27">
        <f t="shared" si="30"/>
        <v>0</v>
      </c>
      <c r="K286" s="27"/>
      <c r="L286" s="27">
        <v>0</v>
      </c>
      <c r="M286" s="27">
        <f t="shared" si="31"/>
        <v>0</v>
      </c>
      <c r="N286" s="27"/>
      <c r="O286" s="27">
        <v>0</v>
      </c>
      <c r="P286" s="33"/>
    </row>
    <row r="287" spans="1:16" s="46" customFormat="1" ht="19.5" customHeight="1">
      <c r="A287" s="265"/>
      <c r="B287" s="42" t="s">
        <v>39</v>
      </c>
      <c r="C287" s="38"/>
      <c r="D287" s="38">
        <f t="shared" si="28"/>
        <v>0</v>
      </c>
      <c r="E287" s="39"/>
      <c r="F287" s="39"/>
      <c r="G287" s="38">
        <f t="shared" si="29"/>
        <v>0</v>
      </c>
      <c r="H287" s="39"/>
      <c r="I287" s="39">
        <v>0</v>
      </c>
      <c r="J287" s="38">
        <f t="shared" si="30"/>
        <v>0</v>
      </c>
      <c r="K287" s="39"/>
      <c r="L287" s="39">
        <v>0</v>
      </c>
      <c r="M287" s="38">
        <f t="shared" si="31"/>
        <v>0</v>
      </c>
      <c r="N287" s="39"/>
      <c r="O287" s="39">
        <v>0</v>
      </c>
      <c r="P287" s="45"/>
    </row>
    <row r="288" spans="1:16" ht="19.5" customHeight="1">
      <c r="A288" s="265" t="s">
        <v>404</v>
      </c>
      <c r="B288" s="32" t="s">
        <v>405</v>
      </c>
      <c r="C288" s="26"/>
      <c r="D288" s="27">
        <f>E288+F288</f>
        <v>0</v>
      </c>
      <c r="E288" s="27"/>
      <c r="F288" s="27"/>
      <c r="G288" s="27">
        <f t="shared" si="29"/>
        <v>0</v>
      </c>
      <c r="H288" s="27"/>
      <c r="I288" s="27">
        <v>0</v>
      </c>
      <c r="J288" s="27">
        <f t="shared" si="30"/>
        <v>0</v>
      </c>
      <c r="K288" s="27"/>
      <c r="L288" s="27">
        <v>0</v>
      </c>
      <c r="M288" s="27">
        <f t="shared" si="31"/>
        <v>0</v>
      </c>
      <c r="N288" s="27"/>
      <c r="O288" s="27">
        <v>0</v>
      </c>
      <c r="P288" s="33"/>
    </row>
    <row r="289" spans="1:16" ht="19.5" customHeight="1">
      <c r="A289" s="265"/>
      <c r="B289" s="32" t="s">
        <v>406</v>
      </c>
      <c r="C289" s="26"/>
      <c r="D289" s="27">
        <f t="shared" ref="D289:D311" si="32">E289+F289</f>
        <v>0</v>
      </c>
      <c r="E289" s="27"/>
      <c r="F289" s="27"/>
      <c r="G289" s="27">
        <f t="shared" si="29"/>
        <v>0</v>
      </c>
      <c r="H289" s="27"/>
      <c r="I289" s="27">
        <v>0</v>
      </c>
      <c r="J289" s="27">
        <f t="shared" si="30"/>
        <v>0</v>
      </c>
      <c r="K289" s="27"/>
      <c r="L289" s="27">
        <v>0</v>
      </c>
      <c r="M289" s="27">
        <f t="shared" si="31"/>
        <v>0</v>
      </c>
      <c r="N289" s="27"/>
      <c r="O289" s="27">
        <v>0</v>
      </c>
      <c r="P289" s="33"/>
    </row>
    <row r="290" spans="1:16" ht="19.5" customHeight="1">
      <c r="A290" s="265"/>
      <c r="B290" s="32" t="s">
        <v>407</v>
      </c>
      <c r="C290" s="26"/>
      <c r="D290" s="27">
        <f t="shared" si="32"/>
        <v>0</v>
      </c>
      <c r="E290" s="27"/>
      <c r="F290" s="27"/>
      <c r="G290" s="27">
        <f t="shared" si="29"/>
        <v>0</v>
      </c>
      <c r="H290" s="27"/>
      <c r="I290" s="27">
        <v>0</v>
      </c>
      <c r="J290" s="27">
        <f t="shared" si="30"/>
        <v>0</v>
      </c>
      <c r="K290" s="27"/>
      <c r="L290" s="27">
        <v>0</v>
      </c>
      <c r="M290" s="27">
        <f t="shared" si="31"/>
        <v>0</v>
      </c>
      <c r="N290" s="27"/>
      <c r="O290" s="27">
        <v>0</v>
      </c>
      <c r="P290" s="33"/>
    </row>
    <row r="291" spans="1:16" ht="19.5" customHeight="1">
      <c r="A291" s="265"/>
      <c r="B291" s="32" t="s">
        <v>408</v>
      </c>
      <c r="C291" s="26"/>
      <c r="D291" s="27">
        <f t="shared" si="32"/>
        <v>0</v>
      </c>
      <c r="E291" s="27"/>
      <c r="F291" s="27"/>
      <c r="G291" s="27">
        <f t="shared" si="29"/>
        <v>0</v>
      </c>
      <c r="H291" s="27"/>
      <c r="I291" s="27">
        <v>0</v>
      </c>
      <c r="J291" s="27">
        <f t="shared" si="30"/>
        <v>0</v>
      </c>
      <c r="K291" s="27"/>
      <c r="L291" s="27">
        <v>0</v>
      </c>
      <c r="M291" s="27">
        <f t="shared" si="31"/>
        <v>0</v>
      </c>
      <c r="N291" s="27"/>
      <c r="O291" s="27">
        <v>0</v>
      </c>
      <c r="P291" s="33"/>
    </row>
    <row r="292" spans="1:16" ht="19.5" customHeight="1">
      <c r="A292" s="265"/>
      <c r="B292" s="32" t="s">
        <v>409</v>
      </c>
      <c r="C292" s="26"/>
      <c r="D292" s="27">
        <f t="shared" si="32"/>
        <v>0</v>
      </c>
      <c r="E292" s="27"/>
      <c r="F292" s="27"/>
      <c r="G292" s="27">
        <f t="shared" si="29"/>
        <v>0</v>
      </c>
      <c r="H292" s="27"/>
      <c r="I292" s="27">
        <v>0</v>
      </c>
      <c r="J292" s="27">
        <f t="shared" si="30"/>
        <v>0</v>
      </c>
      <c r="K292" s="27"/>
      <c r="L292" s="27">
        <v>0</v>
      </c>
      <c r="M292" s="27">
        <f t="shared" si="31"/>
        <v>0</v>
      </c>
      <c r="N292" s="27"/>
      <c r="O292" s="27">
        <v>0</v>
      </c>
      <c r="P292" s="33"/>
    </row>
    <row r="293" spans="1:16" ht="19.5" customHeight="1">
      <c r="A293" s="265"/>
      <c r="B293" s="32" t="s">
        <v>410</v>
      </c>
      <c r="C293" s="26"/>
      <c r="D293" s="27">
        <f t="shared" si="32"/>
        <v>0</v>
      </c>
      <c r="E293" s="27"/>
      <c r="F293" s="27"/>
      <c r="G293" s="27">
        <f t="shared" si="29"/>
        <v>0</v>
      </c>
      <c r="H293" s="27"/>
      <c r="I293" s="27">
        <v>0</v>
      </c>
      <c r="J293" s="27">
        <f t="shared" si="30"/>
        <v>0</v>
      </c>
      <c r="K293" s="27"/>
      <c r="L293" s="27">
        <v>0</v>
      </c>
      <c r="M293" s="27">
        <f t="shared" si="31"/>
        <v>0</v>
      </c>
      <c r="N293" s="27"/>
      <c r="O293" s="27">
        <v>0</v>
      </c>
      <c r="P293" s="33"/>
    </row>
    <row r="294" spans="1:16" ht="19.5" customHeight="1">
      <c r="A294" s="265"/>
      <c r="B294" s="32" t="s">
        <v>411</v>
      </c>
      <c r="C294" s="26"/>
      <c r="D294" s="27">
        <f t="shared" si="32"/>
        <v>0</v>
      </c>
      <c r="E294" s="27"/>
      <c r="F294" s="27"/>
      <c r="G294" s="27">
        <f t="shared" si="29"/>
        <v>0</v>
      </c>
      <c r="H294" s="27"/>
      <c r="I294" s="27">
        <v>0</v>
      </c>
      <c r="J294" s="27">
        <f t="shared" si="30"/>
        <v>0</v>
      </c>
      <c r="K294" s="27"/>
      <c r="L294" s="27">
        <v>0</v>
      </c>
      <c r="M294" s="27">
        <f t="shared" si="31"/>
        <v>0</v>
      </c>
      <c r="N294" s="27"/>
      <c r="O294" s="27">
        <v>0</v>
      </c>
      <c r="P294" s="33"/>
    </row>
    <row r="295" spans="1:16" ht="19.5" customHeight="1">
      <c r="A295" s="265"/>
      <c r="B295" s="32" t="s">
        <v>412</v>
      </c>
      <c r="C295" s="26"/>
      <c r="D295" s="27">
        <f t="shared" si="32"/>
        <v>0</v>
      </c>
      <c r="E295" s="27"/>
      <c r="F295" s="27"/>
      <c r="G295" s="27">
        <f t="shared" si="29"/>
        <v>0</v>
      </c>
      <c r="H295" s="27"/>
      <c r="I295" s="27">
        <v>0</v>
      </c>
      <c r="J295" s="27">
        <f t="shared" si="30"/>
        <v>0</v>
      </c>
      <c r="K295" s="27"/>
      <c r="L295" s="27">
        <v>0</v>
      </c>
      <c r="M295" s="27">
        <f t="shared" si="31"/>
        <v>0</v>
      </c>
      <c r="N295" s="27"/>
      <c r="O295" s="27">
        <v>0</v>
      </c>
      <c r="P295" s="33"/>
    </row>
    <row r="296" spans="1:16" ht="19.5" customHeight="1">
      <c r="A296" s="265"/>
      <c r="B296" s="32" t="s">
        <v>413</v>
      </c>
      <c r="C296" s="26"/>
      <c r="D296" s="27">
        <f t="shared" si="32"/>
        <v>0</v>
      </c>
      <c r="E296" s="27"/>
      <c r="F296" s="27"/>
      <c r="G296" s="27">
        <f t="shared" si="29"/>
        <v>0</v>
      </c>
      <c r="H296" s="27"/>
      <c r="I296" s="27">
        <v>0</v>
      </c>
      <c r="J296" s="27">
        <f t="shared" si="30"/>
        <v>0</v>
      </c>
      <c r="K296" s="27"/>
      <c r="L296" s="27">
        <v>0</v>
      </c>
      <c r="M296" s="27">
        <f t="shared" si="31"/>
        <v>0</v>
      </c>
      <c r="N296" s="27"/>
      <c r="O296" s="27">
        <v>0</v>
      </c>
      <c r="P296" s="33"/>
    </row>
    <row r="297" spans="1:16" ht="19.5" customHeight="1">
      <c r="A297" s="265"/>
      <c r="B297" s="32" t="s">
        <v>414</v>
      </c>
      <c r="C297" s="26"/>
      <c r="D297" s="27">
        <f t="shared" si="32"/>
        <v>0</v>
      </c>
      <c r="E297" s="27"/>
      <c r="F297" s="27"/>
      <c r="G297" s="27">
        <f t="shared" si="29"/>
        <v>0</v>
      </c>
      <c r="H297" s="27"/>
      <c r="I297" s="27">
        <v>0</v>
      </c>
      <c r="J297" s="27">
        <f t="shared" si="30"/>
        <v>0</v>
      </c>
      <c r="K297" s="27"/>
      <c r="L297" s="27">
        <v>0</v>
      </c>
      <c r="M297" s="27">
        <f t="shared" si="31"/>
        <v>0</v>
      </c>
      <c r="N297" s="27"/>
      <c r="O297" s="27">
        <v>0</v>
      </c>
      <c r="P297" s="33"/>
    </row>
    <row r="298" spans="1:16" ht="19.5" customHeight="1">
      <c r="A298" s="265"/>
      <c r="B298" s="32" t="s">
        <v>415</v>
      </c>
      <c r="C298" s="26"/>
      <c r="D298" s="27">
        <f t="shared" si="32"/>
        <v>0</v>
      </c>
      <c r="E298" s="27"/>
      <c r="F298" s="27"/>
      <c r="G298" s="27">
        <f t="shared" si="29"/>
        <v>0</v>
      </c>
      <c r="H298" s="27"/>
      <c r="I298" s="27">
        <v>0</v>
      </c>
      <c r="J298" s="27">
        <f t="shared" si="30"/>
        <v>0</v>
      </c>
      <c r="K298" s="27"/>
      <c r="L298" s="27">
        <v>0</v>
      </c>
      <c r="M298" s="27">
        <f t="shared" si="31"/>
        <v>0</v>
      </c>
      <c r="N298" s="27"/>
      <c r="O298" s="27">
        <v>0</v>
      </c>
      <c r="P298" s="33"/>
    </row>
    <row r="299" spans="1:16" ht="19.5" customHeight="1">
      <c r="A299" s="265"/>
      <c r="B299" s="32" t="s">
        <v>416</v>
      </c>
      <c r="C299" s="26"/>
      <c r="D299" s="27">
        <f t="shared" si="32"/>
        <v>0</v>
      </c>
      <c r="E299" s="27"/>
      <c r="F299" s="27"/>
      <c r="G299" s="27">
        <f t="shared" si="29"/>
        <v>0</v>
      </c>
      <c r="H299" s="27"/>
      <c r="I299" s="27">
        <v>0</v>
      </c>
      <c r="J299" s="27">
        <f t="shared" si="30"/>
        <v>0</v>
      </c>
      <c r="K299" s="27"/>
      <c r="L299" s="27">
        <v>0</v>
      </c>
      <c r="M299" s="27">
        <f t="shared" si="31"/>
        <v>0</v>
      </c>
      <c r="N299" s="27"/>
      <c r="O299" s="27">
        <v>0</v>
      </c>
      <c r="P299" s="33"/>
    </row>
    <row r="300" spans="1:16" ht="19.5" customHeight="1">
      <c r="A300" s="265"/>
      <c r="B300" s="32" t="s">
        <v>417</v>
      </c>
      <c r="C300" s="26"/>
      <c r="D300" s="27">
        <f t="shared" si="32"/>
        <v>0</v>
      </c>
      <c r="E300" s="27"/>
      <c r="F300" s="27"/>
      <c r="G300" s="27">
        <f t="shared" si="29"/>
        <v>0</v>
      </c>
      <c r="H300" s="27"/>
      <c r="I300" s="27">
        <v>0</v>
      </c>
      <c r="J300" s="27">
        <f t="shared" si="30"/>
        <v>0</v>
      </c>
      <c r="K300" s="27"/>
      <c r="L300" s="27">
        <v>0</v>
      </c>
      <c r="M300" s="27">
        <f t="shared" si="31"/>
        <v>0</v>
      </c>
      <c r="N300" s="27"/>
      <c r="O300" s="27">
        <v>0</v>
      </c>
      <c r="P300" s="33"/>
    </row>
    <row r="301" spans="1:16" ht="19.5" customHeight="1">
      <c r="A301" s="265"/>
      <c r="B301" s="32" t="s">
        <v>418</v>
      </c>
      <c r="C301" s="26"/>
      <c r="D301" s="27">
        <f t="shared" si="32"/>
        <v>0</v>
      </c>
      <c r="E301" s="27"/>
      <c r="F301" s="27"/>
      <c r="G301" s="27">
        <f t="shared" si="29"/>
        <v>0</v>
      </c>
      <c r="H301" s="27"/>
      <c r="I301" s="27">
        <v>0</v>
      </c>
      <c r="J301" s="27">
        <f t="shared" si="30"/>
        <v>0</v>
      </c>
      <c r="K301" s="27"/>
      <c r="L301" s="27">
        <v>0</v>
      </c>
      <c r="M301" s="27">
        <f t="shared" si="31"/>
        <v>0</v>
      </c>
      <c r="N301" s="27"/>
      <c r="O301" s="27">
        <v>0</v>
      </c>
      <c r="P301" s="33"/>
    </row>
    <row r="302" spans="1:16" ht="19.5" customHeight="1">
      <c r="A302" s="265" t="s">
        <v>404</v>
      </c>
      <c r="B302" s="32" t="s">
        <v>419</v>
      </c>
      <c r="C302" s="26"/>
      <c r="D302" s="27">
        <f t="shared" si="32"/>
        <v>0</v>
      </c>
      <c r="E302" s="27"/>
      <c r="F302" s="27"/>
      <c r="G302" s="27">
        <f t="shared" si="29"/>
        <v>0</v>
      </c>
      <c r="H302" s="27"/>
      <c r="I302" s="27">
        <v>0</v>
      </c>
      <c r="J302" s="27">
        <f t="shared" si="30"/>
        <v>0</v>
      </c>
      <c r="K302" s="27"/>
      <c r="L302" s="27">
        <v>0</v>
      </c>
      <c r="M302" s="27">
        <f t="shared" si="31"/>
        <v>0</v>
      </c>
      <c r="N302" s="27"/>
      <c r="O302" s="27">
        <v>0</v>
      </c>
      <c r="P302" s="33"/>
    </row>
    <row r="303" spans="1:16" ht="19.5" customHeight="1">
      <c r="A303" s="265"/>
      <c r="B303" s="32" t="s">
        <v>420</v>
      </c>
      <c r="C303" s="26"/>
      <c r="D303" s="27">
        <f t="shared" si="32"/>
        <v>0</v>
      </c>
      <c r="E303" s="27"/>
      <c r="F303" s="27"/>
      <c r="G303" s="27">
        <f t="shared" si="29"/>
        <v>0</v>
      </c>
      <c r="H303" s="27"/>
      <c r="I303" s="27">
        <v>0</v>
      </c>
      <c r="J303" s="27">
        <f t="shared" si="30"/>
        <v>0</v>
      </c>
      <c r="K303" s="27"/>
      <c r="L303" s="27">
        <v>0</v>
      </c>
      <c r="M303" s="27">
        <f t="shared" si="31"/>
        <v>0</v>
      </c>
      <c r="N303" s="27"/>
      <c r="O303" s="27">
        <v>0</v>
      </c>
      <c r="P303" s="33"/>
    </row>
    <row r="304" spans="1:16" ht="19.5" customHeight="1">
      <c r="A304" s="265"/>
      <c r="B304" s="32" t="s">
        <v>421</v>
      </c>
      <c r="C304" s="26"/>
      <c r="D304" s="27">
        <f t="shared" si="32"/>
        <v>0</v>
      </c>
      <c r="E304" s="27"/>
      <c r="F304" s="27"/>
      <c r="G304" s="27">
        <f t="shared" si="29"/>
        <v>0</v>
      </c>
      <c r="H304" s="27"/>
      <c r="I304" s="27">
        <v>0</v>
      </c>
      <c r="J304" s="27">
        <f t="shared" si="30"/>
        <v>0</v>
      </c>
      <c r="K304" s="27"/>
      <c r="L304" s="27">
        <v>0</v>
      </c>
      <c r="M304" s="27">
        <f t="shared" si="31"/>
        <v>0</v>
      </c>
      <c r="N304" s="27"/>
      <c r="O304" s="27">
        <v>0</v>
      </c>
      <c r="P304" s="33"/>
    </row>
    <row r="305" spans="1:16" ht="19.5" customHeight="1">
      <c r="A305" s="265"/>
      <c r="B305" s="32" t="s">
        <v>422</v>
      </c>
      <c r="C305" s="26"/>
      <c r="D305" s="27">
        <f t="shared" si="32"/>
        <v>0</v>
      </c>
      <c r="E305" s="27"/>
      <c r="F305" s="27"/>
      <c r="G305" s="27">
        <f t="shared" si="29"/>
        <v>0</v>
      </c>
      <c r="H305" s="27"/>
      <c r="I305" s="27">
        <v>0</v>
      </c>
      <c r="J305" s="27">
        <f t="shared" si="30"/>
        <v>0</v>
      </c>
      <c r="K305" s="27"/>
      <c r="L305" s="27">
        <v>0</v>
      </c>
      <c r="M305" s="27">
        <f t="shared" si="31"/>
        <v>0</v>
      </c>
      <c r="N305" s="27"/>
      <c r="O305" s="27">
        <v>0</v>
      </c>
      <c r="P305" s="33"/>
    </row>
    <row r="306" spans="1:16" ht="19.5" customHeight="1">
      <c r="A306" s="265"/>
      <c r="B306" s="32" t="s">
        <v>402</v>
      </c>
      <c r="C306" s="26"/>
      <c r="D306" s="27">
        <f t="shared" si="32"/>
        <v>0</v>
      </c>
      <c r="E306" s="27"/>
      <c r="F306" s="27"/>
      <c r="G306" s="27">
        <f t="shared" si="29"/>
        <v>0</v>
      </c>
      <c r="H306" s="27"/>
      <c r="I306" s="27">
        <v>0</v>
      </c>
      <c r="J306" s="27">
        <f t="shared" si="30"/>
        <v>0</v>
      </c>
      <c r="K306" s="27"/>
      <c r="L306" s="27">
        <v>0</v>
      </c>
      <c r="M306" s="27">
        <f t="shared" si="31"/>
        <v>0</v>
      </c>
      <c r="N306" s="27"/>
      <c r="O306" s="27">
        <v>0</v>
      </c>
      <c r="P306" s="33"/>
    </row>
    <row r="307" spans="1:16" ht="19.5" customHeight="1">
      <c r="A307" s="265"/>
      <c r="B307" s="32" t="s">
        <v>403</v>
      </c>
      <c r="C307" s="26"/>
      <c r="D307" s="27">
        <f t="shared" si="32"/>
        <v>0</v>
      </c>
      <c r="E307" s="27"/>
      <c r="F307" s="27"/>
      <c r="G307" s="27">
        <f t="shared" si="29"/>
        <v>0</v>
      </c>
      <c r="H307" s="27"/>
      <c r="I307" s="27">
        <v>0</v>
      </c>
      <c r="J307" s="27">
        <f t="shared" si="30"/>
        <v>0</v>
      </c>
      <c r="K307" s="27"/>
      <c r="L307" s="27">
        <v>0</v>
      </c>
      <c r="M307" s="27">
        <f t="shared" si="31"/>
        <v>0</v>
      </c>
      <c r="N307" s="27"/>
      <c r="O307" s="27">
        <v>0</v>
      </c>
      <c r="P307" s="33"/>
    </row>
    <row r="308" spans="1:16" ht="19.5" customHeight="1">
      <c r="A308" s="265"/>
      <c r="B308" s="32" t="s">
        <v>423</v>
      </c>
      <c r="C308" s="26"/>
      <c r="D308" s="27">
        <f t="shared" si="32"/>
        <v>0</v>
      </c>
      <c r="E308" s="27"/>
      <c r="F308" s="27"/>
      <c r="G308" s="27">
        <f t="shared" si="29"/>
        <v>0</v>
      </c>
      <c r="H308" s="27"/>
      <c r="I308" s="27">
        <v>0</v>
      </c>
      <c r="J308" s="27">
        <f t="shared" si="30"/>
        <v>0</v>
      </c>
      <c r="K308" s="27"/>
      <c r="L308" s="27">
        <v>0</v>
      </c>
      <c r="M308" s="27">
        <f t="shared" si="31"/>
        <v>0</v>
      </c>
      <c r="N308" s="27"/>
      <c r="O308" s="27">
        <v>0</v>
      </c>
      <c r="P308" s="33"/>
    </row>
    <row r="309" spans="1:16" ht="19.5" customHeight="1">
      <c r="A309" s="265"/>
      <c r="B309" s="32" t="s">
        <v>424</v>
      </c>
      <c r="C309" s="26"/>
      <c r="D309" s="27">
        <f t="shared" si="32"/>
        <v>0</v>
      </c>
      <c r="E309" s="27"/>
      <c r="F309" s="27"/>
      <c r="G309" s="27">
        <f t="shared" si="29"/>
        <v>0</v>
      </c>
      <c r="H309" s="27"/>
      <c r="I309" s="27">
        <v>0</v>
      </c>
      <c r="J309" s="27">
        <f t="shared" si="30"/>
        <v>0</v>
      </c>
      <c r="K309" s="27"/>
      <c r="L309" s="27">
        <v>0</v>
      </c>
      <c r="M309" s="27">
        <f t="shared" si="31"/>
        <v>0</v>
      </c>
      <c r="N309" s="27"/>
      <c r="O309" s="27">
        <v>0</v>
      </c>
      <c r="P309" s="33"/>
    </row>
    <row r="310" spans="1:16" ht="19.5" customHeight="1">
      <c r="A310" s="265"/>
      <c r="B310" s="32" t="s">
        <v>425</v>
      </c>
      <c r="C310" s="26"/>
      <c r="D310" s="27">
        <f t="shared" si="32"/>
        <v>0</v>
      </c>
      <c r="E310" s="27"/>
      <c r="F310" s="27"/>
      <c r="G310" s="27">
        <f t="shared" si="29"/>
        <v>0</v>
      </c>
      <c r="H310" s="27"/>
      <c r="I310" s="27">
        <v>0</v>
      </c>
      <c r="J310" s="27">
        <f t="shared" si="30"/>
        <v>0</v>
      </c>
      <c r="K310" s="27"/>
      <c r="L310" s="27">
        <v>0</v>
      </c>
      <c r="M310" s="27">
        <f t="shared" si="31"/>
        <v>0</v>
      </c>
      <c r="N310" s="27"/>
      <c r="O310" s="27">
        <v>0</v>
      </c>
      <c r="P310" s="33"/>
    </row>
    <row r="311" spans="1:16" s="46" customFormat="1" ht="19.5" customHeight="1">
      <c r="A311" s="265"/>
      <c r="B311" s="42" t="s">
        <v>39</v>
      </c>
      <c r="C311" s="38"/>
      <c r="D311" s="38">
        <f t="shared" si="32"/>
        <v>0</v>
      </c>
      <c r="E311" s="39"/>
      <c r="F311" s="39"/>
      <c r="G311" s="38">
        <f t="shared" si="29"/>
        <v>0</v>
      </c>
      <c r="H311" s="39"/>
      <c r="I311" s="39">
        <v>0</v>
      </c>
      <c r="J311" s="38">
        <f t="shared" si="30"/>
        <v>0</v>
      </c>
      <c r="K311" s="39"/>
      <c r="L311" s="39">
        <v>0</v>
      </c>
      <c r="M311" s="38">
        <f t="shared" si="31"/>
        <v>0</v>
      </c>
      <c r="N311" s="39"/>
      <c r="O311" s="39">
        <v>0</v>
      </c>
      <c r="P311" s="45"/>
    </row>
    <row r="312" spans="1:16" ht="19.5" customHeight="1">
      <c r="A312" s="265" t="s">
        <v>426</v>
      </c>
      <c r="B312" s="32" t="s">
        <v>427</v>
      </c>
      <c r="C312" s="26"/>
      <c r="D312" s="27">
        <f>E312+F312</f>
        <v>0</v>
      </c>
      <c r="E312" s="27"/>
      <c r="F312" s="27"/>
      <c r="G312" s="27">
        <f t="shared" si="29"/>
        <v>0</v>
      </c>
      <c r="H312" s="27"/>
      <c r="I312" s="27">
        <v>0</v>
      </c>
      <c r="J312" s="27">
        <f t="shared" si="30"/>
        <v>0</v>
      </c>
      <c r="K312" s="27"/>
      <c r="L312" s="27">
        <v>0</v>
      </c>
      <c r="M312" s="27">
        <f t="shared" si="31"/>
        <v>0</v>
      </c>
      <c r="N312" s="27"/>
      <c r="O312" s="27">
        <v>0</v>
      </c>
      <c r="P312" s="33"/>
    </row>
    <row r="313" spans="1:16" ht="19.5" customHeight="1">
      <c r="A313" s="265"/>
      <c r="B313" s="32" t="s">
        <v>428</v>
      </c>
      <c r="C313" s="26"/>
      <c r="D313" s="27">
        <f t="shared" ref="D313:D353" si="33">E313+F313</f>
        <v>0</v>
      </c>
      <c r="E313" s="27"/>
      <c r="F313" s="27"/>
      <c r="G313" s="27">
        <f t="shared" si="29"/>
        <v>0</v>
      </c>
      <c r="H313" s="27"/>
      <c r="I313" s="27">
        <v>0</v>
      </c>
      <c r="J313" s="27">
        <f t="shared" si="30"/>
        <v>0</v>
      </c>
      <c r="K313" s="27"/>
      <c r="L313" s="27">
        <v>0</v>
      </c>
      <c r="M313" s="27">
        <f t="shared" si="31"/>
        <v>0</v>
      </c>
      <c r="N313" s="27"/>
      <c r="O313" s="27">
        <v>0</v>
      </c>
      <c r="P313" s="33"/>
    </row>
    <row r="314" spans="1:16" ht="19.5" customHeight="1">
      <c r="A314" s="265"/>
      <c r="B314" s="32" t="s">
        <v>429</v>
      </c>
      <c r="C314" s="26"/>
      <c r="D314" s="27">
        <f t="shared" si="33"/>
        <v>0</v>
      </c>
      <c r="E314" s="27"/>
      <c r="F314" s="27"/>
      <c r="G314" s="27">
        <f t="shared" si="29"/>
        <v>0</v>
      </c>
      <c r="H314" s="27"/>
      <c r="I314" s="27">
        <v>0</v>
      </c>
      <c r="J314" s="27">
        <f t="shared" si="30"/>
        <v>0</v>
      </c>
      <c r="K314" s="27"/>
      <c r="L314" s="27">
        <v>0</v>
      </c>
      <c r="M314" s="27">
        <f t="shared" si="31"/>
        <v>0</v>
      </c>
      <c r="N314" s="27"/>
      <c r="O314" s="27">
        <v>0</v>
      </c>
      <c r="P314" s="33"/>
    </row>
    <row r="315" spans="1:16" ht="19.5" customHeight="1">
      <c r="A315" s="265"/>
      <c r="B315" s="32" t="s">
        <v>430</v>
      </c>
      <c r="C315" s="26"/>
      <c r="D315" s="27">
        <f t="shared" si="33"/>
        <v>0</v>
      </c>
      <c r="E315" s="27"/>
      <c r="F315" s="27"/>
      <c r="G315" s="27">
        <f t="shared" si="29"/>
        <v>0</v>
      </c>
      <c r="H315" s="27"/>
      <c r="I315" s="27">
        <v>0</v>
      </c>
      <c r="J315" s="27">
        <f t="shared" si="30"/>
        <v>0</v>
      </c>
      <c r="K315" s="27"/>
      <c r="L315" s="27">
        <v>0</v>
      </c>
      <c r="M315" s="27">
        <f t="shared" si="31"/>
        <v>0</v>
      </c>
      <c r="N315" s="27"/>
      <c r="O315" s="27">
        <v>0</v>
      </c>
      <c r="P315" s="33"/>
    </row>
    <row r="316" spans="1:16" ht="19.5" customHeight="1">
      <c r="A316" s="265"/>
      <c r="B316" s="32" t="s">
        <v>431</v>
      </c>
      <c r="C316" s="26"/>
      <c r="D316" s="27">
        <f t="shared" si="33"/>
        <v>0</v>
      </c>
      <c r="E316" s="27"/>
      <c r="F316" s="27"/>
      <c r="G316" s="27">
        <f t="shared" si="29"/>
        <v>0</v>
      </c>
      <c r="H316" s="27"/>
      <c r="I316" s="27">
        <v>0</v>
      </c>
      <c r="J316" s="27">
        <f t="shared" si="30"/>
        <v>0</v>
      </c>
      <c r="K316" s="27"/>
      <c r="L316" s="27">
        <v>0</v>
      </c>
      <c r="M316" s="27">
        <f t="shared" si="31"/>
        <v>0</v>
      </c>
      <c r="N316" s="27"/>
      <c r="O316" s="27">
        <v>0</v>
      </c>
      <c r="P316" s="33"/>
    </row>
    <row r="317" spans="1:16" ht="19.5" customHeight="1">
      <c r="A317" s="265"/>
      <c r="B317" s="32" t="s">
        <v>432</v>
      </c>
      <c r="C317" s="26"/>
      <c r="D317" s="27">
        <f t="shared" si="33"/>
        <v>0</v>
      </c>
      <c r="E317" s="27"/>
      <c r="F317" s="27"/>
      <c r="G317" s="27">
        <f t="shared" si="29"/>
        <v>0</v>
      </c>
      <c r="H317" s="27"/>
      <c r="I317" s="27">
        <v>0</v>
      </c>
      <c r="J317" s="27">
        <f t="shared" si="30"/>
        <v>0</v>
      </c>
      <c r="K317" s="27"/>
      <c r="L317" s="27">
        <v>0</v>
      </c>
      <c r="M317" s="27">
        <f t="shared" si="31"/>
        <v>0</v>
      </c>
      <c r="N317" s="27"/>
      <c r="O317" s="27">
        <v>0</v>
      </c>
      <c r="P317" s="33"/>
    </row>
    <row r="318" spans="1:16" ht="19.5" customHeight="1">
      <c r="A318" s="265"/>
      <c r="B318" s="32" t="s">
        <v>433</v>
      </c>
      <c r="C318" s="26"/>
      <c r="D318" s="27">
        <f t="shared" si="33"/>
        <v>0</v>
      </c>
      <c r="E318" s="27"/>
      <c r="F318" s="27"/>
      <c r="G318" s="27">
        <f t="shared" si="29"/>
        <v>0</v>
      </c>
      <c r="H318" s="27"/>
      <c r="I318" s="27">
        <v>0</v>
      </c>
      <c r="J318" s="27">
        <f t="shared" si="30"/>
        <v>0</v>
      </c>
      <c r="K318" s="27"/>
      <c r="L318" s="27">
        <v>0</v>
      </c>
      <c r="M318" s="27">
        <f t="shared" si="31"/>
        <v>0</v>
      </c>
      <c r="N318" s="27"/>
      <c r="O318" s="27">
        <v>0</v>
      </c>
      <c r="P318" s="33"/>
    </row>
    <row r="319" spans="1:16" ht="19.5" customHeight="1">
      <c r="A319" s="265"/>
      <c r="B319" s="32" t="s">
        <v>434</v>
      </c>
      <c r="C319" s="26"/>
      <c r="D319" s="27">
        <f t="shared" si="33"/>
        <v>0</v>
      </c>
      <c r="E319" s="27"/>
      <c r="F319" s="27"/>
      <c r="G319" s="27">
        <f t="shared" si="29"/>
        <v>0</v>
      </c>
      <c r="H319" s="27"/>
      <c r="I319" s="27">
        <v>0</v>
      </c>
      <c r="J319" s="27">
        <f t="shared" si="30"/>
        <v>0</v>
      </c>
      <c r="K319" s="27"/>
      <c r="L319" s="27">
        <v>0</v>
      </c>
      <c r="M319" s="27">
        <f t="shared" si="31"/>
        <v>0</v>
      </c>
      <c r="N319" s="27"/>
      <c r="O319" s="27">
        <v>0</v>
      </c>
      <c r="P319" s="33"/>
    </row>
    <row r="320" spans="1:16" ht="19.5" customHeight="1">
      <c r="A320" s="265"/>
      <c r="B320" s="32" t="s">
        <v>435</v>
      </c>
      <c r="C320" s="26"/>
      <c r="D320" s="27">
        <f t="shared" si="33"/>
        <v>0</v>
      </c>
      <c r="E320" s="27"/>
      <c r="F320" s="27"/>
      <c r="G320" s="27">
        <f t="shared" si="29"/>
        <v>0</v>
      </c>
      <c r="H320" s="27"/>
      <c r="I320" s="27">
        <v>0</v>
      </c>
      <c r="J320" s="27">
        <f t="shared" si="30"/>
        <v>0</v>
      </c>
      <c r="K320" s="27"/>
      <c r="L320" s="27">
        <v>0</v>
      </c>
      <c r="M320" s="27">
        <f t="shared" si="31"/>
        <v>0</v>
      </c>
      <c r="N320" s="27"/>
      <c r="O320" s="27">
        <v>0</v>
      </c>
      <c r="P320" s="33"/>
    </row>
    <row r="321" spans="1:16" ht="19.5" customHeight="1">
      <c r="A321" s="265"/>
      <c r="B321" s="32" t="s">
        <v>436</v>
      </c>
      <c r="C321" s="26"/>
      <c r="D321" s="27">
        <f t="shared" si="33"/>
        <v>0</v>
      </c>
      <c r="E321" s="27"/>
      <c r="F321" s="27"/>
      <c r="G321" s="27">
        <f t="shared" si="29"/>
        <v>0</v>
      </c>
      <c r="H321" s="27"/>
      <c r="I321" s="27">
        <v>0</v>
      </c>
      <c r="J321" s="27">
        <f t="shared" si="30"/>
        <v>0</v>
      </c>
      <c r="K321" s="27"/>
      <c r="L321" s="27">
        <v>0</v>
      </c>
      <c r="M321" s="27">
        <f t="shared" si="31"/>
        <v>0</v>
      </c>
      <c r="N321" s="27"/>
      <c r="O321" s="27">
        <v>0</v>
      </c>
      <c r="P321" s="33"/>
    </row>
    <row r="322" spans="1:16" ht="19.5" customHeight="1">
      <c r="A322" s="265"/>
      <c r="B322" s="32" t="s">
        <v>437</v>
      </c>
      <c r="C322" s="26"/>
      <c r="D322" s="27">
        <f t="shared" si="33"/>
        <v>0</v>
      </c>
      <c r="E322" s="27"/>
      <c r="F322" s="27"/>
      <c r="G322" s="27">
        <f t="shared" si="29"/>
        <v>0</v>
      </c>
      <c r="H322" s="27"/>
      <c r="I322" s="27">
        <v>0</v>
      </c>
      <c r="J322" s="27">
        <f t="shared" si="30"/>
        <v>0</v>
      </c>
      <c r="K322" s="27"/>
      <c r="L322" s="27">
        <v>0</v>
      </c>
      <c r="M322" s="27">
        <f t="shared" si="31"/>
        <v>0</v>
      </c>
      <c r="N322" s="27"/>
      <c r="O322" s="27">
        <v>0</v>
      </c>
      <c r="P322" s="33"/>
    </row>
    <row r="323" spans="1:16" ht="19.5" customHeight="1">
      <c r="A323" s="265"/>
      <c r="B323" s="32" t="s">
        <v>438</v>
      </c>
      <c r="C323" s="26"/>
      <c r="D323" s="27">
        <f t="shared" si="33"/>
        <v>0</v>
      </c>
      <c r="E323" s="27"/>
      <c r="F323" s="27"/>
      <c r="G323" s="27">
        <f t="shared" si="29"/>
        <v>0</v>
      </c>
      <c r="H323" s="27"/>
      <c r="I323" s="27">
        <v>0</v>
      </c>
      <c r="J323" s="27">
        <f t="shared" si="30"/>
        <v>0</v>
      </c>
      <c r="K323" s="27"/>
      <c r="L323" s="27">
        <v>0</v>
      </c>
      <c r="M323" s="27">
        <f t="shared" si="31"/>
        <v>0</v>
      </c>
      <c r="N323" s="27"/>
      <c r="O323" s="27">
        <v>0</v>
      </c>
      <c r="P323" s="33"/>
    </row>
    <row r="324" spans="1:16" ht="19.5" customHeight="1">
      <c r="A324" s="265"/>
      <c r="B324" s="32" t="s">
        <v>439</v>
      </c>
      <c r="C324" s="26"/>
      <c r="D324" s="27">
        <f t="shared" si="33"/>
        <v>0</v>
      </c>
      <c r="E324" s="27"/>
      <c r="F324" s="27"/>
      <c r="G324" s="27">
        <f t="shared" si="29"/>
        <v>0</v>
      </c>
      <c r="H324" s="27"/>
      <c r="I324" s="27">
        <v>0</v>
      </c>
      <c r="J324" s="27">
        <f t="shared" si="30"/>
        <v>0</v>
      </c>
      <c r="K324" s="27"/>
      <c r="L324" s="27">
        <v>0</v>
      </c>
      <c r="M324" s="27">
        <f t="shared" si="31"/>
        <v>0</v>
      </c>
      <c r="N324" s="27"/>
      <c r="O324" s="27">
        <v>0</v>
      </c>
      <c r="P324" s="33"/>
    </row>
    <row r="325" spans="1:16" ht="19.5" customHeight="1">
      <c r="A325" s="265"/>
      <c r="B325" s="32" t="s">
        <v>440</v>
      </c>
      <c r="C325" s="26"/>
      <c r="D325" s="27">
        <f t="shared" si="33"/>
        <v>0</v>
      </c>
      <c r="E325" s="27"/>
      <c r="F325" s="27"/>
      <c r="G325" s="27">
        <f t="shared" si="29"/>
        <v>0</v>
      </c>
      <c r="H325" s="27"/>
      <c r="I325" s="27">
        <v>0</v>
      </c>
      <c r="J325" s="27">
        <f t="shared" si="30"/>
        <v>0</v>
      </c>
      <c r="K325" s="27"/>
      <c r="L325" s="27">
        <v>0</v>
      </c>
      <c r="M325" s="27">
        <f t="shared" si="31"/>
        <v>0</v>
      </c>
      <c r="N325" s="27"/>
      <c r="O325" s="27">
        <v>0</v>
      </c>
      <c r="P325" s="33"/>
    </row>
    <row r="326" spans="1:16" ht="19.5" customHeight="1">
      <c r="A326" s="265"/>
      <c r="B326" s="32" t="s">
        <v>441</v>
      </c>
      <c r="C326" s="26"/>
      <c r="D326" s="27">
        <f t="shared" si="33"/>
        <v>0</v>
      </c>
      <c r="E326" s="27"/>
      <c r="F326" s="27"/>
      <c r="G326" s="27">
        <f t="shared" si="29"/>
        <v>0</v>
      </c>
      <c r="H326" s="27"/>
      <c r="I326" s="27">
        <v>0</v>
      </c>
      <c r="J326" s="27">
        <f t="shared" si="30"/>
        <v>0</v>
      </c>
      <c r="K326" s="27"/>
      <c r="L326" s="27">
        <v>0</v>
      </c>
      <c r="M326" s="27">
        <f t="shared" si="31"/>
        <v>0</v>
      </c>
      <c r="N326" s="27"/>
      <c r="O326" s="27">
        <v>0</v>
      </c>
      <c r="P326" s="33"/>
    </row>
    <row r="327" spans="1:16" ht="19.5" customHeight="1">
      <c r="A327" s="265" t="s">
        <v>426</v>
      </c>
      <c r="B327" s="32" t="s">
        <v>442</v>
      </c>
      <c r="C327" s="26"/>
      <c r="D327" s="27">
        <f t="shared" si="33"/>
        <v>0</v>
      </c>
      <c r="E327" s="27"/>
      <c r="F327" s="27"/>
      <c r="G327" s="27">
        <f t="shared" si="29"/>
        <v>0</v>
      </c>
      <c r="H327" s="27"/>
      <c r="I327" s="27">
        <v>0</v>
      </c>
      <c r="J327" s="27">
        <f t="shared" si="30"/>
        <v>0</v>
      </c>
      <c r="K327" s="27"/>
      <c r="L327" s="27">
        <v>0</v>
      </c>
      <c r="M327" s="27">
        <f t="shared" si="31"/>
        <v>0</v>
      </c>
      <c r="N327" s="27"/>
      <c r="O327" s="27">
        <v>0</v>
      </c>
      <c r="P327" s="33"/>
    </row>
    <row r="328" spans="1:16" ht="19.5" customHeight="1">
      <c r="A328" s="265"/>
      <c r="B328" s="32" t="s">
        <v>443</v>
      </c>
      <c r="C328" s="26"/>
      <c r="D328" s="27">
        <f t="shared" si="33"/>
        <v>0</v>
      </c>
      <c r="E328" s="27"/>
      <c r="F328" s="27"/>
      <c r="G328" s="27">
        <f t="shared" si="29"/>
        <v>0</v>
      </c>
      <c r="H328" s="27"/>
      <c r="I328" s="27">
        <v>0</v>
      </c>
      <c r="J328" s="27">
        <f t="shared" si="30"/>
        <v>0</v>
      </c>
      <c r="K328" s="27"/>
      <c r="L328" s="27">
        <v>0</v>
      </c>
      <c r="M328" s="27">
        <f t="shared" si="31"/>
        <v>0</v>
      </c>
      <c r="N328" s="27"/>
      <c r="O328" s="27">
        <v>0</v>
      </c>
      <c r="P328" s="33"/>
    </row>
    <row r="329" spans="1:16" ht="19.5" customHeight="1">
      <c r="A329" s="265"/>
      <c r="B329" s="32" t="s">
        <v>444</v>
      </c>
      <c r="C329" s="26"/>
      <c r="D329" s="27">
        <f t="shared" si="33"/>
        <v>0</v>
      </c>
      <c r="E329" s="27"/>
      <c r="F329" s="27"/>
      <c r="G329" s="27">
        <f t="shared" si="29"/>
        <v>0</v>
      </c>
      <c r="H329" s="27"/>
      <c r="I329" s="27">
        <v>0</v>
      </c>
      <c r="J329" s="27">
        <f t="shared" si="30"/>
        <v>0</v>
      </c>
      <c r="K329" s="27"/>
      <c r="L329" s="27">
        <v>0</v>
      </c>
      <c r="M329" s="27">
        <f t="shared" si="31"/>
        <v>0</v>
      </c>
      <c r="N329" s="27"/>
      <c r="O329" s="27">
        <v>0</v>
      </c>
      <c r="P329" s="33"/>
    </row>
    <row r="330" spans="1:16" ht="19.5" customHeight="1">
      <c r="A330" s="265"/>
      <c r="B330" s="32" t="s">
        <v>445</v>
      </c>
      <c r="C330" s="26"/>
      <c r="D330" s="27">
        <f t="shared" si="33"/>
        <v>0</v>
      </c>
      <c r="E330" s="27"/>
      <c r="F330" s="27"/>
      <c r="G330" s="27">
        <f t="shared" si="29"/>
        <v>0</v>
      </c>
      <c r="H330" s="27"/>
      <c r="I330" s="27">
        <v>0</v>
      </c>
      <c r="J330" s="27">
        <f t="shared" si="30"/>
        <v>0</v>
      </c>
      <c r="K330" s="27"/>
      <c r="L330" s="27">
        <v>0</v>
      </c>
      <c r="M330" s="27">
        <f t="shared" si="31"/>
        <v>0</v>
      </c>
      <c r="N330" s="27"/>
      <c r="O330" s="27">
        <v>0</v>
      </c>
      <c r="P330" s="33"/>
    </row>
    <row r="331" spans="1:16" ht="19.5" customHeight="1">
      <c r="A331" s="265"/>
      <c r="B331" s="32" t="s">
        <v>446</v>
      </c>
      <c r="C331" s="26"/>
      <c r="D331" s="27">
        <f t="shared" si="33"/>
        <v>0</v>
      </c>
      <c r="E331" s="27"/>
      <c r="F331" s="27"/>
      <c r="G331" s="27">
        <f t="shared" si="29"/>
        <v>0</v>
      </c>
      <c r="H331" s="27"/>
      <c r="I331" s="27">
        <v>0</v>
      </c>
      <c r="J331" s="27">
        <f t="shared" si="30"/>
        <v>0</v>
      </c>
      <c r="K331" s="27"/>
      <c r="L331" s="27">
        <v>0</v>
      </c>
      <c r="M331" s="27">
        <f t="shared" si="31"/>
        <v>0</v>
      </c>
      <c r="N331" s="27"/>
      <c r="O331" s="27">
        <v>0</v>
      </c>
      <c r="P331" s="33"/>
    </row>
    <row r="332" spans="1:16" ht="19.5" customHeight="1">
      <c r="A332" s="265"/>
      <c r="B332" s="32" t="s">
        <v>447</v>
      </c>
      <c r="C332" s="26"/>
      <c r="D332" s="27">
        <f t="shared" si="33"/>
        <v>0</v>
      </c>
      <c r="E332" s="27"/>
      <c r="F332" s="27"/>
      <c r="G332" s="27">
        <f t="shared" si="29"/>
        <v>0</v>
      </c>
      <c r="H332" s="27"/>
      <c r="I332" s="27">
        <v>0</v>
      </c>
      <c r="J332" s="27">
        <f t="shared" si="30"/>
        <v>0</v>
      </c>
      <c r="K332" s="27"/>
      <c r="L332" s="27">
        <v>0</v>
      </c>
      <c r="M332" s="27">
        <f t="shared" si="31"/>
        <v>0</v>
      </c>
      <c r="N332" s="27"/>
      <c r="O332" s="27">
        <v>0</v>
      </c>
      <c r="P332" s="33"/>
    </row>
    <row r="333" spans="1:16" ht="19.5" customHeight="1">
      <c r="A333" s="265"/>
      <c r="B333" s="32" t="s">
        <v>448</v>
      </c>
      <c r="C333" s="26"/>
      <c r="D333" s="27">
        <f t="shared" si="33"/>
        <v>0</v>
      </c>
      <c r="E333" s="27"/>
      <c r="F333" s="27"/>
      <c r="G333" s="27">
        <f t="shared" si="29"/>
        <v>0</v>
      </c>
      <c r="H333" s="27"/>
      <c r="I333" s="27">
        <v>0</v>
      </c>
      <c r="J333" s="27">
        <f t="shared" si="30"/>
        <v>0</v>
      </c>
      <c r="K333" s="27"/>
      <c r="L333" s="27">
        <v>0</v>
      </c>
      <c r="M333" s="27">
        <f t="shared" si="31"/>
        <v>0</v>
      </c>
      <c r="N333" s="27"/>
      <c r="O333" s="27">
        <v>0</v>
      </c>
      <c r="P333" s="33"/>
    </row>
    <row r="334" spans="1:16" ht="19.5" customHeight="1">
      <c r="A334" s="265"/>
      <c r="B334" s="32" t="s">
        <v>449</v>
      </c>
      <c r="C334" s="26"/>
      <c r="D334" s="27">
        <f t="shared" si="33"/>
        <v>0</v>
      </c>
      <c r="E334" s="27"/>
      <c r="F334" s="27"/>
      <c r="G334" s="27">
        <f t="shared" si="29"/>
        <v>0</v>
      </c>
      <c r="H334" s="27"/>
      <c r="I334" s="27">
        <v>0</v>
      </c>
      <c r="J334" s="27">
        <f t="shared" si="30"/>
        <v>0</v>
      </c>
      <c r="K334" s="27"/>
      <c r="L334" s="27">
        <v>0</v>
      </c>
      <c r="M334" s="27">
        <f t="shared" si="31"/>
        <v>0</v>
      </c>
      <c r="N334" s="27"/>
      <c r="O334" s="27">
        <v>0</v>
      </c>
      <c r="P334" s="33"/>
    </row>
    <row r="335" spans="1:16" ht="19.5" customHeight="1">
      <c r="A335" s="265"/>
      <c r="B335" s="32" t="s">
        <v>450</v>
      </c>
      <c r="C335" s="26"/>
      <c r="D335" s="27">
        <f t="shared" si="33"/>
        <v>0</v>
      </c>
      <c r="E335" s="27"/>
      <c r="F335" s="27"/>
      <c r="G335" s="27">
        <f t="shared" si="29"/>
        <v>0</v>
      </c>
      <c r="H335" s="27"/>
      <c r="I335" s="27">
        <v>0</v>
      </c>
      <c r="J335" s="27">
        <f t="shared" si="30"/>
        <v>0</v>
      </c>
      <c r="K335" s="27"/>
      <c r="L335" s="27">
        <v>0</v>
      </c>
      <c r="M335" s="27">
        <f t="shared" si="31"/>
        <v>0</v>
      </c>
      <c r="N335" s="27"/>
      <c r="O335" s="27">
        <v>0</v>
      </c>
      <c r="P335" s="33"/>
    </row>
    <row r="336" spans="1:16" ht="19.5" customHeight="1">
      <c r="A336" s="265"/>
      <c r="B336" s="32" t="s">
        <v>451</v>
      </c>
      <c r="C336" s="26"/>
      <c r="D336" s="27">
        <f t="shared" si="33"/>
        <v>0</v>
      </c>
      <c r="E336" s="27"/>
      <c r="F336" s="27"/>
      <c r="G336" s="27">
        <f t="shared" si="29"/>
        <v>0</v>
      </c>
      <c r="H336" s="27"/>
      <c r="I336" s="27">
        <v>0</v>
      </c>
      <c r="J336" s="27">
        <f t="shared" si="30"/>
        <v>0</v>
      </c>
      <c r="K336" s="27"/>
      <c r="L336" s="27">
        <v>0</v>
      </c>
      <c r="M336" s="27">
        <f t="shared" si="31"/>
        <v>0</v>
      </c>
      <c r="N336" s="27"/>
      <c r="O336" s="27">
        <v>0</v>
      </c>
      <c r="P336" s="33"/>
    </row>
    <row r="337" spans="1:16" ht="19.5" customHeight="1">
      <c r="A337" s="265"/>
      <c r="B337" s="32" t="s">
        <v>452</v>
      </c>
      <c r="C337" s="26"/>
      <c r="D337" s="27">
        <f t="shared" si="33"/>
        <v>0</v>
      </c>
      <c r="E337" s="27"/>
      <c r="F337" s="27"/>
      <c r="G337" s="27">
        <f t="shared" si="29"/>
        <v>0</v>
      </c>
      <c r="H337" s="27"/>
      <c r="I337" s="27">
        <v>0</v>
      </c>
      <c r="J337" s="27">
        <f t="shared" si="30"/>
        <v>0</v>
      </c>
      <c r="K337" s="27"/>
      <c r="L337" s="27">
        <v>0</v>
      </c>
      <c r="M337" s="27">
        <f t="shared" si="31"/>
        <v>0</v>
      </c>
      <c r="N337" s="27"/>
      <c r="O337" s="27">
        <v>0</v>
      </c>
      <c r="P337" s="33"/>
    </row>
    <row r="338" spans="1:16" ht="19.5" customHeight="1">
      <c r="A338" s="265"/>
      <c r="B338" s="32" t="s">
        <v>453</v>
      </c>
      <c r="C338" s="26"/>
      <c r="D338" s="27">
        <f t="shared" si="33"/>
        <v>0</v>
      </c>
      <c r="E338" s="27"/>
      <c r="F338" s="27"/>
      <c r="G338" s="27">
        <f t="shared" si="29"/>
        <v>0</v>
      </c>
      <c r="H338" s="27"/>
      <c r="I338" s="27">
        <v>0</v>
      </c>
      <c r="J338" s="27">
        <f t="shared" si="30"/>
        <v>0</v>
      </c>
      <c r="K338" s="27"/>
      <c r="L338" s="27">
        <v>0</v>
      </c>
      <c r="M338" s="27">
        <f t="shared" si="31"/>
        <v>0</v>
      </c>
      <c r="N338" s="27"/>
      <c r="O338" s="27">
        <v>0</v>
      </c>
      <c r="P338" s="33"/>
    </row>
    <row r="339" spans="1:16" ht="19.5" customHeight="1">
      <c r="A339" s="265"/>
      <c r="B339" s="32" t="s">
        <v>454</v>
      </c>
      <c r="C339" s="26"/>
      <c r="D339" s="27">
        <f t="shared" si="33"/>
        <v>0</v>
      </c>
      <c r="E339" s="27"/>
      <c r="F339" s="27"/>
      <c r="G339" s="27">
        <f t="shared" si="29"/>
        <v>0</v>
      </c>
      <c r="H339" s="27"/>
      <c r="I339" s="27">
        <v>0</v>
      </c>
      <c r="J339" s="27">
        <f t="shared" si="30"/>
        <v>0</v>
      </c>
      <c r="K339" s="27"/>
      <c r="L339" s="27">
        <v>0</v>
      </c>
      <c r="M339" s="27">
        <f t="shared" si="31"/>
        <v>0</v>
      </c>
      <c r="N339" s="27"/>
      <c r="O339" s="27">
        <v>0</v>
      </c>
      <c r="P339" s="33"/>
    </row>
    <row r="340" spans="1:16" ht="19.5" customHeight="1">
      <c r="A340" s="265"/>
      <c r="B340" s="32" t="s">
        <v>455</v>
      </c>
      <c r="C340" s="26"/>
      <c r="D340" s="27">
        <f t="shared" si="33"/>
        <v>0</v>
      </c>
      <c r="E340" s="27"/>
      <c r="F340" s="27"/>
      <c r="G340" s="27">
        <f t="shared" si="29"/>
        <v>0</v>
      </c>
      <c r="H340" s="27"/>
      <c r="I340" s="27">
        <v>0</v>
      </c>
      <c r="J340" s="27">
        <f t="shared" si="30"/>
        <v>0</v>
      </c>
      <c r="K340" s="27"/>
      <c r="L340" s="27">
        <v>0</v>
      </c>
      <c r="M340" s="27">
        <f t="shared" si="31"/>
        <v>0</v>
      </c>
      <c r="N340" s="27"/>
      <c r="O340" s="27">
        <v>0</v>
      </c>
      <c r="P340" s="33"/>
    </row>
    <row r="341" spans="1:16" ht="19.5" customHeight="1">
      <c r="A341" s="265"/>
      <c r="B341" s="32" t="s">
        <v>456</v>
      </c>
      <c r="C341" s="26"/>
      <c r="D341" s="27">
        <f t="shared" si="33"/>
        <v>0</v>
      </c>
      <c r="E341" s="27"/>
      <c r="F341" s="27"/>
      <c r="G341" s="27">
        <f t="shared" si="29"/>
        <v>0</v>
      </c>
      <c r="H341" s="27"/>
      <c r="I341" s="27">
        <v>0</v>
      </c>
      <c r="J341" s="27">
        <f t="shared" si="30"/>
        <v>0</v>
      </c>
      <c r="K341" s="27"/>
      <c r="L341" s="27">
        <v>0</v>
      </c>
      <c r="M341" s="27">
        <f t="shared" si="31"/>
        <v>0</v>
      </c>
      <c r="N341" s="27"/>
      <c r="O341" s="27">
        <v>0</v>
      </c>
      <c r="P341" s="33"/>
    </row>
    <row r="342" spans="1:16" ht="19.5" customHeight="1">
      <c r="A342" s="265"/>
      <c r="B342" s="32" t="s">
        <v>457</v>
      </c>
      <c r="C342" s="26"/>
      <c r="D342" s="27">
        <f t="shared" si="33"/>
        <v>0</v>
      </c>
      <c r="E342" s="27"/>
      <c r="F342" s="27"/>
      <c r="G342" s="27">
        <f t="shared" ref="G342:G382" si="34">H342+I342</f>
        <v>0</v>
      </c>
      <c r="H342" s="27"/>
      <c r="I342" s="27">
        <v>0</v>
      </c>
      <c r="J342" s="27">
        <f t="shared" ref="J342:J382" si="35">K342+L342</f>
        <v>0</v>
      </c>
      <c r="K342" s="27"/>
      <c r="L342" s="27">
        <v>0</v>
      </c>
      <c r="M342" s="27">
        <f t="shared" ref="M342:M382" si="36">N342+O342</f>
        <v>0</v>
      </c>
      <c r="N342" s="27"/>
      <c r="O342" s="27">
        <v>0</v>
      </c>
      <c r="P342" s="33"/>
    </row>
    <row r="343" spans="1:16" ht="19.5" customHeight="1">
      <c r="A343" s="265"/>
      <c r="B343" s="32" t="s">
        <v>458</v>
      </c>
      <c r="C343" s="26"/>
      <c r="D343" s="27">
        <f t="shared" si="33"/>
        <v>0</v>
      </c>
      <c r="E343" s="27"/>
      <c r="F343" s="27"/>
      <c r="G343" s="27">
        <f t="shared" si="34"/>
        <v>2525</v>
      </c>
      <c r="H343" s="27"/>
      <c r="I343" s="27">
        <v>2525</v>
      </c>
      <c r="J343" s="27">
        <f t="shared" si="35"/>
        <v>2525</v>
      </c>
      <c r="K343" s="27"/>
      <c r="L343" s="27">
        <v>2525</v>
      </c>
      <c r="M343" s="27">
        <f t="shared" si="36"/>
        <v>2525</v>
      </c>
      <c r="N343" s="27"/>
      <c r="O343" s="27">
        <v>2525</v>
      </c>
      <c r="P343" s="33"/>
    </row>
    <row r="344" spans="1:16" ht="19.5" customHeight="1">
      <c r="A344" s="265"/>
      <c r="B344" s="32" t="s">
        <v>459</v>
      </c>
      <c r="C344" s="26"/>
      <c r="D344" s="27">
        <f t="shared" si="33"/>
        <v>0</v>
      </c>
      <c r="E344" s="27"/>
      <c r="F344" s="27"/>
      <c r="G344" s="27">
        <f t="shared" si="34"/>
        <v>0</v>
      </c>
      <c r="H344" s="27"/>
      <c r="I344" s="27">
        <v>0</v>
      </c>
      <c r="J344" s="27">
        <f t="shared" si="35"/>
        <v>0</v>
      </c>
      <c r="K344" s="27"/>
      <c r="L344" s="27">
        <v>0</v>
      </c>
      <c r="M344" s="27">
        <f t="shared" si="36"/>
        <v>0</v>
      </c>
      <c r="N344" s="27"/>
      <c r="O344" s="27">
        <v>0</v>
      </c>
      <c r="P344" s="33"/>
    </row>
    <row r="345" spans="1:16" ht="19.5" customHeight="1">
      <c r="A345" s="265"/>
      <c r="B345" s="32" t="s">
        <v>460</v>
      </c>
      <c r="C345" s="26"/>
      <c r="D345" s="27">
        <f t="shared" si="33"/>
        <v>0</v>
      </c>
      <c r="E345" s="27"/>
      <c r="F345" s="27"/>
      <c r="G345" s="27">
        <f t="shared" si="34"/>
        <v>0</v>
      </c>
      <c r="H345" s="27"/>
      <c r="I345" s="27">
        <v>0</v>
      </c>
      <c r="J345" s="27">
        <f t="shared" si="35"/>
        <v>0</v>
      </c>
      <c r="K345" s="27"/>
      <c r="L345" s="27">
        <v>0</v>
      </c>
      <c r="M345" s="27">
        <f t="shared" si="36"/>
        <v>0</v>
      </c>
      <c r="N345" s="27"/>
      <c r="O345" s="27">
        <v>0</v>
      </c>
      <c r="P345" s="33"/>
    </row>
    <row r="346" spans="1:16" ht="19.5" customHeight="1">
      <c r="A346" s="265"/>
      <c r="B346" s="32" t="s">
        <v>461</v>
      </c>
      <c r="C346" s="26"/>
      <c r="D346" s="27">
        <f t="shared" si="33"/>
        <v>0</v>
      </c>
      <c r="E346" s="27"/>
      <c r="F346" s="27"/>
      <c r="G346" s="27">
        <f t="shared" si="34"/>
        <v>0</v>
      </c>
      <c r="H346" s="27"/>
      <c r="I346" s="27">
        <v>0</v>
      </c>
      <c r="J346" s="27">
        <f t="shared" si="35"/>
        <v>0</v>
      </c>
      <c r="K346" s="27"/>
      <c r="L346" s="27">
        <v>0</v>
      </c>
      <c r="M346" s="27">
        <f t="shared" si="36"/>
        <v>0</v>
      </c>
      <c r="N346" s="27"/>
      <c r="O346" s="27">
        <v>0</v>
      </c>
      <c r="P346" s="33"/>
    </row>
    <row r="347" spans="1:16" ht="19.5" customHeight="1">
      <c r="A347" s="265"/>
      <c r="B347" s="32" t="s">
        <v>462</v>
      </c>
      <c r="C347" s="26"/>
      <c r="D347" s="27">
        <f t="shared" si="33"/>
        <v>0</v>
      </c>
      <c r="E347" s="27"/>
      <c r="F347" s="27"/>
      <c r="G347" s="27">
        <f t="shared" si="34"/>
        <v>0</v>
      </c>
      <c r="H347" s="27"/>
      <c r="I347" s="27">
        <v>0</v>
      </c>
      <c r="J347" s="27">
        <f t="shared" si="35"/>
        <v>0</v>
      </c>
      <c r="K347" s="27"/>
      <c r="L347" s="27">
        <v>0</v>
      </c>
      <c r="M347" s="27">
        <f t="shared" si="36"/>
        <v>0</v>
      </c>
      <c r="N347" s="27"/>
      <c r="O347" s="27">
        <v>0</v>
      </c>
      <c r="P347" s="33"/>
    </row>
    <row r="348" spans="1:16" ht="19.5" customHeight="1">
      <c r="A348" s="265"/>
      <c r="B348" s="32" t="s">
        <v>463</v>
      </c>
      <c r="C348" s="26"/>
      <c r="D348" s="27">
        <f t="shared" si="33"/>
        <v>0</v>
      </c>
      <c r="E348" s="27"/>
      <c r="F348" s="27"/>
      <c r="G348" s="27">
        <f t="shared" si="34"/>
        <v>0</v>
      </c>
      <c r="H348" s="27"/>
      <c r="I348" s="27">
        <v>0</v>
      </c>
      <c r="J348" s="27">
        <f t="shared" si="35"/>
        <v>0</v>
      </c>
      <c r="K348" s="27"/>
      <c r="L348" s="27">
        <v>0</v>
      </c>
      <c r="M348" s="27">
        <f t="shared" si="36"/>
        <v>0</v>
      </c>
      <c r="N348" s="27"/>
      <c r="O348" s="27">
        <v>0</v>
      </c>
      <c r="P348" s="33"/>
    </row>
    <row r="349" spans="1:16" ht="19.5" customHeight="1">
      <c r="A349" s="265"/>
      <c r="B349" s="32" t="s">
        <v>464</v>
      </c>
      <c r="C349" s="26"/>
      <c r="D349" s="27">
        <f t="shared" si="33"/>
        <v>0</v>
      </c>
      <c r="E349" s="27"/>
      <c r="F349" s="27"/>
      <c r="G349" s="27">
        <f t="shared" si="34"/>
        <v>0</v>
      </c>
      <c r="H349" s="27"/>
      <c r="I349" s="27">
        <v>0</v>
      </c>
      <c r="J349" s="27">
        <f t="shared" si="35"/>
        <v>0</v>
      </c>
      <c r="K349" s="27"/>
      <c r="L349" s="27">
        <v>0</v>
      </c>
      <c r="M349" s="27">
        <f t="shared" si="36"/>
        <v>0</v>
      </c>
      <c r="N349" s="27"/>
      <c r="O349" s="27">
        <v>0</v>
      </c>
      <c r="P349" s="33"/>
    </row>
    <row r="350" spans="1:16" ht="19.5" customHeight="1">
      <c r="A350" s="265"/>
      <c r="B350" s="32" t="s">
        <v>465</v>
      </c>
      <c r="C350" s="26"/>
      <c r="D350" s="27">
        <f t="shared" si="33"/>
        <v>0</v>
      </c>
      <c r="E350" s="27"/>
      <c r="F350" s="27"/>
      <c r="G350" s="27">
        <f t="shared" si="34"/>
        <v>0</v>
      </c>
      <c r="H350" s="27"/>
      <c r="I350" s="27">
        <v>0</v>
      </c>
      <c r="J350" s="27">
        <f t="shared" si="35"/>
        <v>0</v>
      </c>
      <c r="K350" s="27"/>
      <c r="L350" s="27">
        <v>0</v>
      </c>
      <c r="M350" s="27">
        <f t="shared" si="36"/>
        <v>0</v>
      </c>
      <c r="N350" s="27"/>
      <c r="O350" s="27">
        <v>0</v>
      </c>
      <c r="P350" s="33"/>
    </row>
    <row r="351" spans="1:16" ht="19.5" customHeight="1">
      <c r="A351" s="265"/>
      <c r="B351" s="32" t="s">
        <v>466</v>
      </c>
      <c r="C351" s="26"/>
      <c r="D351" s="27">
        <f t="shared" si="33"/>
        <v>0</v>
      </c>
      <c r="E351" s="27"/>
      <c r="F351" s="27"/>
      <c r="G351" s="27">
        <f t="shared" si="34"/>
        <v>0</v>
      </c>
      <c r="H351" s="27"/>
      <c r="I351" s="27">
        <v>0</v>
      </c>
      <c r="J351" s="27">
        <f t="shared" si="35"/>
        <v>0</v>
      </c>
      <c r="K351" s="27"/>
      <c r="L351" s="27">
        <v>0</v>
      </c>
      <c r="M351" s="27">
        <f t="shared" si="36"/>
        <v>0</v>
      </c>
      <c r="N351" s="27"/>
      <c r="O351" s="27">
        <v>0</v>
      </c>
      <c r="P351" s="33"/>
    </row>
    <row r="352" spans="1:16" ht="19.5" customHeight="1">
      <c r="A352" s="265" t="s">
        <v>426</v>
      </c>
      <c r="B352" s="32" t="s">
        <v>467</v>
      </c>
      <c r="C352" s="26"/>
      <c r="D352" s="27">
        <f t="shared" si="33"/>
        <v>0</v>
      </c>
      <c r="E352" s="27"/>
      <c r="F352" s="27"/>
      <c r="G352" s="27">
        <f t="shared" si="34"/>
        <v>0</v>
      </c>
      <c r="H352" s="27"/>
      <c r="I352" s="27">
        <v>0</v>
      </c>
      <c r="J352" s="27">
        <f t="shared" si="35"/>
        <v>0</v>
      </c>
      <c r="K352" s="27"/>
      <c r="L352" s="27">
        <v>0</v>
      </c>
      <c r="M352" s="27">
        <f t="shared" si="36"/>
        <v>0</v>
      </c>
      <c r="N352" s="27"/>
      <c r="O352" s="27">
        <v>0</v>
      </c>
      <c r="P352" s="33"/>
    </row>
    <row r="353" spans="1:16" ht="19.5" customHeight="1">
      <c r="A353" s="265"/>
      <c r="B353" s="32" t="s">
        <v>468</v>
      </c>
      <c r="C353" s="26"/>
      <c r="D353" s="27">
        <f t="shared" si="33"/>
        <v>0</v>
      </c>
      <c r="E353" s="27"/>
      <c r="F353" s="27"/>
      <c r="G353" s="27">
        <f t="shared" si="34"/>
        <v>0</v>
      </c>
      <c r="H353" s="27"/>
      <c r="I353" s="27">
        <v>0</v>
      </c>
      <c r="J353" s="27">
        <f t="shared" si="35"/>
        <v>0</v>
      </c>
      <c r="K353" s="27"/>
      <c r="L353" s="27">
        <v>0</v>
      </c>
      <c r="M353" s="27">
        <f t="shared" si="36"/>
        <v>0</v>
      </c>
      <c r="N353" s="27"/>
      <c r="O353" s="27">
        <v>0</v>
      </c>
      <c r="P353" s="33"/>
    </row>
    <row r="354" spans="1:16" s="46" customFormat="1" ht="19.5" customHeight="1">
      <c r="A354" s="265"/>
      <c r="B354" s="42" t="s">
        <v>39</v>
      </c>
      <c r="C354" s="38"/>
      <c r="D354" s="38">
        <f>E354+F354</f>
        <v>0</v>
      </c>
      <c r="E354" s="39"/>
      <c r="F354" s="39"/>
      <c r="G354" s="38">
        <f t="shared" si="34"/>
        <v>2525</v>
      </c>
      <c r="H354" s="39"/>
      <c r="I354" s="39">
        <v>2525</v>
      </c>
      <c r="J354" s="38">
        <f t="shared" si="35"/>
        <v>2525</v>
      </c>
      <c r="K354" s="39"/>
      <c r="L354" s="39">
        <v>2525</v>
      </c>
      <c r="M354" s="38">
        <f t="shared" si="36"/>
        <v>2525</v>
      </c>
      <c r="N354" s="39"/>
      <c r="O354" s="39">
        <v>2525</v>
      </c>
      <c r="P354" s="45"/>
    </row>
    <row r="355" spans="1:16" ht="19.5" customHeight="1">
      <c r="A355" s="265" t="s">
        <v>469</v>
      </c>
      <c r="B355" s="32" t="s">
        <v>470</v>
      </c>
      <c r="C355" s="26"/>
      <c r="D355" s="35">
        <f>E355+F355</f>
        <v>0</v>
      </c>
      <c r="E355" s="27"/>
      <c r="F355" s="27"/>
      <c r="G355" s="35">
        <f t="shared" si="34"/>
        <v>0</v>
      </c>
      <c r="H355" s="27"/>
      <c r="I355" s="27">
        <v>0</v>
      </c>
      <c r="J355" s="35">
        <f t="shared" si="35"/>
        <v>0</v>
      </c>
      <c r="K355" s="27"/>
      <c r="L355" s="27">
        <v>0</v>
      </c>
      <c r="M355" s="35">
        <f t="shared" si="36"/>
        <v>0</v>
      </c>
      <c r="N355" s="27"/>
      <c r="O355" s="27">
        <v>0</v>
      </c>
      <c r="P355" s="33"/>
    </row>
    <row r="356" spans="1:16" ht="19.5" customHeight="1">
      <c r="A356" s="265"/>
      <c r="B356" s="32" t="s">
        <v>471</v>
      </c>
      <c r="C356" s="26"/>
      <c r="D356" s="35">
        <f t="shared" ref="D356:D382" si="37">E356+F356</f>
        <v>0</v>
      </c>
      <c r="E356" s="27"/>
      <c r="F356" s="27"/>
      <c r="G356" s="35">
        <f t="shared" si="34"/>
        <v>0</v>
      </c>
      <c r="H356" s="27"/>
      <c r="I356" s="27">
        <v>0</v>
      </c>
      <c r="J356" s="35">
        <f t="shared" si="35"/>
        <v>0</v>
      </c>
      <c r="K356" s="27"/>
      <c r="L356" s="27">
        <v>0</v>
      </c>
      <c r="M356" s="35">
        <f t="shared" si="36"/>
        <v>0</v>
      </c>
      <c r="N356" s="27"/>
      <c r="O356" s="27">
        <v>0</v>
      </c>
      <c r="P356" s="33"/>
    </row>
    <row r="357" spans="1:16" ht="19.5" customHeight="1">
      <c r="A357" s="265"/>
      <c r="B357" s="32" t="s">
        <v>472</v>
      </c>
      <c r="C357" s="26"/>
      <c r="D357" s="35">
        <f t="shared" si="37"/>
        <v>0</v>
      </c>
      <c r="E357" s="27"/>
      <c r="F357" s="27"/>
      <c r="G357" s="35">
        <f t="shared" si="34"/>
        <v>0</v>
      </c>
      <c r="H357" s="27"/>
      <c r="I357" s="27">
        <v>0</v>
      </c>
      <c r="J357" s="35">
        <f t="shared" si="35"/>
        <v>0</v>
      </c>
      <c r="K357" s="27"/>
      <c r="L357" s="27">
        <v>0</v>
      </c>
      <c r="M357" s="35">
        <f t="shared" si="36"/>
        <v>0</v>
      </c>
      <c r="N357" s="27"/>
      <c r="O357" s="27">
        <v>0</v>
      </c>
      <c r="P357" s="33"/>
    </row>
    <row r="358" spans="1:16" ht="19.5" customHeight="1">
      <c r="A358" s="265"/>
      <c r="B358" s="32" t="s">
        <v>473</v>
      </c>
      <c r="C358" s="26"/>
      <c r="D358" s="35">
        <f t="shared" si="37"/>
        <v>0</v>
      </c>
      <c r="E358" s="27"/>
      <c r="F358" s="27"/>
      <c r="G358" s="35">
        <f t="shared" si="34"/>
        <v>0</v>
      </c>
      <c r="H358" s="27"/>
      <c r="I358" s="27">
        <v>0</v>
      </c>
      <c r="J358" s="35">
        <f t="shared" si="35"/>
        <v>0</v>
      </c>
      <c r="K358" s="27"/>
      <c r="L358" s="27">
        <v>0</v>
      </c>
      <c r="M358" s="35">
        <f t="shared" si="36"/>
        <v>0</v>
      </c>
      <c r="N358" s="27"/>
      <c r="O358" s="27">
        <v>0</v>
      </c>
      <c r="P358" s="33"/>
    </row>
    <row r="359" spans="1:16" ht="19.5" customHeight="1">
      <c r="A359" s="265"/>
      <c r="B359" s="32" t="s">
        <v>474</v>
      </c>
      <c r="C359" s="26"/>
      <c r="D359" s="35">
        <f t="shared" si="37"/>
        <v>0</v>
      </c>
      <c r="E359" s="27"/>
      <c r="F359" s="27"/>
      <c r="G359" s="35">
        <f t="shared" si="34"/>
        <v>0</v>
      </c>
      <c r="H359" s="27"/>
      <c r="I359" s="27">
        <v>0</v>
      </c>
      <c r="J359" s="35">
        <f t="shared" si="35"/>
        <v>0</v>
      </c>
      <c r="K359" s="27"/>
      <c r="L359" s="27">
        <v>0</v>
      </c>
      <c r="M359" s="35">
        <f t="shared" si="36"/>
        <v>0</v>
      </c>
      <c r="N359" s="27"/>
      <c r="O359" s="27">
        <v>0</v>
      </c>
      <c r="P359" s="33"/>
    </row>
    <row r="360" spans="1:16" ht="19.5" customHeight="1">
      <c r="A360" s="265"/>
      <c r="B360" s="32" t="s">
        <v>475</v>
      </c>
      <c r="C360" s="26"/>
      <c r="D360" s="35">
        <f t="shared" si="37"/>
        <v>0</v>
      </c>
      <c r="E360" s="27"/>
      <c r="F360" s="27"/>
      <c r="G360" s="35">
        <f t="shared" si="34"/>
        <v>0</v>
      </c>
      <c r="H360" s="27"/>
      <c r="I360" s="27">
        <v>0</v>
      </c>
      <c r="J360" s="35">
        <f t="shared" si="35"/>
        <v>0</v>
      </c>
      <c r="K360" s="27"/>
      <c r="L360" s="27">
        <v>0</v>
      </c>
      <c r="M360" s="35">
        <f t="shared" si="36"/>
        <v>0</v>
      </c>
      <c r="N360" s="27"/>
      <c r="O360" s="27">
        <v>0</v>
      </c>
      <c r="P360" s="33"/>
    </row>
    <row r="361" spans="1:16" ht="19.5" customHeight="1">
      <c r="A361" s="265"/>
      <c r="B361" s="32" t="s">
        <v>476</v>
      </c>
      <c r="C361" s="26"/>
      <c r="D361" s="35">
        <f t="shared" si="37"/>
        <v>0</v>
      </c>
      <c r="E361" s="27"/>
      <c r="F361" s="27"/>
      <c r="G361" s="35">
        <f t="shared" si="34"/>
        <v>0</v>
      </c>
      <c r="H361" s="27"/>
      <c r="I361" s="27">
        <v>0</v>
      </c>
      <c r="J361" s="35">
        <f t="shared" si="35"/>
        <v>0</v>
      </c>
      <c r="K361" s="27"/>
      <c r="L361" s="27">
        <v>0</v>
      </c>
      <c r="M361" s="35">
        <f t="shared" si="36"/>
        <v>0</v>
      </c>
      <c r="N361" s="27"/>
      <c r="O361" s="27">
        <v>0</v>
      </c>
      <c r="P361" s="33"/>
    </row>
    <row r="362" spans="1:16" ht="19.5" customHeight="1">
      <c r="A362" s="265"/>
      <c r="B362" s="32" t="s">
        <v>477</v>
      </c>
      <c r="C362" s="26"/>
      <c r="D362" s="35">
        <f t="shared" si="37"/>
        <v>0</v>
      </c>
      <c r="E362" s="27"/>
      <c r="F362" s="27"/>
      <c r="G362" s="35">
        <f t="shared" si="34"/>
        <v>0</v>
      </c>
      <c r="H362" s="27"/>
      <c r="I362" s="27">
        <v>0</v>
      </c>
      <c r="J362" s="35">
        <f t="shared" si="35"/>
        <v>0</v>
      </c>
      <c r="K362" s="27"/>
      <c r="L362" s="27">
        <v>0</v>
      </c>
      <c r="M362" s="35">
        <f t="shared" si="36"/>
        <v>0</v>
      </c>
      <c r="N362" s="27"/>
      <c r="O362" s="27">
        <v>0</v>
      </c>
      <c r="P362" s="33"/>
    </row>
    <row r="363" spans="1:16" ht="19.5" customHeight="1">
      <c r="A363" s="265"/>
      <c r="B363" s="32" t="s">
        <v>478</v>
      </c>
      <c r="C363" s="26"/>
      <c r="D363" s="35">
        <f t="shared" si="37"/>
        <v>0</v>
      </c>
      <c r="E363" s="27"/>
      <c r="F363" s="27"/>
      <c r="G363" s="35">
        <f t="shared" si="34"/>
        <v>0</v>
      </c>
      <c r="H363" s="27"/>
      <c r="I363" s="27">
        <v>0</v>
      </c>
      <c r="J363" s="35">
        <f t="shared" si="35"/>
        <v>0</v>
      </c>
      <c r="K363" s="27"/>
      <c r="L363" s="27">
        <v>0</v>
      </c>
      <c r="M363" s="35">
        <f t="shared" si="36"/>
        <v>0</v>
      </c>
      <c r="N363" s="27"/>
      <c r="O363" s="27">
        <v>0</v>
      </c>
      <c r="P363" s="33"/>
    </row>
    <row r="364" spans="1:16" ht="19.5" customHeight="1">
      <c r="A364" s="265"/>
      <c r="B364" s="32" t="s">
        <v>479</v>
      </c>
      <c r="C364" s="26"/>
      <c r="D364" s="35">
        <f t="shared" si="37"/>
        <v>0</v>
      </c>
      <c r="E364" s="27"/>
      <c r="F364" s="27"/>
      <c r="G364" s="35">
        <f t="shared" si="34"/>
        <v>0</v>
      </c>
      <c r="H364" s="27"/>
      <c r="I364" s="27">
        <v>0</v>
      </c>
      <c r="J364" s="35">
        <f t="shared" si="35"/>
        <v>0</v>
      </c>
      <c r="K364" s="27"/>
      <c r="L364" s="27">
        <v>0</v>
      </c>
      <c r="M364" s="35">
        <f t="shared" si="36"/>
        <v>0</v>
      </c>
      <c r="N364" s="27"/>
      <c r="O364" s="27">
        <v>0</v>
      </c>
      <c r="P364" s="33"/>
    </row>
    <row r="365" spans="1:16" ht="19.5" customHeight="1">
      <c r="A365" s="265"/>
      <c r="B365" s="32" t="s">
        <v>480</v>
      </c>
      <c r="C365" s="26"/>
      <c r="D365" s="35">
        <f t="shared" si="37"/>
        <v>0</v>
      </c>
      <c r="E365" s="27"/>
      <c r="F365" s="27"/>
      <c r="G365" s="35">
        <f t="shared" si="34"/>
        <v>0</v>
      </c>
      <c r="H365" s="27"/>
      <c r="I365" s="27">
        <v>0</v>
      </c>
      <c r="J365" s="35">
        <f t="shared" si="35"/>
        <v>0</v>
      </c>
      <c r="K365" s="27"/>
      <c r="L365" s="27">
        <v>0</v>
      </c>
      <c r="M365" s="35">
        <f t="shared" si="36"/>
        <v>0</v>
      </c>
      <c r="N365" s="27"/>
      <c r="O365" s="27">
        <v>0</v>
      </c>
      <c r="P365" s="33"/>
    </row>
    <row r="366" spans="1:16" ht="19.5" customHeight="1">
      <c r="A366" s="265"/>
      <c r="B366" s="32" t="s">
        <v>481</v>
      </c>
      <c r="C366" s="26"/>
      <c r="D366" s="35">
        <f t="shared" si="37"/>
        <v>0</v>
      </c>
      <c r="E366" s="27"/>
      <c r="F366" s="27"/>
      <c r="G366" s="35">
        <f t="shared" si="34"/>
        <v>0</v>
      </c>
      <c r="H366" s="27"/>
      <c r="I366" s="27">
        <v>0</v>
      </c>
      <c r="J366" s="35">
        <f t="shared" si="35"/>
        <v>0</v>
      </c>
      <c r="K366" s="27"/>
      <c r="L366" s="27">
        <v>0</v>
      </c>
      <c r="M366" s="35">
        <f t="shared" si="36"/>
        <v>0</v>
      </c>
      <c r="N366" s="27"/>
      <c r="O366" s="27">
        <v>0</v>
      </c>
      <c r="P366" s="33"/>
    </row>
    <row r="367" spans="1:16" ht="19.5" customHeight="1">
      <c r="A367" s="265"/>
      <c r="B367" s="32" t="s">
        <v>482</v>
      </c>
      <c r="C367" s="26"/>
      <c r="D367" s="35">
        <f t="shared" si="37"/>
        <v>0</v>
      </c>
      <c r="E367" s="27"/>
      <c r="F367" s="27"/>
      <c r="G367" s="35">
        <f t="shared" si="34"/>
        <v>0</v>
      </c>
      <c r="H367" s="27"/>
      <c r="I367" s="27">
        <v>0</v>
      </c>
      <c r="J367" s="35">
        <f t="shared" si="35"/>
        <v>0</v>
      </c>
      <c r="K367" s="27"/>
      <c r="L367" s="27">
        <v>0</v>
      </c>
      <c r="M367" s="35">
        <f t="shared" si="36"/>
        <v>0</v>
      </c>
      <c r="N367" s="27"/>
      <c r="O367" s="27">
        <v>0</v>
      </c>
      <c r="P367" s="33"/>
    </row>
    <row r="368" spans="1:16" ht="19.5" customHeight="1">
      <c r="A368" s="265"/>
      <c r="B368" s="32" t="s">
        <v>483</v>
      </c>
      <c r="C368" s="26"/>
      <c r="D368" s="35">
        <f t="shared" si="37"/>
        <v>0</v>
      </c>
      <c r="E368" s="27"/>
      <c r="F368" s="27"/>
      <c r="G368" s="35">
        <f t="shared" si="34"/>
        <v>0</v>
      </c>
      <c r="H368" s="27"/>
      <c r="I368" s="27">
        <v>0</v>
      </c>
      <c r="J368" s="35">
        <f t="shared" si="35"/>
        <v>0</v>
      </c>
      <c r="K368" s="27"/>
      <c r="L368" s="27">
        <v>0</v>
      </c>
      <c r="M368" s="35">
        <f t="shared" si="36"/>
        <v>0</v>
      </c>
      <c r="N368" s="27"/>
      <c r="O368" s="27">
        <v>0</v>
      </c>
      <c r="P368" s="33"/>
    </row>
    <row r="369" spans="1:16" ht="19.5" customHeight="1">
      <c r="A369" s="265"/>
      <c r="B369" s="32" t="s">
        <v>484</v>
      </c>
      <c r="C369" s="26"/>
      <c r="D369" s="35">
        <f t="shared" si="37"/>
        <v>0</v>
      </c>
      <c r="E369" s="27"/>
      <c r="F369" s="27"/>
      <c r="G369" s="35">
        <f t="shared" si="34"/>
        <v>0</v>
      </c>
      <c r="H369" s="27"/>
      <c r="I369" s="27">
        <v>0</v>
      </c>
      <c r="J369" s="35">
        <f t="shared" si="35"/>
        <v>0</v>
      </c>
      <c r="K369" s="27"/>
      <c r="L369" s="27">
        <v>0</v>
      </c>
      <c r="M369" s="35">
        <f t="shared" si="36"/>
        <v>0</v>
      </c>
      <c r="N369" s="27"/>
      <c r="O369" s="27">
        <v>0</v>
      </c>
      <c r="P369" s="33"/>
    </row>
    <row r="370" spans="1:16" ht="19.5" customHeight="1">
      <c r="A370" s="265"/>
      <c r="B370" s="32" t="s">
        <v>485</v>
      </c>
      <c r="C370" s="26"/>
      <c r="D370" s="35">
        <f t="shared" si="37"/>
        <v>0</v>
      </c>
      <c r="E370" s="27"/>
      <c r="F370" s="27"/>
      <c r="G370" s="35">
        <f t="shared" si="34"/>
        <v>0</v>
      </c>
      <c r="H370" s="27"/>
      <c r="I370" s="27">
        <v>0</v>
      </c>
      <c r="J370" s="35">
        <f t="shared" si="35"/>
        <v>0</v>
      </c>
      <c r="K370" s="27"/>
      <c r="L370" s="27">
        <v>0</v>
      </c>
      <c r="M370" s="35">
        <f t="shared" si="36"/>
        <v>0</v>
      </c>
      <c r="N370" s="27"/>
      <c r="O370" s="27">
        <v>0</v>
      </c>
      <c r="P370" s="33"/>
    </row>
    <row r="371" spans="1:16" ht="19.5" customHeight="1">
      <c r="A371" s="265"/>
      <c r="B371" s="32" t="s">
        <v>486</v>
      </c>
      <c r="C371" s="26"/>
      <c r="D371" s="35">
        <f t="shared" si="37"/>
        <v>0</v>
      </c>
      <c r="E371" s="27"/>
      <c r="F371" s="27"/>
      <c r="G371" s="35">
        <f t="shared" si="34"/>
        <v>0</v>
      </c>
      <c r="H371" s="27"/>
      <c r="I371" s="27">
        <v>0</v>
      </c>
      <c r="J371" s="35">
        <f t="shared" si="35"/>
        <v>0</v>
      </c>
      <c r="K371" s="27"/>
      <c r="L371" s="27">
        <v>0</v>
      </c>
      <c r="M371" s="35">
        <f t="shared" si="36"/>
        <v>0</v>
      </c>
      <c r="N371" s="27"/>
      <c r="O371" s="27">
        <v>0</v>
      </c>
      <c r="P371" s="33"/>
    </row>
    <row r="372" spans="1:16" ht="19.5" customHeight="1">
      <c r="A372" s="265"/>
      <c r="B372" s="32" t="s">
        <v>487</v>
      </c>
      <c r="C372" s="26"/>
      <c r="D372" s="35">
        <f t="shared" si="37"/>
        <v>0</v>
      </c>
      <c r="E372" s="27"/>
      <c r="F372" s="27"/>
      <c r="G372" s="35">
        <f t="shared" si="34"/>
        <v>0</v>
      </c>
      <c r="H372" s="27"/>
      <c r="I372" s="27">
        <v>0</v>
      </c>
      <c r="J372" s="35">
        <f t="shared" si="35"/>
        <v>0</v>
      </c>
      <c r="K372" s="27"/>
      <c r="L372" s="27">
        <v>0</v>
      </c>
      <c r="M372" s="35">
        <f t="shared" si="36"/>
        <v>0</v>
      </c>
      <c r="N372" s="27"/>
      <c r="O372" s="27">
        <v>0</v>
      </c>
      <c r="P372" s="33"/>
    </row>
    <row r="373" spans="1:16" ht="19.5" customHeight="1">
      <c r="A373" s="265"/>
      <c r="B373" s="32" t="s">
        <v>488</v>
      </c>
      <c r="C373" s="26"/>
      <c r="D373" s="35">
        <f t="shared" si="37"/>
        <v>0</v>
      </c>
      <c r="E373" s="27"/>
      <c r="F373" s="27"/>
      <c r="G373" s="35">
        <f t="shared" si="34"/>
        <v>0</v>
      </c>
      <c r="H373" s="27"/>
      <c r="I373" s="27">
        <v>0</v>
      </c>
      <c r="J373" s="35">
        <f t="shared" si="35"/>
        <v>0</v>
      </c>
      <c r="K373" s="27"/>
      <c r="L373" s="27">
        <v>0</v>
      </c>
      <c r="M373" s="35">
        <f t="shared" si="36"/>
        <v>0</v>
      </c>
      <c r="N373" s="27"/>
      <c r="O373" s="27">
        <v>0</v>
      </c>
      <c r="P373" s="33"/>
    </row>
    <row r="374" spans="1:16" ht="19.5" customHeight="1">
      <c r="A374" s="265"/>
      <c r="B374" s="32" t="s">
        <v>489</v>
      </c>
      <c r="C374" s="26"/>
      <c r="D374" s="35">
        <f t="shared" si="37"/>
        <v>0</v>
      </c>
      <c r="E374" s="27"/>
      <c r="F374" s="27"/>
      <c r="G374" s="35">
        <f t="shared" si="34"/>
        <v>0</v>
      </c>
      <c r="H374" s="27"/>
      <c r="I374" s="27">
        <v>0</v>
      </c>
      <c r="J374" s="35">
        <f t="shared" si="35"/>
        <v>0</v>
      </c>
      <c r="K374" s="27"/>
      <c r="L374" s="27">
        <v>0</v>
      </c>
      <c r="M374" s="35">
        <f t="shared" si="36"/>
        <v>0</v>
      </c>
      <c r="N374" s="27"/>
      <c r="O374" s="27">
        <v>0</v>
      </c>
      <c r="P374" s="33"/>
    </row>
    <row r="375" spans="1:16" ht="19.5" customHeight="1">
      <c r="A375" s="265"/>
      <c r="B375" s="32" t="s">
        <v>490</v>
      </c>
      <c r="C375" s="26"/>
      <c r="D375" s="35">
        <f t="shared" si="37"/>
        <v>0</v>
      </c>
      <c r="E375" s="27"/>
      <c r="F375" s="27"/>
      <c r="G375" s="35">
        <f t="shared" si="34"/>
        <v>0</v>
      </c>
      <c r="H375" s="27"/>
      <c r="I375" s="27">
        <v>0</v>
      </c>
      <c r="J375" s="35">
        <f t="shared" si="35"/>
        <v>0</v>
      </c>
      <c r="K375" s="27"/>
      <c r="L375" s="27">
        <v>0</v>
      </c>
      <c r="M375" s="35">
        <f t="shared" si="36"/>
        <v>0</v>
      </c>
      <c r="N375" s="27"/>
      <c r="O375" s="27">
        <v>0</v>
      </c>
      <c r="P375" s="33"/>
    </row>
    <row r="376" spans="1:16" ht="19.5" customHeight="1">
      <c r="A376" s="265"/>
      <c r="B376" s="32" t="s">
        <v>491</v>
      </c>
      <c r="C376" s="26"/>
      <c r="D376" s="35">
        <f t="shared" si="37"/>
        <v>0</v>
      </c>
      <c r="E376" s="27"/>
      <c r="F376" s="27"/>
      <c r="G376" s="35">
        <f t="shared" si="34"/>
        <v>0</v>
      </c>
      <c r="H376" s="27"/>
      <c r="I376" s="27">
        <v>0</v>
      </c>
      <c r="J376" s="35">
        <f t="shared" si="35"/>
        <v>0</v>
      </c>
      <c r="K376" s="27"/>
      <c r="L376" s="27">
        <v>0</v>
      </c>
      <c r="M376" s="35">
        <f t="shared" si="36"/>
        <v>0</v>
      </c>
      <c r="N376" s="27"/>
      <c r="O376" s="27">
        <v>0</v>
      </c>
      <c r="P376" s="33"/>
    </row>
    <row r="377" spans="1:16" ht="19.5" customHeight="1">
      <c r="A377" s="265" t="s">
        <v>469</v>
      </c>
      <c r="B377" s="32" t="s">
        <v>492</v>
      </c>
      <c r="C377" s="26"/>
      <c r="D377" s="35">
        <f t="shared" si="37"/>
        <v>0</v>
      </c>
      <c r="E377" s="27"/>
      <c r="F377" s="27"/>
      <c r="G377" s="35">
        <f t="shared" si="34"/>
        <v>0</v>
      </c>
      <c r="H377" s="27"/>
      <c r="I377" s="27">
        <v>0</v>
      </c>
      <c r="J377" s="35">
        <f t="shared" si="35"/>
        <v>0</v>
      </c>
      <c r="K377" s="27"/>
      <c r="L377" s="27">
        <v>0</v>
      </c>
      <c r="M377" s="35">
        <f t="shared" si="36"/>
        <v>0</v>
      </c>
      <c r="N377" s="27"/>
      <c r="O377" s="27">
        <v>0</v>
      </c>
      <c r="P377" s="33"/>
    </row>
    <row r="378" spans="1:16" ht="19.5" customHeight="1">
      <c r="A378" s="265"/>
      <c r="B378" s="32" t="s">
        <v>493</v>
      </c>
      <c r="C378" s="26"/>
      <c r="D378" s="35">
        <f t="shared" si="37"/>
        <v>0</v>
      </c>
      <c r="E378" s="27"/>
      <c r="F378" s="27"/>
      <c r="G378" s="35">
        <f t="shared" si="34"/>
        <v>0</v>
      </c>
      <c r="H378" s="27"/>
      <c r="I378" s="27">
        <v>0</v>
      </c>
      <c r="J378" s="35">
        <f t="shared" si="35"/>
        <v>0</v>
      </c>
      <c r="K378" s="27"/>
      <c r="L378" s="27">
        <v>0</v>
      </c>
      <c r="M378" s="35">
        <f t="shared" si="36"/>
        <v>0</v>
      </c>
      <c r="N378" s="27"/>
      <c r="O378" s="27">
        <v>0</v>
      </c>
      <c r="P378" s="33"/>
    </row>
    <row r="379" spans="1:16" ht="19.5" customHeight="1">
      <c r="A379" s="265"/>
      <c r="B379" s="32" t="s">
        <v>494</v>
      </c>
      <c r="C379" s="26"/>
      <c r="D379" s="35">
        <f t="shared" si="37"/>
        <v>0</v>
      </c>
      <c r="E379" s="27"/>
      <c r="F379" s="27"/>
      <c r="G379" s="35">
        <f t="shared" si="34"/>
        <v>0</v>
      </c>
      <c r="H379" s="27"/>
      <c r="I379" s="27">
        <v>0</v>
      </c>
      <c r="J379" s="35">
        <f t="shared" si="35"/>
        <v>0</v>
      </c>
      <c r="K379" s="27"/>
      <c r="L379" s="27">
        <v>0</v>
      </c>
      <c r="M379" s="35">
        <f t="shared" si="36"/>
        <v>0</v>
      </c>
      <c r="N379" s="27"/>
      <c r="O379" s="27">
        <v>0</v>
      </c>
      <c r="P379" s="33"/>
    </row>
    <row r="380" spans="1:16" ht="19.5" customHeight="1">
      <c r="A380" s="265"/>
      <c r="B380" s="32" t="s">
        <v>495</v>
      </c>
      <c r="C380" s="26"/>
      <c r="D380" s="35">
        <f t="shared" si="37"/>
        <v>0</v>
      </c>
      <c r="E380" s="27"/>
      <c r="F380" s="27"/>
      <c r="G380" s="35">
        <f t="shared" si="34"/>
        <v>0</v>
      </c>
      <c r="H380" s="27"/>
      <c r="I380" s="27">
        <v>0</v>
      </c>
      <c r="J380" s="35">
        <f t="shared" si="35"/>
        <v>0</v>
      </c>
      <c r="K380" s="27"/>
      <c r="L380" s="27">
        <v>0</v>
      </c>
      <c r="M380" s="35">
        <f t="shared" si="36"/>
        <v>0</v>
      </c>
      <c r="N380" s="27"/>
      <c r="O380" s="27">
        <v>0</v>
      </c>
      <c r="P380" s="33"/>
    </row>
    <row r="381" spans="1:16" ht="19.5" customHeight="1">
      <c r="A381" s="265"/>
      <c r="B381" s="32" t="s">
        <v>496</v>
      </c>
      <c r="C381" s="26"/>
      <c r="D381" s="35">
        <f t="shared" si="37"/>
        <v>0</v>
      </c>
      <c r="E381" s="27"/>
      <c r="F381" s="27"/>
      <c r="G381" s="35">
        <f t="shared" si="34"/>
        <v>0</v>
      </c>
      <c r="H381" s="27"/>
      <c r="I381" s="27">
        <v>0</v>
      </c>
      <c r="J381" s="35">
        <f t="shared" si="35"/>
        <v>0</v>
      </c>
      <c r="K381" s="27"/>
      <c r="L381" s="27">
        <v>0</v>
      </c>
      <c r="M381" s="35">
        <f t="shared" si="36"/>
        <v>0</v>
      </c>
      <c r="N381" s="27"/>
      <c r="O381" s="27">
        <v>0</v>
      </c>
      <c r="P381" s="33"/>
    </row>
    <row r="382" spans="1:16" ht="19.5" customHeight="1">
      <c r="A382" s="265"/>
      <c r="B382" s="32" t="s">
        <v>497</v>
      </c>
      <c r="C382" s="26"/>
      <c r="D382" s="35">
        <f t="shared" si="37"/>
        <v>0</v>
      </c>
      <c r="E382" s="27"/>
      <c r="F382" s="27"/>
      <c r="G382" s="35">
        <f t="shared" si="34"/>
        <v>0</v>
      </c>
      <c r="H382" s="27"/>
      <c r="I382" s="27">
        <v>0</v>
      </c>
      <c r="J382" s="35">
        <f t="shared" si="35"/>
        <v>0</v>
      </c>
      <c r="K382" s="27"/>
      <c r="L382" s="27">
        <v>0</v>
      </c>
      <c r="M382" s="35">
        <f t="shared" si="36"/>
        <v>0</v>
      </c>
      <c r="N382" s="27"/>
      <c r="O382" s="27">
        <v>0</v>
      </c>
      <c r="P382" s="33"/>
    </row>
    <row r="383" spans="1:16" s="46" customFormat="1" ht="19.5" customHeight="1">
      <c r="A383" s="265"/>
      <c r="B383" s="42" t="s">
        <v>39</v>
      </c>
      <c r="C383" s="38"/>
      <c r="D383" s="47">
        <f>E383+F383</f>
        <v>0</v>
      </c>
      <c r="E383" s="39"/>
      <c r="F383" s="39"/>
      <c r="G383" s="47">
        <f>H383+I383</f>
        <v>0</v>
      </c>
      <c r="H383" s="39"/>
      <c r="I383" s="39">
        <v>0</v>
      </c>
      <c r="J383" s="47">
        <f>K383+L383</f>
        <v>0</v>
      </c>
      <c r="K383" s="39"/>
      <c r="L383" s="39">
        <v>0</v>
      </c>
      <c r="M383" s="47">
        <f>N383+O383</f>
        <v>0</v>
      </c>
      <c r="N383" s="39"/>
      <c r="O383" s="39">
        <v>0</v>
      </c>
      <c r="P383" s="45"/>
    </row>
    <row r="384" spans="1:16" ht="19.5" customHeight="1">
      <c r="A384" s="265" t="s">
        <v>498</v>
      </c>
      <c r="B384" s="32" t="s">
        <v>499</v>
      </c>
      <c r="C384" s="26"/>
      <c r="D384" s="35">
        <f>E384+F384</f>
        <v>0</v>
      </c>
      <c r="E384" s="27"/>
      <c r="F384" s="27"/>
      <c r="G384" s="35">
        <f>H384+I384</f>
        <v>0</v>
      </c>
      <c r="H384" s="27"/>
      <c r="I384" s="27">
        <v>0</v>
      </c>
      <c r="J384" s="35">
        <f>K384+L384</f>
        <v>0</v>
      </c>
      <c r="K384" s="27"/>
      <c r="L384" s="27">
        <v>0</v>
      </c>
      <c r="M384" s="35">
        <f>N384+O384</f>
        <v>0</v>
      </c>
      <c r="N384" s="27"/>
      <c r="O384" s="27">
        <v>0</v>
      </c>
      <c r="P384" s="33"/>
    </row>
    <row r="385" spans="1:16" ht="19.5" customHeight="1">
      <c r="A385" s="265"/>
      <c r="B385" s="32" t="s">
        <v>500</v>
      </c>
      <c r="C385" s="26"/>
      <c r="D385" s="35">
        <f t="shared" ref="D385:D411" si="38">E385+F385</f>
        <v>0</v>
      </c>
      <c r="E385" s="27"/>
      <c r="F385" s="27"/>
      <c r="G385" s="35">
        <f t="shared" ref="G385:G411" si="39">H385+I385</f>
        <v>0</v>
      </c>
      <c r="H385" s="27"/>
      <c r="I385" s="27">
        <v>0</v>
      </c>
      <c r="J385" s="35">
        <f t="shared" ref="J385:J411" si="40">K385+L385</f>
        <v>0</v>
      </c>
      <c r="K385" s="27"/>
      <c r="L385" s="27">
        <v>0</v>
      </c>
      <c r="M385" s="35">
        <f t="shared" ref="M385:M411" si="41">N385+O385</f>
        <v>0</v>
      </c>
      <c r="N385" s="27"/>
      <c r="O385" s="27">
        <v>0</v>
      </c>
      <c r="P385" s="33"/>
    </row>
    <row r="386" spans="1:16" ht="19.5" customHeight="1">
      <c r="A386" s="265"/>
      <c r="B386" s="32" t="s">
        <v>501</v>
      </c>
      <c r="C386" s="26"/>
      <c r="D386" s="35">
        <f t="shared" si="38"/>
        <v>0</v>
      </c>
      <c r="E386" s="27"/>
      <c r="F386" s="27"/>
      <c r="G386" s="35">
        <f t="shared" si="39"/>
        <v>0</v>
      </c>
      <c r="H386" s="27"/>
      <c r="I386" s="27">
        <v>0</v>
      </c>
      <c r="J386" s="35">
        <f t="shared" si="40"/>
        <v>0</v>
      </c>
      <c r="K386" s="27"/>
      <c r="L386" s="27">
        <v>0</v>
      </c>
      <c r="M386" s="35">
        <f t="shared" si="41"/>
        <v>0</v>
      </c>
      <c r="N386" s="27"/>
      <c r="O386" s="27">
        <v>0</v>
      </c>
      <c r="P386" s="33"/>
    </row>
    <row r="387" spans="1:16" ht="19.5" customHeight="1">
      <c r="A387" s="265"/>
      <c r="B387" s="32" t="s">
        <v>502</v>
      </c>
      <c r="C387" s="26"/>
      <c r="D387" s="35">
        <f t="shared" si="38"/>
        <v>0</v>
      </c>
      <c r="E387" s="27"/>
      <c r="F387" s="27"/>
      <c r="G387" s="35">
        <f t="shared" si="39"/>
        <v>0</v>
      </c>
      <c r="H387" s="27"/>
      <c r="I387" s="27">
        <v>0</v>
      </c>
      <c r="J387" s="35">
        <f t="shared" si="40"/>
        <v>0</v>
      </c>
      <c r="K387" s="27"/>
      <c r="L387" s="27">
        <v>0</v>
      </c>
      <c r="M387" s="35">
        <f t="shared" si="41"/>
        <v>0</v>
      </c>
      <c r="N387" s="27"/>
      <c r="O387" s="27">
        <v>0</v>
      </c>
      <c r="P387" s="33"/>
    </row>
    <row r="388" spans="1:16" ht="19.5" customHeight="1">
      <c r="A388" s="265"/>
      <c r="B388" s="32" t="s">
        <v>503</v>
      </c>
      <c r="C388" s="26"/>
      <c r="D388" s="35">
        <f t="shared" si="38"/>
        <v>0</v>
      </c>
      <c r="E388" s="27"/>
      <c r="F388" s="27"/>
      <c r="G388" s="35">
        <f t="shared" si="39"/>
        <v>0</v>
      </c>
      <c r="H388" s="27"/>
      <c r="I388" s="27">
        <v>0</v>
      </c>
      <c r="J388" s="35">
        <f t="shared" si="40"/>
        <v>0</v>
      </c>
      <c r="K388" s="27"/>
      <c r="L388" s="27">
        <v>0</v>
      </c>
      <c r="M388" s="35">
        <f t="shared" si="41"/>
        <v>0</v>
      </c>
      <c r="N388" s="27"/>
      <c r="O388" s="27">
        <v>0</v>
      </c>
      <c r="P388" s="33"/>
    </row>
    <row r="389" spans="1:16" ht="19.5" customHeight="1">
      <c r="A389" s="265"/>
      <c r="B389" s="32" t="s">
        <v>504</v>
      </c>
      <c r="C389" s="26"/>
      <c r="D389" s="35">
        <f t="shared" si="38"/>
        <v>0</v>
      </c>
      <c r="E389" s="27"/>
      <c r="F389" s="27"/>
      <c r="G389" s="35">
        <f t="shared" si="39"/>
        <v>0</v>
      </c>
      <c r="H389" s="27"/>
      <c r="I389" s="27">
        <v>0</v>
      </c>
      <c r="J389" s="35">
        <f t="shared" si="40"/>
        <v>0</v>
      </c>
      <c r="K389" s="27"/>
      <c r="L389" s="27">
        <v>0</v>
      </c>
      <c r="M389" s="35">
        <f t="shared" si="41"/>
        <v>0</v>
      </c>
      <c r="N389" s="27"/>
      <c r="O389" s="27">
        <v>0</v>
      </c>
      <c r="P389" s="33"/>
    </row>
    <row r="390" spans="1:16" ht="19.5" customHeight="1">
      <c r="A390" s="265"/>
      <c r="B390" s="32" t="s">
        <v>505</v>
      </c>
      <c r="C390" s="26"/>
      <c r="D390" s="35">
        <f t="shared" si="38"/>
        <v>0</v>
      </c>
      <c r="E390" s="27"/>
      <c r="F390" s="27"/>
      <c r="G390" s="35">
        <f t="shared" si="39"/>
        <v>0</v>
      </c>
      <c r="H390" s="27"/>
      <c r="I390" s="27">
        <v>0</v>
      </c>
      <c r="J390" s="35">
        <f t="shared" si="40"/>
        <v>0</v>
      </c>
      <c r="K390" s="27"/>
      <c r="L390" s="27">
        <v>0</v>
      </c>
      <c r="M390" s="35">
        <f t="shared" si="41"/>
        <v>0</v>
      </c>
      <c r="N390" s="27"/>
      <c r="O390" s="27">
        <v>0</v>
      </c>
      <c r="P390" s="33"/>
    </row>
    <row r="391" spans="1:16" ht="19.5" customHeight="1">
      <c r="A391" s="265"/>
      <c r="B391" s="32" t="s">
        <v>506</v>
      </c>
      <c r="C391" s="26"/>
      <c r="D391" s="35">
        <f t="shared" si="38"/>
        <v>0</v>
      </c>
      <c r="E391" s="27"/>
      <c r="F391" s="27"/>
      <c r="G391" s="35">
        <f t="shared" si="39"/>
        <v>0</v>
      </c>
      <c r="H391" s="27"/>
      <c r="I391" s="27">
        <v>0</v>
      </c>
      <c r="J391" s="35">
        <f t="shared" si="40"/>
        <v>0</v>
      </c>
      <c r="K391" s="27"/>
      <c r="L391" s="27">
        <v>0</v>
      </c>
      <c r="M391" s="35">
        <f t="shared" si="41"/>
        <v>0</v>
      </c>
      <c r="N391" s="27"/>
      <c r="O391" s="27">
        <v>0</v>
      </c>
      <c r="P391" s="33"/>
    </row>
    <row r="392" spans="1:16" ht="19.5" customHeight="1">
      <c r="A392" s="265"/>
      <c r="B392" s="32" t="s">
        <v>507</v>
      </c>
      <c r="C392" s="26"/>
      <c r="D392" s="35">
        <f t="shared" si="38"/>
        <v>0</v>
      </c>
      <c r="E392" s="27"/>
      <c r="F392" s="27"/>
      <c r="G392" s="35">
        <f t="shared" si="39"/>
        <v>0</v>
      </c>
      <c r="H392" s="27"/>
      <c r="I392" s="27">
        <v>0</v>
      </c>
      <c r="J392" s="35">
        <f t="shared" si="40"/>
        <v>0</v>
      </c>
      <c r="K392" s="27"/>
      <c r="L392" s="27">
        <v>0</v>
      </c>
      <c r="M392" s="35">
        <f t="shared" si="41"/>
        <v>0</v>
      </c>
      <c r="N392" s="27"/>
      <c r="O392" s="27">
        <v>0</v>
      </c>
      <c r="P392" s="33"/>
    </row>
    <row r="393" spans="1:16" ht="19.5" customHeight="1">
      <c r="A393" s="265"/>
      <c r="B393" s="32" t="s">
        <v>508</v>
      </c>
      <c r="C393" s="26"/>
      <c r="D393" s="35">
        <f t="shared" si="38"/>
        <v>0</v>
      </c>
      <c r="E393" s="27"/>
      <c r="F393" s="27"/>
      <c r="G393" s="35">
        <f t="shared" si="39"/>
        <v>0</v>
      </c>
      <c r="H393" s="27"/>
      <c r="I393" s="27">
        <v>0</v>
      </c>
      <c r="J393" s="35">
        <f t="shared" si="40"/>
        <v>0</v>
      </c>
      <c r="K393" s="27"/>
      <c r="L393" s="27">
        <v>0</v>
      </c>
      <c r="M393" s="35">
        <f t="shared" si="41"/>
        <v>0</v>
      </c>
      <c r="N393" s="27"/>
      <c r="O393" s="27">
        <v>0</v>
      </c>
      <c r="P393" s="33"/>
    </row>
    <row r="394" spans="1:16" ht="19.5" customHeight="1">
      <c r="A394" s="265"/>
      <c r="B394" s="32" t="s">
        <v>509</v>
      </c>
      <c r="C394" s="26"/>
      <c r="D394" s="35">
        <f t="shared" si="38"/>
        <v>0</v>
      </c>
      <c r="E394" s="27"/>
      <c r="F394" s="27"/>
      <c r="G394" s="35">
        <f t="shared" si="39"/>
        <v>0</v>
      </c>
      <c r="H394" s="27"/>
      <c r="I394" s="27">
        <v>0</v>
      </c>
      <c r="J394" s="35">
        <f t="shared" si="40"/>
        <v>0</v>
      </c>
      <c r="K394" s="27"/>
      <c r="L394" s="27">
        <v>0</v>
      </c>
      <c r="M394" s="35">
        <f t="shared" si="41"/>
        <v>0</v>
      </c>
      <c r="N394" s="27"/>
      <c r="O394" s="27">
        <v>0</v>
      </c>
      <c r="P394" s="33"/>
    </row>
    <row r="395" spans="1:16" ht="19.5" customHeight="1">
      <c r="A395" s="265"/>
      <c r="B395" s="32" t="s">
        <v>510</v>
      </c>
      <c r="C395" s="26"/>
      <c r="D395" s="35">
        <f t="shared" si="38"/>
        <v>0</v>
      </c>
      <c r="E395" s="27"/>
      <c r="F395" s="27"/>
      <c r="G395" s="35">
        <f t="shared" si="39"/>
        <v>0</v>
      </c>
      <c r="H395" s="27"/>
      <c r="I395" s="27">
        <v>0</v>
      </c>
      <c r="J395" s="35">
        <f t="shared" si="40"/>
        <v>0</v>
      </c>
      <c r="K395" s="27"/>
      <c r="L395" s="27">
        <v>0</v>
      </c>
      <c r="M395" s="35">
        <f t="shared" si="41"/>
        <v>0</v>
      </c>
      <c r="N395" s="27"/>
      <c r="O395" s="27">
        <v>0</v>
      </c>
      <c r="P395" s="33"/>
    </row>
    <row r="396" spans="1:16" ht="19.5" customHeight="1">
      <c r="A396" s="265"/>
      <c r="B396" s="32" t="s">
        <v>511</v>
      </c>
      <c r="C396" s="26"/>
      <c r="D396" s="35">
        <f t="shared" si="38"/>
        <v>0</v>
      </c>
      <c r="E396" s="27"/>
      <c r="F396" s="27"/>
      <c r="G396" s="35">
        <f t="shared" si="39"/>
        <v>0</v>
      </c>
      <c r="H396" s="27"/>
      <c r="I396" s="27">
        <v>0</v>
      </c>
      <c r="J396" s="35">
        <f t="shared" si="40"/>
        <v>0</v>
      </c>
      <c r="K396" s="27"/>
      <c r="L396" s="27">
        <v>0</v>
      </c>
      <c r="M396" s="35">
        <f t="shared" si="41"/>
        <v>0</v>
      </c>
      <c r="N396" s="27"/>
      <c r="O396" s="27">
        <v>0</v>
      </c>
      <c r="P396" s="33"/>
    </row>
    <row r="397" spans="1:16" ht="19.5" customHeight="1">
      <c r="A397" s="265"/>
      <c r="B397" s="32" t="s">
        <v>512</v>
      </c>
      <c r="C397" s="26"/>
      <c r="D397" s="35">
        <f t="shared" si="38"/>
        <v>0</v>
      </c>
      <c r="E397" s="27"/>
      <c r="F397" s="27"/>
      <c r="G397" s="35">
        <f t="shared" si="39"/>
        <v>0</v>
      </c>
      <c r="H397" s="27"/>
      <c r="I397" s="27">
        <v>0</v>
      </c>
      <c r="J397" s="35">
        <f t="shared" si="40"/>
        <v>0</v>
      </c>
      <c r="K397" s="27"/>
      <c r="L397" s="27">
        <v>0</v>
      </c>
      <c r="M397" s="35">
        <f t="shared" si="41"/>
        <v>0</v>
      </c>
      <c r="N397" s="27"/>
      <c r="O397" s="27">
        <v>0</v>
      </c>
      <c r="P397" s="33"/>
    </row>
    <row r="398" spans="1:16" ht="19.5" customHeight="1">
      <c r="A398" s="265"/>
      <c r="B398" s="32" t="s">
        <v>513</v>
      </c>
      <c r="C398" s="26"/>
      <c r="D398" s="35">
        <f t="shared" si="38"/>
        <v>0</v>
      </c>
      <c r="E398" s="27"/>
      <c r="F398" s="27"/>
      <c r="G398" s="35">
        <f t="shared" si="39"/>
        <v>0</v>
      </c>
      <c r="H398" s="27"/>
      <c r="I398" s="27">
        <v>0</v>
      </c>
      <c r="J398" s="35">
        <f t="shared" si="40"/>
        <v>0</v>
      </c>
      <c r="K398" s="27"/>
      <c r="L398" s="27">
        <v>0</v>
      </c>
      <c r="M398" s="35">
        <f t="shared" si="41"/>
        <v>0</v>
      </c>
      <c r="N398" s="27"/>
      <c r="O398" s="27">
        <v>0</v>
      </c>
      <c r="P398" s="33"/>
    </row>
    <row r="399" spans="1:16" ht="19.5" customHeight="1">
      <c r="A399" s="265"/>
      <c r="B399" s="32" t="s">
        <v>514</v>
      </c>
      <c r="C399" s="26"/>
      <c r="D399" s="35">
        <f t="shared" si="38"/>
        <v>0</v>
      </c>
      <c r="E399" s="27"/>
      <c r="F399" s="27"/>
      <c r="G399" s="35">
        <f t="shared" si="39"/>
        <v>0</v>
      </c>
      <c r="H399" s="27"/>
      <c r="I399" s="27">
        <v>0</v>
      </c>
      <c r="J399" s="35">
        <f t="shared" si="40"/>
        <v>0</v>
      </c>
      <c r="K399" s="27"/>
      <c r="L399" s="27">
        <v>0</v>
      </c>
      <c r="M399" s="35">
        <f t="shared" si="41"/>
        <v>0</v>
      </c>
      <c r="N399" s="27"/>
      <c r="O399" s="27">
        <v>0</v>
      </c>
      <c r="P399" s="33"/>
    </row>
    <row r="400" spans="1:16" ht="19.5" customHeight="1">
      <c r="A400" s="265"/>
      <c r="B400" s="32" t="s">
        <v>515</v>
      </c>
      <c r="C400" s="26"/>
      <c r="D400" s="35">
        <f t="shared" si="38"/>
        <v>0</v>
      </c>
      <c r="E400" s="27"/>
      <c r="F400" s="27"/>
      <c r="G400" s="35">
        <f t="shared" si="39"/>
        <v>0</v>
      </c>
      <c r="H400" s="27"/>
      <c r="I400" s="27">
        <v>0</v>
      </c>
      <c r="J400" s="35">
        <f t="shared" si="40"/>
        <v>0</v>
      </c>
      <c r="K400" s="27"/>
      <c r="L400" s="27">
        <v>0</v>
      </c>
      <c r="M400" s="35">
        <f t="shared" si="41"/>
        <v>0</v>
      </c>
      <c r="N400" s="27"/>
      <c r="O400" s="27">
        <v>0</v>
      </c>
      <c r="P400" s="33"/>
    </row>
    <row r="401" spans="1:16" ht="19.5" customHeight="1">
      <c r="A401" s="265"/>
      <c r="B401" s="32" t="s">
        <v>516</v>
      </c>
      <c r="C401" s="26"/>
      <c r="D401" s="35">
        <f t="shared" si="38"/>
        <v>0</v>
      </c>
      <c r="E401" s="27"/>
      <c r="F401" s="27"/>
      <c r="G401" s="35">
        <f t="shared" si="39"/>
        <v>0</v>
      </c>
      <c r="H401" s="27"/>
      <c r="I401" s="27">
        <v>0</v>
      </c>
      <c r="J401" s="35">
        <f t="shared" si="40"/>
        <v>0</v>
      </c>
      <c r="K401" s="27"/>
      <c r="L401" s="27">
        <v>0</v>
      </c>
      <c r="M401" s="35">
        <f t="shared" si="41"/>
        <v>0</v>
      </c>
      <c r="N401" s="27"/>
      <c r="O401" s="27">
        <v>0</v>
      </c>
      <c r="P401" s="33"/>
    </row>
    <row r="402" spans="1:16" ht="19.5" customHeight="1">
      <c r="A402" s="265" t="s">
        <v>498</v>
      </c>
      <c r="B402" s="32" t="s">
        <v>517</v>
      </c>
      <c r="C402" s="26"/>
      <c r="D402" s="35">
        <f t="shared" si="38"/>
        <v>0</v>
      </c>
      <c r="E402" s="27"/>
      <c r="F402" s="27"/>
      <c r="G402" s="35">
        <f t="shared" si="39"/>
        <v>0</v>
      </c>
      <c r="H402" s="27"/>
      <c r="I402" s="27">
        <v>0</v>
      </c>
      <c r="J402" s="35">
        <f t="shared" si="40"/>
        <v>0</v>
      </c>
      <c r="K402" s="27"/>
      <c r="L402" s="27">
        <v>0</v>
      </c>
      <c r="M402" s="35">
        <f t="shared" si="41"/>
        <v>0</v>
      </c>
      <c r="N402" s="27"/>
      <c r="O402" s="27">
        <v>0</v>
      </c>
      <c r="P402" s="33"/>
    </row>
    <row r="403" spans="1:16" ht="19.5" customHeight="1">
      <c r="A403" s="265"/>
      <c r="B403" s="32" t="s">
        <v>518</v>
      </c>
      <c r="C403" s="26"/>
      <c r="D403" s="35">
        <f t="shared" si="38"/>
        <v>0</v>
      </c>
      <c r="E403" s="27"/>
      <c r="F403" s="27"/>
      <c r="G403" s="35">
        <f t="shared" si="39"/>
        <v>0</v>
      </c>
      <c r="H403" s="27"/>
      <c r="I403" s="27">
        <v>0</v>
      </c>
      <c r="J403" s="35">
        <f t="shared" si="40"/>
        <v>0</v>
      </c>
      <c r="K403" s="27"/>
      <c r="L403" s="27">
        <v>0</v>
      </c>
      <c r="M403" s="35">
        <f t="shared" si="41"/>
        <v>0</v>
      </c>
      <c r="N403" s="27"/>
      <c r="O403" s="27">
        <v>0</v>
      </c>
      <c r="P403" s="33"/>
    </row>
    <row r="404" spans="1:16" ht="19.5" customHeight="1">
      <c r="A404" s="265"/>
      <c r="B404" s="32" t="s">
        <v>519</v>
      </c>
      <c r="C404" s="26"/>
      <c r="D404" s="35">
        <f t="shared" si="38"/>
        <v>0</v>
      </c>
      <c r="E404" s="27"/>
      <c r="F404" s="27"/>
      <c r="G404" s="35">
        <f t="shared" si="39"/>
        <v>0</v>
      </c>
      <c r="H404" s="27"/>
      <c r="I404" s="27">
        <v>0</v>
      </c>
      <c r="J404" s="35">
        <f t="shared" si="40"/>
        <v>0</v>
      </c>
      <c r="K404" s="27"/>
      <c r="L404" s="27">
        <v>0</v>
      </c>
      <c r="M404" s="35">
        <f t="shared" si="41"/>
        <v>0</v>
      </c>
      <c r="N404" s="27"/>
      <c r="O404" s="27">
        <v>0</v>
      </c>
      <c r="P404" s="33"/>
    </row>
    <row r="405" spans="1:16" ht="19.5" customHeight="1">
      <c r="A405" s="265"/>
      <c r="B405" s="32" t="s">
        <v>446</v>
      </c>
      <c r="C405" s="26"/>
      <c r="D405" s="35">
        <f t="shared" si="38"/>
        <v>0</v>
      </c>
      <c r="E405" s="27"/>
      <c r="F405" s="27"/>
      <c r="G405" s="35">
        <f t="shared" si="39"/>
        <v>0</v>
      </c>
      <c r="H405" s="27"/>
      <c r="I405" s="27">
        <v>0</v>
      </c>
      <c r="J405" s="35">
        <f t="shared" si="40"/>
        <v>0</v>
      </c>
      <c r="K405" s="27"/>
      <c r="L405" s="27">
        <v>0</v>
      </c>
      <c r="M405" s="35">
        <f t="shared" si="41"/>
        <v>0</v>
      </c>
      <c r="N405" s="27"/>
      <c r="O405" s="27">
        <v>0</v>
      </c>
      <c r="P405" s="33"/>
    </row>
    <row r="406" spans="1:16" ht="19.5" customHeight="1">
      <c r="A406" s="265"/>
      <c r="B406" s="32" t="s">
        <v>447</v>
      </c>
      <c r="C406" s="26"/>
      <c r="D406" s="35">
        <f t="shared" si="38"/>
        <v>0</v>
      </c>
      <c r="E406" s="27"/>
      <c r="F406" s="27"/>
      <c r="G406" s="35">
        <f t="shared" si="39"/>
        <v>0</v>
      </c>
      <c r="H406" s="27"/>
      <c r="I406" s="27">
        <v>0</v>
      </c>
      <c r="J406" s="35">
        <f t="shared" si="40"/>
        <v>0</v>
      </c>
      <c r="K406" s="27"/>
      <c r="L406" s="27">
        <v>0</v>
      </c>
      <c r="M406" s="35">
        <f t="shared" si="41"/>
        <v>0</v>
      </c>
      <c r="N406" s="27"/>
      <c r="O406" s="27">
        <v>0</v>
      </c>
      <c r="P406" s="33"/>
    </row>
    <row r="407" spans="1:16" ht="19.5" customHeight="1">
      <c r="A407" s="265"/>
      <c r="B407" s="32" t="s">
        <v>520</v>
      </c>
      <c r="C407" s="26"/>
      <c r="D407" s="35">
        <f t="shared" si="38"/>
        <v>0</v>
      </c>
      <c r="E407" s="27"/>
      <c r="F407" s="27"/>
      <c r="G407" s="35">
        <f t="shared" si="39"/>
        <v>0</v>
      </c>
      <c r="H407" s="27"/>
      <c r="I407" s="27">
        <v>0</v>
      </c>
      <c r="J407" s="35">
        <f t="shared" si="40"/>
        <v>0</v>
      </c>
      <c r="K407" s="27"/>
      <c r="L407" s="27">
        <v>0</v>
      </c>
      <c r="M407" s="35">
        <f t="shared" si="41"/>
        <v>0</v>
      </c>
      <c r="N407" s="27"/>
      <c r="O407" s="27">
        <v>0</v>
      </c>
      <c r="P407" s="33"/>
    </row>
    <row r="408" spans="1:16" ht="19.5" customHeight="1">
      <c r="A408" s="265"/>
      <c r="B408" s="32" t="s">
        <v>521</v>
      </c>
      <c r="C408" s="26"/>
      <c r="D408" s="35">
        <f t="shared" si="38"/>
        <v>0</v>
      </c>
      <c r="E408" s="27"/>
      <c r="F408" s="27"/>
      <c r="G408" s="35">
        <f t="shared" si="39"/>
        <v>0</v>
      </c>
      <c r="H408" s="27"/>
      <c r="I408" s="27">
        <v>0</v>
      </c>
      <c r="J408" s="35">
        <f t="shared" si="40"/>
        <v>0</v>
      </c>
      <c r="K408" s="27"/>
      <c r="L408" s="27">
        <v>0</v>
      </c>
      <c r="M408" s="35">
        <f t="shared" si="41"/>
        <v>0</v>
      </c>
      <c r="N408" s="27"/>
      <c r="O408" s="27">
        <v>0</v>
      </c>
      <c r="P408" s="33"/>
    </row>
    <row r="409" spans="1:16" ht="19.5" customHeight="1">
      <c r="A409" s="265"/>
      <c r="B409" s="32" t="s">
        <v>522</v>
      </c>
      <c r="C409" s="26"/>
      <c r="D409" s="35">
        <f t="shared" si="38"/>
        <v>0</v>
      </c>
      <c r="E409" s="27"/>
      <c r="F409" s="27"/>
      <c r="G409" s="35">
        <f t="shared" si="39"/>
        <v>0</v>
      </c>
      <c r="H409" s="27"/>
      <c r="I409" s="27">
        <v>0</v>
      </c>
      <c r="J409" s="35">
        <f t="shared" si="40"/>
        <v>0</v>
      </c>
      <c r="K409" s="27"/>
      <c r="L409" s="27">
        <v>0</v>
      </c>
      <c r="M409" s="35">
        <f t="shared" si="41"/>
        <v>0</v>
      </c>
      <c r="N409" s="27"/>
      <c r="O409" s="27">
        <v>0</v>
      </c>
      <c r="P409" s="33"/>
    </row>
    <row r="410" spans="1:16" ht="19.5" customHeight="1">
      <c r="A410" s="265"/>
      <c r="B410" s="32" t="s">
        <v>523</v>
      </c>
      <c r="C410" s="26"/>
      <c r="D410" s="35">
        <f t="shared" si="38"/>
        <v>0</v>
      </c>
      <c r="E410" s="27"/>
      <c r="F410" s="27"/>
      <c r="G410" s="35">
        <f t="shared" si="39"/>
        <v>0</v>
      </c>
      <c r="H410" s="27"/>
      <c r="I410" s="27">
        <v>0</v>
      </c>
      <c r="J410" s="35">
        <f t="shared" si="40"/>
        <v>0</v>
      </c>
      <c r="K410" s="27"/>
      <c r="L410" s="27">
        <v>0</v>
      </c>
      <c r="M410" s="35">
        <f t="shared" si="41"/>
        <v>0</v>
      </c>
      <c r="N410" s="27"/>
      <c r="O410" s="27">
        <v>0</v>
      </c>
      <c r="P410" s="33"/>
    </row>
    <row r="411" spans="1:16" ht="19.5" customHeight="1">
      <c r="A411" s="265"/>
      <c r="B411" s="32" t="s">
        <v>524</v>
      </c>
      <c r="C411" s="26"/>
      <c r="D411" s="35">
        <f t="shared" si="38"/>
        <v>0</v>
      </c>
      <c r="E411" s="27"/>
      <c r="F411" s="27"/>
      <c r="G411" s="35">
        <f t="shared" si="39"/>
        <v>0</v>
      </c>
      <c r="H411" s="27"/>
      <c r="I411" s="27">
        <v>0</v>
      </c>
      <c r="J411" s="35">
        <f t="shared" si="40"/>
        <v>0</v>
      </c>
      <c r="K411" s="27"/>
      <c r="L411" s="27">
        <v>0</v>
      </c>
      <c r="M411" s="35">
        <f t="shared" si="41"/>
        <v>0</v>
      </c>
      <c r="N411" s="27"/>
      <c r="O411" s="27">
        <v>0</v>
      </c>
      <c r="P411" s="33"/>
    </row>
    <row r="412" spans="1:16" s="46" customFormat="1" ht="19.5" customHeight="1">
      <c r="A412" s="265"/>
      <c r="B412" s="42" t="s">
        <v>39</v>
      </c>
      <c r="C412" s="38"/>
      <c r="D412" s="47">
        <f>E412+F412</f>
        <v>0</v>
      </c>
      <c r="E412" s="39"/>
      <c r="F412" s="39"/>
      <c r="G412" s="47">
        <f>H412+I412</f>
        <v>0</v>
      </c>
      <c r="H412" s="39"/>
      <c r="I412" s="39">
        <v>0</v>
      </c>
      <c r="J412" s="47">
        <f>K412+L412</f>
        <v>0</v>
      </c>
      <c r="K412" s="39"/>
      <c r="L412" s="39">
        <v>0</v>
      </c>
      <c r="M412" s="47">
        <f>N412+O412</f>
        <v>0</v>
      </c>
      <c r="N412" s="39"/>
      <c r="O412" s="39">
        <v>0</v>
      </c>
      <c r="P412" s="45"/>
    </row>
    <row r="413" spans="1:16" ht="19.5" customHeight="1">
      <c r="A413" s="265" t="s">
        <v>525</v>
      </c>
      <c r="B413" s="32" t="s">
        <v>526</v>
      </c>
      <c r="C413" s="26"/>
      <c r="D413" s="35">
        <f>E413+F413</f>
        <v>0</v>
      </c>
      <c r="E413" s="27"/>
      <c r="F413" s="27"/>
      <c r="G413" s="35">
        <f>H413+I413</f>
        <v>0</v>
      </c>
      <c r="H413" s="27"/>
      <c r="I413" s="27">
        <v>0</v>
      </c>
      <c r="J413" s="35">
        <f>K413+L413</f>
        <v>0</v>
      </c>
      <c r="K413" s="27"/>
      <c r="L413" s="27">
        <v>0</v>
      </c>
      <c r="M413" s="35">
        <f>N413+O413</f>
        <v>0</v>
      </c>
      <c r="N413" s="27"/>
      <c r="O413" s="27">
        <v>0</v>
      </c>
      <c r="P413" s="33"/>
    </row>
    <row r="414" spans="1:16" ht="19.5" customHeight="1">
      <c r="A414" s="265"/>
      <c r="B414" s="32" t="s">
        <v>527</v>
      </c>
      <c r="C414" s="26"/>
      <c r="D414" s="35">
        <f t="shared" ref="D414:D437" si="42">E414+F414</f>
        <v>0</v>
      </c>
      <c r="E414" s="27"/>
      <c r="F414" s="27"/>
      <c r="G414" s="35">
        <f t="shared" ref="G414:G437" si="43">H414+I414</f>
        <v>0</v>
      </c>
      <c r="H414" s="27"/>
      <c r="I414" s="27">
        <v>0</v>
      </c>
      <c r="J414" s="35">
        <f t="shared" ref="J414:J437" si="44">K414+L414</f>
        <v>0</v>
      </c>
      <c r="K414" s="27"/>
      <c r="L414" s="27">
        <v>0</v>
      </c>
      <c r="M414" s="35">
        <f t="shared" ref="M414:M437" si="45">N414+O414</f>
        <v>0</v>
      </c>
      <c r="N414" s="27"/>
      <c r="O414" s="27">
        <v>0</v>
      </c>
      <c r="P414" s="33"/>
    </row>
    <row r="415" spans="1:16" ht="19.5" customHeight="1">
      <c r="A415" s="265"/>
      <c r="B415" s="32" t="s">
        <v>528</v>
      </c>
      <c r="C415" s="26"/>
      <c r="D415" s="35">
        <f t="shared" si="42"/>
        <v>0</v>
      </c>
      <c r="E415" s="27"/>
      <c r="F415" s="27"/>
      <c r="G415" s="35">
        <f t="shared" si="43"/>
        <v>0</v>
      </c>
      <c r="H415" s="27"/>
      <c r="I415" s="27">
        <v>0</v>
      </c>
      <c r="J415" s="35">
        <f t="shared" si="44"/>
        <v>0</v>
      </c>
      <c r="K415" s="27"/>
      <c r="L415" s="27">
        <v>0</v>
      </c>
      <c r="M415" s="35">
        <f t="shared" si="45"/>
        <v>0</v>
      </c>
      <c r="N415" s="27"/>
      <c r="O415" s="27">
        <v>0</v>
      </c>
      <c r="P415" s="33"/>
    </row>
    <row r="416" spans="1:16" ht="19.5" customHeight="1">
      <c r="A416" s="265"/>
      <c r="B416" s="32" t="s">
        <v>529</v>
      </c>
      <c r="C416" s="26"/>
      <c r="D416" s="35">
        <f t="shared" si="42"/>
        <v>0</v>
      </c>
      <c r="E416" s="27"/>
      <c r="F416" s="27"/>
      <c r="G416" s="35">
        <f t="shared" si="43"/>
        <v>0</v>
      </c>
      <c r="H416" s="27"/>
      <c r="I416" s="27">
        <v>0</v>
      </c>
      <c r="J416" s="35">
        <f t="shared" si="44"/>
        <v>0</v>
      </c>
      <c r="K416" s="27"/>
      <c r="L416" s="27">
        <v>0</v>
      </c>
      <c r="M416" s="35">
        <f t="shared" si="45"/>
        <v>0</v>
      </c>
      <c r="N416" s="27"/>
      <c r="O416" s="27">
        <v>0</v>
      </c>
      <c r="P416" s="33"/>
    </row>
    <row r="417" spans="1:16" ht="19.5" customHeight="1">
      <c r="A417" s="265"/>
      <c r="B417" s="32" t="s">
        <v>530</v>
      </c>
      <c r="C417" s="26"/>
      <c r="D417" s="35">
        <f t="shared" si="42"/>
        <v>0</v>
      </c>
      <c r="E417" s="27"/>
      <c r="F417" s="27"/>
      <c r="G417" s="35">
        <f t="shared" si="43"/>
        <v>0</v>
      </c>
      <c r="H417" s="27"/>
      <c r="I417" s="27">
        <v>0</v>
      </c>
      <c r="J417" s="35">
        <f t="shared" si="44"/>
        <v>0</v>
      </c>
      <c r="K417" s="27"/>
      <c r="L417" s="27">
        <v>0</v>
      </c>
      <c r="M417" s="35">
        <f t="shared" si="45"/>
        <v>0</v>
      </c>
      <c r="N417" s="27"/>
      <c r="O417" s="27">
        <v>0</v>
      </c>
      <c r="P417" s="33"/>
    </row>
    <row r="418" spans="1:16" ht="19.5" customHeight="1">
      <c r="A418" s="265"/>
      <c r="B418" s="32" t="s">
        <v>531</v>
      </c>
      <c r="C418" s="26"/>
      <c r="D418" s="35">
        <f t="shared" si="42"/>
        <v>0</v>
      </c>
      <c r="E418" s="27"/>
      <c r="F418" s="27"/>
      <c r="G418" s="35">
        <f t="shared" si="43"/>
        <v>0</v>
      </c>
      <c r="H418" s="27"/>
      <c r="I418" s="27">
        <v>0</v>
      </c>
      <c r="J418" s="35">
        <f t="shared" si="44"/>
        <v>0</v>
      </c>
      <c r="K418" s="27"/>
      <c r="L418" s="27">
        <v>0</v>
      </c>
      <c r="M418" s="35">
        <f t="shared" si="45"/>
        <v>0</v>
      </c>
      <c r="N418" s="27"/>
      <c r="O418" s="27">
        <v>0</v>
      </c>
      <c r="P418" s="33"/>
    </row>
    <row r="419" spans="1:16" ht="19.5" customHeight="1">
      <c r="A419" s="265"/>
      <c r="B419" s="32" t="s">
        <v>532</v>
      </c>
      <c r="C419" s="26"/>
      <c r="D419" s="35">
        <f t="shared" si="42"/>
        <v>0</v>
      </c>
      <c r="E419" s="27"/>
      <c r="F419" s="27"/>
      <c r="G419" s="35">
        <f t="shared" si="43"/>
        <v>0</v>
      </c>
      <c r="H419" s="27"/>
      <c r="I419" s="27">
        <v>0</v>
      </c>
      <c r="J419" s="35">
        <f t="shared" si="44"/>
        <v>0</v>
      </c>
      <c r="K419" s="27"/>
      <c r="L419" s="27">
        <v>0</v>
      </c>
      <c r="M419" s="35">
        <f t="shared" si="45"/>
        <v>0</v>
      </c>
      <c r="N419" s="27"/>
      <c r="O419" s="27">
        <v>0</v>
      </c>
      <c r="P419" s="33"/>
    </row>
    <row r="420" spans="1:16" ht="19.5" customHeight="1">
      <c r="A420" s="265"/>
      <c r="B420" s="32" t="s">
        <v>533</v>
      </c>
      <c r="C420" s="26"/>
      <c r="D420" s="35">
        <f t="shared" si="42"/>
        <v>0</v>
      </c>
      <c r="E420" s="27"/>
      <c r="F420" s="27"/>
      <c r="G420" s="35">
        <f t="shared" si="43"/>
        <v>0</v>
      </c>
      <c r="H420" s="27"/>
      <c r="I420" s="27">
        <v>0</v>
      </c>
      <c r="J420" s="35">
        <f t="shared" si="44"/>
        <v>0</v>
      </c>
      <c r="K420" s="27"/>
      <c r="L420" s="27">
        <v>0</v>
      </c>
      <c r="M420" s="35">
        <f t="shared" si="45"/>
        <v>0</v>
      </c>
      <c r="N420" s="27"/>
      <c r="O420" s="27">
        <v>0</v>
      </c>
      <c r="P420" s="33"/>
    </row>
    <row r="421" spans="1:16" ht="19.5" customHeight="1">
      <c r="A421" s="265"/>
      <c r="B421" s="32" t="s">
        <v>534</v>
      </c>
      <c r="C421" s="26"/>
      <c r="D421" s="35">
        <f t="shared" si="42"/>
        <v>0</v>
      </c>
      <c r="E421" s="27"/>
      <c r="F421" s="27"/>
      <c r="G421" s="35">
        <f t="shared" si="43"/>
        <v>0</v>
      </c>
      <c r="H421" s="27"/>
      <c r="I421" s="27">
        <v>0</v>
      </c>
      <c r="J421" s="35">
        <f t="shared" si="44"/>
        <v>0</v>
      </c>
      <c r="K421" s="27"/>
      <c r="L421" s="27">
        <v>0</v>
      </c>
      <c r="M421" s="35">
        <f t="shared" si="45"/>
        <v>0</v>
      </c>
      <c r="N421" s="27"/>
      <c r="O421" s="27">
        <v>0</v>
      </c>
      <c r="P421" s="33"/>
    </row>
    <row r="422" spans="1:16" ht="19.5" customHeight="1">
      <c r="A422" s="265"/>
      <c r="B422" s="32" t="s">
        <v>535</v>
      </c>
      <c r="C422" s="26"/>
      <c r="D422" s="35">
        <f t="shared" si="42"/>
        <v>0</v>
      </c>
      <c r="E422" s="27"/>
      <c r="F422" s="27"/>
      <c r="G422" s="35">
        <f t="shared" si="43"/>
        <v>0</v>
      </c>
      <c r="H422" s="27"/>
      <c r="I422" s="27">
        <v>0</v>
      </c>
      <c r="J422" s="35">
        <f t="shared" si="44"/>
        <v>0</v>
      </c>
      <c r="K422" s="27"/>
      <c r="L422" s="27">
        <v>0</v>
      </c>
      <c r="M422" s="35">
        <f t="shared" si="45"/>
        <v>0</v>
      </c>
      <c r="N422" s="27"/>
      <c r="O422" s="27">
        <v>0</v>
      </c>
      <c r="P422" s="33"/>
    </row>
    <row r="423" spans="1:16" ht="19.5" customHeight="1">
      <c r="A423" s="265"/>
      <c r="B423" s="32" t="s">
        <v>536</v>
      </c>
      <c r="C423" s="26"/>
      <c r="D423" s="35">
        <f t="shared" si="42"/>
        <v>0</v>
      </c>
      <c r="E423" s="27"/>
      <c r="F423" s="27"/>
      <c r="G423" s="35">
        <f t="shared" si="43"/>
        <v>0</v>
      </c>
      <c r="H423" s="27"/>
      <c r="I423" s="27">
        <v>0</v>
      </c>
      <c r="J423" s="35">
        <f t="shared" si="44"/>
        <v>0</v>
      </c>
      <c r="K423" s="27"/>
      <c r="L423" s="27">
        <v>0</v>
      </c>
      <c r="M423" s="35">
        <f t="shared" si="45"/>
        <v>0</v>
      </c>
      <c r="N423" s="27"/>
      <c r="O423" s="27">
        <v>0</v>
      </c>
      <c r="P423" s="33"/>
    </row>
    <row r="424" spans="1:16" ht="19.5" customHeight="1">
      <c r="A424" s="265"/>
      <c r="B424" s="32" t="s">
        <v>537</v>
      </c>
      <c r="C424" s="26"/>
      <c r="D424" s="35">
        <f t="shared" si="42"/>
        <v>0</v>
      </c>
      <c r="E424" s="27"/>
      <c r="F424" s="27"/>
      <c r="G424" s="35">
        <f t="shared" si="43"/>
        <v>0</v>
      </c>
      <c r="H424" s="27"/>
      <c r="I424" s="27">
        <v>0</v>
      </c>
      <c r="J424" s="35">
        <f t="shared" si="44"/>
        <v>0</v>
      </c>
      <c r="K424" s="27"/>
      <c r="L424" s="27">
        <v>0</v>
      </c>
      <c r="M424" s="35">
        <f t="shared" si="45"/>
        <v>0</v>
      </c>
      <c r="N424" s="27"/>
      <c r="O424" s="27">
        <v>0</v>
      </c>
      <c r="P424" s="33"/>
    </row>
    <row r="425" spans="1:16" ht="19.5" customHeight="1">
      <c r="A425" s="265"/>
      <c r="B425" s="32" t="s">
        <v>238</v>
      </c>
      <c r="C425" s="26"/>
      <c r="D425" s="35">
        <f t="shared" si="42"/>
        <v>0</v>
      </c>
      <c r="E425" s="27"/>
      <c r="F425" s="27"/>
      <c r="G425" s="35">
        <f t="shared" si="43"/>
        <v>0</v>
      </c>
      <c r="H425" s="27"/>
      <c r="I425" s="27">
        <v>0</v>
      </c>
      <c r="J425" s="35">
        <f t="shared" si="44"/>
        <v>0</v>
      </c>
      <c r="K425" s="27"/>
      <c r="L425" s="27">
        <v>0</v>
      </c>
      <c r="M425" s="35">
        <f t="shared" si="45"/>
        <v>0</v>
      </c>
      <c r="N425" s="27"/>
      <c r="O425" s="27">
        <v>0</v>
      </c>
      <c r="P425" s="33"/>
    </row>
    <row r="426" spans="1:16" ht="19.5" customHeight="1">
      <c r="A426" s="265"/>
      <c r="B426" s="32" t="s">
        <v>239</v>
      </c>
      <c r="C426" s="26"/>
      <c r="D426" s="35">
        <f t="shared" si="42"/>
        <v>0</v>
      </c>
      <c r="E426" s="27"/>
      <c r="F426" s="27"/>
      <c r="G426" s="35">
        <f t="shared" si="43"/>
        <v>0</v>
      </c>
      <c r="H426" s="27"/>
      <c r="I426" s="27">
        <v>0</v>
      </c>
      <c r="J426" s="35">
        <f t="shared" si="44"/>
        <v>0</v>
      </c>
      <c r="K426" s="27"/>
      <c r="L426" s="27">
        <v>0</v>
      </c>
      <c r="M426" s="35">
        <f t="shared" si="45"/>
        <v>0</v>
      </c>
      <c r="N426" s="27"/>
      <c r="O426" s="27">
        <v>0</v>
      </c>
      <c r="P426" s="33"/>
    </row>
    <row r="427" spans="1:16" ht="19.5" customHeight="1">
      <c r="A427" s="265" t="s">
        <v>525</v>
      </c>
      <c r="B427" s="32" t="s">
        <v>538</v>
      </c>
      <c r="C427" s="26"/>
      <c r="D427" s="35">
        <f t="shared" si="42"/>
        <v>0</v>
      </c>
      <c r="E427" s="27"/>
      <c r="F427" s="27"/>
      <c r="G427" s="35">
        <f t="shared" si="43"/>
        <v>0</v>
      </c>
      <c r="H427" s="27"/>
      <c r="I427" s="27">
        <v>0</v>
      </c>
      <c r="J427" s="35">
        <f t="shared" si="44"/>
        <v>0</v>
      </c>
      <c r="K427" s="27"/>
      <c r="L427" s="27">
        <v>0</v>
      </c>
      <c r="M427" s="35">
        <f t="shared" si="45"/>
        <v>0</v>
      </c>
      <c r="N427" s="27"/>
      <c r="O427" s="27">
        <v>0</v>
      </c>
      <c r="P427" s="33"/>
    </row>
    <row r="428" spans="1:16" ht="19.5" customHeight="1">
      <c r="A428" s="265"/>
      <c r="B428" s="32" t="s">
        <v>539</v>
      </c>
      <c r="C428" s="26"/>
      <c r="D428" s="35">
        <f t="shared" si="42"/>
        <v>0</v>
      </c>
      <c r="E428" s="27"/>
      <c r="F428" s="27"/>
      <c r="G428" s="35">
        <f t="shared" si="43"/>
        <v>0</v>
      </c>
      <c r="H428" s="27"/>
      <c r="I428" s="27">
        <v>0</v>
      </c>
      <c r="J428" s="35">
        <f t="shared" si="44"/>
        <v>0</v>
      </c>
      <c r="K428" s="27"/>
      <c r="L428" s="27">
        <v>0</v>
      </c>
      <c r="M428" s="35">
        <f t="shared" si="45"/>
        <v>0</v>
      </c>
      <c r="N428" s="27"/>
      <c r="O428" s="27">
        <v>0</v>
      </c>
      <c r="P428" s="33"/>
    </row>
    <row r="429" spans="1:16" ht="19.5" customHeight="1">
      <c r="A429" s="265"/>
      <c r="B429" s="32" t="s">
        <v>540</v>
      </c>
      <c r="C429" s="26"/>
      <c r="D429" s="35">
        <f t="shared" si="42"/>
        <v>0</v>
      </c>
      <c r="E429" s="27"/>
      <c r="F429" s="27"/>
      <c r="G429" s="35">
        <f t="shared" si="43"/>
        <v>0</v>
      </c>
      <c r="H429" s="27"/>
      <c r="I429" s="27">
        <v>0</v>
      </c>
      <c r="J429" s="35">
        <f t="shared" si="44"/>
        <v>0</v>
      </c>
      <c r="K429" s="27"/>
      <c r="L429" s="27">
        <v>0</v>
      </c>
      <c r="M429" s="35">
        <f t="shared" si="45"/>
        <v>0</v>
      </c>
      <c r="N429" s="27"/>
      <c r="O429" s="27">
        <v>0</v>
      </c>
      <c r="P429" s="33"/>
    </row>
    <row r="430" spans="1:16" ht="19.5" customHeight="1">
      <c r="A430" s="265"/>
      <c r="B430" s="32" t="s">
        <v>541</v>
      </c>
      <c r="C430" s="26"/>
      <c r="D430" s="35">
        <f t="shared" si="42"/>
        <v>0</v>
      </c>
      <c r="E430" s="27"/>
      <c r="F430" s="27"/>
      <c r="G430" s="35">
        <f t="shared" si="43"/>
        <v>0</v>
      </c>
      <c r="H430" s="27"/>
      <c r="I430" s="27">
        <v>0</v>
      </c>
      <c r="J430" s="35">
        <f t="shared" si="44"/>
        <v>0</v>
      </c>
      <c r="K430" s="27"/>
      <c r="L430" s="27">
        <v>0</v>
      </c>
      <c r="M430" s="35">
        <f t="shared" si="45"/>
        <v>0</v>
      </c>
      <c r="N430" s="27"/>
      <c r="O430" s="27">
        <v>0</v>
      </c>
      <c r="P430" s="33"/>
    </row>
    <row r="431" spans="1:16" ht="19.5" customHeight="1">
      <c r="A431" s="265"/>
      <c r="B431" s="32" t="s">
        <v>542</v>
      </c>
      <c r="C431" s="26"/>
      <c r="D431" s="35">
        <f t="shared" si="42"/>
        <v>0</v>
      </c>
      <c r="E431" s="27"/>
      <c r="F431" s="27"/>
      <c r="G431" s="35">
        <f t="shared" si="43"/>
        <v>0</v>
      </c>
      <c r="H431" s="27"/>
      <c r="I431" s="27">
        <v>0</v>
      </c>
      <c r="J431" s="35">
        <f t="shared" si="44"/>
        <v>0</v>
      </c>
      <c r="K431" s="27"/>
      <c r="L431" s="27">
        <v>0</v>
      </c>
      <c r="M431" s="35">
        <f t="shared" si="45"/>
        <v>0</v>
      </c>
      <c r="N431" s="27"/>
      <c r="O431" s="27">
        <v>0</v>
      </c>
      <c r="P431" s="33"/>
    </row>
    <row r="432" spans="1:16" ht="19.5" customHeight="1">
      <c r="A432" s="265"/>
      <c r="B432" s="32" t="s">
        <v>543</v>
      </c>
      <c r="C432" s="26"/>
      <c r="D432" s="35">
        <f t="shared" si="42"/>
        <v>0</v>
      </c>
      <c r="E432" s="27"/>
      <c r="F432" s="27"/>
      <c r="G432" s="35">
        <f t="shared" si="43"/>
        <v>0</v>
      </c>
      <c r="H432" s="27"/>
      <c r="I432" s="27">
        <v>0</v>
      </c>
      <c r="J432" s="35">
        <f t="shared" si="44"/>
        <v>0</v>
      </c>
      <c r="K432" s="27"/>
      <c r="L432" s="27">
        <v>0</v>
      </c>
      <c r="M432" s="35">
        <f t="shared" si="45"/>
        <v>0</v>
      </c>
      <c r="N432" s="27"/>
      <c r="O432" s="27">
        <v>0</v>
      </c>
      <c r="P432" s="33"/>
    </row>
    <row r="433" spans="1:16" ht="19.5" customHeight="1">
      <c r="A433" s="265"/>
      <c r="B433" s="32" t="s">
        <v>544</v>
      </c>
      <c r="C433" s="26"/>
      <c r="D433" s="35">
        <f t="shared" si="42"/>
        <v>0</v>
      </c>
      <c r="E433" s="27"/>
      <c r="F433" s="27"/>
      <c r="G433" s="35">
        <f t="shared" si="43"/>
        <v>0</v>
      </c>
      <c r="H433" s="27"/>
      <c r="I433" s="27">
        <v>0</v>
      </c>
      <c r="J433" s="35">
        <f t="shared" si="44"/>
        <v>0</v>
      </c>
      <c r="K433" s="27"/>
      <c r="L433" s="27">
        <v>0</v>
      </c>
      <c r="M433" s="35">
        <f t="shared" si="45"/>
        <v>0</v>
      </c>
      <c r="N433" s="27"/>
      <c r="O433" s="27">
        <v>0</v>
      </c>
      <c r="P433" s="33"/>
    </row>
    <row r="434" spans="1:16" ht="19.5" customHeight="1">
      <c r="A434" s="265"/>
      <c r="B434" s="32" t="s">
        <v>545</v>
      </c>
      <c r="C434" s="26"/>
      <c r="D434" s="35">
        <f t="shared" si="42"/>
        <v>0</v>
      </c>
      <c r="E434" s="27"/>
      <c r="F434" s="27"/>
      <c r="G434" s="35">
        <f t="shared" si="43"/>
        <v>0</v>
      </c>
      <c r="H434" s="27"/>
      <c r="I434" s="27">
        <v>0</v>
      </c>
      <c r="J434" s="35">
        <f t="shared" si="44"/>
        <v>0</v>
      </c>
      <c r="K434" s="27"/>
      <c r="L434" s="27">
        <v>0</v>
      </c>
      <c r="M434" s="35">
        <f t="shared" si="45"/>
        <v>0</v>
      </c>
      <c r="N434" s="27"/>
      <c r="O434" s="27">
        <v>0</v>
      </c>
      <c r="P434" s="33"/>
    </row>
    <row r="435" spans="1:16" ht="19.5" customHeight="1">
      <c r="A435" s="265"/>
      <c r="B435" s="32" t="s">
        <v>546</v>
      </c>
      <c r="C435" s="26"/>
      <c r="D435" s="35">
        <f t="shared" si="42"/>
        <v>0</v>
      </c>
      <c r="E435" s="27"/>
      <c r="F435" s="27"/>
      <c r="G435" s="35">
        <f t="shared" si="43"/>
        <v>0</v>
      </c>
      <c r="H435" s="27"/>
      <c r="I435" s="27">
        <v>0</v>
      </c>
      <c r="J435" s="35">
        <f t="shared" si="44"/>
        <v>0</v>
      </c>
      <c r="K435" s="27"/>
      <c r="L435" s="27">
        <v>0</v>
      </c>
      <c r="M435" s="35">
        <f t="shared" si="45"/>
        <v>0</v>
      </c>
      <c r="N435" s="27"/>
      <c r="O435" s="27">
        <v>0</v>
      </c>
      <c r="P435" s="33"/>
    </row>
    <row r="436" spans="1:16" ht="19.5" customHeight="1">
      <c r="A436" s="265"/>
      <c r="B436" s="32" t="s">
        <v>547</v>
      </c>
      <c r="C436" s="26"/>
      <c r="D436" s="35">
        <f t="shared" si="42"/>
        <v>0</v>
      </c>
      <c r="E436" s="27"/>
      <c r="F436" s="27"/>
      <c r="G436" s="35">
        <f t="shared" si="43"/>
        <v>0</v>
      </c>
      <c r="H436" s="27"/>
      <c r="I436" s="27">
        <v>0</v>
      </c>
      <c r="J436" s="35">
        <f t="shared" si="44"/>
        <v>0</v>
      </c>
      <c r="K436" s="27"/>
      <c r="L436" s="27">
        <v>0</v>
      </c>
      <c r="M436" s="35">
        <f t="shared" si="45"/>
        <v>0</v>
      </c>
      <c r="N436" s="27"/>
      <c r="O436" s="27">
        <v>0</v>
      </c>
      <c r="P436" s="33"/>
    </row>
    <row r="437" spans="1:16" ht="19.5" customHeight="1">
      <c r="A437" s="265"/>
      <c r="B437" s="32" t="s">
        <v>548</v>
      </c>
      <c r="C437" s="26"/>
      <c r="D437" s="35">
        <f t="shared" si="42"/>
        <v>0</v>
      </c>
      <c r="E437" s="27"/>
      <c r="F437" s="27"/>
      <c r="G437" s="35">
        <f t="shared" si="43"/>
        <v>0</v>
      </c>
      <c r="H437" s="27"/>
      <c r="I437" s="27">
        <v>0</v>
      </c>
      <c r="J437" s="35">
        <f t="shared" si="44"/>
        <v>0</v>
      </c>
      <c r="K437" s="27"/>
      <c r="L437" s="27">
        <v>0</v>
      </c>
      <c r="M437" s="35">
        <f t="shared" si="45"/>
        <v>0</v>
      </c>
      <c r="N437" s="27"/>
      <c r="O437" s="27">
        <v>0</v>
      </c>
      <c r="P437" s="33"/>
    </row>
    <row r="438" spans="1:16" s="46" customFormat="1" ht="19.5" customHeight="1">
      <c r="A438" s="265"/>
      <c r="B438" s="42" t="s">
        <v>39</v>
      </c>
      <c r="C438" s="38"/>
      <c r="D438" s="47">
        <f>E438+F438</f>
        <v>0</v>
      </c>
      <c r="E438" s="39"/>
      <c r="F438" s="39"/>
      <c r="G438" s="47">
        <f>H438+I438</f>
        <v>0</v>
      </c>
      <c r="H438" s="39"/>
      <c r="I438" s="39">
        <v>0</v>
      </c>
      <c r="J438" s="47">
        <f>K438+L438</f>
        <v>0</v>
      </c>
      <c r="K438" s="39"/>
      <c r="L438" s="39">
        <v>0</v>
      </c>
      <c r="M438" s="47">
        <f>N438+O438</f>
        <v>0</v>
      </c>
      <c r="N438" s="39"/>
      <c r="O438" s="39">
        <v>0</v>
      </c>
      <c r="P438" s="45"/>
    </row>
    <row r="439" spans="1:16" ht="19.5" customHeight="1">
      <c r="A439" s="265" t="s">
        <v>549</v>
      </c>
      <c r="B439" s="32" t="s">
        <v>550</v>
      </c>
      <c r="C439" s="26"/>
      <c r="D439" s="35">
        <f>E439+F439</f>
        <v>0</v>
      </c>
      <c r="E439" s="27"/>
      <c r="F439" s="27"/>
      <c r="G439" s="35">
        <f>H439+I439</f>
        <v>0</v>
      </c>
      <c r="H439" s="27"/>
      <c r="I439" s="27">
        <v>0</v>
      </c>
      <c r="J439" s="35">
        <f>K439+L439</f>
        <v>0</v>
      </c>
      <c r="K439" s="27"/>
      <c r="L439" s="27">
        <v>0</v>
      </c>
      <c r="M439" s="35">
        <f>N439+O439</f>
        <v>0</v>
      </c>
      <c r="N439" s="27"/>
      <c r="O439" s="27">
        <v>0</v>
      </c>
      <c r="P439" s="33"/>
    </row>
    <row r="440" spans="1:16" ht="19.5" customHeight="1">
      <c r="A440" s="265"/>
      <c r="B440" s="32" t="s">
        <v>551</v>
      </c>
      <c r="C440" s="26"/>
      <c r="D440" s="35">
        <f t="shared" ref="D440:D474" si="46">E440+F440</f>
        <v>0</v>
      </c>
      <c r="E440" s="27"/>
      <c r="F440" s="27"/>
      <c r="G440" s="35">
        <f t="shared" ref="G440:G474" si="47">H440+I440</f>
        <v>0</v>
      </c>
      <c r="H440" s="27"/>
      <c r="I440" s="27">
        <v>0</v>
      </c>
      <c r="J440" s="35">
        <f t="shared" ref="J440:J474" si="48">K440+L440</f>
        <v>0</v>
      </c>
      <c r="K440" s="27"/>
      <c r="L440" s="27">
        <v>0</v>
      </c>
      <c r="M440" s="35">
        <f t="shared" ref="M440:M474" si="49">N440+O440</f>
        <v>0</v>
      </c>
      <c r="N440" s="27"/>
      <c r="O440" s="27">
        <v>0</v>
      </c>
      <c r="P440" s="33"/>
    </row>
    <row r="441" spans="1:16" ht="19.5" customHeight="1">
      <c r="A441" s="265"/>
      <c r="B441" s="32" t="s">
        <v>552</v>
      </c>
      <c r="C441" s="26"/>
      <c r="D441" s="35">
        <f t="shared" si="46"/>
        <v>0</v>
      </c>
      <c r="E441" s="27"/>
      <c r="F441" s="27"/>
      <c r="G441" s="35">
        <f t="shared" si="47"/>
        <v>0</v>
      </c>
      <c r="H441" s="27"/>
      <c r="I441" s="27">
        <v>0</v>
      </c>
      <c r="J441" s="35">
        <f t="shared" si="48"/>
        <v>0</v>
      </c>
      <c r="K441" s="27"/>
      <c r="L441" s="27">
        <v>0</v>
      </c>
      <c r="M441" s="35">
        <f t="shared" si="49"/>
        <v>0</v>
      </c>
      <c r="N441" s="27"/>
      <c r="O441" s="27">
        <v>0</v>
      </c>
      <c r="P441" s="33"/>
    </row>
    <row r="442" spans="1:16" ht="19.5" customHeight="1">
      <c r="A442" s="265"/>
      <c r="B442" s="32" t="s">
        <v>553</v>
      </c>
      <c r="C442" s="26"/>
      <c r="D442" s="35">
        <f t="shared" si="46"/>
        <v>0</v>
      </c>
      <c r="E442" s="27"/>
      <c r="F442" s="27"/>
      <c r="G442" s="35">
        <f t="shared" si="47"/>
        <v>0</v>
      </c>
      <c r="H442" s="27"/>
      <c r="I442" s="27">
        <v>0</v>
      </c>
      <c r="J442" s="35">
        <f t="shared" si="48"/>
        <v>0</v>
      </c>
      <c r="K442" s="27"/>
      <c r="L442" s="27">
        <v>0</v>
      </c>
      <c r="M442" s="35">
        <f t="shared" si="49"/>
        <v>0</v>
      </c>
      <c r="N442" s="27"/>
      <c r="O442" s="27">
        <v>0</v>
      </c>
      <c r="P442" s="33"/>
    </row>
    <row r="443" spans="1:16" ht="19.5" customHeight="1">
      <c r="A443" s="265"/>
      <c r="B443" s="32" t="s">
        <v>554</v>
      </c>
      <c r="C443" s="26"/>
      <c r="D443" s="35">
        <f t="shared" si="46"/>
        <v>0</v>
      </c>
      <c r="E443" s="27"/>
      <c r="F443" s="27"/>
      <c r="G443" s="35">
        <f t="shared" si="47"/>
        <v>0</v>
      </c>
      <c r="H443" s="27"/>
      <c r="I443" s="27">
        <v>0</v>
      </c>
      <c r="J443" s="35">
        <f t="shared" si="48"/>
        <v>0</v>
      </c>
      <c r="K443" s="27"/>
      <c r="L443" s="27">
        <v>0</v>
      </c>
      <c r="M443" s="35">
        <f t="shared" si="49"/>
        <v>0</v>
      </c>
      <c r="N443" s="27"/>
      <c r="O443" s="27">
        <v>0</v>
      </c>
      <c r="P443" s="33"/>
    </row>
    <row r="444" spans="1:16" ht="19.5" customHeight="1">
      <c r="A444" s="265"/>
      <c r="B444" s="32" t="s">
        <v>555</v>
      </c>
      <c r="C444" s="26"/>
      <c r="D444" s="35">
        <f t="shared" si="46"/>
        <v>0</v>
      </c>
      <c r="E444" s="27"/>
      <c r="F444" s="27"/>
      <c r="G444" s="35">
        <f t="shared" si="47"/>
        <v>0</v>
      </c>
      <c r="H444" s="27"/>
      <c r="I444" s="27">
        <v>0</v>
      </c>
      <c r="J444" s="35">
        <f t="shared" si="48"/>
        <v>0</v>
      </c>
      <c r="K444" s="27"/>
      <c r="L444" s="27">
        <v>0</v>
      </c>
      <c r="M444" s="35">
        <f t="shared" si="49"/>
        <v>0</v>
      </c>
      <c r="N444" s="27"/>
      <c r="O444" s="27">
        <v>0</v>
      </c>
      <c r="P444" s="33"/>
    </row>
    <row r="445" spans="1:16" ht="19.5" customHeight="1">
      <c r="A445" s="265"/>
      <c r="B445" s="32" t="s">
        <v>556</v>
      </c>
      <c r="C445" s="26"/>
      <c r="D445" s="35">
        <f t="shared" si="46"/>
        <v>0</v>
      </c>
      <c r="E445" s="27"/>
      <c r="F445" s="27"/>
      <c r="G445" s="35">
        <f t="shared" si="47"/>
        <v>0</v>
      </c>
      <c r="H445" s="27"/>
      <c r="I445" s="27">
        <v>0</v>
      </c>
      <c r="J445" s="35">
        <f t="shared" si="48"/>
        <v>0</v>
      </c>
      <c r="K445" s="27"/>
      <c r="L445" s="27">
        <v>0</v>
      </c>
      <c r="M445" s="35">
        <f t="shared" si="49"/>
        <v>0</v>
      </c>
      <c r="N445" s="27"/>
      <c r="O445" s="27">
        <v>0</v>
      </c>
      <c r="P445" s="33"/>
    </row>
    <row r="446" spans="1:16" ht="19.5" customHeight="1">
      <c r="A446" s="265"/>
      <c r="B446" s="32" t="s">
        <v>557</v>
      </c>
      <c r="C446" s="26"/>
      <c r="D446" s="35">
        <f t="shared" si="46"/>
        <v>0</v>
      </c>
      <c r="E446" s="27"/>
      <c r="F446" s="27"/>
      <c r="G446" s="35">
        <f t="shared" si="47"/>
        <v>0</v>
      </c>
      <c r="H446" s="27"/>
      <c r="I446" s="27">
        <v>0</v>
      </c>
      <c r="J446" s="35">
        <f t="shared" si="48"/>
        <v>0</v>
      </c>
      <c r="K446" s="27"/>
      <c r="L446" s="27">
        <v>0</v>
      </c>
      <c r="M446" s="35">
        <f t="shared" si="49"/>
        <v>0</v>
      </c>
      <c r="N446" s="27"/>
      <c r="O446" s="27">
        <v>0</v>
      </c>
      <c r="P446" s="33"/>
    </row>
    <row r="447" spans="1:16" ht="19.5" customHeight="1">
      <c r="A447" s="265"/>
      <c r="B447" s="32" t="s">
        <v>558</v>
      </c>
      <c r="C447" s="26"/>
      <c r="D447" s="35">
        <f t="shared" si="46"/>
        <v>0</v>
      </c>
      <c r="E447" s="27"/>
      <c r="F447" s="27"/>
      <c r="G447" s="35">
        <f t="shared" si="47"/>
        <v>0</v>
      </c>
      <c r="H447" s="27"/>
      <c r="I447" s="27">
        <v>0</v>
      </c>
      <c r="J447" s="35">
        <f t="shared" si="48"/>
        <v>0</v>
      </c>
      <c r="K447" s="27"/>
      <c r="L447" s="27">
        <v>0</v>
      </c>
      <c r="M447" s="35">
        <f t="shared" si="49"/>
        <v>0</v>
      </c>
      <c r="N447" s="27"/>
      <c r="O447" s="27">
        <v>0</v>
      </c>
      <c r="P447" s="33"/>
    </row>
    <row r="448" spans="1:16" ht="19.5" customHeight="1">
      <c r="A448" s="265"/>
      <c r="B448" s="32" t="s">
        <v>559</v>
      </c>
      <c r="C448" s="26"/>
      <c r="D448" s="35">
        <f t="shared" si="46"/>
        <v>0</v>
      </c>
      <c r="E448" s="27"/>
      <c r="F448" s="27"/>
      <c r="G448" s="35">
        <f t="shared" si="47"/>
        <v>0</v>
      </c>
      <c r="H448" s="27"/>
      <c r="I448" s="27">
        <v>0</v>
      </c>
      <c r="J448" s="35">
        <f t="shared" si="48"/>
        <v>0</v>
      </c>
      <c r="K448" s="27"/>
      <c r="L448" s="27">
        <v>0</v>
      </c>
      <c r="M448" s="35">
        <f t="shared" si="49"/>
        <v>0</v>
      </c>
      <c r="N448" s="27"/>
      <c r="O448" s="27">
        <v>0</v>
      </c>
      <c r="P448" s="33"/>
    </row>
    <row r="449" spans="1:17" ht="19.5" customHeight="1">
      <c r="A449" s="265"/>
      <c r="B449" s="32" t="s">
        <v>560</v>
      </c>
      <c r="C449" s="26"/>
      <c r="D449" s="35">
        <f t="shared" si="46"/>
        <v>0</v>
      </c>
      <c r="E449" s="27"/>
      <c r="F449" s="27"/>
      <c r="G449" s="35">
        <f t="shared" si="47"/>
        <v>0</v>
      </c>
      <c r="H449" s="27"/>
      <c r="I449" s="27">
        <v>0</v>
      </c>
      <c r="J449" s="35">
        <f t="shared" si="48"/>
        <v>0</v>
      </c>
      <c r="K449" s="27"/>
      <c r="L449" s="27">
        <v>0</v>
      </c>
      <c r="M449" s="35">
        <f t="shared" si="49"/>
        <v>0</v>
      </c>
      <c r="N449" s="27"/>
      <c r="O449" s="27">
        <v>0</v>
      </c>
      <c r="P449" s="33"/>
    </row>
    <row r="450" spans="1:17" ht="19.5" customHeight="1">
      <c r="A450" s="265"/>
      <c r="B450" s="32" t="s">
        <v>561</v>
      </c>
      <c r="C450" s="26"/>
      <c r="D450" s="35">
        <f t="shared" si="46"/>
        <v>0</v>
      </c>
      <c r="E450" s="27"/>
      <c r="F450" s="27"/>
      <c r="G450" s="35">
        <f t="shared" si="47"/>
        <v>0</v>
      </c>
      <c r="H450" s="27"/>
      <c r="I450" s="27">
        <v>0</v>
      </c>
      <c r="J450" s="35">
        <f t="shared" si="48"/>
        <v>0</v>
      </c>
      <c r="K450" s="27"/>
      <c r="L450" s="27">
        <v>0</v>
      </c>
      <c r="M450" s="35">
        <f t="shared" si="49"/>
        <v>0</v>
      </c>
      <c r="N450" s="27"/>
      <c r="O450" s="27">
        <v>0</v>
      </c>
      <c r="P450" s="33"/>
    </row>
    <row r="451" spans="1:17" ht="19.5" customHeight="1">
      <c r="A451" s="265"/>
      <c r="B451" s="32" t="s">
        <v>562</v>
      </c>
      <c r="C451" s="26"/>
      <c r="D451" s="35">
        <f t="shared" si="46"/>
        <v>0</v>
      </c>
      <c r="E451" s="27"/>
      <c r="F451" s="27"/>
      <c r="G451" s="35">
        <f t="shared" si="47"/>
        <v>0</v>
      </c>
      <c r="H451" s="27"/>
      <c r="I451" s="27">
        <v>0</v>
      </c>
      <c r="J451" s="35">
        <f t="shared" si="48"/>
        <v>0</v>
      </c>
      <c r="K451" s="27"/>
      <c r="L451" s="27">
        <v>0</v>
      </c>
      <c r="M451" s="35">
        <f t="shared" si="49"/>
        <v>0</v>
      </c>
      <c r="N451" s="27"/>
      <c r="O451" s="27">
        <v>0</v>
      </c>
      <c r="P451" s="33"/>
    </row>
    <row r="452" spans="1:17" ht="20.25" customHeight="1">
      <c r="A452" s="265" t="s">
        <v>549</v>
      </c>
      <c r="B452" s="32" t="s">
        <v>563</v>
      </c>
      <c r="C452" s="26"/>
      <c r="D452" s="35">
        <f t="shared" si="46"/>
        <v>0</v>
      </c>
      <c r="E452" s="27"/>
      <c r="F452" s="27"/>
      <c r="G452" s="35">
        <f t="shared" si="47"/>
        <v>0</v>
      </c>
      <c r="H452" s="27"/>
      <c r="I452" s="27">
        <v>0</v>
      </c>
      <c r="J452" s="35">
        <f t="shared" si="48"/>
        <v>0</v>
      </c>
      <c r="K452" s="27"/>
      <c r="L452" s="27">
        <v>0</v>
      </c>
      <c r="M452" s="35">
        <f t="shared" si="49"/>
        <v>0</v>
      </c>
      <c r="N452" s="27"/>
      <c r="O452" s="27">
        <v>0</v>
      </c>
      <c r="P452" s="33"/>
    </row>
    <row r="453" spans="1:17" ht="20.25" customHeight="1">
      <c r="A453" s="265"/>
      <c r="B453" s="32" t="s">
        <v>564</v>
      </c>
      <c r="C453" s="26"/>
      <c r="D453" s="35">
        <f t="shared" si="46"/>
        <v>0</v>
      </c>
      <c r="E453" s="27"/>
      <c r="F453" s="27"/>
      <c r="G453" s="35">
        <f t="shared" si="47"/>
        <v>0</v>
      </c>
      <c r="H453" s="27"/>
      <c r="I453" s="27">
        <v>0</v>
      </c>
      <c r="J453" s="35">
        <f t="shared" si="48"/>
        <v>0</v>
      </c>
      <c r="K453" s="27"/>
      <c r="L453" s="27">
        <v>0</v>
      </c>
      <c r="M453" s="35">
        <f t="shared" si="49"/>
        <v>0</v>
      </c>
      <c r="N453" s="27"/>
      <c r="O453" s="27">
        <v>0</v>
      </c>
      <c r="P453" s="33"/>
    </row>
    <row r="454" spans="1:17" ht="20.25" customHeight="1">
      <c r="A454" s="265"/>
      <c r="B454" s="32" t="s">
        <v>565</v>
      </c>
      <c r="C454" s="26"/>
      <c r="D454" s="35">
        <f t="shared" si="46"/>
        <v>0</v>
      </c>
      <c r="E454" s="27"/>
      <c r="F454" s="27"/>
      <c r="G454" s="35">
        <f t="shared" si="47"/>
        <v>0</v>
      </c>
      <c r="H454" s="27"/>
      <c r="I454" s="27">
        <v>0</v>
      </c>
      <c r="J454" s="35">
        <f t="shared" si="48"/>
        <v>0</v>
      </c>
      <c r="K454" s="27"/>
      <c r="L454" s="27">
        <v>0</v>
      </c>
      <c r="M454" s="35">
        <f t="shared" si="49"/>
        <v>0</v>
      </c>
      <c r="N454" s="27"/>
      <c r="O454" s="27">
        <v>0</v>
      </c>
      <c r="P454" s="33"/>
    </row>
    <row r="455" spans="1:17" ht="20.25" customHeight="1">
      <c r="A455" s="265"/>
      <c r="B455" s="32" t="s">
        <v>566</v>
      </c>
      <c r="C455" s="26"/>
      <c r="D455" s="35">
        <f t="shared" si="46"/>
        <v>0</v>
      </c>
      <c r="E455" s="27"/>
      <c r="F455" s="27"/>
      <c r="G455" s="35">
        <f t="shared" si="47"/>
        <v>0</v>
      </c>
      <c r="H455" s="27"/>
      <c r="I455" s="27">
        <v>0</v>
      </c>
      <c r="J455" s="35">
        <f t="shared" si="48"/>
        <v>0</v>
      </c>
      <c r="K455" s="27"/>
      <c r="L455" s="27">
        <v>0</v>
      </c>
      <c r="M455" s="35">
        <f t="shared" si="49"/>
        <v>0</v>
      </c>
      <c r="N455" s="27"/>
      <c r="O455" s="27">
        <v>0</v>
      </c>
      <c r="P455" s="33"/>
    </row>
    <row r="456" spans="1:17" ht="20.25" customHeight="1">
      <c r="A456" s="265"/>
      <c r="B456" s="32" t="s">
        <v>567</v>
      </c>
      <c r="C456" s="26"/>
      <c r="D456" s="35">
        <f t="shared" si="46"/>
        <v>0</v>
      </c>
      <c r="E456" s="27"/>
      <c r="F456" s="27"/>
      <c r="G456" s="35">
        <f t="shared" si="47"/>
        <v>0</v>
      </c>
      <c r="H456" s="27"/>
      <c r="I456" s="27">
        <v>0</v>
      </c>
      <c r="J456" s="35">
        <f t="shared" si="48"/>
        <v>0</v>
      </c>
      <c r="K456" s="27"/>
      <c r="L456" s="27">
        <v>0</v>
      </c>
      <c r="M456" s="35">
        <f t="shared" si="49"/>
        <v>0</v>
      </c>
      <c r="N456" s="27"/>
      <c r="O456" s="27">
        <v>0</v>
      </c>
      <c r="P456" s="33"/>
    </row>
    <row r="457" spans="1:17" ht="20.25" customHeight="1">
      <c r="A457" s="265"/>
      <c r="B457" s="32" t="s">
        <v>568</v>
      </c>
      <c r="C457" s="26"/>
      <c r="D457" s="35">
        <f t="shared" si="46"/>
        <v>0</v>
      </c>
      <c r="E457" s="27"/>
      <c r="F457" s="27"/>
      <c r="G457" s="35">
        <f t="shared" si="47"/>
        <v>0</v>
      </c>
      <c r="H457" s="27"/>
      <c r="I457" s="27">
        <v>0</v>
      </c>
      <c r="J457" s="35">
        <f t="shared" si="48"/>
        <v>0</v>
      </c>
      <c r="K457" s="27"/>
      <c r="L457" s="27">
        <v>0</v>
      </c>
      <c r="M457" s="35">
        <f t="shared" si="49"/>
        <v>1120</v>
      </c>
      <c r="N457" s="27"/>
      <c r="O457" s="27">
        <v>1120</v>
      </c>
      <c r="P457" s="33"/>
    </row>
    <row r="458" spans="1:17" ht="20.25" customHeight="1">
      <c r="A458" s="265"/>
      <c r="B458" s="32" t="s">
        <v>569</v>
      </c>
      <c r="C458" s="26"/>
      <c r="D458" s="35">
        <f t="shared" si="46"/>
        <v>0</v>
      </c>
      <c r="E458" s="27"/>
      <c r="F458" s="27"/>
      <c r="G458" s="35">
        <f t="shared" si="47"/>
        <v>0</v>
      </c>
      <c r="H458" s="27"/>
      <c r="I458" s="27">
        <v>0</v>
      </c>
      <c r="J458" s="35">
        <f t="shared" si="48"/>
        <v>0</v>
      </c>
      <c r="K458" s="27"/>
      <c r="L458" s="27">
        <v>0</v>
      </c>
      <c r="M458" s="35">
        <f t="shared" si="49"/>
        <v>0</v>
      </c>
      <c r="N458" s="27"/>
      <c r="O458" s="27">
        <v>0</v>
      </c>
      <c r="P458" s="33"/>
    </row>
    <row r="459" spans="1:17" ht="20.25" customHeight="1">
      <c r="A459" s="265"/>
      <c r="B459" s="32" t="s">
        <v>570</v>
      </c>
      <c r="C459" s="26"/>
      <c r="D459" s="35">
        <f t="shared" si="46"/>
        <v>0</v>
      </c>
      <c r="E459" s="27"/>
      <c r="F459" s="27"/>
      <c r="G459" s="35">
        <f t="shared" si="47"/>
        <v>0</v>
      </c>
      <c r="H459" s="27"/>
      <c r="I459" s="27">
        <v>0</v>
      </c>
      <c r="J459" s="35">
        <f t="shared" si="48"/>
        <v>0</v>
      </c>
      <c r="K459" s="27"/>
      <c r="L459" s="27">
        <v>0</v>
      </c>
      <c r="M459" s="35">
        <f t="shared" si="49"/>
        <v>0</v>
      </c>
      <c r="N459" s="27"/>
      <c r="O459" s="27">
        <v>0</v>
      </c>
      <c r="P459" s="33"/>
    </row>
    <row r="460" spans="1:17" ht="20.25" customHeight="1">
      <c r="A460" s="265"/>
      <c r="B460" s="32" t="s">
        <v>571</v>
      </c>
      <c r="C460" s="26"/>
      <c r="D460" s="35">
        <f t="shared" si="46"/>
        <v>0</v>
      </c>
      <c r="E460" s="27"/>
      <c r="F460" s="27"/>
      <c r="G460" s="35">
        <f t="shared" si="47"/>
        <v>0</v>
      </c>
      <c r="H460" s="27"/>
      <c r="I460" s="27">
        <v>0</v>
      </c>
      <c r="J460" s="35">
        <f t="shared" si="48"/>
        <v>0</v>
      </c>
      <c r="K460" s="27"/>
      <c r="L460" s="27">
        <v>0</v>
      </c>
      <c r="M460" s="35">
        <f t="shared" si="49"/>
        <v>0</v>
      </c>
      <c r="N460" s="27"/>
      <c r="O460" s="27">
        <v>0</v>
      </c>
      <c r="P460" s="33"/>
    </row>
    <row r="461" spans="1:17" ht="20.25" customHeight="1">
      <c r="A461" s="265"/>
      <c r="B461" s="32" t="s">
        <v>572</v>
      </c>
      <c r="C461" s="26"/>
      <c r="D461" s="35">
        <f t="shared" si="46"/>
        <v>0</v>
      </c>
      <c r="E461" s="27"/>
      <c r="F461" s="27"/>
      <c r="G461" s="35">
        <f t="shared" si="47"/>
        <v>0</v>
      </c>
      <c r="H461" s="27"/>
      <c r="I461" s="27">
        <v>0</v>
      </c>
      <c r="J461" s="35">
        <f t="shared" si="48"/>
        <v>0</v>
      </c>
      <c r="K461" s="27"/>
      <c r="L461" s="27">
        <v>0</v>
      </c>
      <c r="M461" s="35">
        <f t="shared" si="49"/>
        <v>0</v>
      </c>
      <c r="N461" s="27"/>
      <c r="O461" s="27">
        <v>0</v>
      </c>
      <c r="P461" s="33"/>
    </row>
    <row r="462" spans="1:17" ht="20.25" customHeight="1">
      <c r="A462" s="265"/>
      <c r="B462" s="32" t="s">
        <v>573</v>
      </c>
      <c r="C462" s="26"/>
      <c r="D462" s="35">
        <f t="shared" si="46"/>
        <v>0</v>
      </c>
      <c r="E462" s="27"/>
      <c r="F462" s="27"/>
      <c r="G462" s="35">
        <f t="shared" si="47"/>
        <v>0</v>
      </c>
      <c r="H462" s="27"/>
      <c r="I462" s="27">
        <v>0</v>
      </c>
      <c r="J462" s="35">
        <f t="shared" si="48"/>
        <v>0</v>
      </c>
      <c r="K462" s="27"/>
      <c r="L462" s="27">
        <v>0</v>
      </c>
      <c r="M462" s="35">
        <f t="shared" si="49"/>
        <v>0</v>
      </c>
      <c r="N462" s="27"/>
      <c r="O462" s="27">
        <v>0</v>
      </c>
      <c r="P462" s="33"/>
    </row>
    <row r="463" spans="1:17" ht="20.25" customHeight="1">
      <c r="A463" s="265"/>
      <c r="B463" s="32" t="s">
        <v>574</v>
      </c>
      <c r="C463" s="26"/>
      <c r="D463" s="35">
        <f t="shared" si="46"/>
        <v>0</v>
      </c>
      <c r="E463" s="27"/>
      <c r="F463" s="27"/>
      <c r="G463" s="35">
        <f t="shared" si="47"/>
        <v>0</v>
      </c>
      <c r="H463" s="27"/>
      <c r="I463" s="27">
        <v>0</v>
      </c>
      <c r="J463" s="35">
        <f t="shared" si="48"/>
        <v>0</v>
      </c>
      <c r="K463" s="27"/>
      <c r="L463" s="27">
        <v>0</v>
      </c>
      <c r="M463" s="35">
        <f t="shared" si="49"/>
        <v>0</v>
      </c>
      <c r="N463" s="27"/>
      <c r="O463" s="27">
        <v>0</v>
      </c>
      <c r="P463" s="33"/>
    </row>
    <row r="464" spans="1:17" ht="20.25" customHeight="1">
      <c r="A464" s="265"/>
      <c r="B464" s="32" t="s">
        <v>575</v>
      </c>
      <c r="C464" s="26"/>
      <c r="D464" s="35" t="e">
        <f t="shared" si="46"/>
        <v>#REF!</v>
      </c>
      <c r="E464" s="27"/>
      <c r="F464" s="27" t="e">
        <f>#REF!</f>
        <v>#REF!</v>
      </c>
      <c r="G464" s="35" t="e">
        <f t="shared" si="47"/>
        <v>#REF!</v>
      </c>
      <c r="H464" s="27"/>
      <c r="I464" s="27" t="e">
        <f>#REF!</f>
        <v>#REF!</v>
      </c>
      <c r="J464" s="35" t="e">
        <f t="shared" si="48"/>
        <v>#REF!</v>
      </c>
      <c r="K464" s="27"/>
      <c r="L464" s="27" t="e">
        <f>#REF!</f>
        <v>#REF!</v>
      </c>
      <c r="M464" s="35" t="e">
        <f t="shared" si="49"/>
        <v>#REF!</v>
      </c>
      <c r="N464" s="27"/>
      <c r="O464" s="27" t="e">
        <f>#REF!</f>
        <v>#REF!</v>
      </c>
      <c r="P464" s="33"/>
      <c r="Q464" s="16" t="s">
        <v>609</v>
      </c>
    </row>
    <row r="465" spans="1:17" ht="20.25" customHeight="1">
      <c r="A465" s="265"/>
      <c r="B465" s="32" t="s">
        <v>576</v>
      </c>
      <c r="C465" s="26"/>
      <c r="D465" s="35">
        <f t="shared" si="46"/>
        <v>0</v>
      </c>
      <c r="E465" s="27"/>
      <c r="F465" s="27"/>
      <c r="G465" s="35">
        <f t="shared" si="47"/>
        <v>0</v>
      </c>
      <c r="H465" s="27"/>
      <c r="I465" s="27">
        <v>0</v>
      </c>
      <c r="J465" s="35">
        <f t="shared" si="48"/>
        <v>0</v>
      </c>
      <c r="K465" s="27"/>
      <c r="L465" s="27">
        <v>0</v>
      </c>
      <c r="M465" s="35">
        <f t="shared" si="49"/>
        <v>0</v>
      </c>
      <c r="N465" s="27"/>
      <c r="O465" s="27">
        <v>0</v>
      </c>
      <c r="P465" s="33"/>
    </row>
    <row r="466" spans="1:17" ht="20.25" customHeight="1">
      <c r="A466" s="265"/>
      <c r="B466" s="32" t="s">
        <v>577</v>
      </c>
      <c r="C466" s="26"/>
      <c r="D466" s="35">
        <f t="shared" si="46"/>
        <v>0</v>
      </c>
      <c r="E466" s="27"/>
      <c r="F466" s="27"/>
      <c r="G466" s="35">
        <f t="shared" si="47"/>
        <v>0</v>
      </c>
      <c r="H466" s="27"/>
      <c r="I466" s="27">
        <v>0</v>
      </c>
      <c r="J466" s="35">
        <f t="shared" si="48"/>
        <v>0</v>
      </c>
      <c r="K466" s="27"/>
      <c r="L466" s="27">
        <v>0</v>
      </c>
      <c r="M466" s="35">
        <f t="shared" si="49"/>
        <v>0</v>
      </c>
      <c r="N466" s="27"/>
      <c r="O466" s="27">
        <v>0</v>
      </c>
      <c r="P466" s="33"/>
    </row>
    <row r="467" spans="1:17" ht="20.25" customHeight="1">
      <c r="A467" s="265"/>
      <c r="B467" s="32" t="s">
        <v>578</v>
      </c>
      <c r="C467" s="26"/>
      <c r="D467" s="35">
        <f t="shared" si="46"/>
        <v>0</v>
      </c>
      <c r="E467" s="27"/>
      <c r="F467" s="27"/>
      <c r="G467" s="35">
        <f t="shared" si="47"/>
        <v>0</v>
      </c>
      <c r="H467" s="27"/>
      <c r="I467" s="27">
        <v>0</v>
      </c>
      <c r="J467" s="35">
        <f t="shared" si="48"/>
        <v>0</v>
      </c>
      <c r="K467" s="27"/>
      <c r="L467" s="27">
        <v>0</v>
      </c>
      <c r="M467" s="35">
        <f t="shared" si="49"/>
        <v>0</v>
      </c>
      <c r="N467" s="27"/>
      <c r="O467" s="27">
        <v>0</v>
      </c>
      <c r="P467" s="33"/>
    </row>
    <row r="468" spans="1:17" ht="20.25" customHeight="1">
      <c r="A468" s="265"/>
      <c r="B468" s="32" t="s">
        <v>579</v>
      </c>
      <c r="C468" s="26"/>
      <c r="D468" s="35">
        <f t="shared" si="46"/>
        <v>0</v>
      </c>
      <c r="E468" s="27"/>
      <c r="F468" s="27"/>
      <c r="G468" s="35">
        <f t="shared" si="47"/>
        <v>0</v>
      </c>
      <c r="H468" s="27"/>
      <c r="I468" s="27">
        <v>0</v>
      </c>
      <c r="J468" s="35">
        <f t="shared" si="48"/>
        <v>0</v>
      </c>
      <c r="K468" s="27"/>
      <c r="L468" s="27">
        <v>0</v>
      </c>
      <c r="M468" s="35">
        <f t="shared" si="49"/>
        <v>0</v>
      </c>
      <c r="N468" s="27"/>
      <c r="O468" s="27">
        <v>0</v>
      </c>
      <c r="P468" s="33"/>
    </row>
    <row r="469" spans="1:17" ht="20.25" customHeight="1">
      <c r="A469" s="265"/>
      <c r="B469" s="32" t="s">
        <v>580</v>
      </c>
      <c r="C469" s="26"/>
      <c r="D469" s="35">
        <f t="shared" si="46"/>
        <v>0</v>
      </c>
      <c r="E469" s="27"/>
      <c r="F469" s="27"/>
      <c r="G469" s="35">
        <f t="shared" si="47"/>
        <v>0</v>
      </c>
      <c r="H469" s="27"/>
      <c r="I469" s="27">
        <v>0</v>
      </c>
      <c r="J469" s="35">
        <f t="shared" si="48"/>
        <v>0</v>
      </c>
      <c r="K469" s="27"/>
      <c r="L469" s="27">
        <v>0</v>
      </c>
      <c r="M469" s="35">
        <f t="shared" si="49"/>
        <v>0</v>
      </c>
      <c r="N469" s="27"/>
      <c r="O469" s="27">
        <v>0</v>
      </c>
      <c r="P469" s="33"/>
    </row>
    <row r="470" spans="1:17" ht="20.25" customHeight="1">
      <c r="A470" s="265"/>
      <c r="B470" s="32" t="s">
        <v>581</v>
      </c>
      <c r="C470" s="26"/>
      <c r="D470" s="35">
        <f t="shared" si="46"/>
        <v>0</v>
      </c>
      <c r="E470" s="27"/>
      <c r="F470" s="27"/>
      <c r="G470" s="35">
        <f t="shared" si="47"/>
        <v>0</v>
      </c>
      <c r="H470" s="27"/>
      <c r="I470" s="27">
        <v>0</v>
      </c>
      <c r="J470" s="35">
        <f t="shared" si="48"/>
        <v>0</v>
      </c>
      <c r="K470" s="27"/>
      <c r="L470" s="27">
        <v>0</v>
      </c>
      <c r="M470" s="35">
        <f t="shared" si="49"/>
        <v>0</v>
      </c>
      <c r="N470" s="27"/>
      <c r="O470" s="27">
        <v>0</v>
      </c>
      <c r="P470" s="33"/>
    </row>
    <row r="471" spans="1:17" ht="20.25" customHeight="1">
      <c r="A471" s="265"/>
      <c r="B471" s="32" t="s">
        <v>582</v>
      </c>
      <c r="C471" s="26"/>
      <c r="D471" s="35">
        <f t="shared" si="46"/>
        <v>0</v>
      </c>
      <c r="E471" s="27"/>
      <c r="F471" s="27"/>
      <c r="G471" s="35">
        <f t="shared" si="47"/>
        <v>0</v>
      </c>
      <c r="H471" s="27"/>
      <c r="I471" s="27">
        <v>0</v>
      </c>
      <c r="J471" s="35">
        <f t="shared" si="48"/>
        <v>0</v>
      </c>
      <c r="K471" s="27"/>
      <c r="L471" s="27">
        <v>0</v>
      </c>
      <c r="M471" s="35">
        <f t="shared" si="49"/>
        <v>0</v>
      </c>
      <c r="N471" s="27"/>
      <c r="O471" s="27">
        <v>0</v>
      </c>
      <c r="P471" s="33"/>
    </row>
    <row r="472" spans="1:17" ht="20.25" customHeight="1">
      <c r="A472" s="265"/>
      <c r="B472" s="32" t="s">
        <v>583</v>
      </c>
      <c r="C472" s="26"/>
      <c r="D472" s="35">
        <f t="shared" si="46"/>
        <v>0</v>
      </c>
      <c r="E472" s="27"/>
      <c r="F472" s="27"/>
      <c r="G472" s="35">
        <f t="shared" si="47"/>
        <v>0</v>
      </c>
      <c r="H472" s="27"/>
      <c r="I472" s="27">
        <v>0</v>
      </c>
      <c r="J472" s="35">
        <f t="shared" si="48"/>
        <v>0</v>
      </c>
      <c r="K472" s="27"/>
      <c r="L472" s="27">
        <v>0</v>
      </c>
      <c r="M472" s="35">
        <f t="shared" si="49"/>
        <v>0</v>
      </c>
      <c r="N472" s="27"/>
      <c r="O472" s="27">
        <v>0</v>
      </c>
      <c r="P472" s="33"/>
    </row>
    <row r="473" spans="1:17" ht="20.25" customHeight="1">
      <c r="A473" s="265"/>
      <c r="B473" s="32" t="s">
        <v>584</v>
      </c>
      <c r="C473" s="26"/>
      <c r="D473" s="35">
        <f t="shared" si="46"/>
        <v>0</v>
      </c>
      <c r="E473" s="27"/>
      <c r="F473" s="27"/>
      <c r="G473" s="35">
        <f t="shared" si="47"/>
        <v>0</v>
      </c>
      <c r="H473" s="27"/>
      <c r="I473" s="27">
        <v>0</v>
      </c>
      <c r="J473" s="35">
        <f t="shared" si="48"/>
        <v>0</v>
      </c>
      <c r="K473" s="27"/>
      <c r="L473" s="27">
        <v>0</v>
      </c>
      <c r="M473" s="35">
        <f t="shared" si="49"/>
        <v>0</v>
      </c>
      <c r="N473" s="27"/>
      <c r="O473" s="27">
        <v>0</v>
      </c>
      <c r="P473" s="33"/>
    </row>
    <row r="474" spans="1:17" ht="20.25" customHeight="1">
      <c r="A474" s="265"/>
      <c r="B474" s="32" t="s">
        <v>585</v>
      </c>
      <c r="C474" s="26"/>
      <c r="D474" s="35">
        <f t="shared" si="46"/>
        <v>0</v>
      </c>
      <c r="E474" s="27"/>
      <c r="F474" s="27"/>
      <c r="G474" s="35">
        <f t="shared" si="47"/>
        <v>0</v>
      </c>
      <c r="H474" s="27"/>
      <c r="I474" s="27">
        <v>0</v>
      </c>
      <c r="J474" s="35">
        <f t="shared" si="48"/>
        <v>0</v>
      </c>
      <c r="K474" s="27"/>
      <c r="L474" s="27">
        <v>0</v>
      </c>
      <c r="M474" s="35">
        <f t="shared" si="49"/>
        <v>0</v>
      </c>
      <c r="N474" s="27"/>
      <c r="O474" s="27">
        <v>0</v>
      </c>
      <c r="P474" s="33"/>
    </row>
    <row r="475" spans="1:17" s="46" customFormat="1" ht="20.25" customHeight="1">
      <c r="A475" s="265"/>
      <c r="B475" s="42" t="s">
        <v>39</v>
      </c>
      <c r="C475" s="38"/>
      <c r="D475" s="47">
        <f>E475+F475</f>
        <v>0</v>
      </c>
      <c r="E475" s="39"/>
      <c r="F475" s="39"/>
      <c r="G475" s="47">
        <f>H475+I475</f>
        <v>0</v>
      </c>
      <c r="H475" s="39"/>
      <c r="I475" s="39"/>
      <c r="J475" s="47">
        <f>K475+L475</f>
        <v>0</v>
      </c>
      <c r="K475" s="39"/>
      <c r="L475" s="39"/>
      <c r="M475" s="47">
        <f>N475+O475</f>
        <v>0</v>
      </c>
      <c r="N475" s="39"/>
      <c r="O475" s="39"/>
      <c r="P475" s="45"/>
      <c r="Q475" s="46" t="s">
        <v>610</v>
      </c>
    </row>
    <row r="476" spans="1:17" ht="19.5" customHeight="1">
      <c r="A476" s="265" t="s">
        <v>586</v>
      </c>
      <c r="B476" s="32" t="s">
        <v>587</v>
      </c>
      <c r="C476" s="26"/>
      <c r="D476" s="35">
        <f>E476+F476</f>
        <v>0</v>
      </c>
      <c r="E476" s="27"/>
      <c r="F476" s="27"/>
      <c r="G476" s="35" t="e">
        <f>H476+I476</f>
        <v>#REF!</v>
      </c>
      <c r="H476" s="27"/>
      <c r="I476" s="27" t="e">
        <f>#REF!</f>
        <v>#REF!</v>
      </c>
      <c r="J476" s="35" t="e">
        <f>K476+L476</f>
        <v>#REF!</v>
      </c>
      <c r="K476" s="27"/>
      <c r="L476" s="27" t="e">
        <f>#REF!</f>
        <v>#REF!</v>
      </c>
      <c r="M476" s="35" t="e">
        <f>N476+O476</f>
        <v>#REF!</v>
      </c>
      <c r="N476" s="27"/>
      <c r="O476" s="27" t="e">
        <f>#REF!</f>
        <v>#REF!</v>
      </c>
      <c r="P476" s="33"/>
    </row>
    <row r="477" spans="1:17" ht="19.5" customHeight="1">
      <c r="A477" s="265"/>
      <c r="B477" s="32" t="s">
        <v>588</v>
      </c>
      <c r="C477" s="26"/>
      <c r="D477" s="35">
        <f t="shared" ref="D477:D497" si="50">E477+F477</f>
        <v>0</v>
      </c>
      <c r="E477" s="27"/>
      <c r="F477" s="27"/>
      <c r="G477" s="35">
        <f t="shared" ref="G477:G497" si="51">H477+I477</f>
        <v>0</v>
      </c>
      <c r="H477" s="27"/>
      <c r="I477" s="27">
        <v>0</v>
      </c>
      <c r="J477" s="35">
        <f t="shared" ref="J477:J497" si="52">K477+L477</f>
        <v>0</v>
      </c>
      <c r="K477" s="27"/>
      <c r="L477" s="27">
        <v>0</v>
      </c>
      <c r="M477" s="35">
        <f t="shared" ref="M477:M497" si="53">N477+O477</f>
        <v>0</v>
      </c>
      <c r="N477" s="27"/>
      <c r="O477" s="27">
        <v>0</v>
      </c>
      <c r="P477" s="33"/>
    </row>
    <row r="478" spans="1:17" ht="19.5" customHeight="1">
      <c r="A478" s="265"/>
      <c r="B478" s="32" t="s">
        <v>589</v>
      </c>
      <c r="C478" s="26"/>
      <c r="D478" s="35">
        <f t="shared" si="50"/>
        <v>0</v>
      </c>
      <c r="E478" s="27"/>
      <c r="F478" s="27"/>
      <c r="G478" s="35">
        <f t="shared" si="51"/>
        <v>0</v>
      </c>
      <c r="H478" s="27"/>
      <c r="I478" s="27">
        <v>0</v>
      </c>
      <c r="J478" s="35">
        <f t="shared" si="52"/>
        <v>0</v>
      </c>
      <c r="K478" s="27"/>
      <c r="L478" s="27">
        <v>0</v>
      </c>
      <c r="M478" s="35">
        <f t="shared" si="53"/>
        <v>0</v>
      </c>
      <c r="N478" s="27"/>
      <c r="O478" s="27">
        <v>0</v>
      </c>
      <c r="P478" s="33"/>
    </row>
    <row r="479" spans="1:17" ht="19.5" customHeight="1">
      <c r="A479" s="265"/>
      <c r="B479" s="32" t="s">
        <v>590</v>
      </c>
      <c r="C479" s="26"/>
      <c r="D479" s="35">
        <f t="shared" si="50"/>
        <v>0</v>
      </c>
      <c r="E479" s="27"/>
      <c r="F479" s="27"/>
      <c r="G479" s="35">
        <f t="shared" si="51"/>
        <v>0</v>
      </c>
      <c r="H479" s="27"/>
      <c r="I479" s="27">
        <v>0</v>
      </c>
      <c r="J479" s="35">
        <f t="shared" si="52"/>
        <v>0</v>
      </c>
      <c r="K479" s="27"/>
      <c r="L479" s="27">
        <v>0</v>
      </c>
      <c r="M479" s="35">
        <f t="shared" si="53"/>
        <v>0</v>
      </c>
      <c r="N479" s="27"/>
      <c r="O479" s="27">
        <v>0</v>
      </c>
      <c r="P479" s="33"/>
    </row>
    <row r="480" spans="1:17" ht="19.5" customHeight="1">
      <c r="A480" s="265"/>
      <c r="B480" s="32" t="s">
        <v>591</v>
      </c>
      <c r="C480" s="26"/>
      <c r="D480" s="35">
        <f t="shared" si="50"/>
        <v>0</v>
      </c>
      <c r="E480" s="27"/>
      <c r="F480" s="27"/>
      <c r="G480" s="35">
        <f t="shared" si="51"/>
        <v>0</v>
      </c>
      <c r="H480" s="27"/>
      <c r="I480" s="27">
        <v>0</v>
      </c>
      <c r="J480" s="35">
        <f t="shared" si="52"/>
        <v>0</v>
      </c>
      <c r="K480" s="27"/>
      <c r="L480" s="27">
        <v>0</v>
      </c>
      <c r="M480" s="35">
        <f t="shared" si="53"/>
        <v>0</v>
      </c>
      <c r="N480" s="27"/>
      <c r="O480" s="27">
        <v>0</v>
      </c>
      <c r="P480" s="33"/>
    </row>
    <row r="481" spans="1:16" ht="19.5" customHeight="1">
      <c r="A481" s="265"/>
      <c r="B481" s="32" t="s">
        <v>592</v>
      </c>
      <c r="C481" s="26"/>
      <c r="D481" s="35">
        <f t="shared" si="50"/>
        <v>0</v>
      </c>
      <c r="E481" s="27"/>
      <c r="F481" s="27"/>
      <c r="G481" s="35">
        <f t="shared" si="51"/>
        <v>0</v>
      </c>
      <c r="H481" s="27"/>
      <c r="I481" s="27">
        <v>0</v>
      </c>
      <c r="J481" s="35">
        <f t="shared" si="52"/>
        <v>0</v>
      </c>
      <c r="K481" s="27"/>
      <c r="L481" s="27">
        <v>0</v>
      </c>
      <c r="M481" s="35">
        <f t="shared" si="53"/>
        <v>0</v>
      </c>
      <c r="N481" s="27"/>
      <c r="O481" s="27">
        <v>0</v>
      </c>
      <c r="P481" s="33"/>
    </row>
    <row r="482" spans="1:16" ht="19.5" customHeight="1">
      <c r="A482" s="265"/>
      <c r="B482" s="32" t="s">
        <v>593</v>
      </c>
      <c r="C482" s="26"/>
      <c r="D482" s="35">
        <f t="shared" si="50"/>
        <v>0</v>
      </c>
      <c r="E482" s="27"/>
      <c r="F482" s="27"/>
      <c r="G482" s="35">
        <f t="shared" si="51"/>
        <v>0</v>
      </c>
      <c r="H482" s="27"/>
      <c r="I482" s="27">
        <v>0</v>
      </c>
      <c r="J482" s="35">
        <f t="shared" si="52"/>
        <v>0</v>
      </c>
      <c r="K482" s="27"/>
      <c r="L482" s="27">
        <v>0</v>
      </c>
      <c r="M482" s="35">
        <f t="shared" si="53"/>
        <v>0</v>
      </c>
      <c r="N482" s="27"/>
      <c r="O482" s="27">
        <v>0</v>
      </c>
      <c r="P482" s="33"/>
    </row>
    <row r="483" spans="1:16" ht="19.5" customHeight="1">
      <c r="A483" s="265"/>
      <c r="B483" s="32" t="s">
        <v>594</v>
      </c>
      <c r="C483" s="26"/>
      <c r="D483" s="35">
        <f t="shared" si="50"/>
        <v>0</v>
      </c>
      <c r="E483" s="27"/>
      <c r="F483" s="27"/>
      <c r="G483" s="35">
        <f t="shared" si="51"/>
        <v>0</v>
      </c>
      <c r="H483" s="27"/>
      <c r="I483" s="27">
        <v>0</v>
      </c>
      <c r="J483" s="35">
        <f t="shared" si="52"/>
        <v>0</v>
      </c>
      <c r="K483" s="27"/>
      <c r="L483" s="27">
        <v>0</v>
      </c>
      <c r="M483" s="35">
        <f t="shared" si="53"/>
        <v>0</v>
      </c>
      <c r="N483" s="27"/>
      <c r="O483" s="27">
        <v>0</v>
      </c>
      <c r="P483" s="33"/>
    </row>
    <row r="484" spans="1:16" ht="19.5" customHeight="1">
      <c r="A484" s="265"/>
      <c r="B484" s="32" t="s">
        <v>595</v>
      </c>
      <c r="C484" s="26"/>
      <c r="D484" s="35">
        <f t="shared" si="50"/>
        <v>0</v>
      </c>
      <c r="E484" s="27"/>
      <c r="F484" s="27"/>
      <c r="G484" s="35">
        <f t="shared" si="51"/>
        <v>0</v>
      </c>
      <c r="H484" s="27"/>
      <c r="I484" s="27">
        <v>0</v>
      </c>
      <c r="J484" s="35">
        <f t="shared" si="52"/>
        <v>0</v>
      </c>
      <c r="K484" s="27"/>
      <c r="L484" s="27">
        <v>0</v>
      </c>
      <c r="M484" s="35">
        <f t="shared" si="53"/>
        <v>0</v>
      </c>
      <c r="N484" s="27"/>
      <c r="O484" s="27">
        <v>0</v>
      </c>
      <c r="P484" s="33"/>
    </row>
    <row r="485" spans="1:16" ht="19.5" customHeight="1">
      <c r="A485" s="265"/>
      <c r="B485" s="32" t="s">
        <v>596</v>
      </c>
      <c r="C485" s="26"/>
      <c r="D485" s="35">
        <f t="shared" si="50"/>
        <v>0</v>
      </c>
      <c r="E485" s="27"/>
      <c r="F485" s="27"/>
      <c r="G485" s="35">
        <f t="shared" si="51"/>
        <v>0</v>
      </c>
      <c r="H485" s="27"/>
      <c r="I485" s="27">
        <v>0</v>
      </c>
      <c r="J485" s="35">
        <f t="shared" si="52"/>
        <v>0</v>
      </c>
      <c r="K485" s="27"/>
      <c r="L485" s="27">
        <v>0</v>
      </c>
      <c r="M485" s="35">
        <f t="shared" si="53"/>
        <v>0</v>
      </c>
      <c r="N485" s="27"/>
      <c r="O485" s="27">
        <v>0</v>
      </c>
      <c r="P485" s="33"/>
    </row>
    <row r="486" spans="1:16" ht="19.5" customHeight="1">
      <c r="A486" s="265"/>
      <c r="B486" s="32" t="s">
        <v>597</v>
      </c>
      <c r="C486" s="26"/>
      <c r="D486" s="35">
        <f t="shared" si="50"/>
        <v>0</v>
      </c>
      <c r="E486" s="27"/>
      <c r="F486" s="27"/>
      <c r="G486" s="35">
        <f t="shared" si="51"/>
        <v>0</v>
      </c>
      <c r="H486" s="27"/>
      <c r="I486" s="27">
        <v>0</v>
      </c>
      <c r="J486" s="35">
        <f t="shared" si="52"/>
        <v>0</v>
      </c>
      <c r="K486" s="27"/>
      <c r="L486" s="27">
        <v>0</v>
      </c>
      <c r="M486" s="35">
        <f t="shared" si="53"/>
        <v>0</v>
      </c>
      <c r="N486" s="27"/>
      <c r="O486" s="27">
        <v>0</v>
      </c>
      <c r="P486" s="33"/>
    </row>
    <row r="487" spans="1:16" ht="19.5" customHeight="1">
      <c r="A487" s="265"/>
      <c r="B487" s="32" t="s">
        <v>598</v>
      </c>
      <c r="C487" s="26"/>
      <c r="D487" s="35">
        <f t="shared" si="50"/>
        <v>0</v>
      </c>
      <c r="E487" s="27"/>
      <c r="F487" s="27"/>
      <c r="G487" s="35">
        <f t="shared" si="51"/>
        <v>0</v>
      </c>
      <c r="H487" s="27"/>
      <c r="I487" s="27">
        <v>0</v>
      </c>
      <c r="J487" s="35">
        <f t="shared" si="52"/>
        <v>0</v>
      </c>
      <c r="K487" s="27"/>
      <c r="L487" s="27">
        <v>0</v>
      </c>
      <c r="M487" s="35">
        <f t="shared" si="53"/>
        <v>0</v>
      </c>
      <c r="N487" s="27"/>
      <c r="O487" s="27">
        <v>0</v>
      </c>
      <c r="P487" s="33"/>
    </row>
    <row r="488" spans="1:16" ht="19.5" customHeight="1">
      <c r="A488" s="265"/>
      <c r="B488" s="32" t="s">
        <v>599</v>
      </c>
      <c r="C488" s="26"/>
      <c r="D488" s="35">
        <f t="shared" si="50"/>
        <v>0</v>
      </c>
      <c r="E488" s="27"/>
      <c r="F488" s="27"/>
      <c r="G488" s="35">
        <f t="shared" si="51"/>
        <v>0</v>
      </c>
      <c r="H488" s="27"/>
      <c r="I488" s="27">
        <v>0</v>
      </c>
      <c r="J488" s="35">
        <f t="shared" si="52"/>
        <v>0</v>
      </c>
      <c r="K488" s="27"/>
      <c r="L488" s="27">
        <v>0</v>
      </c>
      <c r="M488" s="35">
        <f t="shared" si="53"/>
        <v>0</v>
      </c>
      <c r="N488" s="27"/>
      <c r="O488" s="27">
        <v>0</v>
      </c>
      <c r="P488" s="33"/>
    </row>
    <row r="489" spans="1:16" ht="19.5" customHeight="1">
      <c r="A489" s="265"/>
      <c r="B489" s="32" t="s">
        <v>600</v>
      </c>
      <c r="C489" s="26"/>
      <c r="D489" s="35">
        <f t="shared" si="50"/>
        <v>0</v>
      </c>
      <c r="E489" s="27"/>
      <c r="F489" s="27"/>
      <c r="G489" s="35">
        <f t="shared" si="51"/>
        <v>0</v>
      </c>
      <c r="H489" s="27"/>
      <c r="I489" s="27">
        <v>0</v>
      </c>
      <c r="J489" s="35">
        <f t="shared" si="52"/>
        <v>0</v>
      </c>
      <c r="K489" s="27"/>
      <c r="L489" s="27">
        <v>0</v>
      </c>
      <c r="M489" s="35">
        <f t="shared" si="53"/>
        <v>0</v>
      </c>
      <c r="N489" s="27"/>
      <c r="O489" s="27">
        <v>0</v>
      </c>
      <c r="P489" s="33"/>
    </row>
    <row r="490" spans="1:16" ht="19.5" customHeight="1">
      <c r="A490" s="265"/>
      <c r="B490" s="32" t="s">
        <v>601</v>
      </c>
      <c r="C490" s="26"/>
      <c r="D490" s="35">
        <f t="shared" si="50"/>
        <v>0</v>
      </c>
      <c r="E490" s="27"/>
      <c r="F490" s="27"/>
      <c r="G490" s="35">
        <f t="shared" si="51"/>
        <v>0</v>
      </c>
      <c r="H490" s="27"/>
      <c r="I490" s="27">
        <v>0</v>
      </c>
      <c r="J490" s="35">
        <f t="shared" si="52"/>
        <v>0</v>
      </c>
      <c r="K490" s="27"/>
      <c r="L490" s="27">
        <v>0</v>
      </c>
      <c r="M490" s="35">
        <f t="shared" si="53"/>
        <v>0</v>
      </c>
      <c r="N490" s="27"/>
      <c r="O490" s="27">
        <v>0</v>
      </c>
      <c r="P490" s="33"/>
    </row>
    <row r="491" spans="1:16" ht="19.5" customHeight="1">
      <c r="A491" s="265"/>
      <c r="B491" s="32" t="s">
        <v>602</v>
      </c>
      <c r="C491" s="26"/>
      <c r="D491" s="35">
        <f t="shared" si="50"/>
        <v>0</v>
      </c>
      <c r="E491" s="27"/>
      <c r="F491" s="27"/>
      <c r="G491" s="35">
        <f t="shared" si="51"/>
        <v>0</v>
      </c>
      <c r="H491" s="27"/>
      <c r="I491" s="27">
        <v>0</v>
      </c>
      <c r="J491" s="35">
        <f t="shared" si="52"/>
        <v>0</v>
      </c>
      <c r="K491" s="27"/>
      <c r="L491" s="27">
        <v>0</v>
      </c>
      <c r="M491" s="35">
        <f t="shared" si="53"/>
        <v>0</v>
      </c>
      <c r="N491" s="27"/>
      <c r="O491" s="27">
        <v>0</v>
      </c>
      <c r="P491" s="33"/>
    </row>
    <row r="492" spans="1:16" ht="19.5" customHeight="1">
      <c r="A492" s="265"/>
      <c r="B492" s="32" t="s">
        <v>603</v>
      </c>
      <c r="C492" s="26"/>
      <c r="D492" s="35">
        <f t="shared" si="50"/>
        <v>0</v>
      </c>
      <c r="E492" s="27"/>
      <c r="F492" s="27"/>
      <c r="G492" s="35">
        <f t="shared" si="51"/>
        <v>0</v>
      </c>
      <c r="H492" s="27"/>
      <c r="I492" s="27">
        <v>0</v>
      </c>
      <c r="J492" s="35">
        <f t="shared" si="52"/>
        <v>0</v>
      </c>
      <c r="K492" s="27"/>
      <c r="L492" s="27">
        <v>0</v>
      </c>
      <c r="M492" s="35">
        <f t="shared" si="53"/>
        <v>0</v>
      </c>
      <c r="N492" s="27"/>
      <c r="O492" s="27">
        <v>0</v>
      </c>
      <c r="P492" s="33"/>
    </row>
    <row r="493" spans="1:16" ht="19.5" customHeight="1">
      <c r="A493" s="265"/>
      <c r="B493" s="32" t="s">
        <v>604</v>
      </c>
      <c r="C493" s="26"/>
      <c r="D493" s="35">
        <f t="shared" si="50"/>
        <v>0</v>
      </c>
      <c r="E493" s="27"/>
      <c r="F493" s="27"/>
      <c r="G493" s="35">
        <f t="shared" si="51"/>
        <v>0</v>
      </c>
      <c r="H493" s="27"/>
      <c r="I493" s="27">
        <v>0</v>
      </c>
      <c r="J493" s="35">
        <f t="shared" si="52"/>
        <v>0</v>
      </c>
      <c r="K493" s="27"/>
      <c r="L493" s="27">
        <v>0</v>
      </c>
      <c r="M493" s="35">
        <f t="shared" si="53"/>
        <v>0</v>
      </c>
      <c r="N493" s="27"/>
      <c r="O493" s="27">
        <v>0</v>
      </c>
      <c r="P493" s="33"/>
    </row>
    <row r="494" spans="1:16" ht="19.5" customHeight="1">
      <c r="A494" s="265"/>
      <c r="B494" s="32" t="s">
        <v>605</v>
      </c>
      <c r="C494" s="26"/>
      <c r="D494" s="35">
        <f t="shared" si="50"/>
        <v>0</v>
      </c>
      <c r="E494" s="27"/>
      <c r="F494" s="27"/>
      <c r="G494" s="35">
        <f t="shared" si="51"/>
        <v>0</v>
      </c>
      <c r="H494" s="27"/>
      <c r="I494" s="27">
        <v>0</v>
      </c>
      <c r="J494" s="35">
        <f t="shared" si="52"/>
        <v>0</v>
      </c>
      <c r="K494" s="27"/>
      <c r="L494" s="27">
        <v>0</v>
      </c>
      <c r="M494" s="35">
        <f t="shared" si="53"/>
        <v>0</v>
      </c>
      <c r="N494" s="27"/>
      <c r="O494" s="27">
        <v>0</v>
      </c>
      <c r="P494" s="33"/>
    </row>
    <row r="495" spans="1:16" ht="19.5" customHeight="1">
      <c r="A495" s="265"/>
      <c r="B495" s="32" t="s">
        <v>606</v>
      </c>
      <c r="C495" s="26"/>
      <c r="D495" s="35">
        <f t="shared" si="50"/>
        <v>0</v>
      </c>
      <c r="E495" s="27"/>
      <c r="F495" s="27"/>
      <c r="G495" s="35">
        <f t="shared" si="51"/>
        <v>0</v>
      </c>
      <c r="H495" s="27"/>
      <c r="I495" s="27">
        <v>0</v>
      </c>
      <c r="J495" s="35">
        <f t="shared" si="52"/>
        <v>0</v>
      </c>
      <c r="K495" s="27"/>
      <c r="L495" s="27">
        <v>0</v>
      </c>
      <c r="M495" s="35">
        <f t="shared" si="53"/>
        <v>0</v>
      </c>
      <c r="N495" s="27"/>
      <c r="O495" s="27">
        <v>0</v>
      </c>
      <c r="P495" s="33"/>
    </row>
    <row r="496" spans="1:16" ht="19.5" customHeight="1">
      <c r="A496" s="265"/>
      <c r="B496" s="32" t="s">
        <v>607</v>
      </c>
      <c r="C496" s="26"/>
      <c r="D496" s="35">
        <f t="shared" si="50"/>
        <v>0</v>
      </c>
      <c r="E496" s="27"/>
      <c r="F496" s="27"/>
      <c r="G496" s="35">
        <f t="shared" si="51"/>
        <v>0</v>
      </c>
      <c r="H496" s="27"/>
      <c r="I496" s="27">
        <v>0</v>
      </c>
      <c r="J496" s="35">
        <f t="shared" si="52"/>
        <v>0</v>
      </c>
      <c r="K496" s="27"/>
      <c r="L496" s="27">
        <v>0</v>
      </c>
      <c r="M496" s="35">
        <f t="shared" si="53"/>
        <v>0</v>
      </c>
      <c r="N496" s="27"/>
      <c r="O496" s="27">
        <v>0</v>
      </c>
      <c r="P496" s="33"/>
    </row>
    <row r="497" spans="1:16" ht="19.5" customHeight="1">
      <c r="A497" s="265"/>
      <c r="B497" s="32" t="s">
        <v>608</v>
      </c>
      <c r="C497" s="26"/>
      <c r="D497" s="35">
        <f t="shared" si="50"/>
        <v>0</v>
      </c>
      <c r="E497" s="27"/>
      <c r="F497" s="27"/>
      <c r="G497" s="35">
        <f t="shared" si="51"/>
        <v>0</v>
      </c>
      <c r="H497" s="27"/>
      <c r="I497" s="27">
        <v>0</v>
      </c>
      <c r="J497" s="35">
        <f t="shared" si="52"/>
        <v>0</v>
      </c>
      <c r="K497" s="27"/>
      <c r="L497" s="27">
        <v>0</v>
      </c>
      <c r="M497" s="35">
        <f t="shared" si="53"/>
        <v>0</v>
      </c>
      <c r="N497" s="27"/>
      <c r="O497" s="27">
        <v>0</v>
      </c>
      <c r="P497" s="33"/>
    </row>
    <row r="498" spans="1:16" s="46" customFormat="1" ht="19.5" customHeight="1">
      <c r="A498" s="266"/>
      <c r="B498" s="48" t="s">
        <v>39</v>
      </c>
      <c r="C498" s="49"/>
      <c r="D498" s="50">
        <f>E498+F498</f>
        <v>0</v>
      </c>
      <c r="E498" s="51"/>
      <c r="F498" s="51"/>
      <c r="G498" s="50">
        <f>H498+I498</f>
        <v>0</v>
      </c>
      <c r="H498" s="51"/>
      <c r="I498" s="51">
        <v>0</v>
      </c>
      <c r="J498" s="50">
        <f>K498+L498</f>
        <v>0</v>
      </c>
      <c r="K498" s="51"/>
      <c r="L498" s="51">
        <v>0</v>
      </c>
      <c r="M498" s="50">
        <f>N498+O498</f>
        <v>0</v>
      </c>
      <c r="N498" s="51"/>
      <c r="O498" s="51">
        <v>0</v>
      </c>
      <c r="P498" s="52"/>
    </row>
    <row r="500" spans="1:16" ht="20.100000000000001" customHeight="1">
      <c r="C500" s="36">
        <f>C475+C498</f>
        <v>0</v>
      </c>
      <c r="D500" s="36">
        <f t="shared" ref="D500:O500" si="54">D475+D498</f>
        <v>0</v>
      </c>
      <c r="E500" s="36">
        <f t="shared" si="54"/>
        <v>0</v>
      </c>
      <c r="F500" s="36">
        <f t="shared" si="54"/>
        <v>0</v>
      </c>
      <c r="G500" s="36">
        <f t="shared" si="54"/>
        <v>0</v>
      </c>
      <c r="H500" s="36">
        <f t="shared" si="54"/>
        <v>0</v>
      </c>
      <c r="I500" s="36">
        <f t="shared" si="54"/>
        <v>0</v>
      </c>
      <c r="J500" s="36">
        <f t="shared" si="54"/>
        <v>0</v>
      </c>
      <c r="K500" s="36">
        <f t="shared" si="54"/>
        <v>0</v>
      </c>
      <c r="L500" s="36">
        <f t="shared" si="54"/>
        <v>0</v>
      </c>
      <c r="M500" s="36">
        <f t="shared" si="54"/>
        <v>0</v>
      </c>
      <c r="N500" s="36">
        <f t="shared" si="54"/>
        <v>0</v>
      </c>
      <c r="O500" s="36">
        <f t="shared" si="54"/>
        <v>0</v>
      </c>
    </row>
  </sheetData>
  <mergeCells count="41">
    <mergeCell ref="M2:O2"/>
    <mergeCell ref="P2:P3"/>
    <mergeCell ref="A52:A76"/>
    <mergeCell ref="A2:B3"/>
    <mergeCell ref="D2:F2"/>
    <mergeCell ref="G2:I2"/>
    <mergeCell ref="J2:L2"/>
    <mergeCell ref="A4:B4"/>
    <mergeCell ref="A5:B5"/>
    <mergeCell ref="A6:A26"/>
    <mergeCell ref="A27:A33"/>
    <mergeCell ref="A34:A51"/>
    <mergeCell ref="A227:A246"/>
    <mergeCell ref="A77:A92"/>
    <mergeCell ref="A93:A101"/>
    <mergeCell ref="A102:A124"/>
    <mergeCell ref="A125:A126"/>
    <mergeCell ref="A127:A151"/>
    <mergeCell ref="A152:A158"/>
    <mergeCell ref="A159:A176"/>
    <mergeCell ref="A177:A185"/>
    <mergeCell ref="A186:A201"/>
    <mergeCell ref="A202:A212"/>
    <mergeCell ref="A213:A226"/>
    <mergeCell ref="A402:A412"/>
    <mergeCell ref="A247:A251"/>
    <mergeCell ref="A252:A276"/>
    <mergeCell ref="A277:A287"/>
    <mergeCell ref="A288:A301"/>
    <mergeCell ref="A302:A311"/>
    <mergeCell ref="A312:A326"/>
    <mergeCell ref="A327:A351"/>
    <mergeCell ref="A352:A354"/>
    <mergeCell ref="A355:A376"/>
    <mergeCell ref="A377:A383"/>
    <mergeCell ref="A384:A401"/>
    <mergeCell ref="A413:A426"/>
    <mergeCell ref="A427:A438"/>
    <mergeCell ref="A439:A451"/>
    <mergeCell ref="A452:A475"/>
    <mergeCell ref="A476:A498"/>
  </mergeCells>
  <phoneticPr fontId="7" type="noConversion"/>
  <printOptions horizontalCentered="1"/>
  <pageMargins left="0.59055118110236227" right="0.59055118110236227" top="0.6692913385826772" bottom="0.98425196850393704" header="0.23622047244094491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C501"/>
  <sheetViews>
    <sheetView showZeros="0" view="pageBreakPreview" topLeftCell="C1" zoomScaleNormal="85" zoomScaleSheetLayoutView="100" workbookViewId="0">
      <selection activeCell="H15" sqref="H15"/>
    </sheetView>
  </sheetViews>
  <sheetFormatPr defaultColWidth="9.375" defaultRowHeight="18" customHeight="1" outlineLevelCol="1"/>
  <cols>
    <col min="1" max="4" width="7.625" style="193" customWidth="1"/>
    <col min="5" max="5" width="7.625" style="193" hidden="1" customWidth="1" outlineLevel="1"/>
    <col min="6" max="6" width="7.625" style="193" customWidth="1" collapsed="1"/>
    <col min="7" max="10" width="7.625" style="193" customWidth="1"/>
    <col min="11" max="11" width="7.625" style="193" hidden="1" customWidth="1" outlineLevel="1"/>
    <col min="12" max="12" width="7.625" style="193" customWidth="1" collapsed="1"/>
    <col min="13" max="16" width="7.625" style="193" customWidth="1"/>
    <col min="17" max="17" width="7.625" style="193" hidden="1" customWidth="1" outlineLevel="1"/>
    <col min="18" max="18" width="7.625" style="193" customWidth="1" collapsed="1"/>
    <col min="19" max="22" width="7.625" style="193" customWidth="1"/>
    <col min="23" max="23" width="7.625" style="193" hidden="1" customWidth="1" outlineLevel="1"/>
    <col min="24" max="24" width="7.625" style="193" customWidth="1" collapsed="1"/>
    <col min="25" max="27" width="7.625" style="193" customWidth="1"/>
    <col min="28" max="16384" width="9.375" style="193"/>
  </cols>
  <sheetData>
    <row r="1" spans="1:29" s="100" customFormat="1" ht="20.100000000000001" customHeight="1">
      <c r="A1" s="67" t="s">
        <v>905</v>
      </c>
    </row>
    <row r="2" spans="1:29" s="100" customFormat="1" ht="20.100000000000001" customHeight="1">
      <c r="A2" s="67" t="s">
        <v>904</v>
      </c>
      <c r="D2" s="101"/>
      <c r="E2" s="101"/>
      <c r="F2" s="101"/>
      <c r="H2" s="101"/>
      <c r="I2" s="101"/>
    </row>
    <row r="3" spans="1:29" ht="18" customHeight="1">
      <c r="A3" s="233" t="s">
        <v>1325</v>
      </c>
      <c r="B3" s="233"/>
      <c r="C3" s="233"/>
      <c r="D3" s="227" t="s">
        <v>1566</v>
      </c>
      <c r="E3" s="228"/>
      <c r="F3" s="228"/>
      <c r="G3" s="228"/>
      <c r="H3" s="228"/>
      <c r="I3" s="229"/>
      <c r="J3" s="227" t="s">
        <v>1567</v>
      </c>
      <c r="K3" s="228"/>
      <c r="L3" s="228"/>
      <c r="M3" s="228"/>
      <c r="N3" s="228"/>
      <c r="O3" s="229"/>
      <c r="P3" s="227" t="s">
        <v>1249</v>
      </c>
      <c r="Q3" s="228"/>
      <c r="R3" s="228"/>
      <c r="S3" s="228"/>
      <c r="T3" s="228"/>
      <c r="U3" s="229"/>
      <c r="V3" s="227" t="s">
        <v>1568</v>
      </c>
      <c r="W3" s="228"/>
      <c r="X3" s="228"/>
      <c r="Y3" s="228"/>
      <c r="Z3" s="228"/>
      <c r="AA3" s="229"/>
      <c r="AC3" s="191" t="s">
        <v>1249</v>
      </c>
    </row>
    <row r="4" spans="1:29" ht="18" customHeight="1">
      <c r="A4" s="233"/>
      <c r="B4" s="233"/>
      <c r="C4" s="233"/>
      <c r="D4" s="194" t="s">
        <v>1326</v>
      </c>
      <c r="E4" s="200" t="s">
        <v>1571</v>
      </c>
      <c r="F4" s="194" t="s">
        <v>1327</v>
      </c>
      <c r="G4" s="194" t="s">
        <v>1328</v>
      </c>
      <c r="H4" s="194" t="s">
        <v>1329</v>
      </c>
      <c r="I4" s="194" t="s">
        <v>1330</v>
      </c>
      <c r="J4" s="194" t="s">
        <v>1326</v>
      </c>
      <c r="K4" s="200" t="s">
        <v>1571</v>
      </c>
      <c r="L4" s="194" t="s">
        <v>1327</v>
      </c>
      <c r="M4" s="194" t="s">
        <v>1328</v>
      </c>
      <c r="N4" s="194" t="s">
        <v>1329</v>
      </c>
      <c r="O4" s="194" t="s">
        <v>1330</v>
      </c>
      <c r="P4" s="194" t="s">
        <v>1326</v>
      </c>
      <c r="Q4" s="200" t="s">
        <v>1571</v>
      </c>
      <c r="R4" s="194" t="s">
        <v>1327</v>
      </c>
      <c r="S4" s="194" t="s">
        <v>1328</v>
      </c>
      <c r="T4" s="194" t="s">
        <v>1329</v>
      </c>
      <c r="U4" s="194" t="s">
        <v>1330</v>
      </c>
      <c r="V4" s="194" t="s">
        <v>1326</v>
      </c>
      <c r="W4" s="200" t="s">
        <v>1571</v>
      </c>
      <c r="X4" s="194" t="s">
        <v>1327</v>
      </c>
      <c r="Y4" s="194" t="s">
        <v>1328</v>
      </c>
      <c r="Z4" s="194" t="s">
        <v>1329</v>
      </c>
      <c r="AA4" s="194" t="s">
        <v>1330</v>
      </c>
      <c r="AC4" s="191" t="str">
        <f>IF(SUM(P5:U5)-Q5=SUM('2.사회적인구 집계'!M5:P5)-SUM('2.사회적인구 집계'!H5:K5),"OK","NG")</f>
        <v>OK</v>
      </c>
    </row>
    <row r="5" spans="1:29" ht="18" customHeight="1">
      <c r="A5" s="233" t="s">
        <v>1331</v>
      </c>
      <c r="B5" s="233"/>
      <c r="C5" s="233"/>
      <c r="D5" s="192">
        <f>D6+D35+D94+D126+D160+D187+D214+D248+D289+D313+D356+D385+D414+D440+D477</f>
        <v>128965</v>
      </c>
      <c r="E5" s="201">
        <f t="shared" ref="E5" si="0">E6+E35+E94+E126+E160+E187+E214+E248+E289+E313+E356+E385+E414+E440+E477</f>
        <v>132476</v>
      </c>
      <c r="F5" s="192">
        <f t="shared" ref="F5:I5" si="1">F6+F35+F94+F126+F160+F187+F214+F248+F289+F313+F356+F385+F414+F440+F477</f>
        <v>130469</v>
      </c>
      <c r="G5" s="192">
        <f t="shared" si="1"/>
        <v>133201</v>
      </c>
      <c r="H5" s="192">
        <f t="shared" si="1"/>
        <v>136221</v>
      </c>
      <c r="I5" s="192">
        <f t="shared" si="1"/>
        <v>138561</v>
      </c>
      <c r="J5" s="204">
        <f>J6+J35+J94+J126+J160+J187+J214+J248+J289+J313+J356+J385+J414+J440+J477</f>
        <v>0</v>
      </c>
      <c r="K5" s="204">
        <f t="shared" ref="K5:L5" si="2">K6+K35+K94+K126+K160+K187+K214+K248+K289+K313+K356+K385+K414+K440+K477</f>
        <v>3340</v>
      </c>
      <c r="L5" s="204">
        <f t="shared" si="2"/>
        <v>3312</v>
      </c>
      <c r="M5" s="204">
        <f t="shared" ref="M5" si="3">M6+M35+M94+M126+M160+M187+M214+M248+M289+M313+M356+M385+M414+M440+M477</f>
        <v>7358</v>
      </c>
      <c r="N5" s="204">
        <f t="shared" ref="N5" si="4">N6+N35+N94+N126+N160+N187+N214+N248+N289+N313+N356+N385+N414+N440+N477</f>
        <v>7358</v>
      </c>
      <c r="O5" s="204">
        <f t="shared" ref="O5" si="5">O6+O35+O94+O126+O160+O187+O214+O248+O289+O313+O356+O385+O414+O440+O477</f>
        <v>7358</v>
      </c>
      <c r="P5" s="204">
        <f>P6+P35+P94+P126+P160+P187+P214+P248+P289+P313+P356+P385+P414+P440+P477</f>
        <v>0</v>
      </c>
      <c r="Q5" s="204">
        <f t="shared" ref="Q5:R5" si="6">Q6+Q35+Q94+Q126+Q160+Q187+Q214+Q248+Q289+Q313+Q356+Q385+Q414+Q440+Q477</f>
        <v>3340</v>
      </c>
      <c r="R5" s="204">
        <f t="shared" si="6"/>
        <v>3312</v>
      </c>
      <c r="S5" s="204">
        <f t="shared" ref="S5" si="7">S6+S35+S94+S126+S160+S187+S214+S248+S289+S313+S356+S385+S414+S440+S477</f>
        <v>7358</v>
      </c>
      <c r="T5" s="204">
        <f t="shared" ref="T5" si="8">T6+T35+T94+T126+T160+T187+T214+T248+T289+T313+T356+T385+T414+T440+T477</f>
        <v>7358</v>
      </c>
      <c r="U5" s="204">
        <f t="shared" ref="U5" si="9">U6+U35+U94+U126+U160+U187+U214+U248+U289+U313+U356+U385+U414+U440+U477</f>
        <v>7358</v>
      </c>
      <c r="V5" s="204">
        <f>V6+V35+V94+V126+V160+V187+V214+V248+V289+V313+V356+V385+V414+V440+V477</f>
        <v>128965</v>
      </c>
      <c r="W5" s="204">
        <f t="shared" ref="W5:X5" si="10">W6+W35+W94+W126+W160+W187+W214+W248+W289+W313+W356+W385+W414+W440+W477</f>
        <v>132476</v>
      </c>
      <c r="X5" s="204">
        <f t="shared" si="10"/>
        <v>130469</v>
      </c>
      <c r="Y5" s="204">
        <f t="shared" ref="Y5" si="11">Y6+Y35+Y94+Y126+Y160+Y187+Y214+Y248+Y289+Y313+Y356+Y385+Y414+Y440+Y477</f>
        <v>133201</v>
      </c>
      <c r="Z5" s="204">
        <f t="shared" ref="Z5" si="12">Z6+Z35+Z94+Z126+Z160+Z187+Z214+Z248+Z289+Z313+Z356+Z385+Z414+Z440+Z477</f>
        <v>136221</v>
      </c>
      <c r="AA5" s="204">
        <f t="shared" ref="AA5" si="13">AA6+AA35+AA94+AA126+AA160+AA187+AA214+AA248+AA289+AA313+AA356+AA385+AA414+AA440+AA477</f>
        <v>138561</v>
      </c>
    </row>
    <row r="6" spans="1:29" ht="18" customHeight="1">
      <c r="A6" s="195" t="s">
        <v>1332</v>
      </c>
      <c r="B6" s="234" t="s">
        <v>1333</v>
      </c>
      <c r="C6" s="235"/>
      <c r="D6" s="196">
        <f>SUM(D7:D34)</f>
        <v>10575</v>
      </c>
      <c r="E6" s="196">
        <f t="shared" ref="E6" si="14">SUM(E7:E34)</f>
        <v>10869</v>
      </c>
      <c r="F6" s="196">
        <f t="shared" ref="F6:AA6" si="15">SUM(F7:F34)</f>
        <v>10689</v>
      </c>
      <c r="G6" s="196">
        <f t="shared" si="15"/>
        <v>10935</v>
      </c>
      <c r="H6" s="196">
        <f t="shared" si="15"/>
        <v>11184</v>
      </c>
      <c r="I6" s="196">
        <f t="shared" si="15"/>
        <v>11359</v>
      </c>
      <c r="J6" s="205">
        <f t="shared" ref="J6:O6" si="16">P5-J35-J94-J126-J160-J187-J214-J248-J289-J313-J356-J385-J414-J440-J477</f>
        <v>0</v>
      </c>
      <c r="K6" s="205">
        <f t="shared" si="16"/>
        <v>273</v>
      </c>
      <c r="L6" s="205">
        <f t="shared" si="16"/>
        <v>268</v>
      </c>
      <c r="M6" s="205">
        <f t="shared" si="16"/>
        <v>603</v>
      </c>
      <c r="N6" s="205">
        <f t="shared" si="16"/>
        <v>603</v>
      </c>
      <c r="O6" s="205">
        <f t="shared" si="16"/>
        <v>603</v>
      </c>
      <c r="P6" s="205">
        <f t="shared" si="15"/>
        <v>0</v>
      </c>
      <c r="Q6" s="205">
        <f t="shared" si="15"/>
        <v>0</v>
      </c>
      <c r="R6" s="205">
        <f t="shared" si="15"/>
        <v>0</v>
      </c>
      <c r="S6" s="205">
        <f t="shared" si="15"/>
        <v>0</v>
      </c>
      <c r="T6" s="205">
        <f t="shared" si="15"/>
        <v>0</v>
      </c>
      <c r="U6" s="205">
        <f t="shared" si="15"/>
        <v>0</v>
      </c>
      <c r="V6" s="205">
        <f t="shared" si="15"/>
        <v>10575</v>
      </c>
      <c r="W6" s="205">
        <f t="shared" ref="W6" si="17">SUM(W7:W34)</f>
        <v>10596</v>
      </c>
      <c r="X6" s="205">
        <f t="shared" si="15"/>
        <v>10421</v>
      </c>
      <c r="Y6" s="205">
        <f t="shared" si="15"/>
        <v>10332</v>
      </c>
      <c r="Z6" s="205">
        <f t="shared" si="15"/>
        <v>10581</v>
      </c>
      <c r="AA6" s="205">
        <f t="shared" si="15"/>
        <v>10756</v>
      </c>
    </row>
    <row r="7" spans="1:29" ht="18" customHeight="1">
      <c r="A7" s="194" t="s">
        <v>1332</v>
      </c>
      <c r="B7" s="194" t="s">
        <v>1334</v>
      </c>
      <c r="C7" s="197" t="s">
        <v>123</v>
      </c>
      <c r="D7" s="192">
        <f>VLOOKUP($C7,'[7]2.생잔모형인구'!$C$5:$J$499,2,FALSE)</f>
        <v>512</v>
      </c>
      <c r="E7" s="201">
        <f>VLOOKUP($C7,'[7]2.생잔모형인구'!$C$5:$J$499,4,FALSE)</f>
        <v>536</v>
      </c>
      <c r="F7" s="192">
        <f>VLOOKUP($C7,'[7]2.생잔모형인구'!$C$5:$J$499,5,FALSE)</f>
        <v>509</v>
      </c>
      <c r="G7" s="192">
        <f>VLOOKUP($C7,'[7]2.생잔모형인구'!$C$5:$J$499,6,FALSE)</f>
        <v>541</v>
      </c>
      <c r="H7" s="192">
        <f>VLOOKUP($C7,'[7]2.생잔모형인구'!$C$5:$J$499,7,FALSE)</f>
        <v>556</v>
      </c>
      <c r="I7" s="192">
        <f>VLOOKUP($C7,'[7]2.생잔모형인구'!$C$5:$J$499,8,FALSE)</f>
        <v>546</v>
      </c>
      <c r="J7" s="206">
        <f>J6-SUM(J8:J34)</f>
        <v>0</v>
      </c>
      <c r="K7" s="206">
        <f>K6-SUM(K8:K34)</f>
        <v>14</v>
      </c>
      <c r="L7" s="206">
        <f>L6-SUM(L8:L34)</f>
        <v>10</v>
      </c>
      <c r="M7" s="206">
        <f t="shared" ref="M7:O7" si="18">M6-SUM(M8:M34)</f>
        <v>30</v>
      </c>
      <c r="N7" s="206">
        <f t="shared" si="18"/>
        <v>30</v>
      </c>
      <c r="O7" s="206">
        <f t="shared" si="18"/>
        <v>30</v>
      </c>
      <c r="P7" s="204">
        <v>0</v>
      </c>
      <c r="Q7" s="204"/>
      <c r="R7" s="206">
        <f>IF(ISERROR(VLOOKUP($C7,'2.사회적인구 행정구역별 집계'!$C$6:$M$73,2,FALSE)),0,(VLOOKUP($C7,'2.사회적인구 행정구역별 집계'!$C$6:$M$73,8,FALSE)-VLOOKUP($C7,'2.사회적인구 행정구역별 집계'!$C$6:$M$73,3,FALSE)))</f>
        <v>0</v>
      </c>
      <c r="S7" s="206">
        <f>IF(ISERROR(VLOOKUP($C7,'2.사회적인구 행정구역별 집계'!$C$6:$M$73,2,FALSE)),0,(VLOOKUP($C7,'2.사회적인구 행정구역별 집계'!$C$6:$M$73,9,FALSE)-VLOOKUP($C7,'2.사회적인구 행정구역별 집계'!$C$6:$M$73,4,FALSE)))</f>
        <v>0</v>
      </c>
      <c r="T7" s="206">
        <f>IF(ISERROR(VLOOKUP($C7,'2.사회적인구 행정구역별 집계'!$C$6:$M$73,2,FALSE)),0,(VLOOKUP($C7,'2.사회적인구 행정구역별 집계'!$C$6:$M$73,10,FALSE)-VLOOKUP($C7,'2.사회적인구 행정구역별 집계'!$C$6:$M$73,5,FALSE)))</f>
        <v>0</v>
      </c>
      <c r="U7" s="206">
        <f>IF(ISERROR(VLOOKUP($C7,'2.사회적인구 행정구역별 집계'!$C$6:$M$73,2,FALSE)),0,(VLOOKUP($C7,'2.사회적인구 행정구역별 집계'!$C$6:$M$73,11,FALSE)-VLOOKUP($C7,'2.사회적인구 행정구역별 집계'!$C$6:$M$73,6,FALSE)))</f>
        <v>0</v>
      </c>
      <c r="V7" s="189">
        <f t="shared" ref="V7:AA7" si="19">D7-J7+P7</f>
        <v>512</v>
      </c>
      <c r="W7" s="189">
        <f t="shared" si="19"/>
        <v>522</v>
      </c>
      <c r="X7" s="189">
        <f t="shared" si="19"/>
        <v>499</v>
      </c>
      <c r="Y7" s="189">
        <f t="shared" si="19"/>
        <v>511</v>
      </c>
      <c r="Z7" s="189">
        <f t="shared" si="19"/>
        <v>526</v>
      </c>
      <c r="AA7" s="189">
        <f t="shared" si="19"/>
        <v>516</v>
      </c>
    </row>
    <row r="8" spans="1:29" ht="18" customHeight="1">
      <c r="A8" s="194" t="s">
        <v>1332</v>
      </c>
      <c r="B8" s="194" t="s">
        <v>1335</v>
      </c>
      <c r="C8" s="197" t="s">
        <v>124</v>
      </c>
      <c r="D8" s="192">
        <f>VLOOKUP($C8,'[7]2.생잔모형인구'!$C$5:$J$499,2,FALSE)</f>
        <v>321</v>
      </c>
      <c r="E8" s="201">
        <f>VLOOKUP($C8,'[7]2.생잔모형인구'!$C$5:$J$499,4,FALSE)</f>
        <v>330</v>
      </c>
      <c r="F8" s="201">
        <f>VLOOKUP($C8,'[7]2.생잔모형인구'!$C$5:$J$499,5,FALSE)</f>
        <v>325</v>
      </c>
      <c r="G8" s="201">
        <f>VLOOKUP($C8,'[7]2.생잔모형인구'!$C$5:$J$499,6,FALSE)</f>
        <v>332</v>
      </c>
      <c r="H8" s="201">
        <f>VLOOKUP($C8,'[7]2.생잔모형인구'!$C$5:$J$499,7,FALSE)</f>
        <v>339</v>
      </c>
      <c r="I8" s="201">
        <f>VLOOKUP($C8,'[7]2.생잔모형인구'!$C$5:$J$499,8,FALSE)</f>
        <v>345</v>
      </c>
      <c r="J8" s="206">
        <f>ROUND(P$5*'[7]2.생잔모형인구'!$E6,0)</f>
        <v>0</v>
      </c>
      <c r="K8" s="206">
        <f>ROUND(Q$5*'[7]2.생잔모형인구'!$E6,0)</f>
        <v>8</v>
      </c>
      <c r="L8" s="206">
        <f>ROUND(R$5*'[7]2.생잔모형인구'!$E6,0)</f>
        <v>8</v>
      </c>
      <c r="M8" s="206">
        <f>ROUND(S$5*'[7]2.생잔모형인구'!$E6,0)</f>
        <v>18</v>
      </c>
      <c r="N8" s="206">
        <f>ROUND(T$5*'[7]2.생잔모형인구'!$E6,0)</f>
        <v>18</v>
      </c>
      <c r="O8" s="206">
        <f>ROUND(U$5*'[7]2.생잔모형인구'!$E6,0)</f>
        <v>18</v>
      </c>
      <c r="P8" s="204">
        <v>0</v>
      </c>
      <c r="Q8" s="204"/>
      <c r="R8" s="206">
        <f>IF(ISERROR(VLOOKUP($C8,'2.사회적인구 행정구역별 집계'!$C$6:$M$73,2,FALSE)),0,(VLOOKUP($C8,'2.사회적인구 행정구역별 집계'!$C$6:$M$73,8,FALSE)-VLOOKUP($C8,'2.사회적인구 행정구역별 집계'!$C$6:$M$73,3,FALSE)))</f>
        <v>0</v>
      </c>
      <c r="S8" s="206">
        <f>IF(ISERROR(VLOOKUP($C8,'2.사회적인구 행정구역별 집계'!$C$6:$M$73,2,FALSE)),0,(VLOOKUP($C8,'2.사회적인구 행정구역별 집계'!$C$6:$M$73,9,FALSE)-VLOOKUP($C8,'2.사회적인구 행정구역별 집계'!$C$6:$M$73,4,FALSE)))</f>
        <v>0</v>
      </c>
      <c r="T8" s="206">
        <f>IF(ISERROR(VLOOKUP($C8,'2.사회적인구 행정구역별 집계'!$C$6:$M$73,2,FALSE)),0,(VLOOKUP($C8,'2.사회적인구 행정구역별 집계'!$C$6:$M$73,10,FALSE)-VLOOKUP($C8,'2.사회적인구 행정구역별 집계'!$C$6:$M$73,5,FALSE)))</f>
        <v>0</v>
      </c>
      <c r="U8" s="206">
        <f>IF(ISERROR(VLOOKUP($C8,'2.사회적인구 행정구역별 집계'!$C$6:$M$73,2,FALSE)),0,(VLOOKUP($C8,'2.사회적인구 행정구역별 집계'!$C$6:$M$73,11,FALSE)-VLOOKUP($C8,'2.사회적인구 행정구역별 집계'!$C$6:$M$73,6,FALSE)))</f>
        <v>0</v>
      </c>
      <c r="V8" s="189">
        <f t="shared" ref="V8:V34" si="20">D8-J8+P8</f>
        <v>321</v>
      </c>
      <c r="W8" s="189">
        <f t="shared" ref="W8:X34" si="21">E8-K8+Q8</f>
        <v>322</v>
      </c>
      <c r="X8" s="189">
        <f t="shared" si="21"/>
        <v>317</v>
      </c>
      <c r="Y8" s="189">
        <f t="shared" ref="Y8:Y34" si="22">G8-M8+S8</f>
        <v>314</v>
      </c>
      <c r="Z8" s="189">
        <f t="shared" ref="Z8:Z34" si="23">H8-N8+T8</f>
        <v>321</v>
      </c>
      <c r="AA8" s="189">
        <f t="shared" ref="AA8:AA34" si="24">I8-O8+U8</f>
        <v>327</v>
      </c>
    </row>
    <row r="9" spans="1:29" ht="18" customHeight="1">
      <c r="A9" s="194" t="s">
        <v>1332</v>
      </c>
      <c r="B9" s="194" t="s">
        <v>1335</v>
      </c>
      <c r="C9" s="197" t="s">
        <v>125</v>
      </c>
      <c r="D9" s="192">
        <f>VLOOKUP($C9,'[7]2.생잔모형인구'!$C$5:$J$499,2,FALSE)</f>
        <v>301</v>
      </c>
      <c r="E9" s="201">
        <f>VLOOKUP($C9,'[7]2.생잔모형인구'!$C$5:$J$499,4,FALSE)</f>
        <v>309</v>
      </c>
      <c r="F9" s="201">
        <f>VLOOKUP($C9,'[7]2.생잔모형인구'!$C$5:$J$499,5,FALSE)</f>
        <v>305</v>
      </c>
      <c r="G9" s="201">
        <f>VLOOKUP($C9,'[7]2.생잔모형인구'!$C$5:$J$499,6,FALSE)</f>
        <v>311</v>
      </c>
      <c r="H9" s="201">
        <f>VLOOKUP($C9,'[7]2.생잔모형인구'!$C$5:$J$499,7,FALSE)</f>
        <v>318</v>
      </c>
      <c r="I9" s="201">
        <f>VLOOKUP($C9,'[7]2.생잔모형인구'!$C$5:$J$499,8,FALSE)</f>
        <v>323</v>
      </c>
      <c r="J9" s="206">
        <f>ROUND(P$5*'[7]2.생잔모형인구'!$E7,0)</f>
        <v>0</v>
      </c>
      <c r="K9" s="206">
        <f>ROUND(Q$5*'[7]2.생잔모형인구'!$E7,0)</f>
        <v>8</v>
      </c>
      <c r="L9" s="206">
        <f>ROUND(R$5*'[7]2.생잔모형인구'!$E7,0)</f>
        <v>8</v>
      </c>
      <c r="M9" s="206">
        <f>ROUND(S$5*'[7]2.생잔모형인구'!$E7,0)</f>
        <v>17</v>
      </c>
      <c r="N9" s="206">
        <f>ROUND(T$5*'[7]2.생잔모형인구'!$E7,0)</f>
        <v>17</v>
      </c>
      <c r="O9" s="206">
        <f>ROUND(U$5*'[7]2.생잔모형인구'!$E7,0)</f>
        <v>17</v>
      </c>
      <c r="P9" s="204">
        <v>0</v>
      </c>
      <c r="Q9" s="204"/>
      <c r="R9" s="206">
        <f>IF(ISERROR(VLOOKUP($C9,'2.사회적인구 행정구역별 집계'!$C$6:$M$73,2,FALSE)),0,(VLOOKUP($C9,'2.사회적인구 행정구역별 집계'!$C$6:$M$73,8,FALSE)-VLOOKUP($C9,'2.사회적인구 행정구역별 집계'!$C$6:$M$73,3,FALSE)))</f>
        <v>0</v>
      </c>
      <c r="S9" s="206">
        <f>IF(ISERROR(VLOOKUP($C9,'2.사회적인구 행정구역별 집계'!$C$6:$M$73,2,FALSE)),0,(VLOOKUP($C9,'2.사회적인구 행정구역별 집계'!$C$6:$M$73,9,FALSE)-VLOOKUP($C9,'2.사회적인구 행정구역별 집계'!$C$6:$M$73,4,FALSE)))</f>
        <v>0</v>
      </c>
      <c r="T9" s="206">
        <f>IF(ISERROR(VLOOKUP($C9,'2.사회적인구 행정구역별 집계'!$C$6:$M$73,2,FALSE)),0,(VLOOKUP($C9,'2.사회적인구 행정구역별 집계'!$C$6:$M$73,10,FALSE)-VLOOKUP($C9,'2.사회적인구 행정구역별 집계'!$C$6:$M$73,5,FALSE)))</f>
        <v>0</v>
      </c>
      <c r="U9" s="206">
        <f>IF(ISERROR(VLOOKUP($C9,'2.사회적인구 행정구역별 집계'!$C$6:$M$73,2,FALSE)),0,(VLOOKUP($C9,'2.사회적인구 행정구역별 집계'!$C$6:$M$73,11,FALSE)-VLOOKUP($C9,'2.사회적인구 행정구역별 집계'!$C$6:$M$73,6,FALSE)))</f>
        <v>0</v>
      </c>
      <c r="V9" s="189">
        <f t="shared" si="20"/>
        <v>301</v>
      </c>
      <c r="W9" s="189">
        <f t="shared" si="21"/>
        <v>301</v>
      </c>
      <c r="X9" s="189">
        <f t="shared" si="21"/>
        <v>297</v>
      </c>
      <c r="Y9" s="189">
        <f t="shared" si="22"/>
        <v>294</v>
      </c>
      <c r="Z9" s="189">
        <f t="shared" si="23"/>
        <v>301</v>
      </c>
      <c r="AA9" s="189">
        <f t="shared" si="24"/>
        <v>306</v>
      </c>
    </row>
    <row r="10" spans="1:29" ht="18" customHeight="1">
      <c r="A10" s="194" t="s">
        <v>1332</v>
      </c>
      <c r="B10" s="194" t="s">
        <v>1336</v>
      </c>
      <c r="C10" s="197" t="s">
        <v>126</v>
      </c>
      <c r="D10" s="192">
        <f>VLOOKUP($C10,'[7]2.생잔모형인구'!$C$5:$J$499,2,FALSE)</f>
        <v>210</v>
      </c>
      <c r="E10" s="201">
        <f>VLOOKUP($C10,'[7]2.생잔모형인구'!$C$5:$J$499,4,FALSE)</f>
        <v>216</v>
      </c>
      <c r="F10" s="201">
        <f>VLOOKUP($C10,'[7]2.생잔모형인구'!$C$5:$J$499,5,FALSE)</f>
        <v>212</v>
      </c>
      <c r="G10" s="201">
        <f>VLOOKUP($C10,'[7]2.생잔모형인구'!$C$5:$J$499,6,FALSE)</f>
        <v>217</v>
      </c>
      <c r="H10" s="201">
        <f>VLOOKUP($C10,'[7]2.생잔모형인구'!$C$5:$J$499,7,FALSE)</f>
        <v>222</v>
      </c>
      <c r="I10" s="201">
        <f>VLOOKUP($C10,'[7]2.생잔모형인구'!$C$5:$J$499,8,FALSE)</f>
        <v>226</v>
      </c>
      <c r="J10" s="206">
        <f>ROUND(P$5*'[7]2.생잔모형인구'!$E8,0)</f>
        <v>0</v>
      </c>
      <c r="K10" s="206">
        <f>ROUND(Q$5*'[7]2.생잔모형인구'!$E8,0)</f>
        <v>5</v>
      </c>
      <c r="L10" s="206">
        <f>ROUND(R$5*'[7]2.생잔모형인구'!$E8,0)</f>
        <v>5</v>
      </c>
      <c r="M10" s="206">
        <f>ROUND(S$5*'[7]2.생잔모형인구'!$E8,0)</f>
        <v>12</v>
      </c>
      <c r="N10" s="206">
        <f>ROUND(T$5*'[7]2.생잔모형인구'!$E8,0)</f>
        <v>12</v>
      </c>
      <c r="O10" s="206">
        <f>ROUND(U$5*'[7]2.생잔모형인구'!$E8,0)</f>
        <v>12</v>
      </c>
      <c r="P10" s="204">
        <v>0</v>
      </c>
      <c r="Q10" s="204"/>
      <c r="R10" s="206">
        <f>IF(ISERROR(VLOOKUP($C10,'2.사회적인구 행정구역별 집계'!$C$6:$M$73,2,FALSE)),0,(VLOOKUP($C10,'2.사회적인구 행정구역별 집계'!$C$6:$M$73,8,FALSE)-VLOOKUP($C10,'2.사회적인구 행정구역별 집계'!$C$6:$M$73,3,FALSE)))</f>
        <v>0</v>
      </c>
      <c r="S10" s="206">
        <f>IF(ISERROR(VLOOKUP($C10,'2.사회적인구 행정구역별 집계'!$C$6:$M$73,2,FALSE)),0,(VLOOKUP($C10,'2.사회적인구 행정구역별 집계'!$C$6:$M$73,9,FALSE)-VLOOKUP($C10,'2.사회적인구 행정구역별 집계'!$C$6:$M$73,4,FALSE)))</f>
        <v>0</v>
      </c>
      <c r="T10" s="206">
        <f>IF(ISERROR(VLOOKUP($C10,'2.사회적인구 행정구역별 집계'!$C$6:$M$73,2,FALSE)),0,(VLOOKUP($C10,'2.사회적인구 행정구역별 집계'!$C$6:$M$73,10,FALSE)-VLOOKUP($C10,'2.사회적인구 행정구역별 집계'!$C$6:$M$73,5,FALSE)))</f>
        <v>0</v>
      </c>
      <c r="U10" s="206">
        <f>IF(ISERROR(VLOOKUP($C10,'2.사회적인구 행정구역별 집계'!$C$6:$M$73,2,FALSE)),0,(VLOOKUP($C10,'2.사회적인구 행정구역별 집계'!$C$6:$M$73,11,FALSE)-VLOOKUP($C10,'2.사회적인구 행정구역별 집계'!$C$6:$M$73,6,FALSE)))</f>
        <v>0</v>
      </c>
      <c r="V10" s="189">
        <f t="shared" si="20"/>
        <v>210</v>
      </c>
      <c r="W10" s="189">
        <f t="shared" si="21"/>
        <v>211</v>
      </c>
      <c r="X10" s="189">
        <f t="shared" si="21"/>
        <v>207</v>
      </c>
      <c r="Y10" s="189">
        <f t="shared" si="22"/>
        <v>205</v>
      </c>
      <c r="Z10" s="189">
        <f t="shared" si="23"/>
        <v>210</v>
      </c>
      <c r="AA10" s="189">
        <f t="shared" si="24"/>
        <v>214</v>
      </c>
    </row>
    <row r="11" spans="1:29" ht="18" customHeight="1">
      <c r="A11" s="194" t="s">
        <v>1332</v>
      </c>
      <c r="B11" s="194" t="s">
        <v>1337</v>
      </c>
      <c r="C11" s="197" t="s">
        <v>127</v>
      </c>
      <c r="D11" s="192">
        <f>VLOOKUP($C11,'[7]2.생잔모형인구'!$C$5:$J$499,2,FALSE)</f>
        <v>266</v>
      </c>
      <c r="E11" s="201">
        <f>VLOOKUP($C11,'[7]2.생잔모형인구'!$C$5:$J$499,4,FALSE)</f>
        <v>273</v>
      </c>
      <c r="F11" s="201">
        <f>VLOOKUP($C11,'[7]2.생잔모형인구'!$C$5:$J$499,5,FALSE)</f>
        <v>269</v>
      </c>
      <c r="G11" s="201">
        <f>VLOOKUP($C11,'[7]2.생잔모형인구'!$C$5:$J$499,6,FALSE)</f>
        <v>275</v>
      </c>
      <c r="H11" s="201">
        <f>VLOOKUP($C11,'[7]2.생잔모형인구'!$C$5:$J$499,7,FALSE)</f>
        <v>281</v>
      </c>
      <c r="I11" s="201">
        <f>VLOOKUP($C11,'[7]2.생잔모형인구'!$C$5:$J$499,8,FALSE)</f>
        <v>286</v>
      </c>
      <c r="J11" s="206">
        <f>ROUND(P$5*'[7]2.생잔모형인구'!$E9,0)</f>
        <v>0</v>
      </c>
      <c r="K11" s="206">
        <f>ROUND(Q$5*'[7]2.생잔모형인구'!$E9,0)</f>
        <v>7</v>
      </c>
      <c r="L11" s="206">
        <f>ROUND(R$5*'[7]2.생잔모형인구'!$E9,0)</f>
        <v>7</v>
      </c>
      <c r="M11" s="206">
        <f>ROUND(S$5*'[7]2.생잔모형인구'!$E9,0)</f>
        <v>15</v>
      </c>
      <c r="N11" s="206">
        <f>ROUND(T$5*'[7]2.생잔모형인구'!$E9,0)</f>
        <v>15</v>
      </c>
      <c r="O11" s="206">
        <f>ROUND(U$5*'[7]2.생잔모형인구'!$E9,0)</f>
        <v>15</v>
      </c>
      <c r="P11" s="204">
        <v>0</v>
      </c>
      <c r="Q11" s="204"/>
      <c r="R11" s="206">
        <f>IF(ISERROR(VLOOKUP($C11,'2.사회적인구 행정구역별 집계'!$C$6:$M$73,2,FALSE)),0,(VLOOKUP($C11,'2.사회적인구 행정구역별 집계'!$C$6:$M$73,8,FALSE)-VLOOKUP($C11,'2.사회적인구 행정구역별 집계'!$C$6:$M$73,3,FALSE)))</f>
        <v>0</v>
      </c>
      <c r="S11" s="206">
        <f>IF(ISERROR(VLOOKUP($C11,'2.사회적인구 행정구역별 집계'!$C$6:$M$73,2,FALSE)),0,(VLOOKUP($C11,'2.사회적인구 행정구역별 집계'!$C$6:$M$73,9,FALSE)-VLOOKUP($C11,'2.사회적인구 행정구역별 집계'!$C$6:$M$73,4,FALSE)))</f>
        <v>0</v>
      </c>
      <c r="T11" s="206">
        <f>IF(ISERROR(VLOOKUP($C11,'2.사회적인구 행정구역별 집계'!$C$6:$M$73,2,FALSE)),0,(VLOOKUP($C11,'2.사회적인구 행정구역별 집계'!$C$6:$M$73,10,FALSE)-VLOOKUP($C11,'2.사회적인구 행정구역별 집계'!$C$6:$M$73,5,FALSE)))</f>
        <v>0</v>
      </c>
      <c r="U11" s="206">
        <f>IF(ISERROR(VLOOKUP($C11,'2.사회적인구 행정구역별 집계'!$C$6:$M$73,2,FALSE)),0,(VLOOKUP($C11,'2.사회적인구 행정구역별 집계'!$C$6:$M$73,11,FALSE)-VLOOKUP($C11,'2.사회적인구 행정구역별 집계'!$C$6:$M$73,6,FALSE)))</f>
        <v>0</v>
      </c>
      <c r="V11" s="189">
        <f t="shared" si="20"/>
        <v>266</v>
      </c>
      <c r="W11" s="189">
        <f t="shared" si="21"/>
        <v>266</v>
      </c>
      <c r="X11" s="189">
        <f t="shared" si="21"/>
        <v>262</v>
      </c>
      <c r="Y11" s="189">
        <f t="shared" si="22"/>
        <v>260</v>
      </c>
      <c r="Z11" s="189">
        <f t="shared" si="23"/>
        <v>266</v>
      </c>
      <c r="AA11" s="189">
        <f t="shared" si="24"/>
        <v>271</v>
      </c>
    </row>
    <row r="12" spans="1:29" ht="18" customHeight="1">
      <c r="A12" s="194" t="s">
        <v>1332</v>
      </c>
      <c r="B12" s="194" t="s">
        <v>1338</v>
      </c>
      <c r="C12" s="197" t="s">
        <v>128</v>
      </c>
      <c r="D12" s="192">
        <f>VLOOKUP($C12,'[7]2.생잔모형인구'!$C$5:$J$499,2,FALSE)</f>
        <v>521</v>
      </c>
      <c r="E12" s="201">
        <f>VLOOKUP($C12,'[7]2.생잔모형인구'!$C$5:$J$499,4,FALSE)</f>
        <v>535</v>
      </c>
      <c r="F12" s="201">
        <f>VLOOKUP($C12,'[7]2.생잔모형인구'!$C$5:$J$499,5,FALSE)</f>
        <v>527</v>
      </c>
      <c r="G12" s="201">
        <f>VLOOKUP($C12,'[7]2.생잔모형인구'!$C$5:$J$499,6,FALSE)</f>
        <v>538</v>
      </c>
      <c r="H12" s="201">
        <f>VLOOKUP($C12,'[7]2.생잔모형인구'!$C$5:$J$499,7,FALSE)</f>
        <v>550</v>
      </c>
      <c r="I12" s="201">
        <f>VLOOKUP($C12,'[7]2.생잔모형인구'!$C$5:$J$499,8,FALSE)</f>
        <v>560</v>
      </c>
      <c r="J12" s="206">
        <f>ROUND(P$5*'[7]2.생잔모형인구'!$E10,0)</f>
        <v>0</v>
      </c>
      <c r="K12" s="206">
        <f>ROUND(Q$5*'[7]2.생잔모형인구'!$E10,0)</f>
        <v>13</v>
      </c>
      <c r="L12" s="206">
        <f>ROUND(R$5*'[7]2.생잔모형인구'!$E10,0)</f>
        <v>13</v>
      </c>
      <c r="M12" s="206">
        <f>ROUND(S$5*'[7]2.생잔모형인구'!$E10,0)</f>
        <v>30</v>
      </c>
      <c r="N12" s="206">
        <f>ROUND(T$5*'[7]2.생잔모형인구'!$E10,0)</f>
        <v>30</v>
      </c>
      <c r="O12" s="206">
        <f>ROUND(U$5*'[7]2.생잔모형인구'!$E10,0)</f>
        <v>30</v>
      </c>
      <c r="P12" s="204">
        <v>0</v>
      </c>
      <c r="Q12" s="204"/>
      <c r="R12" s="206">
        <f>IF(ISERROR(VLOOKUP($C12,'2.사회적인구 행정구역별 집계'!$C$6:$M$73,2,FALSE)),0,(VLOOKUP($C12,'2.사회적인구 행정구역별 집계'!$C$6:$M$73,8,FALSE)-VLOOKUP($C12,'2.사회적인구 행정구역별 집계'!$C$6:$M$73,3,FALSE)))</f>
        <v>0</v>
      </c>
      <c r="S12" s="206">
        <f>IF(ISERROR(VLOOKUP($C12,'2.사회적인구 행정구역별 집계'!$C$6:$M$73,2,FALSE)),0,(VLOOKUP($C12,'2.사회적인구 행정구역별 집계'!$C$6:$M$73,9,FALSE)-VLOOKUP($C12,'2.사회적인구 행정구역별 집계'!$C$6:$M$73,4,FALSE)))</f>
        <v>0</v>
      </c>
      <c r="T12" s="206">
        <f>IF(ISERROR(VLOOKUP($C12,'2.사회적인구 행정구역별 집계'!$C$6:$M$73,2,FALSE)),0,(VLOOKUP($C12,'2.사회적인구 행정구역별 집계'!$C$6:$M$73,10,FALSE)-VLOOKUP($C12,'2.사회적인구 행정구역별 집계'!$C$6:$M$73,5,FALSE)))</f>
        <v>0</v>
      </c>
      <c r="U12" s="206">
        <f>IF(ISERROR(VLOOKUP($C12,'2.사회적인구 행정구역별 집계'!$C$6:$M$73,2,FALSE)),0,(VLOOKUP($C12,'2.사회적인구 행정구역별 집계'!$C$6:$M$73,11,FALSE)-VLOOKUP($C12,'2.사회적인구 행정구역별 집계'!$C$6:$M$73,6,FALSE)))</f>
        <v>0</v>
      </c>
      <c r="V12" s="189">
        <f t="shared" si="20"/>
        <v>521</v>
      </c>
      <c r="W12" s="189">
        <f t="shared" si="21"/>
        <v>522</v>
      </c>
      <c r="X12" s="189">
        <f t="shared" si="21"/>
        <v>514</v>
      </c>
      <c r="Y12" s="189">
        <f t="shared" si="22"/>
        <v>508</v>
      </c>
      <c r="Z12" s="189">
        <f t="shared" si="23"/>
        <v>520</v>
      </c>
      <c r="AA12" s="189">
        <f t="shared" si="24"/>
        <v>530</v>
      </c>
    </row>
    <row r="13" spans="1:29" ht="18" customHeight="1">
      <c r="A13" s="194" t="s">
        <v>1332</v>
      </c>
      <c r="B13" s="194" t="s">
        <v>1339</v>
      </c>
      <c r="C13" s="197" t="s">
        <v>129</v>
      </c>
      <c r="D13" s="192">
        <f>VLOOKUP($C13,'[7]2.생잔모형인구'!$C$5:$J$499,2,FALSE)</f>
        <v>373</v>
      </c>
      <c r="E13" s="201">
        <f>VLOOKUP($C13,'[7]2.생잔모형인구'!$C$5:$J$499,4,FALSE)</f>
        <v>383</v>
      </c>
      <c r="F13" s="201">
        <f>VLOOKUP($C13,'[7]2.생잔모형인구'!$C$5:$J$499,5,FALSE)</f>
        <v>377</v>
      </c>
      <c r="G13" s="201">
        <f>VLOOKUP($C13,'[7]2.생잔모형인구'!$C$5:$J$499,6,FALSE)</f>
        <v>385</v>
      </c>
      <c r="H13" s="201">
        <f>VLOOKUP($C13,'[7]2.생잔모형인구'!$C$5:$J$499,7,FALSE)</f>
        <v>394</v>
      </c>
      <c r="I13" s="201">
        <f>VLOOKUP($C13,'[7]2.생잔모형인구'!$C$5:$J$499,8,FALSE)</f>
        <v>401</v>
      </c>
      <c r="J13" s="206">
        <f>ROUND(P$5*'[7]2.생잔모형인구'!$E11,0)</f>
        <v>0</v>
      </c>
      <c r="K13" s="206">
        <f>ROUND(Q$5*'[7]2.생잔모형인구'!$E11,0)</f>
        <v>10</v>
      </c>
      <c r="L13" s="206">
        <f>ROUND(R$5*'[7]2.생잔모형인구'!$E11,0)</f>
        <v>10</v>
      </c>
      <c r="M13" s="206">
        <f>ROUND(S$5*'[7]2.생잔모형인구'!$E11,0)</f>
        <v>21</v>
      </c>
      <c r="N13" s="206">
        <f>ROUND(T$5*'[7]2.생잔모형인구'!$E11,0)</f>
        <v>21</v>
      </c>
      <c r="O13" s="206">
        <f>ROUND(U$5*'[7]2.생잔모형인구'!$E11,0)</f>
        <v>21</v>
      </c>
      <c r="P13" s="204">
        <v>0</v>
      </c>
      <c r="Q13" s="204"/>
      <c r="R13" s="206">
        <f>IF(ISERROR(VLOOKUP($C13,'2.사회적인구 행정구역별 집계'!$C$6:$M$73,2,FALSE)),0,(VLOOKUP($C13,'2.사회적인구 행정구역별 집계'!$C$6:$M$73,8,FALSE)-VLOOKUP($C13,'2.사회적인구 행정구역별 집계'!$C$6:$M$73,3,FALSE)))</f>
        <v>0</v>
      </c>
      <c r="S13" s="206">
        <f>IF(ISERROR(VLOOKUP($C13,'2.사회적인구 행정구역별 집계'!$C$6:$M$73,2,FALSE)),0,(VLOOKUP($C13,'2.사회적인구 행정구역별 집계'!$C$6:$M$73,9,FALSE)-VLOOKUP($C13,'2.사회적인구 행정구역별 집계'!$C$6:$M$73,4,FALSE)))</f>
        <v>0</v>
      </c>
      <c r="T13" s="206">
        <f>IF(ISERROR(VLOOKUP($C13,'2.사회적인구 행정구역별 집계'!$C$6:$M$73,2,FALSE)),0,(VLOOKUP($C13,'2.사회적인구 행정구역별 집계'!$C$6:$M$73,10,FALSE)-VLOOKUP($C13,'2.사회적인구 행정구역별 집계'!$C$6:$M$73,5,FALSE)))</f>
        <v>0</v>
      </c>
      <c r="U13" s="206">
        <f>IF(ISERROR(VLOOKUP($C13,'2.사회적인구 행정구역별 집계'!$C$6:$M$73,2,FALSE)),0,(VLOOKUP($C13,'2.사회적인구 행정구역별 집계'!$C$6:$M$73,11,FALSE)-VLOOKUP($C13,'2.사회적인구 행정구역별 집계'!$C$6:$M$73,6,FALSE)))</f>
        <v>0</v>
      </c>
      <c r="V13" s="189">
        <f t="shared" si="20"/>
        <v>373</v>
      </c>
      <c r="W13" s="189">
        <f t="shared" si="21"/>
        <v>373</v>
      </c>
      <c r="X13" s="189">
        <f t="shared" si="21"/>
        <v>367</v>
      </c>
      <c r="Y13" s="189">
        <f t="shared" si="22"/>
        <v>364</v>
      </c>
      <c r="Z13" s="189">
        <f t="shared" si="23"/>
        <v>373</v>
      </c>
      <c r="AA13" s="189">
        <f t="shared" si="24"/>
        <v>380</v>
      </c>
    </row>
    <row r="14" spans="1:29" ht="18" customHeight="1">
      <c r="A14" s="194" t="s">
        <v>1332</v>
      </c>
      <c r="B14" s="194" t="s">
        <v>1339</v>
      </c>
      <c r="C14" s="197" t="s">
        <v>130</v>
      </c>
      <c r="D14" s="192">
        <f>VLOOKUP($C14,'[7]2.생잔모형인구'!$C$5:$J$499,2,FALSE)</f>
        <v>198</v>
      </c>
      <c r="E14" s="201">
        <f>VLOOKUP($C14,'[7]2.생잔모형인구'!$C$5:$J$499,4,FALSE)</f>
        <v>203</v>
      </c>
      <c r="F14" s="201">
        <f>VLOOKUP($C14,'[7]2.생잔모형인구'!$C$5:$J$499,5,FALSE)</f>
        <v>200</v>
      </c>
      <c r="G14" s="201">
        <f>VLOOKUP($C14,'[7]2.생잔모형인구'!$C$5:$J$499,6,FALSE)</f>
        <v>205</v>
      </c>
      <c r="H14" s="201">
        <f>VLOOKUP($C14,'[7]2.생잔모형인구'!$C$5:$J$499,7,FALSE)</f>
        <v>209</v>
      </c>
      <c r="I14" s="201">
        <f>VLOOKUP($C14,'[7]2.생잔모형인구'!$C$5:$J$499,8,FALSE)</f>
        <v>213</v>
      </c>
      <c r="J14" s="206">
        <f>ROUND(P$5*'[7]2.생잔모형인구'!$E12,0)</f>
        <v>0</v>
      </c>
      <c r="K14" s="206">
        <f>ROUND(Q$5*'[7]2.생잔모형인구'!$E12,0)</f>
        <v>5</v>
      </c>
      <c r="L14" s="206">
        <f>ROUND(R$5*'[7]2.생잔모형인구'!$E12,0)</f>
        <v>5</v>
      </c>
      <c r="M14" s="206">
        <f>ROUND(S$5*'[7]2.생잔모형인구'!$E12,0)</f>
        <v>11</v>
      </c>
      <c r="N14" s="206">
        <f>ROUND(T$5*'[7]2.생잔모형인구'!$E12,0)</f>
        <v>11</v>
      </c>
      <c r="O14" s="206">
        <f>ROUND(U$5*'[7]2.생잔모형인구'!$E12,0)</f>
        <v>11</v>
      </c>
      <c r="P14" s="204">
        <v>0</v>
      </c>
      <c r="Q14" s="204"/>
      <c r="R14" s="206">
        <f>IF(ISERROR(VLOOKUP($C14,'2.사회적인구 행정구역별 집계'!$C$6:$M$73,2,FALSE)),0,(VLOOKUP($C14,'2.사회적인구 행정구역별 집계'!$C$6:$M$73,8,FALSE)-VLOOKUP($C14,'2.사회적인구 행정구역별 집계'!$C$6:$M$73,3,FALSE)))</f>
        <v>0</v>
      </c>
      <c r="S14" s="206">
        <f>IF(ISERROR(VLOOKUP($C14,'2.사회적인구 행정구역별 집계'!$C$6:$M$73,2,FALSE)),0,(VLOOKUP($C14,'2.사회적인구 행정구역별 집계'!$C$6:$M$73,9,FALSE)-VLOOKUP($C14,'2.사회적인구 행정구역별 집계'!$C$6:$M$73,4,FALSE)))</f>
        <v>0</v>
      </c>
      <c r="T14" s="206">
        <f>IF(ISERROR(VLOOKUP($C14,'2.사회적인구 행정구역별 집계'!$C$6:$M$73,2,FALSE)),0,(VLOOKUP($C14,'2.사회적인구 행정구역별 집계'!$C$6:$M$73,10,FALSE)-VLOOKUP($C14,'2.사회적인구 행정구역별 집계'!$C$6:$M$73,5,FALSE)))</f>
        <v>0</v>
      </c>
      <c r="U14" s="206">
        <f>IF(ISERROR(VLOOKUP($C14,'2.사회적인구 행정구역별 집계'!$C$6:$M$73,2,FALSE)),0,(VLOOKUP($C14,'2.사회적인구 행정구역별 집계'!$C$6:$M$73,11,FALSE)-VLOOKUP($C14,'2.사회적인구 행정구역별 집계'!$C$6:$M$73,6,FALSE)))</f>
        <v>0</v>
      </c>
      <c r="V14" s="189">
        <f t="shared" si="20"/>
        <v>198</v>
      </c>
      <c r="W14" s="189">
        <f t="shared" si="21"/>
        <v>198</v>
      </c>
      <c r="X14" s="189">
        <f t="shared" si="21"/>
        <v>195</v>
      </c>
      <c r="Y14" s="189">
        <f t="shared" si="22"/>
        <v>194</v>
      </c>
      <c r="Z14" s="189">
        <f t="shared" si="23"/>
        <v>198</v>
      </c>
      <c r="AA14" s="189">
        <f t="shared" si="24"/>
        <v>202</v>
      </c>
    </row>
    <row r="15" spans="1:29" ht="18" customHeight="1">
      <c r="A15" s="194" t="s">
        <v>1332</v>
      </c>
      <c r="B15" s="194" t="s">
        <v>1340</v>
      </c>
      <c r="C15" s="197" t="s">
        <v>131</v>
      </c>
      <c r="D15" s="192">
        <f>VLOOKUP($C15,'[7]2.생잔모형인구'!$C$5:$J$499,2,FALSE)</f>
        <v>202</v>
      </c>
      <c r="E15" s="201">
        <f>VLOOKUP($C15,'[7]2.생잔모형인구'!$C$5:$J$499,4,FALSE)</f>
        <v>207</v>
      </c>
      <c r="F15" s="201">
        <f>VLOOKUP($C15,'[7]2.생잔모형인구'!$C$5:$J$499,5,FALSE)</f>
        <v>204</v>
      </c>
      <c r="G15" s="201">
        <f>VLOOKUP($C15,'[7]2.생잔모형인구'!$C$5:$J$499,6,FALSE)</f>
        <v>209</v>
      </c>
      <c r="H15" s="201">
        <f>VLOOKUP($C15,'[7]2.생잔모형인구'!$C$5:$J$499,7,FALSE)</f>
        <v>213</v>
      </c>
      <c r="I15" s="201">
        <f>VLOOKUP($C15,'[7]2.생잔모형인구'!$C$5:$J$499,8,FALSE)</f>
        <v>217</v>
      </c>
      <c r="J15" s="206">
        <f>ROUND(P$5*'[7]2.생잔모형인구'!$E13,0)</f>
        <v>0</v>
      </c>
      <c r="K15" s="206">
        <f>ROUND(Q$5*'[7]2.생잔모형인구'!$E13,0)</f>
        <v>5</v>
      </c>
      <c r="L15" s="206">
        <f>ROUND(R$5*'[7]2.생잔모형인구'!$E13,0)</f>
        <v>5</v>
      </c>
      <c r="M15" s="206">
        <f>ROUND(S$5*'[7]2.생잔모형인구'!$E13,0)</f>
        <v>12</v>
      </c>
      <c r="N15" s="206">
        <f>ROUND(T$5*'[7]2.생잔모형인구'!$E13,0)</f>
        <v>12</v>
      </c>
      <c r="O15" s="206">
        <f>ROUND(U$5*'[7]2.생잔모형인구'!$E13,0)</f>
        <v>12</v>
      </c>
      <c r="P15" s="204">
        <v>0</v>
      </c>
      <c r="Q15" s="204"/>
      <c r="R15" s="206">
        <f>IF(ISERROR(VLOOKUP($C15,'2.사회적인구 행정구역별 집계'!$C$6:$M$73,2,FALSE)),0,(VLOOKUP($C15,'2.사회적인구 행정구역별 집계'!$C$6:$M$73,8,FALSE)-VLOOKUP($C15,'2.사회적인구 행정구역별 집계'!$C$6:$M$73,3,FALSE)))</f>
        <v>0</v>
      </c>
      <c r="S15" s="206">
        <f>IF(ISERROR(VLOOKUP($C15,'2.사회적인구 행정구역별 집계'!$C$6:$M$73,2,FALSE)),0,(VLOOKUP($C15,'2.사회적인구 행정구역별 집계'!$C$6:$M$73,9,FALSE)-VLOOKUP($C15,'2.사회적인구 행정구역별 집계'!$C$6:$M$73,4,FALSE)))</f>
        <v>0</v>
      </c>
      <c r="T15" s="206">
        <f>IF(ISERROR(VLOOKUP($C15,'2.사회적인구 행정구역별 집계'!$C$6:$M$73,2,FALSE)),0,(VLOOKUP($C15,'2.사회적인구 행정구역별 집계'!$C$6:$M$73,10,FALSE)-VLOOKUP($C15,'2.사회적인구 행정구역별 집계'!$C$6:$M$73,5,FALSE)))</f>
        <v>0</v>
      </c>
      <c r="U15" s="206">
        <f>IF(ISERROR(VLOOKUP($C15,'2.사회적인구 행정구역별 집계'!$C$6:$M$73,2,FALSE)),0,(VLOOKUP($C15,'2.사회적인구 행정구역별 집계'!$C$6:$M$73,11,FALSE)-VLOOKUP($C15,'2.사회적인구 행정구역별 집계'!$C$6:$M$73,6,FALSE)))</f>
        <v>0</v>
      </c>
      <c r="V15" s="189">
        <f t="shared" si="20"/>
        <v>202</v>
      </c>
      <c r="W15" s="189">
        <f t="shared" si="21"/>
        <v>202</v>
      </c>
      <c r="X15" s="189">
        <f t="shared" si="21"/>
        <v>199</v>
      </c>
      <c r="Y15" s="189">
        <f t="shared" si="22"/>
        <v>197</v>
      </c>
      <c r="Z15" s="189">
        <f t="shared" si="23"/>
        <v>201</v>
      </c>
      <c r="AA15" s="189">
        <f t="shared" si="24"/>
        <v>205</v>
      </c>
    </row>
    <row r="16" spans="1:29" ht="18" customHeight="1">
      <c r="A16" s="194" t="s">
        <v>1332</v>
      </c>
      <c r="B16" s="194" t="s">
        <v>1341</v>
      </c>
      <c r="C16" s="197" t="s">
        <v>132</v>
      </c>
      <c r="D16" s="192">
        <f>VLOOKUP($C16,'[7]2.생잔모형인구'!$C$5:$J$499,2,FALSE)</f>
        <v>244</v>
      </c>
      <c r="E16" s="201">
        <f>VLOOKUP($C16,'[7]2.생잔모형인구'!$C$5:$J$499,4,FALSE)</f>
        <v>251</v>
      </c>
      <c r="F16" s="201">
        <f>VLOOKUP($C16,'[7]2.생잔모형인구'!$C$5:$J$499,5,FALSE)</f>
        <v>247</v>
      </c>
      <c r="G16" s="201">
        <f>VLOOKUP($C16,'[7]2.생잔모형인구'!$C$5:$J$499,6,FALSE)</f>
        <v>252</v>
      </c>
      <c r="H16" s="201">
        <f>VLOOKUP($C16,'[7]2.생잔모형인구'!$C$5:$J$499,7,FALSE)</f>
        <v>258</v>
      </c>
      <c r="I16" s="201">
        <f>VLOOKUP($C16,'[7]2.생잔모형인구'!$C$5:$J$499,8,FALSE)</f>
        <v>262</v>
      </c>
      <c r="J16" s="206">
        <f>ROUND(P$5*'[7]2.생잔모형인구'!$E14,0)</f>
        <v>0</v>
      </c>
      <c r="K16" s="206">
        <f>ROUND(Q$5*'[7]2.생잔모형인구'!$E14,0)</f>
        <v>6</v>
      </c>
      <c r="L16" s="206">
        <f>ROUND(R$5*'[7]2.생잔모형인구'!$E14,0)</f>
        <v>6</v>
      </c>
      <c r="M16" s="206">
        <f>ROUND(S$5*'[7]2.생잔모형인구'!$E14,0)</f>
        <v>14</v>
      </c>
      <c r="N16" s="206">
        <f>ROUND(T$5*'[7]2.생잔모형인구'!$E14,0)</f>
        <v>14</v>
      </c>
      <c r="O16" s="206">
        <f>ROUND(U$5*'[7]2.생잔모형인구'!$E14,0)</f>
        <v>14</v>
      </c>
      <c r="P16" s="204">
        <v>0</v>
      </c>
      <c r="Q16" s="204"/>
      <c r="R16" s="206">
        <f>IF(ISERROR(VLOOKUP($C16,'2.사회적인구 행정구역별 집계'!$C$6:$M$73,2,FALSE)),0,(VLOOKUP($C16,'2.사회적인구 행정구역별 집계'!$C$6:$M$73,8,FALSE)-VLOOKUP($C16,'2.사회적인구 행정구역별 집계'!$C$6:$M$73,3,FALSE)))</f>
        <v>0</v>
      </c>
      <c r="S16" s="206">
        <f>IF(ISERROR(VLOOKUP($C16,'2.사회적인구 행정구역별 집계'!$C$6:$M$73,2,FALSE)),0,(VLOOKUP($C16,'2.사회적인구 행정구역별 집계'!$C$6:$M$73,9,FALSE)-VLOOKUP($C16,'2.사회적인구 행정구역별 집계'!$C$6:$M$73,4,FALSE)))</f>
        <v>0</v>
      </c>
      <c r="T16" s="206">
        <f>IF(ISERROR(VLOOKUP($C16,'2.사회적인구 행정구역별 집계'!$C$6:$M$73,2,FALSE)),0,(VLOOKUP($C16,'2.사회적인구 행정구역별 집계'!$C$6:$M$73,10,FALSE)-VLOOKUP($C16,'2.사회적인구 행정구역별 집계'!$C$6:$M$73,5,FALSE)))</f>
        <v>0</v>
      </c>
      <c r="U16" s="206">
        <f>IF(ISERROR(VLOOKUP($C16,'2.사회적인구 행정구역별 집계'!$C$6:$M$73,2,FALSE)),0,(VLOOKUP($C16,'2.사회적인구 행정구역별 집계'!$C$6:$M$73,11,FALSE)-VLOOKUP($C16,'2.사회적인구 행정구역별 집계'!$C$6:$M$73,6,FALSE)))</f>
        <v>0</v>
      </c>
      <c r="V16" s="189">
        <f t="shared" si="20"/>
        <v>244</v>
      </c>
      <c r="W16" s="189">
        <f t="shared" si="21"/>
        <v>245</v>
      </c>
      <c r="X16" s="189">
        <f t="shared" si="21"/>
        <v>241</v>
      </c>
      <c r="Y16" s="189">
        <f t="shared" si="22"/>
        <v>238</v>
      </c>
      <c r="Z16" s="189">
        <f t="shared" si="23"/>
        <v>244</v>
      </c>
      <c r="AA16" s="189">
        <f t="shared" si="24"/>
        <v>248</v>
      </c>
    </row>
    <row r="17" spans="1:27" ht="18" customHeight="1">
      <c r="A17" s="194" t="s">
        <v>1332</v>
      </c>
      <c r="B17" s="194" t="s">
        <v>1342</v>
      </c>
      <c r="C17" s="197" t="s">
        <v>133</v>
      </c>
      <c r="D17" s="192">
        <f>VLOOKUP($C17,'[7]2.생잔모형인구'!$C$5:$J$499,2,FALSE)</f>
        <v>810</v>
      </c>
      <c r="E17" s="201">
        <f>VLOOKUP($C17,'[7]2.생잔모형인구'!$C$5:$J$499,4,FALSE)</f>
        <v>832</v>
      </c>
      <c r="F17" s="201">
        <f>VLOOKUP($C17,'[7]2.생잔모형인구'!$C$5:$J$499,5,FALSE)</f>
        <v>819</v>
      </c>
      <c r="G17" s="201">
        <f>VLOOKUP($C17,'[7]2.생잔모형인구'!$C$5:$J$499,6,FALSE)</f>
        <v>837</v>
      </c>
      <c r="H17" s="201">
        <f>VLOOKUP($C17,'[7]2.생잔모형인구'!$C$5:$J$499,7,FALSE)</f>
        <v>856</v>
      </c>
      <c r="I17" s="201">
        <f>VLOOKUP($C17,'[7]2.생잔모형인구'!$C$5:$J$499,8,FALSE)</f>
        <v>870</v>
      </c>
      <c r="J17" s="206">
        <f>ROUND(P$5*'[7]2.생잔모형인구'!$E15,0)</f>
        <v>0</v>
      </c>
      <c r="K17" s="206">
        <f>ROUND(Q$5*'[7]2.생잔모형인구'!$E15,0)</f>
        <v>21</v>
      </c>
      <c r="L17" s="206">
        <f>ROUND(R$5*'[7]2.생잔모형인구'!$E15,0)</f>
        <v>21</v>
      </c>
      <c r="M17" s="206">
        <f>ROUND(S$5*'[7]2.생잔모형인구'!$E15,0)</f>
        <v>46</v>
      </c>
      <c r="N17" s="206">
        <f>ROUND(T$5*'[7]2.생잔모형인구'!$E15,0)</f>
        <v>46</v>
      </c>
      <c r="O17" s="206">
        <f>ROUND(U$5*'[7]2.생잔모형인구'!$E15,0)</f>
        <v>46</v>
      </c>
      <c r="P17" s="204">
        <v>0</v>
      </c>
      <c r="Q17" s="204"/>
      <c r="R17" s="206">
        <f>IF(ISERROR(VLOOKUP($C17,'2.사회적인구 행정구역별 집계'!$C$6:$M$73,2,FALSE)),0,(VLOOKUP($C17,'2.사회적인구 행정구역별 집계'!$C$6:$M$73,8,FALSE)-VLOOKUP($C17,'2.사회적인구 행정구역별 집계'!$C$6:$M$73,3,FALSE)))</f>
        <v>0</v>
      </c>
      <c r="S17" s="206">
        <f>IF(ISERROR(VLOOKUP($C17,'2.사회적인구 행정구역별 집계'!$C$6:$M$73,2,FALSE)),0,(VLOOKUP($C17,'2.사회적인구 행정구역별 집계'!$C$6:$M$73,9,FALSE)-VLOOKUP($C17,'2.사회적인구 행정구역별 집계'!$C$6:$M$73,4,FALSE)))</f>
        <v>0</v>
      </c>
      <c r="T17" s="206">
        <f>IF(ISERROR(VLOOKUP($C17,'2.사회적인구 행정구역별 집계'!$C$6:$M$73,2,FALSE)),0,(VLOOKUP($C17,'2.사회적인구 행정구역별 집계'!$C$6:$M$73,10,FALSE)-VLOOKUP($C17,'2.사회적인구 행정구역별 집계'!$C$6:$M$73,5,FALSE)))</f>
        <v>0</v>
      </c>
      <c r="U17" s="206">
        <f>IF(ISERROR(VLOOKUP($C17,'2.사회적인구 행정구역별 집계'!$C$6:$M$73,2,FALSE)),0,(VLOOKUP($C17,'2.사회적인구 행정구역별 집계'!$C$6:$M$73,11,FALSE)-VLOOKUP($C17,'2.사회적인구 행정구역별 집계'!$C$6:$M$73,6,FALSE)))</f>
        <v>0</v>
      </c>
      <c r="V17" s="189">
        <f t="shared" si="20"/>
        <v>810</v>
      </c>
      <c r="W17" s="189">
        <f t="shared" si="21"/>
        <v>811</v>
      </c>
      <c r="X17" s="189">
        <f t="shared" si="21"/>
        <v>798</v>
      </c>
      <c r="Y17" s="189">
        <f t="shared" si="22"/>
        <v>791</v>
      </c>
      <c r="Z17" s="189">
        <f t="shared" si="23"/>
        <v>810</v>
      </c>
      <c r="AA17" s="189">
        <f t="shared" si="24"/>
        <v>824</v>
      </c>
    </row>
    <row r="18" spans="1:27" ht="18" customHeight="1">
      <c r="A18" s="194" t="s">
        <v>1332</v>
      </c>
      <c r="B18" s="194" t="s">
        <v>1342</v>
      </c>
      <c r="C18" s="197" t="s">
        <v>134</v>
      </c>
      <c r="D18" s="192">
        <f>VLOOKUP($C18,'[7]2.생잔모형인구'!$C$5:$J$499,2,FALSE)</f>
        <v>346</v>
      </c>
      <c r="E18" s="201">
        <f>VLOOKUP($C18,'[7]2.생잔모형인구'!$C$5:$J$499,4,FALSE)</f>
        <v>355</v>
      </c>
      <c r="F18" s="201">
        <f>VLOOKUP($C18,'[7]2.생잔모형인구'!$C$5:$J$499,5,FALSE)</f>
        <v>350</v>
      </c>
      <c r="G18" s="201">
        <f>VLOOKUP($C18,'[7]2.생잔모형인구'!$C$5:$J$499,6,FALSE)</f>
        <v>357</v>
      </c>
      <c r="H18" s="201">
        <f>VLOOKUP($C18,'[7]2.생잔모형인구'!$C$5:$J$499,7,FALSE)</f>
        <v>365</v>
      </c>
      <c r="I18" s="201">
        <f>VLOOKUP($C18,'[7]2.생잔모형인구'!$C$5:$J$499,8,FALSE)</f>
        <v>372</v>
      </c>
      <c r="J18" s="206">
        <f>ROUND(P$5*'[7]2.생잔모형인구'!$E16,0)</f>
        <v>0</v>
      </c>
      <c r="K18" s="206">
        <f>ROUND(Q$5*'[7]2.생잔모형인구'!$E16,0)</f>
        <v>9</v>
      </c>
      <c r="L18" s="206">
        <f>ROUND(R$5*'[7]2.생잔모형인구'!$E16,0)</f>
        <v>9</v>
      </c>
      <c r="M18" s="206">
        <f>ROUND(S$5*'[7]2.생잔모형인구'!$E16,0)</f>
        <v>20</v>
      </c>
      <c r="N18" s="206">
        <f>ROUND(T$5*'[7]2.생잔모형인구'!$E16,0)</f>
        <v>20</v>
      </c>
      <c r="O18" s="206">
        <f>ROUND(U$5*'[7]2.생잔모형인구'!$E16,0)</f>
        <v>20</v>
      </c>
      <c r="P18" s="204">
        <v>0</v>
      </c>
      <c r="Q18" s="204"/>
      <c r="R18" s="206">
        <f>IF(ISERROR(VLOOKUP($C18,'2.사회적인구 행정구역별 집계'!$C$6:$M$73,2,FALSE)),0,(VLOOKUP($C18,'2.사회적인구 행정구역별 집계'!$C$6:$M$73,8,FALSE)-VLOOKUP($C18,'2.사회적인구 행정구역별 집계'!$C$6:$M$73,3,FALSE)))</f>
        <v>0</v>
      </c>
      <c r="S18" s="206">
        <f>IF(ISERROR(VLOOKUP($C18,'2.사회적인구 행정구역별 집계'!$C$6:$M$73,2,FALSE)),0,(VLOOKUP($C18,'2.사회적인구 행정구역별 집계'!$C$6:$M$73,9,FALSE)-VLOOKUP($C18,'2.사회적인구 행정구역별 집계'!$C$6:$M$73,4,FALSE)))</f>
        <v>0</v>
      </c>
      <c r="T18" s="206">
        <f>IF(ISERROR(VLOOKUP($C18,'2.사회적인구 행정구역별 집계'!$C$6:$M$73,2,FALSE)),0,(VLOOKUP($C18,'2.사회적인구 행정구역별 집계'!$C$6:$M$73,10,FALSE)-VLOOKUP($C18,'2.사회적인구 행정구역별 집계'!$C$6:$M$73,5,FALSE)))</f>
        <v>0</v>
      </c>
      <c r="U18" s="206">
        <f>IF(ISERROR(VLOOKUP($C18,'2.사회적인구 행정구역별 집계'!$C$6:$M$73,2,FALSE)),0,(VLOOKUP($C18,'2.사회적인구 행정구역별 집계'!$C$6:$M$73,11,FALSE)-VLOOKUP($C18,'2.사회적인구 행정구역별 집계'!$C$6:$M$73,6,FALSE)))</f>
        <v>0</v>
      </c>
      <c r="V18" s="189">
        <f t="shared" si="20"/>
        <v>346</v>
      </c>
      <c r="W18" s="189">
        <f t="shared" si="21"/>
        <v>346</v>
      </c>
      <c r="X18" s="189">
        <f t="shared" si="21"/>
        <v>341</v>
      </c>
      <c r="Y18" s="189">
        <f t="shared" si="22"/>
        <v>337</v>
      </c>
      <c r="Z18" s="189">
        <f t="shared" si="23"/>
        <v>345</v>
      </c>
      <c r="AA18" s="189">
        <f t="shared" si="24"/>
        <v>352</v>
      </c>
    </row>
    <row r="19" spans="1:27" ht="18" customHeight="1">
      <c r="A19" s="194" t="s">
        <v>1332</v>
      </c>
      <c r="B19" s="194" t="s">
        <v>1342</v>
      </c>
      <c r="C19" s="197" t="s">
        <v>135</v>
      </c>
      <c r="D19" s="192">
        <f>VLOOKUP($C19,'[7]2.생잔모형인구'!$C$5:$J$499,2,FALSE)</f>
        <v>928</v>
      </c>
      <c r="E19" s="201">
        <f>VLOOKUP($C19,'[7]2.생잔모형인구'!$C$5:$J$499,4,FALSE)</f>
        <v>953</v>
      </c>
      <c r="F19" s="201">
        <f>VLOOKUP($C19,'[7]2.생잔모형인구'!$C$5:$J$499,5,FALSE)</f>
        <v>939</v>
      </c>
      <c r="G19" s="201">
        <f>VLOOKUP($C19,'[7]2.생잔모형인구'!$C$5:$J$499,6,FALSE)</f>
        <v>958</v>
      </c>
      <c r="H19" s="201">
        <f>VLOOKUP($C19,'[7]2.생잔모형인구'!$C$5:$J$499,7,FALSE)</f>
        <v>980</v>
      </c>
      <c r="I19" s="201">
        <f>VLOOKUP($C19,'[7]2.생잔모형인구'!$C$5:$J$499,8,FALSE)</f>
        <v>997</v>
      </c>
      <c r="J19" s="206">
        <f>ROUND(P$5*'[7]2.생잔모형인구'!$E17,0)</f>
        <v>0</v>
      </c>
      <c r="K19" s="206">
        <f>ROUND(Q$5*'[7]2.생잔모형인구'!$E17,0)</f>
        <v>24</v>
      </c>
      <c r="L19" s="206">
        <f>ROUND(R$5*'[7]2.생잔모형인구'!$E17,0)</f>
        <v>24</v>
      </c>
      <c r="M19" s="206">
        <f>ROUND(S$5*'[7]2.생잔모형인구'!$E17,0)</f>
        <v>53</v>
      </c>
      <c r="N19" s="206">
        <f>ROUND(T$5*'[7]2.생잔모형인구'!$E17,0)</f>
        <v>53</v>
      </c>
      <c r="O19" s="206">
        <f>ROUND(U$5*'[7]2.생잔모형인구'!$E17,0)</f>
        <v>53</v>
      </c>
      <c r="P19" s="204">
        <v>0</v>
      </c>
      <c r="Q19" s="204"/>
      <c r="R19" s="206">
        <f>IF(ISERROR(VLOOKUP($C19,'2.사회적인구 행정구역별 집계'!$C$6:$M$73,2,FALSE)),0,(VLOOKUP($C19,'2.사회적인구 행정구역별 집계'!$C$6:$M$73,8,FALSE)-VLOOKUP($C19,'2.사회적인구 행정구역별 집계'!$C$6:$M$73,3,FALSE)))</f>
        <v>0</v>
      </c>
      <c r="S19" s="206">
        <f>IF(ISERROR(VLOOKUP($C19,'2.사회적인구 행정구역별 집계'!$C$6:$M$73,2,FALSE)),0,(VLOOKUP($C19,'2.사회적인구 행정구역별 집계'!$C$6:$M$73,9,FALSE)-VLOOKUP($C19,'2.사회적인구 행정구역별 집계'!$C$6:$M$73,4,FALSE)))</f>
        <v>0</v>
      </c>
      <c r="T19" s="206">
        <f>IF(ISERROR(VLOOKUP($C19,'2.사회적인구 행정구역별 집계'!$C$6:$M$73,2,FALSE)),0,(VLOOKUP($C19,'2.사회적인구 행정구역별 집계'!$C$6:$M$73,10,FALSE)-VLOOKUP($C19,'2.사회적인구 행정구역별 집계'!$C$6:$M$73,5,FALSE)))</f>
        <v>0</v>
      </c>
      <c r="U19" s="206">
        <f>IF(ISERROR(VLOOKUP($C19,'2.사회적인구 행정구역별 집계'!$C$6:$M$73,2,FALSE)),0,(VLOOKUP($C19,'2.사회적인구 행정구역별 집계'!$C$6:$M$73,11,FALSE)-VLOOKUP($C19,'2.사회적인구 행정구역별 집계'!$C$6:$M$73,6,FALSE)))</f>
        <v>0</v>
      </c>
      <c r="V19" s="189">
        <f t="shared" si="20"/>
        <v>928</v>
      </c>
      <c r="W19" s="189">
        <f t="shared" si="21"/>
        <v>929</v>
      </c>
      <c r="X19" s="189">
        <f t="shared" si="21"/>
        <v>915</v>
      </c>
      <c r="Y19" s="189">
        <f t="shared" si="22"/>
        <v>905</v>
      </c>
      <c r="Z19" s="189">
        <f t="shared" si="23"/>
        <v>927</v>
      </c>
      <c r="AA19" s="189">
        <f t="shared" si="24"/>
        <v>944</v>
      </c>
    </row>
    <row r="20" spans="1:27" ht="18" customHeight="1">
      <c r="A20" s="194" t="s">
        <v>1332</v>
      </c>
      <c r="B20" s="194" t="s">
        <v>1343</v>
      </c>
      <c r="C20" s="197" t="s">
        <v>136</v>
      </c>
      <c r="D20" s="192">
        <f>VLOOKUP($C20,'[7]2.생잔모형인구'!$C$5:$J$499,2,FALSE)</f>
        <v>257</v>
      </c>
      <c r="E20" s="201">
        <f>VLOOKUP($C20,'[7]2.생잔모형인구'!$C$5:$J$499,4,FALSE)</f>
        <v>264</v>
      </c>
      <c r="F20" s="201">
        <f>VLOOKUP($C20,'[7]2.생잔모형인구'!$C$5:$J$499,5,FALSE)</f>
        <v>260</v>
      </c>
      <c r="G20" s="201">
        <f>VLOOKUP($C20,'[7]2.생잔모형인구'!$C$5:$J$499,6,FALSE)</f>
        <v>265</v>
      </c>
      <c r="H20" s="201">
        <f>VLOOKUP($C20,'[7]2.생잔모형인구'!$C$5:$J$499,7,FALSE)</f>
        <v>271</v>
      </c>
      <c r="I20" s="201">
        <f>VLOOKUP($C20,'[7]2.생잔모형인구'!$C$5:$J$499,8,FALSE)</f>
        <v>276</v>
      </c>
      <c r="J20" s="206">
        <f>ROUND(P$5*'[7]2.생잔모형인구'!$E18,0)</f>
        <v>0</v>
      </c>
      <c r="K20" s="206">
        <f>ROUND(Q$5*'[7]2.생잔모형인구'!$E18,0)</f>
        <v>7</v>
      </c>
      <c r="L20" s="206">
        <f>ROUND(R$5*'[7]2.생잔모형인구'!$E18,0)</f>
        <v>7</v>
      </c>
      <c r="M20" s="206">
        <f>ROUND(S$5*'[7]2.생잔모형인구'!$E18,0)</f>
        <v>15</v>
      </c>
      <c r="N20" s="206">
        <f>ROUND(T$5*'[7]2.생잔모형인구'!$E18,0)</f>
        <v>15</v>
      </c>
      <c r="O20" s="206">
        <f>ROUND(U$5*'[7]2.생잔모형인구'!$E18,0)</f>
        <v>15</v>
      </c>
      <c r="P20" s="204">
        <v>0</v>
      </c>
      <c r="Q20" s="204"/>
      <c r="R20" s="206">
        <f>IF(ISERROR(VLOOKUP($C20,'2.사회적인구 행정구역별 집계'!$C$6:$M$73,2,FALSE)),0,(VLOOKUP($C20,'2.사회적인구 행정구역별 집계'!$C$6:$M$73,8,FALSE)-VLOOKUP($C20,'2.사회적인구 행정구역별 집계'!$C$6:$M$73,3,FALSE)))</f>
        <v>0</v>
      </c>
      <c r="S20" s="206">
        <f>IF(ISERROR(VLOOKUP($C20,'2.사회적인구 행정구역별 집계'!$C$6:$M$73,2,FALSE)),0,(VLOOKUP($C20,'2.사회적인구 행정구역별 집계'!$C$6:$M$73,9,FALSE)-VLOOKUP($C20,'2.사회적인구 행정구역별 집계'!$C$6:$M$73,4,FALSE)))</f>
        <v>0</v>
      </c>
      <c r="T20" s="206">
        <f>IF(ISERROR(VLOOKUP($C20,'2.사회적인구 행정구역별 집계'!$C$6:$M$73,2,FALSE)),0,(VLOOKUP($C20,'2.사회적인구 행정구역별 집계'!$C$6:$M$73,10,FALSE)-VLOOKUP($C20,'2.사회적인구 행정구역별 집계'!$C$6:$M$73,5,FALSE)))</f>
        <v>0</v>
      </c>
      <c r="U20" s="206">
        <f>IF(ISERROR(VLOOKUP($C20,'2.사회적인구 행정구역별 집계'!$C$6:$M$73,2,FALSE)),0,(VLOOKUP($C20,'2.사회적인구 행정구역별 집계'!$C$6:$M$73,11,FALSE)-VLOOKUP($C20,'2.사회적인구 행정구역별 집계'!$C$6:$M$73,6,FALSE)))</f>
        <v>0</v>
      </c>
      <c r="V20" s="189">
        <f t="shared" si="20"/>
        <v>257</v>
      </c>
      <c r="W20" s="189">
        <f t="shared" si="21"/>
        <v>257</v>
      </c>
      <c r="X20" s="189">
        <f t="shared" si="21"/>
        <v>253</v>
      </c>
      <c r="Y20" s="189">
        <f t="shared" si="22"/>
        <v>250</v>
      </c>
      <c r="Z20" s="189">
        <f t="shared" si="23"/>
        <v>256</v>
      </c>
      <c r="AA20" s="189">
        <f t="shared" si="24"/>
        <v>261</v>
      </c>
    </row>
    <row r="21" spans="1:27" ht="18" customHeight="1">
      <c r="A21" s="194" t="s">
        <v>1332</v>
      </c>
      <c r="B21" s="194" t="s">
        <v>1343</v>
      </c>
      <c r="C21" s="197" t="s">
        <v>137</v>
      </c>
      <c r="D21" s="192">
        <f>VLOOKUP($C21,'[7]2.생잔모형인구'!$C$5:$J$499,2,FALSE)</f>
        <v>151</v>
      </c>
      <c r="E21" s="201">
        <f>VLOOKUP($C21,'[7]2.생잔모형인구'!$C$5:$J$499,4,FALSE)</f>
        <v>155</v>
      </c>
      <c r="F21" s="201">
        <f>VLOOKUP($C21,'[7]2.생잔모형인구'!$C$5:$J$499,5,FALSE)</f>
        <v>153</v>
      </c>
      <c r="G21" s="201">
        <f>VLOOKUP($C21,'[7]2.생잔모형인구'!$C$5:$J$499,6,FALSE)</f>
        <v>156</v>
      </c>
      <c r="H21" s="201">
        <f>VLOOKUP($C21,'[7]2.생잔모형인구'!$C$5:$J$499,7,FALSE)</f>
        <v>159</v>
      </c>
      <c r="I21" s="201">
        <f>VLOOKUP($C21,'[7]2.생잔모형인구'!$C$5:$J$499,8,FALSE)</f>
        <v>162</v>
      </c>
      <c r="J21" s="206">
        <f>ROUND(P$5*'[7]2.생잔모형인구'!$E19,0)</f>
        <v>0</v>
      </c>
      <c r="K21" s="206">
        <f>ROUND(Q$5*'[7]2.생잔모형인구'!$E19,0)</f>
        <v>4</v>
      </c>
      <c r="L21" s="206">
        <f>ROUND(R$5*'[7]2.생잔모형인구'!$E19,0)</f>
        <v>4</v>
      </c>
      <c r="M21" s="206">
        <f>ROUND(S$5*'[7]2.생잔모형인구'!$E19,0)</f>
        <v>9</v>
      </c>
      <c r="N21" s="206">
        <f>ROUND(T$5*'[7]2.생잔모형인구'!$E19,0)</f>
        <v>9</v>
      </c>
      <c r="O21" s="206">
        <f>ROUND(U$5*'[7]2.생잔모형인구'!$E19,0)</f>
        <v>9</v>
      </c>
      <c r="P21" s="204">
        <v>0</v>
      </c>
      <c r="Q21" s="204"/>
      <c r="R21" s="206">
        <f>IF(ISERROR(VLOOKUP($C21,'2.사회적인구 행정구역별 집계'!$C$6:$M$73,2,FALSE)),0,(VLOOKUP($C21,'2.사회적인구 행정구역별 집계'!$C$6:$M$73,8,FALSE)-VLOOKUP($C21,'2.사회적인구 행정구역별 집계'!$C$6:$M$73,3,FALSE)))</f>
        <v>0</v>
      </c>
      <c r="S21" s="206">
        <f>IF(ISERROR(VLOOKUP($C21,'2.사회적인구 행정구역별 집계'!$C$6:$M$73,2,FALSE)),0,(VLOOKUP($C21,'2.사회적인구 행정구역별 집계'!$C$6:$M$73,9,FALSE)-VLOOKUP($C21,'2.사회적인구 행정구역별 집계'!$C$6:$M$73,4,FALSE)))</f>
        <v>0</v>
      </c>
      <c r="T21" s="206">
        <f>IF(ISERROR(VLOOKUP($C21,'2.사회적인구 행정구역별 집계'!$C$6:$M$73,2,FALSE)),0,(VLOOKUP($C21,'2.사회적인구 행정구역별 집계'!$C$6:$M$73,10,FALSE)-VLOOKUP($C21,'2.사회적인구 행정구역별 집계'!$C$6:$M$73,5,FALSE)))</f>
        <v>0</v>
      </c>
      <c r="U21" s="206">
        <f>IF(ISERROR(VLOOKUP($C21,'2.사회적인구 행정구역별 집계'!$C$6:$M$73,2,FALSE)),0,(VLOOKUP($C21,'2.사회적인구 행정구역별 집계'!$C$6:$M$73,11,FALSE)-VLOOKUP($C21,'2.사회적인구 행정구역별 집계'!$C$6:$M$73,6,FALSE)))</f>
        <v>0</v>
      </c>
      <c r="V21" s="189">
        <f t="shared" si="20"/>
        <v>151</v>
      </c>
      <c r="W21" s="189">
        <f t="shared" si="21"/>
        <v>151</v>
      </c>
      <c r="X21" s="189">
        <f t="shared" si="21"/>
        <v>149</v>
      </c>
      <c r="Y21" s="189">
        <f t="shared" si="22"/>
        <v>147</v>
      </c>
      <c r="Z21" s="189">
        <f t="shared" si="23"/>
        <v>150</v>
      </c>
      <c r="AA21" s="189">
        <f t="shared" si="24"/>
        <v>153</v>
      </c>
    </row>
    <row r="22" spans="1:27" ht="18" customHeight="1">
      <c r="A22" s="194" t="s">
        <v>1332</v>
      </c>
      <c r="B22" s="194" t="s">
        <v>1343</v>
      </c>
      <c r="C22" s="197" t="s">
        <v>138</v>
      </c>
      <c r="D22" s="192">
        <f>VLOOKUP($C22,'[7]2.생잔모형인구'!$C$5:$J$499,2,FALSE)</f>
        <v>236</v>
      </c>
      <c r="E22" s="201">
        <f>VLOOKUP($C22,'[7]2.생잔모형인구'!$C$5:$J$499,4,FALSE)</f>
        <v>242</v>
      </c>
      <c r="F22" s="201">
        <f>VLOOKUP($C22,'[7]2.생잔모형인구'!$C$5:$J$499,5,FALSE)</f>
        <v>239</v>
      </c>
      <c r="G22" s="201">
        <f>VLOOKUP($C22,'[7]2.생잔모형인구'!$C$5:$J$499,6,FALSE)</f>
        <v>244</v>
      </c>
      <c r="H22" s="201">
        <f>VLOOKUP($C22,'[7]2.생잔모형인구'!$C$5:$J$499,7,FALSE)</f>
        <v>249</v>
      </c>
      <c r="I22" s="201">
        <f>VLOOKUP($C22,'[7]2.생잔모형인구'!$C$5:$J$499,8,FALSE)</f>
        <v>254</v>
      </c>
      <c r="J22" s="206">
        <f>ROUND(P$5*'[7]2.생잔모형인구'!$E20,0)</f>
        <v>0</v>
      </c>
      <c r="K22" s="206">
        <f>ROUND(Q$5*'[7]2.생잔모형인구'!$E20,0)</f>
        <v>6</v>
      </c>
      <c r="L22" s="206">
        <f>ROUND(R$5*'[7]2.생잔모형인구'!$E20,0)</f>
        <v>6</v>
      </c>
      <c r="M22" s="206">
        <f>ROUND(S$5*'[7]2.생잔모형인구'!$E20,0)</f>
        <v>13</v>
      </c>
      <c r="N22" s="206">
        <f>ROUND(T$5*'[7]2.생잔모형인구'!$E20,0)</f>
        <v>13</v>
      </c>
      <c r="O22" s="206">
        <f>ROUND(U$5*'[7]2.생잔모형인구'!$E20,0)</f>
        <v>13</v>
      </c>
      <c r="P22" s="204">
        <v>0</v>
      </c>
      <c r="Q22" s="204"/>
      <c r="R22" s="206">
        <f>IF(ISERROR(VLOOKUP($C22,'2.사회적인구 행정구역별 집계'!$C$6:$M$73,2,FALSE)),0,(VLOOKUP($C22,'2.사회적인구 행정구역별 집계'!$C$6:$M$73,8,FALSE)-VLOOKUP($C22,'2.사회적인구 행정구역별 집계'!$C$6:$M$73,3,FALSE)))</f>
        <v>0</v>
      </c>
      <c r="S22" s="206">
        <f>IF(ISERROR(VLOOKUP($C22,'2.사회적인구 행정구역별 집계'!$C$6:$M$73,2,FALSE)),0,(VLOOKUP($C22,'2.사회적인구 행정구역별 집계'!$C$6:$M$73,9,FALSE)-VLOOKUP($C22,'2.사회적인구 행정구역별 집계'!$C$6:$M$73,4,FALSE)))</f>
        <v>0</v>
      </c>
      <c r="T22" s="206">
        <f>IF(ISERROR(VLOOKUP($C22,'2.사회적인구 행정구역별 집계'!$C$6:$M$73,2,FALSE)),0,(VLOOKUP($C22,'2.사회적인구 행정구역별 집계'!$C$6:$M$73,10,FALSE)-VLOOKUP($C22,'2.사회적인구 행정구역별 집계'!$C$6:$M$73,5,FALSE)))</f>
        <v>0</v>
      </c>
      <c r="U22" s="206">
        <f>IF(ISERROR(VLOOKUP($C22,'2.사회적인구 행정구역별 집계'!$C$6:$M$73,2,FALSE)),0,(VLOOKUP($C22,'2.사회적인구 행정구역별 집계'!$C$6:$M$73,11,FALSE)-VLOOKUP($C22,'2.사회적인구 행정구역별 집계'!$C$6:$M$73,6,FALSE)))</f>
        <v>0</v>
      </c>
      <c r="V22" s="189">
        <f t="shared" si="20"/>
        <v>236</v>
      </c>
      <c r="W22" s="189">
        <f t="shared" si="21"/>
        <v>236</v>
      </c>
      <c r="X22" s="189">
        <f t="shared" si="21"/>
        <v>233</v>
      </c>
      <c r="Y22" s="189">
        <f t="shared" si="22"/>
        <v>231</v>
      </c>
      <c r="Z22" s="189">
        <f t="shared" si="23"/>
        <v>236</v>
      </c>
      <c r="AA22" s="189">
        <f t="shared" si="24"/>
        <v>241</v>
      </c>
    </row>
    <row r="23" spans="1:27" ht="18" customHeight="1">
      <c r="A23" s="194" t="s">
        <v>1332</v>
      </c>
      <c r="B23" s="194" t="s">
        <v>1343</v>
      </c>
      <c r="C23" s="197" t="s">
        <v>139</v>
      </c>
      <c r="D23" s="192">
        <f>VLOOKUP($C23,'[7]2.생잔모형인구'!$C$5:$J$499,2,FALSE)</f>
        <v>525</v>
      </c>
      <c r="E23" s="201">
        <f>VLOOKUP($C23,'[7]2.생잔모형인구'!$C$5:$J$499,4,FALSE)</f>
        <v>539</v>
      </c>
      <c r="F23" s="201">
        <f>VLOOKUP($C23,'[7]2.생잔모형인구'!$C$5:$J$499,5,FALSE)</f>
        <v>531</v>
      </c>
      <c r="G23" s="201">
        <f>VLOOKUP($C23,'[7]2.생잔모형인구'!$C$5:$J$499,6,FALSE)</f>
        <v>542</v>
      </c>
      <c r="H23" s="201">
        <f>VLOOKUP($C23,'[7]2.생잔모형인구'!$C$5:$J$499,7,FALSE)</f>
        <v>555</v>
      </c>
      <c r="I23" s="201">
        <f>VLOOKUP($C23,'[7]2.생잔모형인구'!$C$5:$J$499,8,FALSE)</f>
        <v>564</v>
      </c>
      <c r="J23" s="206">
        <f>ROUND(P$5*'[7]2.생잔모형인구'!$E21,0)</f>
        <v>0</v>
      </c>
      <c r="K23" s="206">
        <f>ROUND(Q$5*'[7]2.생잔모형인구'!$E21,0)</f>
        <v>14</v>
      </c>
      <c r="L23" s="206">
        <f>ROUND(R$5*'[7]2.생잔모형인구'!$E21,0)</f>
        <v>13</v>
      </c>
      <c r="M23" s="206">
        <f>ROUND(S$5*'[7]2.생잔모형인구'!$E21,0)</f>
        <v>30</v>
      </c>
      <c r="N23" s="206">
        <f>ROUND(T$5*'[7]2.생잔모형인구'!$E21,0)</f>
        <v>30</v>
      </c>
      <c r="O23" s="206">
        <f>ROUND(U$5*'[7]2.생잔모형인구'!$E21,0)</f>
        <v>30</v>
      </c>
      <c r="P23" s="204">
        <v>0</v>
      </c>
      <c r="Q23" s="204"/>
      <c r="R23" s="206">
        <f>IF(ISERROR(VLOOKUP($C23,'2.사회적인구 행정구역별 집계'!$C$6:$M$73,2,FALSE)),0,(VLOOKUP($C23,'2.사회적인구 행정구역별 집계'!$C$6:$M$73,8,FALSE)-VLOOKUP($C23,'2.사회적인구 행정구역별 집계'!$C$6:$M$73,3,FALSE)))</f>
        <v>0</v>
      </c>
      <c r="S23" s="206">
        <f>IF(ISERROR(VLOOKUP($C23,'2.사회적인구 행정구역별 집계'!$C$6:$M$73,2,FALSE)),0,(VLOOKUP($C23,'2.사회적인구 행정구역별 집계'!$C$6:$M$73,9,FALSE)-VLOOKUP($C23,'2.사회적인구 행정구역별 집계'!$C$6:$M$73,4,FALSE)))</f>
        <v>0</v>
      </c>
      <c r="T23" s="206">
        <f>IF(ISERROR(VLOOKUP($C23,'2.사회적인구 행정구역별 집계'!$C$6:$M$73,2,FALSE)),0,(VLOOKUP($C23,'2.사회적인구 행정구역별 집계'!$C$6:$M$73,10,FALSE)-VLOOKUP($C23,'2.사회적인구 행정구역별 집계'!$C$6:$M$73,5,FALSE)))</f>
        <v>0</v>
      </c>
      <c r="U23" s="206">
        <f>IF(ISERROR(VLOOKUP($C23,'2.사회적인구 행정구역별 집계'!$C$6:$M$73,2,FALSE)),0,(VLOOKUP($C23,'2.사회적인구 행정구역별 집계'!$C$6:$M$73,11,FALSE)-VLOOKUP($C23,'2.사회적인구 행정구역별 집계'!$C$6:$M$73,6,FALSE)))</f>
        <v>0</v>
      </c>
      <c r="V23" s="189">
        <f t="shared" si="20"/>
        <v>525</v>
      </c>
      <c r="W23" s="189">
        <f t="shared" si="21"/>
        <v>525</v>
      </c>
      <c r="X23" s="189">
        <f t="shared" si="21"/>
        <v>518</v>
      </c>
      <c r="Y23" s="189">
        <f t="shared" si="22"/>
        <v>512</v>
      </c>
      <c r="Z23" s="189">
        <f t="shared" si="23"/>
        <v>525</v>
      </c>
      <c r="AA23" s="189">
        <f t="shared" si="24"/>
        <v>534</v>
      </c>
    </row>
    <row r="24" spans="1:27" ht="18" customHeight="1">
      <c r="A24" s="194" t="s">
        <v>1332</v>
      </c>
      <c r="B24" s="194" t="s">
        <v>1343</v>
      </c>
      <c r="C24" s="197" t="s">
        <v>1344</v>
      </c>
      <c r="D24" s="192">
        <f>VLOOKUP($C24,'[7]2.생잔모형인구'!$C$5:$J$499,2,FALSE)</f>
        <v>673</v>
      </c>
      <c r="E24" s="201">
        <f>VLOOKUP($C24,'[7]2.생잔모형인구'!$C$5:$J$499,4,FALSE)</f>
        <v>691</v>
      </c>
      <c r="F24" s="201">
        <f>VLOOKUP($C24,'[7]2.생잔모형인구'!$C$5:$J$499,5,FALSE)</f>
        <v>681</v>
      </c>
      <c r="G24" s="201">
        <f>VLOOKUP($C24,'[7]2.생잔모형인구'!$C$5:$J$499,6,FALSE)</f>
        <v>695</v>
      </c>
      <c r="H24" s="201">
        <f>VLOOKUP($C24,'[7]2.생잔모형인구'!$C$5:$J$499,7,FALSE)</f>
        <v>711</v>
      </c>
      <c r="I24" s="201">
        <f>VLOOKUP($C24,'[7]2.생잔모형인구'!$C$5:$J$499,8,FALSE)</f>
        <v>723</v>
      </c>
      <c r="J24" s="206">
        <f>ROUND(P$5*'[7]2.생잔모형인구'!$E22,0)</f>
        <v>0</v>
      </c>
      <c r="K24" s="206">
        <f>ROUND(Q$5*'[7]2.생잔모형인구'!$E22,0)</f>
        <v>17</v>
      </c>
      <c r="L24" s="206">
        <f>ROUND(R$5*'[7]2.생잔모형인구'!$E22,0)</f>
        <v>17</v>
      </c>
      <c r="M24" s="206">
        <f>ROUND(S$5*'[7]2.생잔모형인구'!$E22,0)</f>
        <v>38</v>
      </c>
      <c r="N24" s="206">
        <f>ROUND(T$5*'[7]2.생잔모형인구'!$E22,0)</f>
        <v>38</v>
      </c>
      <c r="O24" s="206">
        <f>ROUND(U$5*'[7]2.생잔모형인구'!$E22,0)</f>
        <v>38</v>
      </c>
      <c r="P24" s="204">
        <v>0</v>
      </c>
      <c r="Q24" s="204"/>
      <c r="R24" s="206">
        <f>IF(ISERROR(VLOOKUP($C24,'2.사회적인구 행정구역별 집계'!$C$6:$M$73,2,FALSE)),0,(VLOOKUP($C24,'2.사회적인구 행정구역별 집계'!$C$6:$M$73,8,FALSE)-VLOOKUP($C24,'2.사회적인구 행정구역별 집계'!$C$6:$M$73,3,FALSE)))</f>
        <v>0</v>
      </c>
      <c r="S24" s="206">
        <f>IF(ISERROR(VLOOKUP($C24,'2.사회적인구 행정구역별 집계'!$C$6:$M$73,2,FALSE)),0,(VLOOKUP($C24,'2.사회적인구 행정구역별 집계'!$C$6:$M$73,9,FALSE)-VLOOKUP($C24,'2.사회적인구 행정구역별 집계'!$C$6:$M$73,4,FALSE)))</f>
        <v>0</v>
      </c>
      <c r="T24" s="206">
        <f>IF(ISERROR(VLOOKUP($C24,'2.사회적인구 행정구역별 집계'!$C$6:$M$73,2,FALSE)),0,(VLOOKUP($C24,'2.사회적인구 행정구역별 집계'!$C$6:$M$73,10,FALSE)-VLOOKUP($C24,'2.사회적인구 행정구역별 집계'!$C$6:$M$73,5,FALSE)))</f>
        <v>0</v>
      </c>
      <c r="U24" s="206">
        <f>IF(ISERROR(VLOOKUP($C24,'2.사회적인구 행정구역별 집계'!$C$6:$M$73,2,FALSE)),0,(VLOOKUP($C24,'2.사회적인구 행정구역별 집계'!$C$6:$M$73,11,FALSE)-VLOOKUP($C24,'2.사회적인구 행정구역별 집계'!$C$6:$M$73,6,FALSE)))</f>
        <v>0</v>
      </c>
      <c r="V24" s="189">
        <f t="shared" si="20"/>
        <v>673</v>
      </c>
      <c r="W24" s="189">
        <f t="shared" si="21"/>
        <v>674</v>
      </c>
      <c r="X24" s="189">
        <f t="shared" si="21"/>
        <v>664</v>
      </c>
      <c r="Y24" s="189">
        <f t="shared" si="22"/>
        <v>657</v>
      </c>
      <c r="Z24" s="189">
        <f t="shared" si="23"/>
        <v>673</v>
      </c>
      <c r="AA24" s="189">
        <f t="shared" si="24"/>
        <v>685</v>
      </c>
    </row>
    <row r="25" spans="1:27" ht="18" customHeight="1">
      <c r="A25" s="194" t="s">
        <v>1332</v>
      </c>
      <c r="B25" s="194" t="s">
        <v>1345</v>
      </c>
      <c r="C25" s="197" t="s">
        <v>140</v>
      </c>
      <c r="D25" s="192">
        <f>VLOOKUP($C25,'[7]2.생잔모형인구'!$C$5:$J$499,2,FALSE)</f>
        <v>191</v>
      </c>
      <c r="E25" s="201">
        <f>VLOOKUP($C25,'[7]2.생잔모형인구'!$C$5:$J$499,4,FALSE)</f>
        <v>196</v>
      </c>
      <c r="F25" s="201">
        <f>VLOOKUP($C25,'[7]2.생잔모형인구'!$C$5:$J$499,5,FALSE)</f>
        <v>193</v>
      </c>
      <c r="G25" s="201">
        <f>VLOOKUP($C25,'[7]2.생잔모형인구'!$C$5:$J$499,6,FALSE)</f>
        <v>197</v>
      </c>
      <c r="H25" s="201">
        <f>VLOOKUP($C25,'[7]2.생잔모형인구'!$C$5:$J$499,7,FALSE)</f>
        <v>202</v>
      </c>
      <c r="I25" s="201">
        <f>VLOOKUP($C25,'[7]2.생잔모형인구'!$C$5:$J$499,8,FALSE)</f>
        <v>205</v>
      </c>
      <c r="J25" s="206">
        <f>ROUND(P$5*'[7]2.생잔모형인구'!$E23,0)</f>
        <v>0</v>
      </c>
      <c r="K25" s="206">
        <f>ROUND(Q$5*'[7]2.생잔모형인구'!$E23,0)</f>
        <v>5</v>
      </c>
      <c r="L25" s="206">
        <f>ROUND(R$5*'[7]2.생잔모형인구'!$E23,0)</f>
        <v>5</v>
      </c>
      <c r="M25" s="206">
        <f>ROUND(S$5*'[7]2.생잔모형인구'!$E23,0)</f>
        <v>11</v>
      </c>
      <c r="N25" s="206">
        <f>ROUND(T$5*'[7]2.생잔모형인구'!$E23,0)</f>
        <v>11</v>
      </c>
      <c r="O25" s="206">
        <f>ROUND(U$5*'[7]2.생잔모형인구'!$E23,0)</f>
        <v>11</v>
      </c>
      <c r="P25" s="204">
        <v>0</v>
      </c>
      <c r="Q25" s="204"/>
      <c r="R25" s="206">
        <f>IF(ISERROR(VLOOKUP($C25,'2.사회적인구 행정구역별 집계'!$C$6:$M$73,2,FALSE)),0,(VLOOKUP($C25,'2.사회적인구 행정구역별 집계'!$C$6:$M$73,8,FALSE)-VLOOKUP($C25,'2.사회적인구 행정구역별 집계'!$C$6:$M$73,3,FALSE)))</f>
        <v>0</v>
      </c>
      <c r="S25" s="206">
        <f>IF(ISERROR(VLOOKUP($C25,'2.사회적인구 행정구역별 집계'!$C$6:$M$73,2,FALSE)),0,(VLOOKUP($C25,'2.사회적인구 행정구역별 집계'!$C$6:$M$73,9,FALSE)-VLOOKUP($C25,'2.사회적인구 행정구역별 집계'!$C$6:$M$73,4,FALSE)))</f>
        <v>0</v>
      </c>
      <c r="T25" s="206">
        <f>IF(ISERROR(VLOOKUP($C25,'2.사회적인구 행정구역별 집계'!$C$6:$M$73,2,FALSE)),0,(VLOOKUP($C25,'2.사회적인구 행정구역별 집계'!$C$6:$M$73,10,FALSE)-VLOOKUP($C25,'2.사회적인구 행정구역별 집계'!$C$6:$M$73,5,FALSE)))</f>
        <v>0</v>
      </c>
      <c r="U25" s="206">
        <f>IF(ISERROR(VLOOKUP($C25,'2.사회적인구 행정구역별 집계'!$C$6:$M$73,2,FALSE)),0,(VLOOKUP($C25,'2.사회적인구 행정구역별 집계'!$C$6:$M$73,11,FALSE)-VLOOKUP($C25,'2.사회적인구 행정구역별 집계'!$C$6:$M$73,6,FALSE)))</f>
        <v>0</v>
      </c>
      <c r="V25" s="189">
        <f t="shared" si="20"/>
        <v>191</v>
      </c>
      <c r="W25" s="189">
        <f t="shared" si="21"/>
        <v>191</v>
      </c>
      <c r="X25" s="189">
        <f t="shared" si="21"/>
        <v>188</v>
      </c>
      <c r="Y25" s="189">
        <f t="shared" si="22"/>
        <v>186</v>
      </c>
      <c r="Z25" s="189">
        <f t="shared" si="23"/>
        <v>191</v>
      </c>
      <c r="AA25" s="189">
        <f t="shared" si="24"/>
        <v>194</v>
      </c>
    </row>
    <row r="26" spans="1:27" ht="18" customHeight="1">
      <c r="A26" s="194" t="s">
        <v>1332</v>
      </c>
      <c r="B26" s="194" t="s">
        <v>1345</v>
      </c>
      <c r="C26" s="197" t="s">
        <v>141</v>
      </c>
      <c r="D26" s="192">
        <f>VLOOKUP($C26,'[7]2.생잔모형인구'!$C$5:$J$499,2,FALSE)</f>
        <v>364</v>
      </c>
      <c r="E26" s="201">
        <f>VLOOKUP($C26,'[7]2.생잔모형인구'!$C$5:$J$499,4,FALSE)</f>
        <v>374</v>
      </c>
      <c r="F26" s="201">
        <f>VLOOKUP($C26,'[7]2.생잔모형인구'!$C$5:$J$499,5,FALSE)</f>
        <v>368</v>
      </c>
      <c r="G26" s="201">
        <f>VLOOKUP($C26,'[7]2.생잔모형인구'!$C$5:$J$499,6,FALSE)</f>
        <v>376</v>
      </c>
      <c r="H26" s="201">
        <f>VLOOKUP($C26,'[7]2.생잔모형인구'!$C$5:$J$499,7,FALSE)</f>
        <v>384</v>
      </c>
      <c r="I26" s="201">
        <f>VLOOKUP($C26,'[7]2.생잔모형인구'!$C$5:$J$499,8,FALSE)</f>
        <v>391</v>
      </c>
      <c r="J26" s="206">
        <f>ROUND(P$5*'[7]2.생잔모형인구'!$E24,0)</f>
        <v>0</v>
      </c>
      <c r="K26" s="206">
        <f>ROUND(Q$5*'[7]2.생잔모형인구'!$E24,0)</f>
        <v>9</v>
      </c>
      <c r="L26" s="206">
        <f>ROUND(R$5*'[7]2.생잔모형인구'!$E24,0)</f>
        <v>9</v>
      </c>
      <c r="M26" s="206">
        <f>ROUND(S$5*'[7]2.생잔모형인구'!$E24,0)</f>
        <v>21</v>
      </c>
      <c r="N26" s="206">
        <f>ROUND(T$5*'[7]2.생잔모형인구'!$E24,0)</f>
        <v>21</v>
      </c>
      <c r="O26" s="206">
        <f>ROUND(U$5*'[7]2.생잔모형인구'!$E24,0)</f>
        <v>21</v>
      </c>
      <c r="P26" s="204">
        <v>0</v>
      </c>
      <c r="Q26" s="204"/>
      <c r="R26" s="206">
        <f>IF(ISERROR(VLOOKUP($C26,'2.사회적인구 행정구역별 집계'!$C$6:$M$73,2,FALSE)),0,(VLOOKUP($C26,'2.사회적인구 행정구역별 집계'!$C$6:$M$73,8,FALSE)-VLOOKUP($C26,'2.사회적인구 행정구역별 집계'!$C$6:$M$73,3,FALSE)))</f>
        <v>0</v>
      </c>
      <c r="S26" s="206">
        <f>IF(ISERROR(VLOOKUP($C26,'2.사회적인구 행정구역별 집계'!$C$6:$M$73,2,FALSE)),0,(VLOOKUP($C26,'2.사회적인구 행정구역별 집계'!$C$6:$M$73,9,FALSE)-VLOOKUP($C26,'2.사회적인구 행정구역별 집계'!$C$6:$M$73,4,FALSE)))</f>
        <v>0</v>
      </c>
      <c r="T26" s="206">
        <f>IF(ISERROR(VLOOKUP($C26,'2.사회적인구 행정구역별 집계'!$C$6:$M$73,2,FALSE)),0,(VLOOKUP($C26,'2.사회적인구 행정구역별 집계'!$C$6:$M$73,10,FALSE)-VLOOKUP($C26,'2.사회적인구 행정구역별 집계'!$C$6:$M$73,5,FALSE)))</f>
        <v>0</v>
      </c>
      <c r="U26" s="206">
        <f>IF(ISERROR(VLOOKUP($C26,'2.사회적인구 행정구역별 집계'!$C$6:$M$73,2,FALSE)),0,(VLOOKUP($C26,'2.사회적인구 행정구역별 집계'!$C$6:$M$73,11,FALSE)-VLOOKUP($C26,'2.사회적인구 행정구역별 집계'!$C$6:$M$73,6,FALSE)))</f>
        <v>0</v>
      </c>
      <c r="V26" s="189">
        <f t="shared" si="20"/>
        <v>364</v>
      </c>
      <c r="W26" s="189">
        <f t="shared" si="21"/>
        <v>365</v>
      </c>
      <c r="X26" s="189">
        <f t="shared" si="21"/>
        <v>359</v>
      </c>
      <c r="Y26" s="189">
        <f t="shared" si="22"/>
        <v>355</v>
      </c>
      <c r="Z26" s="189">
        <f t="shared" si="23"/>
        <v>363</v>
      </c>
      <c r="AA26" s="189">
        <f t="shared" si="24"/>
        <v>370</v>
      </c>
    </row>
    <row r="27" spans="1:27" ht="18" customHeight="1">
      <c r="A27" s="194" t="s">
        <v>1332</v>
      </c>
      <c r="B27" s="194" t="s">
        <v>1345</v>
      </c>
      <c r="C27" s="197" t="s">
        <v>142</v>
      </c>
      <c r="D27" s="192">
        <f>VLOOKUP($C27,'[7]2.생잔모형인구'!$C$5:$J$499,2,FALSE)</f>
        <v>223</v>
      </c>
      <c r="E27" s="201">
        <f>VLOOKUP($C27,'[7]2.생잔모형인구'!$C$5:$J$499,4,FALSE)</f>
        <v>229</v>
      </c>
      <c r="F27" s="201">
        <f>VLOOKUP($C27,'[7]2.생잔모형인구'!$C$5:$J$499,5,FALSE)</f>
        <v>226</v>
      </c>
      <c r="G27" s="201">
        <f>VLOOKUP($C27,'[7]2.생잔모형인구'!$C$5:$J$499,6,FALSE)</f>
        <v>230</v>
      </c>
      <c r="H27" s="201">
        <f>VLOOKUP($C27,'[7]2.생잔모형인구'!$C$5:$J$499,7,FALSE)</f>
        <v>236</v>
      </c>
      <c r="I27" s="201">
        <f>VLOOKUP($C27,'[7]2.생잔모형인구'!$C$5:$J$499,8,FALSE)</f>
        <v>240</v>
      </c>
      <c r="J27" s="206">
        <f>ROUND(P$5*'[7]2.생잔모형인구'!$E25,0)</f>
        <v>0</v>
      </c>
      <c r="K27" s="206">
        <f>ROUND(Q$5*'[7]2.생잔모형인구'!$E25,0)</f>
        <v>6</v>
      </c>
      <c r="L27" s="206">
        <f>ROUND(R$5*'[7]2.생잔모형인구'!$E25,0)</f>
        <v>6</v>
      </c>
      <c r="M27" s="206">
        <f>ROUND(S$5*'[7]2.생잔모형인구'!$E25,0)</f>
        <v>13</v>
      </c>
      <c r="N27" s="206">
        <f>ROUND(T$5*'[7]2.생잔모형인구'!$E25,0)</f>
        <v>13</v>
      </c>
      <c r="O27" s="206">
        <f>ROUND(U$5*'[7]2.생잔모형인구'!$E25,0)</f>
        <v>13</v>
      </c>
      <c r="P27" s="204">
        <v>0</v>
      </c>
      <c r="Q27" s="204"/>
      <c r="R27" s="206">
        <f>IF(ISERROR(VLOOKUP($C27,'2.사회적인구 행정구역별 집계'!$C$6:$M$73,2,FALSE)),0,(VLOOKUP($C27,'2.사회적인구 행정구역별 집계'!$C$6:$M$73,8,FALSE)-VLOOKUP($C27,'2.사회적인구 행정구역별 집계'!$C$6:$M$73,3,FALSE)))</f>
        <v>0</v>
      </c>
      <c r="S27" s="206">
        <f>IF(ISERROR(VLOOKUP($C27,'2.사회적인구 행정구역별 집계'!$C$6:$M$73,2,FALSE)),0,(VLOOKUP($C27,'2.사회적인구 행정구역별 집계'!$C$6:$M$73,9,FALSE)-VLOOKUP($C27,'2.사회적인구 행정구역별 집계'!$C$6:$M$73,4,FALSE)))</f>
        <v>0</v>
      </c>
      <c r="T27" s="206">
        <f>IF(ISERROR(VLOOKUP($C27,'2.사회적인구 행정구역별 집계'!$C$6:$M$73,2,FALSE)),0,(VLOOKUP($C27,'2.사회적인구 행정구역별 집계'!$C$6:$M$73,10,FALSE)-VLOOKUP($C27,'2.사회적인구 행정구역별 집계'!$C$6:$M$73,5,FALSE)))</f>
        <v>0</v>
      </c>
      <c r="U27" s="206">
        <f>IF(ISERROR(VLOOKUP($C27,'2.사회적인구 행정구역별 집계'!$C$6:$M$73,2,FALSE)),0,(VLOOKUP($C27,'2.사회적인구 행정구역별 집계'!$C$6:$M$73,11,FALSE)-VLOOKUP($C27,'2.사회적인구 행정구역별 집계'!$C$6:$M$73,6,FALSE)))</f>
        <v>0</v>
      </c>
      <c r="V27" s="189">
        <f t="shared" si="20"/>
        <v>223</v>
      </c>
      <c r="W27" s="189">
        <f t="shared" si="21"/>
        <v>223</v>
      </c>
      <c r="X27" s="189">
        <f t="shared" si="21"/>
        <v>220</v>
      </c>
      <c r="Y27" s="189">
        <f t="shared" si="22"/>
        <v>217</v>
      </c>
      <c r="Z27" s="189">
        <f t="shared" si="23"/>
        <v>223</v>
      </c>
      <c r="AA27" s="189">
        <f t="shared" si="24"/>
        <v>227</v>
      </c>
    </row>
    <row r="28" spans="1:27" ht="18" customHeight="1">
      <c r="A28" s="194" t="s">
        <v>1332</v>
      </c>
      <c r="B28" s="194" t="s">
        <v>1345</v>
      </c>
      <c r="C28" s="197" t="s">
        <v>143</v>
      </c>
      <c r="D28" s="192">
        <f>VLOOKUP($C28,'[7]2.생잔모형인구'!$C$5:$J$499,2,FALSE)</f>
        <v>305</v>
      </c>
      <c r="E28" s="201">
        <f>VLOOKUP($C28,'[7]2.생잔모형인구'!$C$5:$J$499,4,FALSE)</f>
        <v>313</v>
      </c>
      <c r="F28" s="201">
        <f>VLOOKUP($C28,'[7]2.생잔모형인구'!$C$5:$J$499,5,FALSE)</f>
        <v>309</v>
      </c>
      <c r="G28" s="201">
        <f>VLOOKUP($C28,'[7]2.생잔모형인구'!$C$5:$J$499,6,FALSE)</f>
        <v>315</v>
      </c>
      <c r="H28" s="201">
        <f>VLOOKUP($C28,'[7]2.생잔모형인구'!$C$5:$J$499,7,FALSE)</f>
        <v>322</v>
      </c>
      <c r="I28" s="201">
        <f>VLOOKUP($C28,'[7]2.생잔모형인구'!$C$5:$J$499,8,FALSE)</f>
        <v>328</v>
      </c>
      <c r="J28" s="206">
        <f>ROUND(P$5*'[7]2.생잔모형인구'!$E26,0)</f>
        <v>0</v>
      </c>
      <c r="K28" s="206">
        <f>ROUND(Q$5*'[7]2.생잔모형인구'!$E26,0)</f>
        <v>8</v>
      </c>
      <c r="L28" s="206">
        <f>ROUND(R$5*'[7]2.생잔모형인구'!$E26,0)</f>
        <v>8</v>
      </c>
      <c r="M28" s="206">
        <f>ROUND(S$5*'[7]2.생잔모형인구'!$E26,0)</f>
        <v>17</v>
      </c>
      <c r="N28" s="206">
        <f>ROUND(T$5*'[7]2.생잔모형인구'!$E26,0)</f>
        <v>17</v>
      </c>
      <c r="O28" s="206">
        <f>ROUND(U$5*'[7]2.생잔모형인구'!$E26,0)</f>
        <v>17</v>
      </c>
      <c r="P28" s="204">
        <v>0</v>
      </c>
      <c r="Q28" s="204"/>
      <c r="R28" s="206">
        <f>IF(ISERROR(VLOOKUP($C28,'2.사회적인구 행정구역별 집계'!$C$6:$M$73,2,FALSE)),0,(VLOOKUP($C28,'2.사회적인구 행정구역별 집계'!$C$6:$M$73,8,FALSE)-VLOOKUP($C28,'2.사회적인구 행정구역별 집계'!$C$6:$M$73,3,FALSE)))</f>
        <v>0</v>
      </c>
      <c r="S28" s="206">
        <f>IF(ISERROR(VLOOKUP($C28,'2.사회적인구 행정구역별 집계'!$C$6:$M$73,2,FALSE)),0,(VLOOKUP($C28,'2.사회적인구 행정구역별 집계'!$C$6:$M$73,9,FALSE)-VLOOKUP($C28,'2.사회적인구 행정구역별 집계'!$C$6:$M$73,4,FALSE)))</f>
        <v>0</v>
      </c>
      <c r="T28" s="206">
        <f>IF(ISERROR(VLOOKUP($C28,'2.사회적인구 행정구역별 집계'!$C$6:$M$73,2,FALSE)),0,(VLOOKUP($C28,'2.사회적인구 행정구역별 집계'!$C$6:$M$73,10,FALSE)-VLOOKUP($C28,'2.사회적인구 행정구역별 집계'!$C$6:$M$73,5,FALSE)))</f>
        <v>0</v>
      </c>
      <c r="U28" s="206">
        <f>IF(ISERROR(VLOOKUP($C28,'2.사회적인구 행정구역별 집계'!$C$6:$M$73,2,FALSE)),0,(VLOOKUP($C28,'2.사회적인구 행정구역별 집계'!$C$6:$M$73,11,FALSE)-VLOOKUP($C28,'2.사회적인구 행정구역별 집계'!$C$6:$M$73,6,FALSE)))</f>
        <v>0</v>
      </c>
      <c r="V28" s="189">
        <f t="shared" si="20"/>
        <v>305</v>
      </c>
      <c r="W28" s="189">
        <f t="shared" si="21"/>
        <v>305</v>
      </c>
      <c r="X28" s="189">
        <f t="shared" si="21"/>
        <v>301</v>
      </c>
      <c r="Y28" s="189">
        <f t="shared" si="22"/>
        <v>298</v>
      </c>
      <c r="Z28" s="189">
        <f t="shared" si="23"/>
        <v>305</v>
      </c>
      <c r="AA28" s="189">
        <f t="shared" si="24"/>
        <v>311</v>
      </c>
    </row>
    <row r="29" spans="1:27" ht="18" customHeight="1">
      <c r="A29" s="194" t="s">
        <v>1332</v>
      </c>
      <c r="B29" s="194" t="s">
        <v>1345</v>
      </c>
      <c r="C29" s="197" t="s">
        <v>144</v>
      </c>
      <c r="D29" s="192">
        <f>VLOOKUP($C29,'[7]2.생잔모형인구'!$C$5:$J$499,2,FALSE)</f>
        <v>416</v>
      </c>
      <c r="E29" s="201">
        <f>VLOOKUP($C29,'[7]2.생잔모형인구'!$C$5:$J$499,4,FALSE)</f>
        <v>427</v>
      </c>
      <c r="F29" s="201">
        <f>VLOOKUP($C29,'[7]2.생잔모형인구'!$C$5:$J$499,5,FALSE)</f>
        <v>421</v>
      </c>
      <c r="G29" s="201">
        <f>VLOOKUP($C29,'[7]2.생잔모형인구'!$C$5:$J$499,6,FALSE)</f>
        <v>430</v>
      </c>
      <c r="H29" s="201">
        <f>VLOOKUP($C29,'[7]2.생잔모형인구'!$C$5:$J$499,7,FALSE)</f>
        <v>439</v>
      </c>
      <c r="I29" s="201">
        <f>VLOOKUP($C29,'[7]2.생잔모형인구'!$C$5:$J$499,8,FALSE)</f>
        <v>447</v>
      </c>
      <c r="J29" s="206">
        <f>ROUND(P$5*'[7]2.생잔모형인구'!$E27,0)</f>
        <v>0</v>
      </c>
      <c r="K29" s="206">
        <f>ROUND(Q$5*'[7]2.생잔모형인구'!$E27,0)</f>
        <v>11</v>
      </c>
      <c r="L29" s="206">
        <f>ROUND(R$5*'[7]2.생잔모형인구'!$E27,0)</f>
        <v>11</v>
      </c>
      <c r="M29" s="206">
        <f>ROUND(S$5*'[7]2.생잔모형인구'!$E27,0)</f>
        <v>24</v>
      </c>
      <c r="N29" s="206">
        <f>ROUND(T$5*'[7]2.생잔모형인구'!$E27,0)</f>
        <v>24</v>
      </c>
      <c r="O29" s="206">
        <f>ROUND(U$5*'[7]2.생잔모형인구'!$E27,0)</f>
        <v>24</v>
      </c>
      <c r="P29" s="204">
        <v>0</v>
      </c>
      <c r="Q29" s="204"/>
      <c r="R29" s="206">
        <f>IF(ISERROR(VLOOKUP($C29,'2.사회적인구 행정구역별 집계'!$C$6:$M$73,2,FALSE)),0,(VLOOKUP($C29,'2.사회적인구 행정구역별 집계'!$C$6:$M$73,8,FALSE)-VLOOKUP($C29,'2.사회적인구 행정구역별 집계'!$C$6:$M$73,3,FALSE)))</f>
        <v>0</v>
      </c>
      <c r="S29" s="206">
        <f>IF(ISERROR(VLOOKUP($C29,'2.사회적인구 행정구역별 집계'!$C$6:$M$73,2,FALSE)),0,(VLOOKUP($C29,'2.사회적인구 행정구역별 집계'!$C$6:$M$73,9,FALSE)-VLOOKUP($C29,'2.사회적인구 행정구역별 집계'!$C$6:$M$73,4,FALSE)))</f>
        <v>0</v>
      </c>
      <c r="T29" s="206">
        <f>IF(ISERROR(VLOOKUP($C29,'2.사회적인구 행정구역별 집계'!$C$6:$M$73,2,FALSE)),0,(VLOOKUP($C29,'2.사회적인구 행정구역별 집계'!$C$6:$M$73,10,FALSE)-VLOOKUP($C29,'2.사회적인구 행정구역별 집계'!$C$6:$M$73,5,FALSE)))</f>
        <v>0</v>
      </c>
      <c r="U29" s="206">
        <f>IF(ISERROR(VLOOKUP($C29,'2.사회적인구 행정구역별 집계'!$C$6:$M$73,2,FALSE)),0,(VLOOKUP($C29,'2.사회적인구 행정구역별 집계'!$C$6:$M$73,11,FALSE)-VLOOKUP($C29,'2.사회적인구 행정구역별 집계'!$C$6:$M$73,6,FALSE)))</f>
        <v>0</v>
      </c>
      <c r="V29" s="189">
        <f t="shared" si="20"/>
        <v>416</v>
      </c>
      <c r="W29" s="189">
        <f t="shared" si="21"/>
        <v>416</v>
      </c>
      <c r="X29" s="189">
        <f t="shared" si="21"/>
        <v>410</v>
      </c>
      <c r="Y29" s="189">
        <f t="shared" si="22"/>
        <v>406</v>
      </c>
      <c r="Z29" s="189">
        <f t="shared" si="23"/>
        <v>415</v>
      </c>
      <c r="AA29" s="189">
        <f t="shared" si="24"/>
        <v>423</v>
      </c>
    </row>
    <row r="30" spans="1:27" ht="18" customHeight="1">
      <c r="A30" s="194" t="s">
        <v>1332</v>
      </c>
      <c r="B30" s="194" t="s">
        <v>1346</v>
      </c>
      <c r="C30" s="197" t="s">
        <v>145</v>
      </c>
      <c r="D30" s="192">
        <f>VLOOKUP($C30,'[7]2.생잔모형인구'!$C$5:$J$499,2,FALSE)</f>
        <v>246</v>
      </c>
      <c r="E30" s="201">
        <f>VLOOKUP($C30,'[7]2.생잔모형인구'!$C$5:$J$499,4,FALSE)</f>
        <v>253</v>
      </c>
      <c r="F30" s="201">
        <f>VLOOKUP($C30,'[7]2.생잔모형인구'!$C$5:$J$499,5,FALSE)</f>
        <v>249</v>
      </c>
      <c r="G30" s="201">
        <f>VLOOKUP($C30,'[7]2.생잔모형인구'!$C$5:$J$499,6,FALSE)</f>
        <v>254</v>
      </c>
      <c r="H30" s="201">
        <f>VLOOKUP($C30,'[7]2.생잔모형인구'!$C$5:$J$499,7,FALSE)</f>
        <v>260</v>
      </c>
      <c r="I30" s="201">
        <f>VLOOKUP($C30,'[7]2.생잔모형인구'!$C$5:$J$499,8,FALSE)</f>
        <v>264</v>
      </c>
      <c r="J30" s="206">
        <f>ROUND(P$5*'[7]2.생잔모형인구'!$E28,0)</f>
        <v>0</v>
      </c>
      <c r="K30" s="206">
        <f>ROUND(Q$5*'[7]2.생잔모형인구'!$E28,0)</f>
        <v>6</v>
      </c>
      <c r="L30" s="206">
        <f>ROUND(R$5*'[7]2.생잔모형인구'!$E28,0)</f>
        <v>6</v>
      </c>
      <c r="M30" s="206">
        <f>ROUND(S$5*'[7]2.생잔모형인구'!$E28,0)</f>
        <v>14</v>
      </c>
      <c r="N30" s="206">
        <f>ROUND(T$5*'[7]2.생잔모형인구'!$E28,0)</f>
        <v>14</v>
      </c>
      <c r="O30" s="206">
        <f>ROUND(U$5*'[7]2.생잔모형인구'!$E28,0)</f>
        <v>14</v>
      </c>
      <c r="P30" s="204">
        <v>0</v>
      </c>
      <c r="Q30" s="204"/>
      <c r="R30" s="206">
        <f>IF(ISERROR(VLOOKUP($C30,'2.사회적인구 행정구역별 집계'!$C$6:$M$73,2,FALSE)),0,(VLOOKUP($C30,'2.사회적인구 행정구역별 집계'!$C$6:$M$73,8,FALSE)-VLOOKUP($C30,'2.사회적인구 행정구역별 집계'!$C$6:$M$73,3,FALSE)))</f>
        <v>0</v>
      </c>
      <c r="S30" s="206">
        <f>IF(ISERROR(VLOOKUP($C30,'2.사회적인구 행정구역별 집계'!$C$6:$M$73,2,FALSE)),0,(VLOOKUP($C30,'2.사회적인구 행정구역별 집계'!$C$6:$M$73,9,FALSE)-VLOOKUP($C30,'2.사회적인구 행정구역별 집계'!$C$6:$M$73,4,FALSE)))</f>
        <v>0</v>
      </c>
      <c r="T30" s="206">
        <f>IF(ISERROR(VLOOKUP($C30,'2.사회적인구 행정구역별 집계'!$C$6:$M$73,2,FALSE)),0,(VLOOKUP($C30,'2.사회적인구 행정구역별 집계'!$C$6:$M$73,10,FALSE)-VLOOKUP($C30,'2.사회적인구 행정구역별 집계'!$C$6:$M$73,5,FALSE)))</f>
        <v>0</v>
      </c>
      <c r="U30" s="206">
        <f>IF(ISERROR(VLOOKUP($C30,'2.사회적인구 행정구역별 집계'!$C$6:$M$73,2,FALSE)),0,(VLOOKUP($C30,'2.사회적인구 행정구역별 집계'!$C$6:$M$73,11,FALSE)-VLOOKUP($C30,'2.사회적인구 행정구역별 집계'!$C$6:$M$73,6,FALSE)))</f>
        <v>0</v>
      </c>
      <c r="V30" s="189">
        <f t="shared" si="20"/>
        <v>246</v>
      </c>
      <c r="W30" s="189">
        <f t="shared" si="21"/>
        <v>247</v>
      </c>
      <c r="X30" s="189">
        <f t="shared" si="21"/>
        <v>243</v>
      </c>
      <c r="Y30" s="189">
        <f t="shared" si="22"/>
        <v>240</v>
      </c>
      <c r="Z30" s="189">
        <f t="shared" si="23"/>
        <v>246</v>
      </c>
      <c r="AA30" s="189">
        <f t="shared" si="24"/>
        <v>250</v>
      </c>
    </row>
    <row r="31" spans="1:27" ht="18" customHeight="1">
      <c r="A31" s="194" t="s">
        <v>1332</v>
      </c>
      <c r="B31" s="194" t="s">
        <v>1346</v>
      </c>
      <c r="C31" s="197" t="s">
        <v>146</v>
      </c>
      <c r="D31" s="192">
        <f>VLOOKUP($C31,'[7]2.생잔모형인구'!$C$5:$J$499,2,FALSE)</f>
        <v>597</v>
      </c>
      <c r="E31" s="201">
        <f>VLOOKUP($C31,'[7]2.생잔모형인구'!$C$5:$J$499,4,FALSE)</f>
        <v>613</v>
      </c>
      <c r="F31" s="201">
        <f>VLOOKUP($C31,'[7]2.생잔모형인구'!$C$5:$J$499,5,FALSE)</f>
        <v>604</v>
      </c>
      <c r="G31" s="201">
        <f>VLOOKUP($C31,'[7]2.생잔모형인구'!$C$5:$J$499,6,FALSE)</f>
        <v>617</v>
      </c>
      <c r="H31" s="201">
        <f>VLOOKUP($C31,'[7]2.생잔모형인구'!$C$5:$J$499,7,FALSE)</f>
        <v>631</v>
      </c>
      <c r="I31" s="201">
        <f>VLOOKUP($C31,'[7]2.생잔모형인구'!$C$5:$J$499,8,FALSE)</f>
        <v>641</v>
      </c>
      <c r="J31" s="206">
        <f>ROUND(P$5*'[7]2.생잔모형인구'!$E29,0)</f>
        <v>0</v>
      </c>
      <c r="K31" s="206">
        <f>ROUND(Q$5*'[7]2.생잔모형인구'!$E29,0)</f>
        <v>15</v>
      </c>
      <c r="L31" s="206">
        <f>ROUND(R$5*'[7]2.생잔모형인구'!$E29,0)</f>
        <v>15</v>
      </c>
      <c r="M31" s="206">
        <f>ROUND(S$5*'[7]2.생잔모형인구'!$E29,0)</f>
        <v>34</v>
      </c>
      <c r="N31" s="206">
        <f>ROUND(T$5*'[7]2.생잔모형인구'!$E29,0)</f>
        <v>34</v>
      </c>
      <c r="O31" s="206">
        <f>ROUND(U$5*'[7]2.생잔모형인구'!$E29,0)</f>
        <v>34</v>
      </c>
      <c r="P31" s="204">
        <v>0</v>
      </c>
      <c r="Q31" s="204"/>
      <c r="R31" s="206">
        <f>IF(ISERROR(VLOOKUP($C31,'2.사회적인구 행정구역별 집계'!$C$6:$M$73,2,FALSE)),0,(VLOOKUP($C31,'2.사회적인구 행정구역별 집계'!$C$6:$M$73,8,FALSE)-VLOOKUP($C31,'2.사회적인구 행정구역별 집계'!$C$6:$M$73,3,FALSE)))</f>
        <v>0</v>
      </c>
      <c r="S31" s="206">
        <f>IF(ISERROR(VLOOKUP($C31,'2.사회적인구 행정구역별 집계'!$C$6:$M$73,2,FALSE)),0,(VLOOKUP($C31,'2.사회적인구 행정구역별 집계'!$C$6:$M$73,9,FALSE)-VLOOKUP($C31,'2.사회적인구 행정구역별 집계'!$C$6:$M$73,4,FALSE)))</f>
        <v>0</v>
      </c>
      <c r="T31" s="206">
        <f>IF(ISERROR(VLOOKUP($C31,'2.사회적인구 행정구역별 집계'!$C$6:$M$73,2,FALSE)),0,(VLOOKUP($C31,'2.사회적인구 행정구역별 집계'!$C$6:$M$73,10,FALSE)-VLOOKUP($C31,'2.사회적인구 행정구역별 집계'!$C$6:$M$73,5,FALSE)))</f>
        <v>0</v>
      </c>
      <c r="U31" s="206">
        <f>IF(ISERROR(VLOOKUP($C31,'2.사회적인구 행정구역별 집계'!$C$6:$M$73,2,FALSE)),0,(VLOOKUP($C31,'2.사회적인구 행정구역별 집계'!$C$6:$M$73,11,FALSE)-VLOOKUP($C31,'2.사회적인구 행정구역별 집계'!$C$6:$M$73,6,FALSE)))</f>
        <v>0</v>
      </c>
      <c r="V31" s="189">
        <f t="shared" si="20"/>
        <v>597</v>
      </c>
      <c r="W31" s="189">
        <f t="shared" si="21"/>
        <v>598</v>
      </c>
      <c r="X31" s="189">
        <f t="shared" si="21"/>
        <v>589</v>
      </c>
      <c r="Y31" s="189">
        <f t="shared" si="22"/>
        <v>583</v>
      </c>
      <c r="Z31" s="189">
        <f t="shared" si="23"/>
        <v>597</v>
      </c>
      <c r="AA31" s="189">
        <f t="shared" si="24"/>
        <v>607</v>
      </c>
    </row>
    <row r="32" spans="1:27" ht="18" customHeight="1">
      <c r="A32" s="194" t="s">
        <v>1332</v>
      </c>
      <c r="B32" s="194" t="s">
        <v>1346</v>
      </c>
      <c r="C32" s="197" t="s">
        <v>147</v>
      </c>
      <c r="D32" s="192">
        <f>VLOOKUP($C32,'[7]2.생잔모형인구'!$C$5:$J$499,2,FALSE)</f>
        <v>779</v>
      </c>
      <c r="E32" s="201">
        <f>VLOOKUP($C32,'[7]2.생잔모형인구'!$C$5:$J$499,4,FALSE)</f>
        <v>800</v>
      </c>
      <c r="F32" s="201">
        <f>VLOOKUP($C32,'[7]2.생잔모형인구'!$C$5:$J$499,5,FALSE)</f>
        <v>788</v>
      </c>
      <c r="G32" s="201">
        <f>VLOOKUP($C32,'[7]2.생잔모형인구'!$C$5:$J$499,6,FALSE)</f>
        <v>805</v>
      </c>
      <c r="H32" s="201">
        <f>VLOOKUP($C32,'[7]2.생잔모형인구'!$C$5:$J$499,7,FALSE)</f>
        <v>823</v>
      </c>
      <c r="I32" s="201">
        <f>VLOOKUP($C32,'[7]2.생잔모형인구'!$C$5:$J$499,8,FALSE)</f>
        <v>837</v>
      </c>
      <c r="J32" s="206">
        <f>ROUND(P$5*'[7]2.생잔모형인구'!$E30,0)</f>
        <v>0</v>
      </c>
      <c r="K32" s="206">
        <f>ROUND(Q$5*'[7]2.생잔모형인구'!$E30,0)</f>
        <v>20</v>
      </c>
      <c r="L32" s="206">
        <f>ROUND(R$5*'[7]2.생잔모형인구'!$E30,0)</f>
        <v>20</v>
      </c>
      <c r="M32" s="206">
        <f>ROUND(S$5*'[7]2.생잔모형인구'!$E30,0)</f>
        <v>44</v>
      </c>
      <c r="N32" s="206">
        <f>ROUND(T$5*'[7]2.생잔모형인구'!$E30,0)</f>
        <v>44</v>
      </c>
      <c r="O32" s="206">
        <f>ROUND(U$5*'[7]2.생잔모형인구'!$E30,0)</f>
        <v>44</v>
      </c>
      <c r="P32" s="204">
        <v>0</v>
      </c>
      <c r="Q32" s="204"/>
      <c r="R32" s="206">
        <f>IF(ISERROR(VLOOKUP($C32,'2.사회적인구 행정구역별 집계'!$C$6:$M$73,2,FALSE)),0,(VLOOKUP($C32,'2.사회적인구 행정구역별 집계'!$C$6:$M$73,8,FALSE)-VLOOKUP($C32,'2.사회적인구 행정구역별 집계'!$C$6:$M$73,3,FALSE)))</f>
        <v>0</v>
      </c>
      <c r="S32" s="206">
        <f>IF(ISERROR(VLOOKUP($C32,'2.사회적인구 행정구역별 집계'!$C$6:$M$73,2,FALSE)),0,(VLOOKUP($C32,'2.사회적인구 행정구역별 집계'!$C$6:$M$73,9,FALSE)-VLOOKUP($C32,'2.사회적인구 행정구역별 집계'!$C$6:$M$73,4,FALSE)))</f>
        <v>0</v>
      </c>
      <c r="T32" s="206">
        <f>IF(ISERROR(VLOOKUP($C32,'2.사회적인구 행정구역별 집계'!$C$6:$M$73,2,FALSE)),0,(VLOOKUP($C32,'2.사회적인구 행정구역별 집계'!$C$6:$M$73,10,FALSE)-VLOOKUP($C32,'2.사회적인구 행정구역별 집계'!$C$6:$M$73,5,FALSE)))</f>
        <v>0</v>
      </c>
      <c r="U32" s="206">
        <f>IF(ISERROR(VLOOKUP($C32,'2.사회적인구 행정구역별 집계'!$C$6:$M$73,2,FALSE)),0,(VLOOKUP($C32,'2.사회적인구 행정구역별 집계'!$C$6:$M$73,11,FALSE)-VLOOKUP($C32,'2.사회적인구 행정구역별 집계'!$C$6:$M$73,6,FALSE)))</f>
        <v>0</v>
      </c>
      <c r="V32" s="189">
        <f t="shared" si="20"/>
        <v>779</v>
      </c>
      <c r="W32" s="189">
        <f t="shared" si="21"/>
        <v>780</v>
      </c>
      <c r="X32" s="189">
        <f t="shared" si="21"/>
        <v>768</v>
      </c>
      <c r="Y32" s="189">
        <f t="shared" si="22"/>
        <v>761</v>
      </c>
      <c r="Z32" s="189">
        <f t="shared" si="23"/>
        <v>779</v>
      </c>
      <c r="AA32" s="189">
        <f t="shared" si="24"/>
        <v>793</v>
      </c>
    </row>
    <row r="33" spans="1:27" ht="18" customHeight="1">
      <c r="A33" s="194" t="s">
        <v>1332</v>
      </c>
      <c r="B33" s="194" t="s">
        <v>1347</v>
      </c>
      <c r="C33" s="197" t="s">
        <v>148</v>
      </c>
      <c r="D33" s="192">
        <f>VLOOKUP($C33,'[7]2.생잔모형인구'!$C$5:$J$499,2,FALSE)</f>
        <v>197</v>
      </c>
      <c r="E33" s="201">
        <f>VLOOKUP($C33,'[7]2.생잔모형인구'!$C$5:$J$499,4,FALSE)</f>
        <v>202</v>
      </c>
      <c r="F33" s="201">
        <f>VLOOKUP($C33,'[7]2.생잔모형인구'!$C$5:$J$499,5,FALSE)</f>
        <v>199</v>
      </c>
      <c r="G33" s="201">
        <f>VLOOKUP($C33,'[7]2.생잔모형인구'!$C$5:$J$499,6,FALSE)</f>
        <v>203</v>
      </c>
      <c r="H33" s="201">
        <f>VLOOKUP($C33,'[7]2.생잔모형인구'!$C$5:$J$499,7,FALSE)</f>
        <v>208</v>
      </c>
      <c r="I33" s="201">
        <f>VLOOKUP($C33,'[7]2.생잔모형인구'!$C$5:$J$499,8,FALSE)</f>
        <v>212</v>
      </c>
      <c r="J33" s="206">
        <f>ROUND(P$5*'[7]2.생잔모형인구'!$E31,0)</f>
        <v>0</v>
      </c>
      <c r="K33" s="206">
        <f>ROUND(Q$5*'[7]2.생잔모형인구'!$E31,0)</f>
        <v>5</v>
      </c>
      <c r="L33" s="206">
        <f>ROUND(R$5*'[7]2.생잔모형인구'!$E31,0)</f>
        <v>5</v>
      </c>
      <c r="M33" s="206">
        <f>ROUND(S$5*'[7]2.생잔모형인구'!$E31,0)</f>
        <v>11</v>
      </c>
      <c r="N33" s="206">
        <f>ROUND(T$5*'[7]2.생잔모형인구'!$E31,0)</f>
        <v>11</v>
      </c>
      <c r="O33" s="206">
        <f>ROUND(U$5*'[7]2.생잔모형인구'!$E31,0)</f>
        <v>11</v>
      </c>
      <c r="P33" s="204">
        <v>0</v>
      </c>
      <c r="Q33" s="204"/>
      <c r="R33" s="206">
        <f>IF(ISERROR(VLOOKUP($C33,'2.사회적인구 행정구역별 집계'!$C$6:$M$73,2,FALSE)),0,(VLOOKUP($C33,'2.사회적인구 행정구역별 집계'!$C$6:$M$73,8,FALSE)-VLOOKUP($C33,'2.사회적인구 행정구역별 집계'!$C$6:$M$73,3,FALSE)))</f>
        <v>0</v>
      </c>
      <c r="S33" s="206">
        <f>IF(ISERROR(VLOOKUP($C33,'2.사회적인구 행정구역별 집계'!$C$6:$M$73,2,FALSE)),0,(VLOOKUP($C33,'2.사회적인구 행정구역별 집계'!$C$6:$M$73,9,FALSE)-VLOOKUP($C33,'2.사회적인구 행정구역별 집계'!$C$6:$M$73,4,FALSE)))</f>
        <v>0</v>
      </c>
      <c r="T33" s="206">
        <f>IF(ISERROR(VLOOKUP($C33,'2.사회적인구 행정구역별 집계'!$C$6:$M$73,2,FALSE)),0,(VLOOKUP($C33,'2.사회적인구 행정구역별 집계'!$C$6:$M$73,10,FALSE)-VLOOKUP($C33,'2.사회적인구 행정구역별 집계'!$C$6:$M$73,5,FALSE)))</f>
        <v>0</v>
      </c>
      <c r="U33" s="206">
        <f>IF(ISERROR(VLOOKUP($C33,'2.사회적인구 행정구역별 집계'!$C$6:$M$73,2,FALSE)),0,(VLOOKUP($C33,'2.사회적인구 행정구역별 집계'!$C$6:$M$73,11,FALSE)-VLOOKUP($C33,'2.사회적인구 행정구역별 집계'!$C$6:$M$73,6,FALSE)))</f>
        <v>0</v>
      </c>
      <c r="V33" s="189">
        <f t="shared" si="20"/>
        <v>197</v>
      </c>
      <c r="W33" s="189">
        <f t="shared" si="21"/>
        <v>197</v>
      </c>
      <c r="X33" s="189">
        <f t="shared" si="21"/>
        <v>194</v>
      </c>
      <c r="Y33" s="189">
        <f t="shared" si="22"/>
        <v>192</v>
      </c>
      <c r="Z33" s="189">
        <f t="shared" si="23"/>
        <v>197</v>
      </c>
      <c r="AA33" s="189">
        <f t="shared" si="24"/>
        <v>201</v>
      </c>
    </row>
    <row r="34" spans="1:27" ht="18" customHeight="1">
      <c r="A34" s="194" t="s">
        <v>1332</v>
      </c>
      <c r="B34" s="194" t="s">
        <v>1347</v>
      </c>
      <c r="C34" s="197" t="s">
        <v>149</v>
      </c>
      <c r="D34" s="192">
        <f>VLOOKUP($C34,'[7]2.생잔모형인구'!$C$5:$J$499,2,FALSE)</f>
        <v>183</v>
      </c>
      <c r="E34" s="201">
        <f>VLOOKUP($C34,'[7]2.생잔모형인구'!$C$5:$J$499,4,FALSE)</f>
        <v>188</v>
      </c>
      <c r="F34" s="201">
        <f>VLOOKUP($C34,'[7]2.생잔모형인구'!$C$5:$J$499,5,FALSE)</f>
        <v>185</v>
      </c>
      <c r="G34" s="201">
        <f>VLOOKUP($C34,'[7]2.생잔모형인구'!$C$5:$J$499,6,FALSE)</f>
        <v>189</v>
      </c>
      <c r="H34" s="201">
        <f>VLOOKUP($C34,'[7]2.생잔모형인구'!$C$5:$J$499,7,FALSE)</f>
        <v>193</v>
      </c>
      <c r="I34" s="201">
        <f>VLOOKUP($C34,'[7]2.생잔모형인구'!$C$5:$J$499,8,FALSE)</f>
        <v>197</v>
      </c>
      <c r="J34" s="206">
        <f>ROUND(P$5*'[7]2.생잔모형인구'!$E32,0)</f>
        <v>0</v>
      </c>
      <c r="K34" s="206">
        <f>ROUND(Q$5*'[7]2.생잔모형인구'!$E32,0)</f>
        <v>5</v>
      </c>
      <c r="L34" s="206">
        <f>ROUND(R$5*'[7]2.생잔모형인구'!$E32,0)</f>
        <v>5</v>
      </c>
      <c r="M34" s="206">
        <f>ROUND(S$5*'[7]2.생잔모형인구'!$E32,0)</f>
        <v>10</v>
      </c>
      <c r="N34" s="206">
        <f>ROUND(T$5*'[7]2.생잔모형인구'!$E32,0)</f>
        <v>10</v>
      </c>
      <c r="O34" s="206">
        <f>ROUND(U$5*'[7]2.생잔모형인구'!$E32,0)</f>
        <v>10</v>
      </c>
      <c r="P34" s="204">
        <v>0</v>
      </c>
      <c r="Q34" s="204"/>
      <c r="R34" s="206">
        <f>IF(ISERROR(VLOOKUP($C34,'2.사회적인구 행정구역별 집계'!$C$6:$M$73,2,FALSE)),0,(VLOOKUP($C34,'2.사회적인구 행정구역별 집계'!$C$6:$M$73,8,FALSE)-VLOOKUP($C34,'2.사회적인구 행정구역별 집계'!$C$6:$M$73,3,FALSE)))</f>
        <v>0</v>
      </c>
      <c r="S34" s="206">
        <f>IF(ISERROR(VLOOKUP($C34,'2.사회적인구 행정구역별 집계'!$C$6:$M$73,2,FALSE)),0,(VLOOKUP($C34,'2.사회적인구 행정구역별 집계'!$C$6:$M$73,9,FALSE)-VLOOKUP($C34,'2.사회적인구 행정구역별 집계'!$C$6:$M$73,4,FALSE)))</f>
        <v>0</v>
      </c>
      <c r="T34" s="206">
        <f>IF(ISERROR(VLOOKUP($C34,'2.사회적인구 행정구역별 집계'!$C$6:$M$73,2,FALSE)),0,(VLOOKUP($C34,'2.사회적인구 행정구역별 집계'!$C$6:$M$73,10,FALSE)-VLOOKUP($C34,'2.사회적인구 행정구역별 집계'!$C$6:$M$73,5,FALSE)))</f>
        <v>0</v>
      </c>
      <c r="U34" s="206">
        <f>IF(ISERROR(VLOOKUP($C34,'2.사회적인구 행정구역별 집계'!$C$6:$M$73,2,FALSE)),0,(VLOOKUP($C34,'2.사회적인구 행정구역별 집계'!$C$6:$M$73,11,FALSE)-VLOOKUP($C34,'2.사회적인구 행정구역별 집계'!$C$6:$M$73,6,FALSE)))</f>
        <v>0</v>
      </c>
      <c r="V34" s="189">
        <f t="shared" si="20"/>
        <v>183</v>
      </c>
      <c r="W34" s="189">
        <f t="shared" si="21"/>
        <v>183</v>
      </c>
      <c r="X34" s="189">
        <f t="shared" si="21"/>
        <v>180</v>
      </c>
      <c r="Y34" s="189">
        <f t="shared" si="22"/>
        <v>179</v>
      </c>
      <c r="Z34" s="189">
        <f t="shared" si="23"/>
        <v>183</v>
      </c>
      <c r="AA34" s="189">
        <f t="shared" si="24"/>
        <v>187</v>
      </c>
    </row>
    <row r="35" spans="1:27" ht="18" customHeight="1">
      <c r="A35" s="195" t="s">
        <v>1348</v>
      </c>
      <c r="B35" s="234" t="s">
        <v>1333</v>
      </c>
      <c r="C35" s="235"/>
      <c r="D35" s="196">
        <f>SUM(D36:D93)</f>
        <v>16342</v>
      </c>
      <c r="E35" s="196">
        <f t="shared" ref="E35:AA35" si="25">SUM(E36:E93)</f>
        <v>16784</v>
      </c>
      <c r="F35" s="196">
        <f t="shared" si="25"/>
        <v>16535</v>
      </c>
      <c r="G35" s="196">
        <f t="shared" si="25"/>
        <v>16879</v>
      </c>
      <c r="H35" s="196">
        <f t="shared" si="25"/>
        <v>17263</v>
      </c>
      <c r="I35" s="196">
        <f t="shared" si="25"/>
        <v>17559</v>
      </c>
      <c r="J35" s="205">
        <f t="shared" si="25"/>
        <v>0</v>
      </c>
      <c r="K35" s="205">
        <f t="shared" ref="K35" si="26">SUM(K36:K93)</f>
        <v>426</v>
      </c>
      <c r="L35" s="205">
        <f t="shared" si="25"/>
        <v>423</v>
      </c>
      <c r="M35" s="205">
        <f t="shared" si="25"/>
        <v>931</v>
      </c>
      <c r="N35" s="205">
        <f t="shared" si="25"/>
        <v>931</v>
      </c>
      <c r="O35" s="205">
        <f t="shared" si="25"/>
        <v>931</v>
      </c>
      <c r="P35" s="205">
        <f t="shared" si="25"/>
        <v>0</v>
      </c>
      <c r="Q35" s="205">
        <f t="shared" si="25"/>
        <v>109</v>
      </c>
      <c r="R35" s="205">
        <f t="shared" si="25"/>
        <v>2245</v>
      </c>
      <c r="S35" s="205">
        <f t="shared" si="25"/>
        <v>2245</v>
      </c>
      <c r="T35" s="205">
        <f t="shared" si="25"/>
        <v>2245</v>
      </c>
      <c r="U35" s="205">
        <f t="shared" si="25"/>
        <v>2245</v>
      </c>
      <c r="V35" s="205">
        <f t="shared" si="25"/>
        <v>16342</v>
      </c>
      <c r="W35" s="205">
        <f t="shared" ref="W35" si="27">SUM(W36:W93)</f>
        <v>16467</v>
      </c>
      <c r="X35" s="205">
        <f t="shared" si="25"/>
        <v>18357</v>
      </c>
      <c r="Y35" s="205">
        <f t="shared" si="25"/>
        <v>18193</v>
      </c>
      <c r="Z35" s="205">
        <f t="shared" si="25"/>
        <v>18577</v>
      </c>
      <c r="AA35" s="205">
        <f t="shared" si="25"/>
        <v>18873</v>
      </c>
    </row>
    <row r="36" spans="1:27" ht="18" customHeight="1">
      <c r="A36" s="194" t="s">
        <v>1348</v>
      </c>
      <c r="B36" s="194" t="s">
        <v>1349</v>
      </c>
      <c r="C36" s="197" t="s">
        <v>151</v>
      </c>
      <c r="D36" s="192">
        <f>VLOOKUP($C36,'[7]2.생잔모형인구'!$C$5:$J$499,2,FALSE)</f>
        <v>747</v>
      </c>
      <c r="E36" s="201">
        <f>VLOOKUP($C36,'[7]2.생잔모형인구'!$C$5:$J$499,4,FALSE)</f>
        <v>767</v>
      </c>
      <c r="F36" s="201">
        <f>VLOOKUP($C36,'[7]2.생잔모형인구'!$C$5:$J$499,5,FALSE)</f>
        <v>756</v>
      </c>
      <c r="G36" s="201">
        <f>VLOOKUP($C36,'[7]2.생잔모형인구'!$C$5:$J$499,6,FALSE)</f>
        <v>772</v>
      </c>
      <c r="H36" s="201">
        <f>VLOOKUP($C36,'[7]2.생잔모형인구'!$C$5:$J$499,7,FALSE)</f>
        <v>789</v>
      </c>
      <c r="I36" s="201">
        <f>VLOOKUP($C36,'[7]2.생잔모형인구'!$C$5:$J$499,8,FALSE)</f>
        <v>803</v>
      </c>
      <c r="J36" s="206">
        <f>ROUND(P$5*'[7]2.생잔모형인구'!$E34,0)</f>
        <v>0</v>
      </c>
      <c r="K36" s="206">
        <f>ROUND(Q$5*'[7]2.생잔모형인구'!$E34,0)</f>
        <v>19</v>
      </c>
      <c r="L36" s="206">
        <f>ROUND(R$5*'[7]2.생잔모형인구'!$E34,0)</f>
        <v>19</v>
      </c>
      <c r="M36" s="206">
        <f>ROUND(S$5*'[7]2.생잔모형인구'!$E34,0)</f>
        <v>43</v>
      </c>
      <c r="N36" s="206">
        <f>ROUND(T$5*'[7]2.생잔모형인구'!$E34,0)</f>
        <v>43</v>
      </c>
      <c r="O36" s="206">
        <f>ROUND(U$5*'[7]2.생잔모형인구'!$E34,0)</f>
        <v>43</v>
      </c>
      <c r="P36" s="204">
        <v>0</v>
      </c>
      <c r="Q36" s="204"/>
      <c r="R36" s="206">
        <f>IF(ISERROR(VLOOKUP($C36,'2.사회적인구 행정구역별 집계'!$C$6:$M$73,2,FALSE)),0,(VLOOKUP($C36,'2.사회적인구 행정구역별 집계'!$C$6:$M$73,8,FALSE)-VLOOKUP($C36,'2.사회적인구 행정구역별 집계'!$C$6:$M$73,3,FALSE)))</f>
        <v>0</v>
      </c>
      <c r="S36" s="206">
        <f>IF(ISERROR(VLOOKUP($C36,'2.사회적인구 행정구역별 집계'!$C$6:$M$73,2,FALSE)),0,(VLOOKUP($C36,'2.사회적인구 행정구역별 집계'!$C$6:$M$73,9,FALSE)-VLOOKUP($C36,'2.사회적인구 행정구역별 집계'!$C$6:$M$73,4,FALSE)))</f>
        <v>0</v>
      </c>
      <c r="T36" s="206">
        <f>IF(ISERROR(VLOOKUP($C36,'2.사회적인구 행정구역별 집계'!$C$6:$M$73,2,FALSE)),0,(VLOOKUP($C36,'2.사회적인구 행정구역별 집계'!$C$6:$M$73,10,FALSE)-VLOOKUP($C36,'2.사회적인구 행정구역별 집계'!$C$6:$M$73,5,FALSE)))</f>
        <v>0</v>
      </c>
      <c r="U36" s="206">
        <f>IF(ISERROR(VLOOKUP($C36,'2.사회적인구 행정구역별 집계'!$C$6:$M$73,2,FALSE)),0,(VLOOKUP($C36,'2.사회적인구 행정구역별 집계'!$C$6:$M$73,11,FALSE)-VLOOKUP($C36,'2.사회적인구 행정구역별 집계'!$C$6:$M$73,6,FALSE)))</f>
        <v>0</v>
      </c>
      <c r="V36" s="189">
        <f t="shared" ref="V36:V93" si="28">D36-J36+P36</f>
        <v>747</v>
      </c>
      <c r="W36" s="189">
        <f t="shared" ref="W36:X93" si="29">E36-K36+Q36</f>
        <v>748</v>
      </c>
      <c r="X36" s="189">
        <f t="shared" si="29"/>
        <v>737</v>
      </c>
      <c r="Y36" s="189">
        <f t="shared" ref="Y36:Y93" si="30">G36-M36+S36</f>
        <v>729</v>
      </c>
      <c r="Z36" s="189">
        <f t="shared" ref="Z36:Z93" si="31">H36-N36+T36</f>
        <v>746</v>
      </c>
      <c r="AA36" s="189">
        <f t="shared" ref="AA36:AA93" si="32">I36-O36+U36</f>
        <v>760</v>
      </c>
    </row>
    <row r="37" spans="1:27" ht="18" customHeight="1">
      <c r="A37" s="194" t="s">
        <v>1348</v>
      </c>
      <c r="B37" s="194" t="s">
        <v>1349</v>
      </c>
      <c r="C37" s="197" t="s">
        <v>152</v>
      </c>
      <c r="D37" s="192">
        <f>VLOOKUP($C37,'[7]2.생잔모형인구'!$C$5:$J$499,2,FALSE)</f>
        <v>370</v>
      </c>
      <c r="E37" s="201">
        <f>VLOOKUP($C37,'[7]2.생잔모형인구'!$C$5:$J$499,4,FALSE)</f>
        <v>380</v>
      </c>
      <c r="F37" s="201">
        <f>VLOOKUP($C37,'[7]2.생잔모형인구'!$C$5:$J$499,5,FALSE)</f>
        <v>374</v>
      </c>
      <c r="G37" s="201">
        <f>VLOOKUP($C37,'[7]2.생잔모형인구'!$C$5:$J$499,6,FALSE)</f>
        <v>382</v>
      </c>
      <c r="H37" s="201">
        <f>VLOOKUP($C37,'[7]2.생잔모형인구'!$C$5:$J$499,7,FALSE)</f>
        <v>391</v>
      </c>
      <c r="I37" s="201">
        <f>VLOOKUP($C37,'[7]2.생잔모형인구'!$C$5:$J$499,8,FALSE)</f>
        <v>398</v>
      </c>
      <c r="J37" s="206">
        <f>ROUND(P$5*'[7]2.생잔모형인구'!$E35,0)</f>
        <v>0</v>
      </c>
      <c r="K37" s="206">
        <f>ROUND(Q$5*'[7]2.생잔모형인구'!$E35,0)</f>
        <v>10</v>
      </c>
      <c r="L37" s="206">
        <f>ROUND(R$5*'[7]2.생잔모형인구'!$E35,0)</f>
        <v>10</v>
      </c>
      <c r="M37" s="206">
        <f>ROUND(S$5*'[7]2.생잔모형인구'!$E35,0)</f>
        <v>21</v>
      </c>
      <c r="N37" s="206">
        <f>ROUND(T$5*'[7]2.생잔모형인구'!$E35,0)</f>
        <v>21</v>
      </c>
      <c r="O37" s="206">
        <f>ROUND(U$5*'[7]2.생잔모형인구'!$E35,0)</f>
        <v>21</v>
      </c>
      <c r="P37" s="204">
        <v>0</v>
      </c>
      <c r="Q37" s="204"/>
      <c r="R37" s="206">
        <f>IF(ISERROR(VLOOKUP($C37,'2.사회적인구 행정구역별 집계'!$C$6:$M$73,2,FALSE)),0,(VLOOKUP($C37,'2.사회적인구 행정구역별 집계'!$C$6:$M$73,8,FALSE)-VLOOKUP($C37,'2.사회적인구 행정구역별 집계'!$C$6:$M$73,3,FALSE)))</f>
        <v>0</v>
      </c>
      <c r="S37" s="206">
        <f>IF(ISERROR(VLOOKUP($C37,'2.사회적인구 행정구역별 집계'!$C$6:$M$73,2,FALSE)),0,(VLOOKUP($C37,'2.사회적인구 행정구역별 집계'!$C$6:$M$73,9,FALSE)-VLOOKUP($C37,'2.사회적인구 행정구역별 집계'!$C$6:$M$73,4,FALSE)))</f>
        <v>0</v>
      </c>
      <c r="T37" s="206">
        <f>IF(ISERROR(VLOOKUP($C37,'2.사회적인구 행정구역별 집계'!$C$6:$M$73,2,FALSE)),0,(VLOOKUP($C37,'2.사회적인구 행정구역별 집계'!$C$6:$M$73,10,FALSE)-VLOOKUP($C37,'2.사회적인구 행정구역별 집계'!$C$6:$M$73,5,FALSE)))</f>
        <v>0</v>
      </c>
      <c r="U37" s="206">
        <f>IF(ISERROR(VLOOKUP($C37,'2.사회적인구 행정구역별 집계'!$C$6:$M$73,2,FALSE)),0,(VLOOKUP($C37,'2.사회적인구 행정구역별 집계'!$C$6:$M$73,11,FALSE)-VLOOKUP($C37,'2.사회적인구 행정구역별 집계'!$C$6:$M$73,6,FALSE)))</f>
        <v>0</v>
      </c>
      <c r="V37" s="189">
        <f t="shared" si="28"/>
        <v>370</v>
      </c>
      <c r="W37" s="189">
        <f t="shared" si="29"/>
        <v>370</v>
      </c>
      <c r="X37" s="189">
        <f t="shared" si="29"/>
        <v>364</v>
      </c>
      <c r="Y37" s="189">
        <f t="shared" si="30"/>
        <v>361</v>
      </c>
      <c r="Z37" s="189">
        <f t="shared" si="31"/>
        <v>370</v>
      </c>
      <c r="AA37" s="189">
        <f t="shared" si="32"/>
        <v>377</v>
      </c>
    </row>
    <row r="38" spans="1:27" ht="18" customHeight="1">
      <c r="A38" s="194" t="s">
        <v>1348</v>
      </c>
      <c r="B38" s="194" t="s">
        <v>1349</v>
      </c>
      <c r="C38" s="197" t="s">
        <v>153</v>
      </c>
      <c r="D38" s="192">
        <f>VLOOKUP($C38,'[7]2.생잔모형인구'!$C$5:$J$499,2,FALSE)</f>
        <v>339</v>
      </c>
      <c r="E38" s="201">
        <f>VLOOKUP($C38,'[7]2.생잔모형인구'!$C$5:$J$499,4,FALSE)</f>
        <v>348</v>
      </c>
      <c r="F38" s="201">
        <f>VLOOKUP($C38,'[7]2.생잔모형인구'!$C$5:$J$499,5,FALSE)</f>
        <v>343</v>
      </c>
      <c r="G38" s="201">
        <f>VLOOKUP($C38,'[7]2.생잔모형인구'!$C$5:$J$499,6,FALSE)</f>
        <v>350</v>
      </c>
      <c r="H38" s="201">
        <f>VLOOKUP($C38,'[7]2.생잔모형인구'!$C$5:$J$499,7,FALSE)</f>
        <v>358</v>
      </c>
      <c r="I38" s="201">
        <f>VLOOKUP($C38,'[7]2.생잔모형인구'!$C$5:$J$499,8,FALSE)</f>
        <v>364</v>
      </c>
      <c r="J38" s="206">
        <f>ROUND(P$5*'[7]2.생잔모형인구'!$E36,0)</f>
        <v>0</v>
      </c>
      <c r="K38" s="206">
        <f>ROUND(Q$5*'[7]2.생잔모형인구'!$E36,0)</f>
        <v>9</v>
      </c>
      <c r="L38" s="206">
        <f>ROUND(R$5*'[7]2.생잔모형인구'!$E36,0)</f>
        <v>9</v>
      </c>
      <c r="M38" s="206">
        <f>ROUND(S$5*'[7]2.생잔모형인구'!$E36,0)</f>
        <v>19</v>
      </c>
      <c r="N38" s="206">
        <f>ROUND(T$5*'[7]2.생잔모형인구'!$E36,0)</f>
        <v>19</v>
      </c>
      <c r="O38" s="206">
        <f>ROUND(U$5*'[7]2.생잔모형인구'!$E36,0)</f>
        <v>19</v>
      </c>
      <c r="P38" s="204">
        <v>0</v>
      </c>
      <c r="Q38" s="204"/>
      <c r="R38" s="206">
        <f>IF(ISERROR(VLOOKUP($C38,'2.사회적인구 행정구역별 집계'!$C$6:$M$73,2,FALSE)),0,(VLOOKUP($C38,'2.사회적인구 행정구역별 집계'!$C$6:$M$73,8,FALSE)-VLOOKUP($C38,'2.사회적인구 행정구역별 집계'!$C$6:$M$73,3,FALSE)))</f>
        <v>0</v>
      </c>
      <c r="S38" s="206">
        <f>IF(ISERROR(VLOOKUP($C38,'2.사회적인구 행정구역별 집계'!$C$6:$M$73,2,FALSE)),0,(VLOOKUP($C38,'2.사회적인구 행정구역별 집계'!$C$6:$M$73,9,FALSE)-VLOOKUP($C38,'2.사회적인구 행정구역별 집계'!$C$6:$M$73,4,FALSE)))</f>
        <v>0</v>
      </c>
      <c r="T38" s="206">
        <f>IF(ISERROR(VLOOKUP($C38,'2.사회적인구 행정구역별 집계'!$C$6:$M$73,2,FALSE)),0,(VLOOKUP($C38,'2.사회적인구 행정구역별 집계'!$C$6:$M$73,10,FALSE)-VLOOKUP($C38,'2.사회적인구 행정구역별 집계'!$C$6:$M$73,5,FALSE)))</f>
        <v>0</v>
      </c>
      <c r="U38" s="206">
        <f>IF(ISERROR(VLOOKUP($C38,'2.사회적인구 행정구역별 집계'!$C$6:$M$73,2,FALSE)),0,(VLOOKUP($C38,'2.사회적인구 행정구역별 집계'!$C$6:$M$73,11,FALSE)-VLOOKUP($C38,'2.사회적인구 행정구역별 집계'!$C$6:$M$73,6,FALSE)))</f>
        <v>0</v>
      </c>
      <c r="V38" s="189">
        <f t="shared" si="28"/>
        <v>339</v>
      </c>
      <c r="W38" s="189">
        <f t="shared" si="29"/>
        <v>339</v>
      </c>
      <c r="X38" s="189">
        <f t="shared" si="29"/>
        <v>334</v>
      </c>
      <c r="Y38" s="189">
        <f t="shared" si="30"/>
        <v>331</v>
      </c>
      <c r="Z38" s="189">
        <f t="shared" si="31"/>
        <v>339</v>
      </c>
      <c r="AA38" s="189">
        <f t="shared" si="32"/>
        <v>345</v>
      </c>
    </row>
    <row r="39" spans="1:27" ht="18" customHeight="1">
      <c r="A39" s="194" t="s">
        <v>1348</v>
      </c>
      <c r="B39" s="194" t="s">
        <v>1349</v>
      </c>
      <c r="C39" s="197" t="s">
        <v>154</v>
      </c>
      <c r="D39" s="192">
        <f>VLOOKUP($C39,'[7]2.생잔모형인구'!$C$5:$J$499,2,FALSE)</f>
        <v>243</v>
      </c>
      <c r="E39" s="201">
        <f>VLOOKUP($C39,'[7]2.생잔모형인구'!$C$5:$J$499,4,FALSE)</f>
        <v>250</v>
      </c>
      <c r="F39" s="201">
        <f>VLOOKUP($C39,'[7]2.생잔모형인구'!$C$5:$J$499,5,FALSE)</f>
        <v>246</v>
      </c>
      <c r="G39" s="201">
        <f>VLOOKUP($C39,'[7]2.생잔모형인구'!$C$5:$J$499,6,FALSE)</f>
        <v>251</v>
      </c>
      <c r="H39" s="201">
        <f>VLOOKUP($C39,'[7]2.생잔모형인구'!$C$5:$J$499,7,FALSE)</f>
        <v>257</v>
      </c>
      <c r="I39" s="201">
        <f>VLOOKUP($C39,'[7]2.생잔모형인구'!$C$5:$J$499,8,FALSE)</f>
        <v>261</v>
      </c>
      <c r="J39" s="206">
        <f>ROUND(P$5*'[7]2.생잔모형인구'!$E37,0)</f>
        <v>0</v>
      </c>
      <c r="K39" s="206">
        <f>ROUND(Q$5*'[7]2.생잔모형인구'!$E37,0)</f>
        <v>6</v>
      </c>
      <c r="L39" s="206">
        <f>ROUND(R$5*'[7]2.생잔모형인구'!$E37,0)</f>
        <v>6</v>
      </c>
      <c r="M39" s="206">
        <f>ROUND(S$5*'[7]2.생잔모형인구'!$E37,0)</f>
        <v>14</v>
      </c>
      <c r="N39" s="206">
        <f>ROUND(T$5*'[7]2.생잔모형인구'!$E37,0)</f>
        <v>14</v>
      </c>
      <c r="O39" s="206">
        <f>ROUND(U$5*'[7]2.생잔모형인구'!$E37,0)</f>
        <v>14</v>
      </c>
      <c r="P39" s="204">
        <v>0</v>
      </c>
      <c r="Q39" s="204"/>
      <c r="R39" s="206">
        <f>IF(ISERROR(VLOOKUP($C39,'2.사회적인구 행정구역별 집계'!$C$6:$M$73,2,FALSE)),0,(VLOOKUP($C39,'2.사회적인구 행정구역별 집계'!$C$6:$M$73,8,FALSE)-VLOOKUP($C39,'2.사회적인구 행정구역별 집계'!$C$6:$M$73,3,FALSE)))</f>
        <v>0</v>
      </c>
      <c r="S39" s="206">
        <f>IF(ISERROR(VLOOKUP($C39,'2.사회적인구 행정구역별 집계'!$C$6:$M$73,2,FALSE)),0,(VLOOKUP($C39,'2.사회적인구 행정구역별 집계'!$C$6:$M$73,9,FALSE)-VLOOKUP($C39,'2.사회적인구 행정구역별 집계'!$C$6:$M$73,4,FALSE)))</f>
        <v>0</v>
      </c>
      <c r="T39" s="206">
        <f>IF(ISERROR(VLOOKUP($C39,'2.사회적인구 행정구역별 집계'!$C$6:$M$73,2,FALSE)),0,(VLOOKUP($C39,'2.사회적인구 행정구역별 집계'!$C$6:$M$73,10,FALSE)-VLOOKUP($C39,'2.사회적인구 행정구역별 집계'!$C$6:$M$73,5,FALSE)))</f>
        <v>0</v>
      </c>
      <c r="U39" s="206">
        <f>IF(ISERROR(VLOOKUP($C39,'2.사회적인구 행정구역별 집계'!$C$6:$M$73,2,FALSE)),0,(VLOOKUP($C39,'2.사회적인구 행정구역별 집계'!$C$6:$M$73,11,FALSE)-VLOOKUP($C39,'2.사회적인구 행정구역별 집계'!$C$6:$M$73,6,FALSE)))</f>
        <v>0</v>
      </c>
      <c r="V39" s="189">
        <f t="shared" si="28"/>
        <v>243</v>
      </c>
      <c r="W39" s="189">
        <f t="shared" si="29"/>
        <v>244</v>
      </c>
      <c r="X39" s="189">
        <f t="shared" si="29"/>
        <v>240</v>
      </c>
      <c r="Y39" s="189">
        <f t="shared" si="30"/>
        <v>237</v>
      </c>
      <c r="Z39" s="189">
        <f t="shared" si="31"/>
        <v>243</v>
      </c>
      <c r="AA39" s="189">
        <f t="shared" si="32"/>
        <v>247</v>
      </c>
    </row>
    <row r="40" spans="1:27" ht="18" customHeight="1">
      <c r="A40" s="194" t="s">
        <v>1348</v>
      </c>
      <c r="B40" s="194" t="s">
        <v>1350</v>
      </c>
      <c r="C40" s="197" t="s">
        <v>155</v>
      </c>
      <c r="D40" s="192">
        <f>VLOOKUP($C40,'[7]2.생잔모형인구'!$C$5:$J$499,2,FALSE)</f>
        <v>117</v>
      </c>
      <c r="E40" s="201">
        <f>VLOOKUP($C40,'[7]2.생잔모형인구'!$C$5:$J$499,4,FALSE)</f>
        <v>120</v>
      </c>
      <c r="F40" s="201">
        <f>VLOOKUP($C40,'[7]2.생잔모형인구'!$C$5:$J$499,5,FALSE)</f>
        <v>118</v>
      </c>
      <c r="G40" s="201">
        <f>VLOOKUP($C40,'[7]2.생잔모형인구'!$C$5:$J$499,6,FALSE)</f>
        <v>121</v>
      </c>
      <c r="H40" s="201">
        <f>VLOOKUP($C40,'[7]2.생잔모형인구'!$C$5:$J$499,7,FALSE)</f>
        <v>124</v>
      </c>
      <c r="I40" s="201">
        <f>VLOOKUP($C40,'[7]2.생잔모형인구'!$C$5:$J$499,8,FALSE)</f>
        <v>126</v>
      </c>
      <c r="J40" s="206">
        <f>ROUND(P$5*'[7]2.생잔모형인구'!$E38,0)</f>
        <v>0</v>
      </c>
      <c r="K40" s="206">
        <f>ROUND(Q$5*'[7]2.생잔모형인구'!$E38,0)</f>
        <v>3</v>
      </c>
      <c r="L40" s="206">
        <f>ROUND(R$5*'[7]2.생잔모형인구'!$E38,0)</f>
        <v>3</v>
      </c>
      <c r="M40" s="206">
        <f>ROUND(S$5*'[7]2.생잔모형인구'!$E38,0)</f>
        <v>7</v>
      </c>
      <c r="N40" s="206">
        <f>ROUND(T$5*'[7]2.생잔모형인구'!$E38,0)</f>
        <v>7</v>
      </c>
      <c r="O40" s="206">
        <f>ROUND(U$5*'[7]2.생잔모형인구'!$E38,0)</f>
        <v>7</v>
      </c>
      <c r="P40" s="204">
        <v>0</v>
      </c>
      <c r="Q40" s="204"/>
      <c r="R40" s="206">
        <f>IF(ISERROR(VLOOKUP($C40,'2.사회적인구 행정구역별 집계'!$C$6:$M$73,2,FALSE)),0,(VLOOKUP($C40,'2.사회적인구 행정구역별 집계'!$C$6:$M$73,8,FALSE)-VLOOKUP($C40,'2.사회적인구 행정구역별 집계'!$C$6:$M$73,3,FALSE)))</f>
        <v>0</v>
      </c>
      <c r="S40" s="206">
        <f>IF(ISERROR(VLOOKUP($C40,'2.사회적인구 행정구역별 집계'!$C$6:$M$73,2,FALSE)),0,(VLOOKUP($C40,'2.사회적인구 행정구역별 집계'!$C$6:$M$73,9,FALSE)-VLOOKUP($C40,'2.사회적인구 행정구역별 집계'!$C$6:$M$73,4,FALSE)))</f>
        <v>0</v>
      </c>
      <c r="T40" s="206">
        <f>IF(ISERROR(VLOOKUP($C40,'2.사회적인구 행정구역별 집계'!$C$6:$M$73,2,FALSE)),0,(VLOOKUP($C40,'2.사회적인구 행정구역별 집계'!$C$6:$M$73,10,FALSE)-VLOOKUP($C40,'2.사회적인구 행정구역별 집계'!$C$6:$M$73,5,FALSE)))</f>
        <v>0</v>
      </c>
      <c r="U40" s="206">
        <f>IF(ISERROR(VLOOKUP($C40,'2.사회적인구 행정구역별 집계'!$C$6:$M$73,2,FALSE)),0,(VLOOKUP($C40,'2.사회적인구 행정구역별 집계'!$C$6:$M$73,11,FALSE)-VLOOKUP($C40,'2.사회적인구 행정구역별 집계'!$C$6:$M$73,6,FALSE)))</f>
        <v>0</v>
      </c>
      <c r="V40" s="189">
        <f t="shared" si="28"/>
        <v>117</v>
      </c>
      <c r="W40" s="189">
        <f t="shared" si="29"/>
        <v>117</v>
      </c>
      <c r="X40" s="189">
        <f t="shared" si="29"/>
        <v>115</v>
      </c>
      <c r="Y40" s="189">
        <f t="shared" si="30"/>
        <v>114</v>
      </c>
      <c r="Z40" s="189">
        <f t="shared" si="31"/>
        <v>117</v>
      </c>
      <c r="AA40" s="189">
        <f t="shared" si="32"/>
        <v>119</v>
      </c>
    </row>
    <row r="41" spans="1:27" ht="18" customHeight="1">
      <c r="A41" s="194" t="s">
        <v>1348</v>
      </c>
      <c r="B41" s="194" t="s">
        <v>1350</v>
      </c>
      <c r="C41" s="197" t="s">
        <v>156</v>
      </c>
      <c r="D41" s="192">
        <f>VLOOKUP($C41,'[7]2.생잔모형인구'!$C$5:$J$499,2,FALSE)</f>
        <v>153</v>
      </c>
      <c r="E41" s="201">
        <f>VLOOKUP($C41,'[7]2.생잔모형인구'!$C$5:$J$499,4,FALSE)</f>
        <v>157</v>
      </c>
      <c r="F41" s="201">
        <f>VLOOKUP($C41,'[7]2.생잔모형인구'!$C$5:$J$499,5,FALSE)</f>
        <v>155</v>
      </c>
      <c r="G41" s="201">
        <f>VLOOKUP($C41,'[7]2.생잔모형인구'!$C$5:$J$499,6,FALSE)</f>
        <v>158</v>
      </c>
      <c r="H41" s="201">
        <f>VLOOKUP($C41,'[7]2.생잔모형인구'!$C$5:$J$499,7,FALSE)</f>
        <v>162</v>
      </c>
      <c r="I41" s="201">
        <f>VLOOKUP($C41,'[7]2.생잔모형인구'!$C$5:$J$499,8,FALSE)</f>
        <v>164</v>
      </c>
      <c r="J41" s="206">
        <f>ROUND(P$5*'[7]2.생잔모형인구'!$E39,0)</f>
        <v>0</v>
      </c>
      <c r="K41" s="206">
        <f>ROUND(Q$5*'[7]2.생잔모형인구'!$E39,0)</f>
        <v>4</v>
      </c>
      <c r="L41" s="206">
        <f>ROUND(R$5*'[7]2.생잔모형인구'!$E39,0)</f>
        <v>4</v>
      </c>
      <c r="M41" s="206">
        <f>ROUND(S$5*'[7]2.생잔모형인구'!$E39,0)</f>
        <v>9</v>
      </c>
      <c r="N41" s="206">
        <f>ROUND(T$5*'[7]2.생잔모형인구'!$E39,0)</f>
        <v>9</v>
      </c>
      <c r="O41" s="206">
        <f>ROUND(U$5*'[7]2.생잔모형인구'!$E39,0)</f>
        <v>9</v>
      </c>
      <c r="P41" s="204">
        <v>0</v>
      </c>
      <c r="Q41" s="204"/>
      <c r="R41" s="206">
        <f>IF(ISERROR(VLOOKUP($C41,'2.사회적인구 행정구역별 집계'!$C$6:$M$73,2,FALSE)),0,(VLOOKUP($C41,'2.사회적인구 행정구역별 집계'!$C$6:$M$73,8,FALSE)-VLOOKUP($C41,'2.사회적인구 행정구역별 집계'!$C$6:$M$73,3,FALSE)))</f>
        <v>0</v>
      </c>
      <c r="S41" s="206">
        <f>IF(ISERROR(VLOOKUP($C41,'2.사회적인구 행정구역별 집계'!$C$6:$M$73,2,FALSE)),0,(VLOOKUP($C41,'2.사회적인구 행정구역별 집계'!$C$6:$M$73,9,FALSE)-VLOOKUP($C41,'2.사회적인구 행정구역별 집계'!$C$6:$M$73,4,FALSE)))</f>
        <v>0</v>
      </c>
      <c r="T41" s="206">
        <f>IF(ISERROR(VLOOKUP($C41,'2.사회적인구 행정구역별 집계'!$C$6:$M$73,2,FALSE)),0,(VLOOKUP($C41,'2.사회적인구 행정구역별 집계'!$C$6:$M$73,10,FALSE)-VLOOKUP($C41,'2.사회적인구 행정구역별 집계'!$C$6:$M$73,5,FALSE)))</f>
        <v>0</v>
      </c>
      <c r="U41" s="206">
        <f>IF(ISERROR(VLOOKUP($C41,'2.사회적인구 행정구역별 집계'!$C$6:$M$73,2,FALSE)),0,(VLOOKUP($C41,'2.사회적인구 행정구역별 집계'!$C$6:$M$73,11,FALSE)-VLOOKUP($C41,'2.사회적인구 행정구역별 집계'!$C$6:$M$73,6,FALSE)))</f>
        <v>0</v>
      </c>
      <c r="V41" s="189">
        <f t="shared" si="28"/>
        <v>153</v>
      </c>
      <c r="W41" s="189">
        <f t="shared" si="29"/>
        <v>153</v>
      </c>
      <c r="X41" s="189">
        <f t="shared" si="29"/>
        <v>151</v>
      </c>
      <c r="Y41" s="189">
        <f t="shared" si="30"/>
        <v>149</v>
      </c>
      <c r="Z41" s="189">
        <f t="shared" si="31"/>
        <v>153</v>
      </c>
      <c r="AA41" s="189">
        <f t="shared" si="32"/>
        <v>155</v>
      </c>
    </row>
    <row r="42" spans="1:27" ht="18" customHeight="1">
      <c r="A42" s="194" t="s">
        <v>1348</v>
      </c>
      <c r="B42" s="194" t="s">
        <v>1351</v>
      </c>
      <c r="C42" s="197" t="s">
        <v>157</v>
      </c>
      <c r="D42" s="192">
        <f>VLOOKUP($C42,'[7]2.생잔모형인구'!$C$5:$J$499,2,FALSE)</f>
        <v>374</v>
      </c>
      <c r="E42" s="201">
        <f>VLOOKUP($C42,'[7]2.생잔모형인구'!$C$5:$J$499,4,FALSE)</f>
        <v>384</v>
      </c>
      <c r="F42" s="201">
        <f>VLOOKUP($C42,'[7]2.생잔모형인구'!$C$5:$J$499,5,FALSE)</f>
        <v>378</v>
      </c>
      <c r="G42" s="201">
        <f>VLOOKUP($C42,'[7]2.생잔모형인구'!$C$5:$J$499,6,FALSE)</f>
        <v>386</v>
      </c>
      <c r="H42" s="201">
        <f>VLOOKUP($C42,'[7]2.생잔모형인구'!$C$5:$J$499,7,FALSE)</f>
        <v>395</v>
      </c>
      <c r="I42" s="201">
        <f>VLOOKUP($C42,'[7]2.생잔모형인구'!$C$5:$J$499,8,FALSE)</f>
        <v>402</v>
      </c>
      <c r="J42" s="206">
        <f>ROUND(P$5*'[7]2.생잔모형인구'!$E40,0)</f>
        <v>0</v>
      </c>
      <c r="K42" s="206">
        <f>ROUND(Q$5*'[7]2.생잔모형인구'!$E40,0)</f>
        <v>10</v>
      </c>
      <c r="L42" s="206">
        <f>ROUND(R$5*'[7]2.생잔모형인구'!$E40,0)</f>
        <v>10</v>
      </c>
      <c r="M42" s="206">
        <f>ROUND(S$5*'[7]2.생잔모형인구'!$E40,0)</f>
        <v>21</v>
      </c>
      <c r="N42" s="206">
        <f>ROUND(T$5*'[7]2.생잔모형인구'!$E40,0)</f>
        <v>21</v>
      </c>
      <c r="O42" s="206">
        <f>ROUND(U$5*'[7]2.생잔모형인구'!$E40,0)</f>
        <v>21</v>
      </c>
      <c r="P42" s="204">
        <v>0</v>
      </c>
      <c r="Q42" s="204"/>
      <c r="R42" s="206">
        <f>IF(ISERROR(VLOOKUP($C42,'2.사회적인구 행정구역별 집계'!$C$6:$M$73,2,FALSE)),0,(VLOOKUP($C42,'2.사회적인구 행정구역별 집계'!$C$6:$M$73,8,FALSE)-VLOOKUP($C42,'2.사회적인구 행정구역별 집계'!$C$6:$M$73,3,FALSE)))</f>
        <v>0</v>
      </c>
      <c r="S42" s="206">
        <f>IF(ISERROR(VLOOKUP($C42,'2.사회적인구 행정구역별 집계'!$C$6:$M$73,2,FALSE)),0,(VLOOKUP($C42,'2.사회적인구 행정구역별 집계'!$C$6:$M$73,9,FALSE)-VLOOKUP($C42,'2.사회적인구 행정구역별 집계'!$C$6:$M$73,4,FALSE)))</f>
        <v>0</v>
      </c>
      <c r="T42" s="206">
        <f>IF(ISERROR(VLOOKUP($C42,'2.사회적인구 행정구역별 집계'!$C$6:$M$73,2,FALSE)),0,(VLOOKUP($C42,'2.사회적인구 행정구역별 집계'!$C$6:$M$73,10,FALSE)-VLOOKUP($C42,'2.사회적인구 행정구역별 집계'!$C$6:$M$73,5,FALSE)))</f>
        <v>0</v>
      </c>
      <c r="U42" s="206">
        <f>IF(ISERROR(VLOOKUP($C42,'2.사회적인구 행정구역별 집계'!$C$6:$M$73,2,FALSE)),0,(VLOOKUP($C42,'2.사회적인구 행정구역별 집계'!$C$6:$M$73,11,FALSE)-VLOOKUP($C42,'2.사회적인구 행정구역별 집계'!$C$6:$M$73,6,FALSE)))</f>
        <v>0</v>
      </c>
      <c r="V42" s="189">
        <f t="shared" si="28"/>
        <v>374</v>
      </c>
      <c r="W42" s="189">
        <f t="shared" si="29"/>
        <v>374</v>
      </c>
      <c r="X42" s="189">
        <f t="shared" si="29"/>
        <v>368</v>
      </c>
      <c r="Y42" s="189">
        <f t="shared" si="30"/>
        <v>365</v>
      </c>
      <c r="Z42" s="189">
        <f t="shared" si="31"/>
        <v>374</v>
      </c>
      <c r="AA42" s="189">
        <f t="shared" si="32"/>
        <v>381</v>
      </c>
    </row>
    <row r="43" spans="1:27" ht="18" customHeight="1">
      <c r="A43" s="194" t="s">
        <v>1348</v>
      </c>
      <c r="B43" s="194" t="s">
        <v>1351</v>
      </c>
      <c r="C43" s="197" t="s">
        <v>158</v>
      </c>
      <c r="D43" s="192">
        <f>VLOOKUP($C43,'[7]2.생잔모형인구'!$C$5:$J$499,2,FALSE)</f>
        <v>309</v>
      </c>
      <c r="E43" s="201">
        <f>VLOOKUP($C43,'[7]2.생잔모형인구'!$C$5:$J$499,4,FALSE)</f>
        <v>317</v>
      </c>
      <c r="F43" s="201">
        <f>VLOOKUP($C43,'[7]2.생잔모형인구'!$C$5:$J$499,5,FALSE)</f>
        <v>313</v>
      </c>
      <c r="G43" s="201">
        <f>VLOOKUP($C43,'[7]2.생잔모형인구'!$C$5:$J$499,6,FALSE)</f>
        <v>319</v>
      </c>
      <c r="H43" s="201">
        <f>VLOOKUP($C43,'[7]2.생잔모형인구'!$C$5:$J$499,7,FALSE)</f>
        <v>326</v>
      </c>
      <c r="I43" s="201">
        <f>VLOOKUP($C43,'[7]2.생잔모형인구'!$C$5:$J$499,8,FALSE)</f>
        <v>332</v>
      </c>
      <c r="J43" s="206">
        <f>ROUND(P$5*'[7]2.생잔모형인구'!$E41,0)</f>
        <v>0</v>
      </c>
      <c r="K43" s="206">
        <f>ROUND(Q$5*'[7]2.생잔모형인구'!$E41,0)</f>
        <v>8</v>
      </c>
      <c r="L43" s="206">
        <f>ROUND(R$5*'[7]2.생잔모형인구'!$E41,0)</f>
        <v>8</v>
      </c>
      <c r="M43" s="206">
        <f>ROUND(S$5*'[7]2.생잔모형인구'!$E41,0)</f>
        <v>18</v>
      </c>
      <c r="N43" s="206">
        <f>ROUND(T$5*'[7]2.생잔모형인구'!$E41,0)</f>
        <v>18</v>
      </c>
      <c r="O43" s="206">
        <f>ROUND(U$5*'[7]2.생잔모형인구'!$E41,0)</f>
        <v>18</v>
      </c>
      <c r="P43" s="204">
        <v>0</v>
      </c>
      <c r="Q43" s="204"/>
      <c r="R43" s="206">
        <f>IF(ISERROR(VLOOKUP($C43,'2.사회적인구 행정구역별 집계'!$C$6:$M$73,2,FALSE)),0,(VLOOKUP($C43,'2.사회적인구 행정구역별 집계'!$C$6:$M$73,8,FALSE)-VLOOKUP($C43,'2.사회적인구 행정구역별 집계'!$C$6:$M$73,3,FALSE)))</f>
        <v>0</v>
      </c>
      <c r="S43" s="206">
        <f>IF(ISERROR(VLOOKUP($C43,'2.사회적인구 행정구역별 집계'!$C$6:$M$73,2,FALSE)),0,(VLOOKUP($C43,'2.사회적인구 행정구역별 집계'!$C$6:$M$73,9,FALSE)-VLOOKUP($C43,'2.사회적인구 행정구역별 집계'!$C$6:$M$73,4,FALSE)))</f>
        <v>0</v>
      </c>
      <c r="T43" s="206">
        <f>IF(ISERROR(VLOOKUP($C43,'2.사회적인구 행정구역별 집계'!$C$6:$M$73,2,FALSE)),0,(VLOOKUP($C43,'2.사회적인구 행정구역별 집계'!$C$6:$M$73,10,FALSE)-VLOOKUP($C43,'2.사회적인구 행정구역별 집계'!$C$6:$M$73,5,FALSE)))</f>
        <v>0</v>
      </c>
      <c r="U43" s="206">
        <f>IF(ISERROR(VLOOKUP($C43,'2.사회적인구 행정구역별 집계'!$C$6:$M$73,2,FALSE)),0,(VLOOKUP($C43,'2.사회적인구 행정구역별 집계'!$C$6:$M$73,11,FALSE)-VLOOKUP($C43,'2.사회적인구 행정구역별 집계'!$C$6:$M$73,6,FALSE)))</f>
        <v>0</v>
      </c>
      <c r="V43" s="189">
        <f t="shared" si="28"/>
        <v>309</v>
      </c>
      <c r="W43" s="189">
        <f t="shared" si="29"/>
        <v>309</v>
      </c>
      <c r="X43" s="189">
        <f t="shared" si="29"/>
        <v>305</v>
      </c>
      <c r="Y43" s="189">
        <f t="shared" si="30"/>
        <v>301</v>
      </c>
      <c r="Z43" s="189">
        <f t="shared" si="31"/>
        <v>308</v>
      </c>
      <c r="AA43" s="189">
        <f t="shared" si="32"/>
        <v>314</v>
      </c>
    </row>
    <row r="44" spans="1:27" ht="18" customHeight="1">
      <c r="A44" s="194" t="s">
        <v>1348</v>
      </c>
      <c r="B44" s="194" t="s">
        <v>1351</v>
      </c>
      <c r="C44" s="197" t="s">
        <v>159</v>
      </c>
      <c r="D44" s="192">
        <f>VLOOKUP($C44,'[7]2.생잔모형인구'!$C$5:$J$499,2,FALSE)</f>
        <v>234</v>
      </c>
      <c r="E44" s="201">
        <f>VLOOKUP($C44,'[7]2.생잔모형인구'!$C$5:$J$499,4,FALSE)</f>
        <v>240</v>
      </c>
      <c r="F44" s="201">
        <f>VLOOKUP($C44,'[7]2.생잔모형인구'!$C$5:$J$499,5,FALSE)</f>
        <v>237</v>
      </c>
      <c r="G44" s="201">
        <f>VLOOKUP($C44,'[7]2.생잔모형인구'!$C$5:$J$499,6,FALSE)</f>
        <v>242</v>
      </c>
      <c r="H44" s="201">
        <f>VLOOKUP($C44,'[7]2.생잔모형인구'!$C$5:$J$499,7,FALSE)</f>
        <v>247</v>
      </c>
      <c r="I44" s="201">
        <f>VLOOKUP($C44,'[7]2.생잔모형인구'!$C$5:$J$499,8,FALSE)</f>
        <v>251</v>
      </c>
      <c r="J44" s="206">
        <f>ROUND(P$5*'[7]2.생잔모형인구'!$E42,0)</f>
        <v>0</v>
      </c>
      <c r="K44" s="206">
        <f>ROUND(Q$5*'[7]2.생잔모형인구'!$E42,0)</f>
        <v>6</v>
      </c>
      <c r="L44" s="206">
        <f>ROUND(R$5*'[7]2.생잔모형인구'!$E42,0)</f>
        <v>6</v>
      </c>
      <c r="M44" s="206">
        <f>ROUND(S$5*'[7]2.생잔모형인구'!$E42,0)</f>
        <v>13</v>
      </c>
      <c r="N44" s="206">
        <f>ROUND(T$5*'[7]2.생잔모형인구'!$E42,0)</f>
        <v>13</v>
      </c>
      <c r="O44" s="206">
        <f>ROUND(U$5*'[7]2.생잔모형인구'!$E42,0)</f>
        <v>13</v>
      </c>
      <c r="P44" s="204">
        <v>0</v>
      </c>
      <c r="Q44" s="204"/>
      <c r="R44" s="206">
        <f>IF(ISERROR(VLOOKUP($C44,'2.사회적인구 행정구역별 집계'!$C$6:$M$73,2,FALSE)),0,(VLOOKUP($C44,'2.사회적인구 행정구역별 집계'!$C$6:$M$73,8,FALSE)-VLOOKUP($C44,'2.사회적인구 행정구역별 집계'!$C$6:$M$73,3,FALSE)))</f>
        <v>0</v>
      </c>
      <c r="S44" s="206">
        <f>IF(ISERROR(VLOOKUP($C44,'2.사회적인구 행정구역별 집계'!$C$6:$M$73,2,FALSE)),0,(VLOOKUP($C44,'2.사회적인구 행정구역별 집계'!$C$6:$M$73,9,FALSE)-VLOOKUP($C44,'2.사회적인구 행정구역별 집계'!$C$6:$M$73,4,FALSE)))</f>
        <v>0</v>
      </c>
      <c r="T44" s="206">
        <f>IF(ISERROR(VLOOKUP($C44,'2.사회적인구 행정구역별 집계'!$C$6:$M$73,2,FALSE)),0,(VLOOKUP($C44,'2.사회적인구 행정구역별 집계'!$C$6:$M$73,10,FALSE)-VLOOKUP($C44,'2.사회적인구 행정구역별 집계'!$C$6:$M$73,5,FALSE)))</f>
        <v>0</v>
      </c>
      <c r="U44" s="206">
        <f>IF(ISERROR(VLOOKUP($C44,'2.사회적인구 행정구역별 집계'!$C$6:$M$73,2,FALSE)),0,(VLOOKUP($C44,'2.사회적인구 행정구역별 집계'!$C$6:$M$73,11,FALSE)-VLOOKUP($C44,'2.사회적인구 행정구역별 집계'!$C$6:$M$73,6,FALSE)))</f>
        <v>0</v>
      </c>
      <c r="V44" s="189">
        <f t="shared" si="28"/>
        <v>234</v>
      </c>
      <c r="W44" s="189">
        <f t="shared" si="29"/>
        <v>234</v>
      </c>
      <c r="X44" s="189">
        <f t="shared" si="29"/>
        <v>231</v>
      </c>
      <c r="Y44" s="189">
        <f t="shared" si="30"/>
        <v>229</v>
      </c>
      <c r="Z44" s="189">
        <f t="shared" si="31"/>
        <v>234</v>
      </c>
      <c r="AA44" s="189">
        <f t="shared" si="32"/>
        <v>238</v>
      </c>
    </row>
    <row r="45" spans="1:27" ht="18" customHeight="1">
      <c r="A45" s="194" t="s">
        <v>1348</v>
      </c>
      <c r="B45" s="194" t="s">
        <v>1351</v>
      </c>
      <c r="C45" s="197" t="s">
        <v>160</v>
      </c>
      <c r="D45" s="192">
        <f>VLOOKUP($C45,'[7]2.생잔모형인구'!$C$5:$J$499,2,FALSE)</f>
        <v>154</v>
      </c>
      <c r="E45" s="201">
        <f>VLOOKUP($C45,'[7]2.생잔모형인구'!$C$5:$J$499,4,FALSE)</f>
        <v>158</v>
      </c>
      <c r="F45" s="201">
        <f>VLOOKUP($C45,'[7]2.생잔모형인구'!$C$5:$J$499,5,FALSE)</f>
        <v>156</v>
      </c>
      <c r="G45" s="201">
        <f>VLOOKUP($C45,'[7]2.생잔모형인구'!$C$5:$J$499,6,FALSE)</f>
        <v>159</v>
      </c>
      <c r="H45" s="201">
        <f>VLOOKUP($C45,'[7]2.생잔모형인구'!$C$5:$J$499,7,FALSE)</f>
        <v>163</v>
      </c>
      <c r="I45" s="201">
        <f>VLOOKUP($C45,'[7]2.생잔모형인구'!$C$5:$J$499,8,FALSE)</f>
        <v>165</v>
      </c>
      <c r="J45" s="206">
        <f>ROUND(P$5*'[7]2.생잔모형인구'!$E43,0)</f>
        <v>0</v>
      </c>
      <c r="K45" s="206">
        <f>ROUND(Q$5*'[7]2.생잔모형인구'!$E43,0)</f>
        <v>4</v>
      </c>
      <c r="L45" s="206">
        <f>ROUND(R$5*'[7]2.생잔모형인구'!$E43,0)</f>
        <v>4</v>
      </c>
      <c r="M45" s="206">
        <f>ROUND(S$5*'[7]2.생잔모형인구'!$E43,0)</f>
        <v>9</v>
      </c>
      <c r="N45" s="206">
        <f>ROUND(T$5*'[7]2.생잔모형인구'!$E43,0)</f>
        <v>9</v>
      </c>
      <c r="O45" s="206">
        <f>ROUND(U$5*'[7]2.생잔모형인구'!$E43,0)</f>
        <v>9</v>
      </c>
      <c r="P45" s="204">
        <v>0</v>
      </c>
      <c r="Q45" s="204"/>
      <c r="R45" s="206">
        <f>IF(ISERROR(VLOOKUP($C45,'2.사회적인구 행정구역별 집계'!$C$6:$M$73,2,FALSE)),0,(VLOOKUP($C45,'2.사회적인구 행정구역별 집계'!$C$6:$M$73,8,FALSE)-VLOOKUP($C45,'2.사회적인구 행정구역별 집계'!$C$6:$M$73,3,FALSE)))</f>
        <v>0</v>
      </c>
      <c r="S45" s="206">
        <f>IF(ISERROR(VLOOKUP($C45,'2.사회적인구 행정구역별 집계'!$C$6:$M$73,2,FALSE)),0,(VLOOKUP($C45,'2.사회적인구 행정구역별 집계'!$C$6:$M$73,9,FALSE)-VLOOKUP($C45,'2.사회적인구 행정구역별 집계'!$C$6:$M$73,4,FALSE)))</f>
        <v>0</v>
      </c>
      <c r="T45" s="206">
        <f>IF(ISERROR(VLOOKUP($C45,'2.사회적인구 행정구역별 집계'!$C$6:$M$73,2,FALSE)),0,(VLOOKUP($C45,'2.사회적인구 행정구역별 집계'!$C$6:$M$73,10,FALSE)-VLOOKUP($C45,'2.사회적인구 행정구역별 집계'!$C$6:$M$73,5,FALSE)))</f>
        <v>0</v>
      </c>
      <c r="U45" s="206">
        <f>IF(ISERROR(VLOOKUP($C45,'2.사회적인구 행정구역별 집계'!$C$6:$M$73,2,FALSE)),0,(VLOOKUP($C45,'2.사회적인구 행정구역별 집계'!$C$6:$M$73,11,FALSE)-VLOOKUP($C45,'2.사회적인구 행정구역별 집계'!$C$6:$M$73,6,FALSE)))</f>
        <v>0</v>
      </c>
      <c r="V45" s="189">
        <f t="shared" si="28"/>
        <v>154</v>
      </c>
      <c r="W45" s="189">
        <f t="shared" si="29"/>
        <v>154</v>
      </c>
      <c r="X45" s="189">
        <f t="shared" si="29"/>
        <v>152</v>
      </c>
      <c r="Y45" s="189">
        <f t="shared" si="30"/>
        <v>150</v>
      </c>
      <c r="Z45" s="189">
        <f t="shared" si="31"/>
        <v>154</v>
      </c>
      <c r="AA45" s="189">
        <f t="shared" si="32"/>
        <v>156</v>
      </c>
    </row>
    <row r="46" spans="1:27" ht="18" customHeight="1">
      <c r="A46" s="194" t="s">
        <v>1348</v>
      </c>
      <c r="B46" s="194" t="s">
        <v>1352</v>
      </c>
      <c r="C46" s="197" t="s">
        <v>161</v>
      </c>
      <c r="D46" s="192">
        <f>VLOOKUP($C46,'[7]2.생잔모형인구'!$C$5:$J$499,2,FALSE)</f>
        <v>168</v>
      </c>
      <c r="E46" s="201">
        <f>VLOOKUP($C46,'[7]2.생잔모형인구'!$C$5:$J$499,4,FALSE)</f>
        <v>173</v>
      </c>
      <c r="F46" s="201">
        <f>VLOOKUP($C46,'[7]2.생잔모형인구'!$C$5:$J$499,5,FALSE)</f>
        <v>170</v>
      </c>
      <c r="G46" s="201">
        <f>VLOOKUP($C46,'[7]2.생잔모형인구'!$C$5:$J$499,6,FALSE)</f>
        <v>174</v>
      </c>
      <c r="H46" s="201">
        <f>VLOOKUP($C46,'[7]2.생잔모형인구'!$C$5:$J$499,7,FALSE)</f>
        <v>177</v>
      </c>
      <c r="I46" s="201">
        <f>VLOOKUP($C46,'[7]2.생잔모형인구'!$C$5:$J$499,8,FALSE)</f>
        <v>181</v>
      </c>
      <c r="J46" s="206">
        <f>ROUND(P$5*'[7]2.생잔모형인구'!$E44,0)</f>
        <v>0</v>
      </c>
      <c r="K46" s="206">
        <f>ROUND(Q$5*'[7]2.생잔모형인구'!$E44,0)</f>
        <v>4</v>
      </c>
      <c r="L46" s="206">
        <f>ROUND(R$5*'[7]2.생잔모형인구'!$E44,0)</f>
        <v>4</v>
      </c>
      <c r="M46" s="206">
        <f>ROUND(S$5*'[7]2.생잔모형인구'!$E44,0)</f>
        <v>10</v>
      </c>
      <c r="N46" s="206">
        <f>ROUND(T$5*'[7]2.생잔모형인구'!$E44,0)</f>
        <v>10</v>
      </c>
      <c r="O46" s="206">
        <f>ROUND(U$5*'[7]2.생잔모형인구'!$E44,0)</f>
        <v>10</v>
      </c>
      <c r="P46" s="204">
        <v>0</v>
      </c>
      <c r="Q46" s="204"/>
      <c r="R46" s="206">
        <f>IF(ISERROR(VLOOKUP($C46,'2.사회적인구 행정구역별 집계'!$C$6:$M$73,2,FALSE)),0,(VLOOKUP($C46,'2.사회적인구 행정구역별 집계'!$C$6:$M$73,8,FALSE)-VLOOKUP($C46,'2.사회적인구 행정구역별 집계'!$C$6:$M$73,3,FALSE)))</f>
        <v>0</v>
      </c>
      <c r="S46" s="206">
        <f>IF(ISERROR(VLOOKUP($C46,'2.사회적인구 행정구역별 집계'!$C$6:$M$73,2,FALSE)),0,(VLOOKUP($C46,'2.사회적인구 행정구역별 집계'!$C$6:$M$73,9,FALSE)-VLOOKUP($C46,'2.사회적인구 행정구역별 집계'!$C$6:$M$73,4,FALSE)))</f>
        <v>0</v>
      </c>
      <c r="T46" s="206">
        <f>IF(ISERROR(VLOOKUP($C46,'2.사회적인구 행정구역별 집계'!$C$6:$M$73,2,FALSE)),0,(VLOOKUP($C46,'2.사회적인구 행정구역별 집계'!$C$6:$M$73,10,FALSE)-VLOOKUP($C46,'2.사회적인구 행정구역별 집계'!$C$6:$M$73,5,FALSE)))</f>
        <v>0</v>
      </c>
      <c r="U46" s="206">
        <f>IF(ISERROR(VLOOKUP($C46,'2.사회적인구 행정구역별 집계'!$C$6:$M$73,2,FALSE)),0,(VLOOKUP($C46,'2.사회적인구 행정구역별 집계'!$C$6:$M$73,11,FALSE)-VLOOKUP($C46,'2.사회적인구 행정구역별 집계'!$C$6:$M$73,6,FALSE)))</f>
        <v>0</v>
      </c>
      <c r="V46" s="189">
        <f t="shared" si="28"/>
        <v>168</v>
      </c>
      <c r="W46" s="189">
        <f t="shared" si="29"/>
        <v>169</v>
      </c>
      <c r="X46" s="189">
        <f t="shared" si="29"/>
        <v>166</v>
      </c>
      <c r="Y46" s="189">
        <f t="shared" si="30"/>
        <v>164</v>
      </c>
      <c r="Z46" s="189">
        <f t="shared" si="31"/>
        <v>167</v>
      </c>
      <c r="AA46" s="189">
        <f t="shared" si="32"/>
        <v>171</v>
      </c>
    </row>
    <row r="47" spans="1:27" ht="18" customHeight="1">
      <c r="A47" s="194" t="s">
        <v>1348</v>
      </c>
      <c r="B47" s="194" t="s">
        <v>1352</v>
      </c>
      <c r="C47" s="197" t="s">
        <v>162</v>
      </c>
      <c r="D47" s="192">
        <f>VLOOKUP($C47,'[7]2.생잔모형인구'!$C$5:$J$499,2,FALSE)</f>
        <v>333</v>
      </c>
      <c r="E47" s="201">
        <f>VLOOKUP($C47,'[7]2.생잔모형인구'!$C$5:$J$499,4,FALSE)</f>
        <v>342</v>
      </c>
      <c r="F47" s="201">
        <f>VLOOKUP($C47,'[7]2.생잔모형인구'!$C$5:$J$499,5,FALSE)</f>
        <v>337</v>
      </c>
      <c r="G47" s="201">
        <f>VLOOKUP($C47,'[7]2.생잔모형인구'!$C$5:$J$499,6,FALSE)</f>
        <v>344</v>
      </c>
      <c r="H47" s="201">
        <f>VLOOKUP($C47,'[7]2.생잔모형인구'!$C$5:$J$499,7,FALSE)</f>
        <v>352</v>
      </c>
      <c r="I47" s="201">
        <f>VLOOKUP($C47,'[7]2.생잔모형인구'!$C$5:$J$499,8,FALSE)</f>
        <v>358</v>
      </c>
      <c r="J47" s="206">
        <f>ROUND(P$5*'[7]2.생잔모형인구'!$E45,0)</f>
        <v>0</v>
      </c>
      <c r="K47" s="206">
        <f>ROUND(Q$5*'[7]2.생잔모형인구'!$E45,0)</f>
        <v>9</v>
      </c>
      <c r="L47" s="206">
        <f>ROUND(R$5*'[7]2.생잔모형인구'!$E45,0)</f>
        <v>9</v>
      </c>
      <c r="M47" s="206">
        <f>ROUND(S$5*'[7]2.생잔모형인구'!$E45,0)</f>
        <v>19</v>
      </c>
      <c r="N47" s="206">
        <f>ROUND(T$5*'[7]2.생잔모형인구'!$E45,0)</f>
        <v>19</v>
      </c>
      <c r="O47" s="206">
        <f>ROUND(U$5*'[7]2.생잔모형인구'!$E45,0)</f>
        <v>19</v>
      </c>
      <c r="P47" s="204">
        <v>0</v>
      </c>
      <c r="Q47" s="204"/>
      <c r="R47" s="206">
        <f>IF(ISERROR(VLOOKUP($C47,'2.사회적인구 행정구역별 집계'!$C$6:$M$73,2,FALSE)),0,(VLOOKUP($C47,'2.사회적인구 행정구역별 집계'!$C$6:$M$73,8,FALSE)-VLOOKUP($C47,'2.사회적인구 행정구역별 집계'!$C$6:$M$73,3,FALSE)))</f>
        <v>0</v>
      </c>
      <c r="S47" s="206">
        <f>IF(ISERROR(VLOOKUP($C47,'2.사회적인구 행정구역별 집계'!$C$6:$M$73,2,FALSE)),0,(VLOOKUP($C47,'2.사회적인구 행정구역별 집계'!$C$6:$M$73,9,FALSE)-VLOOKUP($C47,'2.사회적인구 행정구역별 집계'!$C$6:$M$73,4,FALSE)))</f>
        <v>0</v>
      </c>
      <c r="T47" s="206">
        <f>IF(ISERROR(VLOOKUP($C47,'2.사회적인구 행정구역별 집계'!$C$6:$M$73,2,FALSE)),0,(VLOOKUP($C47,'2.사회적인구 행정구역별 집계'!$C$6:$M$73,10,FALSE)-VLOOKUP($C47,'2.사회적인구 행정구역별 집계'!$C$6:$M$73,5,FALSE)))</f>
        <v>0</v>
      </c>
      <c r="U47" s="206">
        <f>IF(ISERROR(VLOOKUP($C47,'2.사회적인구 행정구역별 집계'!$C$6:$M$73,2,FALSE)),0,(VLOOKUP($C47,'2.사회적인구 행정구역별 집계'!$C$6:$M$73,11,FALSE)-VLOOKUP($C47,'2.사회적인구 행정구역별 집계'!$C$6:$M$73,6,FALSE)))</f>
        <v>0</v>
      </c>
      <c r="V47" s="189">
        <f t="shared" si="28"/>
        <v>333</v>
      </c>
      <c r="W47" s="189">
        <f t="shared" si="29"/>
        <v>333</v>
      </c>
      <c r="X47" s="189">
        <f t="shared" si="29"/>
        <v>328</v>
      </c>
      <c r="Y47" s="189">
        <f t="shared" si="30"/>
        <v>325</v>
      </c>
      <c r="Z47" s="189">
        <f t="shared" si="31"/>
        <v>333</v>
      </c>
      <c r="AA47" s="189">
        <f t="shared" si="32"/>
        <v>339</v>
      </c>
    </row>
    <row r="48" spans="1:27" ht="18" customHeight="1">
      <c r="A48" s="194" t="s">
        <v>1348</v>
      </c>
      <c r="B48" s="194" t="s">
        <v>1352</v>
      </c>
      <c r="C48" s="197" t="s">
        <v>163</v>
      </c>
      <c r="D48" s="192">
        <f>VLOOKUP($C48,'[7]2.생잔모형인구'!$C$5:$J$499,2,FALSE)</f>
        <v>598</v>
      </c>
      <c r="E48" s="201">
        <f>VLOOKUP($C48,'[7]2.생잔모형인구'!$C$5:$J$499,4,FALSE)</f>
        <v>614</v>
      </c>
      <c r="F48" s="201">
        <f>VLOOKUP($C48,'[7]2.생잔모형인구'!$C$5:$J$499,5,FALSE)</f>
        <v>605</v>
      </c>
      <c r="G48" s="201">
        <f>VLOOKUP($C48,'[7]2.생잔모형인구'!$C$5:$J$499,6,FALSE)</f>
        <v>618</v>
      </c>
      <c r="H48" s="201">
        <f>VLOOKUP($C48,'[7]2.생잔모형인구'!$C$5:$J$499,7,FALSE)</f>
        <v>632</v>
      </c>
      <c r="I48" s="201">
        <f>VLOOKUP($C48,'[7]2.생잔모형인구'!$C$5:$J$499,8,FALSE)</f>
        <v>642</v>
      </c>
      <c r="J48" s="206">
        <f>ROUND(P$5*'[7]2.생잔모형인구'!$E46,0)</f>
        <v>0</v>
      </c>
      <c r="K48" s="206">
        <f>ROUND(Q$5*'[7]2.생잔모형인구'!$E46,0)</f>
        <v>15</v>
      </c>
      <c r="L48" s="206">
        <f>ROUND(R$5*'[7]2.생잔모형인구'!$E46,0)</f>
        <v>15</v>
      </c>
      <c r="M48" s="206">
        <f>ROUND(S$5*'[7]2.생잔모형인구'!$E46,0)</f>
        <v>34</v>
      </c>
      <c r="N48" s="206">
        <f>ROUND(T$5*'[7]2.생잔모형인구'!$E46,0)</f>
        <v>34</v>
      </c>
      <c r="O48" s="206">
        <f>ROUND(U$5*'[7]2.생잔모형인구'!$E46,0)</f>
        <v>34</v>
      </c>
      <c r="P48" s="204">
        <v>0</v>
      </c>
      <c r="Q48" s="204"/>
      <c r="R48" s="206">
        <f>IF(ISERROR(VLOOKUP($C48,'2.사회적인구 행정구역별 집계'!$C$6:$M$73,2,FALSE)),0,(VLOOKUP($C48,'2.사회적인구 행정구역별 집계'!$C$6:$M$73,8,FALSE)-VLOOKUP($C48,'2.사회적인구 행정구역별 집계'!$C$6:$M$73,3,FALSE)))</f>
        <v>0</v>
      </c>
      <c r="S48" s="206">
        <f>IF(ISERROR(VLOOKUP($C48,'2.사회적인구 행정구역별 집계'!$C$6:$M$73,2,FALSE)),0,(VLOOKUP($C48,'2.사회적인구 행정구역별 집계'!$C$6:$M$73,9,FALSE)-VLOOKUP($C48,'2.사회적인구 행정구역별 집계'!$C$6:$M$73,4,FALSE)))</f>
        <v>0</v>
      </c>
      <c r="T48" s="206">
        <f>IF(ISERROR(VLOOKUP($C48,'2.사회적인구 행정구역별 집계'!$C$6:$M$73,2,FALSE)),0,(VLOOKUP($C48,'2.사회적인구 행정구역별 집계'!$C$6:$M$73,10,FALSE)-VLOOKUP($C48,'2.사회적인구 행정구역별 집계'!$C$6:$M$73,5,FALSE)))</f>
        <v>0</v>
      </c>
      <c r="U48" s="206">
        <f>IF(ISERROR(VLOOKUP($C48,'2.사회적인구 행정구역별 집계'!$C$6:$M$73,2,FALSE)),0,(VLOOKUP($C48,'2.사회적인구 행정구역별 집계'!$C$6:$M$73,11,FALSE)-VLOOKUP($C48,'2.사회적인구 행정구역별 집계'!$C$6:$M$73,6,FALSE)))</f>
        <v>0</v>
      </c>
      <c r="V48" s="189">
        <f t="shared" si="28"/>
        <v>598</v>
      </c>
      <c r="W48" s="189">
        <f t="shared" si="29"/>
        <v>599</v>
      </c>
      <c r="X48" s="189">
        <f t="shared" si="29"/>
        <v>590</v>
      </c>
      <c r="Y48" s="189">
        <f t="shared" si="30"/>
        <v>584</v>
      </c>
      <c r="Z48" s="189">
        <f t="shared" si="31"/>
        <v>598</v>
      </c>
      <c r="AA48" s="189">
        <f t="shared" si="32"/>
        <v>608</v>
      </c>
    </row>
    <row r="49" spans="1:27" ht="18" customHeight="1">
      <c r="A49" s="194" t="s">
        <v>1348</v>
      </c>
      <c r="B49" s="194" t="s">
        <v>1352</v>
      </c>
      <c r="C49" s="197" t="s">
        <v>164</v>
      </c>
      <c r="D49" s="192">
        <f>VLOOKUP($C49,'[7]2.생잔모형인구'!$C$5:$J$499,2,FALSE)</f>
        <v>186</v>
      </c>
      <c r="E49" s="201">
        <f>VLOOKUP($C49,'[7]2.생잔모형인구'!$C$5:$J$499,4,FALSE)</f>
        <v>191</v>
      </c>
      <c r="F49" s="201">
        <f>VLOOKUP($C49,'[7]2.생잔모형인구'!$C$5:$J$499,5,FALSE)</f>
        <v>188</v>
      </c>
      <c r="G49" s="201">
        <f>VLOOKUP($C49,'[7]2.생잔모형인구'!$C$5:$J$499,6,FALSE)</f>
        <v>192</v>
      </c>
      <c r="H49" s="201">
        <f>VLOOKUP($C49,'[7]2.생잔모형인구'!$C$5:$J$499,7,FALSE)</f>
        <v>196</v>
      </c>
      <c r="I49" s="201">
        <f>VLOOKUP($C49,'[7]2.생잔모형인구'!$C$5:$J$499,8,FALSE)</f>
        <v>200</v>
      </c>
      <c r="J49" s="206">
        <f>ROUND(P$5*'[7]2.생잔모형인구'!$E47,0)</f>
        <v>0</v>
      </c>
      <c r="K49" s="206">
        <f>ROUND(Q$5*'[7]2.생잔모형인구'!$E47,0)</f>
        <v>5</v>
      </c>
      <c r="L49" s="206">
        <f>ROUND(R$5*'[7]2.생잔모형인구'!$E47,0)</f>
        <v>5</v>
      </c>
      <c r="M49" s="206">
        <f>ROUND(S$5*'[7]2.생잔모형인구'!$E47,0)</f>
        <v>11</v>
      </c>
      <c r="N49" s="206">
        <f>ROUND(T$5*'[7]2.생잔모형인구'!$E47,0)</f>
        <v>11</v>
      </c>
      <c r="O49" s="206">
        <f>ROUND(U$5*'[7]2.생잔모형인구'!$E47,0)</f>
        <v>11</v>
      </c>
      <c r="P49" s="204">
        <v>0</v>
      </c>
      <c r="Q49" s="204"/>
      <c r="R49" s="206">
        <f>IF(ISERROR(VLOOKUP($C49,'2.사회적인구 행정구역별 집계'!$C$6:$M$73,2,FALSE)),0,(VLOOKUP($C49,'2.사회적인구 행정구역별 집계'!$C$6:$M$73,8,FALSE)-VLOOKUP($C49,'2.사회적인구 행정구역별 집계'!$C$6:$M$73,3,FALSE)))</f>
        <v>0</v>
      </c>
      <c r="S49" s="206">
        <f>IF(ISERROR(VLOOKUP($C49,'2.사회적인구 행정구역별 집계'!$C$6:$M$73,2,FALSE)),0,(VLOOKUP($C49,'2.사회적인구 행정구역별 집계'!$C$6:$M$73,9,FALSE)-VLOOKUP($C49,'2.사회적인구 행정구역별 집계'!$C$6:$M$73,4,FALSE)))</f>
        <v>0</v>
      </c>
      <c r="T49" s="206">
        <f>IF(ISERROR(VLOOKUP($C49,'2.사회적인구 행정구역별 집계'!$C$6:$M$73,2,FALSE)),0,(VLOOKUP($C49,'2.사회적인구 행정구역별 집계'!$C$6:$M$73,10,FALSE)-VLOOKUP($C49,'2.사회적인구 행정구역별 집계'!$C$6:$M$73,5,FALSE)))</f>
        <v>0</v>
      </c>
      <c r="U49" s="206">
        <f>IF(ISERROR(VLOOKUP($C49,'2.사회적인구 행정구역별 집계'!$C$6:$M$73,2,FALSE)),0,(VLOOKUP($C49,'2.사회적인구 행정구역별 집계'!$C$6:$M$73,11,FALSE)-VLOOKUP($C49,'2.사회적인구 행정구역별 집계'!$C$6:$M$73,6,FALSE)))</f>
        <v>0</v>
      </c>
      <c r="V49" s="189">
        <f t="shared" si="28"/>
        <v>186</v>
      </c>
      <c r="W49" s="189">
        <f t="shared" si="29"/>
        <v>186</v>
      </c>
      <c r="X49" s="189">
        <f t="shared" si="29"/>
        <v>183</v>
      </c>
      <c r="Y49" s="189">
        <f t="shared" si="30"/>
        <v>181</v>
      </c>
      <c r="Z49" s="189">
        <f t="shared" si="31"/>
        <v>185</v>
      </c>
      <c r="AA49" s="189">
        <f t="shared" si="32"/>
        <v>189</v>
      </c>
    </row>
    <row r="50" spans="1:27" ht="18" customHeight="1">
      <c r="A50" s="194" t="s">
        <v>1348</v>
      </c>
      <c r="B50" s="194" t="s">
        <v>1352</v>
      </c>
      <c r="C50" s="197" t="s">
        <v>165</v>
      </c>
      <c r="D50" s="192">
        <f>VLOOKUP($C50,'[7]2.생잔모형인구'!$C$5:$J$499,2,FALSE)</f>
        <v>101</v>
      </c>
      <c r="E50" s="201">
        <f>VLOOKUP($C50,'[7]2.생잔모형인구'!$C$5:$J$499,4,FALSE)</f>
        <v>104</v>
      </c>
      <c r="F50" s="201">
        <f>VLOOKUP($C50,'[7]2.생잔모형인구'!$C$5:$J$499,5,FALSE)</f>
        <v>102</v>
      </c>
      <c r="G50" s="201">
        <f>VLOOKUP($C50,'[7]2.생잔모형인구'!$C$5:$J$499,6,FALSE)</f>
        <v>104</v>
      </c>
      <c r="H50" s="201">
        <f>VLOOKUP($C50,'[7]2.생잔모형인구'!$C$5:$J$499,7,FALSE)</f>
        <v>107</v>
      </c>
      <c r="I50" s="201">
        <f>VLOOKUP($C50,'[7]2.생잔모형인구'!$C$5:$J$499,8,FALSE)</f>
        <v>109</v>
      </c>
      <c r="J50" s="206">
        <f>ROUND(P$5*'[7]2.생잔모형인구'!$E48,0)</f>
        <v>0</v>
      </c>
      <c r="K50" s="206">
        <f>ROUND(Q$5*'[7]2.생잔모형인구'!$E48,0)</f>
        <v>3</v>
      </c>
      <c r="L50" s="206">
        <f>ROUND(R$5*'[7]2.생잔모형인구'!$E48,0)</f>
        <v>3</v>
      </c>
      <c r="M50" s="206">
        <f>ROUND(S$5*'[7]2.생잔모형인구'!$E48,0)</f>
        <v>6</v>
      </c>
      <c r="N50" s="206">
        <f>ROUND(T$5*'[7]2.생잔모형인구'!$E48,0)</f>
        <v>6</v>
      </c>
      <c r="O50" s="206">
        <f>ROUND(U$5*'[7]2.생잔모형인구'!$E48,0)</f>
        <v>6</v>
      </c>
      <c r="P50" s="204">
        <v>0</v>
      </c>
      <c r="Q50" s="204"/>
      <c r="R50" s="206">
        <f>IF(ISERROR(VLOOKUP($C50,'2.사회적인구 행정구역별 집계'!$C$6:$M$73,2,FALSE)),0,(VLOOKUP($C50,'2.사회적인구 행정구역별 집계'!$C$6:$M$73,8,FALSE)-VLOOKUP($C50,'2.사회적인구 행정구역별 집계'!$C$6:$M$73,3,FALSE)))</f>
        <v>0</v>
      </c>
      <c r="S50" s="206">
        <f>IF(ISERROR(VLOOKUP($C50,'2.사회적인구 행정구역별 집계'!$C$6:$M$73,2,FALSE)),0,(VLOOKUP($C50,'2.사회적인구 행정구역별 집계'!$C$6:$M$73,9,FALSE)-VLOOKUP($C50,'2.사회적인구 행정구역별 집계'!$C$6:$M$73,4,FALSE)))</f>
        <v>0</v>
      </c>
      <c r="T50" s="206">
        <f>IF(ISERROR(VLOOKUP($C50,'2.사회적인구 행정구역별 집계'!$C$6:$M$73,2,FALSE)),0,(VLOOKUP($C50,'2.사회적인구 행정구역별 집계'!$C$6:$M$73,10,FALSE)-VLOOKUP($C50,'2.사회적인구 행정구역별 집계'!$C$6:$M$73,5,FALSE)))</f>
        <v>0</v>
      </c>
      <c r="U50" s="206">
        <f>IF(ISERROR(VLOOKUP($C50,'2.사회적인구 행정구역별 집계'!$C$6:$M$73,2,FALSE)),0,(VLOOKUP($C50,'2.사회적인구 행정구역별 집계'!$C$6:$M$73,11,FALSE)-VLOOKUP($C50,'2.사회적인구 행정구역별 집계'!$C$6:$M$73,6,FALSE)))</f>
        <v>0</v>
      </c>
      <c r="V50" s="189">
        <f t="shared" si="28"/>
        <v>101</v>
      </c>
      <c r="W50" s="189">
        <f t="shared" si="29"/>
        <v>101</v>
      </c>
      <c r="X50" s="189">
        <f t="shared" si="29"/>
        <v>99</v>
      </c>
      <c r="Y50" s="189">
        <f t="shared" si="30"/>
        <v>98</v>
      </c>
      <c r="Z50" s="189">
        <f t="shared" si="31"/>
        <v>101</v>
      </c>
      <c r="AA50" s="189">
        <f t="shared" si="32"/>
        <v>103</v>
      </c>
    </row>
    <row r="51" spans="1:27" ht="18" customHeight="1">
      <c r="A51" s="194" t="s">
        <v>1348</v>
      </c>
      <c r="B51" s="194" t="s">
        <v>1352</v>
      </c>
      <c r="C51" s="197" t="s">
        <v>166</v>
      </c>
      <c r="D51" s="192">
        <f>VLOOKUP($C51,'[7]2.생잔모형인구'!$C$5:$J$499,2,FALSE)</f>
        <v>172</v>
      </c>
      <c r="E51" s="201">
        <f>VLOOKUP($C51,'[7]2.생잔모형인구'!$C$5:$J$499,4,FALSE)</f>
        <v>177</v>
      </c>
      <c r="F51" s="201">
        <f>VLOOKUP($C51,'[7]2.생잔모형인구'!$C$5:$J$499,5,FALSE)</f>
        <v>174</v>
      </c>
      <c r="G51" s="201">
        <f>VLOOKUP($C51,'[7]2.생잔모형인구'!$C$5:$J$499,6,FALSE)</f>
        <v>178</v>
      </c>
      <c r="H51" s="201">
        <f>VLOOKUP($C51,'[7]2.생잔모형인구'!$C$5:$J$499,7,FALSE)</f>
        <v>182</v>
      </c>
      <c r="I51" s="201">
        <f>VLOOKUP($C51,'[7]2.생잔모형인구'!$C$5:$J$499,8,FALSE)</f>
        <v>185</v>
      </c>
      <c r="J51" s="206">
        <f>ROUND(P$5*'[7]2.생잔모형인구'!$E49,0)</f>
        <v>0</v>
      </c>
      <c r="K51" s="206">
        <f>ROUND(Q$5*'[7]2.생잔모형인구'!$E49,0)</f>
        <v>4</v>
      </c>
      <c r="L51" s="206">
        <f>ROUND(R$5*'[7]2.생잔모형인구'!$E49,0)</f>
        <v>4</v>
      </c>
      <c r="M51" s="206">
        <f>ROUND(S$5*'[7]2.생잔모형인구'!$E49,0)</f>
        <v>10</v>
      </c>
      <c r="N51" s="206">
        <f>ROUND(T$5*'[7]2.생잔모형인구'!$E49,0)</f>
        <v>10</v>
      </c>
      <c r="O51" s="206">
        <f>ROUND(U$5*'[7]2.생잔모형인구'!$E49,0)</f>
        <v>10</v>
      </c>
      <c r="P51" s="204">
        <v>0</v>
      </c>
      <c r="Q51" s="204"/>
      <c r="R51" s="206">
        <f>IF(ISERROR(VLOOKUP($C51,'2.사회적인구 행정구역별 집계'!$C$6:$M$73,2,FALSE)),0,(VLOOKUP($C51,'2.사회적인구 행정구역별 집계'!$C$6:$M$73,8,FALSE)-VLOOKUP($C51,'2.사회적인구 행정구역별 집계'!$C$6:$M$73,3,FALSE)))</f>
        <v>1923</v>
      </c>
      <c r="S51" s="206">
        <f>IF(ISERROR(VLOOKUP($C51,'2.사회적인구 행정구역별 집계'!$C$6:$M$73,2,FALSE)),0,(VLOOKUP($C51,'2.사회적인구 행정구역별 집계'!$C$6:$M$73,9,FALSE)-VLOOKUP($C51,'2.사회적인구 행정구역별 집계'!$C$6:$M$73,4,FALSE)))</f>
        <v>1923</v>
      </c>
      <c r="T51" s="206">
        <f>IF(ISERROR(VLOOKUP($C51,'2.사회적인구 행정구역별 집계'!$C$6:$M$73,2,FALSE)),0,(VLOOKUP($C51,'2.사회적인구 행정구역별 집계'!$C$6:$M$73,10,FALSE)-VLOOKUP($C51,'2.사회적인구 행정구역별 집계'!$C$6:$M$73,5,FALSE)))</f>
        <v>1923</v>
      </c>
      <c r="U51" s="206">
        <f>IF(ISERROR(VLOOKUP($C51,'2.사회적인구 행정구역별 집계'!$C$6:$M$73,2,FALSE)),0,(VLOOKUP($C51,'2.사회적인구 행정구역별 집계'!$C$6:$M$73,11,FALSE)-VLOOKUP($C51,'2.사회적인구 행정구역별 집계'!$C$6:$M$73,6,FALSE)))</f>
        <v>1923</v>
      </c>
      <c r="V51" s="189">
        <f t="shared" si="28"/>
        <v>172</v>
      </c>
      <c r="W51" s="189">
        <f t="shared" si="29"/>
        <v>173</v>
      </c>
      <c r="X51" s="189">
        <f t="shared" si="29"/>
        <v>2093</v>
      </c>
      <c r="Y51" s="189">
        <f t="shared" si="30"/>
        <v>2091</v>
      </c>
      <c r="Z51" s="189">
        <f t="shared" si="31"/>
        <v>2095</v>
      </c>
      <c r="AA51" s="189">
        <f t="shared" si="32"/>
        <v>2098</v>
      </c>
    </row>
    <row r="52" spans="1:27" ht="18" customHeight="1">
      <c r="A52" s="194" t="s">
        <v>1348</v>
      </c>
      <c r="B52" s="194" t="s">
        <v>1352</v>
      </c>
      <c r="C52" s="197" t="s">
        <v>167</v>
      </c>
      <c r="D52" s="192">
        <f>VLOOKUP($C52,'[7]2.생잔모형인구'!$C$5:$J$499,2,FALSE)</f>
        <v>706</v>
      </c>
      <c r="E52" s="201">
        <f>VLOOKUP($C52,'[7]2.생잔모형인구'!$C$5:$J$499,4,FALSE)</f>
        <v>725</v>
      </c>
      <c r="F52" s="201">
        <f>VLOOKUP($C52,'[7]2.생잔모형인구'!$C$5:$J$499,5,FALSE)</f>
        <v>714</v>
      </c>
      <c r="G52" s="201">
        <f>VLOOKUP($C52,'[7]2.생잔모형인구'!$C$5:$J$499,6,FALSE)</f>
        <v>729</v>
      </c>
      <c r="H52" s="201">
        <f>VLOOKUP($C52,'[7]2.생잔모형인구'!$C$5:$J$499,7,FALSE)</f>
        <v>746</v>
      </c>
      <c r="I52" s="201">
        <f>VLOOKUP($C52,'[7]2.생잔모형인구'!$C$5:$J$499,8,FALSE)</f>
        <v>759</v>
      </c>
      <c r="J52" s="206">
        <f>ROUND(P$5*'[7]2.생잔모형인구'!$E50,0)</f>
        <v>0</v>
      </c>
      <c r="K52" s="206">
        <f>ROUND(Q$5*'[7]2.생잔모형인구'!$E50,0)</f>
        <v>18</v>
      </c>
      <c r="L52" s="206">
        <f>ROUND(R$5*'[7]2.생잔모형인구'!$E50,0)</f>
        <v>18</v>
      </c>
      <c r="M52" s="206">
        <f>ROUND(S$5*'[7]2.생잔모형인구'!$E50,0)</f>
        <v>40</v>
      </c>
      <c r="N52" s="206">
        <f>ROUND(T$5*'[7]2.생잔모형인구'!$E50,0)</f>
        <v>40</v>
      </c>
      <c r="O52" s="206">
        <f>ROUND(U$5*'[7]2.생잔모형인구'!$E50,0)</f>
        <v>40</v>
      </c>
      <c r="P52" s="204">
        <v>0</v>
      </c>
      <c r="Q52" s="204"/>
      <c r="R52" s="206">
        <f>IF(ISERROR(VLOOKUP($C52,'2.사회적인구 행정구역별 집계'!$C$6:$M$73,2,FALSE)),0,(VLOOKUP($C52,'2.사회적인구 행정구역별 집계'!$C$6:$M$73,8,FALSE)-VLOOKUP($C52,'2.사회적인구 행정구역별 집계'!$C$6:$M$73,3,FALSE)))</f>
        <v>0</v>
      </c>
      <c r="S52" s="206">
        <f>IF(ISERROR(VLOOKUP($C52,'2.사회적인구 행정구역별 집계'!$C$6:$M$73,2,FALSE)),0,(VLOOKUP($C52,'2.사회적인구 행정구역별 집계'!$C$6:$M$73,9,FALSE)-VLOOKUP($C52,'2.사회적인구 행정구역별 집계'!$C$6:$M$73,4,FALSE)))</f>
        <v>0</v>
      </c>
      <c r="T52" s="206">
        <f>IF(ISERROR(VLOOKUP($C52,'2.사회적인구 행정구역별 집계'!$C$6:$M$73,2,FALSE)),0,(VLOOKUP($C52,'2.사회적인구 행정구역별 집계'!$C$6:$M$73,10,FALSE)-VLOOKUP($C52,'2.사회적인구 행정구역별 집계'!$C$6:$M$73,5,FALSE)))</f>
        <v>0</v>
      </c>
      <c r="U52" s="206">
        <f>IF(ISERROR(VLOOKUP($C52,'2.사회적인구 행정구역별 집계'!$C$6:$M$73,2,FALSE)),0,(VLOOKUP($C52,'2.사회적인구 행정구역별 집계'!$C$6:$M$73,11,FALSE)-VLOOKUP($C52,'2.사회적인구 행정구역별 집계'!$C$6:$M$73,6,FALSE)))</f>
        <v>0</v>
      </c>
      <c r="V52" s="189">
        <f t="shared" si="28"/>
        <v>706</v>
      </c>
      <c r="W52" s="189">
        <f t="shared" si="29"/>
        <v>707</v>
      </c>
      <c r="X52" s="189">
        <f t="shared" si="29"/>
        <v>696</v>
      </c>
      <c r="Y52" s="189">
        <f t="shared" si="30"/>
        <v>689</v>
      </c>
      <c r="Z52" s="189">
        <f t="shared" si="31"/>
        <v>706</v>
      </c>
      <c r="AA52" s="189">
        <f t="shared" si="32"/>
        <v>719</v>
      </c>
    </row>
    <row r="53" spans="1:27" ht="18" customHeight="1">
      <c r="A53" s="194" t="s">
        <v>1348</v>
      </c>
      <c r="B53" s="194" t="s">
        <v>1352</v>
      </c>
      <c r="C53" s="197" t="s">
        <v>168</v>
      </c>
      <c r="D53" s="192">
        <f>VLOOKUP($C53,'[7]2.생잔모형인구'!$C$5:$J$499,2,FALSE)</f>
        <v>216</v>
      </c>
      <c r="E53" s="201">
        <f>VLOOKUP($C53,'[7]2.생잔모형인구'!$C$5:$J$499,4,FALSE)</f>
        <v>222</v>
      </c>
      <c r="F53" s="201">
        <f>VLOOKUP($C53,'[7]2.생잔모형인구'!$C$5:$J$499,5,FALSE)</f>
        <v>219</v>
      </c>
      <c r="G53" s="201">
        <f>VLOOKUP($C53,'[7]2.생잔모형인구'!$C$5:$J$499,6,FALSE)</f>
        <v>223</v>
      </c>
      <c r="H53" s="201">
        <f>VLOOKUP($C53,'[7]2.생잔모형인구'!$C$5:$J$499,7,FALSE)</f>
        <v>228</v>
      </c>
      <c r="I53" s="201">
        <f>VLOOKUP($C53,'[7]2.생잔모형인구'!$C$5:$J$499,8,FALSE)</f>
        <v>232</v>
      </c>
      <c r="J53" s="206">
        <f>ROUND(P$5*'[7]2.생잔모형인구'!$E51,0)</f>
        <v>0</v>
      </c>
      <c r="K53" s="206">
        <f>ROUND(Q$5*'[7]2.생잔모형인구'!$E51,0)</f>
        <v>6</v>
      </c>
      <c r="L53" s="206">
        <f>ROUND(R$5*'[7]2.생잔모형인구'!$E51,0)</f>
        <v>6</v>
      </c>
      <c r="M53" s="206">
        <f>ROUND(S$5*'[7]2.생잔모형인구'!$E51,0)</f>
        <v>12</v>
      </c>
      <c r="N53" s="206">
        <f>ROUND(T$5*'[7]2.생잔모형인구'!$E51,0)</f>
        <v>12</v>
      </c>
      <c r="O53" s="206">
        <f>ROUND(U$5*'[7]2.생잔모형인구'!$E51,0)</f>
        <v>12</v>
      </c>
      <c r="P53" s="204">
        <v>0</v>
      </c>
      <c r="Q53" s="204"/>
      <c r="R53" s="206">
        <f>IF(ISERROR(VLOOKUP($C53,'2.사회적인구 행정구역별 집계'!$C$6:$M$73,2,FALSE)),0,(VLOOKUP($C53,'2.사회적인구 행정구역별 집계'!$C$6:$M$73,8,FALSE)-VLOOKUP($C53,'2.사회적인구 행정구역별 집계'!$C$6:$M$73,3,FALSE)))</f>
        <v>0</v>
      </c>
      <c r="S53" s="206">
        <f>IF(ISERROR(VLOOKUP($C53,'2.사회적인구 행정구역별 집계'!$C$6:$M$73,2,FALSE)),0,(VLOOKUP($C53,'2.사회적인구 행정구역별 집계'!$C$6:$M$73,9,FALSE)-VLOOKUP($C53,'2.사회적인구 행정구역별 집계'!$C$6:$M$73,4,FALSE)))</f>
        <v>0</v>
      </c>
      <c r="T53" s="206">
        <f>IF(ISERROR(VLOOKUP($C53,'2.사회적인구 행정구역별 집계'!$C$6:$M$73,2,FALSE)),0,(VLOOKUP($C53,'2.사회적인구 행정구역별 집계'!$C$6:$M$73,10,FALSE)-VLOOKUP($C53,'2.사회적인구 행정구역별 집계'!$C$6:$M$73,5,FALSE)))</f>
        <v>0</v>
      </c>
      <c r="U53" s="206">
        <f>IF(ISERROR(VLOOKUP($C53,'2.사회적인구 행정구역별 집계'!$C$6:$M$73,2,FALSE)),0,(VLOOKUP($C53,'2.사회적인구 행정구역별 집계'!$C$6:$M$73,11,FALSE)-VLOOKUP($C53,'2.사회적인구 행정구역별 집계'!$C$6:$M$73,6,FALSE)))</f>
        <v>0</v>
      </c>
      <c r="V53" s="189">
        <f t="shared" si="28"/>
        <v>216</v>
      </c>
      <c r="W53" s="189">
        <f t="shared" si="29"/>
        <v>216</v>
      </c>
      <c r="X53" s="189">
        <f t="shared" si="29"/>
        <v>213</v>
      </c>
      <c r="Y53" s="189">
        <f t="shared" si="30"/>
        <v>211</v>
      </c>
      <c r="Z53" s="189">
        <f t="shared" si="31"/>
        <v>216</v>
      </c>
      <c r="AA53" s="189">
        <f t="shared" si="32"/>
        <v>220</v>
      </c>
    </row>
    <row r="54" spans="1:27" ht="18" customHeight="1">
      <c r="A54" s="194" t="s">
        <v>1348</v>
      </c>
      <c r="B54" s="194" t="s">
        <v>1352</v>
      </c>
      <c r="C54" s="197" t="s">
        <v>169</v>
      </c>
      <c r="D54" s="192">
        <f>VLOOKUP($C54,'[7]2.생잔모형인구'!$C$5:$J$499,2,FALSE)</f>
        <v>1109</v>
      </c>
      <c r="E54" s="201">
        <f>VLOOKUP($C54,'[7]2.생잔모형인구'!$C$5:$J$499,4,FALSE)</f>
        <v>1139</v>
      </c>
      <c r="F54" s="201">
        <f>VLOOKUP($C54,'[7]2.생잔모형인구'!$C$5:$J$499,5,FALSE)</f>
        <v>1122</v>
      </c>
      <c r="G54" s="201">
        <f>VLOOKUP($C54,'[7]2.생잔모형인구'!$C$5:$J$499,6,FALSE)</f>
        <v>1145</v>
      </c>
      <c r="H54" s="201">
        <f>VLOOKUP($C54,'[7]2.생잔모형인구'!$C$5:$J$499,7,FALSE)</f>
        <v>1171</v>
      </c>
      <c r="I54" s="201">
        <f>VLOOKUP($C54,'[7]2.생잔모형인구'!$C$5:$J$499,8,FALSE)</f>
        <v>1192</v>
      </c>
      <c r="J54" s="206">
        <f>ROUND(P$5*'[7]2.생잔모형인구'!$E52,0)</f>
        <v>0</v>
      </c>
      <c r="K54" s="206">
        <f>ROUND(Q$5*'[7]2.생잔모형인구'!$E52,0)</f>
        <v>29</v>
      </c>
      <c r="L54" s="206">
        <f>ROUND(R$5*'[7]2.생잔모형인구'!$E52,0)</f>
        <v>28</v>
      </c>
      <c r="M54" s="206">
        <f>ROUND(S$5*'[7]2.생잔모형인구'!$E52,0)</f>
        <v>63</v>
      </c>
      <c r="N54" s="206">
        <f>ROUND(T$5*'[7]2.생잔모형인구'!$E52,0)</f>
        <v>63</v>
      </c>
      <c r="O54" s="206">
        <f>ROUND(U$5*'[7]2.생잔모형인구'!$E52,0)</f>
        <v>63</v>
      </c>
      <c r="P54" s="204">
        <v>0</v>
      </c>
      <c r="Q54" s="204"/>
      <c r="R54" s="206">
        <f>IF(ISERROR(VLOOKUP($C54,'2.사회적인구 행정구역별 집계'!$C$6:$M$73,2,FALSE)),0,(VLOOKUP($C54,'2.사회적인구 행정구역별 집계'!$C$6:$M$73,8,FALSE)-VLOOKUP($C54,'2.사회적인구 행정구역별 집계'!$C$6:$M$73,3,FALSE)))</f>
        <v>213</v>
      </c>
      <c r="S54" s="206">
        <f>IF(ISERROR(VLOOKUP($C54,'2.사회적인구 행정구역별 집계'!$C$6:$M$73,2,FALSE)),0,(VLOOKUP($C54,'2.사회적인구 행정구역별 집계'!$C$6:$M$73,9,FALSE)-VLOOKUP($C54,'2.사회적인구 행정구역별 집계'!$C$6:$M$73,4,FALSE)))</f>
        <v>213</v>
      </c>
      <c r="T54" s="206">
        <f>IF(ISERROR(VLOOKUP($C54,'2.사회적인구 행정구역별 집계'!$C$6:$M$73,2,FALSE)),0,(VLOOKUP($C54,'2.사회적인구 행정구역별 집계'!$C$6:$M$73,10,FALSE)-VLOOKUP($C54,'2.사회적인구 행정구역별 집계'!$C$6:$M$73,5,FALSE)))</f>
        <v>213</v>
      </c>
      <c r="U54" s="206">
        <f>IF(ISERROR(VLOOKUP($C54,'2.사회적인구 행정구역별 집계'!$C$6:$M$73,2,FALSE)),0,(VLOOKUP($C54,'2.사회적인구 행정구역별 집계'!$C$6:$M$73,11,FALSE)-VLOOKUP($C54,'2.사회적인구 행정구역별 집계'!$C$6:$M$73,6,FALSE)))</f>
        <v>213</v>
      </c>
      <c r="V54" s="189">
        <f t="shared" si="28"/>
        <v>1109</v>
      </c>
      <c r="W54" s="189">
        <f t="shared" si="29"/>
        <v>1110</v>
      </c>
      <c r="X54" s="189">
        <f t="shared" si="29"/>
        <v>1307</v>
      </c>
      <c r="Y54" s="189">
        <f t="shared" si="30"/>
        <v>1295</v>
      </c>
      <c r="Z54" s="189">
        <f t="shared" si="31"/>
        <v>1321</v>
      </c>
      <c r="AA54" s="189">
        <f t="shared" si="32"/>
        <v>1342</v>
      </c>
    </row>
    <row r="55" spans="1:27" ht="18" customHeight="1">
      <c r="A55" s="194" t="s">
        <v>1348</v>
      </c>
      <c r="B55" s="194" t="s">
        <v>1353</v>
      </c>
      <c r="C55" s="197" t="s">
        <v>170</v>
      </c>
      <c r="D55" s="192">
        <f>VLOOKUP($C55,'[7]2.생잔모형인구'!$C$5:$J$499,2,FALSE)</f>
        <v>189</v>
      </c>
      <c r="E55" s="201">
        <f>VLOOKUP($C55,'[7]2.생잔모형인구'!$C$5:$J$499,4,FALSE)</f>
        <v>194</v>
      </c>
      <c r="F55" s="201">
        <f>VLOOKUP($C55,'[7]2.생잔모형인구'!$C$5:$J$499,5,FALSE)</f>
        <v>191</v>
      </c>
      <c r="G55" s="201">
        <f>VLOOKUP($C55,'[7]2.생잔모형인구'!$C$5:$J$499,6,FALSE)</f>
        <v>195</v>
      </c>
      <c r="H55" s="201">
        <f>VLOOKUP($C55,'[7]2.생잔모형인구'!$C$5:$J$499,7,FALSE)</f>
        <v>200</v>
      </c>
      <c r="I55" s="201">
        <f>VLOOKUP($C55,'[7]2.생잔모형인구'!$C$5:$J$499,8,FALSE)</f>
        <v>203</v>
      </c>
      <c r="J55" s="206">
        <f>ROUND(P$5*'[7]2.생잔모형인구'!$E53,0)</f>
        <v>0</v>
      </c>
      <c r="K55" s="206">
        <f>ROUND(Q$5*'[7]2.생잔모형인구'!$E53,0)</f>
        <v>5</v>
      </c>
      <c r="L55" s="206">
        <f>ROUND(R$5*'[7]2.생잔모형인구'!$E53,0)</f>
        <v>5</v>
      </c>
      <c r="M55" s="206">
        <f>ROUND(S$5*'[7]2.생잔모형인구'!$E53,0)</f>
        <v>11</v>
      </c>
      <c r="N55" s="206">
        <f>ROUND(T$5*'[7]2.생잔모형인구'!$E53,0)</f>
        <v>11</v>
      </c>
      <c r="O55" s="206">
        <f>ROUND(U$5*'[7]2.생잔모형인구'!$E53,0)</f>
        <v>11</v>
      </c>
      <c r="P55" s="204">
        <v>0</v>
      </c>
      <c r="Q55" s="204"/>
      <c r="R55" s="206">
        <f>IF(ISERROR(VLOOKUP($C55,'2.사회적인구 행정구역별 집계'!$C$6:$M$73,2,FALSE)),0,(VLOOKUP($C55,'2.사회적인구 행정구역별 집계'!$C$6:$M$73,8,FALSE)-VLOOKUP($C55,'2.사회적인구 행정구역별 집계'!$C$6:$M$73,3,FALSE)))</f>
        <v>0</v>
      </c>
      <c r="S55" s="206">
        <f>IF(ISERROR(VLOOKUP($C55,'2.사회적인구 행정구역별 집계'!$C$6:$M$73,2,FALSE)),0,(VLOOKUP($C55,'2.사회적인구 행정구역별 집계'!$C$6:$M$73,9,FALSE)-VLOOKUP($C55,'2.사회적인구 행정구역별 집계'!$C$6:$M$73,4,FALSE)))</f>
        <v>0</v>
      </c>
      <c r="T55" s="206">
        <f>IF(ISERROR(VLOOKUP($C55,'2.사회적인구 행정구역별 집계'!$C$6:$M$73,2,FALSE)),0,(VLOOKUP($C55,'2.사회적인구 행정구역별 집계'!$C$6:$M$73,10,FALSE)-VLOOKUP($C55,'2.사회적인구 행정구역별 집계'!$C$6:$M$73,5,FALSE)))</f>
        <v>0</v>
      </c>
      <c r="U55" s="206">
        <f>IF(ISERROR(VLOOKUP($C55,'2.사회적인구 행정구역별 집계'!$C$6:$M$73,2,FALSE)),0,(VLOOKUP($C55,'2.사회적인구 행정구역별 집계'!$C$6:$M$73,11,FALSE)-VLOOKUP($C55,'2.사회적인구 행정구역별 집계'!$C$6:$M$73,6,FALSE)))</f>
        <v>0</v>
      </c>
      <c r="V55" s="189">
        <f t="shared" si="28"/>
        <v>189</v>
      </c>
      <c r="W55" s="189">
        <f t="shared" si="29"/>
        <v>189</v>
      </c>
      <c r="X55" s="189">
        <f t="shared" si="29"/>
        <v>186</v>
      </c>
      <c r="Y55" s="189">
        <f t="shared" si="30"/>
        <v>184</v>
      </c>
      <c r="Z55" s="189">
        <f t="shared" si="31"/>
        <v>189</v>
      </c>
      <c r="AA55" s="189">
        <f t="shared" si="32"/>
        <v>192</v>
      </c>
    </row>
    <row r="56" spans="1:27" ht="18" customHeight="1">
      <c r="A56" s="194" t="s">
        <v>1348</v>
      </c>
      <c r="B56" s="194" t="s">
        <v>1353</v>
      </c>
      <c r="C56" s="197" t="s">
        <v>171</v>
      </c>
      <c r="D56" s="192">
        <f>VLOOKUP($C56,'[7]2.생잔모형인구'!$C$5:$J$499,2,FALSE)</f>
        <v>72</v>
      </c>
      <c r="E56" s="201">
        <f>VLOOKUP($C56,'[7]2.생잔모형인구'!$C$5:$J$499,4,FALSE)</f>
        <v>74</v>
      </c>
      <c r="F56" s="201">
        <f>VLOOKUP($C56,'[7]2.생잔모형인구'!$C$5:$J$499,5,FALSE)</f>
        <v>73</v>
      </c>
      <c r="G56" s="201">
        <f>VLOOKUP($C56,'[7]2.생잔모형인구'!$C$5:$J$499,6,FALSE)</f>
        <v>74</v>
      </c>
      <c r="H56" s="201">
        <f>VLOOKUP($C56,'[7]2.생잔모형인구'!$C$5:$J$499,7,FALSE)</f>
        <v>76</v>
      </c>
      <c r="I56" s="201">
        <f>VLOOKUP($C56,'[7]2.생잔모형인구'!$C$5:$J$499,8,FALSE)</f>
        <v>77</v>
      </c>
      <c r="J56" s="206">
        <f>ROUND(P$5*'[7]2.생잔모형인구'!$E54,0)</f>
        <v>0</v>
      </c>
      <c r="K56" s="206">
        <f>ROUND(Q$5*'[7]2.생잔모형인구'!$E54,0)</f>
        <v>2</v>
      </c>
      <c r="L56" s="206">
        <f>ROUND(R$5*'[7]2.생잔모형인구'!$E54,0)</f>
        <v>2</v>
      </c>
      <c r="M56" s="206">
        <f>ROUND(S$5*'[7]2.생잔모형인구'!$E54,0)</f>
        <v>4</v>
      </c>
      <c r="N56" s="206">
        <f>ROUND(T$5*'[7]2.생잔모형인구'!$E54,0)</f>
        <v>4</v>
      </c>
      <c r="O56" s="206">
        <f>ROUND(U$5*'[7]2.생잔모형인구'!$E54,0)</f>
        <v>4</v>
      </c>
      <c r="P56" s="204">
        <v>0</v>
      </c>
      <c r="Q56" s="204"/>
      <c r="R56" s="206">
        <f>IF(ISERROR(VLOOKUP($C56,'2.사회적인구 행정구역별 집계'!$C$6:$M$73,2,FALSE)),0,(VLOOKUP($C56,'2.사회적인구 행정구역별 집계'!$C$6:$M$73,8,FALSE)-VLOOKUP($C56,'2.사회적인구 행정구역별 집계'!$C$6:$M$73,3,FALSE)))</f>
        <v>0</v>
      </c>
      <c r="S56" s="206">
        <f>IF(ISERROR(VLOOKUP($C56,'2.사회적인구 행정구역별 집계'!$C$6:$M$73,2,FALSE)),0,(VLOOKUP($C56,'2.사회적인구 행정구역별 집계'!$C$6:$M$73,9,FALSE)-VLOOKUP($C56,'2.사회적인구 행정구역별 집계'!$C$6:$M$73,4,FALSE)))</f>
        <v>0</v>
      </c>
      <c r="T56" s="206">
        <f>IF(ISERROR(VLOOKUP($C56,'2.사회적인구 행정구역별 집계'!$C$6:$M$73,2,FALSE)),0,(VLOOKUP($C56,'2.사회적인구 행정구역별 집계'!$C$6:$M$73,10,FALSE)-VLOOKUP($C56,'2.사회적인구 행정구역별 집계'!$C$6:$M$73,5,FALSE)))</f>
        <v>0</v>
      </c>
      <c r="U56" s="206">
        <f>IF(ISERROR(VLOOKUP($C56,'2.사회적인구 행정구역별 집계'!$C$6:$M$73,2,FALSE)),0,(VLOOKUP($C56,'2.사회적인구 행정구역별 집계'!$C$6:$M$73,11,FALSE)-VLOOKUP($C56,'2.사회적인구 행정구역별 집계'!$C$6:$M$73,6,FALSE)))</f>
        <v>0</v>
      </c>
      <c r="V56" s="189">
        <f t="shared" si="28"/>
        <v>72</v>
      </c>
      <c r="W56" s="189">
        <f t="shared" si="29"/>
        <v>72</v>
      </c>
      <c r="X56" s="189">
        <f t="shared" si="29"/>
        <v>71</v>
      </c>
      <c r="Y56" s="189">
        <f t="shared" si="30"/>
        <v>70</v>
      </c>
      <c r="Z56" s="189">
        <f t="shared" si="31"/>
        <v>72</v>
      </c>
      <c r="AA56" s="189">
        <f t="shared" si="32"/>
        <v>73</v>
      </c>
    </row>
    <row r="57" spans="1:27" ht="18" customHeight="1">
      <c r="A57" s="194" t="s">
        <v>1348</v>
      </c>
      <c r="B57" s="194" t="s">
        <v>1354</v>
      </c>
      <c r="C57" s="197" t="s">
        <v>172</v>
      </c>
      <c r="D57" s="192">
        <f>VLOOKUP($C57,'[7]2.생잔모형인구'!$C$5:$J$499,2,FALSE)</f>
        <v>335</v>
      </c>
      <c r="E57" s="201">
        <f>VLOOKUP($C57,'[7]2.생잔모형인구'!$C$5:$J$499,4,FALSE)</f>
        <v>344</v>
      </c>
      <c r="F57" s="201">
        <f>VLOOKUP($C57,'[7]2.생잔모형인구'!$C$5:$J$499,5,FALSE)</f>
        <v>339</v>
      </c>
      <c r="G57" s="201">
        <f>VLOOKUP($C57,'[7]2.생잔모형인구'!$C$5:$J$499,6,FALSE)</f>
        <v>346</v>
      </c>
      <c r="H57" s="201">
        <f>VLOOKUP($C57,'[7]2.생잔모형인구'!$C$5:$J$499,7,FALSE)</f>
        <v>354</v>
      </c>
      <c r="I57" s="201">
        <f>VLOOKUP($C57,'[7]2.생잔모형인구'!$C$5:$J$499,8,FALSE)</f>
        <v>360</v>
      </c>
      <c r="J57" s="206">
        <f>ROUND(P$5*'[7]2.생잔모형인구'!$E55,0)</f>
        <v>0</v>
      </c>
      <c r="K57" s="206">
        <f>ROUND(Q$5*'[7]2.생잔모형인구'!$E55,0)</f>
        <v>9</v>
      </c>
      <c r="L57" s="206">
        <f>ROUND(R$5*'[7]2.생잔모형인구'!$E55,0)</f>
        <v>9</v>
      </c>
      <c r="M57" s="206">
        <f>ROUND(S$5*'[7]2.생잔모형인구'!$E55,0)</f>
        <v>19</v>
      </c>
      <c r="N57" s="206">
        <f>ROUND(T$5*'[7]2.생잔모형인구'!$E55,0)</f>
        <v>19</v>
      </c>
      <c r="O57" s="206">
        <f>ROUND(U$5*'[7]2.생잔모형인구'!$E55,0)</f>
        <v>19</v>
      </c>
      <c r="P57" s="204">
        <v>0</v>
      </c>
      <c r="Q57" s="204"/>
      <c r="R57" s="206">
        <f>IF(ISERROR(VLOOKUP($C57,'2.사회적인구 행정구역별 집계'!$C$6:$M$73,2,FALSE)),0,(VLOOKUP($C57,'2.사회적인구 행정구역별 집계'!$C$6:$M$73,8,FALSE)-VLOOKUP($C57,'2.사회적인구 행정구역별 집계'!$C$6:$M$73,3,FALSE)))</f>
        <v>0</v>
      </c>
      <c r="S57" s="206">
        <f>IF(ISERROR(VLOOKUP($C57,'2.사회적인구 행정구역별 집계'!$C$6:$M$73,2,FALSE)),0,(VLOOKUP($C57,'2.사회적인구 행정구역별 집계'!$C$6:$M$73,9,FALSE)-VLOOKUP($C57,'2.사회적인구 행정구역별 집계'!$C$6:$M$73,4,FALSE)))</f>
        <v>0</v>
      </c>
      <c r="T57" s="206">
        <f>IF(ISERROR(VLOOKUP($C57,'2.사회적인구 행정구역별 집계'!$C$6:$M$73,2,FALSE)),0,(VLOOKUP($C57,'2.사회적인구 행정구역별 집계'!$C$6:$M$73,10,FALSE)-VLOOKUP($C57,'2.사회적인구 행정구역별 집계'!$C$6:$M$73,5,FALSE)))</f>
        <v>0</v>
      </c>
      <c r="U57" s="206">
        <f>IF(ISERROR(VLOOKUP($C57,'2.사회적인구 행정구역별 집계'!$C$6:$M$73,2,FALSE)),0,(VLOOKUP($C57,'2.사회적인구 행정구역별 집계'!$C$6:$M$73,11,FALSE)-VLOOKUP($C57,'2.사회적인구 행정구역별 집계'!$C$6:$M$73,6,FALSE)))</f>
        <v>0</v>
      </c>
      <c r="V57" s="189">
        <f t="shared" si="28"/>
        <v>335</v>
      </c>
      <c r="W57" s="189">
        <f t="shared" si="29"/>
        <v>335</v>
      </c>
      <c r="X57" s="189">
        <f t="shared" si="29"/>
        <v>330</v>
      </c>
      <c r="Y57" s="189">
        <f t="shared" si="30"/>
        <v>327</v>
      </c>
      <c r="Z57" s="189">
        <f t="shared" si="31"/>
        <v>335</v>
      </c>
      <c r="AA57" s="189">
        <f t="shared" si="32"/>
        <v>341</v>
      </c>
    </row>
    <row r="58" spans="1:27" ht="18" customHeight="1">
      <c r="A58" s="194" t="s">
        <v>1355</v>
      </c>
      <c r="B58" s="194" t="s">
        <v>1356</v>
      </c>
      <c r="C58" s="197" t="s">
        <v>173</v>
      </c>
      <c r="D58" s="192">
        <f>VLOOKUP($C58,'[7]2.생잔모형인구'!$C$5:$J$499,2,FALSE)</f>
        <v>249</v>
      </c>
      <c r="E58" s="201">
        <f>VLOOKUP($C58,'[7]2.생잔모형인구'!$C$5:$J$499,4,FALSE)</f>
        <v>256</v>
      </c>
      <c r="F58" s="201">
        <f>VLOOKUP($C58,'[7]2.생잔모형인구'!$C$5:$J$499,5,FALSE)</f>
        <v>252</v>
      </c>
      <c r="G58" s="201">
        <f>VLOOKUP($C58,'[7]2.생잔모형인구'!$C$5:$J$499,6,FALSE)</f>
        <v>257</v>
      </c>
      <c r="H58" s="201">
        <f>VLOOKUP($C58,'[7]2.생잔모형인구'!$C$5:$J$499,7,FALSE)</f>
        <v>263</v>
      </c>
      <c r="I58" s="201">
        <f>VLOOKUP($C58,'[7]2.생잔모형인구'!$C$5:$J$499,8,FALSE)</f>
        <v>268</v>
      </c>
      <c r="J58" s="206">
        <f>ROUND(P$5*'[7]2.생잔모형인구'!$E56,0)</f>
        <v>0</v>
      </c>
      <c r="K58" s="206">
        <f>ROUND(Q$5*'[7]2.생잔모형인구'!$E56,0)</f>
        <v>6</v>
      </c>
      <c r="L58" s="206">
        <f>ROUND(R$5*'[7]2.생잔모형인구'!$E56,0)</f>
        <v>6</v>
      </c>
      <c r="M58" s="206">
        <f>ROUND(S$5*'[7]2.생잔모형인구'!$E56,0)</f>
        <v>14</v>
      </c>
      <c r="N58" s="206">
        <f>ROUND(T$5*'[7]2.생잔모형인구'!$E56,0)</f>
        <v>14</v>
      </c>
      <c r="O58" s="206">
        <f>ROUND(U$5*'[7]2.생잔모형인구'!$E56,0)</f>
        <v>14</v>
      </c>
      <c r="P58" s="204">
        <v>0</v>
      </c>
      <c r="Q58" s="204"/>
      <c r="R58" s="206">
        <f>IF(ISERROR(VLOOKUP($C58,'2.사회적인구 행정구역별 집계'!$C$6:$M$73,2,FALSE)),0,(VLOOKUP($C58,'2.사회적인구 행정구역별 집계'!$C$6:$M$73,8,FALSE)-VLOOKUP($C58,'2.사회적인구 행정구역별 집계'!$C$6:$M$73,3,FALSE)))</f>
        <v>0</v>
      </c>
      <c r="S58" s="206">
        <f>IF(ISERROR(VLOOKUP($C58,'2.사회적인구 행정구역별 집계'!$C$6:$M$73,2,FALSE)),0,(VLOOKUP($C58,'2.사회적인구 행정구역별 집계'!$C$6:$M$73,9,FALSE)-VLOOKUP($C58,'2.사회적인구 행정구역별 집계'!$C$6:$M$73,4,FALSE)))</f>
        <v>0</v>
      </c>
      <c r="T58" s="206">
        <f>IF(ISERROR(VLOOKUP($C58,'2.사회적인구 행정구역별 집계'!$C$6:$M$73,2,FALSE)),0,(VLOOKUP($C58,'2.사회적인구 행정구역별 집계'!$C$6:$M$73,10,FALSE)-VLOOKUP($C58,'2.사회적인구 행정구역별 집계'!$C$6:$M$73,5,FALSE)))</f>
        <v>0</v>
      </c>
      <c r="U58" s="206">
        <f>IF(ISERROR(VLOOKUP($C58,'2.사회적인구 행정구역별 집계'!$C$6:$M$73,2,FALSE)),0,(VLOOKUP($C58,'2.사회적인구 행정구역별 집계'!$C$6:$M$73,11,FALSE)-VLOOKUP($C58,'2.사회적인구 행정구역별 집계'!$C$6:$M$73,6,FALSE)))</f>
        <v>0</v>
      </c>
      <c r="V58" s="189">
        <f t="shared" si="28"/>
        <v>249</v>
      </c>
      <c r="W58" s="189">
        <f t="shared" si="29"/>
        <v>250</v>
      </c>
      <c r="X58" s="189">
        <f t="shared" si="29"/>
        <v>246</v>
      </c>
      <c r="Y58" s="189">
        <f t="shared" si="30"/>
        <v>243</v>
      </c>
      <c r="Z58" s="189">
        <f t="shared" si="31"/>
        <v>249</v>
      </c>
      <c r="AA58" s="189">
        <f t="shared" si="32"/>
        <v>254</v>
      </c>
    </row>
    <row r="59" spans="1:27" ht="18" customHeight="1">
      <c r="A59" s="194" t="s">
        <v>1355</v>
      </c>
      <c r="B59" s="194" t="s">
        <v>1356</v>
      </c>
      <c r="C59" s="197" t="s">
        <v>174</v>
      </c>
      <c r="D59" s="192">
        <f>VLOOKUP($C59,'[7]2.생잔모형인구'!$C$5:$J$499,2,FALSE)</f>
        <v>108</v>
      </c>
      <c r="E59" s="201">
        <f>VLOOKUP($C59,'[7]2.생잔모형인구'!$C$5:$J$499,4,FALSE)</f>
        <v>111</v>
      </c>
      <c r="F59" s="201">
        <f>VLOOKUP($C59,'[7]2.생잔모형인구'!$C$5:$J$499,5,FALSE)</f>
        <v>109</v>
      </c>
      <c r="G59" s="201">
        <f>VLOOKUP($C59,'[7]2.생잔모형인구'!$C$5:$J$499,6,FALSE)</f>
        <v>112</v>
      </c>
      <c r="H59" s="201">
        <f>VLOOKUP($C59,'[7]2.생잔모형인구'!$C$5:$J$499,7,FALSE)</f>
        <v>114</v>
      </c>
      <c r="I59" s="201">
        <f>VLOOKUP($C59,'[7]2.생잔모형인구'!$C$5:$J$499,8,FALSE)</f>
        <v>116</v>
      </c>
      <c r="J59" s="206">
        <f>ROUND(P$5*'[7]2.생잔모형인구'!$E57,0)</f>
        <v>0</v>
      </c>
      <c r="K59" s="206">
        <f>ROUND(Q$5*'[7]2.생잔모형인구'!$E57,0)</f>
        <v>3</v>
      </c>
      <c r="L59" s="206">
        <f>ROUND(R$5*'[7]2.생잔모형인구'!$E57,0)</f>
        <v>3</v>
      </c>
      <c r="M59" s="206">
        <f>ROUND(S$5*'[7]2.생잔모형인구'!$E57,0)</f>
        <v>6</v>
      </c>
      <c r="N59" s="206">
        <f>ROUND(T$5*'[7]2.생잔모형인구'!$E57,0)</f>
        <v>6</v>
      </c>
      <c r="O59" s="206">
        <f>ROUND(U$5*'[7]2.생잔모형인구'!$E57,0)</f>
        <v>6</v>
      </c>
      <c r="P59" s="204">
        <v>0</v>
      </c>
      <c r="Q59" s="204"/>
      <c r="R59" s="206">
        <f>IF(ISERROR(VLOOKUP($C59,'2.사회적인구 행정구역별 집계'!$C$6:$M$73,2,FALSE)),0,(VLOOKUP($C59,'2.사회적인구 행정구역별 집계'!$C$6:$M$73,8,FALSE)-VLOOKUP($C59,'2.사회적인구 행정구역별 집계'!$C$6:$M$73,3,FALSE)))</f>
        <v>0</v>
      </c>
      <c r="S59" s="206">
        <f>IF(ISERROR(VLOOKUP($C59,'2.사회적인구 행정구역별 집계'!$C$6:$M$73,2,FALSE)),0,(VLOOKUP($C59,'2.사회적인구 행정구역별 집계'!$C$6:$M$73,9,FALSE)-VLOOKUP($C59,'2.사회적인구 행정구역별 집계'!$C$6:$M$73,4,FALSE)))</f>
        <v>0</v>
      </c>
      <c r="T59" s="206">
        <f>IF(ISERROR(VLOOKUP($C59,'2.사회적인구 행정구역별 집계'!$C$6:$M$73,2,FALSE)),0,(VLOOKUP($C59,'2.사회적인구 행정구역별 집계'!$C$6:$M$73,10,FALSE)-VLOOKUP($C59,'2.사회적인구 행정구역별 집계'!$C$6:$M$73,5,FALSE)))</f>
        <v>0</v>
      </c>
      <c r="U59" s="206">
        <f>IF(ISERROR(VLOOKUP($C59,'2.사회적인구 행정구역별 집계'!$C$6:$M$73,2,FALSE)),0,(VLOOKUP($C59,'2.사회적인구 행정구역별 집계'!$C$6:$M$73,11,FALSE)-VLOOKUP($C59,'2.사회적인구 행정구역별 집계'!$C$6:$M$73,6,FALSE)))</f>
        <v>0</v>
      </c>
      <c r="V59" s="189">
        <f t="shared" si="28"/>
        <v>108</v>
      </c>
      <c r="W59" s="189">
        <f t="shared" si="29"/>
        <v>108</v>
      </c>
      <c r="X59" s="189">
        <f t="shared" si="29"/>
        <v>106</v>
      </c>
      <c r="Y59" s="189">
        <f t="shared" si="30"/>
        <v>106</v>
      </c>
      <c r="Z59" s="189">
        <f t="shared" si="31"/>
        <v>108</v>
      </c>
      <c r="AA59" s="189">
        <f t="shared" si="32"/>
        <v>110</v>
      </c>
    </row>
    <row r="60" spans="1:27" ht="18" customHeight="1">
      <c r="A60" s="194" t="s">
        <v>1355</v>
      </c>
      <c r="B60" s="194" t="s">
        <v>1357</v>
      </c>
      <c r="C60" s="197" t="s">
        <v>175</v>
      </c>
      <c r="D60" s="192">
        <f>VLOOKUP($C60,'[7]2.생잔모형인구'!$C$5:$J$499,2,FALSE)</f>
        <v>251</v>
      </c>
      <c r="E60" s="201">
        <f>VLOOKUP($C60,'[7]2.생잔모형인구'!$C$5:$J$499,4,FALSE)</f>
        <v>258</v>
      </c>
      <c r="F60" s="201">
        <f>VLOOKUP($C60,'[7]2.생잔모형인구'!$C$5:$J$499,5,FALSE)</f>
        <v>254</v>
      </c>
      <c r="G60" s="201">
        <f>VLOOKUP($C60,'[7]2.생잔모형인구'!$C$5:$J$499,6,FALSE)</f>
        <v>259</v>
      </c>
      <c r="H60" s="201">
        <f>VLOOKUP($C60,'[7]2.생잔모형인구'!$C$5:$J$499,7,FALSE)</f>
        <v>265</v>
      </c>
      <c r="I60" s="201">
        <f>VLOOKUP($C60,'[7]2.생잔모형인구'!$C$5:$J$499,8,FALSE)</f>
        <v>270</v>
      </c>
      <c r="J60" s="206">
        <f>ROUND(P$5*'[7]2.생잔모형인구'!$E58,0)</f>
        <v>0</v>
      </c>
      <c r="K60" s="206">
        <f>ROUND(Q$5*'[7]2.생잔모형인구'!$E58,0)</f>
        <v>7</v>
      </c>
      <c r="L60" s="206">
        <f>ROUND(R$5*'[7]2.생잔모형인구'!$E58,0)</f>
        <v>6</v>
      </c>
      <c r="M60" s="206">
        <f>ROUND(S$5*'[7]2.생잔모형인구'!$E58,0)</f>
        <v>14</v>
      </c>
      <c r="N60" s="206">
        <f>ROUND(T$5*'[7]2.생잔모형인구'!$E58,0)</f>
        <v>14</v>
      </c>
      <c r="O60" s="206">
        <f>ROUND(U$5*'[7]2.생잔모형인구'!$E58,0)</f>
        <v>14</v>
      </c>
      <c r="P60" s="204">
        <v>0</v>
      </c>
      <c r="Q60" s="204"/>
      <c r="R60" s="206">
        <f>IF(ISERROR(VLOOKUP($C60,'2.사회적인구 행정구역별 집계'!$C$6:$M$73,2,FALSE)),0,(VLOOKUP($C60,'2.사회적인구 행정구역별 집계'!$C$6:$M$73,8,FALSE)-VLOOKUP($C60,'2.사회적인구 행정구역별 집계'!$C$6:$M$73,3,FALSE)))</f>
        <v>0</v>
      </c>
      <c r="S60" s="206">
        <f>IF(ISERROR(VLOOKUP($C60,'2.사회적인구 행정구역별 집계'!$C$6:$M$73,2,FALSE)),0,(VLOOKUP($C60,'2.사회적인구 행정구역별 집계'!$C$6:$M$73,9,FALSE)-VLOOKUP($C60,'2.사회적인구 행정구역별 집계'!$C$6:$M$73,4,FALSE)))</f>
        <v>0</v>
      </c>
      <c r="T60" s="206">
        <f>IF(ISERROR(VLOOKUP($C60,'2.사회적인구 행정구역별 집계'!$C$6:$M$73,2,FALSE)),0,(VLOOKUP($C60,'2.사회적인구 행정구역별 집계'!$C$6:$M$73,10,FALSE)-VLOOKUP($C60,'2.사회적인구 행정구역별 집계'!$C$6:$M$73,5,FALSE)))</f>
        <v>0</v>
      </c>
      <c r="U60" s="206">
        <f>IF(ISERROR(VLOOKUP($C60,'2.사회적인구 행정구역별 집계'!$C$6:$M$73,2,FALSE)),0,(VLOOKUP($C60,'2.사회적인구 행정구역별 집계'!$C$6:$M$73,11,FALSE)-VLOOKUP($C60,'2.사회적인구 행정구역별 집계'!$C$6:$M$73,6,FALSE)))</f>
        <v>0</v>
      </c>
      <c r="V60" s="189">
        <f t="shared" si="28"/>
        <v>251</v>
      </c>
      <c r="W60" s="189">
        <f t="shared" si="29"/>
        <v>251</v>
      </c>
      <c r="X60" s="189">
        <f t="shared" si="29"/>
        <v>248</v>
      </c>
      <c r="Y60" s="189">
        <f t="shared" si="30"/>
        <v>245</v>
      </c>
      <c r="Z60" s="189">
        <f t="shared" si="31"/>
        <v>251</v>
      </c>
      <c r="AA60" s="189">
        <f t="shared" si="32"/>
        <v>256</v>
      </c>
    </row>
    <row r="61" spans="1:27" ht="18" customHeight="1">
      <c r="A61" s="194" t="s">
        <v>1355</v>
      </c>
      <c r="B61" s="194" t="s">
        <v>1357</v>
      </c>
      <c r="C61" s="197" t="s">
        <v>176</v>
      </c>
      <c r="D61" s="192">
        <f>VLOOKUP($C61,'[7]2.생잔모형인구'!$C$5:$J$499,2,FALSE)</f>
        <v>157</v>
      </c>
      <c r="E61" s="201">
        <f>VLOOKUP($C61,'[7]2.생잔모형인구'!$C$5:$J$499,4,FALSE)</f>
        <v>161</v>
      </c>
      <c r="F61" s="201">
        <f>VLOOKUP($C61,'[7]2.생잔모형인구'!$C$5:$J$499,5,FALSE)</f>
        <v>159</v>
      </c>
      <c r="G61" s="201">
        <f>VLOOKUP($C61,'[7]2.생잔모형인구'!$C$5:$J$499,6,FALSE)</f>
        <v>162</v>
      </c>
      <c r="H61" s="201">
        <f>VLOOKUP($C61,'[7]2.생잔모형인구'!$C$5:$J$499,7,FALSE)</f>
        <v>166</v>
      </c>
      <c r="I61" s="201">
        <f>VLOOKUP($C61,'[7]2.생잔모형인구'!$C$5:$J$499,8,FALSE)</f>
        <v>169</v>
      </c>
      <c r="J61" s="206">
        <f>ROUND(P$5*'[7]2.생잔모형인구'!$E59,0)</f>
        <v>0</v>
      </c>
      <c r="K61" s="206">
        <f>ROUND(Q$5*'[7]2.생잔모형인구'!$E59,0)</f>
        <v>4</v>
      </c>
      <c r="L61" s="206">
        <f>ROUND(R$5*'[7]2.생잔모형인구'!$E59,0)</f>
        <v>4</v>
      </c>
      <c r="M61" s="206">
        <f>ROUND(S$5*'[7]2.생잔모형인구'!$E59,0)</f>
        <v>9</v>
      </c>
      <c r="N61" s="206">
        <f>ROUND(T$5*'[7]2.생잔모형인구'!$E59,0)</f>
        <v>9</v>
      </c>
      <c r="O61" s="206">
        <f>ROUND(U$5*'[7]2.생잔모형인구'!$E59,0)</f>
        <v>9</v>
      </c>
      <c r="P61" s="204">
        <v>0</v>
      </c>
      <c r="Q61" s="204"/>
      <c r="R61" s="206">
        <f>IF(ISERROR(VLOOKUP($C61,'2.사회적인구 행정구역별 집계'!$C$6:$M$73,2,FALSE)),0,(VLOOKUP($C61,'2.사회적인구 행정구역별 집계'!$C$6:$M$73,8,FALSE)-VLOOKUP($C61,'2.사회적인구 행정구역별 집계'!$C$6:$M$73,3,FALSE)))</f>
        <v>0</v>
      </c>
      <c r="S61" s="206">
        <f>IF(ISERROR(VLOOKUP($C61,'2.사회적인구 행정구역별 집계'!$C$6:$M$73,2,FALSE)),0,(VLOOKUP($C61,'2.사회적인구 행정구역별 집계'!$C$6:$M$73,9,FALSE)-VLOOKUP($C61,'2.사회적인구 행정구역별 집계'!$C$6:$M$73,4,FALSE)))</f>
        <v>0</v>
      </c>
      <c r="T61" s="206">
        <f>IF(ISERROR(VLOOKUP($C61,'2.사회적인구 행정구역별 집계'!$C$6:$M$73,2,FALSE)),0,(VLOOKUP($C61,'2.사회적인구 행정구역별 집계'!$C$6:$M$73,10,FALSE)-VLOOKUP($C61,'2.사회적인구 행정구역별 집계'!$C$6:$M$73,5,FALSE)))</f>
        <v>0</v>
      </c>
      <c r="U61" s="206">
        <f>IF(ISERROR(VLOOKUP($C61,'2.사회적인구 행정구역별 집계'!$C$6:$M$73,2,FALSE)),0,(VLOOKUP($C61,'2.사회적인구 행정구역별 집계'!$C$6:$M$73,11,FALSE)-VLOOKUP($C61,'2.사회적인구 행정구역별 집계'!$C$6:$M$73,6,FALSE)))</f>
        <v>0</v>
      </c>
      <c r="V61" s="189">
        <f t="shared" si="28"/>
        <v>157</v>
      </c>
      <c r="W61" s="189">
        <f t="shared" si="29"/>
        <v>157</v>
      </c>
      <c r="X61" s="189">
        <f t="shared" si="29"/>
        <v>155</v>
      </c>
      <c r="Y61" s="189">
        <f t="shared" si="30"/>
        <v>153</v>
      </c>
      <c r="Z61" s="189">
        <f t="shared" si="31"/>
        <v>157</v>
      </c>
      <c r="AA61" s="189">
        <f t="shared" si="32"/>
        <v>160</v>
      </c>
    </row>
    <row r="62" spans="1:27" ht="18" customHeight="1">
      <c r="A62" s="194" t="s">
        <v>1355</v>
      </c>
      <c r="B62" s="194" t="s">
        <v>1357</v>
      </c>
      <c r="C62" s="197" t="s">
        <v>177</v>
      </c>
      <c r="D62" s="192">
        <f>VLOOKUP($C62,'[7]2.생잔모형인구'!$C$5:$J$499,2,FALSE)</f>
        <v>146</v>
      </c>
      <c r="E62" s="201">
        <f>VLOOKUP($C62,'[7]2.생잔모형인구'!$C$5:$J$499,4,FALSE)</f>
        <v>150</v>
      </c>
      <c r="F62" s="201">
        <f>VLOOKUP($C62,'[7]2.생잔모형인구'!$C$5:$J$499,5,FALSE)</f>
        <v>148</v>
      </c>
      <c r="G62" s="201">
        <f>VLOOKUP($C62,'[7]2.생잔모형인구'!$C$5:$J$499,6,FALSE)</f>
        <v>151</v>
      </c>
      <c r="H62" s="201">
        <f>VLOOKUP($C62,'[7]2.생잔모형인구'!$C$5:$J$499,7,FALSE)</f>
        <v>154</v>
      </c>
      <c r="I62" s="201">
        <f>VLOOKUP($C62,'[7]2.생잔모형인구'!$C$5:$J$499,8,FALSE)</f>
        <v>157</v>
      </c>
      <c r="J62" s="206">
        <f>ROUND(P$5*'[7]2.생잔모형인구'!$E60,0)</f>
        <v>0</v>
      </c>
      <c r="K62" s="206">
        <f>ROUND(Q$5*'[7]2.생잔모형인구'!$E60,0)</f>
        <v>4</v>
      </c>
      <c r="L62" s="206">
        <f>ROUND(R$5*'[7]2.생잔모형인구'!$E60,0)</f>
        <v>4</v>
      </c>
      <c r="M62" s="206">
        <f>ROUND(S$5*'[7]2.생잔모형인구'!$E60,0)</f>
        <v>8</v>
      </c>
      <c r="N62" s="206">
        <f>ROUND(T$5*'[7]2.생잔모형인구'!$E60,0)</f>
        <v>8</v>
      </c>
      <c r="O62" s="206">
        <f>ROUND(U$5*'[7]2.생잔모형인구'!$E60,0)</f>
        <v>8</v>
      </c>
      <c r="P62" s="204">
        <v>0</v>
      </c>
      <c r="Q62" s="204"/>
      <c r="R62" s="206">
        <f>IF(ISERROR(VLOOKUP($C62,'2.사회적인구 행정구역별 집계'!$C$6:$M$73,2,FALSE)),0,(VLOOKUP($C62,'2.사회적인구 행정구역별 집계'!$C$6:$M$73,8,FALSE)-VLOOKUP($C62,'2.사회적인구 행정구역별 집계'!$C$6:$M$73,3,FALSE)))</f>
        <v>0</v>
      </c>
      <c r="S62" s="206">
        <f>IF(ISERROR(VLOOKUP($C62,'2.사회적인구 행정구역별 집계'!$C$6:$M$73,2,FALSE)),0,(VLOOKUP($C62,'2.사회적인구 행정구역별 집계'!$C$6:$M$73,9,FALSE)-VLOOKUP($C62,'2.사회적인구 행정구역별 집계'!$C$6:$M$73,4,FALSE)))</f>
        <v>0</v>
      </c>
      <c r="T62" s="206">
        <f>IF(ISERROR(VLOOKUP($C62,'2.사회적인구 행정구역별 집계'!$C$6:$M$73,2,FALSE)),0,(VLOOKUP($C62,'2.사회적인구 행정구역별 집계'!$C$6:$M$73,10,FALSE)-VLOOKUP($C62,'2.사회적인구 행정구역별 집계'!$C$6:$M$73,5,FALSE)))</f>
        <v>0</v>
      </c>
      <c r="U62" s="206">
        <f>IF(ISERROR(VLOOKUP($C62,'2.사회적인구 행정구역별 집계'!$C$6:$M$73,2,FALSE)),0,(VLOOKUP($C62,'2.사회적인구 행정구역별 집계'!$C$6:$M$73,11,FALSE)-VLOOKUP($C62,'2.사회적인구 행정구역별 집계'!$C$6:$M$73,6,FALSE)))</f>
        <v>0</v>
      </c>
      <c r="V62" s="189">
        <f t="shared" si="28"/>
        <v>146</v>
      </c>
      <c r="W62" s="189">
        <f t="shared" si="29"/>
        <v>146</v>
      </c>
      <c r="X62" s="189">
        <f t="shared" si="29"/>
        <v>144</v>
      </c>
      <c r="Y62" s="189">
        <f t="shared" si="30"/>
        <v>143</v>
      </c>
      <c r="Z62" s="189">
        <f t="shared" si="31"/>
        <v>146</v>
      </c>
      <c r="AA62" s="189">
        <f t="shared" si="32"/>
        <v>149</v>
      </c>
    </row>
    <row r="63" spans="1:27" ht="18" customHeight="1">
      <c r="A63" s="194" t="s">
        <v>1355</v>
      </c>
      <c r="B63" s="194" t="s">
        <v>1357</v>
      </c>
      <c r="C63" s="197" t="s">
        <v>178</v>
      </c>
      <c r="D63" s="192">
        <f>VLOOKUP($C63,'[7]2.생잔모형인구'!$C$5:$J$499,2,FALSE)</f>
        <v>106</v>
      </c>
      <c r="E63" s="201">
        <f>VLOOKUP($C63,'[7]2.생잔모형인구'!$C$5:$J$499,4,FALSE)</f>
        <v>109</v>
      </c>
      <c r="F63" s="201">
        <f>VLOOKUP($C63,'[7]2.생잔모형인구'!$C$5:$J$499,5,FALSE)</f>
        <v>107</v>
      </c>
      <c r="G63" s="201">
        <f>VLOOKUP($C63,'[7]2.생잔모형인구'!$C$5:$J$499,6,FALSE)</f>
        <v>109</v>
      </c>
      <c r="H63" s="201">
        <f>VLOOKUP($C63,'[7]2.생잔모형인구'!$C$5:$J$499,7,FALSE)</f>
        <v>112</v>
      </c>
      <c r="I63" s="201">
        <f>VLOOKUP($C63,'[7]2.생잔모형인구'!$C$5:$J$499,8,FALSE)</f>
        <v>114</v>
      </c>
      <c r="J63" s="206">
        <f>ROUND(P$5*'[7]2.생잔모형인구'!$E61,0)</f>
        <v>0</v>
      </c>
      <c r="K63" s="206">
        <f>ROUND(Q$5*'[7]2.생잔모형인구'!$E61,0)</f>
        <v>3</v>
      </c>
      <c r="L63" s="206">
        <f>ROUND(R$5*'[7]2.생잔모형인구'!$E61,0)</f>
        <v>3</v>
      </c>
      <c r="M63" s="206">
        <f>ROUND(S$5*'[7]2.생잔모형인구'!$E61,0)</f>
        <v>6</v>
      </c>
      <c r="N63" s="206">
        <f>ROUND(T$5*'[7]2.생잔모형인구'!$E61,0)</f>
        <v>6</v>
      </c>
      <c r="O63" s="206">
        <f>ROUND(U$5*'[7]2.생잔모형인구'!$E61,0)</f>
        <v>6</v>
      </c>
      <c r="P63" s="204">
        <v>0</v>
      </c>
      <c r="Q63" s="204"/>
      <c r="R63" s="206">
        <f>IF(ISERROR(VLOOKUP($C63,'2.사회적인구 행정구역별 집계'!$C$6:$M$73,2,FALSE)),0,(VLOOKUP($C63,'2.사회적인구 행정구역별 집계'!$C$6:$M$73,8,FALSE)-VLOOKUP($C63,'2.사회적인구 행정구역별 집계'!$C$6:$M$73,3,FALSE)))</f>
        <v>0</v>
      </c>
      <c r="S63" s="206">
        <f>IF(ISERROR(VLOOKUP($C63,'2.사회적인구 행정구역별 집계'!$C$6:$M$73,2,FALSE)),0,(VLOOKUP($C63,'2.사회적인구 행정구역별 집계'!$C$6:$M$73,9,FALSE)-VLOOKUP($C63,'2.사회적인구 행정구역별 집계'!$C$6:$M$73,4,FALSE)))</f>
        <v>0</v>
      </c>
      <c r="T63" s="206">
        <f>IF(ISERROR(VLOOKUP($C63,'2.사회적인구 행정구역별 집계'!$C$6:$M$73,2,FALSE)),0,(VLOOKUP($C63,'2.사회적인구 행정구역별 집계'!$C$6:$M$73,10,FALSE)-VLOOKUP($C63,'2.사회적인구 행정구역별 집계'!$C$6:$M$73,5,FALSE)))</f>
        <v>0</v>
      </c>
      <c r="U63" s="206">
        <f>IF(ISERROR(VLOOKUP($C63,'2.사회적인구 행정구역별 집계'!$C$6:$M$73,2,FALSE)),0,(VLOOKUP($C63,'2.사회적인구 행정구역별 집계'!$C$6:$M$73,11,FALSE)-VLOOKUP($C63,'2.사회적인구 행정구역별 집계'!$C$6:$M$73,6,FALSE)))</f>
        <v>0</v>
      </c>
      <c r="V63" s="189">
        <f t="shared" si="28"/>
        <v>106</v>
      </c>
      <c r="W63" s="189">
        <f t="shared" si="29"/>
        <v>106</v>
      </c>
      <c r="X63" s="189">
        <f t="shared" si="29"/>
        <v>104</v>
      </c>
      <c r="Y63" s="189">
        <f t="shared" si="30"/>
        <v>103</v>
      </c>
      <c r="Z63" s="189">
        <f t="shared" si="31"/>
        <v>106</v>
      </c>
      <c r="AA63" s="189">
        <f t="shared" si="32"/>
        <v>108</v>
      </c>
    </row>
    <row r="64" spans="1:27" ht="18" customHeight="1">
      <c r="A64" s="194" t="s">
        <v>1355</v>
      </c>
      <c r="B64" s="194" t="s">
        <v>1357</v>
      </c>
      <c r="C64" s="197" t="s">
        <v>179</v>
      </c>
      <c r="D64" s="192">
        <f>VLOOKUP($C64,'[7]2.생잔모형인구'!$C$5:$J$499,2,FALSE)</f>
        <v>81</v>
      </c>
      <c r="E64" s="201">
        <f>VLOOKUP($C64,'[7]2.생잔모형인구'!$C$5:$J$499,4,FALSE)</f>
        <v>83</v>
      </c>
      <c r="F64" s="201">
        <f>VLOOKUP($C64,'[7]2.생잔모형인구'!$C$5:$J$499,5,FALSE)</f>
        <v>82</v>
      </c>
      <c r="G64" s="201">
        <f>VLOOKUP($C64,'[7]2.생잔모형인구'!$C$5:$J$499,6,FALSE)</f>
        <v>84</v>
      </c>
      <c r="H64" s="201">
        <f>VLOOKUP($C64,'[7]2.생잔모형인구'!$C$5:$J$499,7,FALSE)</f>
        <v>86</v>
      </c>
      <c r="I64" s="201">
        <f>VLOOKUP($C64,'[7]2.생잔모형인구'!$C$5:$J$499,8,FALSE)</f>
        <v>87</v>
      </c>
      <c r="J64" s="206">
        <f>ROUND(P$5*'[7]2.생잔모형인구'!$E62,0)</f>
        <v>0</v>
      </c>
      <c r="K64" s="206">
        <f>ROUND(Q$5*'[7]2.생잔모형인구'!$E62,0)</f>
        <v>2</v>
      </c>
      <c r="L64" s="206">
        <f>ROUND(R$5*'[7]2.생잔모형인구'!$E62,0)</f>
        <v>2</v>
      </c>
      <c r="M64" s="206">
        <f>ROUND(S$5*'[7]2.생잔모형인구'!$E62,0)</f>
        <v>5</v>
      </c>
      <c r="N64" s="206">
        <f>ROUND(T$5*'[7]2.생잔모형인구'!$E62,0)</f>
        <v>5</v>
      </c>
      <c r="O64" s="206">
        <f>ROUND(U$5*'[7]2.생잔모형인구'!$E62,0)</f>
        <v>5</v>
      </c>
      <c r="P64" s="204">
        <v>0</v>
      </c>
      <c r="Q64" s="204"/>
      <c r="R64" s="206">
        <f>IF(ISERROR(VLOOKUP($C64,'2.사회적인구 행정구역별 집계'!$C$6:$M$73,2,FALSE)),0,(VLOOKUP($C64,'2.사회적인구 행정구역별 집계'!$C$6:$M$73,8,FALSE)-VLOOKUP($C64,'2.사회적인구 행정구역별 집계'!$C$6:$M$73,3,FALSE)))</f>
        <v>0</v>
      </c>
      <c r="S64" s="206">
        <f>IF(ISERROR(VLOOKUP($C64,'2.사회적인구 행정구역별 집계'!$C$6:$M$73,2,FALSE)),0,(VLOOKUP($C64,'2.사회적인구 행정구역별 집계'!$C$6:$M$73,9,FALSE)-VLOOKUP($C64,'2.사회적인구 행정구역별 집계'!$C$6:$M$73,4,FALSE)))</f>
        <v>0</v>
      </c>
      <c r="T64" s="206">
        <f>IF(ISERROR(VLOOKUP($C64,'2.사회적인구 행정구역별 집계'!$C$6:$M$73,2,FALSE)),0,(VLOOKUP($C64,'2.사회적인구 행정구역별 집계'!$C$6:$M$73,10,FALSE)-VLOOKUP($C64,'2.사회적인구 행정구역별 집계'!$C$6:$M$73,5,FALSE)))</f>
        <v>0</v>
      </c>
      <c r="U64" s="206">
        <f>IF(ISERROR(VLOOKUP($C64,'2.사회적인구 행정구역별 집계'!$C$6:$M$73,2,FALSE)),0,(VLOOKUP($C64,'2.사회적인구 행정구역별 집계'!$C$6:$M$73,11,FALSE)-VLOOKUP($C64,'2.사회적인구 행정구역별 집계'!$C$6:$M$73,6,FALSE)))</f>
        <v>0</v>
      </c>
      <c r="V64" s="189">
        <f t="shared" si="28"/>
        <v>81</v>
      </c>
      <c r="W64" s="189">
        <f t="shared" si="29"/>
        <v>81</v>
      </c>
      <c r="X64" s="189">
        <f t="shared" si="29"/>
        <v>80</v>
      </c>
      <c r="Y64" s="189">
        <f t="shared" si="30"/>
        <v>79</v>
      </c>
      <c r="Z64" s="189">
        <f t="shared" si="31"/>
        <v>81</v>
      </c>
      <c r="AA64" s="189">
        <f t="shared" si="32"/>
        <v>82</v>
      </c>
    </row>
    <row r="65" spans="1:27" ht="18" customHeight="1">
      <c r="A65" s="194" t="s">
        <v>1355</v>
      </c>
      <c r="B65" s="194" t="s">
        <v>1357</v>
      </c>
      <c r="C65" s="197" t="s">
        <v>180</v>
      </c>
      <c r="D65" s="192">
        <f>VLOOKUP($C65,'[7]2.생잔모형인구'!$C$5:$J$499,2,FALSE)</f>
        <v>60</v>
      </c>
      <c r="E65" s="201">
        <f>VLOOKUP($C65,'[7]2.생잔모형인구'!$C$5:$J$499,4,FALSE)</f>
        <v>62</v>
      </c>
      <c r="F65" s="201">
        <f>VLOOKUP($C65,'[7]2.생잔모형인구'!$C$5:$J$499,5,FALSE)</f>
        <v>61</v>
      </c>
      <c r="G65" s="201">
        <f>VLOOKUP($C65,'[7]2.생잔모형인구'!$C$5:$J$499,6,FALSE)</f>
        <v>62</v>
      </c>
      <c r="H65" s="201">
        <f>VLOOKUP($C65,'[7]2.생잔모형인구'!$C$5:$J$499,7,FALSE)</f>
        <v>63</v>
      </c>
      <c r="I65" s="201">
        <f>VLOOKUP($C65,'[7]2.생잔모형인구'!$C$5:$J$499,8,FALSE)</f>
        <v>64</v>
      </c>
      <c r="J65" s="206">
        <f>ROUND(P$5*'[7]2.생잔모형인구'!$E63,0)</f>
        <v>0</v>
      </c>
      <c r="K65" s="206">
        <f>ROUND(Q$5*'[7]2.생잔모형인구'!$E63,0)</f>
        <v>2</v>
      </c>
      <c r="L65" s="206">
        <f>ROUND(R$5*'[7]2.생잔모형인구'!$E63,0)</f>
        <v>2</v>
      </c>
      <c r="M65" s="206">
        <f>ROUND(S$5*'[7]2.생잔모형인구'!$E63,0)</f>
        <v>3</v>
      </c>
      <c r="N65" s="206">
        <f>ROUND(T$5*'[7]2.생잔모형인구'!$E63,0)</f>
        <v>3</v>
      </c>
      <c r="O65" s="206">
        <f>ROUND(U$5*'[7]2.생잔모형인구'!$E63,0)</f>
        <v>3</v>
      </c>
      <c r="P65" s="204">
        <v>0</v>
      </c>
      <c r="Q65" s="204"/>
      <c r="R65" s="206">
        <f>IF(ISERROR(VLOOKUP($C65,'2.사회적인구 행정구역별 집계'!$C$6:$M$73,2,FALSE)),0,(VLOOKUP($C65,'2.사회적인구 행정구역별 집계'!$C$6:$M$73,8,FALSE)-VLOOKUP($C65,'2.사회적인구 행정구역별 집계'!$C$6:$M$73,3,FALSE)))</f>
        <v>0</v>
      </c>
      <c r="S65" s="206">
        <f>IF(ISERROR(VLOOKUP($C65,'2.사회적인구 행정구역별 집계'!$C$6:$M$73,2,FALSE)),0,(VLOOKUP($C65,'2.사회적인구 행정구역별 집계'!$C$6:$M$73,9,FALSE)-VLOOKUP($C65,'2.사회적인구 행정구역별 집계'!$C$6:$M$73,4,FALSE)))</f>
        <v>0</v>
      </c>
      <c r="T65" s="206">
        <f>IF(ISERROR(VLOOKUP($C65,'2.사회적인구 행정구역별 집계'!$C$6:$M$73,2,FALSE)),0,(VLOOKUP($C65,'2.사회적인구 행정구역별 집계'!$C$6:$M$73,10,FALSE)-VLOOKUP($C65,'2.사회적인구 행정구역별 집계'!$C$6:$M$73,5,FALSE)))</f>
        <v>0</v>
      </c>
      <c r="U65" s="206">
        <f>IF(ISERROR(VLOOKUP($C65,'2.사회적인구 행정구역별 집계'!$C$6:$M$73,2,FALSE)),0,(VLOOKUP($C65,'2.사회적인구 행정구역별 집계'!$C$6:$M$73,11,FALSE)-VLOOKUP($C65,'2.사회적인구 행정구역별 집계'!$C$6:$M$73,6,FALSE)))</f>
        <v>0</v>
      </c>
      <c r="V65" s="189">
        <f t="shared" si="28"/>
        <v>60</v>
      </c>
      <c r="W65" s="189">
        <f t="shared" si="29"/>
        <v>60</v>
      </c>
      <c r="X65" s="189">
        <f t="shared" si="29"/>
        <v>59</v>
      </c>
      <c r="Y65" s="189">
        <f t="shared" si="30"/>
        <v>59</v>
      </c>
      <c r="Z65" s="189">
        <f t="shared" si="31"/>
        <v>60</v>
      </c>
      <c r="AA65" s="189">
        <f t="shared" si="32"/>
        <v>61</v>
      </c>
    </row>
    <row r="66" spans="1:27" ht="18" customHeight="1">
      <c r="A66" s="194" t="s">
        <v>1355</v>
      </c>
      <c r="B66" s="194" t="s">
        <v>1358</v>
      </c>
      <c r="C66" s="197" t="s">
        <v>181</v>
      </c>
      <c r="D66" s="192">
        <f>VLOOKUP($C66,'[7]2.생잔모형인구'!$C$5:$J$499,2,FALSE)</f>
        <v>55</v>
      </c>
      <c r="E66" s="201">
        <f>VLOOKUP($C66,'[7]2.생잔모형인구'!$C$5:$J$499,4,FALSE)</f>
        <v>56</v>
      </c>
      <c r="F66" s="201">
        <f>VLOOKUP($C66,'[7]2.생잔모형인구'!$C$5:$J$499,5,FALSE)</f>
        <v>56</v>
      </c>
      <c r="G66" s="201">
        <f>VLOOKUP($C66,'[7]2.생잔모형인구'!$C$5:$J$499,6,FALSE)</f>
        <v>57</v>
      </c>
      <c r="H66" s="201">
        <f>VLOOKUP($C66,'[7]2.생잔모형인구'!$C$5:$J$499,7,FALSE)</f>
        <v>58</v>
      </c>
      <c r="I66" s="201">
        <f>VLOOKUP($C66,'[7]2.생잔모형인구'!$C$5:$J$499,8,FALSE)</f>
        <v>59</v>
      </c>
      <c r="J66" s="206">
        <f>ROUND(P$5*'[7]2.생잔모형인구'!$E64,0)</f>
        <v>0</v>
      </c>
      <c r="K66" s="206">
        <f>ROUND(Q$5*'[7]2.생잔모형인구'!$E64,0)</f>
        <v>1</v>
      </c>
      <c r="L66" s="206">
        <f>ROUND(R$5*'[7]2.생잔모형인구'!$E64,0)</f>
        <v>1</v>
      </c>
      <c r="M66" s="206">
        <f>ROUND(S$5*'[7]2.생잔모형인구'!$E64,0)</f>
        <v>3</v>
      </c>
      <c r="N66" s="206">
        <f>ROUND(T$5*'[7]2.생잔모형인구'!$E64,0)</f>
        <v>3</v>
      </c>
      <c r="O66" s="206">
        <f>ROUND(U$5*'[7]2.생잔모형인구'!$E64,0)</f>
        <v>3</v>
      </c>
      <c r="P66" s="204">
        <v>0</v>
      </c>
      <c r="Q66" s="204"/>
      <c r="R66" s="206">
        <f>IF(ISERROR(VLOOKUP($C66,'2.사회적인구 행정구역별 집계'!$C$6:$M$73,2,FALSE)),0,(VLOOKUP($C66,'2.사회적인구 행정구역별 집계'!$C$6:$M$73,8,FALSE)-VLOOKUP($C66,'2.사회적인구 행정구역별 집계'!$C$6:$M$73,3,FALSE)))</f>
        <v>0</v>
      </c>
      <c r="S66" s="206">
        <f>IF(ISERROR(VLOOKUP($C66,'2.사회적인구 행정구역별 집계'!$C$6:$M$73,2,FALSE)),0,(VLOOKUP($C66,'2.사회적인구 행정구역별 집계'!$C$6:$M$73,9,FALSE)-VLOOKUP($C66,'2.사회적인구 행정구역별 집계'!$C$6:$M$73,4,FALSE)))</f>
        <v>0</v>
      </c>
      <c r="T66" s="206">
        <f>IF(ISERROR(VLOOKUP($C66,'2.사회적인구 행정구역별 집계'!$C$6:$M$73,2,FALSE)),0,(VLOOKUP($C66,'2.사회적인구 행정구역별 집계'!$C$6:$M$73,10,FALSE)-VLOOKUP($C66,'2.사회적인구 행정구역별 집계'!$C$6:$M$73,5,FALSE)))</f>
        <v>0</v>
      </c>
      <c r="U66" s="206">
        <f>IF(ISERROR(VLOOKUP($C66,'2.사회적인구 행정구역별 집계'!$C$6:$M$73,2,FALSE)),0,(VLOOKUP($C66,'2.사회적인구 행정구역별 집계'!$C$6:$M$73,11,FALSE)-VLOOKUP($C66,'2.사회적인구 행정구역별 집계'!$C$6:$M$73,6,FALSE)))</f>
        <v>0</v>
      </c>
      <c r="V66" s="189">
        <f t="shared" si="28"/>
        <v>55</v>
      </c>
      <c r="W66" s="189">
        <f t="shared" si="29"/>
        <v>55</v>
      </c>
      <c r="X66" s="189">
        <f t="shared" si="29"/>
        <v>55</v>
      </c>
      <c r="Y66" s="189">
        <f t="shared" si="30"/>
        <v>54</v>
      </c>
      <c r="Z66" s="189">
        <f t="shared" si="31"/>
        <v>55</v>
      </c>
      <c r="AA66" s="189">
        <f t="shared" si="32"/>
        <v>56</v>
      </c>
    </row>
    <row r="67" spans="1:27" ht="18" customHeight="1">
      <c r="A67" s="194" t="s">
        <v>1355</v>
      </c>
      <c r="B67" s="194" t="s">
        <v>1358</v>
      </c>
      <c r="C67" s="197" t="s">
        <v>182</v>
      </c>
      <c r="D67" s="192">
        <f>VLOOKUP($C67,'[7]2.생잔모형인구'!$C$5:$J$499,2,FALSE)</f>
        <v>127</v>
      </c>
      <c r="E67" s="201">
        <f>VLOOKUP($C67,'[7]2.생잔모형인구'!$C$5:$J$499,4,FALSE)</f>
        <v>130</v>
      </c>
      <c r="F67" s="201">
        <f>VLOOKUP($C67,'[7]2.생잔모형인구'!$C$5:$J$499,5,FALSE)</f>
        <v>128</v>
      </c>
      <c r="G67" s="201">
        <f>VLOOKUP($C67,'[7]2.생잔모형인구'!$C$5:$J$499,6,FALSE)</f>
        <v>131</v>
      </c>
      <c r="H67" s="201">
        <f>VLOOKUP($C67,'[7]2.생잔모형인구'!$C$5:$J$499,7,FALSE)</f>
        <v>134</v>
      </c>
      <c r="I67" s="201">
        <f>VLOOKUP($C67,'[7]2.생잔모형인구'!$C$5:$J$499,8,FALSE)</f>
        <v>136</v>
      </c>
      <c r="J67" s="206">
        <f>ROUND(P$5*'[7]2.생잔모형인구'!$E65,0)</f>
        <v>0</v>
      </c>
      <c r="K67" s="206">
        <f>ROUND(Q$5*'[7]2.생잔모형인구'!$E65,0)</f>
        <v>3</v>
      </c>
      <c r="L67" s="206">
        <f>ROUND(R$5*'[7]2.생잔모형인구'!$E65,0)</f>
        <v>3</v>
      </c>
      <c r="M67" s="206">
        <f>ROUND(S$5*'[7]2.생잔모형인구'!$E65,0)</f>
        <v>7</v>
      </c>
      <c r="N67" s="206">
        <f>ROUND(T$5*'[7]2.생잔모형인구'!$E65,0)</f>
        <v>7</v>
      </c>
      <c r="O67" s="206">
        <f>ROUND(U$5*'[7]2.생잔모형인구'!$E65,0)</f>
        <v>7</v>
      </c>
      <c r="P67" s="204">
        <v>0</v>
      </c>
      <c r="Q67" s="204"/>
      <c r="R67" s="206">
        <f>IF(ISERROR(VLOOKUP($C67,'2.사회적인구 행정구역별 집계'!$C$6:$M$73,2,FALSE)),0,(VLOOKUP($C67,'2.사회적인구 행정구역별 집계'!$C$6:$M$73,8,FALSE)-VLOOKUP($C67,'2.사회적인구 행정구역별 집계'!$C$6:$M$73,3,FALSE)))</f>
        <v>0</v>
      </c>
      <c r="S67" s="206">
        <f>IF(ISERROR(VLOOKUP($C67,'2.사회적인구 행정구역별 집계'!$C$6:$M$73,2,FALSE)),0,(VLOOKUP($C67,'2.사회적인구 행정구역별 집계'!$C$6:$M$73,9,FALSE)-VLOOKUP($C67,'2.사회적인구 행정구역별 집계'!$C$6:$M$73,4,FALSE)))</f>
        <v>0</v>
      </c>
      <c r="T67" s="206">
        <f>IF(ISERROR(VLOOKUP($C67,'2.사회적인구 행정구역별 집계'!$C$6:$M$73,2,FALSE)),0,(VLOOKUP($C67,'2.사회적인구 행정구역별 집계'!$C$6:$M$73,10,FALSE)-VLOOKUP($C67,'2.사회적인구 행정구역별 집계'!$C$6:$M$73,5,FALSE)))</f>
        <v>0</v>
      </c>
      <c r="U67" s="206">
        <f>IF(ISERROR(VLOOKUP($C67,'2.사회적인구 행정구역별 집계'!$C$6:$M$73,2,FALSE)),0,(VLOOKUP($C67,'2.사회적인구 행정구역별 집계'!$C$6:$M$73,11,FALSE)-VLOOKUP($C67,'2.사회적인구 행정구역별 집계'!$C$6:$M$73,6,FALSE)))</f>
        <v>0</v>
      </c>
      <c r="V67" s="189">
        <f t="shared" si="28"/>
        <v>127</v>
      </c>
      <c r="W67" s="189">
        <f t="shared" si="29"/>
        <v>127</v>
      </c>
      <c r="X67" s="189">
        <f t="shared" si="29"/>
        <v>125</v>
      </c>
      <c r="Y67" s="189">
        <f t="shared" si="30"/>
        <v>124</v>
      </c>
      <c r="Z67" s="189">
        <f t="shared" si="31"/>
        <v>127</v>
      </c>
      <c r="AA67" s="189">
        <f t="shared" si="32"/>
        <v>129</v>
      </c>
    </row>
    <row r="68" spans="1:27" ht="18" customHeight="1">
      <c r="A68" s="194" t="s">
        <v>1355</v>
      </c>
      <c r="B68" s="194" t="s">
        <v>1358</v>
      </c>
      <c r="C68" s="197" t="s">
        <v>183</v>
      </c>
      <c r="D68" s="192">
        <f>VLOOKUP($C68,'[7]2.생잔모형인구'!$C$5:$J$499,2,FALSE)</f>
        <v>138</v>
      </c>
      <c r="E68" s="201">
        <f>VLOOKUP($C68,'[7]2.생잔모형인구'!$C$5:$J$499,4,FALSE)</f>
        <v>142</v>
      </c>
      <c r="F68" s="201">
        <f>VLOOKUP($C68,'[7]2.생잔모형인구'!$C$5:$J$499,5,FALSE)</f>
        <v>140</v>
      </c>
      <c r="G68" s="201">
        <f>VLOOKUP($C68,'[7]2.생잔모형인구'!$C$5:$J$499,6,FALSE)</f>
        <v>143</v>
      </c>
      <c r="H68" s="201">
        <f>VLOOKUP($C68,'[7]2.생잔모형인구'!$C$5:$J$499,7,FALSE)</f>
        <v>146</v>
      </c>
      <c r="I68" s="201">
        <f>VLOOKUP($C68,'[7]2.생잔모형인구'!$C$5:$J$499,8,FALSE)</f>
        <v>148</v>
      </c>
      <c r="J68" s="206">
        <f>ROUND(P$5*'[7]2.생잔모형인구'!$E66,0)</f>
        <v>0</v>
      </c>
      <c r="K68" s="206">
        <f>ROUND(Q$5*'[7]2.생잔모형인구'!$E66,0)</f>
        <v>4</v>
      </c>
      <c r="L68" s="206">
        <f>ROUND(R$5*'[7]2.생잔모형인구'!$E66,0)</f>
        <v>4</v>
      </c>
      <c r="M68" s="206">
        <f>ROUND(S$5*'[7]2.생잔모형인구'!$E66,0)</f>
        <v>8</v>
      </c>
      <c r="N68" s="206">
        <f>ROUND(T$5*'[7]2.생잔모형인구'!$E66,0)</f>
        <v>8</v>
      </c>
      <c r="O68" s="206">
        <f>ROUND(U$5*'[7]2.생잔모형인구'!$E66,0)</f>
        <v>8</v>
      </c>
      <c r="P68" s="204">
        <v>0</v>
      </c>
      <c r="Q68" s="204"/>
      <c r="R68" s="206">
        <f>IF(ISERROR(VLOOKUP($C68,'2.사회적인구 행정구역별 집계'!$C$6:$M$73,2,FALSE)),0,(VLOOKUP($C68,'2.사회적인구 행정구역별 집계'!$C$6:$M$73,8,FALSE)-VLOOKUP($C68,'2.사회적인구 행정구역별 집계'!$C$6:$M$73,3,FALSE)))</f>
        <v>0</v>
      </c>
      <c r="S68" s="206">
        <f>IF(ISERROR(VLOOKUP($C68,'2.사회적인구 행정구역별 집계'!$C$6:$M$73,2,FALSE)),0,(VLOOKUP($C68,'2.사회적인구 행정구역별 집계'!$C$6:$M$73,9,FALSE)-VLOOKUP($C68,'2.사회적인구 행정구역별 집계'!$C$6:$M$73,4,FALSE)))</f>
        <v>0</v>
      </c>
      <c r="T68" s="206">
        <f>IF(ISERROR(VLOOKUP($C68,'2.사회적인구 행정구역별 집계'!$C$6:$M$73,2,FALSE)),0,(VLOOKUP($C68,'2.사회적인구 행정구역별 집계'!$C$6:$M$73,10,FALSE)-VLOOKUP($C68,'2.사회적인구 행정구역별 집계'!$C$6:$M$73,5,FALSE)))</f>
        <v>0</v>
      </c>
      <c r="U68" s="206">
        <f>IF(ISERROR(VLOOKUP($C68,'2.사회적인구 행정구역별 집계'!$C$6:$M$73,2,FALSE)),0,(VLOOKUP($C68,'2.사회적인구 행정구역별 집계'!$C$6:$M$73,11,FALSE)-VLOOKUP($C68,'2.사회적인구 행정구역별 집계'!$C$6:$M$73,6,FALSE)))</f>
        <v>0</v>
      </c>
      <c r="V68" s="189">
        <f t="shared" si="28"/>
        <v>138</v>
      </c>
      <c r="W68" s="189">
        <f t="shared" si="29"/>
        <v>138</v>
      </c>
      <c r="X68" s="189">
        <f t="shared" si="29"/>
        <v>136</v>
      </c>
      <c r="Y68" s="189">
        <f t="shared" si="30"/>
        <v>135</v>
      </c>
      <c r="Z68" s="189">
        <f t="shared" si="31"/>
        <v>138</v>
      </c>
      <c r="AA68" s="189">
        <f t="shared" si="32"/>
        <v>140</v>
      </c>
    </row>
    <row r="69" spans="1:27" ht="18" customHeight="1">
      <c r="A69" s="194" t="s">
        <v>1355</v>
      </c>
      <c r="B69" s="194" t="s">
        <v>1358</v>
      </c>
      <c r="C69" s="197" t="s">
        <v>184</v>
      </c>
      <c r="D69" s="192">
        <f>VLOOKUP($C69,'[7]2.생잔모형인구'!$C$5:$J$499,2,FALSE)</f>
        <v>73</v>
      </c>
      <c r="E69" s="201">
        <f>VLOOKUP($C69,'[7]2.생잔모형인구'!$C$5:$J$499,4,FALSE)</f>
        <v>75</v>
      </c>
      <c r="F69" s="201">
        <f>VLOOKUP($C69,'[7]2.생잔모형인구'!$C$5:$J$499,5,FALSE)</f>
        <v>74</v>
      </c>
      <c r="G69" s="201">
        <f>VLOOKUP($C69,'[7]2.생잔모형인구'!$C$5:$J$499,6,FALSE)</f>
        <v>75</v>
      </c>
      <c r="H69" s="201">
        <f>VLOOKUP($C69,'[7]2.생잔모형인구'!$C$5:$J$499,7,FALSE)</f>
        <v>77</v>
      </c>
      <c r="I69" s="201">
        <f>VLOOKUP($C69,'[7]2.생잔모형인구'!$C$5:$J$499,8,FALSE)</f>
        <v>78</v>
      </c>
      <c r="J69" s="206">
        <f>ROUND(P$5*'[7]2.생잔모형인구'!$E67,0)</f>
        <v>0</v>
      </c>
      <c r="K69" s="206">
        <f>ROUND(Q$5*'[7]2.생잔모형인구'!$E67,0)</f>
        <v>2</v>
      </c>
      <c r="L69" s="206">
        <f>ROUND(R$5*'[7]2.생잔모형인구'!$E67,0)</f>
        <v>2</v>
      </c>
      <c r="M69" s="206">
        <f>ROUND(S$5*'[7]2.생잔모형인구'!$E67,0)</f>
        <v>4</v>
      </c>
      <c r="N69" s="206">
        <f>ROUND(T$5*'[7]2.생잔모형인구'!$E67,0)</f>
        <v>4</v>
      </c>
      <c r="O69" s="206">
        <f>ROUND(U$5*'[7]2.생잔모형인구'!$E67,0)</f>
        <v>4</v>
      </c>
      <c r="P69" s="204">
        <v>0</v>
      </c>
      <c r="Q69" s="204"/>
      <c r="R69" s="206">
        <f>IF(ISERROR(VLOOKUP($C69,'2.사회적인구 행정구역별 집계'!$C$6:$M$73,2,FALSE)),0,(VLOOKUP($C69,'2.사회적인구 행정구역별 집계'!$C$6:$M$73,8,FALSE)-VLOOKUP($C69,'2.사회적인구 행정구역별 집계'!$C$6:$M$73,3,FALSE)))</f>
        <v>0</v>
      </c>
      <c r="S69" s="206">
        <f>IF(ISERROR(VLOOKUP($C69,'2.사회적인구 행정구역별 집계'!$C$6:$M$73,2,FALSE)),0,(VLOOKUP($C69,'2.사회적인구 행정구역별 집계'!$C$6:$M$73,9,FALSE)-VLOOKUP($C69,'2.사회적인구 행정구역별 집계'!$C$6:$M$73,4,FALSE)))</f>
        <v>0</v>
      </c>
      <c r="T69" s="206">
        <f>IF(ISERROR(VLOOKUP($C69,'2.사회적인구 행정구역별 집계'!$C$6:$M$73,2,FALSE)),0,(VLOOKUP($C69,'2.사회적인구 행정구역별 집계'!$C$6:$M$73,10,FALSE)-VLOOKUP($C69,'2.사회적인구 행정구역별 집계'!$C$6:$M$73,5,FALSE)))</f>
        <v>0</v>
      </c>
      <c r="U69" s="206">
        <f>IF(ISERROR(VLOOKUP($C69,'2.사회적인구 행정구역별 집계'!$C$6:$M$73,2,FALSE)),0,(VLOOKUP($C69,'2.사회적인구 행정구역별 집계'!$C$6:$M$73,11,FALSE)-VLOOKUP($C69,'2.사회적인구 행정구역별 집계'!$C$6:$M$73,6,FALSE)))</f>
        <v>0</v>
      </c>
      <c r="V69" s="189">
        <f t="shared" si="28"/>
        <v>73</v>
      </c>
      <c r="W69" s="189">
        <f t="shared" si="29"/>
        <v>73</v>
      </c>
      <c r="X69" s="189">
        <f t="shared" si="29"/>
        <v>72</v>
      </c>
      <c r="Y69" s="189">
        <f t="shared" si="30"/>
        <v>71</v>
      </c>
      <c r="Z69" s="189">
        <f t="shared" si="31"/>
        <v>73</v>
      </c>
      <c r="AA69" s="189">
        <f t="shared" si="32"/>
        <v>74</v>
      </c>
    </row>
    <row r="70" spans="1:27" ht="18" customHeight="1">
      <c r="A70" s="194" t="s">
        <v>1355</v>
      </c>
      <c r="B70" s="194" t="s">
        <v>1358</v>
      </c>
      <c r="C70" s="197" t="s">
        <v>185</v>
      </c>
      <c r="D70" s="192">
        <f>VLOOKUP($C70,'[7]2.생잔모형인구'!$C$5:$J$499,2,FALSE)</f>
        <v>72</v>
      </c>
      <c r="E70" s="201">
        <f>VLOOKUP($C70,'[7]2.생잔모형인구'!$C$5:$J$499,4,FALSE)</f>
        <v>74</v>
      </c>
      <c r="F70" s="201">
        <f>VLOOKUP($C70,'[7]2.생잔모형인구'!$C$5:$J$499,5,FALSE)</f>
        <v>73</v>
      </c>
      <c r="G70" s="201">
        <f>VLOOKUP($C70,'[7]2.생잔모형인구'!$C$5:$J$499,6,FALSE)</f>
        <v>74</v>
      </c>
      <c r="H70" s="201">
        <f>VLOOKUP($C70,'[7]2.생잔모형인구'!$C$5:$J$499,7,FALSE)</f>
        <v>76</v>
      </c>
      <c r="I70" s="201">
        <f>VLOOKUP($C70,'[7]2.생잔모형인구'!$C$5:$J$499,8,FALSE)</f>
        <v>77</v>
      </c>
      <c r="J70" s="206">
        <f>ROUND(P$5*'[7]2.생잔모형인구'!$E68,0)</f>
        <v>0</v>
      </c>
      <c r="K70" s="206">
        <f>ROUND(Q$5*'[7]2.생잔모형인구'!$E68,0)</f>
        <v>2</v>
      </c>
      <c r="L70" s="206">
        <f>ROUND(R$5*'[7]2.생잔모형인구'!$E68,0)</f>
        <v>2</v>
      </c>
      <c r="M70" s="206">
        <f>ROUND(S$5*'[7]2.생잔모형인구'!$E68,0)</f>
        <v>4</v>
      </c>
      <c r="N70" s="206">
        <f>ROUND(T$5*'[7]2.생잔모형인구'!$E68,0)</f>
        <v>4</v>
      </c>
      <c r="O70" s="206">
        <f>ROUND(U$5*'[7]2.생잔모형인구'!$E68,0)</f>
        <v>4</v>
      </c>
      <c r="P70" s="204">
        <v>0</v>
      </c>
      <c r="Q70" s="204"/>
      <c r="R70" s="206">
        <f>IF(ISERROR(VLOOKUP($C70,'2.사회적인구 행정구역별 집계'!$C$6:$M$73,2,FALSE)),0,(VLOOKUP($C70,'2.사회적인구 행정구역별 집계'!$C$6:$M$73,8,FALSE)-VLOOKUP($C70,'2.사회적인구 행정구역별 집계'!$C$6:$M$73,3,FALSE)))</f>
        <v>0</v>
      </c>
      <c r="S70" s="206">
        <f>IF(ISERROR(VLOOKUP($C70,'2.사회적인구 행정구역별 집계'!$C$6:$M$73,2,FALSE)),0,(VLOOKUP($C70,'2.사회적인구 행정구역별 집계'!$C$6:$M$73,9,FALSE)-VLOOKUP($C70,'2.사회적인구 행정구역별 집계'!$C$6:$M$73,4,FALSE)))</f>
        <v>0</v>
      </c>
      <c r="T70" s="206">
        <f>IF(ISERROR(VLOOKUP($C70,'2.사회적인구 행정구역별 집계'!$C$6:$M$73,2,FALSE)),0,(VLOOKUP($C70,'2.사회적인구 행정구역별 집계'!$C$6:$M$73,10,FALSE)-VLOOKUP($C70,'2.사회적인구 행정구역별 집계'!$C$6:$M$73,5,FALSE)))</f>
        <v>0</v>
      </c>
      <c r="U70" s="206">
        <f>IF(ISERROR(VLOOKUP($C70,'2.사회적인구 행정구역별 집계'!$C$6:$M$73,2,FALSE)),0,(VLOOKUP($C70,'2.사회적인구 행정구역별 집계'!$C$6:$M$73,11,FALSE)-VLOOKUP($C70,'2.사회적인구 행정구역별 집계'!$C$6:$M$73,6,FALSE)))</f>
        <v>0</v>
      </c>
      <c r="V70" s="189">
        <f t="shared" si="28"/>
        <v>72</v>
      </c>
      <c r="W70" s="189">
        <f t="shared" si="29"/>
        <v>72</v>
      </c>
      <c r="X70" s="189">
        <f t="shared" si="29"/>
        <v>71</v>
      </c>
      <c r="Y70" s="189">
        <f t="shared" si="30"/>
        <v>70</v>
      </c>
      <c r="Z70" s="189">
        <f t="shared" si="31"/>
        <v>72</v>
      </c>
      <c r="AA70" s="189">
        <f t="shared" si="32"/>
        <v>73</v>
      </c>
    </row>
    <row r="71" spans="1:27" ht="18" customHeight="1">
      <c r="A71" s="194" t="s">
        <v>1355</v>
      </c>
      <c r="B71" s="194" t="s">
        <v>1358</v>
      </c>
      <c r="C71" s="197" t="s">
        <v>186</v>
      </c>
      <c r="D71" s="192">
        <f>VLOOKUP($C71,'[7]2.생잔모형인구'!$C$5:$J$499,2,FALSE)</f>
        <v>179</v>
      </c>
      <c r="E71" s="201">
        <f>VLOOKUP($C71,'[7]2.생잔모형인구'!$C$5:$J$499,4,FALSE)</f>
        <v>184</v>
      </c>
      <c r="F71" s="201">
        <f>VLOOKUP($C71,'[7]2.생잔모형인구'!$C$5:$J$499,5,FALSE)</f>
        <v>181</v>
      </c>
      <c r="G71" s="201">
        <f>VLOOKUP($C71,'[7]2.생잔모형인구'!$C$5:$J$499,6,FALSE)</f>
        <v>185</v>
      </c>
      <c r="H71" s="201">
        <f>VLOOKUP($C71,'[7]2.생잔모형인구'!$C$5:$J$499,7,FALSE)</f>
        <v>189</v>
      </c>
      <c r="I71" s="201">
        <f>VLOOKUP($C71,'[7]2.생잔모형인구'!$C$5:$J$499,8,FALSE)</f>
        <v>192</v>
      </c>
      <c r="J71" s="206">
        <f>ROUND(P$5*'[7]2.생잔모형인구'!$E69,0)</f>
        <v>0</v>
      </c>
      <c r="K71" s="206">
        <f>ROUND(Q$5*'[7]2.생잔모형인구'!$E69,0)</f>
        <v>5</v>
      </c>
      <c r="L71" s="206">
        <f>ROUND(R$5*'[7]2.생잔모형인구'!$E69,0)</f>
        <v>5</v>
      </c>
      <c r="M71" s="206">
        <f>ROUND(S$5*'[7]2.생잔모형인구'!$E69,0)</f>
        <v>10</v>
      </c>
      <c r="N71" s="206">
        <f>ROUND(T$5*'[7]2.생잔모형인구'!$E69,0)</f>
        <v>10</v>
      </c>
      <c r="O71" s="206">
        <f>ROUND(U$5*'[7]2.생잔모형인구'!$E69,0)</f>
        <v>10</v>
      </c>
      <c r="P71" s="204">
        <v>0</v>
      </c>
      <c r="Q71" s="204"/>
      <c r="R71" s="206">
        <f>IF(ISERROR(VLOOKUP($C71,'2.사회적인구 행정구역별 집계'!$C$6:$M$73,2,FALSE)),0,(VLOOKUP($C71,'2.사회적인구 행정구역별 집계'!$C$6:$M$73,8,FALSE)-VLOOKUP($C71,'2.사회적인구 행정구역별 집계'!$C$6:$M$73,3,FALSE)))</f>
        <v>0</v>
      </c>
      <c r="S71" s="206">
        <f>IF(ISERROR(VLOOKUP($C71,'2.사회적인구 행정구역별 집계'!$C$6:$M$73,2,FALSE)),0,(VLOOKUP($C71,'2.사회적인구 행정구역별 집계'!$C$6:$M$73,9,FALSE)-VLOOKUP($C71,'2.사회적인구 행정구역별 집계'!$C$6:$M$73,4,FALSE)))</f>
        <v>0</v>
      </c>
      <c r="T71" s="206">
        <f>IF(ISERROR(VLOOKUP($C71,'2.사회적인구 행정구역별 집계'!$C$6:$M$73,2,FALSE)),0,(VLOOKUP($C71,'2.사회적인구 행정구역별 집계'!$C$6:$M$73,10,FALSE)-VLOOKUP($C71,'2.사회적인구 행정구역별 집계'!$C$6:$M$73,5,FALSE)))</f>
        <v>0</v>
      </c>
      <c r="U71" s="206">
        <f>IF(ISERROR(VLOOKUP($C71,'2.사회적인구 행정구역별 집계'!$C$6:$M$73,2,FALSE)),0,(VLOOKUP($C71,'2.사회적인구 행정구역별 집계'!$C$6:$M$73,11,FALSE)-VLOOKUP($C71,'2.사회적인구 행정구역별 집계'!$C$6:$M$73,6,FALSE)))</f>
        <v>0</v>
      </c>
      <c r="V71" s="189">
        <f t="shared" si="28"/>
        <v>179</v>
      </c>
      <c r="W71" s="189">
        <f t="shared" si="29"/>
        <v>179</v>
      </c>
      <c r="X71" s="189">
        <f t="shared" si="29"/>
        <v>176</v>
      </c>
      <c r="Y71" s="189">
        <f t="shared" si="30"/>
        <v>175</v>
      </c>
      <c r="Z71" s="189">
        <f t="shared" si="31"/>
        <v>179</v>
      </c>
      <c r="AA71" s="189">
        <f t="shared" si="32"/>
        <v>182</v>
      </c>
    </row>
    <row r="72" spans="1:27" ht="18" customHeight="1">
      <c r="A72" s="194" t="s">
        <v>1355</v>
      </c>
      <c r="B72" s="194" t="s">
        <v>1359</v>
      </c>
      <c r="C72" s="197" t="s">
        <v>187</v>
      </c>
      <c r="D72" s="192">
        <f>VLOOKUP($C72,'[7]2.생잔모형인구'!$C$5:$J$499,2,FALSE)</f>
        <v>173</v>
      </c>
      <c r="E72" s="201">
        <f>VLOOKUP($C72,'[7]2.생잔모형인구'!$C$5:$J$499,4,FALSE)</f>
        <v>178</v>
      </c>
      <c r="F72" s="201">
        <f>VLOOKUP($C72,'[7]2.생잔모형인구'!$C$5:$J$499,5,FALSE)</f>
        <v>175</v>
      </c>
      <c r="G72" s="201">
        <f>VLOOKUP($C72,'[7]2.생잔모형인구'!$C$5:$J$499,6,FALSE)</f>
        <v>179</v>
      </c>
      <c r="H72" s="201">
        <f>VLOOKUP($C72,'[7]2.생잔모형인구'!$C$5:$J$499,7,FALSE)</f>
        <v>183</v>
      </c>
      <c r="I72" s="201">
        <f>VLOOKUP($C72,'[7]2.생잔모형인구'!$C$5:$J$499,8,FALSE)</f>
        <v>186</v>
      </c>
      <c r="J72" s="206">
        <f>ROUND(P$5*'[7]2.생잔모형인구'!$E70,0)</f>
        <v>0</v>
      </c>
      <c r="K72" s="206">
        <f>ROUND(Q$5*'[7]2.생잔모형인구'!$E70,0)</f>
        <v>4</v>
      </c>
      <c r="L72" s="206">
        <f>ROUND(R$5*'[7]2.생잔모형인구'!$E70,0)</f>
        <v>4</v>
      </c>
      <c r="M72" s="206">
        <f>ROUND(S$5*'[7]2.생잔모형인구'!$E70,0)</f>
        <v>10</v>
      </c>
      <c r="N72" s="206">
        <f>ROUND(T$5*'[7]2.생잔모형인구'!$E70,0)</f>
        <v>10</v>
      </c>
      <c r="O72" s="206">
        <f>ROUND(U$5*'[7]2.생잔모형인구'!$E70,0)</f>
        <v>10</v>
      </c>
      <c r="P72" s="204">
        <v>0</v>
      </c>
      <c r="Q72" s="204"/>
      <c r="R72" s="206">
        <f>IF(ISERROR(VLOOKUP($C72,'2.사회적인구 행정구역별 집계'!$C$6:$M$73,2,FALSE)),0,(VLOOKUP($C72,'2.사회적인구 행정구역별 집계'!$C$6:$M$73,8,FALSE)-VLOOKUP($C72,'2.사회적인구 행정구역별 집계'!$C$6:$M$73,3,FALSE)))</f>
        <v>0</v>
      </c>
      <c r="S72" s="206">
        <f>IF(ISERROR(VLOOKUP($C72,'2.사회적인구 행정구역별 집계'!$C$6:$M$73,2,FALSE)),0,(VLOOKUP($C72,'2.사회적인구 행정구역별 집계'!$C$6:$M$73,9,FALSE)-VLOOKUP($C72,'2.사회적인구 행정구역별 집계'!$C$6:$M$73,4,FALSE)))</f>
        <v>0</v>
      </c>
      <c r="T72" s="206">
        <f>IF(ISERROR(VLOOKUP($C72,'2.사회적인구 행정구역별 집계'!$C$6:$M$73,2,FALSE)),0,(VLOOKUP($C72,'2.사회적인구 행정구역별 집계'!$C$6:$M$73,10,FALSE)-VLOOKUP($C72,'2.사회적인구 행정구역별 집계'!$C$6:$M$73,5,FALSE)))</f>
        <v>0</v>
      </c>
      <c r="U72" s="206">
        <f>IF(ISERROR(VLOOKUP($C72,'2.사회적인구 행정구역별 집계'!$C$6:$M$73,2,FALSE)),0,(VLOOKUP($C72,'2.사회적인구 행정구역별 집계'!$C$6:$M$73,11,FALSE)-VLOOKUP($C72,'2.사회적인구 행정구역별 집계'!$C$6:$M$73,6,FALSE)))</f>
        <v>0</v>
      </c>
      <c r="V72" s="189">
        <f t="shared" si="28"/>
        <v>173</v>
      </c>
      <c r="W72" s="189">
        <f t="shared" si="29"/>
        <v>174</v>
      </c>
      <c r="X72" s="189">
        <f t="shared" si="29"/>
        <v>171</v>
      </c>
      <c r="Y72" s="189">
        <f t="shared" si="30"/>
        <v>169</v>
      </c>
      <c r="Z72" s="189">
        <f t="shared" si="31"/>
        <v>173</v>
      </c>
      <c r="AA72" s="189">
        <f t="shared" si="32"/>
        <v>176</v>
      </c>
    </row>
    <row r="73" spans="1:27" ht="18" customHeight="1">
      <c r="A73" s="194" t="s">
        <v>1355</v>
      </c>
      <c r="B73" s="194" t="s">
        <v>1359</v>
      </c>
      <c r="C73" s="197" t="s">
        <v>188</v>
      </c>
      <c r="D73" s="192">
        <f>VLOOKUP($C73,'[7]2.생잔모형인구'!$C$5:$J$499,2,FALSE)</f>
        <v>145</v>
      </c>
      <c r="E73" s="201">
        <f>VLOOKUP($C73,'[7]2.생잔모형인구'!$C$5:$J$499,4,FALSE)</f>
        <v>149</v>
      </c>
      <c r="F73" s="201">
        <f>VLOOKUP($C73,'[7]2.생잔모형인구'!$C$5:$J$499,5,FALSE)</f>
        <v>147</v>
      </c>
      <c r="G73" s="201">
        <f>VLOOKUP($C73,'[7]2.생잔모형인구'!$C$5:$J$499,6,FALSE)</f>
        <v>150</v>
      </c>
      <c r="H73" s="201">
        <f>VLOOKUP($C73,'[7]2.생잔모형인구'!$C$5:$J$499,7,FALSE)</f>
        <v>153</v>
      </c>
      <c r="I73" s="201">
        <f>VLOOKUP($C73,'[7]2.생잔모형인구'!$C$5:$J$499,8,FALSE)</f>
        <v>156</v>
      </c>
      <c r="J73" s="206">
        <f>ROUND(P$5*'[7]2.생잔모형인구'!$E71,0)</f>
        <v>0</v>
      </c>
      <c r="K73" s="206">
        <f>ROUND(Q$5*'[7]2.생잔모형인구'!$E71,0)</f>
        <v>4</v>
      </c>
      <c r="L73" s="206">
        <f>ROUND(R$5*'[7]2.생잔모형인구'!$E71,0)</f>
        <v>4</v>
      </c>
      <c r="M73" s="206">
        <f>ROUND(S$5*'[7]2.생잔모형인구'!$E71,0)</f>
        <v>8</v>
      </c>
      <c r="N73" s="206">
        <f>ROUND(T$5*'[7]2.생잔모형인구'!$E71,0)</f>
        <v>8</v>
      </c>
      <c r="O73" s="206">
        <f>ROUND(U$5*'[7]2.생잔모형인구'!$E71,0)</f>
        <v>8</v>
      </c>
      <c r="P73" s="204">
        <v>0</v>
      </c>
      <c r="Q73" s="204"/>
      <c r="R73" s="206">
        <f>IF(ISERROR(VLOOKUP($C73,'2.사회적인구 행정구역별 집계'!$C$6:$M$73,2,FALSE)),0,(VLOOKUP($C73,'2.사회적인구 행정구역별 집계'!$C$6:$M$73,8,FALSE)-VLOOKUP($C73,'2.사회적인구 행정구역별 집계'!$C$6:$M$73,3,FALSE)))</f>
        <v>0</v>
      </c>
      <c r="S73" s="206">
        <f>IF(ISERROR(VLOOKUP($C73,'2.사회적인구 행정구역별 집계'!$C$6:$M$73,2,FALSE)),0,(VLOOKUP($C73,'2.사회적인구 행정구역별 집계'!$C$6:$M$73,9,FALSE)-VLOOKUP($C73,'2.사회적인구 행정구역별 집계'!$C$6:$M$73,4,FALSE)))</f>
        <v>0</v>
      </c>
      <c r="T73" s="206">
        <f>IF(ISERROR(VLOOKUP($C73,'2.사회적인구 행정구역별 집계'!$C$6:$M$73,2,FALSE)),0,(VLOOKUP($C73,'2.사회적인구 행정구역별 집계'!$C$6:$M$73,10,FALSE)-VLOOKUP($C73,'2.사회적인구 행정구역별 집계'!$C$6:$M$73,5,FALSE)))</f>
        <v>0</v>
      </c>
      <c r="U73" s="206">
        <f>IF(ISERROR(VLOOKUP($C73,'2.사회적인구 행정구역별 집계'!$C$6:$M$73,2,FALSE)),0,(VLOOKUP($C73,'2.사회적인구 행정구역별 집계'!$C$6:$M$73,11,FALSE)-VLOOKUP($C73,'2.사회적인구 행정구역별 집계'!$C$6:$M$73,6,FALSE)))</f>
        <v>0</v>
      </c>
      <c r="V73" s="189">
        <f t="shared" si="28"/>
        <v>145</v>
      </c>
      <c r="W73" s="189">
        <f t="shared" si="29"/>
        <v>145</v>
      </c>
      <c r="X73" s="189">
        <f t="shared" si="29"/>
        <v>143</v>
      </c>
      <c r="Y73" s="189">
        <f t="shared" si="30"/>
        <v>142</v>
      </c>
      <c r="Z73" s="189">
        <f t="shared" si="31"/>
        <v>145</v>
      </c>
      <c r="AA73" s="189">
        <f t="shared" si="32"/>
        <v>148</v>
      </c>
    </row>
    <row r="74" spans="1:27" ht="18" customHeight="1">
      <c r="A74" s="194" t="s">
        <v>1355</v>
      </c>
      <c r="B74" s="194" t="s">
        <v>1359</v>
      </c>
      <c r="C74" s="197" t="s">
        <v>189</v>
      </c>
      <c r="D74" s="192">
        <f>VLOOKUP($C74,'[7]2.생잔모형인구'!$C$5:$J$499,2,FALSE)</f>
        <v>289</v>
      </c>
      <c r="E74" s="201">
        <f>VLOOKUP($C74,'[7]2.생잔모형인구'!$C$5:$J$499,4,FALSE)</f>
        <v>297</v>
      </c>
      <c r="F74" s="201">
        <f>VLOOKUP($C74,'[7]2.생잔모형인구'!$C$5:$J$499,5,FALSE)</f>
        <v>292</v>
      </c>
      <c r="G74" s="201">
        <f>VLOOKUP($C74,'[7]2.생잔모형인구'!$C$5:$J$499,6,FALSE)</f>
        <v>298</v>
      </c>
      <c r="H74" s="201">
        <f>VLOOKUP($C74,'[7]2.생잔모형인구'!$C$5:$J$499,7,FALSE)</f>
        <v>305</v>
      </c>
      <c r="I74" s="201">
        <f>VLOOKUP($C74,'[7]2.생잔모형인구'!$C$5:$J$499,8,FALSE)</f>
        <v>311</v>
      </c>
      <c r="J74" s="206">
        <f>ROUND(P$5*'[7]2.생잔모형인구'!$E72,0)</f>
        <v>0</v>
      </c>
      <c r="K74" s="206">
        <f>ROUND(Q$5*'[7]2.생잔모형인구'!$E72,0)</f>
        <v>7</v>
      </c>
      <c r="L74" s="206">
        <f>ROUND(R$5*'[7]2.생잔모형인구'!$E72,0)</f>
        <v>7</v>
      </c>
      <c r="M74" s="206">
        <f>ROUND(S$5*'[7]2.생잔모형인구'!$E72,0)</f>
        <v>16</v>
      </c>
      <c r="N74" s="206">
        <f>ROUND(T$5*'[7]2.생잔모형인구'!$E72,0)</f>
        <v>16</v>
      </c>
      <c r="O74" s="206">
        <f>ROUND(U$5*'[7]2.생잔모형인구'!$E72,0)</f>
        <v>16</v>
      </c>
      <c r="P74" s="204">
        <v>0</v>
      </c>
      <c r="Q74" s="204"/>
      <c r="R74" s="206">
        <f>IF(ISERROR(VLOOKUP($C74,'2.사회적인구 행정구역별 집계'!$C$6:$M$73,2,FALSE)),0,(VLOOKUP($C74,'2.사회적인구 행정구역별 집계'!$C$6:$M$73,8,FALSE)-VLOOKUP($C74,'2.사회적인구 행정구역별 집계'!$C$6:$M$73,3,FALSE)))</f>
        <v>0</v>
      </c>
      <c r="S74" s="206">
        <f>IF(ISERROR(VLOOKUP($C74,'2.사회적인구 행정구역별 집계'!$C$6:$M$73,2,FALSE)),0,(VLOOKUP($C74,'2.사회적인구 행정구역별 집계'!$C$6:$M$73,9,FALSE)-VLOOKUP($C74,'2.사회적인구 행정구역별 집계'!$C$6:$M$73,4,FALSE)))</f>
        <v>0</v>
      </c>
      <c r="T74" s="206">
        <f>IF(ISERROR(VLOOKUP($C74,'2.사회적인구 행정구역별 집계'!$C$6:$M$73,2,FALSE)),0,(VLOOKUP($C74,'2.사회적인구 행정구역별 집계'!$C$6:$M$73,10,FALSE)-VLOOKUP($C74,'2.사회적인구 행정구역별 집계'!$C$6:$M$73,5,FALSE)))</f>
        <v>0</v>
      </c>
      <c r="U74" s="206">
        <f>IF(ISERROR(VLOOKUP($C74,'2.사회적인구 행정구역별 집계'!$C$6:$M$73,2,FALSE)),0,(VLOOKUP($C74,'2.사회적인구 행정구역별 집계'!$C$6:$M$73,11,FALSE)-VLOOKUP($C74,'2.사회적인구 행정구역별 집계'!$C$6:$M$73,6,FALSE)))</f>
        <v>0</v>
      </c>
      <c r="V74" s="189">
        <f t="shared" si="28"/>
        <v>289</v>
      </c>
      <c r="W74" s="189">
        <f t="shared" si="29"/>
        <v>290</v>
      </c>
      <c r="X74" s="189">
        <f t="shared" si="29"/>
        <v>285</v>
      </c>
      <c r="Y74" s="189">
        <f t="shared" si="30"/>
        <v>282</v>
      </c>
      <c r="Z74" s="189">
        <f t="shared" si="31"/>
        <v>289</v>
      </c>
      <c r="AA74" s="189">
        <f t="shared" si="32"/>
        <v>295</v>
      </c>
    </row>
    <row r="75" spans="1:27" ht="18" customHeight="1">
      <c r="A75" s="194" t="s">
        <v>1355</v>
      </c>
      <c r="B75" s="194" t="s">
        <v>1359</v>
      </c>
      <c r="C75" s="197" t="s">
        <v>190</v>
      </c>
      <c r="D75" s="192">
        <f>VLOOKUP($C75,'[7]2.생잔모형인구'!$C$5:$J$499,2,FALSE)</f>
        <v>122</v>
      </c>
      <c r="E75" s="201">
        <f>VLOOKUP($C75,'[7]2.생잔모형인구'!$C$5:$J$499,4,FALSE)</f>
        <v>125</v>
      </c>
      <c r="F75" s="201">
        <f>VLOOKUP($C75,'[7]2.생잔모형인구'!$C$5:$J$499,5,FALSE)</f>
        <v>123</v>
      </c>
      <c r="G75" s="201">
        <f>VLOOKUP($C75,'[7]2.생잔모형인구'!$C$5:$J$499,6,FALSE)</f>
        <v>126</v>
      </c>
      <c r="H75" s="201">
        <f>VLOOKUP($C75,'[7]2.생잔모형인구'!$C$5:$J$499,7,FALSE)</f>
        <v>129</v>
      </c>
      <c r="I75" s="201">
        <f>VLOOKUP($C75,'[7]2.생잔모형인구'!$C$5:$J$499,8,FALSE)</f>
        <v>131</v>
      </c>
      <c r="J75" s="206">
        <f>ROUND(P$5*'[7]2.생잔모형인구'!$E73,0)</f>
        <v>0</v>
      </c>
      <c r="K75" s="206">
        <f>ROUND(Q$5*'[7]2.생잔모형인구'!$E73,0)</f>
        <v>3</v>
      </c>
      <c r="L75" s="206">
        <f>ROUND(R$5*'[7]2.생잔모형인구'!$E73,0)</f>
        <v>3</v>
      </c>
      <c r="M75" s="206">
        <f>ROUND(S$5*'[7]2.생잔모형인구'!$E73,0)</f>
        <v>7</v>
      </c>
      <c r="N75" s="206">
        <f>ROUND(T$5*'[7]2.생잔모형인구'!$E73,0)</f>
        <v>7</v>
      </c>
      <c r="O75" s="206">
        <f>ROUND(U$5*'[7]2.생잔모형인구'!$E73,0)</f>
        <v>7</v>
      </c>
      <c r="P75" s="204">
        <v>0</v>
      </c>
      <c r="Q75" s="204"/>
      <c r="R75" s="206">
        <f>IF(ISERROR(VLOOKUP($C75,'2.사회적인구 행정구역별 집계'!$C$6:$M$73,2,FALSE)),0,(VLOOKUP($C75,'2.사회적인구 행정구역별 집계'!$C$6:$M$73,8,FALSE)-VLOOKUP($C75,'2.사회적인구 행정구역별 집계'!$C$6:$M$73,3,FALSE)))</f>
        <v>0</v>
      </c>
      <c r="S75" s="206">
        <f>IF(ISERROR(VLOOKUP($C75,'2.사회적인구 행정구역별 집계'!$C$6:$M$73,2,FALSE)),0,(VLOOKUP($C75,'2.사회적인구 행정구역별 집계'!$C$6:$M$73,9,FALSE)-VLOOKUP($C75,'2.사회적인구 행정구역별 집계'!$C$6:$M$73,4,FALSE)))</f>
        <v>0</v>
      </c>
      <c r="T75" s="206">
        <f>IF(ISERROR(VLOOKUP($C75,'2.사회적인구 행정구역별 집계'!$C$6:$M$73,2,FALSE)),0,(VLOOKUP($C75,'2.사회적인구 행정구역별 집계'!$C$6:$M$73,10,FALSE)-VLOOKUP($C75,'2.사회적인구 행정구역별 집계'!$C$6:$M$73,5,FALSE)))</f>
        <v>0</v>
      </c>
      <c r="U75" s="206">
        <f>IF(ISERROR(VLOOKUP($C75,'2.사회적인구 행정구역별 집계'!$C$6:$M$73,2,FALSE)),0,(VLOOKUP($C75,'2.사회적인구 행정구역별 집계'!$C$6:$M$73,11,FALSE)-VLOOKUP($C75,'2.사회적인구 행정구역별 집계'!$C$6:$M$73,6,FALSE)))</f>
        <v>0</v>
      </c>
      <c r="V75" s="189">
        <f t="shared" si="28"/>
        <v>122</v>
      </c>
      <c r="W75" s="189">
        <f t="shared" si="29"/>
        <v>122</v>
      </c>
      <c r="X75" s="189">
        <f t="shared" si="29"/>
        <v>120</v>
      </c>
      <c r="Y75" s="189">
        <f t="shared" si="30"/>
        <v>119</v>
      </c>
      <c r="Z75" s="189">
        <f t="shared" si="31"/>
        <v>122</v>
      </c>
      <c r="AA75" s="189">
        <f t="shared" si="32"/>
        <v>124</v>
      </c>
    </row>
    <row r="76" spans="1:27" ht="18" customHeight="1">
      <c r="A76" s="194" t="s">
        <v>1355</v>
      </c>
      <c r="B76" s="194" t="s">
        <v>1360</v>
      </c>
      <c r="C76" s="197" t="s">
        <v>191</v>
      </c>
      <c r="D76" s="192">
        <f>VLOOKUP($C76,'[7]2.생잔모형인구'!$C$5:$J$499,2,FALSE)</f>
        <v>637</v>
      </c>
      <c r="E76" s="201">
        <f>VLOOKUP($C76,'[7]2.생잔모형인구'!$C$5:$J$499,4,FALSE)</f>
        <v>654</v>
      </c>
      <c r="F76" s="201">
        <f>VLOOKUP($C76,'[7]2.생잔모형인구'!$C$5:$J$499,5,FALSE)</f>
        <v>644</v>
      </c>
      <c r="G76" s="201">
        <f>VLOOKUP($C76,'[7]2.생잔모형인구'!$C$5:$J$499,6,FALSE)</f>
        <v>658</v>
      </c>
      <c r="H76" s="201">
        <f>VLOOKUP($C76,'[7]2.생잔모형인구'!$C$5:$J$499,7,FALSE)</f>
        <v>673</v>
      </c>
      <c r="I76" s="201">
        <f>VLOOKUP($C76,'[7]2.생잔모형인구'!$C$5:$J$499,8,FALSE)</f>
        <v>684</v>
      </c>
      <c r="J76" s="206">
        <f>ROUND(P$5*'[7]2.생잔모형인구'!$E74,0)</f>
        <v>0</v>
      </c>
      <c r="K76" s="206">
        <f>ROUND(Q$5*'[7]2.생잔모형인구'!$E74,0)</f>
        <v>16</v>
      </c>
      <c r="L76" s="206">
        <f>ROUND(R$5*'[7]2.생잔모형인구'!$E74,0)</f>
        <v>16</v>
      </c>
      <c r="M76" s="206">
        <f>ROUND(S$5*'[7]2.생잔모형인구'!$E74,0)</f>
        <v>36</v>
      </c>
      <c r="N76" s="206">
        <f>ROUND(T$5*'[7]2.생잔모형인구'!$E74,0)</f>
        <v>36</v>
      </c>
      <c r="O76" s="206">
        <f>ROUND(U$5*'[7]2.생잔모형인구'!$E74,0)</f>
        <v>36</v>
      </c>
      <c r="P76" s="204">
        <v>0</v>
      </c>
      <c r="Q76" s="207">
        <v>109</v>
      </c>
      <c r="R76" s="206">
        <f>IF(ISERROR(VLOOKUP($C76,'2.사회적인구 행정구역별 집계'!$C$6:$M$73,2,FALSE)),0,(VLOOKUP($C76,'2.사회적인구 행정구역별 집계'!$C$6:$M$73,8,FALSE)-VLOOKUP($C76,'2.사회적인구 행정구역별 집계'!$C$6:$M$73,3,FALSE)))</f>
        <v>109</v>
      </c>
      <c r="S76" s="206">
        <f>IF(ISERROR(VLOOKUP($C76,'2.사회적인구 행정구역별 집계'!$C$6:$M$73,2,FALSE)),0,(VLOOKUP($C76,'2.사회적인구 행정구역별 집계'!$C$6:$M$73,9,FALSE)-VLOOKUP($C76,'2.사회적인구 행정구역별 집계'!$C$6:$M$73,4,FALSE)))</f>
        <v>109</v>
      </c>
      <c r="T76" s="206">
        <f>IF(ISERROR(VLOOKUP($C76,'2.사회적인구 행정구역별 집계'!$C$6:$M$73,2,FALSE)),0,(VLOOKUP($C76,'2.사회적인구 행정구역별 집계'!$C$6:$M$73,10,FALSE)-VLOOKUP($C76,'2.사회적인구 행정구역별 집계'!$C$6:$M$73,5,FALSE)))</f>
        <v>109</v>
      </c>
      <c r="U76" s="206">
        <f>IF(ISERROR(VLOOKUP($C76,'2.사회적인구 행정구역별 집계'!$C$6:$M$73,2,FALSE)),0,(VLOOKUP($C76,'2.사회적인구 행정구역별 집계'!$C$6:$M$73,11,FALSE)-VLOOKUP($C76,'2.사회적인구 행정구역별 집계'!$C$6:$M$73,6,FALSE)))</f>
        <v>109</v>
      </c>
      <c r="V76" s="189">
        <f t="shared" si="28"/>
        <v>637</v>
      </c>
      <c r="W76" s="189">
        <f t="shared" si="29"/>
        <v>747</v>
      </c>
      <c r="X76" s="189">
        <f t="shared" si="29"/>
        <v>737</v>
      </c>
      <c r="Y76" s="189">
        <f t="shared" si="30"/>
        <v>731</v>
      </c>
      <c r="Z76" s="189">
        <f t="shared" si="31"/>
        <v>746</v>
      </c>
      <c r="AA76" s="189">
        <f t="shared" si="32"/>
        <v>757</v>
      </c>
    </row>
    <row r="77" spans="1:27" ht="18" customHeight="1">
      <c r="A77" s="194" t="s">
        <v>1355</v>
      </c>
      <c r="B77" s="194" t="s">
        <v>1360</v>
      </c>
      <c r="C77" s="197" t="s">
        <v>192</v>
      </c>
      <c r="D77" s="192">
        <f>VLOOKUP($C77,'[7]2.생잔모형인구'!$C$5:$J$499,2,FALSE)</f>
        <v>475</v>
      </c>
      <c r="E77" s="201">
        <f>VLOOKUP($C77,'[7]2.생잔모형인구'!$C$5:$J$499,4,FALSE)</f>
        <v>488</v>
      </c>
      <c r="F77" s="201">
        <f>VLOOKUP($C77,'[7]2.생잔모형인구'!$C$5:$J$499,5,FALSE)</f>
        <v>481</v>
      </c>
      <c r="G77" s="201">
        <f>VLOOKUP($C77,'[7]2.생잔모형인구'!$C$5:$J$499,6,FALSE)</f>
        <v>491</v>
      </c>
      <c r="H77" s="201">
        <f>VLOOKUP($C77,'[7]2.생잔모형인구'!$C$5:$J$499,7,FALSE)</f>
        <v>502</v>
      </c>
      <c r="I77" s="201">
        <f>VLOOKUP($C77,'[7]2.생잔모형인구'!$C$5:$J$499,8,FALSE)</f>
        <v>510</v>
      </c>
      <c r="J77" s="206">
        <f>ROUND(P$5*'[7]2.생잔모형인구'!$E75,0)</f>
        <v>0</v>
      </c>
      <c r="K77" s="206">
        <f>ROUND(Q$5*'[7]2.생잔모형인구'!$E75,0)</f>
        <v>12</v>
      </c>
      <c r="L77" s="206">
        <f>ROUND(R$5*'[7]2.생잔모형인구'!$E75,0)</f>
        <v>12</v>
      </c>
      <c r="M77" s="206">
        <f>ROUND(S$5*'[7]2.생잔모형인구'!$E75,0)</f>
        <v>27</v>
      </c>
      <c r="N77" s="206">
        <f>ROUND(T$5*'[7]2.생잔모형인구'!$E75,0)</f>
        <v>27</v>
      </c>
      <c r="O77" s="206">
        <f>ROUND(U$5*'[7]2.생잔모형인구'!$E75,0)</f>
        <v>27</v>
      </c>
      <c r="P77" s="204">
        <v>0</v>
      </c>
      <c r="Q77" s="204"/>
      <c r="R77" s="206">
        <f>IF(ISERROR(VLOOKUP($C77,'2.사회적인구 행정구역별 집계'!$C$6:$M$73,2,FALSE)),0,(VLOOKUP($C77,'2.사회적인구 행정구역별 집계'!$C$6:$M$73,8,FALSE)-VLOOKUP($C77,'2.사회적인구 행정구역별 집계'!$C$6:$M$73,3,FALSE)))</f>
        <v>0</v>
      </c>
      <c r="S77" s="206">
        <f>IF(ISERROR(VLOOKUP($C77,'2.사회적인구 행정구역별 집계'!$C$6:$M$73,2,FALSE)),0,(VLOOKUP($C77,'2.사회적인구 행정구역별 집계'!$C$6:$M$73,9,FALSE)-VLOOKUP($C77,'2.사회적인구 행정구역별 집계'!$C$6:$M$73,4,FALSE)))</f>
        <v>0</v>
      </c>
      <c r="T77" s="206">
        <f>IF(ISERROR(VLOOKUP($C77,'2.사회적인구 행정구역별 집계'!$C$6:$M$73,2,FALSE)),0,(VLOOKUP($C77,'2.사회적인구 행정구역별 집계'!$C$6:$M$73,10,FALSE)-VLOOKUP($C77,'2.사회적인구 행정구역별 집계'!$C$6:$M$73,5,FALSE)))</f>
        <v>0</v>
      </c>
      <c r="U77" s="206">
        <f>IF(ISERROR(VLOOKUP($C77,'2.사회적인구 행정구역별 집계'!$C$6:$M$73,2,FALSE)),0,(VLOOKUP($C77,'2.사회적인구 행정구역별 집계'!$C$6:$M$73,11,FALSE)-VLOOKUP($C77,'2.사회적인구 행정구역별 집계'!$C$6:$M$73,6,FALSE)))</f>
        <v>0</v>
      </c>
      <c r="V77" s="189">
        <f t="shared" si="28"/>
        <v>475</v>
      </c>
      <c r="W77" s="189">
        <f t="shared" si="29"/>
        <v>476</v>
      </c>
      <c r="X77" s="189">
        <f t="shared" si="29"/>
        <v>469</v>
      </c>
      <c r="Y77" s="189">
        <f t="shared" si="30"/>
        <v>464</v>
      </c>
      <c r="Z77" s="189">
        <f t="shared" si="31"/>
        <v>475</v>
      </c>
      <c r="AA77" s="189">
        <f t="shared" si="32"/>
        <v>483</v>
      </c>
    </row>
    <row r="78" spans="1:27" ht="18" customHeight="1">
      <c r="A78" s="194" t="s">
        <v>1355</v>
      </c>
      <c r="B78" s="194" t="s">
        <v>1360</v>
      </c>
      <c r="C78" s="197" t="s">
        <v>193</v>
      </c>
      <c r="D78" s="192">
        <f>VLOOKUP($C78,'[7]2.생잔모형인구'!$C$5:$J$499,2,FALSE)</f>
        <v>149</v>
      </c>
      <c r="E78" s="201">
        <f>VLOOKUP($C78,'[7]2.생잔모형인구'!$C$5:$J$499,4,FALSE)</f>
        <v>153</v>
      </c>
      <c r="F78" s="201">
        <f>VLOOKUP($C78,'[7]2.생잔모형인구'!$C$5:$J$499,5,FALSE)</f>
        <v>151</v>
      </c>
      <c r="G78" s="201">
        <f>VLOOKUP($C78,'[7]2.생잔모형인구'!$C$5:$J$499,6,FALSE)</f>
        <v>154</v>
      </c>
      <c r="H78" s="201">
        <f>VLOOKUP($C78,'[7]2.생잔모형인구'!$C$5:$J$499,7,FALSE)</f>
        <v>157</v>
      </c>
      <c r="I78" s="201">
        <f>VLOOKUP($C78,'[7]2.생잔모형인구'!$C$5:$J$499,8,FALSE)</f>
        <v>160</v>
      </c>
      <c r="J78" s="206">
        <f>ROUND(P$5*'[7]2.생잔모형인구'!$E76,0)</f>
        <v>0</v>
      </c>
      <c r="K78" s="206">
        <f>ROUND(Q$5*'[7]2.생잔모형인구'!$E76,0)</f>
        <v>4</v>
      </c>
      <c r="L78" s="206">
        <f>ROUND(R$5*'[7]2.생잔모형인구'!$E76,0)</f>
        <v>4</v>
      </c>
      <c r="M78" s="206">
        <f>ROUND(S$5*'[7]2.생잔모형인구'!$E76,0)</f>
        <v>9</v>
      </c>
      <c r="N78" s="206">
        <f>ROUND(T$5*'[7]2.생잔모형인구'!$E76,0)</f>
        <v>9</v>
      </c>
      <c r="O78" s="206">
        <f>ROUND(U$5*'[7]2.생잔모형인구'!$E76,0)</f>
        <v>9</v>
      </c>
      <c r="P78" s="204">
        <v>0</v>
      </c>
      <c r="Q78" s="204"/>
      <c r="R78" s="206">
        <f>IF(ISERROR(VLOOKUP($C78,'2.사회적인구 행정구역별 집계'!$C$6:$M$73,2,FALSE)),0,(VLOOKUP($C78,'2.사회적인구 행정구역별 집계'!$C$6:$M$73,8,FALSE)-VLOOKUP($C78,'2.사회적인구 행정구역별 집계'!$C$6:$M$73,3,FALSE)))</f>
        <v>0</v>
      </c>
      <c r="S78" s="206">
        <f>IF(ISERROR(VLOOKUP($C78,'2.사회적인구 행정구역별 집계'!$C$6:$M$73,2,FALSE)),0,(VLOOKUP($C78,'2.사회적인구 행정구역별 집계'!$C$6:$M$73,9,FALSE)-VLOOKUP($C78,'2.사회적인구 행정구역별 집계'!$C$6:$M$73,4,FALSE)))</f>
        <v>0</v>
      </c>
      <c r="T78" s="206">
        <f>IF(ISERROR(VLOOKUP($C78,'2.사회적인구 행정구역별 집계'!$C$6:$M$73,2,FALSE)),0,(VLOOKUP($C78,'2.사회적인구 행정구역별 집계'!$C$6:$M$73,10,FALSE)-VLOOKUP($C78,'2.사회적인구 행정구역별 집계'!$C$6:$M$73,5,FALSE)))</f>
        <v>0</v>
      </c>
      <c r="U78" s="206">
        <f>IF(ISERROR(VLOOKUP($C78,'2.사회적인구 행정구역별 집계'!$C$6:$M$73,2,FALSE)),0,(VLOOKUP($C78,'2.사회적인구 행정구역별 집계'!$C$6:$M$73,11,FALSE)-VLOOKUP($C78,'2.사회적인구 행정구역별 집계'!$C$6:$M$73,6,FALSE)))</f>
        <v>0</v>
      </c>
      <c r="V78" s="189">
        <f t="shared" si="28"/>
        <v>149</v>
      </c>
      <c r="W78" s="189">
        <f t="shared" si="29"/>
        <v>149</v>
      </c>
      <c r="X78" s="189">
        <f t="shared" si="29"/>
        <v>147</v>
      </c>
      <c r="Y78" s="189">
        <f t="shared" si="30"/>
        <v>145</v>
      </c>
      <c r="Z78" s="189">
        <f t="shared" si="31"/>
        <v>148</v>
      </c>
      <c r="AA78" s="189">
        <f t="shared" si="32"/>
        <v>151</v>
      </c>
    </row>
    <row r="79" spans="1:27" ht="18" customHeight="1">
      <c r="A79" s="194" t="s">
        <v>1355</v>
      </c>
      <c r="B79" s="194" t="s">
        <v>1360</v>
      </c>
      <c r="C79" s="197" t="s">
        <v>194</v>
      </c>
      <c r="D79" s="192">
        <f>VLOOKUP($C79,'[7]2.생잔모형인구'!$C$5:$J$499,2,FALSE)</f>
        <v>264</v>
      </c>
      <c r="E79" s="201">
        <f>VLOOKUP($C79,'[7]2.생잔모형인구'!$C$5:$J$499,4,FALSE)</f>
        <v>271</v>
      </c>
      <c r="F79" s="201">
        <f>VLOOKUP($C79,'[7]2.생잔모형인구'!$C$5:$J$499,5,FALSE)</f>
        <v>267</v>
      </c>
      <c r="G79" s="201">
        <f>VLOOKUP($C79,'[7]2.생잔모형인구'!$C$5:$J$499,6,FALSE)</f>
        <v>273</v>
      </c>
      <c r="H79" s="201">
        <f>VLOOKUP($C79,'[7]2.생잔모형인구'!$C$5:$J$499,7,FALSE)</f>
        <v>279</v>
      </c>
      <c r="I79" s="201">
        <f>VLOOKUP($C79,'[7]2.생잔모형인구'!$C$5:$J$499,8,FALSE)</f>
        <v>284</v>
      </c>
      <c r="J79" s="206">
        <f>ROUND(P$5*'[7]2.생잔모형인구'!$E77,0)</f>
        <v>0</v>
      </c>
      <c r="K79" s="206">
        <f>ROUND(Q$5*'[7]2.생잔모형인구'!$E77,0)</f>
        <v>7</v>
      </c>
      <c r="L79" s="206">
        <f>ROUND(R$5*'[7]2.생잔모형인구'!$E77,0)</f>
        <v>7</v>
      </c>
      <c r="M79" s="206">
        <f>ROUND(S$5*'[7]2.생잔모형인구'!$E77,0)</f>
        <v>15</v>
      </c>
      <c r="N79" s="206">
        <f>ROUND(T$5*'[7]2.생잔모형인구'!$E77,0)</f>
        <v>15</v>
      </c>
      <c r="O79" s="206">
        <f>ROUND(U$5*'[7]2.생잔모형인구'!$E77,0)</f>
        <v>15</v>
      </c>
      <c r="P79" s="204">
        <v>0</v>
      </c>
      <c r="Q79" s="204"/>
      <c r="R79" s="206">
        <f>IF(ISERROR(VLOOKUP($C79,'2.사회적인구 행정구역별 집계'!$C$6:$M$73,2,FALSE)),0,(VLOOKUP($C79,'2.사회적인구 행정구역별 집계'!$C$6:$M$73,8,FALSE)-VLOOKUP($C79,'2.사회적인구 행정구역별 집계'!$C$6:$M$73,3,FALSE)))</f>
        <v>0</v>
      </c>
      <c r="S79" s="206">
        <f>IF(ISERROR(VLOOKUP($C79,'2.사회적인구 행정구역별 집계'!$C$6:$M$73,2,FALSE)),0,(VLOOKUP($C79,'2.사회적인구 행정구역별 집계'!$C$6:$M$73,9,FALSE)-VLOOKUP($C79,'2.사회적인구 행정구역별 집계'!$C$6:$M$73,4,FALSE)))</f>
        <v>0</v>
      </c>
      <c r="T79" s="206">
        <f>IF(ISERROR(VLOOKUP($C79,'2.사회적인구 행정구역별 집계'!$C$6:$M$73,2,FALSE)),0,(VLOOKUP($C79,'2.사회적인구 행정구역별 집계'!$C$6:$M$73,10,FALSE)-VLOOKUP($C79,'2.사회적인구 행정구역별 집계'!$C$6:$M$73,5,FALSE)))</f>
        <v>0</v>
      </c>
      <c r="U79" s="206">
        <f>IF(ISERROR(VLOOKUP($C79,'2.사회적인구 행정구역별 집계'!$C$6:$M$73,2,FALSE)),0,(VLOOKUP($C79,'2.사회적인구 행정구역별 집계'!$C$6:$M$73,11,FALSE)-VLOOKUP($C79,'2.사회적인구 행정구역별 집계'!$C$6:$M$73,6,FALSE)))</f>
        <v>0</v>
      </c>
      <c r="V79" s="189">
        <f t="shared" si="28"/>
        <v>264</v>
      </c>
      <c r="W79" s="189">
        <f t="shared" si="29"/>
        <v>264</v>
      </c>
      <c r="X79" s="189">
        <f t="shared" si="29"/>
        <v>260</v>
      </c>
      <c r="Y79" s="189">
        <f t="shared" si="30"/>
        <v>258</v>
      </c>
      <c r="Z79" s="189">
        <f t="shared" si="31"/>
        <v>264</v>
      </c>
      <c r="AA79" s="189">
        <f t="shared" si="32"/>
        <v>269</v>
      </c>
    </row>
    <row r="80" spans="1:27" ht="18" customHeight="1">
      <c r="A80" s="194" t="s">
        <v>1355</v>
      </c>
      <c r="B80" s="194" t="s">
        <v>1360</v>
      </c>
      <c r="C80" s="197" t="s">
        <v>195</v>
      </c>
      <c r="D80" s="192">
        <f>VLOOKUP($C80,'[7]2.생잔모형인구'!$C$5:$J$499,2,FALSE)</f>
        <v>216</v>
      </c>
      <c r="E80" s="201">
        <f>VLOOKUP($C80,'[7]2.생잔모형인구'!$C$5:$J$499,4,FALSE)</f>
        <v>222</v>
      </c>
      <c r="F80" s="201">
        <f>VLOOKUP($C80,'[7]2.생잔모형인구'!$C$5:$J$499,5,FALSE)</f>
        <v>219</v>
      </c>
      <c r="G80" s="201">
        <f>VLOOKUP($C80,'[7]2.생잔모형인구'!$C$5:$J$499,6,FALSE)</f>
        <v>223</v>
      </c>
      <c r="H80" s="201">
        <f>VLOOKUP($C80,'[7]2.생잔모형인구'!$C$5:$J$499,7,FALSE)</f>
        <v>228</v>
      </c>
      <c r="I80" s="201">
        <f>VLOOKUP($C80,'[7]2.생잔모형인구'!$C$5:$J$499,8,FALSE)</f>
        <v>232</v>
      </c>
      <c r="J80" s="206">
        <f>ROUND(P$5*'[7]2.생잔모형인구'!$E78,0)</f>
        <v>0</v>
      </c>
      <c r="K80" s="206">
        <f>ROUND(Q$5*'[7]2.생잔모형인구'!$E78,0)</f>
        <v>6</v>
      </c>
      <c r="L80" s="206">
        <f>ROUND(R$5*'[7]2.생잔모형인구'!$E78,0)</f>
        <v>6</v>
      </c>
      <c r="M80" s="206">
        <f>ROUND(S$5*'[7]2.생잔모형인구'!$E78,0)</f>
        <v>12</v>
      </c>
      <c r="N80" s="206">
        <f>ROUND(T$5*'[7]2.생잔모형인구'!$E78,0)</f>
        <v>12</v>
      </c>
      <c r="O80" s="206">
        <f>ROUND(U$5*'[7]2.생잔모형인구'!$E78,0)</f>
        <v>12</v>
      </c>
      <c r="P80" s="204">
        <v>0</v>
      </c>
      <c r="Q80" s="204"/>
      <c r="R80" s="206">
        <f>IF(ISERROR(VLOOKUP($C80,'2.사회적인구 행정구역별 집계'!$C$6:$M$73,2,FALSE)),0,(VLOOKUP($C80,'2.사회적인구 행정구역별 집계'!$C$6:$M$73,8,FALSE)-VLOOKUP($C80,'2.사회적인구 행정구역별 집계'!$C$6:$M$73,3,FALSE)))</f>
        <v>0</v>
      </c>
      <c r="S80" s="206">
        <f>IF(ISERROR(VLOOKUP($C80,'2.사회적인구 행정구역별 집계'!$C$6:$M$73,2,FALSE)),0,(VLOOKUP($C80,'2.사회적인구 행정구역별 집계'!$C$6:$M$73,9,FALSE)-VLOOKUP($C80,'2.사회적인구 행정구역별 집계'!$C$6:$M$73,4,FALSE)))</f>
        <v>0</v>
      </c>
      <c r="T80" s="206">
        <f>IF(ISERROR(VLOOKUP($C80,'2.사회적인구 행정구역별 집계'!$C$6:$M$73,2,FALSE)),0,(VLOOKUP($C80,'2.사회적인구 행정구역별 집계'!$C$6:$M$73,10,FALSE)-VLOOKUP($C80,'2.사회적인구 행정구역별 집계'!$C$6:$M$73,5,FALSE)))</f>
        <v>0</v>
      </c>
      <c r="U80" s="206">
        <f>IF(ISERROR(VLOOKUP($C80,'2.사회적인구 행정구역별 집계'!$C$6:$M$73,2,FALSE)),0,(VLOOKUP($C80,'2.사회적인구 행정구역별 집계'!$C$6:$M$73,11,FALSE)-VLOOKUP($C80,'2.사회적인구 행정구역별 집계'!$C$6:$M$73,6,FALSE)))</f>
        <v>0</v>
      </c>
      <c r="V80" s="189">
        <f t="shared" si="28"/>
        <v>216</v>
      </c>
      <c r="W80" s="189">
        <f t="shared" si="29"/>
        <v>216</v>
      </c>
      <c r="X80" s="189">
        <f t="shared" si="29"/>
        <v>213</v>
      </c>
      <c r="Y80" s="189">
        <f t="shared" si="30"/>
        <v>211</v>
      </c>
      <c r="Z80" s="189">
        <f t="shared" si="31"/>
        <v>216</v>
      </c>
      <c r="AA80" s="189">
        <f t="shared" si="32"/>
        <v>220</v>
      </c>
    </row>
    <row r="81" spans="1:27" ht="18" customHeight="1">
      <c r="A81" s="194" t="s">
        <v>1355</v>
      </c>
      <c r="B81" s="194" t="s">
        <v>1360</v>
      </c>
      <c r="C81" s="197" t="s">
        <v>196</v>
      </c>
      <c r="D81" s="192">
        <f>VLOOKUP($C81,'[7]2.생잔모형인구'!$C$5:$J$499,2,FALSE)</f>
        <v>160</v>
      </c>
      <c r="E81" s="201">
        <f>VLOOKUP($C81,'[7]2.생잔모형인구'!$C$5:$J$499,4,FALSE)</f>
        <v>164</v>
      </c>
      <c r="F81" s="201">
        <f>VLOOKUP($C81,'[7]2.생잔모형인구'!$C$5:$J$499,5,FALSE)</f>
        <v>162</v>
      </c>
      <c r="G81" s="201">
        <f>VLOOKUP($C81,'[7]2.생잔모형인구'!$C$5:$J$499,6,FALSE)</f>
        <v>165</v>
      </c>
      <c r="H81" s="201">
        <f>VLOOKUP($C81,'[7]2.생잔모형인구'!$C$5:$J$499,7,FALSE)</f>
        <v>169</v>
      </c>
      <c r="I81" s="201">
        <f>VLOOKUP($C81,'[7]2.생잔모형인구'!$C$5:$J$499,8,FALSE)</f>
        <v>172</v>
      </c>
      <c r="J81" s="206">
        <f>ROUND(P$5*'[7]2.생잔모형인구'!$E79,0)</f>
        <v>0</v>
      </c>
      <c r="K81" s="206">
        <f>ROUND(Q$5*'[7]2.생잔모형인구'!$E79,0)</f>
        <v>4</v>
      </c>
      <c r="L81" s="206">
        <f>ROUND(R$5*'[7]2.생잔모형인구'!$E79,0)</f>
        <v>4</v>
      </c>
      <c r="M81" s="206">
        <f>ROUND(S$5*'[7]2.생잔모형인구'!$E79,0)</f>
        <v>9</v>
      </c>
      <c r="N81" s="206">
        <f>ROUND(T$5*'[7]2.생잔모형인구'!$E79,0)</f>
        <v>9</v>
      </c>
      <c r="O81" s="206">
        <f>ROUND(U$5*'[7]2.생잔모형인구'!$E79,0)</f>
        <v>9</v>
      </c>
      <c r="P81" s="204">
        <v>0</v>
      </c>
      <c r="Q81" s="204"/>
      <c r="R81" s="206">
        <f>IF(ISERROR(VLOOKUP($C81,'2.사회적인구 행정구역별 집계'!$C$6:$M$73,2,FALSE)),0,(VLOOKUP($C81,'2.사회적인구 행정구역별 집계'!$C$6:$M$73,8,FALSE)-VLOOKUP($C81,'2.사회적인구 행정구역별 집계'!$C$6:$M$73,3,FALSE)))</f>
        <v>0</v>
      </c>
      <c r="S81" s="206">
        <f>IF(ISERROR(VLOOKUP($C81,'2.사회적인구 행정구역별 집계'!$C$6:$M$73,2,FALSE)),0,(VLOOKUP($C81,'2.사회적인구 행정구역별 집계'!$C$6:$M$73,9,FALSE)-VLOOKUP($C81,'2.사회적인구 행정구역별 집계'!$C$6:$M$73,4,FALSE)))</f>
        <v>0</v>
      </c>
      <c r="T81" s="206">
        <f>IF(ISERROR(VLOOKUP($C81,'2.사회적인구 행정구역별 집계'!$C$6:$M$73,2,FALSE)),0,(VLOOKUP($C81,'2.사회적인구 행정구역별 집계'!$C$6:$M$73,10,FALSE)-VLOOKUP($C81,'2.사회적인구 행정구역별 집계'!$C$6:$M$73,5,FALSE)))</f>
        <v>0</v>
      </c>
      <c r="U81" s="206">
        <f>IF(ISERROR(VLOOKUP($C81,'2.사회적인구 행정구역별 집계'!$C$6:$M$73,2,FALSE)),0,(VLOOKUP($C81,'2.사회적인구 행정구역별 집계'!$C$6:$M$73,11,FALSE)-VLOOKUP($C81,'2.사회적인구 행정구역별 집계'!$C$6:$M$73,6,FALSE)))</f>
        <v>0</v>
      </c>
      <c r="V81" s="189">
        <f t="shared" si="28"/>
        <v>160</v>
      </c>
      <c r="W81" s="189">
        <f t="shared" si="29"/>
        <v>160</v>
      </c>
      <c r="X81" s="189">
        <f t="shared" si="29"/>
        <v>158</v>
      </c>
      <c r="Y81" s="189">
        <f t="shared" si="30"/>
        <v>156</v>
      </c>
      <c r="Z81" s="189">
        <f t="shared" si="31"/>
        <v>160</v>
      </c>
      <c r="AA81" s="189">
        <f t="shared" si="32"/>
        <v>163</v>
      </c>
    </row>
    <row r="82" spans="1:27" ht="18" customHeight="1">
      <c r="A82" s="194" t="s">
        <v>1355</v>
      </c>
      <c r="B82" s="194" t="s">
        <v>1360</v>
      </c>
      <c r="C82" s="197" t="s">
        <v>197</v>
      </c>
      <c r="D82" s="192">
        <f>VLOOKUP($C82,'[7]2.생잔모형인구'!$C$5:$J$499,2,FALSE)</f>
        <v>808</v>
      </c>
      <c r="E82" s="201">
        <f>VLOOKUP($C82,'[7]2.생잔모형인구'!$C$5:$J$499,4,FALSE)</f>
        <v>830</v>
      </c>
      <c r="F82" s="201">
        <f>VLOOKUP($C82,'[7]2.생잔모형인구'!$C$5:$J$499,5,FALSE)</f>
        <v>817</v>
      </c>
      <c r="G82" s="201">
        <f>VLOOKUP($C82,'[7]2.생잔모형인구'!$C$5:$J$499,6,FALSE)</f>
        <v>835</v>
      </c>
      <c r="H82" s="201">
        <f>VLOOKUP($C82,'[7]2.생잔모형인구'!$C$5:$J$499,7,FALSE)</f>
        <v>853</v>
      </c>
      <c r="I82" s="201">
        <f>VLOOKUP($C82,'[7]2.생잔모형인구'!$C$5:$J$499,8,FALSE)</f>
        <v>868</v>
      </c>
      <c r="J82" s="206">
        <f>ROUND(P$5*'[7]2.생잔모형인구'!$E80,0)</f>
        <v>0</v>
      </c>
      <c r="K82" s="206">
        <f>ROUND(Q$5*'[7]2.생잔모형인구'!$E80,0)</f>
        <v>21</v>
      </c>
      <c r="L82" s="206">
        <f>ROUND(R$5*'[7]2.생잔모형인구'!$E80,0)</f>
        <v>21</v>
      </c>
      <c r="M82" s="206">
        <f>ROUND(S$5*'[7]2.생잔모형인구'!$E80,0)</f>
        <v>46</v>
      </c>
      <c r="N82" s="206">
        <f>ROUND(T$5*'[7]2.생잔모형인구'!$E80,0)</f>
        <v>46</v>
      </c>
      <c r="O82" s="206">
        <f>ROUND(U$5*'[7]2.생잔모형인구'!$E80,0)</f>
        <v>46</v>
      </c>
      <c r="P82" s="204">
        <v>0</v>
      </c>
      <c r="Q82" s="204"/>
      <c r="R82" s="206">
        <f>IF(ISERROR(VLOOKUP($C82,'2.사회적인구 행정구역별 집계'!$C$6:$M$73,2,FALSE)),0,(VLOOKUP($C82,'2.사회적인구 행정구역별 집계'!$C$6:$M$73,8,FALSE)-VLOOKUP($C82,'2.사회적인구 행정구역별 집계'!$C$6:$M$73,3,FALSE)))</f>
        <v>0</v>
      </c>
      <c r="S82" s="206">
        <f>IF(ISERROR(VLOOKUP($C82,'2.사회적인구 행정구역별 집계'!$C$6:$M$73,2,FALSE)),0,(VLOOKUP($C82,'2.사회적인구 행정구역별 집계'!$C$6:$M$73,9,FALSE)-VLOOKUP($C82,'2.사회적인구 행정구역별 집계'!$C$6:$M$73,4,FALSE)))</f>
        <v>0</v>
      </c>
      <c r="T82" s="206">
        <f>IF(ISERROR(VLOOKUP($C82,'2.사회적인구 행정구역별 집계'!$C$6:$M$73,2,FALSE)),0,(VLOOKUP($C82,'2.사회적인구 행정구역별 집계'!$C$6:$M$73,10,FALSE)-VLOOKUP($C82,'2.사회적인구 행정구역별 집계'!$C$6:$M$73,5,FALSE)))</f>
        <v>0</v>
      </c>
      <c r="U82" s="206">
        <f>IF(ISERROR(VLOOKUP($C82,'2.사회적인구 행정구역별 집계'!$C$6:$M$73,2,FALSE)),0,(VLOOKUP($C82,'2.사회적인구 행정구역별 집계'!$C$6:$M$73,11,FALSE)-VLOOKUP($C82,'2.사회적인구 행정구역별 집계'!$C$6:$M$73,6,FALSE)))</f>
        <v>0</v>
      </c>
      <c r="V82" s="189">
        <f t="shared" si="28"/>
        <v>808</v>
      </c>
      <c r="W82" s="189">
        <f t="shared" si="29"/>
        <v>809</v>
      </c>
      <c r="X82" s="189">
        <f t="shared" si="29"/>
        <v>796</v>
      </c>
      <c r="Y82" s="189">
        <f t="shared" si="30"/>
        <v>789</v>
      </c>
      <c r="Z82" s="189">
        <f t="shared" si="31"/>
        <v>807</v>
      </c>
      <c r="AA82" s="189">
        <f t="shared" si="32"/>
        <v>822</v>
      </c>
    </row>
    <row r="83" spans="1:27" ht="18" customHeight="1">
      <c r="A83" s="194" t="s">
        <v>1355</v>
      </c>
      <c r="B83" s="194" t="s">
        <v>1360</v>
      </c>
      <c r="C83" s="197" t="s">
        <v>198</v>
      </c>
      <c r="D83" s="192">
        <f>VLOOKUP($C83,'[7]2.생잔모형인구'!$C$5:$J$499,2,FALSE)</f>
        <v>994</v>
      </c>
      <c r="E83" s="201">
        <f>VLOOKUP($C83,'[7]2.생잔모형인구'!$C$5:$J$499,4,FALSE)</f>
        <v>1021</v>
      </c>
      <c r="F83" s="201">
        <f>VLOOKUP($C83,'[7]2.생잔모형인구'!$C$5:$J$499,5,FALSE)</f>
        <v>1006</v>
      </c>
      <c r="G83" s="201">
        <f>VLOOKUP($C83,'[7]2.생잔모형인구'!$C$5:$J$499,6,FALSE)</f>
        <v>1027</v>
      </c>
      <c r="H83" s="201">
        <f>VLOOKUP($C83,'[7]2.생잔모형인구'!$C$5:$J$499,7,FALSE)</f>
        <v>1050</v>
      </c>
      <c r="I83" s="201">
        <f>VLOOKUP($C83,'[7]2.생잔모형인구'!$C$5:$J$499,8,FALSE)</f>
        <v>1068</v>
      </c>
      <c r="J83" s="206">
        <f>ROUND(P$5*'[7]2.생잔모형인구'!$E81,0)</f>
        <v>0</v>
      </c>
      <c r="K83" s="206">
        <f>ROUND(Q$5*'[7]2.생잔모형인구'!$E81,0)</f>
        <v>26</v>
      </c>
      <c r="L83" s="206">
        <f>ROUND(R$5*'[7]2.생잔모형인구'!$E81,0)</f>
        <v>26</v>
      </c>
      <c r="M83" s="206">
        <f>ROUND(S$5*'[7]2.생잔모형인구'!$E81,0)</f>
        <v>57</v>
      </c>
      <c r="N83" s="206">
        <f>ROUND(T$5*'[7]2.생잔모형인구'!$E81,0)</f>
        <v>57</v>
      </c>
      <c r="O83" s="206">
        <f>ROUND(U$5*'[7]2.생잔모형인구'!$E81,0)</f>
        <v>57</v>
      </c>
      <c r="P83" s="204">
        <v>0</v>
      </c>
      <c r="Q83" s="204"/>
      <c r="R83" s="206">
        <f>IF(ISERROR(VLOOKUP($C83,'2.사회적인구 행정구역별 집계'!$C$6:$M$73,2,FALSE)),0,(VLOOKUP($C83,'2.사회적인구 행정구역별 집계'!$C$6:$M$73,8,FALSE)-VLOOKUP($C83,'2.사회적인구 행정구역별 집계'!$C$6:$M$73,3,FALSE)))</f>
        <v>0</v>
      </c>
      <c r="S83" s="206">
        <f>IF(ISERROR(VLOOKUP($C83,'2.사회적인구 행정구역별 집계'!$C$6:$M$73,2,FALSE)),0,(VLOOKUP($C83,'2.사회적인구 행정구역별 집계'!$C$6:$M$73,9,FALSE)-VLOOKUP($C83,'2.사회적인구 행정구역별 집계'!$C$6:$M$73,4,FALSE)))</f>
        <v>0</v>
      </c>
      <c r="T83" s="206">
        <f>IF(ISERROR(VLOOKUP($C83,'2.사회적인구 행정구역별 집계'!$C$6:$M$73,2,FALSE)),0,(VLOOKUP($C83,'2.사회적인구 행정구역별 집계'!$C$6:$M$73,10,FALSE)-VLOOKUP($C83,'2.사회적인구 행정구역별 집계'!$C$6:$M$73,5,FALSE)))</f>
        <v>0</v>
      </c>
      <c r="U83" s="206">
        <f>IF(ISERROR(VLOOKUP($C83,'2.사회적인구 행정구역별 집계'!$C$6:$M$73,2,FALSE)),0,(VLOOKUP($C83,'2.사회적인구 행정구역별 집계'!$C$6:$M$73,11,FALSE)-VLOOKUP($C83,'2.사회적인구 행정구역별 집계'!$C$6:$M$73,6,FALSE)))</f>
        <v>0</v>
      </c>
      <c r="V83" s="189">
        <f t="shared" si="28"/>
        <v>994</v>
      </c>
      <c r="W83" s="189">
        <f t="shared" si="29"/>
        <v>995</v>
      </c>
      <c r="X83" s="189">
        <f t="shared" si="29"/>
        <v>980</v>
      </c>
      <c r="Y83" s="189">
        <f t="shared" si="30"/>
        <v>970</v>
      </c>
      <c r="Z83" s="189">
        <f t="shared" si="31"/>
        <v>993</v>
      </c>
      <c r="AA83" s="189">
        <f t="shared" si="32"/>
        <v>1011</v>
      </c>
    </row>
    <row r="84" spans="1:27" ht="18" customHeight="1">
      <c r="A84" s="194" t="s">
        <v>1355</v>
      </c>
      <c r="B84" s="194" t="s">
        <v>1360</v>
      </c>
      <c r="C84" s="197" t="s">
        <v>199</v>
      </c>
      <c r="D84" s="192">
        <f>VLOOKUP($C84,'[7]2.생잔모형인구'!$C$5:$J$499,2,FALSE)</f>
        <v>1765</v>
      </c>
      <c r="E84" s="201">
        <f>VLOOKUP($C84,'[7]2.생잔모형인구'!$C$5:$J$499,4,FALSE)</f>
        <v>1813</v>
      </c>
      <c r="F84" s="201">
        <f>VLOOKUP($C84,'[7]2.생잔모형인구'!$C$5:$J$499,5,FALSE)</f>
        <v>1786</v>
      </c>
      <c r="G84" s="201">
        <f>VLOOKUP($C84,'[7]2.생잔모형인구'!$C$5:$J$499,6,FALSE)</f>
        <v>1823</v>
      </c>
      <c r="H84" s="201">
        <f>VLOOKUP($C84,'[7]2.생잔모형인구'!$C$5:$J$499,7,FALSE)</f>
        <v>1864</v>
      </c>
      <c r="I84" s="201">
        <f>VLOOKUP($C84,'[7]2.생잔모형인구'!$C$5:$J$499,8,FALSE)</f>
        <v>1896</v>
      </c>
      <c r="J84" s="206">
        <f>ROUND(P$5*'[7]2.생잔모형인구'!$E82,0)</f>
        <v>0</v>
      </c>
      <c r="K84" s="206">
        <f>ROUND(Q$5*'[7]2.생잔모형인구'!$E82,0)</f>
        <v>46</v>
      </c>
      <c r="L84" s="206">
        <f>ROUND(R$5*'[7]2.생잔모형인구'!$E82,0)</f>
        <v>45</v>
      </c>
      <c r="M84" s="206">
        <f>ROUND(S$5*'[7]2.생잔모형인구'!$E82,0)</f>
        <v>101</v>
      </c>
      <c r="N84" s="206">
        <f>ROUND(T$5*'[7]2.생잔모형인구'!$E82,0)</f>
        <v>101</v>
      </c>
      <c r="O84" s="206">
        <f>ROUND(U$5*'[7]2.생잔모형인구'!$E82,0)</f>
        <v>101</v>
      </c>
      <c r="P84" s="204">
        <v>0</v>
      </c>
      <c r="Q84" s="204"/>
      <c r="R84" s="206">
        <f>IF(ISERROR(VLOOKUP($C84,'2.사회적인구 행정구역별 집계'!$C$6:$M$73,2,FALSE)),0,(VLOOKUP($C84,'2.사회적인구 행정구역별 집계'!$C$6:$M$73,8,FALSE)-VLOOKUP($C84,'2.사회적인구 행정구역별 집계'!$C$6:$M$73,3,FALSE)))</f>
        <v>0</v>
      </c>
      <c r="S84" s="206">
        <f>IF(ISERROR(VLOOKUP($C84,'2.사회적인구 행정구역별 집계'!$C$6:$M$73,2,FALSE)),0,(VLOOKUP($C84,'2.사회적인구 행정구역별 집계'!$C$6:$M$73,9,FALSE)-VLOOKUP($C84,'2.사회적인구 행정구역별 집계'!$C$6:$M$73,4,FALSE)))</f>
        <v>0</v>
      </c>
      <c r="T84" s="206">
        <f>IF(ISERROR(VLOOKUP($C84,'2.사회적인구 행정구역별 집계'!$C$6:$M$73,2,FALSE)),0,(VLOOKUP($C84,'2.사회적인구 행정구역별 집계'!$C$6:$M$73,10,FALSE)-VLOOKUP($C84,'2.사회적인구 행정구역별 집계'!$C$6:$M$73,5,FALSE)))</f>
        <v>0</v>
      </c>
      <c r="U84" s="206">
        <f>IF(ISERROR(VLOOKUP($C84,'2.사회적인구 행정구역별 집계'!$C$6:$M$73,2,FALSE)),0,(VLOOKUP($C84,'2.사회적인구 행정구역별 집계'!$C$6:$M$73,11,FALSE)-VLOOKUP($C84,'2.사회적인구 행정구역별 집계'!$C$6:$M$73,6,FALSE)))</f>
        <v>0</v>
      </c>
      <c r="V84" s="189">
        <f t="shared" si="28"/>
        <v>1765</v>
      </c>
      <c r="W84" s="189">
        <f t="shared" si="29"/>
        <v>1767</v>
      </c>
      <c r="X84" s="189">
        <f t="shared" si="29"/>
        <v>1741</v>
      </c>
      <c r="Y84" s="189">
        <f t="shared" si="30"/>
        <v>1722</v>
      </c>
      <c r="Z84" s="189">
        <f t="shared" si="31"/>
        <v>1763</v>
      </c>
      <c r="AA84" s="189">
        <f t="shared" si="32"/>
        <v>1795</v>
      </c>
    </row>
    <row r="85" spans="1:27" ht="18" customHeight="1">
      <c r="A85" s="194" t="s">
        <v>1355</v>
      </c>
      <c r="B85" s="194" t="s">
        <v>1361</v>
      </c>
      <c r="C85" s="197" t="s">
        <v>200</v>
      </c>
      <c r="D85" s="192">
        <f>VLOOKUP($C85,'[7]2.생잔모형인구'!$C$5:$J$499,2,FALSE)</f>
        <v>196</v>
      </c>
      <c r="E85" s="201">
        <f>VLOOKUP($C85,'[7]2.생잔모형인구'!$C$5:$J$499,4,FALSE)</f>
        <v>201</v>
      </c>
      <c r="F85" s="201">
        <f>VLOOKUP($C85,'[7]2.생잔모형인구'!$C$5:$J$499,5,FALSE)</f>
        <v>198</v>
      </c>
      <c r="G85" s="201">
        <f>VLOOKUP($C85,'[7]2.생잔모형인구'!$C$5:$J$499,6,FALSE)</f>
        <v>202</v>
      </c>
      <c r="H85" s="201">
        <f>VLOOKUP($C85,'[7]2.생잔모형인구'!$C$5:$J$499,7,FALSE)</f>
        <v>207</v>
      </c>
      <c r="I85" s="201">
        <f>VLOOKUP($C85,'[7]2.생잔모형인구'!$C$5:$J$499,8,FALSE)</f>
        <v>211</v>
      </c>
      <c r="J85" s="206">
        <f>ROUND(P$5*'[7]2.생잔모형인구'!$E83,0)</f>
        <v>0</v>
      </c>
      <c r="K85" s="206">
        <f>ROUND(Q$5*'[7]2.생잔모형인구'!$E83,0)</f>
        <v>5</v>
      </c>
      <c r="L85" s="206">
        <f>ROUND(R$5*'[7]2.생잔모형인구'!$E83,0)</f>
        <v>5</v>
      </c>
      <c r="M85" s="206">
        <f>ROUND(S$5*'[7]2.생잔모형인구'!$E83,0)</f>
        <v>11</v>
      </c>
      <c r="N85" s="206">
        <f>ROUND(T$5*'[7]2.생잔모형인구'!$E83,0)</f>
        <v>11</v>
      </c>
      <c r="O85" s="206">
        <f>ROUND(U$5*'[7]2.생잔모형인구'!$E83,0)</f>
        <v>11</v>
      </c>
      <c r="P85" s="204">
        <v>0</v>
      </c>
      <c r="Q85" s="204"/>
      <c r="R85" s="206">
        <f>IF(ISERROR(VLOOKUP($C85,'2.사회적인구 행정구역별 집계'!$C$6:$M$73,2,FALSE)),0,(VLOOKUP($C85,'2.사회적인구 행정구역별 집계'!$C$6:$M$73,8,FALSE)-VLOOKUP($C85,'2.사회적인구 행정구역별 집계'!$C$6:$M$73,3,FALSE)))</f>
        <v>0</v>
      </c>
      <c r="S85" s="206">
        <f>IF(ISERROR(VLOOKUP($C85,'2.사회적인구 행정구역별 집계'!$C$6:$M$73,2,FALSE)),0,(VLOOKUP($C85,'2.사회적인구 행정구역별 집계'!$C$6:$M$73,9,FALSE)-VLOOKUP($C85,'2.사회적인구 행정구역별 집계'!$C$6:$M$73,4,FALSE)))</f>
        <v>0</v>
      </c>
      <c r="T85" s="206">
        <f>IF(ISERROR(VLOOKUP($C85,'2.사회적인구 행정구역별 집계'!$C$6:$M$73,2,FALSE)),0,(VLOOKUP($C85,'2.사회적인구 행정구역별 집계'!$C$6:$M$73,10,FALSE)-VLOOKUP($C85,'2.사회적인구 행정구역별 집계'!$C$6:$M$73,5,FALSE)))</f>
        <v>0</v>
      </c>
      <c r="U85" s="206">
        <f>IF(ISERROR(VLOOKUP($C85,'2.사회적인구 행정구역별 집계'!$C$6:$M$73,2,FALSE)),0,(VLOOKUP($C85,'2.사회적인구 행정구역별 집계'!$C$6:$M$73,11,FALSE)-VLOOKUP($C85,'2.사회적인구 행정구역별 집계'!$C$6:$M$73,6,FALSE)))</f>
        <v>0</v>
      </c>
      <c r="V85" s="189">
        <f t="shared" si="28"/>
        <v>196</v>
      </c>
      <c r="W85" s="189">
        <f t="shared" si="29"/>
        <v>196</v>
      </c>
      <c r="X85" s="189">
        <f t="shared" si="29"/>
        <v>193</v>
      </c>
      <c r="Y85" s="189">
        <f t="shared" si="30"/>
        <v>191</v>
      </c>
      <c r="Z85" s="189">
        <f t="shared" si="31"/>
        <v>196</v>
      </c>
      <c r="AA85" s="189">
        <f t="shared" si="32"/>
        <v>200</v>
      </c>
    </row>
    <row r="86" spans="1:27" ht="18" customHeight="1">
      <c r="A86" s="194" t="s">
        <v>1355</v>
      </c>
      <c r="B86" s="194" t="s">
        <v>1361</v>
      </c>
      <c r="C86" s="197" t="s">
        <v>201</v>
      </c>
      <c r="D86" s="192">
        <f>VLOOKUP($C86,'[7]2.생잔모형인구'!$C$5:$J$499,2,FALSE)</f>
        <v>103</v>
      </c>
      <c r="E86" s="201">
        <f>VLOOKUP($C86,'[7]2.생잔모형인구'!$C$5:$J$499,4,FALSE)</f>
        <v>106</v>
      </c>
      <c r="F86" s="201">
        <f>VLOOKUP($C86,'[7]2.생잔모형인구'!$C$5:$J$499,5,FALSE)</f>
        <v>104</v>
      </c>
      <c r="G86" s="201">
        <f>VLOOKUP($C86,'[7]2.생잔모형인구'!$C$5:$J$499,6,FALSE)</f>
        <v>106</v>
      </c>
      <c r="H86" s="201">
        <f>VLOOKUP($C86,'[7]2.생잔모형인구'!$C$5:$J$499,7,FALSE)</f>
        <v>109</v>
      </c>
      <c r="I86" s="201">
        <f>VLOOKUP($C86,'[7]2.생잔모형인구'!$C$5:$J$499,8,FALSE)</f>
        <v>111</v>
      </c>
      <c r="J86" s="206">
        <f>ROUND(P$5*'[7]2.생잔모형인구'!$E84,0)</f>
        <v>0</v>
      </c>
      <c r="K86" s="206">
        <f>ROUND(Q$5*'[7]2.생잔모형인구'!$E84,0)</f>
        <v>3</v>
      </c>
      <c r="L86" s="206">
        <f>ROUND(R$5*'[7]2.생잔모형인구'!$E84,0)</f>
        <v>3</v>
      </c>
      <c r="M86" s="206">
        <f>ROUND(S$5*'[7]2.생잔모형인구'!$E84,0)</f>
        <v>6</v>
      </c>
      <c r="N86" s="206">
        <f>ROUND(T$5*'[7]2.생잔모형인구'!$E84,0)</f>
        <v>6</v>
      </c>
      <c r="O86" s="206">
        <f>ROUND(U$5*'[7]2.생잔모형인구'!$E84,0)</f>
        <v>6</v>
      </c>
      <c r="P86" s="204">
        <v>0</v>
      </c>
      <c r="Q86" s="204"/>
      <c r="R86" s="206">
        <f>IF(ISERROR(VLOOKUP($C86,'2.사회적인구 행정구역별 집계'!$C$6:$M$73,2,FALSE)),0,(VLOOKUP($C86,'2.사회적인구 행정구역별 집계'!$C$6:$M$73,8,FALSE)-VLOOKUP($C86,'2.사회적인구 행정구역별 집계'!$C$6:$M$73,3,FALSE)))</f>
        <v>0</v>
      </c>
      <c r="S86" s="206">
        <f>IF(ISERROR(VLOOKUP($C86,'2.사회적인구 행정구역별 집계'!$C$6:$M$73,2,FALSE)),0,(VLOOKUP($C86,'2.사회적인구 행정구역별 집계'!$C$6:$M$73,9,FALSE)-VLOOKUP($C86,'2.사회적인구 행정구역별 집계'!$C$6:$M$73,4,FALSE)))</f>
        <v>0</v>
      </c>
      <c r="T86" s="206">
        <f>IF(ISERROR(VLOOKUP($C86,'2.사회적인구 행정구역별 집계'!$C$6:$M$73,2,FALSE)),0,(VLOOKUP($C86,'2.사회적인구 행정구역별 집계'!$C$6:$M$73,10,FALSE)-VLOOKUP($C86,'2.사회적인구 행정구역별 집계'!$C$6:$M$73,5,FALSE)))</f>
        <v>0</v>
      </c>
      <c r="U86" s="206">
        <f>IF(ISERROR(VLOOKUP($C86,'2.사회적인구 행정구역별 집계'!$C$6:$M$73,2,FALSE)),0,(VLOOKUP($C86,'2.사회적인구 행정구역별 집계'!$C$6:$M$73,11,FALSE)-VLOOKUP($C86,'2.사회적인구 행정구역별 집계'!$C$6:$M$73,6,FALSE)))</f>
        <v>0</v>
      </c>
      <c r="V86" s="189">
        <f t="shared" si="28"/>
        <v>103</v>
      </c>
      <c r="W86" s="189">
        <f t="shared" si="29"/>
        <v>103</v>
      </c>
      <c r="X86" s="189">
        <f t="shared" si="29"/>
        <v>101</v>
      </c>
      <c r="Y86" s="189">
        <f t="shared" si="30"/>
        <v>100</v>
      </c>
      <c r="Z86" s="189">
        <f t="shared" si="31"/>
        <v>103</v>
      </c>
      <c r="AA86" s="189">
        <f t="shared" si="32"/>
        <v>105</v>
      </c>
    </row>
    <row r="87" spans="1:27" ht="18" customHeight="1">
      <c r="A87" s="194" t="s">
        <v>1355</v>
      </c>
      <c r="B87" s="194" t="s">
        <v>1361</v>
      </c>
      <c r="C87" s="197" t="s">
        <v>202</v>
      </c>
      <c r="D87" s="192">
        <f>VLOOKUP($C87,'[7]2.생잔모형인구'!$C$5:$J$499,2,FALSE)</f>
        <v>85</v>
      </c>
      <c r="E87" s="201">
        <f>VLOOKUP($C87,'[7]2.생잔모형인구'!$C$5:$J$499,4,FALSE)</f>
        <v>87</v>
      </c>
      <c r="F87" s="201">
        <f>VLOOKUP($C87,'[7]2.생잔모형인구'!$C$5:$J$499,5,FALSE)</f>
        <v>86</v>
      </c>
      <c r="G87" s="201">
        <f>VLOOKUP($C87,'[7]2.생잔모형인구'!$C$5:$J$499,6,FALSE)</f>
        <v>88</v>
      </c>
      <c r="H87" s="201">
        <f>VLOOKUP($C87,'[7]2.생잔모형인구'!$C$5:$J$499,7,FALSE)</f>
        <v>90</v>
      </c>
      <c r="I87" s="201">
        <f>VLOOKUP($C87,'[7]2.생잔모형인구'!$C$5:$J$499,8,FALSE)</f>
        <v>91</v>
      </c>
      <c r="J87" s="206">
        <f>ROUND(P$5*'[7]2.생잔모형인구'!$E85,0)</f>
        <v>0</v>
      </c>
      <c r="K87" s="206">
        <f>ROUND(Q$5*'[7]2.생잔모형인구'!$E85,0)</f>
        <v>2</v>
      </c>
      <c r="L87" s="206">
        <f>ROUND(R$5*'[7]2.생잔모형인구'!$E85,0)</f>
        <v>2</v>
      </c>
      <c r="M87" s="206">
        <f>ROUND(S$5*'[7]2.생잔모형인구'!$E85,0)</f>
        <v>5</v>
      </c>
      <c r="N87" s="206">
        <f>ROUND(T$5*'[7]2.생잔모형인구'!$E85,0)</f>
        <v>5</v>
      </c>
      <c r="O87" s="206">
        <f>ROUND(U$5*'[7]2.생잔모형인구'!$E85,0)</f>
        <v>5</v>
      </c>
      <c r="P87" s="204">
        <v>0</v>
      </c>
      <c r="Q87" s="204"/>
      <c r="R87" s="206">
        <f>IF(ISERROR(VLOOKUP($C87,'2.사회적인구 행정구역별 집계'!$C$6:$M$73,2,FALSE)),0,(VLOOKUP($C87,'2.사회적인구 행정구역별 집계'!$C$6:$M$73,8,FALSE)-VLOOKUP($C87,'2.사회적인구 행정구역별 집계'!$C$6:$M$73,3,FALSE)))</f>
        <v>0</v>
      </c>
      <c r="S87" s="206">
        <f>IF(ISERROR(VLOOKUP($C87,'2.사회적인구 행정구역별 집계'!$C$6:$M$73,2,FALSE)),0,(VLOOKUP($C87,'2.사회적인구 행정구역별 집계'!$C$6:$M$73,9,FALSE)-VLOOKUP($C87,'2.사회적인구 행정구역별 집계'!$C$6:$M$73,4,FALSE)))</f>
        <v>0</v>
      </c>
      <c r="T87" s="206">
        <f>IF(ISERROR(VLOOKUP($C87,'2.사회적인구 행정구역별 집계'!$C$6:$M$73,2,FALSE)),0,(VLOOKUP($C87,'2.사회적인구 행정구역별 집계'!$C$6:$M$73,10,FALSE)-VLOOKUP($C87,'2.사회적인구 행정구역별 집계'!$C$6:$M$73,5,FALSE)))</f>
        <v>0</v>
      </c>
      <c r="U87" s="206">
        <f>IF(ISERROR(VLOOKUP($C87,'2.사회적인구 행정구역별 집계'!$C$6:$M$73,2,FALSE)),0,(VLOOKUP($C87,'2.사회적인구 행정구역별 집계'!$C$6:$M$73,11,FALSE)-VLOOKUP($C87,'2.사회적인구 행정구역별 집계'!$C$6:$M$73,6,FALSE)))</f>
        <v>0</v>
      </c>
      <c r="V87" s="189">
        <f t="shared" si="28"/>
        <v>85</v>
      </c>
      <c r="W87" s="189">
        <f t="shared" si="29"/>
        <v>85</v>
      </c>
      <c r="X87" s="189">
        <f t="shared" si="29"/>
        <v>84</v>
      </c>
      <c r="Y87" s="189">
        <f t="shared" si="30"/>
        <v>83</v>
      </c>
      <c r="Z87" s="189">
        <f t="shared" si="31"/>
        <v>85</v>
      </c>
      <c r="AA87" s="189">
        <f t="shared" si="32"/>
        <v>86</v>
      </c>
    </row>
    <row r="88" spans="1:27" ht="18" customHeight="1">
      <c r="A88" s="194" t="s">
        <v>1355</v>
      </c>
      <c r="B88" s="194" t="s">
        <v>1362</v>
      </c>
      <c r="C88" s="197" t="s">
        <v>203</v>
      </c>
      <c r="D88" s="192">
        <f>VLOOKUP($C88,'[7]2.생잔모형인구'!$C$5:$J$499,2,FALSE)</f>
        <v>147</v>
      </c>
      <c r="E88" s="201">
        <f>VLOOKUP($C88,'[7]2.생잔모형인구'!$C$5:$J$499,4,FALSE)</f>
        <v>151</v>
      </c>
      <c r="F88" s="201">
        <f>VLOOKUP($C88,'[7]2.생잔모형인구'!$C$5:$J$499,5,FALSE)</f>
        <v>149</v>
      </c>
      <c r="G88" s="201">
        <f>VLOOKUP($C88,'[7]2.생잔모형인구'!$C$5:$J$499,6,FALSE)</f>
        <v>152</v>
      </c>
      <c r="H88" s="201">
        <f>VLOOKUP($C88,'[7]2.생잔모형인구'!$C$5:$J$499,7,FALSE)</f>
        <v>155</v>
      </c>
      <c r="I88" s="201">
        <f>VLOOKUP($C88,'[7]2.생잔모형인구'!$C$5:$J$499,8,FALSE)</f>
        <v>158</v>
      </c>
      <c r="J88" s="206">
        <f>ROUND(P$5*'[7]2.생잔모형인구'!$E86,0)</f>
        <v>0</v>
      </c>
      <c r="K88" s="206">
        <f>ROUND(Q$5*'[7]2.생잔모형인구'!$E86,0)</f>
        <v>4</v>
      </c>
      <c r="L88" s="206">
        <f>ROUND(R$5*'[7]2.생잔모형인구'!$E86,0)</f>
        <v>4</v>
      </c>
      <c r="M88" s="206">
        <f>ROUND(S$5*'[7]2.생잔모형인구'!$E86,0)</f>
        <v>8</v>
      </c>
      <c r="N88" s="206">
        <f>ROUND(T$5*'[7]2.생잔모형인구'!$E86,0)</f>
        <v>8</v>
      </c>
      <c r="O88" s="206">
        <f>ROUND(U$5*'[7]2.생잔모형인구'!$E86,0)</f>
        <v>8</v>
      </c>
      <c r="P88" s="204">
        <v>0</v>
      </c>
      <c r="Q88" s="204"/>
      <c r="R88" s="206">
        <f>IF(ISERROR(VLOOKUP($C88,'2.사회적인구 행정구역별 집계'!$C$6:$M$73,2,FALSE)),0,(VLOOKUP($C88,'2.사회적인구 행정구역별 집계'!$C$6:$M$73,8,FALSE)-VLOOKUP($C88,'2.사회적인구 행정구역별 집계'!$C$6:$M$73,3,FALSE)))</f>
        <v>0</v>
      </c>
      <c r="S88" s="206">
        <f>IF(ISERROR(VLOOKUP($C88,'2.사회적인구 행정구역별 집계'!$C$6:$M$73,2,FALSE)),0,(VLOOKUP($C88,'2.사회적인구 행정구역별 집계'!$C$6:$M$73,9,FALSE)-VLOOKUP($C88,'2.사회적인구 행정구역별 집계'!$C$6:$M$73,4,FALSE)))</f>
        <v>0</v>
      </c>
      <c r="T88" s="206">
        <f>IF(ISERROR(VLOOKUP($C88,'2.사회적인구 행정구역별 집계'!$C$6:$M$73,2,FALSE)),0,(VLOOKUP($C88,'2.사회적인구 행정구역별 집계'!$C$6:$M$73,10,FALSE)-VLOOKUP($C88,'2.사회적인구 행정구역별 집계'!$C$6:$M$73,5,FALSE)))</f>
        <v>0</v>
      </c>
      <c r="U88" s="206">
        <f>IF(ISERROR(VLOOKUP($C88,'2.사회적인구 행정구역별 집계'!$C$6:$M$73,2,FALSE)),0,(VLOOKUP($C88,'2.사회적인구 행정구역별 집계'!$C$6:$M$73,11,FALSE)-VLOOKUP($C88,'2.사회적인구 행정구역별 집계'!$C$6:$M$73,6,FALSE)))</f>
        <v>0</v>
      </c>
      <c r="V88" s="189">
        <f t="shared" si="28"/>
        <v>147</v>
      </c>
      <c r="W88" s="189">
        <f t="shared" si="29"/>
        <v>147</v>
      </c>
      <c r="X88" s="189">
        <f t="shared" si="29"/>
        <v>145</v>
      </c>
      <c r="Y88" s="189">
        <f t="shared" si="30"/>
        <v>144</v>
      </c>
      <c r="Z88" s="189">
        <f t="shared" si="31"/>
        <v>147</v>
      </c>
      <c r="AA88" s="189">
        <f t="shared" si="32"/>
        <v>150</v>
      </c>
    </row>
    <row r="89" spans="1:27" ht="18" customHeight="1">
      <c r="A89" s="194" t="s">
        <v>1355</v>
      </c>
      <c r="B89" s="194" t="s">
        <v>1362</v>
      </c>
      <c r="C89" s="197" t="s">
        <v>204</v>
      </c>
      <c r="D89" s="192">
        <f>VLOOKUP($C89,'[7]2.생잔모형인구'!$C$5:$J$499,2,FALSE)</f>
        <v>103</v>
      </c>
      <c r="E89" s="201">
        <f>VLOOKUP($C89,'[7]2.생잔모형인구'!$C$5:$J$499,4,FALSE)</f>
        <v>106</v>
      </c>
      <c r="F89" s="201">
        <f>VLOOKUP($C89,'[7]2.생잔모형인구'!$C$5:$J$499,5,FALSE)</f>
        <v>104</v>
      </c>
      <c r="G89" s="201">
        <f>VLOOKUP($C89,'[7]2.생잔모형인구'!$C$5:$J$499,6,FALSE)</f>
        <v>106</v>
      </c>
      <c r="H89" s="201">
        <f>VLOOKUP($C89,'[7]2.생잔모형인구'!$C$5:$J$499,7,FALSE)</f>
        <v>109</v>
      </c>
      <c r="I89" s="201">
        <f>VLOOKUP($C89,'[7]2.생잔모형인구'!$C$5:$J$499,8,FALSE)</f>
        <v>111</v>
      </c>
      <c r="J89" s="206">
        <f>ROUND(P$5*'[7]2.생잔모형인구'!$E87,0)</f>
        <v>0</v>
      </c>
      <c r="K89" s="206">
        <f>ROUND(Q$5*'[7]2.생잔모형인구'!$E87,0)</f>
        <v>3</v>
      </c>
      <c r="L89" s="206">
        <f>ROUND(R$5*'[7]2.생잔모형인구'!$E87,0)</f>
        <v>3</v>
      </c>
      <c r="M89" s="206">
        <f>ROUND(S$5*'[7]2.생잔모형인구'!$E87,0)</f>
        <v>6</v>
      </c>
      <c r="N89" s="206">
        <f>ROUND(T$5*'[7]2.생잔모형인구'!$E87,0)</f>
        <v>6</v>
      </c>
      <c r="O89" s="206">
        <f>ROUND(U$5*'[7]2.생잔모형인구'!$E87,0)</f>
        <v>6</v>
      </c>
      <c r="P89" s="204">
        <v>0</v>
      </c>
      <c r="Q89" s="204"/>
      <c r="R89" s="206">
        <f>IF(ISERROR(VLOOKUP($C89,'2.사회적인구 행정구역별 집계'!$C$6:$M$73,2,FALSE)),0,(VLOOKUP($C89,'2.사회적인구 행정구역별 집계'!$C$6:$M$73,8,FALSE)-VLOOKUP($C89,'2.사회적인구 행정구역별 집계'!$C$6:$M$73,3,FALSE)))</f>
        <v>0</v>
      </c>
      <c r="S89" s="206">
        <f>IF(ISERROR(VLOOKUP($C89,'2.사회적인구 행정구역별 집계'!$C$6:$M$73,2,FALSE)),0,(VLOOKUP($C89,'2.사회적인구 행정구역별 집계'!$C$6:$M$73,9,FALSE)-VLOOKUP($C89,'2.사회적인구 행정구역별 집계'!$C$6:$M$73,4,FALSE)))</f>
        <v>0</v>
      </c>
      <c r="T89" s="206">
        <f>IF(ISERROR(VLOOKUP($C89,'2.사회적인구 행정구역별 집계'!$C$6:$M$73,2,FALSE)),0,(VLOOKUP($C89,'2.사회적인구 행정구역별 집계'!$C$6:$M$73,10,FALSE)-VLOOKUP($C89,'2.사회적인구 행정구역별 집계'!$C$6:$M$73,5,FALSE)))</f>
        <v>0</v>
      </c>
      <c r="U89" s="206">
        <f>IF(ISERROR(VLOOKUP($C89,'2.사회적인구 행정구역별 집계'!$C$6:$M$73,2,FALSE)),0,(VLOOKUP($C89,'2.사회적인구 행정구역별 집계'!$C$6:$M$73,11,FALSE)-VLOOKUP($C89,'2.사회적인구 행정구역별 집계'!$C$6:$M$73,6,FALSE)))</f>
        <v>0</v>
      </c>
      <c r="V89" s="189">
        <f t="shared" si="28"/>
        <v>103</v>
      </c>
      <c r="W89" s="189">
        <f t="shared" si="29"/>
        <v>103</v>
      </c>
      <c r="X89" s="189">
        <f t="shared" si="29"/>
        <v>101</v>
      </c>
      <c r="Y89" s="189">
        <f t="shared" si="30"/>
        <v>100</v>
      </c>
      <c r="Z89" s="189">
        <f t="shared" si="31"/>
        <v>103</v>
      </c>
      <c r="AA89" s="189">
        <f t="shared" si="32"/>
        <v>105</v>
      </c>
    </row>
    <row r="90" spans="1:27" ht="18" customHeight="1">
      <c r="A90" s="194" t="s">
        <v>1355</v>
      </c>
      <c r="B90" s="194" t="s">
        <v>1362</v>
      </c>
      <c r="C90" s="197" t="s">
        <v>205</v>
      </c>
      <c r="D90" s="192">
        <f>VLOOKUP($C90,'[7]2.생잔모형인구'!$C$5:$J$499,2,FALSE)</f>
        <v>199</v>
      </c>
      <c r="E90" s="201">
        <f>VLOOKUP($C90,'[7]2.생잔모형인구'!$C$5:$J$499,4,FALSE)</f>
        <v>204</v>
      </c>
      <c r="F90" s="201">
        <f>VLOOKUP($C90,'[7]2.생잔모형인구'!$C$5:$J$499,5,FALSE)</f>
        <v>201</v>
      </c>
      <c r="G90" s="201">
        <f>VLOOKUP($C90,'[7]2.생잔모형인구'!$C$5:$J$499,6,FALSE)</f>
        <v>206</v>
      </c>
      <c r="H90" s="201">
        <f>VLOOKUP($C90,'[7]2.생잔모형인구'!$C$5:$J$499,7,FALSE)</f>
        <v>210</v>
      </c>
      <c r="I90" s="201">
        <f>VLOOKUP($C90,'[7]2.생잔모형인구'!$C$5:$J$499,8,FALSE)</f>
        <v>214</v>
      </c>
      <c r="J90" s="206">
        <f>ROUND(P$5*'[7]2.생잔모형인구'!$E88,0)</f>
        <v>0</v>
      </c>
      <c r="K90" s="206">
        <f>ROUND(Q$5*'[7]2.생잔모형인구'!$E88,0)</f>
        <v>5</v>
      </c>
      <c r="L90" s="206">
        <f>ROUND(R$5*'[7]2.생잔모형인구'!$E88,0)</f>
        <v>5</v>
      </c>
      <c r="M90" s="206">
        <f>ROUND(S$5*'[7]2.생잔모형인구'!$E88,0)</f>
        <v>11</v>
      </c>
      <c r="N90" s="206">
        <f>ROUND(T$5*'[7]2.생잔모형인구'!$E88,0)</f>
        <v>11</v>
      </c>
      <c r="O90" s="206">
        <f>ROUND(U$5*'[7]2.생잔모형인구'!$E88,0)</f>
        <v>11</v>
      </c>
      <c r="P90" s="204">
        <v>0</v>
      </c>
      <c r="Q90" s="204"/>
      <c r="R90" s="206">
        <f>IF(ISERROR(VLOOKUP($C90,'2.사회적인구 행정구역별 집계'!$C$6:$M$73,2,FALSE)),0,(VLOOKUP($C90,'2.사회적인구 행정구역별 집계'!$C$6:$M$73,8,FALSE)-VLOOKUP($C90,'2.사회적인구 행정구역별 집계'!$C$6:$M$73,3,FALSE)))</f>
        <v>0</v>
      </c>
      <c r="S90" s="206">
        <f>IF(ISERROR(VLOOKUP($C90,'2.사회적인구 행정구역별 집계'!$C$6:$M$73,2,FALSE)),0,(VLOOKUP($C90,'2.사회적인구 행정구역별 집계'!$C$6:$M$73,9,FALSE)-VLOOKUP($C90,'2.사회적인구 행정구역별 집계'!$C$6:$M$73,4,FALSE)))</f>
        <v>0</v>
      </c>
      <c r="T90" s="206">
        <f>IF(ISERROR(VLOOKUP($C90,'2.사회적인구 행정구역별 집계'!$C$6:$M$73,2,FALSE)),0,(VLOOKUP($C90,'2.사회적인구 행정구역별 집계'!$C$6:$M$73,10,FALSE)-VLOOKUP($C90,'2.사회적인구 행정구역별 집계'!$C$6:$M$73,5,FALSE)))</f>
        <v>0</v>
      </c>
      <c r="U90" s="206">
        <f>IF(ISERROR(VLOOKUP($C90,'2.사회적인구 행정구역별 집계'!$C$6:$M$73,2,FALSE)),0,(VLOOKUP($C90,'2.사회적인구 행정구역별 집계'!$C$6:$M$73,11,FALSE)-VLOOKUP($C90,'2.사회적인구 행정구역별 집계'!$C$6:$M$73,6,FALSE)))</f>
        <v>0</v>
      </c>
      <c r="V90" s="189">
        <f t="shared" si="28"/>
        <v>199</v>
      </c>
      <c r="W90" s="189">
        <f t="shared" si="29"/>
        <v>199</v>
      </c>
      <c r="X90" s="189">
        <f t="shared" si="29"/>
        <v>196</v>
      </c>
      <c r="Y90" s="189">
        <f t="shared" si="30"/>
        <v>195</v>
      </c>
      <c r="Z90" s="189">
        <f t="shared" si="31"/>
        <v>199</v>
      </c>
      <c r="AA90" s="189">
        <f t="shared" si="32"/>
        <v>203</v>
      </c>
    </row>
    <row r="91" spans="1:27" ht="18" customHeight="1">
      <c r="A91" s="194" t="s">
        <v>1355</v>
      </c>
      <c r="B91" s="194" t="s">
        <v>1362</v>
      </c>
      <c r="C91" s="197" t="s">
        <v>206</v>
      </c>
      <c r="D91" s="192">
        <f>VLOOKUP($C91,'[7]2.생잔모형인구'!$C$5:$J$499,2,FALSE)</f>
        <v>153</v>
      </c>
      <c r="E91" s="201">
        <f>VLOOKUP($C91,'[7]2.생잔모형인구'!$C$5:$J$499,4,FALSE)</f>
        <v>157</v>
      </c>
      <c r="F91" s="201">
        <f>VLOOKUP($C91,'[7]2.생잔모형인구'!$C$5:$J$499,5,FALSE)</f>
        <v>155</v>
      </c>
      <c r="G91" s="201">
        <f>VLOOKUP($C91,'[7]2.생잔모형인구'!$C$5:$J$499,6,FALSE)</f>
        <v>158</v>
      </c>
      <c r="H91" s="201">
        <f>VLOOKUP($C91,'[7]2.생잔모형인구'!$C$5:$J$499,7,FALSE)</f>
        <v>162</v>
      </c>
      <c r="I91" s="201">
        <f>VLOOKUP($C91,'[7]2.생잔모형인구'!$C$5:$J$499,8,FALSE)</f>
        <v>164</v>
      </c>
      <c r="J91" s="206">
        <f>ROUND(P$5*'[7]2.생잔모형인구'!$E89,0)</f>
        <v>0</v>
      </c>
      <c r="K91" s="206">
        <f>ROUND(Q$5*'[7]2.생잔모형인구'!$E89,0)</f>
        <v>4</v>
      </c>
      <c r="L91" s="206">
        <f>ROUND(R$5*'[7]2.생잔모형인구'!$E89,0)</f>
        <v>4</v>
      </c>
      <c r="M91" s="206">
        <f>ROUND(S$5*'[7]2.생잔모형인구'!$E89,0)</f>
        <v>9</v>
      </c>
      <c r="N91" s="206">
        <f>ROUND(T$5*'[7]2.생잔모형인구'!$E89,0)</f>
        <v>9</v>
      </c>
      <c r="O91" s="206">
        <f>ROUND(U$5*'[7]2.생잔모형인구'!$E89,0)</f>
        <v>9</v>
      </c>
      <c r="P91" s="204">
        <v>0</v>
      </c>
      <c r="Q91" s="204"/>
      <c r="R91" s="206">
        <f>IF(ISERROR(VLOOKUP($C91,'2.사회적인구 행정구역별 집계'!$C$6:$M$73,2,FALSE)),0,(VLOOKUP($C91,'2.사회적인구 행정구역별 집계'!$C$6:$M$73,8,FALSE)-VLOOKUP($C91,'2.사회적인구 행정구역별 집계'!$C$6:$M$73,3,FALSE)))</f>
        <v>0</v>
      </c>
      <c r="S91" s="206">
        <f>IF(ISERROR(VLOOKUP($C91,'2.사회적인구 행정구역별 집계'!$C$6:$M$73,2,FALSE)),0,(VLOOKUP($C91,'2.사회적인구 행정구역별 집계'!$C$6:$M$73,9,FALSE)-VLOOKUP($C91,'2.사회적인구 행정구역별 집계'!$C$6:$M$73,4,FALSE)))</f>
        <v>0</v>
      </c>
      <c r="T91" s="206">
        <f>IF(ISERROR(VLOOKUP($C91,'2.사회적인구 행정구역별 집계'!$C$6:$M$73,2,FALSE)),0,(VLOOKUP($C91,'2.사회적인구 행정구역별 집계'!$C$6:$M$73,10,FALSE)-VLOOKUP($C91,'2.사회적인구 행정구역별 집계'!$C$6:$M$73,5,FALSE)))</f>
        <v>0</v>
      </c>
      <c r="U91" s="206">
        <f>IF(ISERROR(VLOOKUP($C91,'2.사회적인구 행정구역별 집계'!$C$6:$M$73,2,FALSE)),0,(VLOOKUP($C91,'2.사회적인구 행정구역별 집계'!$C$6:$M$73,11,FALSE)-VLOOKUP($C91,'2.사회적인구 행정구역별 집계'!$C$6:$M$73,6,FALSE)))</f>
        <v>0</v>
      </c>
      <c r="V91" s="189">
        <f t="shared" si="28"/>
        <v>153</v>
      </c>
      <c r="W91" s="189">
        <f t="shared" si="29"/>
        <v>153</v>
      </c>
      <c r="X91" s="189">
        <f t="shared" si="29"/>
        <v>151</v>
      </c>
      <c r="Y91" s="189">
        <f t="shared" si="30"/>
        <v>149</v>
      </c>
      <c r="Z91" s="189">
        <f t="shared" si="31"/>
        <v>153</v>
      </c>
      <c r="AA91" s="189">
        <f t="shared" si="32"/>
        <v>155</v>
      </c>
    </row>
    <row r="92" spans="1:27" ht="18" customHeight="1">
      <c r="A92" s="194" t="s">
        <v>1355</v>
      </c>
      <c r="B92" s="194" t="s">
        <v>1362</v>
      </c>
      <c r="C92" s="197" t="s">
        <v>207</v>
      </c>
      <c r="D92" s="192">
        <f>VLOOKUP($C92,'[7]2.생잔모형인구'!$C$5:$J$499,2,FALSE)</f>
        <v>67</v>
      </c>
      <c r="E92" s="201">
        <f>VLOOKUP($C92,'[7]2.생잔모형인구'!$C$5:$J$499,4,FALSE)</f>
        <v>69</v>
      </c>
      <c r="F92" s="201">
        <f>VLOOKUP($C92,'[7]2.생잔모형인구'!$C$5:$J$499,5,FALSE)</f>
        <v>68</v>
      </c>
      <c r="G92" s="201">
        <f>VLOOKUP($C92,'[7]2.생잔모형인구'!$C$5:$J$499,6,FALSE)</f>
        <v>69</v>
      </c>
      <c r="H92" s="201">
        <f>VLOOKUP($C92,'[7]2.생잔모형인구'!$C$5:$J$499,7,FALSE)</f>
        <v>71</v>
      </c>
      <c r="I92" s="201">
        <f>VLOOKUP($C92,'[7]2.생잔모형인구'!$C$5:$J$499,8,FALSE)</f>
        <v>72</v>
      </c>
      <c r="J92" s="206">
        <f>ROUND(P$5*'[7]2.생잔모형인구'!$E90,0)</f>
        <v>0</v>
      </c>
      <c r="K92" s="206">
        <f>ROUND(Q$5*'[7]2.생잔모형인구'!$E90,0)</f>
        <v>2</v>
      </c>
      <c r="L92" s="206">
        <f>ROUND(R$5*'[7]2.생잔모형인구'!$E90,0)</f>
        <v>2</v>
      </c>
      <c r="M92" s="206">
        <f>ROUND(S$5*'[7]2.생잔모형인구'!$E90,0)</f>
        <v>4</v>
      </c>
      <c r="N92" s="206">
        <f>ROUND(T$5*'[7]2.생잔모형인구'!$E90,0)</f>
        <v>4</v>
      </c>
      <c r="O92" s="206">
        <f>ROUND(U$5*'[7]2.생잔모형인구'!$E90,0)</f>
        <v>4</v>
      </c>
      <c r="P92" s="204">
        <v>0</v>
      </c>
      <c r="Q92" s="204"/>
      <c r="R92" s="206">
        <f>IF(ISERROR(VLOOKUP($C92,'2.사회적인구 행정구역별 집계'!$C$6:$M$73,2,FALSE)),0,(VLOOKUP($C92,'2.사회적인구 행정구역별 집계'!$C$6:$M$73,8,FALSE)-VLOOKUP($C92,'2.사회적인구 행정구역별 집계'!$C$6:$M$73,3,FALSE)))</f>
        <v>0</v>
      </c>
      <c r="S92" s="206">
        <f>IF(ISERROR(VLOOKUP($C92,'2.사회적인구 행정구역별 집계'!$C$6:$M$73,2,FALSE)),0,(VLOOKUP($C92,'2.사회적인구 행정구역별 집계'!$C$6:$M$73,9,FALSE)-VLOOKUP($C92,'2.사회적인구 행정구역별 집계'!$C$6:$M$73,4,FALSE)))</f>
        <v>0</v>
      </c>
      <c r="T92" s="206">
        <f>IF(ISERROR(VLOOKUP($C92,'2.사회적인구 행정구역별 집계'!$C$6:$M$73,2,FALSE)),0,(VLOOKUP($C92,'2.사회적인구 행정구역별 집계'!$C$6:$M$73,10,FALSE)-VLOOKUP($C92,'2.사회적인구 행정구역별 집계'!$C$6:$M$73,5,FALSE)))</f>
        <v>0</v>
      </c>
      <c r="U92" s="206">
        <f>IF(ISERROR(VLOOKUP($C92,'2.사회적인구 행정구역별 집계'!$C$6:$M$73,2,FALSE)),0,(VLOOKUP($C92,'2.사회적인구 행정구역별 집계'!$C$6:$M$73,11,FALSE)-VLOOKUP($C92,'2.사회적인구 행정구역별 집계'!$C$6:$M$73,6,FALSE)))</f>
        <v>0</v>
      </c>
      <c r="V92" s="189">
        <f t="shared" si="28"/>
        <v>67</v>
      </c>
      <c r="W92" s="189">
        <f t="shared" si="29"/>
        <v>67</v>
      </c>
      <c r="X92" s="189">
        <f t="shared" si="29"/>
        <v>66</v>
      </c>
      <c r="Y92" s="189">
        <f t="shared" si="30"/>
        <v>65</v>
      </c>
      <c r="Z92" s="189">
        <f t="shared" si="31"/>
        <v>67</v>
      </c>
      <c r="AA92" s="189">
        <f t="shared" si="32"/>
        <v>68</v>
      </c>
    </row>
    <row r="93" spans="1:27" ht="18" customHeight="1">
      <c r="A93" s="194" t="s">
        <v>1355</v>
      </c>
      <c r="B93" s="194" t="s">
        <v>1362</v>
      </c>
      <c r="C93" s="197" t="s">
        <v>208</v>
      </c>
      <c r="D93" s="192">
        <f>VLOOKUP($C93,'[7]2.생잔모형인구'!$C$5:$J$499,2,FALSE)</f>
        <v>65</v>
      </c>
      <c r="E93" s="201">
        <f>VLOOKUP($C93,'[7]2.생잔모형인구'!$C$5:$J$499,4,FALSE)</f>
        <v>67</v>
      </c>
      <c r="F93" s="201">
        <f>VLOOKUP($C93,'[7]2.생잔모형인구'!$C$5:$J$499,5,FALSE)</f>
        <v>66</v>
      </c>
      <c r="G93" s="201">
        <f>VLOOKUP($C93,'[7]2.생잔모형인구'!$C$5:$J$499,6,FALSE)</f>
        <v>67</v>
      </c>
      <c r="H93" s="201">
        <f>VLOOKUP($C93,'[7]2.생잔모형인구'!$C$5:$J$499,7,FALSE)</f>
        <v>69</v>
      </c>
      <c r="I93" s="201">
        <f>VLOOKUP($C93,'[7]2.생잔모형인구'!$C$5:$J$499,8,FALSE)</f>
        <v>70</v>
      </c>
      <c r="J93" s="206">
        <f>ROUND(P$5*'[7]2.생잔모형인구'!$E91,0)</f>
        <v>0</v>
      </c>
      <c r="K93" s="206">
        <f>ROUND(Q$5*'[7]2.생잔모형인구'!$E91,0)</f>
        <v>2</v>
      </c>
      <c r="L93" s="206">
        <f>ROUND(R$5*'[7]2.생잔모형인구'!$E91,0)</f>
        <v>2</v>
      </c>
      <c r="M93" s="206">
        <f>ROUND(S$5*'[7]2.생잔모형인구'!$E91,0)</f>
        <v>4</v>
      </c>
      <c r="N93" s="206">
        <f>ROUND(T$5*'[7]2.생잔모형인구'!$E91,0)</f>
        <v>4</v>
      </c>
      <c r="O93" s="206">
        <f>ROUND(U$5*'[7]2.생잔모형인구'!$E91,0)</f>
        <v>4</v>
      </c>
      <c r="P93" s="204">
        <v>0</v>
      </c>
      <c r="Q93" s="204"/>
      <c r="R93" s="206">
        <f>IF(ISERROR(VLOOKUP($C93,'2.사회적인구 행정구역별 집계'!$C$6:$M$73,2,FALSE)),0,(VLOOKUP($C93,'2.사회적인구 행정구역별 집계'!$C$6:$M$73,8,FALSE)-VLOOKUP($C93,'2.사회적인구 행정구역별 집계'!$C$6:$M$73,3,FALSE)))</f>
        <v>0</v>
      </c>
      <c r="S93" s="206">
        <f>IF(ISERROR(VLOOKUP($C93,'2.사회적인구 행정구역별 집계'!$C$6:$M$73,2,FALSE)),0,(VLOOKUP($C93,'2.사회적인구 행정구역별 집계'!$C$6:$M$73,9,FALSE)-VLOOKUP($C93,'2.사회적인구 행정구역별 집계'!$C$6:$M$73,4,FALSE)))</f>
        <v>0</v>
      </c>
      <c r="T93" s="206">
        <f>IF(ISERROR(VLOOKUP($C93,'2.사회적인구 행정구역별 집계'!$C$6:$M$73,2,FALSE)),0,(VLOOKUP($C93,'2.사회적인구 행정구역별 집계'!$C$6:$M$73,10,FALSE)-VLOOKUP($C93,'2.사회적인구 행정구역별 집계'!$C$6:$M$73,5,FALSE)))</f>
        <v>0</v>
      </c>
      <c r="U93" s="206">
        <f>IF(ISERROR(VLOOKUP($C93,'2.사회적인구 행정구역별 집계'!$C$6:$M$73,2,FALSE)),0,(VLOOKUP($C93,'2.사회적인구 행정구역별 집계'!$C$6:$M$73,11,FALSE)-VLOOKUP($C93,'2.사회적인구 행정구역별 집계'!$C$6:$M$73,6,FALSE)))</f>
        <v>0</v>
      </c>
      <c r="V93" s="189">
        <f t="shared" si="28"/>
        <v>65</v>
      </c>
      <c r="W93" s="189">
        <f t="shared" si="29"/>
        <v>65</v>
      </c>
      <c r="X93" s="189">
        <f t="shared" si="29"/>
        <v>64</v>
      </c>
      <c r="Y93" s="189">
        <f t="shared" si="30"/>
        <v>63</v>
      </c>
      <c r="Z93" s="189">
        <f t="shared" si="31"/>
        <v>65</v>
      </c>
      <c r="AA93" s="189">
        <f t="shared" si="32"/>
        <v>66</v>
      </c>
    </row>
    <row r="94" spans="1:27" ht="18" customHeight="1">
      <c r="A94" s="195" t="s">
        <v>1363</v>
      </c>
      <c r="B94" s="232" t="s">
        <v>1364</v>
      </c>
      <c r="C94" s="232"/>
      <c r="D94" s="196">
        <f>SUM(D95:D125)</f>
        <v>5357</v>
      </c>
      <c r="E94" s="196">
        <f t="shared" ref="E94:I94" si="33">SUM(E95:E125)</f>
        <v>5502</v>
      </c>
      <c r="F94" s="196">
        <f t="shared" si="33"/>
        <v>5421</v>
      </c>
      <c r="G94" s="196">
        <f t="shared" si="33"/>
        <v>5534</v>
      </c>
      <c r="H94" s="196">
        <f t="shared" si="33"/>
        <v>5658</v>
      </c>
      <c r="I94" s="196">
        <f t="shared" si="33"/>
        <v>5754</v>
      </c>
      <c r="J94" s="205">
        <f>SUM(J95:J125)</f>
        <v>0</v>
      </c>
      <c r="K94" s="205">
        <f t="shared" ref="K94:L94" si="34">SUM(K95:K125)</f>
        <v>139</v>
      </c>
      <c r="L94" s="205">
        <f t="shared" si="34"/>
        <v>138</v>
      </c>
      <c r="M94" s="205">
        <f t="shared" ref="M94" si="35">SUM(M95:M125)</f>
        <v>307</v>
      </c>
      <c r="N94" s="205">
        <f t="shared" ref="N94" si="36">SUM(N95:N125)</f>
        <v>307</v>
      </c>
      <c r="O94" s="205">
        <f t="shared" ref="O94" si="37">SUM(O95:O125)</f>
        <v>307</v>
      </c>
      <c r="P94" s="205">
        <f>SUM(P95:P125)</f>
        <v>0</v>
      </c>
      <c r="Q94" s="205">
        <f t="shared" ref="Q94:R94" si="38">SUM(Q95:Q125)</f>
        <v>0</v>
      </c>
      <c r="R94" s="205">
        <f t="shared" si="38"/>
        <v>0</v>
      </c>
      <c r="S94" s="205">
        <f t="shared" ref="S94" si="39">SUM(S95:S125)</f>
        <v>0</v>
      </c>
      <c r="T94" s="205">
        <f t="shared" ref="T94" si="40">SUM(T95:T125)</f>
        <v>0</v>
      </c>
      <c r="U94" s="205">
        <f t="shared" ref="U94" si="41">SUM(U95:U125)</f>
        <v>0</v>
      </c>
      <c r="V94" s="205">
        <f>SUM(V95:V125)</f>
        <v>5357</v>
      </c>
      <c r="W94" s="205">
        <f t="shared" ref="W94:X94" si="42">SUM(W95:W125)</f>
        <v>5363</v>
      </c>
      <c r="X94" s="205">
        <f t="shared" si="42"/>
        <v>5283</v>
      </c>
      <c r="Y94" s="205">
        <f t="shared" ref="Y94" si="43">SUM(Y95:Y125)</f>
        <v>5227</v>
      </c>
      <c r="Z94" s="205">
        <f t="shared" ref="Z94" si="44">SUM(Z95:Z125)</f>
        <v>5351</v>
      </c>
      <c r="AA94" s="205">
        <f t="shared" ref="AA94" si="45">SUM(AA95:AA125)</f>
        <v>5447</v>
      </c>
    </row>
    <row r="95" spans="1:27" ht="18" customHeight="1">
      <c r="A95" s="194" t="s">
        <v>1363</v>
      </c>
      <c r="B95" s="194" t="s">
        <v>1365</v>
      </c>
      <c r="C95" s="197" t="s">
        <v>1366</v>
      </c>
      <c r="D95" s="192">
        <f>VLOOKUP($C95,'[7]2.생잔모형인구'!$C$5:$J$499,2,FALSE)</f>
        <v>223</v>
      </c>
      <c r="E95" s="201">
        <f>VLOOKUP($C95,'[7]2.생잔모형인구'!$C$5:$J$499,4,FALSE)</f>
        <v>229</v>
      </c>
      <c r="F95" s="201">
        <f>VLOOKUP($C95,'[7]2.생잔모형인구'!$C$5:$J$499,5,FALSE)</f>
        <v>226</v>
      </c>
      <c r="G95" s="201">
        <f>VLOOKUP($C95,'[7]2.생잔모형인구'!$C$5:$J$499,6,FALSE)</f>
        <v>230</v>
      </c>
      <c r="H95" s="201">
        <f>VLOOKUP($C95,'[7]2.생잔모형인구'!$C$5:$J$499,7,FALSE)</f>
        <v>236</v>
      </c>
      <c r="I95" s="201">
        <f>VLOOKUP($C95,'[7]2.생잔모형인구'!$C$5:$J$499,8,FALSE)</f>
        <v>240</v>
      </c>
      <c r="J95" s="206">
        <f>ROUND(P$5*'[7]2.생잔모형인구'!$E93,0)</f>
        <v>0</v>
      </c>
      <c r="K95" s="206">
        <f>ROUND(Q$5*'[7]2.생잔모형인구'!$E93,0)</f>
        <v>6</v>
      </c>
      <c r="L95" s="206">
        <f>ROUND(R$5*'[7]2.생잔모형인구'!$E93,0)</f>
        <v>6</v>
      </c>
      <c r="M95" s="206">
        <f>ROUND(S$5*'[7]2.생잔모형인구'!$E93,0)</f>
        <v>13</v>
      </c>
      <c r="N95" s="206">
        <f>ROUND(T$5*'[7]2.생잔모형인구'!$E93,0)</f>
        <v>13</v>
      </c>
      <c r="O95" s="206">
        <f>ROUND(U$5*'[7]2.생잔모형인구'!$E93,0)</f>
        <v>13</v>
      </c>
      <c r="P95" s="204">
        <v>0</v>
      </c>
      <c r="Q95" s="204"/>
      <c r="R95" s="206">
        <f>IF(ISERROR(VLOOKUP($C95,'2.사회적인구 행정구역별 집계'!$C$6:$M$73,2,FALSE)),0,(VLOOKUP($C95,'2.사회적인구 행정구역별 집계'!$C$6:$M$73,8,FALSE)-VLOOKUP($C95,'2.사회적인구 행정구역별 집계'!$C$6:$M$73,3,FALSE)))</f>
        <v>0</v>
      </c>
      <c r="S95" s="206">
        <f>IF(ISERROR(VLOOKUP($C95,'2.사회적인구 행정구역별 집계'!$C$6:$M$73,2,FALSE)),0,(VLOOKUP($C95,'2.사회적인구 행정구역별 집계'!$C$6:$M$73,9,FALSE)-VLOOKUP($C95,'2.사회적인구 행정구역별 집계'!$C$6:$M$73,4,FALSE)))</f>
        <v>0</v>
      </c>
      <c r="T95" s="206">
        <f>IF(ISERROR(VLOOKUP($C95,'2.사회적인구 행정구역별 집계'!$C$6:$M$73,2,FALSE)),0,(VLOOKUP($C95,'2.사회적인구 행정구역별 집계'!$C$6:$M$73,10,FALSE)-VLOOKUP($C95,'2.사회적인구 행정구역별 집계'!$C$6:$M$73,5,FALSE)))</f>
        <v>0</v>
      </c>
      <c r="U95" s="206">
        <f>IF(ISERROR(VLOOKUP($C95,'2.사회적인구 행정구역별 집계'!$C$6:$M$73,2,FALSE)),0,(VLOOKUP($C95,'2.사회적인구 행정구역별 집계'!$C$6:$M$73,11,FALSE)-VLOOKUP($C95,'2.사회적인구 행정구역별 집계'!$C$6:$M$73,6,FALSE)))</f>
        <v>0</v>
      </c>
      <c r="V95" s="189">
        <f t="shared" ref="V95:V125" si="46">D95-J95+P95</f>
        <v>223</v>
      </c>
      <c r="W95" s="189">
        <f t="shared" ref="W95:X125" si="47">E95-K95+Q95</f>
        <v>223</v>
      </c>
      <c r="X95" s="189">
        <f t="shared" si="47"/>
        <v>220</v>
      </c>
      <c r="Y95" s="189">
        <f t="shared" ref="Y95:Y125" si="48">G95-M95+S95</f>
        <v>217</v>
      </c>
      <c r="Z95" s="189">
        <f t="shared" ref="Z95:Z125" si="49">H95-N95+T95</f>
        <v>223</v>
      </c>
      <c r="AA95" s="189">
        <f t="shared" ref="AA95:AA125" si="50">I95-O95+U95</f>
        <v>227</v>
      </c>
    </row>
    <row r="96" spans="1:27" ht="18" customHeight="1">
      <c r="A96" s="194" t="s">
        <v>1363</v>
      </c>
      <c r="B96" s="194" t="s">
        <v>1365</v>
      </c>
      <c r="C96" s="197" t="s">
        <v>211</v>
      </c>
      <c r="D96" s="192">
        <f>VLOOKUP($C96,'[7]2.생잔모형인구'!$C$5:$J$499,2,FALSE)</f>
        <v>140</v>
      </c>
      <c r="E96" s="201">
        <f>VLOOKUP($C96,'[7]2.생잔모형인구'!$C$5:$J$499,4,FALSE)</f>
        <v>144</v>
      </c>
      <c r="F96" s="201">
        <f>VLOOKUP($C96,'[7]2.생잔모형인구'!$C$5:$J$499,5,FALSE)</f>
        <v>142</v>
      </c>
      <c r="G96" s="201">
        <f>VLOOKUP($C96,'[7]2.생잔모형인구'!$C$5:$J$499,6,FALSE)</f>
        <v>145</v>
      </c>
      <c r="H96" s="201">
        <f>VLOOKUP($C96,'[7]2.생잔모형인구'!$C$5:$J$499,7,FALSE)</f>
        <v>148</v>
      </c>
      <c r="I96" s="201">
        <f>VLOOKUP($C96,'[7]2.생잔모형인구'!$C$5:$J$499,8,FALSE)</f>
        <v>150</v>
      </c>
      <c r="J96" s="206">
        <f>ROUND(P$5*'[7]2.생잔모형인구'!$E94,0)</f>
        <v>0</v>
      </c>
      <c r="K96" s="206">
        <f>ROUND(Q$5*'[7]2.생잔모형인구'!$E94,0)</f>
        <v>4</v>
      </c>
      <c r="L96" s="206">
        <f>ROUND(R$5*'[7]2.생잔모형인구'!$E94,0)</f>
        <v>4</v>
      </c>
      <c r="M96" s="206">
        <f>ROUND(S$5*'[7]2.생잔모형인구'!$E94,0)</f>
        <v>8</v>
      </c>
      <c r="N96" s="206">
        <f>ROUND(T$5*'[7]2.생잔모형인구'!$E94,0)</f>
        <v>8</v>
      </c>
      <c r="O96" s="206">
        <f>ROUND(U$5*'[7]2.생잔모형인구'!$E94,0)</f>
        <v>8</v>
      </c>
      <c r="P96" s="204">
        <v>0</v>
      </c>
      <c r="Q96" s="204"/>
      <c r="R96" s="206">
        <f>IF(ISERROR(VLOOKUP($C96,'2.사회적인구 행정구역별 집계'!$C$6:$M$73,2,FALSE)),0,(VLOOKUP($C96,'2.사회적인구 행정구역별 집계'!$C$6:$M$73,8,FALSE)-VLOOKUP($C96,'2.사회적인구 행정구역별 집계'!$C$6:$M$73,3,FALSE)))</f>
        <v>0</v>
      </c>
      <c r="S96" s="206">
        <f>IF(ISERROR(VLOOKUP($C96,'2.사회적인구 행정구역별 집계'!$C$6:$M$73,2,FALSE)),0,(VLOOKUP($C96,'2.사회적인구 행정구역별 집계'!$C$6:$M$73,9,FALSE)-VLOOKUP($C96,'2.사회적인구 행정구역별 집계'!$C$6:$M$73,4,FALSE)))</f>
        <v>0</v>
      </c>
      <c r="T96" s="206">
        <f>IF(ISERROR(VLOOKUP($C96,'2.사회적인구 행정구역별 집계'!$C$6:$M$73,2,FALSE)),0,(VLOOKUP($C96,'2.사회적인구 행정구역별 집계'!$C$6:$M$73,10,FALSE)-VLOOKUP($C96,'2.사회적인구 행정구역별 집계'!$C$6:$M$73,5,FALSE)))</f>
        <v>0</v>
      </c>
      <c r="U96" s="206">
        <f>IF(ISERROR(VLOOKUP($C96,'2.사회적인구 행정구역별 집계'!$C$6:$M$73,2,FALSE)),0,(VLOOKUP($C96,'2.사회적인구 행정구역별 집계'!$C$6:$M$73,11,FALSE)-VLOOKUP($C96,'2.사회적인구 행정구역별 집계'!$C$6:$M$73,6,FALSE)))</f>
        <v>0</v>
      </c>
      <c r="V96" s="189">
        <f t="shared" si="46"/>
        <v>140</v>
      </c>
      <c r="W96" s="189">
        <f t="shared" si="47"/>
        <v>140</v>
      </c>
      <c r="X96" s="189">
        <f t="shared" si="47"/>
        <v>138</v>
      </c>
      <c r="Y96" s="189">
        <f t="shared" si="48"/>
        <v>137</v>
      </c>
      <c r="Z96" s="189">
        <f t="shared" si="49"/>
        <v>140</v>
      </c>
      <c r="AA96" s="189">
        <f t="shared" si="50"/>
        <v>142</v>
      </c>
    </row>
    <row r="97" spans="1:27" ht="18" customHeight="1">
      <c r="A97" s="194" t="s">
        <v>1363</v>
      </c>
      <c r="B97" s="194" t="s">
        <v>1367</v>
      </c>
      <c r="C97" s="197" t="s">
        <v>212</v>
      </c>
      <c r="D97" s="192">
        <f>VLOOKUP($C97,'[7]2.생잔모형인구'!$C$5:$J$499,2,FALSE)</f>
        <v>133</v>
      </c>
      <c r="E97" s="201">
        <f>VLOOKUP($C97,'[7]2.생잔모형인구'!$C$5:$J$499,4,FALSE)</f>
        <v>137</v>
      </c>
      <c r="F97" s="201">
        <f>VLOOKUP($C97,'[7]2.생잔모형인구'!$C$5:$J$499,5,FALSE)</f>
        <v>135</v>
      </c>
      <c r="G97" s="201">
        <f>VLOOKUP($C97,'[7]2.생잔모형인구'!$C$5:$J$499,6,FALSE)</f>
        <v>137</v>
      </c>
      <c r="H97" s="201">
        <f>VLOOKUP($C97,'[7]2.생잔모형인구'!$C$5:$J$499,7,FALSE)</f>
        <v>140</v>
      </c>
      <c r="I97" s="201">
        <f>VLOOKUP($C97,'[7]2.생잔모형인구'!$C$5:$J$499,8,FALSE)</f>
        <v>143</v>
      </c>
      <c r="J97" s="206">
        <f>ROUND(P$5*'[7]2.생잔모형인구'!$E95,0)</f>
        <v>0</v>
      </c>
      <c r="K97" s="206">
        <f>ROUND(Q$5*'[7]2.생잔모형인구'!$E95,0)</f>
        <v>3</v>
      </c>
      <c r="L97" s="206">
        <f>ROUND(R$5*'[7]2.생잔모형인구'!$E95,0)</f>
        <v>3</v>
      </c>
      <c r="M97" s="206">
        <f>ROUND(S$5*'[7]2.생잔모형인구'!$E95,0)</f>
        <v>8</v>
      </c>
      <c r="N97" s="206">
        <f>ROUND(T$5*'[7]2.생잔모형인구'!$E95,0)</f>
        <v>8</v>
      </c>
      <c r="O97" s="206">
        <f>ROUND(U$5*'[7]2.생잔모형인구'!$E95,0)</f>
        <v>8</v>
      </c>
      <c r="P97" s="204">
        <v>0</v>
      </c>
      <c r="Q97" s="204"/>
      <c r="R97" s="206">
        <f>IF(ISERROR(VLOOKUP($C97,'2.사회적인구 행정구역별 집계'!$C$6:$M$73,2,FALSE)),0,(VLOOKUP($C97,'2.사회적인구 행정구역별 집계'!$C$6:$M$73,8,FALSE)-VLOOKUP($C97,'2.사회적인구 행정구역별 집계'!$C$6:$M$73,3,FALSE)))</f>
        <v>0</v>
      </c>
      <c r="S97" s="206">
        <f>IF(ISERROR(VLOOKUP($C97,'2.사회적인구 행정구역별 집계'!$C$6:$M$73,2,FALSE)),0,(VLOOKUP($C97,'2.사회적인구 행정구역별 집계'!$C$6:$M$73,9,FALSE)-VLOOKUP($C97,'2.사회적인구 행정구역별 집계'!$C$6:$M$73,4,FALSE)))</f>
        <v>0</v>
      </c>
      <c r="T97" s="206">
        <f>IF(ISERROR(VLOOKUP($C97,'2.사회적인구 행정구역별 집계'!$C$6:$M$73,2,FALSE)),0,(VLOOKUP($C97,'2.사회적인구 행정구역별 집계'!$C$6:$M$73,10,FALSE)-VLOOKUP($C97,'2.사회적인구 행정구역별 집계'!$C$6:$M$73,5,FALSE)))</f>
        <v>0</v>
      </c>
      <c r="U97" s="206">
        <f>IF(ISERROR(VLOOKUP($C97,'2.사회적인구 행정구역별 집계'!$C$6:$M$73,2,FALSE)),0,(VLOOKUP($C97,'2.사회적인구 행정구역별 집계'!$C$6:$M$73,11,FALSE)-VLOOKUP($C97,'2.사회적인구 행정구역별 집계'!$C$6:$M$73,6,FALSE)))</f>
        <v>0</v>
      </c>
      <c r="V97" s="189">
        <f t="shared" si="46"/>
        <v>133</v>
      </c>
      <c r="W97" s="189">
        <f t="shared" si="47"/>
        <v>134</v>
      </c>
      <c r="X97" s="189">
        <f t="shared" si="47"/>
        <v>132</v>
      </c>
      <c r="Y97" s="189">
        <f t="shared" si="48"/>
        <v>129</v>
      </c>
      <c r="Z97" s="189">
        <f t="shared" si="49"/>
        <v>132</v>
      </c>
      <c r="AA97" s="189">
        <f t="shared" si="50"/>
        <v>135</v>
      </c>
    </row>
    <row r="98" spans="1:27" ht="18" customHeight="1">
      <c r="A98" s="194" t="s">
        <v>1363</v>
      </c>
      <c r="B98" s="194" t="s">
        <v>1367</v>
      </c>
      <c r="C98" s="197" t="s">
        <v>213</v>
      </c>
      <c r="D98" s="192">
        <f>VLOOKUP($C98,'[7]2.생잔모형인구'!$C$5:$J$499,2,FALSE)</f>
        <v>190</v>
      </c>
      <c r="E98" s="201">
        <f>VLOOKUP($C98,'[7]2.생잔모형인구'!$C$5:$J$499,4,FALSE)</f>
        <v>195</v>
      </c>
      <c r="F98" s="201">
        <f>VLOOKUP($C98,'[7]2.생잔모형인구'!$C$5:$J$499,5,FALSE)</f>
        <v>192</v>
      </c>
      <c r="G98" s="201">
        <f>VLOOKUP($C98,'[7]2.생잔모형인구'!$C$5:$J$499,6,FALSE)</f>
        <v>196</v>
      </c>
      <c r="H98" s="201">
        <f>VLOOKUP($C98,'[7]2.생잔모형인구'!$C$5:$J$499,7,FALSE)</f>
        <v>201</v>
      </c>
      <c r="I98" s="201">
        <f>VLOOKUP($C98,'[7]2.생잔모형인구'!$C$5:$J$499,8,FALSE)</f>
        <v>204</v>
      </c>
      <c r="J98" s="206">
        <f>ROUND(P$5*'[7]2.생잔모형인구'!$E96,0)</f>
        <v>0</v>
      </c>
      <c r="K98" s="206">
        <f>ROUND(Q$5*'[7]2.생잔모형인구'!$E96,0)</f>
        <v>5</v>
      </c>
      <c r="L98" s="206">
        <f>ROUND(R$5*'[7]2.생잔모형인구'!$E96,0)</f>
        <v>5</v>
      </c>
      <c r="M98" s="206">
        <f>ROUND(S$5*'[7]2.생잔모형인구'!$E96,0)</f>
        <v>11</v>
      </c>
      <c r="N98" s="206">
        <f>ROUND(T$5*'[7]2.생잔모형인구'!$E96,0)</f>
        <v>11</v>
      </c>
      <c r="O98" s="206">
        <f>ROUND(U$5*'[7]2.생잔모형인구'!$E96,0)</f>
        <v>11</v>
      </c>
      <c r="P98" s="204">
        <v>0</v>
      </c>
      <c r="Q98" s="204"/>
      <c r="R98" s="206">
        <f>IF(ISERROR(VLOOKUP($C98,'2.사회적인구 행정구역별 집계'!$C$6:$M$73,2,FALSE)),0,(VLOOKUP($C98,'2.사회적인구 행정구역별 집계'!$C$6:$M$73,8,FALSE)-VLOOKUP($C98,'2.사회적인구 행정구역별 집계'!$C$6:$M$73,3,FALSE)))</f>
        <v>0</v>
      </c>
      <c r="S98" s="206">
        <f>IF(ISERROR(VLOOKUP($C98,'2.사회적인구 행정구역별 집계'!$C$6:$M$73,2,FALSE)),0,(VLOOKUP($C98,'2.사회적인구 행정구역별 집계'!$C$6:$M$73,9,FALSE)-VLOOKUP($C98,'2.사회적인구 행정구역별 집계'!$C$6:$M$73,4,FALSE)))</f>
        <v>0</v>
      </c>
      <c r="T98" s="206">
        <f>IF(ISERROR(VLOOKUP($C98,'2.사회적인구 행정구역별 집계'!$C$6:$M$73,2,FALSE)),0,(VLOOKUP($C98,'2.사회적인구 행정구역별 집계'!$C$6:$M$73,10,FALSE)-VLOOKUP($C98,'2.사회적인구 행정구역별 집계'!$C$6:$M$73,5,FALSE)))</f>
        <v>0</v>
      </c>
      <c r="U98" s="206">
        <f>IF(ISERROR(VLOOKUP($C98,'2.사회적인구 행정구역별 집계'!$C$6:$M$73,2,FALSE)),0,(VLOOKUP($C98,'2.사회적인구 행정구역별 집계'!$C$6:$M$73,11,FALSE)-VLOOKUP($C98,'2.사회적인구 행정구역별 집계'!$C$6:$M$73,6,FALSE)))</f>
        <v>0</v>
      </c>
      <c r="V98" s="189">
        <f t="shared" si="46"/>
        <v>190</v>
      </c>
      <c r="W98" s="189">
        <f t="shared" si="47"/>
        <v>190</v>
      </c>
      <c r="X98" s="189">
        <f t="shared" si="47"/>
        <v>187</v>
      </c>
      <c r="Y98" s="189">
        <f t="shared" si="48"/>
        <v>185</v>
      </c>
      <c r="Z98" s="189">
        <f t="shared" si="49"/>
        <v>190</v>
      </c>
      <c r="AA98" s="189">
        <f t="shared" si="50"/>
        <v>193</v>
      </c>
    </row>
    <row r="99" spans="1:27" ht="18" customHeight="1">
      <c r="A99" s="194" t="s">
        <v>1363</v>
      </c>
      <c r="B99" s="194" t="s">
        <v>1367</v>
      </c>
      <c r="C99" s="197" t="s">
        <v>214</v>
      </c>
      <c r="D99" s="192">
        <f>VLOOKUP($C99,'[7]2.생잔모형인구'!$C$5:$J$499,2,FALSE)</f>
        <v>147</v>
      </c>
      <c r="E99" s="201">
        <f>VLOOKUP($C99,'[7]2.생잔모형인구'!$C$5:$J$499,4,FALSE)</f>
        <v>151</v>
      </c>
      <c r="F99" s="201">
        <f>VLOOKUP($C99,'[7]2.생잔모형인구'!$C$5:$J$499,5,FALSE)</f>
        <v>149</v>
      </c>
      <c r="G99" s="201">
        <f>VLOOKUP($C99,'[7]2.생잔모형인구'!$C$5:$J$499,6,FALSE)</f>
        <v>152</v>
      </c>
      <c r="H99" s="201">
        <f>VLOOKUP($C99,'[7]2.생잔모형인구'!$C$5:$J$499,7,FALSE)</f>
        <v>155</v>
      </c>
      <c r="I99" s="201">
        <f>VLOOKUP($C99,'[7]2.생잔모형인구'!$C$5:$J$499,8,FALSE)</f>
        <v>158</v>
      </c>
      <c r="J99" s="206">
        <f>ROUND(P$5*'[7]2.생잔모형인구'!$E97,0)</f>
        <v>0</v>
      </c>
      <c r="K99" s="206">
        <f>ROUND(Q$5*'[7]2.생잔모형인구'!$E97,0)</f>
        <v>4</v>
      </c>
      <c r="L99" s="206">
        <f>ROUND(R$5*'[7]2.생잔모형인구'!$E97,0)</f>
        <v>4</v>
      </c>
      <c r="M99" s="206">
        <f>ROUND(S$5*'[7]2.생잔모형인구'!$E97,0)</f>
        <v>8</v>
      </c>
      <c r="N99" s="206">
        <f>ROUND(T$5*'[7]2.생잔모형인구'!$E97,0)</f>
        <v>8</v>
      </c>
      <c r="O99" s="206">
        <f>ROUND(U$5*'[7]2.생잔모형인구'!$E97,0)</f>
        <v>8</v>
      </c>
      <c r="P99" s="204">
        <v>0</v>
      </c>
      <c r="Q99" s="204"/>
      <c r="R99" s="206">
        <f>IF(ISERROR(VLOOKUP($C99,'2.사회적인구 행정구역별 집계'!$C$6:$M$73,2,FALSE)),0,(VLOOKUP($C99,'2.사회적인구 행정구역별 집계'!$C$6:$M$73,8,FALSE)-VLOOKUP($C99,'2.사회적인구 행정구역별 집계'!$C$6:$M$73,3,FALSE)))</f>
        <v>0</v>
      </c>
      <c r="S99" s="206">
        <f>IF(ISERROR(VLOOKUP($C99,'2.사회적인구 행정구역별 집계'!$C$6:$M$73,2,FALSE)),0,(VLOOKUP($C99,'2.사회적인구 행정구역별 집계'!$C$6:$M$73,9,FALSE)-VLOOKUP($C99,'2.사회적인구 행정구역별 집계'!$C$6:$M$73,4,FALSE)))</f>
        <v>0</v>
      </c>
      <c r="T99" s="206">
        <f>IF(ISERROR(VLOOKUP($C99,'2.사회적인구 행정구역별 집계'!$C$6:$M$73,2,FALSE)),0,(VLOOKUP($C99,'2.사회적인구 행정구역별 집계'!$C$6:$M$73,10,FALSE)-VLOOKUP($C99,'2.사회적인구 행정구역별 집계'!$C$6:$M$73,5,FALSE)))</f>
        <v>0</v>
      </c>
      <c r="U99" s="206">
        <f>IF(ISERROR(VLOOKUP($C99,'2.사회적인구 행정구역별 집계'!$C$6:$M$73,2,FALSE)),0,(VLOOKUP($C99,'2.사회적인구 행정구역별 집계'!$C$6:$M$73,11,FALSE)-VLOOKUP($C99,'2.사회적인구 행정구역별 집계'!$C$6:$M$73,6,FALSE)))</f>
        <v>0</v>
      </c>
      <c r="V99" s="189">
        <f t="shared" si="46"/>
        <v>147</v>
      </c>
      <c r="W99" s="189">
        <f t="shared" si="47"/>
        <v>147</v>
      </c>
      <c r="X99" s="189">
        <f t="shared" si="47"/>
        <v>145</v>
      </c>
      <c r="Y99" s="189">
        <f t="shared" si="48"/>
        <v>144</v>
      </c>
      <c r="Z99" s="189">
        <f t="shared" si="49"/>
        <v>147</v>
      </c>
      <c r="AA99" s="189">
        <f t="shared" si="50"/>
        <v>150</v>
      </c>
    </row>
    <row r="100" spans="1:27" ht="18" customHeight="1">
      <c r="A100" s="194" t="s">
        <v>1363</v>
      </c>
      <c r="B100" s="194" t="s">
        <v>1368</v>
      </c>
      <c r="C100" s="197" t="s">
        <v>215</v>
      </c>
      <c r="D100" s="192">
        <f>VLOOKUP($C100,'[7]2.생잔모형인구'!$C$5:$J$499,2,FALSE)</f>
        <v>123</v>
      </c>
      <c r="E100" s="201">
        <f>VLOOKUP($C100,'[7]2.생잔모형인구'!$C$5:$J$499,4,FALSE)</f>
        <v>126</v>
      </c>
      <c r="F100" s="201">
        <f>VLOOKUP($C100,'[7]2.생잔모형인구'!$C$5:$J$499,5,FALSE)</f>
        <v>124</v>
      </c>
      <c r="G100" s="201">
        <f>VLOOKUP($C100,'[7]2.생잔모형인구'!$C$5:$J$499,6,FALSE)</f>
        <v>127</v>
      </c>
      <c r="H100" s="201">
        <f>VLOOKUP($C100,'[7]2.생잔모형인구'!$C$5:$J$499,7,FALSE)</f>
        <v>130</v>
      </c>
      <c r="I100" s="201">
        <f>VLOOKUP($C100,'[7]2.생잔모형인구'!$C$5:$J$499,8,FALSE)</f>
        <v>132</v>
      </c>
      <c r="J100" s="206">
        <f>ROUND(P$5*'[7]2.생잔모형인구'!$E98,0)</f>
        <v>0</v>
      </c>
      <c r="K100" s="206">
        <f>ROUND(Q$5*'[7]2.생잔모형인구'!$E98,0)</f>
        <v>3</v>
      </c>
      <c r="L100" s="206">
        <f>ROUND(R$5*'[7]2.생잔모형인구'!$E98,0)</f>
        <v>3</v>
      </c>
      <c r="M100" s="206">
        <f>ROUND(S$5*'[7]2.생잔모형인구'!$E98,0)</f>
        <v>7</v>
      </c>
      <c r="N100" s="206">
        <f>ROUND(T$5*'[7]2.생잔모형인구'!$E98,0)</f>
        <v>7</v>
      </c>
      <c r="O100" s="206">
        <f>ROUND(U$5*'[7]2.생잔모형인구'!$E98,0)</f>
        <v>7</v>
      </c>
      <c r="P100" s="204">
        <v>0</v>
      </c>
      <c r="Q100" s="204"/>
      <c r="R100" s="206">
        <f>IF(ISERROR(VLOOKUP($C100,'2.사회적인구 행정구역별 집계'!$C$6:$M$73,2,FALSE)),0,(VLOOKUP($C100,'2.사회적인구 행정구역별 집계'!$C$6:$M$73,8,FALSE)-VLOOKUP($C100,'2.사회적인구 행정구역별 집계'!$C$6:$M$73,3,FALSE)))</f>
        <v>0</v>
      </c>
      <c r="S100" s="206">
        <f>IF(ISERROR(VLOOKUP($C100,'2.사회적인구 행정구역별 집계'!$C$6:$M$73,2,FALSE)),0,(VLOOKUP($C100,'2.사회적인구 행정구역별 집계'!$C$6:$M$73,9,FALSE)-VLOOKUP($C100,'2.사회적인구 행정구역별 집계'!$C$6:$M$73,4,FALSE)))</f>
        <v>0</v>
      </c>
      <c r="T100" s="206">
        <f>IF(ISERROR(VLOOKUP($C100,'2.사회적인구 행정구역별 집계'!$C$6:$M$73,2,FALSE)),0,(VLOOKUP($C100,'2.사회적인구 행정구역별 집계'!$C$6:$M$73,10,FALSE)-VLOOKUP($C100,'2.사회적인구 행정구역별 집계'!$C$6:$M$73,5,FALSE)))</f>
        <v>0</v>
      </c>
      <c r="U100" s="206">
        <f>IF(ISERROR(VLOOKUP($C100,'2.사회적인구 행정구역별 집계'!$C$6:$M$73,2,FALSE)),0,(VLOOKUP($C100,'2.사회적인구 행정구역별 집계'!$C$6:$M$73,11,FALSE)-VLOOKUP($C100,'2.사회적인구 행정구역별 집계'!$C$6:$M$73,6,FALSE)))</f>
        <v>0</v>
      </c>
      <c r="V100" s="189">
        <f t="shared" si="46"/>
        <v>123</v>
      </c>
      <c r="W100" s="189">
        <f t="shared" si="47"/>
        <v>123</v>
      </c>
      <c r="X100" s="189">
        <f t="shared" si="47"/>
        <v>121</v>
      </c>
      <c r="Y100" s="189">
        <f t="shared" si="48"/>
        <v>120</v>
      </c>
      <c r="Z100" s="189">
        <f t="shared" si="49"/>
        <v>123</v>
      </c>
      <c r="AA100" s="189">
        <f t="shared" si="50"/>
        <v>125</v>
      </c>
    </row>
    <row r="101" spans="1:27" ht="18" customHeight="1">
      <c r="A101" s="194" t="s">
        <v>1363</v>
      </c>
      <c r="B101" s="194" t="s">
        <v>1368</v>
      </c>
      <c r="C101" s="197" t="s">
        <v>216</v>
      </c>
      <c r="D101" s="192">
        <f>VLOOKUP($C101,'[7]2.생잔모형인구'!$C$5:$J$499,2,FALSE)</f>
        <v>177</v>
      </c>
      <c r="E101" s="201">
        <f>VLOOKUP($C101,'[7]2.생잔모형인구'!$C$5:$J$499,4,FALSE)</f>
        <v>182</v>
      </c>
      <c r="F101" s="201">
        <f>VLOOKUP($C101,'[7]2.생잔모형인구'!$C$5:$J$499,5,FALSE)</f>
        <v>179</v>
      </c>
      <c r="G101" s="201">
        <f>VLOOKUP($C101,'[7]2.생잔모형인구'!$C$5:$J$499,6,FALSE)</f>
        <v>183</v>
      </c>
      <c r="H101" s="201">
        <f>VLOOKUP($C101,'[7]2.생잔모형인구'!$C$5:$J$499,7,FALSE)</f>
        <v>187</v>
      </c>
      <c r="I101" s="201">
        <f>VLOOKUP($C101,'[7]2.생잔모형인구'!$C$5:$J$499,8,FALSE)</f>
        <v>190</v>
      </c>
      <c r="J101" s="206">
        <f>ROUND(P$5*'[7]2.생잔모형인구'!$E99,0)</f>
        <v>0</v>
      </c>
      <c r="K101" s="206">
        <f>ROUND(Q$5*'[7]2.생잔모형인구'!$E99,0)</f>
        <v>5</v>
      </c>
      <c r="L101" s="206">
        <f>ROUND(R$5*'[7]2.생잔모형인구'!$E99,0)</f>
        <v>5</v>
      </c>
      <c r="M101" s="206">
        <f>ROUND(S$5*'[7]2.생잔모형인구'!$E99,0)</f>
        <v>10</v>
      </c>
      <c r="N101" s="206">
        <f>ROUND(T$5*'[7]2.생잔모형인구'!$E99,0)</f>
        <v>10</v>
      </c>
      <c r="O101" s="206">
        <f>ROUND(U$5*'[7]2.생잔모형인구'!$E99,0)</f>
        <v>10</v>
      </c>
      <c r="P101" s="204">
        <v>0</v>
      </c>
      <c r="Q101" s="204"/>
      <c r="R101" s="206">
        <f>IF(ISERROR(VLOOKUP($C101,'2.사회적인구 행정구역별 집계'!$C$6:$M$73,2,FALSE)),0,(VLOOKUP($C101,'2.사회적인구 행정구역별 집계'!$C$6:$M$73,8,FALSE)-VLOOKUP($C101,'2.사회적인구 행정구역별 집계'!$C$6:$M$73,3,FALSE)))</f>
        <v>0</v>
      </c>
      <c r="S101" s="206">
        <f>IF(ISERROR(VLOOKUP($C101,'2.사회적인구 행정구역별 집계'!$C$6:$M$73,2,FALSE)),0,(VLOOKUP($C101,'2.사회적인구 행정구역별 집계'!$C$6:$M$73,9,FALSE)-VLOOKUP($C101,'2.사회적인구 행정구역별 집계'!$C$6:$M$73,4,FALSE)))</f>
        <v>0</v>
      </c>
      <c r="T101" s="206">
        <f>IF(ISERROR(VLOOKUP($C101,'2.사회적인구 행정구역별 집계'!$C$6:$M$73,2,FALSE)),0,(VLOOKUP($C101,'2.사회적인구 행정구역별 집계'!$C$6:$M$73,10,FALSE)-VLOOKUP($C101,'2.사회적인구 행정구역별 집계'!$C$6:$M$73,5,FALSE)))</f>
        <v>0</v>
      </c>
      <c r="U101" s="206">
        <f>IF(ISERROR(VLOOKUP($C101,'2.사회적인구 행정구역별 집계'!$C$6:$M$73,2,FALSE)),0,(VLOOKUP($C101,'2.사회적인구 행정구역별 집계'!$C$6:$M$73,11,FALSE)-VLOOKUP($C101,'2.사회적인구 행정구역별 집계'!$C$6:$M$73,6,FALSE)))</f>
        <v>0</v>
      </c>
      <c r="V101" s="189">
        <f t="shared" si="46"/>
        <v>177</v>
      </c>
      <c r="W101" s="189">
        <f t="shared" si="47"/>
        <v>177</v>
      </c>
      <c r="X101" s="189">
        <f t="shared" si="47"/>
        <v>174</v>
      </c>
      <c r="Y101" s="189">
        <f t="shared" si="48"/>
        <v>173</v>
      </c>
      <c r="Z101" s="189">
        <f t="shared" si="49"/>
        <v>177</v>
      </c>
      <c r="AA101" s="189">
        <f t="shared" si="50"/>
        <v>180</v>
      </c>
    </row>
    <row r="102" spans="1:27" ht="18" customHeight="1">
      <c r="A102" s="194" t="s">
        <v>1363</v>
      </c>
      <c r="B102" s="194" t="s">
        <v>1369</v>
      </c>
      <c r="C102" s="197" t="s">
        <v>217</v>
      </c>
      <c r="D102" s="192">
        <f>VLOOKUP($C102,'[7]2.생잔모형인구'!$C$5:$J$499,2,FALSE)</f>
        <v>245</v>
      </c>
      <c r="E102" s="201">
        <f>VLOOKUP($C102,'[7]2.생잔모형인구'!$C$5:$J$499,4,FALSE)</f>
        <v>252</v>
      </c>
      <c r="F102" s="201">
        <f>VLOOKUP($C102,'[7]2.생잔모형인구'!$C$5:$J$499,5,FALSE)</f>
        <v>248</v>
      </c>
      <c r="G102" s="201">
        <f>VLOOKUP($C102,'[7]2.생잔모형인구'!$C$5:$J$499,6,FALSE)</f>
        <v>253</v>
      </c>
      <c r="H102" s="201">
        <f>VLOOKUP($C102,'[7]2.생잔모형인구'!$C$5:$J$499,7,FALSE)</f>
        <v>259</v>
      </c>
      <c r="I102" s="201">
        <f>VLOOKUP($C102,'[7]2.생잔모형인구'!$C$5:$J$499,8,FALSE)</f>
        <v>263</v>
      </c>
      <c r="J102" s="206">
        <f>ROUND(P$5*'[7]2.생잔모형인구'!$E100,0)</f>
        <v>0</v>
      </c>
      <c r="K102" s="206">
        <f>ROUND(Q$5*'[7]2.생잔모형인구'!$E100,0)</f>
        <v>6</v>
      </c>
      <c r="L102" s="206">
        <f>ROUND(R$5*'[7]2.생잔모형인구'!$E100,0)</f>
        <v>6</v>
      </c>
      <c r="M102" s="206">
        <f>ROUND(S$5*'[7]2.생잔모형인구'!$E100,0)</f>
        <v>14</v>
      </c>
      <c r="N102" s="206">
        <f>ROUND(T$5*'[7]2.생잔모형인구'!$E100,0)</f>
        <v>14</v>
      </c>
      <c r="O102" s="206">
        <f>ROUND(U$5*'[7]2.생잔모형인구'!$E100,0)</f>
        <v>14</v>
      </c>
      <c r="P102" s="204">
        <v>0</v>
      </c>
      <c r="Q102" s="204"/>
      <c r="R102" s="206">
        <f>IF(ISERROR(VLOOKUP($C102,'2.사회적인구 행정구역별 집계'!$C$6:$M$73,2,FALSE)),0,(VLOOKUP($C102,'2.사회적인구 행정구역별 집계'!$C$6:$M$73,8,FALSE)-VLOOKUP($C102,'2.사회적인구 행정구역별 집계'!$C$6:$M$73,3,FALSE)))</f>
        <v>0</v>
      </c>
      <c r="S102" s="206">
        <f>IF(ISERROR(VLOOKUP($C102,'2.사회적인구 행정구역별 집계'!$C$6:$M$73,2,FALSE)),0,(VLOOKUP($C102,'2.사회적인구 행정구역별 집계'!$C$6:$M$73,9,FALSE)-VLOOKUP($C102,'2.사회적인구 행정구역별 집계'!$C$6:$M$73,4,FALSE)))</f>
        <v>0</v>
      </c>
      <c r="T102" s="206">
        <f>IF(ISERROR(VLOOKUP($C102,'2.사회적인구 행정구역별 집계'!$C$6:$M$73,2,FALSE)),0,(VLOOKUP($C102,'2.사회적인구 행정구역별 집계'!$C$6:$M$73,10,FALSE)-VLOOKUP($C102,'2.사회적인구 행정구역별 집계'!$C$6:$M$73,5,FALSE)))</f>
        <v>0</v>
      </c>
      <c r="U102" s="206">
        <f>IF(ISERROR(VLOOKUP($C102,'2.사회적인구 행정구역별 집계'!$C$6:$M$73,2,FALSE)),0,(VLOOKUP($C102,'2.사회적인구 행정구역별 집계'!$C$6:$M$73,11,FALSE)-VLOOKUP($C102,'2.사회적인구 행정구역별 집계'!$C$6:$M$73,6,FALSE)))</f>
        <v>0</v>
      </c>
      <c r="V102" s="189">
        <f t="shared" si="46"/>
        <v>245</v>
      </c>
      <c r="W102" s="189">
        <f t="shared" si="47"/>
        <v>246</v>
      </c>
      <c r="X102" s="189">
        <f t="shared" si="47"/>
        <v>242</v>
      </c>
      <c r="Y102" s="189">
        <f t="shared" si="48"/>
        <v>239</v>
      </c>
      <c r="Z102" s="189">
        <f t="shared" si="49"/>
        <v>245</v>
      </c>
      <c r="AA102" s="189">
        <f t="shared" si="50"/>
        <v>249</v>
      </c>
    </row>
    <row r="103" spans="1:27" ht="18" customHeight="1">
      <c r="A103" s="194" t="s">
        <v>1363</v>
      </c>
      <c r="B103" s="194" t="s">
        <v>1369</v>
      </c>
      <c r="C103" s="197" t="s">
        <v>218</v>
      </c>
      <c r="D103" s="192">
        <f>VLOOKUP($C103,'[7]2.생잔모형인구'!$C$5:$J$499,2,FALSE)</f>
        <v>134</v>
      </c>
      <c r="E103" s="201">
        <f>VLOOKUP($C103,'[7]2.생잔모형인구'!$C$5:$J$499,4,FALSE)</f>
        <v>138</v>
      </c>
      <c r="F103" s="201">
        <f>VLOOKUP($C103,'[7]2.생잔모형인구'!$C$5:$J$499,5,FALSE)</f>
        <v>136</v>
      </c>
      <c r="G103" s="201">
        <f>VLOOKUP($C103,'[7]2.생잔모형인구'!$C$5:$J$499,6,FALSE)</f>
        <v>138</v>
      </c>
      <c r="H103" s="201">
        <f>VLOOKUP($C103,'[7]2.생잔모형인구'!$C$5:$J$499,7,FALSE)</f>
        <v>142</v>
      </c>
      <c r="I103" s="201">
        <f>VLOOKUP($C103,'[7]2.생잔모형인구'!$C$5:$J$499,8,FALSE)</f>
        <v>144</v>
      </c>
      <c r="J103" s="206">
        <f>ROUND(P$5*'[7]2.생잔모형인구'!$E101,0)</f>
        <v>0</v>
      </c>
      <c r="K103" s="206">
        <f>ROUND(Q$5*'[7]2.생잔모형인구'!$E101,0)</f>
        <v>3</v>
      </c>
      <c r="L103" s="206">
        <f>ROUND(R$5*'[7]2.생잔모형인구'!$E101,0)</f>
        <v>3</v>
      </c>
      <c r="M103" s="206">
        <f>ROUND(S$5*'[7]2.생잔모형인구'!$E101,0)</f>
        <v>8</v>
      </c>
      <c r="N103" s="206">
        <f>ROUND(T$5*'[7]2.생잔모형인구'!$E101,0)</f>
        <v>8</v>
      </c>
      <c r="O103" s="206">
        <f>ROUND(U$5*'[7]2.생잔모형인구'!$E101,0)</f>
        <v>8</v>
      </c>
      <c r="P103" s="204">
        <v>0</v>
      </c>
      <c r="Q103" s="204"/>
      <c r="R103" s="206">
        <f>IF(ISERROR(VLOOKUP($C103,'2.사회적인구 행정구역별 집계'!$C$6:$M$73,2,FALSE)),0,(VLOOKUP($C103,'2.사회적인구 행정구역별 집계'!$C$6:$M$73,8,FALSE)-VLOOKUP($C103,'2.사회적인구 행정구역별 집계'!$C$6:$M$73,3,FALSE)))</f>
        <v>0</v>
      </c>
      <c r="S103" s="206">
        <f>IF(ISERROR(VLOOKUP($C103,'2.사회적인구 행정구역별 집계'!$C$6:$M$73,2,FALSE)),0,(VLOOKUP($C103,'2.사회적인구 행정구역별 집계'!$C$6:$M$73,9,FALSE)-VLOOKUP($C103,'2.사회적인구 행정구역별 집계'!$C$6:$M$73,4,FALSE)))</f>
        <v>0</v>
      </c>
      <c r="T103" s="206">
        <f>IF(ISERROR(VLOOKUP($C103,'2.사회적인구 행정구역별 집계'!$C$6:$M$73,2,FALSE)),0,(VLOOKUP($C103,'2.사회적인구 행정구역별 집계'!$C$6:$M$73,10,FALSE)-VLOOKUP($C103,'2.사회적인구 행정구역별 집계'!$C$6:$M$73,5,FALSE)))</f>
        <v>0</v>
      </c>
      <c r="U103" s="206">
        <f>IF(ISERROR(VLOOKUP($C103,'2.사회적인구 행정구역별 집계'!$C$6:$M$73,2,FALSE)),0,(VLOOKUP($C103,'2.사회적인구 행정구역별 집계'!$C$6:$M$73,11,FALSE)-VLOOKUP($C103,'2.사회적인구 행정구역별 집계'!$C$6:$M$73,6,FALSE)))</f>
        <v>0</v>
      </c>
      <c r="V103" s="189">
        <f t="shared" si="46"/>
        <v>134</v>
      </c>
      <c r="W103" s="189">
        <f t="shared" si="47"/>
        <v>135</v>
      </c>
      <c r="X103" s="189">
        <f t="shared" si="47"/>
        <v>133</v>
      </c>
      <c r="Y103" s="189">
        <f t="shared" si="48"/>
        <v>130</v>
      </c>
      <c r="Z103" s="189">
        <f t="shared" si="49"/>
        <v>134</v>
      </c>
      <c r="AA103" s="189">
        <f t="shared" si="50"/>
        <v>136</v>
      </c>
    </row>
    <row r="104" spans="1:27" ht="18" customHeight="1">
      <c r="A104" s="194" t="s">
        <v>1363</v>
      </c>
      <c r="B104" s="194" t="s">
        <v>1369</v>
      </c>
      <c r="C104" s="197" t="s">
        <v>219</v>
      </c>
      <c r="D104" s="192">
        <f>VLOOKUP($C104,'[7]2.생잔모형인구'!$C$5:$J$499,2,FALSE)</f>
        <v>192</v>
      </c>
      <c r="E104" s="201">
        <f>VLOOKUP($C104,'[7]2.생잔모형인구'!$C$5:$J$499,4,FALSE)</f>
        <v>197</v>
      </c>
      <c r="F104" s="201">
        <f>VLOOKUP($C104,'[7]2.생잔모형인구'!$C$5:$J$499,5,FALSE)</f>
        <v>194</v>
      </c>
      <c r="G104" s="201">
        <f>VLOOKUP($C104,'[7]2.생잔모형인구'!$C$5:$J$499,6,FALSE)</f>
        <v>198</v>
      </c>
      <c r="H104" s="201">
        <f>VLOOKUP($C104,'[7]2.생잔모형인구'!$C$5:$J$499,7,FALSE)</f>
        <v>203</v>
      </c>
      <c r="I104" s="201">
        <f>VLOOKUP($C104,'[7]2.생잔모형인구'!$C$5:$J$499,8,FALSE)</f>
        <v>206</v>
      </c>
      <c r="J104" s="206">
        <f>ROUND(P$5*'[7]2.생잔모형인구'!$E102,0)</f>
        <v>0</v>
      </c>
      <c r="K104" s="206">
        <f>ROUND(Q$5*'[7]2.생잔모형인구'!$E102,0)</f>
        <v>5</v>
      </c>
      <c r="L104" s="206">
        <f>ROUND(R$5*'[7]2.생잔모형인구'!$E102,0)</f>
        <v>5</v>
      </c>
      <c r="M104" s="206">
        <f>ROUND(S$5*'[7]2.생잔모형인구'!$E102,0)</f>
        <v>11</v>
      </c>
      <c r="N104" s="206">
        <f>ROUND(T$5*'[7]2.생잔모형인구'!$E102,0)</f>
        <v>11</v>
      </c>
      <c r="O104" s="206">
        <f>ROUND(U$5*'[7]2.생잔모형인구'!$E102,0)</f>
        <v>11</v>
      </c>
      <c r="P104" s="204">
        <v>0</v>
      </c>
      <c r="Q104" s="204"/>
      <c r="R104" s="206">
        <f>IF(ISERROR(VLOOKUP($C104,'2.사회적인구 행정구역별 집계'!$C$6:$M$73,2,FALSE)),0,(VLOOKUP($C104,'2.사회적인구 행정구역별 집계'!$C$6:$M$73,8,FALSE)-VLOOKUP($C104,'2.사회적인구 행정구역별 집계'!$C$6:$M$73,3,FALSE)))</f>
        <v>0</v>
      </c>
      <c r="S104" s="206">
        <f>IF(ISERROR(VLOOKUP($C104,'2.사회적인구 행정구역별 집계'!$C$6:$M$73,2,FALSE)),0,(VLOOKUP($C104,'2.사회적인구 행정구역별 집계'!$C$6:$M$73,9,FALSE)-VLOOKUP($C104,'2.사회적인구 행정구역별 집계'!$C$6:$M$73,4,FALSE)))</f>
        <v>0</v>
      </c>
      <c r="T104" s="206">
        <f>IF(ISERROR(VLOOKUP($C104,'2.사회적인구 행정구역별 집계'!$C$6:$M$73,2,FALSE)),0,(VLOOKUP($C104,'2.사회적인구 행정구역별 집계'!$C$6:$M$73,10,FALSE)-VLOOKUP($C104,'2.사회적인구 행정구역별 집계'!$C$6:$M$73,5,FALSE)))</f>
        <v>0</v>
      </c>
      <c r="U104" s="206">
        <f>IF(ISERROR(VLOOKUP($C104,'2.사회적인구 행정구역별 집계'!$C$6:$M$73,2,FALSE)),0,(VLOOKUP($C104,'2.사회적인구 행정구역별 집계'!$C$6:$M$73,11,FALSE)-VLOOKUP($C104,'2.사회적인구 행정구역별 집계'!$C$6:$M$73,6,FALSE)))</f>
        <v>0</v>
      </c>
      <c r="V104" s="189">
        <f t="shared" si="46"/>
        <v>192</v>
      </c>
      <c r="W104" s="189">
        <f t="shared" si="47"/>
        <v>192</v>
      </c>
      <c r="X104" s="189">
        <f t="shared" si="47"/>
        <v>189</v>
      </c>
      <c r="Y104" s="189">
        <f t="shared" si="48"/>
        <v>187</v>
      </c>
      <c r="Z104" s="189">
        <f t="shared" si="49"/>
        <v>192</v>
      </c>
      <c r="AA104" s="189">
        <f t="shared" si="50"/>
        <v>195</v>
      </c>
    </row>
    <row r="105" spans="1:27" ht="18" customHeight="1">
      <c r="A105" s="194" t="s">
        <v>1363</v>
      </c>
      <c r="B105" s="194" t="s">
        <v>1370</v>
      </c>
      <c r="C105" s="197" t="s">
        <v>220</v>
      </c>
      <c r="D105" s="192">
        <f>VLOOKUP($C105,'[7]2.생잔모형인구'!$C$5:$J$499,2,FALSE)</f>
        <v>213</v>
      </c>
      <c r="E105" s="201">
        <f>VLOOKUP($C105,'[7]2.생잔모형인구'!$C$5:$J$499,4,FALSE)</f>
        <v>219</v>
      </c>
      <c r="F105" s="201">
        <f>VLOOKUP($C105,'[7]2.생잔모형인구'!$C$5:$J$499,5,FALSE)</f>
        <v>215</v>
      </c>
      <c r="G105" s="201">
        <f>VLOOKUP($C105,'[7]2.생잔모형인구'!$C$5:$J$499,6,FALSE)</f>
        <v>220</v>
      </c>
      <c r="H105" s="201">
        <f>VLOOKUP($C105,'[7]2.생잔모형인구'!$C$5:$J$499,7,FALSE)</f>
        <v>225</v>
      </c>
      <c r="I105" s="201">
        <f>VLOOKUP($C105,'[7]2.생잔모형인구'!$C$5:$J$499,8,FALSE)</f>
        <v>229</v>
      </c>
      <c r="J105" s="206">
        <f>ROUND(P$5*'[7]2.생잔모형인구'!$E103,0)</f>
        <v>0</v>
      </c>
      <c r="K105" s="206">
        <f>ROUND(Q$5*'[7]2.생잔모형인구'!$E103,0)</f>
        <v>6</v>
      </c>
      <c r="L105" s="206">
        <f>ROUND(R$5*'[7]2.생잔모형인구'!$E103,0)</f>
        <v>5</v>
      </c>
      <c r="M105" s="206">
        <f>ROUND(S$5*'[7]2.생잔모형인구'!$E103,0)</f>
        <v>12</v>
      </c>
      <c r="N105" s="206">
        <f>ROUND(T$5*'[7]2.생잔모형인구'!$E103,0)</f>
        <v>12</v>
      </c>
      <c r="O105" s="206">
        <f>ROUND(U$5*'[7]2.생잔모형인구'!$E103,0)</f>
        <v>12</v>
      </c>
      <c r="P105" s="204">
        <v>0</v>
      </c>
      <c r="Q105" s="204"/>
      <c r="R105" s="206">
        <f>IF(ISERROR(VLOOKUP($C105,'2.사회적인구 행정구역별 집계'!$C$6:$M$73,2,FALSE)),0,(VLOOKUP($C105,'2.사회적인구 행정구역별 집계'!$C$6:$M$73,8,FALSE)-VLOOKUP($C105,'2.사회적인구 행정구역별 집계'!$C$6:$M$73,3,FALSE)))</f>
        <v>0</v>
      </c>
      <c r="S105" s="206">
        <f>IF(ISERROR(VLOOKUP($C105,'2.사회적인구 행정구역별 집계'!$C$6:$M$73,2,FALSE)),0,(VLOOKUP($C105,'2.사회적인구 행정구역별 집계'!$C$6:$M$73,9,FALSE)-VLOOKUP($C105,'2.사회적인구 행정구역별 집계'!$C$6:$M$73,4,FALSE)))</f>
        <v>0</v>
      </c>
      <c r="T105" s="206">
        <f>IF(ISERROR(VLOOKUP($C105,'2.사회적인구 행정구역별 집계'!$C$6:$M$73,2,FALSE)),0,(VLOOKUP($C105,'2.사회적인구 행정구역별 집계'!$C$6:$M$73,10,FALSE)-VLOOKUP($C105,'2.사회적인구 행정구역별 집계'!$C$6:$M$73,5,FALSE)))</f>
        <v>0</v>
      </c>
      <c r="U105" s="206">
        <f>IF(ISERROR(VLOOKUP($C105,'2.사회적인구 행정구역별 집계'!$C$6:$M$73,2,FALSE)),0,(VLOOKUP($C105,'2.사회적인구 행정구역별 집계'!$C$6:$M$73,11,FALSE)-VLOOKUP($C105,'2.사회적인구 행정구역별 집계'!$C$6:$M$73,6,FALSE)))</f>
        <v>0</v>
      </c>
      <c r="V105" s="189">
        <f t="shared" si="46"/>
        <v>213</v>
      </c>
      <c r="W105" s="189">
        <f t="shared" si="47"/>
        <v>213</v>
      </c>
      <c r="X105" s="189">
        <f t="shared" si="47"/>
        <v>210</v>
      </c>
      <c r="Y105" s="189">
        <f t="shared" si="48"/>
        <v>208</v>
      </c>
      <c r="Z105" s="189">
        <f t="shared" si="49"/>
        <v>213</v>
      </c>
      <c r="AA105" s="189">
        <f t="shared" si="50"/>
        <v>217</v>
      </c>
    </row>
    <row r="106" spans="1:27" ht="18" customHeight="1">
      <c r="A106" s="194" t="s">
        <v>1363</v>
      </c>
      <c r="B106" s="194" t="s">
        <v>1370</v>
      </c>
      <c r="C106" s="197" t="s">
        <v>221</v>
      </c>
      <c r="D106" s="192">
        <f>VLOOKUP($C106,'[7]2.생잔모형인구'!$C$5:$J$499,2,FALSE)</f>
        <v>154</v>
      </c>
      <c r="E106" s="201">
        <f>VLOOKUP($C106,'[7]2.생잔모형인구'!$C$5:$J$499,4,FALSE)</f>
        <v>158</v>
      </c>
      <c r="F106" s="201">
        <f>VLOOKUP($C106,'[7]2.생잔모형인구'!$C$5:$J$499,5,FALSE)</f>
        <v>156</v>
      </c>
      <c r="G106" s="201">
        <f>VLOOKUP($C106,'[7]2.생잔모형인구'!$C$5:$J$499,6,FALSE)</f>
        <v>159</v>
      </c>
      <c r="H106" s="201">
        <f>VLOOKUP($C106,'[7]2.생잔모형인구'!$C$5:$J$499,7,FALSE)</f>
        <v>163</v>
      </c>
      <c r="I106" s="201">
        <f>VLOOKUP($C106,'[7]2.생잔모형인구'!$C$5:$J$499,8,FALSE)</f>
        <v>165</v>
      </c>
      <c r="J106" s="206">
        <f>ROUND(P$5*'[7]2.생잔모형인구'!$E104,0)</f>
        <v>0</v>
      </c>
      <c r="K106" s="206">
        <f>ROUND(Q$5*'[7]2.생잔모형인구'!$E104,0)</f>
        <v>4</v>
      </c>
      <c r="L106" s="206">
        <f>ROUND(R$5*'[7]2.생잔모형인구'!$E104,0)</f>
        <v>4</v>
      </c>
      <c r="M106" s="206">
        <f>ROUND(S$5*'[7]2.생잔모형인구'!$E104,0)</f>
        <v>9</v>
      </c>
      <c r="N106" s="206">
        <f>ROUND(T$5*'[7]2.생잔모형인구'!$E104,0)</f>
        <v>9</v>
      </c>
      <c r="O106" s="206">
        <f>ROUND(U$5*'[7]2.생잔모형인구'!$E104,0)</f>
        <v>9</v>
      </c>
      <c r="P106" s="204">
        <v>0</v>
      </c>
      <c r="Q106" s="204"/>
      <c r="R106" s="206">
        <f>IF(ISERROR(VLOOKUP($C106,'2.사회적인구 행정구역별 집계'!$C$6:$M$73,2,FALSE)),0,(VLOOKUP($C106,'2.사회적인구 행정구역별 집계'!$C$6:$M$73,8,FALSE)-VLOOKUP($C106,'2.사회적인구 행정구역별 집계'!$C$6:$M$73,3,FALSE)))</f>
        <v>0</v>
      </c>
      <c r="S106" s="206">
        <f>IF(ISERROR(VLOOKUP($C106,'2.사회적인구 행정구역별 집계'!$C$6:$M$73,2,FALSE)),0,(VLOOKUP($C106,'2.사회적인구 행정구역별 집계'!$C$6:$M$73,9,FALSE)-VLOOKUP($C106,'2.사회적인구 행정구역별 집계'!$C$6:$M$73,4,FALSE)))</f>
        <v>0</v>
      </c>
      <c r="T106" s="206">
        <f>IF(ISERROR(VLOOKUP($C106,'2.사회적인구 행정구역별 집계'!$C$6:$M$73,2,FALSE)),0,(VLOOKUP($C106,'2.사회적인구 행정구역별 집계'!$C$6:$M$73,10,FALSE)-VLOOKUP($C106,'2.사회적인구 행정구역별 집계'!$C$6:$M$73,5,FALSE)))</f>
        <v>0</v>
      </c>
      <c r="U106" s="206">
        <f>IF(ISERROR(VLOOKUP($C106,'2.사회적인구 행정구역별 집계'!$C$6:$M$73,2,FALSE)),0,(VLOOKUP($C106,'2.사회적인구 행정구역별 집계'!$C$6:$M$73,11,FALSE)-VLOOKUP($C106,'2.사회적인구 행정구역별 집계'!$C$6:$M$73,6,FALSE)))</f>
        <v>0</v>
      </c>
      <c r="V106" s="189">
        <f t="shared" si="46"/>
        <v>154</v>
      </c>
      <c r="W106" s="189">
        <f t="shared" si="47"/>
        <v>154</v>
      </c>
      <c r="X106" s="189">
        <f t="shared" si="47"/>
        <v>152</v>
      </c>
      <c r="Y106" s="189">
        <f t="shared" si="48"/>
        <v>150</v>
      </c>
      <c r="Z106" s="189">
        <f t="shared" si="49"/>
        <v>154</v>
      </c>
      <c r="AA106" s="189">
        <f t="shared" si="50"/>
        <v>156</v>
      </c>
    </row>
    <row r="107" spans="1:27" ht="18" customHeight="1">
      <c r="A107" s="194" t="s">
        <v>1363</v>
      </c>
      <c r="B107" s="194" t="s">
        <v>1370</v>
      </c>
      <c r="C107" s="197" t="s">
        <v>222</v>
      </c>
      <c r="D107" s="192">
        <f>VLOOKUP($C107,'[7]2.생잔모형인구'!$C$5:$J$499,2,FALSE)</f>
        <v>115</v>
      </c>
      <c r="E107" s="201">
        <f>VLOOKUP($C107,'[7]2.생잔모형인구'!$C$5:$J$499,4,FALSE)</f>
        <v>118</v>
      </c>
      <c r="F107" s="201">
        <f>VLOOKUP($C107,'[7]2.생잔모형인구'!$C$5:$J$499,5,FALSE)</f>
        <v>116</v>
      </c>
      <c r="G107" s="201">
        <f>VLOOKUP($C107,'[7]2.생잔모형인구'!$C$5:$J$499,6,FALSE)</f>
        <v>119</v>
      </c>
      <c r="H107" s="201">
        <f>VLOOKUP($C107,'[7]2.생잔모형인구'!$C$5:$J$499,7,FALSE)</f>
        <v>121</v>
      </c>
      <c r="I107" s="201">
        <f>VLOOKUP($C107,'[7]2.생잔모형인구'!$C$5:$J$499,8,FALSE)</f>
        <v>124</v>
      </c>
      <c r="J107" s="206">
        <f>ROUND(P$5*'[7]2.생잔모형인구'!$E105,0)</f>
        <v>0</v>
      </c>
      <c r="K107" s="206">
        <f>ROUND(Q$5*'[7]2.생잔모형인구'!$E105,0)</f>
        <v>3</v>
      </c>
      <c r="L107" s="206">
        <f>ROUND(R$5*'[7]2.생잔모형인구'!$E105,0)</f>
        <v>3</v>
      </c>
      <c r="M107" s="206">
        <f>ROUND(S$5*'[7]2.생잔모형인구'!$E105,0)</f>
        <v>7</v>
      </c>
      <c r="N107" s="206">
        <f>ROUND(T$5*'[7]2.생잔모형인구'!$E105,0)</f>
        <v>7</v>
      </c>
      <c r="O107" s="206">
        <f>ROUND(U$5*'[7]2.생잔모형인구'!$E105,0)</f>
        <v>7</v>
      </c>
      <c r="P107" s="204">
        <v>0</v>
      </c>
      <c r="Q107" s="204"/>
      <c r="R107" s="206">
        <f>IF(ISERROR(VLOOKUP($C107,'2.사회적인구 행정구역별 집계'!$C$6:$M$73,2,FALSE)),0,(VLOOKUP($C107,'2.사회적인구 행정구역별 집계'!$C$6:$M$73,8,FALSE)-VLOOKUP($C107,'2.사회적인구 행정구역별 집계'!$C$6:$M$73,3,FALSE)))</f>
        <v>0</v>
      </c>
      <c r="S107" s="206">
        <f>IF(ISERROR(VLOOKUP($C107,'2.사회적인구 행정구역별 집계'!$C$6:$M$73,2,FALSE)),0,(VLOOKUP($C107,'2.사회적인구 행정구역별 집계'!$C$6:$M$73,9,FALSE)-VLOOKUP($C107,'2.사회적인구 행정구역별 집계'!$C$6:$M$73,4,FALSE)))</f>
        <v>0</v>
      </c>
      <c r="T107" s="206">
        <f>IF(ISERROR(VLOOKUP($C107,'2.사회적인구 행정구역별 집계'!$C$6:$M$73,2,FALSE)),0,(VLOOKUP($C107,'2.사회적인구 행정구역별 집계'!$C$6:$M$73,10,FALSE)-VLOOKUP($C107,'2.사회적인구 행정구역별 집계'!$C$6:$M$73,5,FALSE)))</f>
        <v>0</v>
      </c>
      <c r="U107" s="206">
        <f>IF(ISERROR(VLOOKUP($C107,'2.사회적인구 행정구역별 집계'!$C$6:$M$73,2,FALSE)),0,(VLOOKUP($C107,'2.사회적인구 행정구역별 집계'!$C$6:$M$73,11,FALSE)-VLOOKUP($C107,'2.사회적인구 행정구역별 집계'!$C$6:$M$73,6,FALSE)))</f>
        <v>0</v>
      </c>
      <c r="V107" s="189">
        <f t="shared" si="46"/>
        <v>115</v>
      </c>
      <c r="W107" s="189">
        <f t="shared" si="47"/>
        <v>115</v>
      </c>
      <c r="X107" s="189">
        <f t="shared" si="47"/>
        <v>113</v>
      </c>
      <c r="Y107" s="189">
        <f t="shared" si="48"/>
        <v>112</v>
      </c>
      <c r="Z107" s="189">
        <f t="shared" si="49"/>
        <v>114</v>
      </c>
      <c r="AA107" s="189">
        <f t="shared" si="50"/>
        <v>117</v>
      </c>
    </row>
    <row r="108" spans="1:27" ht="18" customHeight="1">
      <c r="A108" s="194" t="s">
        <v>1363</v>
      </c>
      <c r="B108" s="194" t="s">
        <v>1370</v>
      </c>
      <c r="C108" s="197" t="s">
        <v>223</v>
      </c>
      <c r="D108" s="192">
        <f>VLOOKUP($C108,'[7]2.생잔모형인구'!$C$5:$J$499,2,FALSE)</f>
        <v>215</v>
      </c>
      <c r="E108" s="201">
        <f>VLOOKUP($C108,'[7]2.생잔모형인구'!$C$5:$J$499,4,FALSE)</f>
        <v>221</v>
      </c>
      <c r="F108" s="201">
        <f>VLOOKUP($C108,'[7]2.생잔모형인구'!$C$5:$J$499,5,FALSE)</f>
        <v>218</v>
      </c>
      <c r="G108" s="201">
        <f>VLOOKUP($C108,'[7]2.생잔모형인구'!$C$5:$J$499,6,FALSE)</f>
        <v>222</v>
      </c>
      <c r="H108" s="201">
        <f>VLOOKUP($C108,'[7]2.생잔모형인구'!$C$5:$J$499,7,FALSE)</f>
        <v>227</v>
      </c>
      <c r="I108" s="201">
        <f>VLOOKUP($C108,'[7]2.생잔모형인구'!$C$5:$J$499,8,FALSE)</f>
        <v>231</v>
      </c>
      <c r="J108" s="206">
        <f>ROUND(P$5*'[7]2.생잔모형인구'!$E106,0)</f>
        <v>0</v>
      </c>
      <c r="K108" s="206">
        <f>ROUND(Q$5*'[7]2.생잔모형인구'!$E106,0)</f>
        <v>6</v>
      </c>
      <c r="L108" s="206">
        <f>ROUND(R$5*'[7]2.생잔모형인구'!$E106,0)</f>
        <v>6</v>
      </c>
      <c r="M108" s="206">
        <f>ROUND(S$5*'[7]2.생잔모형인구'!$E106,0)</f>
        <v>12</v>
      </c>
      <c r="N108" s="206">
        <f>ROUND(T$5*'[7]2.생잔모형인구'!$E106,0)</f>
        <v>12</v>
      </c>
      <c r="O108" s="206">
        <f>ROUND(U$5*'[7]2.생잔모형인구'!$E106,0)</f>
        <v>12</v>
      </c>
      <c r="P108" s="204">
        <v>0</v>
      </c>
      <c r="Q108" s="204"/>
      <c r="R108" s="206">
        <f>IF(ISERROR(VLOOKUP($C108,'2.사회적인구 행정구역별 집계'!$C$6:$M$73,2,FALSE)),0,(VLOOKUP($C108,'2.사회적인구 행정구역별 집계'!$C$6:$M$73,8,FALSE)-VLOOKUP($C108,'2.사회적인구 행정구역별 집계'!$C$6:$M$73,3,FALSE)))</f>
        <v>0</v>
      </c>
      <c r="S108" s="206">
        <f>IF(ISERROR(VLOOKUP($C108,'2.사회적인구 행정구역별 집계'!$C$6:$M$73,2,FALSE)),0,(VLOOKUP($C108,'2.사회적인구 행정구역별 집계'!$C$6:$M$73,9,FALSE)-VLOOKUP($C108,'2.사회적인구 행정구역별 집계'!$C$6:$M$73,4,FALSE)))</f>
        <v>0</v>
      </c>
      <c r="T108" s="206">
        <f>IF(ISERROR(VLOOKUP($C108,'2.사회적인구 행정구역별 집계'!$C$6:$M$73,2,FALSE)),0,(VLOOKUP($C108,'2.사회적인구 행정구역별 집계'!$C$6:$M$73,10,FALSE)-VLOOKUP($C108,'2.사회적인구 행정구역별 집계'!$C$6:$M$73,5,FALSE)))</f>
        <v>0</v>
      </c>
      <c r="U108" s="206">
        <f>IF(ISERROR(VLOOKUP($C108,'2.사회적인구 행정구역별 집계'!$C$6:$M$73,2,FALSE)),0,(VLOOKUP($C108,'2.사회적인구 행정구역별 집계'!$C$6:$M$73,11,FALSE)-VLOOKUP($C108,'2.사회적인구 행정구역별 집계'!$C$6:$M$73,6,FALSE)))</f>
        <v>0</v>
      </c>
      <c r="V108" s="189">
        <f t="shared" si="46"/>
        <v>215</v>
      </c>
      <c r="W108" s="189">
        <f t="shared" si="47"/>
        <v>215</v>
      </c>
      <c r="X108" s="189">
        <f t="shared" si="47"/>
        <v>212</v>
      </c>
      <c r="Y108" s="189">
        <f t="shared" si="48"/>
        <v>210</v>
      </c>
      <c r="Z108" s="189">
        <f t="shared" si="49"/>
        <v>215</v>
      </c>
      <c r="AA108" s="189">
        <f t="shared" si="50"/>
        <v>219</v>
      </c>
    </row>
    <row r="109" spans="1:27" ht="18" customHeight="1">
      <c r="A109" s="194" t="s">
        <v>1363</v>
      </c>
      <c r="B109" s="194" t="s">
        <v>1371</v>
      </c>
      <c r="C109" s="197" t="s">
        <v>224</v>
      </c>
      <c r="D109" s="192">
        <f>VLOOKUP($C109,'[7]2.생잔모형인구'!$C$5:$J$499,2,FALSE)</f>
        <v>275</v>
      </c>
      <c r="E109" s="201">
        <f>VLOOKUP($C109,'[7]2.생잔모형인구'!$C$5:$J$499,4,FALSE)</f>
        <v>282</v>
      </c>
      <c r="F109" s="201">
        <f>VLOOKUP($C109,'[7]2.생잔모형인구'!$C$5:$J$499,5,FALSE)</f>
        <v>278</v>
      </c>
      <c r="G109" s="201">
        <f>VLOOKUP($C109,'[7]2.생잔모형인구'!$C$5:$J$499,6,FALSE)</f>
        <v>284</v>
      </c>
      <c r="H109" s="201">
        <f>VLOOKUP($C109,'[7]2.생잔모형인구'!$C$5:$J$499,7,FALSE)</f>
        <v>290</v>
      </c>
      <c r="I109" s="201">
        <f>VLOOKUP($C109,'[7]2.생잔모형인구'!$C$5:$J$499,8,FALSE)</f>
        <v>295</v>
      </c>
      <c r="J109" s="206">
        <f>ROUND(P$5*'[7]2.생잔모형인구'!$E107,0)</f>
        <v>0</v>
      </c>
      <c r="K109" s="206">
        <f>ROUND(Q$5*'[7]2.생잔모형인구'!$E107,0)</f>
        <v>7</v>
      </c>
      <c r="L109" s="206">
        <f>ROUND(R$5*'[7]2.생잔모형인구'!$E107,0)</f>
        <v>7</v>
      </c>
      <c r="M109" s="206">
        <f>ROUND(S$5*'[7]2.생잔모형인구'!$E107,0)</f>
        <v>16</v>
      </c>
      <c r="N109" s="206">
        <f>ROUND(T$5*'[7]2.생잔모형인구'!$E107,0)</f>
        <v>16</v>
      </c>
      <c r="O109" s="206">
        <f>ROUND(U$5*'[7]2.생잔모형인구'!$E107,0)</f>
        <v>16</v>
      </c>
      <c r="P109" s="204">
        <v>0</v>
      </c>
      <c r="Q109" s="204"/>
      <c r="R109" s="206">
        <f>IF(ISERROR(VLOOKUP($C109,'2.사회적인구 행정구역별 집계'!$C$6:$M$73,2,FALSE)),0,(VLOOKUP($C109,'2.사회적인구 행정구역별 집계'!$C$6:$M$73,8,FALSE)-VLOOKUP($C109,'2.사회적인구 행정구역별 집계'!$C$6:$M$73,3,FALSE)))</f>
        <v>0</v>
      </c>
      <c r="S109" s="206">
        <f>IF(ISERROR(VLOOKUP($C109,'2.사회적인구 행정구역별 집계'!$C$6:$M$73,2,FALSE)),0,(VLOOKUP($C109,'2.사회적인구 행정구역별 집계'!$C$6:$M$73,9,FALSE)-VLOOKUP($C109,'2.사회적인구 행정구역별 집계'!$C$6:$M$73,4,FALSE)))</f>
        <v>0</v>
      </c>
      <c r="T109" s="206">
        <f>IF(ISERROR(VLOOKUP($C109,'2.사회적인구 행정구역별 집계'!$C$6:$M$73,2,FALSE)),0,(VLOOKUP($C109,'2.사회적인구 행정구역별 집계'!$C$6:$M$73,10,FALSE)-VLOOKUP($C109,'2.사회적인구 행정구역별 집계'!$C$6:$M$73,5,FALSE)))</f>
        <v>0</v>
      </c>
      <c r="U109" s="206">
        <f>IF(ISERROR(VLOOKUP($C109,'2.사회적인구 행정구역별 집계'!$C$6:$M$73,2,FALSE)),0,(VLOOKUP($C109,'2.사회적인구 행정구역별 집계'!$C$6:$M$73,11,FALSE)-VLOOKUP($C109,'2.사회적인구 행정구역별 집계'!$C$6:$M$73,6,FALSE)))</f>
        <v>0</v>
      </c>
      <c r="V109" s="189">
        <f t="shared" si="46"/>
        <v>275</v>
      </c>
      <c r="W109" s="189">
        <f t="shared" si="47"/>
        <v>275</v>
      </c>
      <c r="X109" s="189">
        <f t="shared" si="47"/>
        <v>271</v>
      </c>
      <c r="Y109" s="189">
        <f t="shared" si="48"/>
        <v>268</v>
      </c>
      <c r="Z109" s="189">
        <f t="shared" si="49"/>
        <v>274</v>
      </c>
      <c r="AA109" s="189">
        <f t="shared" si="50"/>
        <v>279</v>
      </c>
    </row>
    <row r="110" spans="1:27" ht="18" customHeight="1">
      <c r="A110" s="194" t="s">
        <v>1363</v>
      </c>
      <c r="B110" s="194" t="s">
        <v>1371</v>
      </c>
      <c r="C110" s="197" t="s">
        <v>225</v>
      </c>
      <c r="D110" s="192">
        <f>VLOOKUP($C110,'[7]2.생잔모형인구'!$C$5:$J$499,2,FALSE)</f>
        <v>86</v>
      </c>
      <c r="E110" s="201">
        <f>VLOOKUP($C110,'[7]2.생잔모형인구'!$C$5:$J$499,4,FALSE)</f>
        <v>88</v>
      </c>
      <c r="F110" s="201">
        <f>VLOOKUP($C110,'[7]2.생잔모형인구'!$C$5:$J$499,5,FALSE)</f>
        <v>87</v>
      </c>
      <c r="G110" s="201">
        <f>VLOOKUP($C110,'[7]2.생잔모형인구'!$C$5:$J$499,6,FALSE)</f>
        <v>89</v>
      </c>
      <c r="H110" s="201">
        <f>VLOOKUP($C110,'[7]2.생잔모형인구'!$C$5:$J$499,7,FALSE)</f>
        <v>91</v>
      </c>
      <c r="I110" s="201">
        <f>VLOOKUP($C110,'[7]2.생잔모형인구'!$C$5:$J$499,8,FALSE)</f>
        <v>92</v>
      </c>
      <c r="J110" s="206">
        <f>ROUND(P$5*'[7]2.생잔모형인구'!$E108,0)</f>
        <v>0</v>
      </c>
      <c r="K110" s="206">
        <f>ROUND(Q$5*'[7]2.생잔모형인구'!$E108,0)</f>
        <v>2</v>
      </c>
      <c r="L110" s="206">
        <f>ROUND(R$5*'[7]2.생잔모형인구'!$E108,0)</f>
        <v>2</v>
      </c>
      <c r="M110" s="206">
        <f>ROUND(S$5*'[7]2.생잔모형인구'!$E108,0)</f>
        <v>5</v>
      </c>
      <c r="N110" s="206">
        <f>ROUND(T$5*'[7]2.생잔모형인구'!$E108,0)</f>
        <v>5</v>
      </c>
      <c r="O110" s="206">
        <f>ROUND(U$5*'[7]2.생잔모형인구'!$E108,0)</f>
        <v>5</v>
      </c>
      <c r="P110" s="204">
        <v>0</v>
      </c>
      <c r="Q110" s="204"/>
      <c r="R110" s="206">
        <f>IF(ISERROR(VLOOKUP($C110,'2.사회적인구 행정구역별 집계'!$C$6:$M$73,2,FALSE)),0,(VLOOKUP($C110,'2.사회적인구 행정구역별 집계'!$C$6:$M$73,8,FALSE)-VLOOKUP($C110,'2.사회적인구 행정구역별 집계'!$C$6:$M$73,3,FALSE)))</f>
        <v>0</v>
      </c>
      <c r="S110" s="206">
        <f>IF(ISERROR(VLOOKUP($C110,'2.사회적인구 행정구역별 집계'!$C$6:$M$73,2,FALSE)),0,(VLOOKUP($C110,'2.사회적인구 행정구역별 집계'!$C$6:$M$73,9,FALSE)-VLOOKUP($C110,'2.사회적인구 행정구역별 집계'!$C$6:$M$73,4,FALSE)))</f>
        <v>0</v>
      </c>
      <c r="T110" s="206">
        <f>IF(ISERROR(VLOOKUP($C110,'2.사회적인구 행정구역별 집계'!$C$6:$M$73,2,FALSE)),0,(VLOOKUP($C110,'2.사회적인구 행정구역별 집계'!$C$6:$M$73,10,FALSE)-VLOOKUP($C110,'2.사회적인구 행정구역별 집계'!$C$6:$M$73,5,FALSE)))</f>
        <v>0</v>
      </c>
      <c r="U110" s="206">
        <f>IF(ISERROR(VLOOKUP($C110,'2.사회적인구 행정구역별 집계'!$C$6:$M$73,2,FALSE)),0,(VLOOKUP($C110,'2.사회적인구 행정구역별 집계'!$C$6:$M$73,11,FALSE)-VLOOKUP($C110,'2.사회적인구 행정구역별 집계'!$C$6:$M$73,6,FALSE)))</f>
        <v>0</v>
      </c>
      <c r="V110" s="189">
        <f t="shared" si="46"/>
        <v>86</v>
      </c>
      <c r="W110" s="189">
        <f t="shared" si="47"/>
        <v>86</v>
      </c>
      <c r="X110" s="189">
        <f t="shared" si="47"/>
        <v>85</v>
      </c>
      <c r="Y110" s="189">
        <f t="shared" si="48"/>
        <v>84</v>
      </c>
      <c r="Z110" s="189">
        <f t="shared" si="49"/>
        <v>86</v>
      </c>
      <c r="AA110" s="189">
        <f t="shared" si="50"/>
        <v>87</v>
      </c>
    </row>
    <row r="111" spans="1:27" ht="18" customHeight="1">
      <c r="A111" s="194" t="s">
        <v>1363</v>
      </c>
      <c r="B111" s="194" t="s">
        <v>1371</v>
      </c>
      <c r="C111" s="197" t="s">
        <v>226</v>
      </c>
      <c r="D111" s="192">
        <f>VLOOKUP($C111,'[7]2.생잔모형인구'!$C$5:$J$499,2,FALSE)</f>
        <v>110</v>
      </c>
      <c r="E111" s="201">
        <f>VLOOKUP($C111,'[7]2.생잔모형인구'!$C$5:$J$499,4,FALSE)</f>
        <v>113</v>
      </c>
      <c r="F111" s="201">
        <f>VLOOKUP($C111,'[7]2.생잔모형인구'!$C$5:$J$499,5,FALSE)</f>
        <v>111</v>
      </c>
      <c r="G111" s="201">
        <f>VLOOKUP($C111,'[7]2.생잔모형인구'!$C$5:$J$499,6,FALSE)</f>
        <v>114</v>
      </c>
      <c r="H111" s="201">
        <f>VLOOKUP($C111,'[7]2.생잔모형인구'!$C$5:$J$499,7,FALSE)</f>
        <v>116</v>
      </c>
      <c r="I111" s="201">
        <f>VLOOKUP($C111,'[7]2.생잔모형인구'!$C$5:$J$499,8,FALSE)</f>
        <v>118</v>
      </c>
      <c r="J111" s="206">
        <f>ROUND(P$5*'[7]2.생잔모형인구'!$E109,0)</f>
        <v>0</v>
      </c>
      <c r="K111" s="206">
        <f>ROUND(Q$5*'[7]2.생잔모형인구'!$E109,0)</f>
        <v>3</v>
      </c>
      <c r="L111" s="206">
        <f>ROUND(R$5*'[7]2.생잔모형인구'!$E109,0)</f>
        <v>3</v>
      </c>
      <c r="M111" s="206">
        <f>ROUND(S$5*'[7]2.생잔모형인구'!$E109,0)</f>
        <v>6</v>
      </c>
      <c r="N111" s="206">
        <f>ROUND(T$5*'[7]2.생잔모형인구'!$E109,0)</f>
        <v>6</v>
      </c>
      <c r="O111" s="206">
        <f>ROUND(U$5*'[7]2.생잔모형인구'!$E109,0)</f>
        <v>6</v>
      </c>
      <c r="P111" s="204">
        <v>0</v>
      </c>
      <c r="Q111" s="204"/>
      <c r="R111" s="206">
        <f>IF(ISERROR(VLOOKUP($C111,'2.사회적인구 행정구역별 집계'!$C$6:$M$73,2,FALSE)),0,(VLOOKUP($C111,'2.사회적인구 행정구역별 집계'!$C$6:$M$73,8,FALSE)-VLOOKUP($C111,'2.사회적인구 행정구역별 집계'!$C$6:$M$73,3,FALSE)))</f>
        <v>0</v>
      </c>
      <c r="S111" s="206">
        <f>IF(ISERROR(VLOOKUP($C111,'2.사회적인구 행정구역별 집계'!$C$6:$M$73,2,FALSE)),0,(VLOOKUP($C111,'2.사회적인구 행정구역별 집계'!$C$6:$M$73,9,FALSE)-VLOOKUP($C111,'2.사회적인구 행정구역별 집계'!$C$6:$M$73,4,FALSE)))</f>
        <v>0</v>
      </c>
      <c r="T111" s="206">
        <f>IF(ISERROR(VLOOKUP($C111,'2.사회적인구 행정구역별 집계'!$C$6:$M$73,2,FALSE)),0,(VLOOKUP($C111,'2.사회적인구 행정구역별 집계'!$C$6:$M$73,10,FALSE)-VLOOKUP($C111,'2.사회적인구 행정구역별 집계'!$C$6:$M$73,5,FALSE)))</f>
        <v>0</v>
      </c>
      <c r="U111" s="206">
        <f>IF(ISERROR(VLOOKUP($C111,'2.사회적인구 행정구역별 집계'!$C$6:$M$73,2,FALSE)),0,(VLOOKUP($C111,'2.사회적인구 행정구역별 집계'!$C$6:$M$73,11,FALSE)-VLOOKUP($C111,'2.사회적인구 행정구역별 집계'!$C$6:$M$73,6,FALSE)))</f>
        <v>0</v>
      </c>
      <c r="V111" s="189">
        <f t="shared" si="46"/>
        <v>110</v>
      </c>
      <c r="W111" s="189">
        <f t="shared" si="47"/>
        <v>110</v>
      </c>
      <c r="X111" s="189">
        <f t="shared" si="47"/>
        <v>108</v>
      </c>
      <c r="Y111" s="189">
        <f t="shared" si="48"/>
        <v>108</v>
      </c>
      <c r="Z111" s="189">
        <f t="shared" si="49"/>
        <v>110</v>
      </c>
      <c r="AA111" s="189">
        <f t="shared" si="50"/>
        <v>112</v>
      </c>
    </row>
    <row r="112" spans="1:27" ht="18" customHeight="1">
      <c r="A112" s="194" t="s">
        <v>1363</v>
      </c>
      <c r="B112" s="194" t="s">
        <v>1372</v>
      </c>
      <c r="C112" s="197" t="s">
        <v>227</v>
      </c>
      <c r="D112" s="192">
        <f>VLOOKUP($C112,'[7]2.생잔모형인구'!$C$5:$J$499,2,FALSE)</f>
        <v>231</v>
      </c>
      <c r="E112" s="201">
        <f>VLOOKUP($C112,'[7]2.생잔모형인구'!$C$5:$J$499,4,FALSE)</f>
        <v>237</v>
      </c>
      <c r="F112" s="201">
        <f>VLOOKUP($C112,'[7]2.생잔모형인구'!$C$5:$J$499,5,FALSE)</f>
        <v>234</v>
      </c>
      <c r="G112" s="201">
        <f>VLOOKUP($C112,'[7]2.생잔모형인구'!$C$5:$J$499,6,FALSE)</f>
        <v>239</v>
      </c>
      <c r="H112" s="201">
        <f>VLOOKUP($C112,'[7]2.생잔모형인구'!$C$5:$J$499,7,FALSE)</f>
        <v>244</v>
      </c>
      <c r="I112" s="201">
        <f>VLOOKUP($C112,'[7]2.생잔모형인구'!$C$5:$J$499,8,FALSE)</f>
        <v>248</v>
      </c>
      <c r="J112" s="206">
        <f>ROUND(P$5*'[7]2.생잔모형인구'!$E110,0)</f>
        <v>0</v>
      </c>
      <c r="K112" s="206">
        <f>ROUND(Q$5*'[7]2.생잔모형인구'!$E110,0)</f>
        <v>6</v>
      </c>
      <c r="L112" s="206">
        <f>ROUND(R$5*'[7]2.생잔모형인구'!$E110,0)</f>
        <v>6</v>
      </c>
      <c r="M112" s="206">
        <f>ROUND(S$5*'[7]2.생잔모형인구'!$E110,0)</f>
        <v>13</v>
      </c>
      <c r="N112" s="206">
        <f>ROUND(T$5*'[7]2.생잔모형인구'!$E110,0)</f>
        <v>13</v>
      </c>
      <c r="O112" s="206">
        <f>ROUND(U$5*'[7]2.생잔모형인구'!$E110,0)</f>
        <v>13</v>
      </c>
      <c r="P112" s="204">
        <v>0</v>
      </c>
      <c r="Q112" s="204"/>
      <c r="R112" s="206">
        <f>IF(ISERROR(VLOOKUP($C112,'2.사회적인구 행정구역별 집계'!$C$6:$M$73,2,FALSE)),0,(VLOOKUP($C112,'2.사회적인구 행정구역별 집계'!$C$6:$M$73,8,FALSE)-VLOOKUP($C112,'2.사회적인구 행정구역별 집계'!$C$6:$M$73,3,FALSE)))</f>
        <v>0</v>
      </c>
      <c r="S112" s="206">
        <f>IF(ISERROR(VLOOKUP($C112,'2.사회적인구 행정구역별 집계'!$C$6:$M$73,2,FALSE)),0,(VLOOKUP($C112,'2.사회적인구 행정구역별 집계'!$C$6:$M$73,9,FALSE)-VLOOKUP($C112,'2.사회적인구 행정구역별 집계'!$C$6:$M$73,4,FALSE)))</f>
        <v>0</v>
      </c>
      <c r="T112" s="206">
        <f>IF(ISERROR(VLOOKUP($C112,'2.사회적인구 행정구역별 집계'!$C$6:$M$73,2,FALSE)),0,(VLOOKUP($C112,'2.사회적인구 행정구역별 집계'!$C$6:$M$73,10,FALSE)-VLOOKUP($C112,'2.사회적인구 행정구역별 집계'!$C$6:$M$73,5,FALSE)))</f>
        <v>0</v>
      </c>
      <c r="U112" s="206">
        <f>IF(ISERROR(VLOOKUP($C112,'2.사회적인구 행정구역별 집계'!$C$6:$M$73,2,FALSE)),0,(VLOOKUP($C112,'2.사회적인구 행정구역별 집계'!$C$6:$M$73,11,FALSE)-VLOOKUP($C112,'2.사회적인구 행정구역별 집계'!$C$6:$M$73,6,FALSE)))</f>
        <v>0</v>
      </c>
      <c r="V112" s="189">
        <f t="shared" si="46"/>
        <v>231</v>
      </c>
      <c r="W112" s="189">
        <f t="shared" si="47"/>
        <v>231</v>
      </c>
      <c r="X112" s="189">
        <f t="shared" si="47"/>
        <v>228</v>
      </c>
      <c r="Y112" s="189">
        <f t="shared" si="48"/>
        <v>226</v>
      </c>
      <c r="Z112" s="189">
        <f t="shared" si="49"/>
        <v>231</v>
      </c>
      <c r="AA112" s="189">
        <f t="shared" si="50"/>
        <v>235</v>
      </c>
    </row>
    <row r="113" spans="1:27" ht="18" customHeight="1">
      <c r="A113" s="194" t="s">
        <v>1363</v>
      </c>
      <c r="B113" s="194" t="s">
        <v>1372</v>
      </c>
      <c r="C113" s="197" t="s">
        <v>228</v>
      </c>
      <c r="D113" s="192">
        <f>VLOOKUP($C113,'[7]2.생잔모형인구'!$C$5:$J$499,2,FALSE)</f>
        <v>176</v>
      </c>
      <c r="E113" s="201">
        <f>VLOOKUP($C113,'[7]2.생잔모형인구'!$C$5:$J$499,4,FALSE)</f>
        <v>181</v>
      </c>
      <c r="F113" s="201">
        <f>VLOOKUP($C113,'[7]2.생잔모형인구'!$C$5:$J$499,5,FALSE)</f>
        <v>178</v>
      </c>
      <c r="G113" s="201">
        <f>VLOOKUP($C113,'[7]2.생잔모형인구'!$C$5:$J$499,6,FALSE)</f>
        <v>182</v>
      </c>
      <c r="H113" s="201">
        <f>VLOOKUP($C113,'[7]2.생잔모형인구'!$C$5:$J$499,7,FALSE)</f>
        <v>186</v>
      </c>
      <c r="I113" s="201">
        <f>VLOOKUP($C113,'[7]2.생잔모형인구'!$C$5:$J$499,8,FALSE)</f>
        <v>189</v>
      </c>
      <c r="J113" s="206">
        <f>ROUND(P$5*'[7]2.생잔모형인구'!$E111,0)</f>
        <v>0</v>
      </c>
      <c r="K113" s="206">
        <f>ROUND(Q$5*'[7]2.생잔모형인구'!$E111,0)</f>
        <v>5</v>
      </c>
      <c r="L113" s="206">
        <f>ROUND(R$5*'[7]2.생잔모형인구'!$E111,0)</f>
        <v>5</v>
      </c>
      <c r="M113" s="206">
        <f>ROUND(S$5*'[7]2.생잔모형인구'!$E111,0)</f>
        <v>10</v>
      </c>
      <c r="N113" s="206">
        <f>ROUND(T$5*'[7]2.생잔모형인구'!$E111,0)</f>
        <v>10</v>
      </c>
      <c r="O113" s="206">
        <f>ROUND(U$5*'[7]2.생잔모형인구'!$E111,0)</f>
        <v>10</v>
      </c>
      <c r="P113" s="204">
        <v>0</v>
      </c>
      <c r="Q113" s="204"/>
      <c r="R113" s="206">
        <f>IF(ISERROR(VLOOKUP($C113,'2.사회적인구 행정구역별 집계'!$C$6:$M$73,2,FALSE)),0,(VLOOKUP($C113,'2.사회적인구 행정구역별 집계'!$C$6:$M$73,8,FALSE)-VLOOKUP($C113,'2.사회적인구 행정구역별 집계'!$C$6:$M$73,3,FALSE)))</f>
        <v>0</v>
      </c>
      <c r="S113" s="206">
        <f>IF(ISERROR(VLOOKUP($C113,'2.사회적인구 행정구역별 집계'!$C$6:$M$73,2,FALSE)),0,(VLOOKUP($C113,'2.사회적인구 행정구역별 집계'!$C$6:$M$73,9,FALSE)-VLOOKUP($C113,'2.사회적인구 행정구역별 집계'!$C$6:$M$73,4,FALSE)))</f>
        <v>0</v>
      </c>
      <c r="T113" s="206">
        <f>IF(ISERROR(VLOOKUP($C113,'2.사회적인구 행정구역별 집계'!$C$6:$M$73,2,FALSE)),0,(VLOOKUP($C113,'2.사회적인구 행정구역별 집계'!$C$6:$M$73,10,FALSE)-VLOOKUP($C113,'2.사회적인구 행정구역별 집계'!$C$6:$M$73,5,FALSE)))</f>
        <v>0</v>
      </c>
      <c r="U113" s="206">
        <f>IF(ISERROR(VLOOKUP($C113,'2.사회적인구 행정구역별 집계'!$C$6:$M$73,2,FALSE)),0,(VLOOKUP($C113,'2.사회적인구 행정구역별 집계'!$C$6:$M$73,11,FALSE)-VLOOKUP($C113,'2.사회적인구 행정구역별 집계'!$C$6:$M$73,6,FALSE)))</f>
        <v>0</v>
      </c>
      <c r="V113" s="189">
        <f t="shared" si="46"/>
        <v>176</v>
      </c>
      <c r="W113" s="189">
        <f t="shared" si="47"/>
        <v>176</v>
      </c>
      <c r="X113" s="189">
        <f t="shared" si="47"/>
        <v>173</v>
      </c>
      <c r="Y113" s="189">
        <f t="shared" si="48"/>
        <v>172</v>
      </c>
      <c r="Z113" s="189">
        <f t="shared" si="49"/>
        <v>176</v>
      </c>
      <c r="AA113" s="189">
        <f t="shared" si="50"/>
        <v>179</v>
      </c>
    </row>
    <row r="114" spans="1:27" ht="18" customHeight="1">
      <c r="A114" s="194" t="s">
        <v>1363</v>
      </c>
      <c r="B114" s="194" t="s">
        <v>1372</v>
      </c>
      <c r="C114" s="197" t="s">
        <v>229</v>
      </c>
      <c r="D114" s="192">
        <f>VLOOKUP($C114,'[7]2.생잔모형인구'!$C$5:$J$499,2,FALSE)</f>
        <v>161</v>
      </c>
      <c r="E114" s="201">
        <f>VLOOKUP($C114,'[7]2.생잔모형인구'!$C$5:$J$499,4,FALSE)</f>
        <v>165</v>
      </c>
      <c r="F114" s="201">
        <f>VLOOKUP($C114,'[7]2.생잔모형인구'!$C$5:$J$499,5,FALSE)</f>
        <v>163</v>
      </c>
      <c r="G114" s="201">
        <f>VLOOKUP($C114,'[7]2.생잔모형인구'!$C$5:$J$499,6,FALSE)</f>
        <v>166</v>
      </c>
      <c r="H114" s="201">
        <f>VLOOKUP($C114,'[7]2.생잔모형인구'!$C$5:$J$499,7,FALSE)</f>
        <v>170</v>
      </c>
      <c r="I114" s="201">
        <f>VLOOKUP($C114,'[7]2.생잔모형인구'!$C$5:$J$499,8,FALSE)</f>
        <v>173</v>
      </c>
      <c r="J114" s="206">
        <f>ROUND(P$5*'[7]2.생잔모형인구'!$E112,0)</f>
        <v>0</v>
      </c>
      <c r="K114" s="206">
        <f>ROUND(Q$5*'[7]2.생잔모형인구'!$E112,0)</f>
        <v>4</v>
      </c>
      <c r="L114" s="206">
        <f>ROUND(R$5*'[7]2.생잔모형인구'!$E112,0)</f>
        <v>4</v>
      </c>
      <c r="M114" s="206">
        <f>ROUND(S$5*'[7]2.생잔모형인구'!$E112,0)</f>
        <v>9</v>
      </c>
      <c r="N114" s="206">
        <f>ROUND(T$5*'[7]2.생잔모형인구'!$E112,0)</f>
        <v>9</v>
      </c>
      <c r="O114" s="206">
        <f>ROUND(U$5*'[7]2.생잔모형인구'!$E112,0)</f>
        <v>9</v>
      </c>
      <c r="P114" s="204">
        <v>0</v>
      </c>
      <c r="Q114" s="204"/>
      <c r="R114" s="206">
        <f>IF(ISERROR(VLOOKUP($C114,'2.사회적인구 행정구역별 집계'!$C$6:$M$73,2,FALSE)),0,(VLOOKUP($C114,'2.사회적인구 행정구역별 집계'!$C$6:$M$73,8,FALSE)-VLOOKUP($C114,'2.사회적인구 행정구역별 집계'!$C$6:$M$73,3,FALSE)))</f>
        <v>0</v>
      </c>
      <c r="S114" s="206">
        <f>IF(ISERROR(VLOOKUP($C114,'2.사회적인구 행정구역별 집계'!$C$6:$M$73,2,FALSE)),0,(VLOOKUP($C114,'2.사회적인구 행정구역별 집계'!$C$6:$M$73,9,FALSE)-VLOOKUP($C114,'2.사회적인구 행정구역별 집계'!$C$6:$M$73,4,FALSE)))</f>
        <v>0</v>
      </c>
      <c r="T114" s="206">
        <f>IF(ISERROR(VLOOKUP($C114,'2.사회적인구 행정구역별 집계'!$C$6:$M$73,2,FALSE)),0,(VLOOKUP($C114,'2.사회적인구 행정구역별 집계'!$C$6:$M$73,10,FALSE)-VLOOKUP($C114,'2.사회적인구 행정구역별 집계'!$C$6:$M$73,5,FALSE)))</f>
        <v>0</v>
      </c>
      <c r="U114" s="206">
        <f>IF(ISERROR(VLOOKUP($C114,'2.사회적인구 행정구역별 집계'!$C$6:$M$73,2,FALSE)),0,(VLOOKUP($C114,'2.사회적인구 행정구역별 집계'!$C$6:$M$73,11,FALSE)-VLOOKUP($C114,'2.사회적인구 행정구역별 집계'!$C$6:$M$73,6,FALSE)))</f>
        <v>0</v>
      </c>
      <c r="V114" s="189">
        <f t="shared" si="46"/>
        <v>161</v>
      </c>
      <c r="W114" s="189">
        <f t="shared" si="47"/>
        <v>161</v>
      </c>
      <c r="X114" s="189">
        <f t="shared" si="47"/>
        <v>159</v>
      </c>
      <c r="Y114" s="189">
        <f t="shared" si="48"/>
        <v>157</v>
      </c>
      <c r="Z114" s="189">
        <f t="shared" si="49"/>
        <v>161</v>
      </c>
      <c r="AA114" s="189">
        <f t="shared" si="50"/>
        <v>164</v>
      </c>
    </row>
    <row r="115" spans="1:27" ht="18" customHeight="1">
      <c r="A115" s="194" t="s">
        <v>1363</v>
      </c>
      <c r="B115" s="194" t="s">
        <v>1373</v>
      </c>
      <c r="C115" s="197" t="s">
        <v>230</v>
      </c>
      <c r="D115" s="192">
        <f>VLOOKUP($C115,'[7]2.생잔모형인구'!$C$5:$J$499,2,FALSE)</f>
        <v>259</v>
      </c>
      <c r="E115" s="201">
        <f>VLOOKUP($C115,'[7]2.생잔모형인구'!$C$5:$J$499,4,FALSE)</f>
        <v>266</v>
      </c>
      <c r="F115" s="201">
        <f>VLOOKUP($C115,'[7]2.생잔모형인구'!$C$5:$J$499,5,FALSE)</f>
        <v>262</v>
      </c>
      <c r="G115" s="201">
        <f>VLOOKUP($C115,'[7]2.생잔모형인구'!$C$5:$J$499,6,FALSE)</f>
        <v>268</v>
      </c>
      <c r="H115" s="201">
        <f>VLOOKUP($C115,'[7]2.생잔모형인구'!$C$5:$J$499,7,FALSE)</f>
        <v>274</v>
      </c>
      <c r="I115" s="201">
        <f>VLOOKUP($C115,'[7]2.생잔모형인구'!$C$5:$J$499,8,FALSE)</f>
        <v>278</v>
      </c>
      <c r="J115" s="206">
        <f>ROUND(P$5*'[7]2.생잔모형인구'!$E113,0)</f>
        <v>0</v>
      </c>
      <c r="K115" s="206">
        <f>ROUND(Q$5*'[7]2.생잔모형인구'!$E113,0)</f>
        <v>7</v>
      </c>
      <c r="L115" s="206">
        <f>ROUND(R$5*'[7]2.생잔모형인구'!$E113,0)</f>
        <v>7</v>
      </c>
      <c r="M115" s="206">
        <f>ROUND(S$5*'[7]2.생잔모형인구'!$E113,0)</f>
        <v>15</v>
      </c>
      <c r="N115" s="206">
        <f>ROUND(T$5*'[7]2.생잔모형인구'!$E113,0)</f>
        <v>15</v>
      </c>
      <c r="O115" s="206">
        <f>ROUND(U$5*'[7]2.생잔모형인구'!$E113,0)</f>
        <v>15</v>
      </c>
      <c r="P115" s="204">
        <v>0</v>
      </c>
      <c r="Q115" s="204"/>
      <c r="R115" s="206">
        <f>IF(ISERROR(VLOOKUP($C115,'2.사회적인구 행정구역별 집계'!$C$6:$M$73,2,FALSE)),0,(VLOOKUP($C115,'2.사회적인구 행정구역별 집계'!$C$6:$M$73,8,FALSE)-VLOOKUP($C115,'2.사회적인구 행정구역별 집계'!$C$6:$M$73,3,FALSE)))</f>
        <v>0</v>
      </c>
      <c r="S115" s="206">
        <f>IF(ISERROR(VLOOKUP($C115,'2.사회적인구 행정구역별 집계'!$C$6:$M$73,2,FALSE)),0,(VLOOKUP($C115,'2.사회적인구 행정구역별 집계'!$C$6:$M$73,9,FALSE)-VLOOKUP($C115,'2.사회적인구 행정구역별 집계'!$C$6:$M$73,4,FALSE)))</f>
        <v>0</v>
      </c>
      <c r="T115" s="206">
        <f>IF(ISERROR(VLOOKUP($C115,'2.사회적인구 행정구역별 집계'!$C$6:$M$73,2,FALSE)),0,(VLOOKUP($C115,'2.사회적인구 행정구역별 집계'!$C$6:$M$73,10,FALSE)-VLOOKUP($C115,'2.사회적인구 행정구역별 집계'!$C$6:$M$73,5,FALSE)))</f>
        <v>0</v>
      </c>
      <c r="U115" s="206">
        <f>IF(ISERROR(VLOOKUP($C115,'2.사회적인구 행정구역별 집계'!$C$6:$M$73,2,FALSE)),0,(VLOOKUP($C115,'2.사회적인구 행정구역별 집계'!$C$6:$M$73,11,FALSE)-VLOOKUP($C115,'2.사회적인구 행정구역별 집계'!$C$6:$M$73,6,FALSE)))</f>
        <v>0</v>
      </c>
      <c r="V115" s="189">
        <f t="shared" si="46"/>
        <v>259</v>
      </c>
      <c r="W115" s="189">
        <f t="shared" si="47"/>
        <v>259</v>
      </c>
      <c r="X115" s="189">
        <f t="shared" si="47"/>
        <v>255</v>
      </c>
      <c r="Y115" s="189">
        <f t="shared" si="48"/>
        <v>253</v>
      </c>
      <c r="Z115" s="189">
        <f t="shared" si="49"/>
        <v>259</v>
      </c>
      <c r="AA115" s="189">
        <f t="shared" si="50"/>
        <v>263</v>
      </c>
    </row>
    <row r="116" spans="1:27" ht="18" customHeight="1">
      <c r="A116" s="194" t="s">
        <v>1363</v>
      </c>
      <c r="B116" s="194" t="s">
        <v>1373</v>
      </c>
      <c r="C116" s="197" t="s">
        <v>231</v>
      </c>
      <c r="D116" s="192">
        <f>VLOOKUP($C116,'[7]2.생잔모형인구'!$C$5:$J$499,2,FALSE)</f>
        <v>160</v>
      </c>
      <c r="E116" s="201">
        <f>VLOOKUP($C116,'[7]2.생잔모형인구'!$C$5:$J$499,4,FALSE)</f>
        <v>164</v>
      </c>
      <c r="F116" s="201">
        <f>VLOOKUP($C116,'[7]2.생잔모형인구'!$C$5:$J$499,5,FALSE)</f>
        <v>162</v>
      </c>
      <c r="G116" s="201">
        <f>VLOOKUP($C116,'[7]2.생잔모형인구'!$C$5:$J$499,6,FALSE)</f>
        <v>165</v>
      </c>
      <c r="H116" s="201">
        <f>VLOOKUP($C116,'[7]2.생잔모형인구'!$C$5:$J$499,7,FALSE)</f>
        <v>169</v>
      </c>
      <c r="I116" s="201">
        <f>VLOOKUP($C116,'[7]2.생잔모형인구'!$C$5:$J$499,8,FALSE)</f>
        <v>172</v>
      </c>
      <c r="J116" s="206">
        <f>ROUND(P$5*'[7]2.생잔모형인구'!$E114,0)</f>
        <v>0</v>
      </c>
      <c r="K116" s="206">
        <f>ROUND(Q$5*'[7]2.생잔모형인구'!$E114,0)</f>
        <v>4</v>
      </c>
      <c r="L116" s="206">
        <f>ROUND(R$5*'[7]2.생잔모형인구'!$E114,0)</f>
        <v>4</v>
      </c>
      <c r="M116" s="206">
        <f>ROUND(S$5*'[7]2.생잔모형인구'!$E114,0)</f>
        <v>9</v>
      </c>
      <c r="N116" s="206">
        <f>ROUND(T$5*'[7]2.생잔모형인구'!$E114,0)</f>
        <v>9</v>
      </c>
      <c r="O116" s="206">
        <f>ROUND(U$5*'[7]2.생잔모형인구'!$E114,0)</f>
        <v>9</v>
      </c>
      <c r="P116" s="204">
        <v>0</v>
      </c>
      <c r="Q116" s="204"/>
      <c r="R116" s="206">
        <f>IF(ISERROR(VLOOKUP($C116,'2.사회적인구 행정구역별 집계'!$C$6:$M$73,2,FALSE)),0,(VLOOKUP($C116,'2.사회적인구 행정구역별 집계'!$C$6:$M$73,8,FALSE)-VLOOKUP($C116,'2.사회적인구 행정구역별 집계'!$C$6:$M$73,3,FALSE)))</f>
        <v>0</v>
      </c>
      <c r="S116" s="206">
        <f>IF(ISERROR(VLOOKUP($C116,'2.사회적인구 행정구역별 집계'!$C$6:$M$73,2,FALSE)),0,(VLOOKUP($C116,'2.사회적인구 행정구역별 집계'!$C$6:$M$73,9,FALSE)-VLOOKUP($C116,'2.사회적인구 행정구역별 집계'!$C$6:$M$73,4,FALSE)))</f>
        <v>0</v>
      </c>
      <c r="T116" s="206">
        <f>IF(ISERROR(VLOOKUP($C116,'2.사회적인구 행정구역별 집계'!$C$6:$M$73,2,FALSE)),0,(VLOOKUP($C116,'2.사회적인구 행정구역별 집계'!$C$6:$M$73,10,FALSE)-VLOOKUP($C116,'2.사회적인구 행정구역별 집계'!$C$6:$M$73,5,FALSE)))</f>
        <v>0</v>
      </c>
      <c r="U116" s="206">
        <f>IF(ISERROR(VLOOKUP($C116,'2.사회적인구 행정구역별 집계'!$C$6:$M$73,2,FALSE)),0,(VLOOKUP($C116,'2.사회적인구 행정구역별 집계'!$C$6:$M$73,11,FALSE)-VLOOKUP($C116,'2.사회적인구 행정구역별 집계'!$C$6:$M$73,6,FALSE)))</f>
        <v>0</v>
      </c>
      <c r="V116" s="189">
        <f t="shared" si="46"/>
        <v>160</v>
      </c>
      <c r="W116" s="189">
        <f t="shared" si="47"/>
        <v>160</v>
      </c>
      <c r="X116" s="189">
        <f t="shared" si="47"/>
        <v>158</v>
      </c>
      <c r="Y116" s="189">
        <f t="shared" si="48"/>
        <v>156</v>
      </c>
      <c r="Z116" s="189">
        <f t="shared" si="49"/>
        <v>160</v>
      </c>
      <c r="AA116" s="189">
        <f t="shared" si="50"/>
        <v>163</v>
      </c>
    </row>
    <row r="117" spans="1:27" ht="18" customHeight="1">
      <c r="A117" s="194" t="s">
        <v>1363</v>
      </c>
      <c r="B117" s="194" t="s">
        <v>1373</v>
      </c>
      <c r="C117" s="197" t="s">
        <v>232</v>
      </c>
      <c r="D117" s="192">
        <f>VLOOKUP($C117,'[7]2.생잔모형인구'!$C$5:$J$499,2,FALSE)</f>
        <v>199</v>
      </c>
      <c r="E117" s="201">
        <f>VLOOKUP($C117,'[7]2.생잔모형인구'!$C$5:$J$499,4,FALSE)</f>
        <v>204</v>
      </c>
      <c r="F117" s="201">
        <f>VLOOKUP($C117,'[7]2.생잔모형인구'!$C$5:$J$499,5,FALSE)</f>
        <v>201</v>
      </c>
      <c r="G117" s="201">
        <f>VLOOKUP($C117,'[7]2.생잔모형인구'!$C$5:$J$499,6,FALSE)</f>
        <v>206</v>
      </c>
      <c r="H117" s="201">
        <f>VLOOKUP($C117,'[7]2.생잔모형인구'!$C$5:$J$499,7,FALSE)</f>
        <v>210</v>
      </c>
      <c r="I117" s="201">
        <f>VLOOKUP($C117,'[7]2.생잔모형인구'!$C$5:$J$499,8,FALSE)</f>
        <v>214</v>
      </c>
      <c r="J117" s="206">
        <f>ROUND(P$5*'[7]2.생잔모형인구'!$E115,0)</f>
        <v>0</v>
      </c>
      <c r="K117" s="206">
        <f>ROUND(Q$5*'[7]2.생잔모형인구'!$E115,0)</f>
        <v>5</v>
      </c>
      <c r="L117" s="206">
        <f>ROUND(R$5*'[7]2.생잔모형인구'!$E115,0)</f>
        <v>5</v>
      </c>
      <c r="M117" s="206">
        <f>ROUND(S$5*'[7]2.생잔모형인구'!$E115,0)</f>
        <v>11</v>
      </c>
      <c r="N117" s="206">
        <f>ROUND(T$5*'[7]2.생잔모형인구'!$E115,0)</f>
        <v>11</v>
      </c>
      <c r="O117" s="206">
        <f>ROUND(U$5*'[7]2.생잔모형인구'!$E115,0)</f>
        <v>11</v>
      </c>
      <c r="P117" s="204">
        <v>0</v>
      </c>
      <c r="Q117" s="204"/>
      <c r="R117" s="206">
        <f>IF(ISERROR(VLOOKUP($C117,'2.사회적인구 행정구역별 집계'!$C$6:$M$73,2,FALSE)),0,(VLOOKUP($C117,'2.사회적인구 행정구역별 집계'!$C$6:$M$73,8,FALSE)-VLOOKUP($C117,'2.사회적인구 행정구역별 집계'!$C$6:$M$73,3,FALSE)))</f>
        <v>0</v>
      </c>
      <c r="S117" s="206">
        <f>IF(ISERROR(VLOOKUP($C117,'2.사회적인구 행정구역별 집계'!$C$6:$M$73,2,FALSE)),0,(VLOOKUP($C117,'2.사회적인구 행정구역별 집계'!$C$6:$M$73,9,FALSE)-VLOOKUP($C117,'2.사회적인구 행정구역별 집계'!$C$6:$M$73,4,FALSE)))</f>
        <v>0</v>
      </c>
      <c r="T117" s="206">
        <f>IF(ISERROR(VLOOKUP($C117,'2.사회적인구 행정구역별 집계'!$C$6:$M$73,2,FALSE)),0,(VLOOKUP($C117,'2.사회적인구 행정구역별 집계'!$C$6:$M$73,10,FALSE)-VLOOKUP($C117,'2.사회적인구 행정구역별 집계'!$C$6:$M$73,5,FALSE)))</f>
        <v>0</v>
      </c>
      <c r="U117" s="206">
        <f>IF(ISERROR(VLOOKUP($C117,'2.사회적인구 행정구역별 집계'!$C$6:$M$73,2,FALSE)),0,(VLOOKUP($C117,'2.사회적인구 행정구역별 집계'!$C$6:$M$73,11,FALSE)-VLOOKUP($C117,'2.사회적인구 행정구역별 집계'!$C$6:$M$73,6,FALSE)))</f>
        <v>0</v>
      </c>
      <c r="V117" s="189">
        <f t="shared" si="46"/>
        <v>199</v>
      </c>
      <c r="W117" s="189">
        <f t="shared" si="47"/>
        <v>199</v>
      </c>
      <c r="X117" s="189">
        <f t="shared" si="47"/>
        <v>196</v>
      </c>
      <c r="Y117" s="189">
        <f t="shared" si="48"/>
        <v>195</v>
      </c>
      <c r="Z117" s="189">
        <f t="shared" si="49"/>
        <v>199</v>
      </c>
      <c r="AA117" s="189">
        <f t="shared" si="50"/>
        <v>203</v>
      </c>
    </row>
    <row r="118" spans="1:27" ht="18" customHeight="1">
      <c r="A118" s="194" t="s">
        <v>1363</v>
      </c>
      <c r="B118" s="194" t="s">
        <v>1373</v>
      </c>
      <c r="C118" s="197" t="s">
        <v>233</v>
      </c>
      <c r="D118" s="192">
        <f>VLOOKUP($C118,'[7]2.생잔모형인구'!$C$5:$J$499,2,FALSE)</f>
        <v>133</v>
      </c>
      <c r="E118" s="201">
        <f>VLOOKUP($C118,'[7]2.생잔모형인구'!$C$5:$J$499,4,FALSE)</f>
        <v>137</v>
      </c>
      <c r="F118" s="201">
        <f>VLOOKUP($C118,'[7]2.생잔모형인구'!$C$5:$J$499,5,FALSE)</f>
        <v>135</v>
      </c>
      <c r="G118" s="201">
        <f>VLOOKUP($C118,'[7]2.생잔모형인구'!$C$5:$J$499,6,FALSE)</f>
        <v>137</v>
      </c>
      <c r="H118" s="201">
        <f>VLOOKUP($C118,'[7]2.생잔모형인구'!$C$5:$J$499,7,FALSE)</f>
        <v>140</v>
      </c>
      <c r="I118" s="201">
        <f>VLOOKUP($C118,'[7]2.생잔모형인구'!$C$5:$J$499,8,FALSE)</f>
        <v>143</v>
      </c>
      <c r="J118" s="206">
        <f>ROUND(P$5*'[7]2.생잔모형인구'!$E116,0)</f>
        <v>0</v>
      </c>
      <c r="K118" s="206">
        <f>ROUND(Q$5*'[7]2.생잔모형인구'!$E116,0)</f>
        <v>3</v>
      </c>
      <c r="L118" s="206">
        <f>ROUND(R$5*'[7]2.생잔모형인구'!$E116,0)</f>
        <v>3</v>
      </c>
      <c r="M118" s="206">
        <f>ROUND(S$5*'[7]2.생잔모형인구'!$E116,0)</f>
        <v>8</v>
      </c>
      <c r="N118" s="206">
        <f>ROUND(T$5*'[7]2.생잔모형인구'!$E116,0)</f>
        <v>8</v>
      </c>
      <c r="O118" s="206">
        <f>ROUND(U$5*'[7]2.생잔모형인구'!$E116,0)</f>
        <v>8</v>
      </c>
      <c r="P118" s="204">
        <v>0</v>
      </c>
      <c r="Q118" s="204"/>
      <c r="R118" s="206">
        <f>IF(ISERROR(VLOOKUP($C118,'2.사회적인구 행정구역별 집계'!$C$6:$M$73,2,FALSE)),0,(VLOOKUP($C118,'2.사회적인구 행정구역별 집계'!$C$6:$M$73,8,FALSE)-VLOOKUP($C118,'2.사회적인구 행정구역별 집계'!$C$6:$M$73,3,FALSE)))</f>
        <v>0</v>
      </c>
      <c r="S118" s="206">
        <f>IF(ISERROR(VLOOKUP($C118,'2.사회적인구 행정구역별 집계'!$C$6:$M$73,2,FALSE)),0,(VLOOKUP($C118,'2.사회적인구 행정구역별 집계'!$C$6:$M$73,9,FALSE)-VLOOKUP($C118,'2.사회적인구 행정구역별 집계'!$C$6:$M$73,4,FALSE)))</f>
        <v>0</v>
      </c>
      <c r="T118" s="206">
        <f>IF(ISERROR(VLOOKUP($C118,'2.사회적인구 행정구역별 집계'!$C$6:$M$73,2,FALSE)),0,(VLOOKUP($C118,'2.사회적인구 행정구역별 집계'!$C$6:$M$73,10,FALSE)-VLOOKUP($C118,'2.사회적인구 행정구역별 집계'!$C$6:$M$73,5,FALSE)))</f>
        <v>0</v>
      </c>
      <c r="U118" s="206">
        <f>IF(ISERROR(VLOOKUP($C118,'2.사회적인구 행정구역별 집계'!$C$6:$M$73,2,FALSE)),0,(VLOOKUP($C118,'2.사회적인구 행정구역별 집계'!$C$6:$M$73,11,FALSE)-VLOOKUP($C118,'2.사회적인구 행정구역별 집계'!$C$6:$M$73,6,FALSE)))</f>
        <v>0</v>
      </c>
      <c r="V118" s="189">
        <f t="shared" si="46"/>
        <v>133</v>
      </c>
      <c r="W118" s="189">
        <f t="shared" si="47"/>
        <v>134</v>
      </c>
      <c r="X118" s="189">
        <f t="shared" si="47"/>
        <v>132</v>
      </c>
      <c r="Y118" s="189">
        <f t="shared" si="48"/>
        <v>129</v>
      </c>
      <c r="Z118" s="189">
        <f t="shared" si="49"/>
        <v>132</v>
      </c>
      <c r="AA118" s="189">
        <f t="shared" si="50"/>
        <v>135</v>
      </c>
    </row>
    <row r="119" spans="1:27" ht="18" customHeight="1">
      <c r="A119" s="194" t="s">
        <v>1363</v>
      </c>
      <c r="B119" s="194" t="s">
        <v>1374</v>
      </c>
      <c r="C119" s="197" t="s">
        <v>234</v>
      </c>
      <c r="D119" s="192">
        <f>VLOOKUP($C119,'[7]2.생잔모형인구'!$C$5:$J$499,2,FALSE)</f>
        <v>153</v>
      </c>
      <c r="E119" s="201">
        <f>VLOOKUP($C119,'[7]2.생잔모형인구'!$C$5:$J$499,4,FALSE)</f>
        <v>157</v>
      </c>
      <c r="F119" s="201">
        <f>VLOOKUP($C119,'[7]2.생잔모형인구'!$C$5:$J$499,5,FALSE)</f>
        <v>155</v>
      </c>
      <c r="G119" s="201">
        <f>VLOOKUP($C119,'[7]2.생잔모형인구'!$C$5:$J$499,6,FALSE)</f>
        <v>158</v>
      </c>
      <c r="H119" s="201">
        <f>VLOOKUP($C119,'[7]2.생잔모형인구'!$C$5:$J$499,7,FALSE)</f>
        <v>162</v>
      </c>
      <c r="I119" s="201">
        <f>VLOOKUP($C119,'[7]2.생잔모형인구'!$C$5:$J$499,8,FALSE)</f>
        <v>164</v>
      </c>
      <c r="J119" s="206">
        <f>ROUND(P$5*'[7]2.생잔모형인구'!$E117,0)</f>
        <v>0</v>
      </c>
      <c r="K119" s="206">
        <f>ROUND(Q$5*'[7]2.생잔모형인구'!$E117,0)</f>
        <v>4</v>
      </c>
      <c r="L119" s="206">
        <f>ROUND(R$5*'[7]2.생잔모형인구'!$E117,0)</f>
        <v>4</v>
      </c>
      <c r="M119" s="206">
        <f>ROUND(S$5*'[7]2.생잔모형인구'!$E117,0)</f>
        <v>9</v>
      </c>
      <c r="N119" s="206">
        <f>ROUND(T$5*'[7]2.생잔모형인구'!$E117,0)</f>
        <v>9</v>
      </c>
      <c r="O119" s="206">
        <f>ROUND(U$5*'[7]2.생잔모형인구'!$E117,0)</f>
        <v>9</v>
      </c>
      <c r="P119" s="204">
        <v>0</v>
      </c>
      <c r="Q119" s="204"/>
      <c r="R119" s="206">
        <f>IF(ISERROR(VLOOKUP($C119,'2.사회적인구 행정구역별 집계'!$C$6:$M$73,2,FALSE)),0,(VLOOKUP($C119,'2.사회적인구 행정구역별 집계'!$C$6:$M$73,8,FALSE)-VLOOKUP($C119,'2.사회적인구 행정구역별 집계'!$C$6:$M$73,3,FALSE)))</f>
        <v>0</v>
      </c>
      <c r="S119" s="206">
        <f>IF(ISERROR(VLOOKUP($C119,'2.사회적인구 행정구역별 집계'!$C$6:$M$73,2,FALSE)),0,(VLOOKUP($C119,'2.사회적인구 행정구역별 집계'!$C$6:$M$73,9,FALSE)-VLOOKUP($C119,'2.사회적인구 행정구역별 집계'!$C$6:$M$73,4,FALSE)))</f>
        <v>0</v>
      </c>
      <c r="T119" s="206">
        <f>IF(ISERROR(VLOOKUP($C119,'2.사회적인구 행정구역별 집계'!$C$6:$M$73,2,FALSE)),0,(VLOOKUP($C119,'2.사회적인구 행정구역별 집계'!$C$6:$M$73,10,FALSE)-VLOOKUP($C119,'2.사회적인구 행정구역별 집계'!$C$6:$M$73,5,FALSE)))</f>
        <v>0</v>
      </c>
      <c r="U119" s="206">
        <f>IF(ISERROR(VLOOKUP($C119,'2.사회적인구 행정구역별 집계'!$C$6:$M$73,2,FALSE)),0,(VLOOKUP($C119,'2.사회적인구 행정구역별 집계'!$C$6:$M$73,11,FALSE)-VLOOKUP($C119,'2.사회적인구 행정구역별 집계'!$C$6:$M$73,6,FALSE)))</f>
        <v>0</v>
      </c>
      <c r="V119" s="189">
        <f t="shared" si="46"/>
        <v>153</v>
      </c>
      <c r="W119" s="189">
        <f t="shared" si="47"/>
        <v>153</v>
      </c>
      <c r="X119" s="189">
        <f t="shared" si="47"/>
        <v>151</v>
      </c>
      <c r="Y119" s="189">
        <f t="shared" si="48"/>
        <v>149</v>
      </c>
      <c r="Z119" s="189">
        <f t="shared" si="49"/>
        <v>153</v>
      </c>
      <c r="AA119" s="189">
        <f t="shared" si="50"/>
        <v>155</v>
      </c>
    </row>
    <row r="120" spans="1:27" ht="18" customHeight="1">
      <c r="A120" s="194" t="s">
        <v>1363</v>
      </c>
      <c r="B120" s="194" t="s">
        <v>1374</v>
      </c>
      <c r="C120" s="197" t="s">
        <v>235</v>
      </c>
      <c r="D120" s="192">
        <f>VLOOKUP($C120,'[7]2.생잔모형인구'!$C$5:$J$499,2,FALSE)</f>
        <v>168</v>
      </c>
      <c r="E120" s="201">
        <f>VLOOKUP($C120,'[7]2.생잔모형인구'!$C$5:$J$499,4,FALSE)</f>
        <v>173</v>
      </c>
      <c r="F120" s="201">
        <f>VLOOKUP($C120,'[7]2.생잔모형인구'!$C$5:$J$499,5,FALSE)</f>
        <v>170</v>
      </c>
      <c r="G120" s="201">
        <f>VLOOKUP($C120,'[7]2.생잔모형인구'!$C$5:$J$499,6,FALSE)</f>
        <v>174</v>
      </c>
      <c r="H120" s="201">
        <f>VLOOKUP($C120,'[7]2.생잔모형인구'!$C$5:$J$499,7,FALSE)</f>
        <v>177</v>
      </c>
      <c r="I120" s="201">
        <f>VLOOKUP($C120,'[7]2.생잔모형인구'!$C$5:$J$499,8,FALSE)</f>
        <v>181</v>
      </c>
      <c r="J120" s="206">
        <f>ROUND(P$5*'[7]2.생잔모형인구'!$E118,0)</f>
        <v>0</v>
      </c>
      <c r="K120" s="206">
        <f>ROUND(Q$5*'[7]2.생잔모형인구'!$E118,0)</f>
        <v>4</v>
      </c>
      <c r="L120" s="206">
        <f>ROUND(R$5*'[7]2.생잔모형인구'!$E118,0)</f>
        <v>4</v>
      </c>
      <c r="M120" s="206">
        <f>ROUND(S$5*'[7]2.생잔모형인구'!$E118,0)</f>
        <v>10</v>
      </c>
      <c r="N120" s="206">
        <f>ROUND(T$5*'[7]2.생잔모형인구'!$E118,0)</f>
        <v>10</v>
      </c>
      <c r="O120" s="206">
        <f>ROUND(U$5*'[7]2.생잔모형인구'!$E118,0)</f>
        <v>10</v>
      </c>
      <c r="P120" s="204">
        <v>0</v>
      </c>
      <c r="Q120" s="204"/>
      <c r="R120" s="206">
        <f>IF(ISERROR(VLOOKUP($C120,'2.사회적인구 행정구역별 집계'!$C$6:$M$73,2,FALSE)),0,(VLOOKUP($C120,'2.사회적인구 행정구역별 집계'!$C$6:$M$73,8,FALSE)-VLOOKUP($C120,'2.사회적인구 행정구역별 집계'!$C$6:$M$73,3,FALSE)))</f>
        <v>0</v>
      </c>
      <c r="S120" s="206">
        <f>IF(ISERROR(VLOOKUP($C120,'2.사회적인구 행정구역별 집계'!$C$6:$M$73,2,FALSE)),0,(VLOOKUP($C120,'2.사회적인구 행정구역별 집계'!$C$6:$M$73,9,FALSE)-VLOOKUP($C120,'2.사회적인구 행정구역별 집계'!$C$6:$M$73,4,FALSE)))</f>
        <v>0</v>
      </c>
      <c r="T120" s="206">
        <f>IF(ISERROR(VLOOKUP($C120,'2.사회적인구 행정구역별 집계'!$C$6:$M$73,2,FALSE)),0,(VLOOKUP($C120,'2.사회적인구 행정구역별 집계'!$C$6:$M$73,10,FALSE)-VLOOKUP($C120,'2.사회적인구 행정구역별 집계'!$C$6:$M$73,5,FALSE)))</f>
        <v>0</v>
      </c>
      <c r="U120" s="206">
        <f>IF(ISERROR(VLOOKUP($C120,'2.사회적인구 행정구역별 집계'!$C$6:$M$73,2,FALSE)),0,(VLOOKUP($C120,'2.사회적인구 행정구역별 집계'!$C$6:$M$73,11,FALSE)-VLOOKUP($C120,'2.사회적인구 행정구역별 집계'!$C$6:$M$73,6,FALSE)))</f>
        <v>0</v>
      </c>
      <c r="V120" s="189">
        <f t="shared" si="46"/>
        <v>168</v>
      </c>
      <c r="W120" s="189">
        <f t="shared" si="47"/>
        <v>169</v>
      </c>
      <c r="X120" s="189">
        <f t="shared" si="47"/>
        <v>166</v>
      </c>
      <c r="Y120" s="189">
        <f t="shared" si="48"/>
        <v>164</v>
      </c>
      <c r="Z120" s="189">
        <f t="shared" si="49"/>
        <v>167</v>
      </c>
      <c r="AA120" s="189">
        <f t="shared" si="50"/>
        <v>171</v>
      </c>
    </row>
    <row r="121" spans="1:27" ht="18" customHeight="1">
      <c r="A121" s="194" t="s">
        <v>1363</v>
      </c>
      <c r="B121" s="194" t="s">
        <v>1374</v>
      </c>
      <c r="C121" s="197" t="s">
        <v>236</v>
      </c>
      <c r="D121" s="192">
        <f>VLOOKUP($C121,'[7]2.생잔모형인구'!$C$5:$J$499,2,FALSE)</f>
        <v>199</v>
      </c>
      <c r="E121" s="201">
        <f>VLOOKUP($C121,'[7]2.생잔모형인구'!$C$5:$J$499,4,FALSE)</f>
        <v>204</v>
      </c>
      <c r="F121" s="201">
        <f>VLOOKUP($C121,'[7]2.생잔모형인구'!$C$5:$J$499,5,FALSE)</f>
        <v>201</v>
      </c>
      <c r="G121" s="201">
        <f>VLOOKUP($C121,'[7]2.생잔모형인구'!$C$5:$J$499,6,FALSE)</f>
        <v>206</v>
      </c>
      <c r="H121" s="201">
        <f>VLOOKUP($C121,'[7]2.생잔모형인구'!$C$5:$J$499,7,FALSE)</f>
        <v>210</v>
      </c>
      <c r="I121" s="201">
        <f>VLOOKUP($C121,'[7]2.생잔모형인구'!$C$5:$J$499,8,FALSE)</f>
        <v>214</v>
      </c>
      <c r="J121" s="206">
        <f>ROUND(P$5*'[7]2.생잔모형인구'!$E119,0)</f>
        <v>0</v>
      </c>
      <c r="K121" s="206">
        <f>ROUND(Q$5*'[7]2.생잔모형인구'!$E119,0)</f>
        <v>5</v>
      </c>
      <c r="L121" s="206">
        <f>ROUND(R$5*'[7]2.생잔모형인구'!$E119,0)</f>
        <v>5</v>
      </c>
      <c r="M121" s="206">
        <f>ROUND(S$5*'[7]2.생잔모형인구'!$E119,0)</f>
        <v>11</v>
      </c>
      <c r="N121" s="206">
        <f>ROUND(T$5*'[7]2.생잔모형인구'!$E119,0)</f>
        <v>11</v>
      </c>
      <c r="O121" s="206">
        <f>ROUND(U$5*'[7]2.생잔모형인구'!$E119,0)</f>
        <v>11</v>
      </c>
      <c r="P121" s="204">
        <v>0</v>
      </c>
      <c r="Q121" s="204"/>
      <c r="R121" s="206">
        <f>IF(ISERROR(VLOOKUP($C121,'2.사회적인구 행정구역별 집계'!$C$6:$M$73,2,FALSE)),0,(VLOOKUP($C121,'2.사회적인구 행정구역별 집계'!$C$6:$M$73,8,FALSE)-VLOOKUP($C121,'2.사회적인구 행정구역별 집계'!$C$6:$M$73,3,FALSE)))</f>
        <v>0</v>
      </c>
      <c r="S121" s="206">
        <f>IF(ISERROR(VLOOKUP($C121,'2.사회적인구 행정구역별 집계'!$C$6:$M$73,2,FALSE)),0,(VLOOKUP($C121,'2.사회적인구 행정구역별 집계'!$C$6:$M$73,9,FALSE)-VLOOKUP($C121,'2.사회적인구 행정구역별 집계'!$C$6:$M$73,4,FALSE)))</f>
        <v>0</v>
      </c>
      <c r="T121" s="206">
        <f>IF(ISERROR(VLOOKUP($C121,'2.사회적인구 행정구역별 집계'!$C$6:$M$73,2,FALSE)),0,(VLOOKUP($C121,'2.사회적인구 행정구역별 집계'!$C$6:$M$73,10,FALSE)-VLOOKUP($C121,'2.사회적인구 행정구역별 집계'!$C$6:$M$73,5,FALSE)))</f>
        <v>0</v>
      </c>
      <c r="U121" s="206">
        <f>IF(ISERROR(VLOOKUP($C121,'2.사회적인구 행정구역별 집계'!$C$6:$M$73,2,FALSE)),0,(VLOOKUP($C121,'2.사회적인구 행정구역별 집계'!$C$6:$M$73,11,FALSE)-VLOOKUP($C121,'2.사회적인구 행정구역별 집계'!$C$6:$M$73,6,FALSE)))</f>
        <v>0</v>
      </c>
      <c r="V121" s="189">
        <f t="shared" si="46"/>
        <v>199</v>
      </c>
      <c r="W121" s="189">
        <f t="shared" si="47"/>
        <v>199</v>
      </c>
      <c r="X121" s="189">
        <f t="shared" si="47"/>
        <v>196</v>
      </c>
      <c r="Y121" s="189">
        <f t="shared" si="48"/>
        <v>195</v>
      </c>
      <c r="Z121" s="189">
        <f t="shared" si="49"/>
        <v>199</v>
      </c>
      <c r="AA121" s="189">
        <f t="shared" si="50"/>
        <v>203</v>
      </c>
    </row>
    <row r="122" spans="1:27" ht="18" customHeight="1">
      <c r="A122" s="194" t="s">
        <v>1363</v>
      </c>
      <c r="B122" s="194" t="s">
        <v>1374</v>
      </c>
      <c r="C122" s="197" t="s">
        <v>237</v>
      </c>
      <c r="D122" s="192">
        <f>VLOOKUP($C122,'[7]2.생잔모형인구'!$C$5:$J$499,2,FALSE)</f>
        <v>178</v>
      </c>
      <c r="E122" s="201">
        <f>VLOOKUP($C122,'[7]2.생잔모형인구'!$C$5:$J$499,4,FALSE)</f>
        <v>183</v>
      </c>
      <c r="F122" s="201">
        <f>VLOOKUP($C122,'[7]2.생잔모형인구'!$C$5:$J$499,5,FALSE)</f>
        <v>180</v>
      </c>
      <c r="G122" s="201">
        <f>VLOOKUP($C122,'[7]2.생잔모형인구'!$C$5:$J$499,6,FALSE)</f>
        <v>184</v>
      </c>
      <c r="H122" s="201">
        <f>VLOOKUP($C122,'[7]2.생잔모형인구'!$C$5:$J$499,7,FALSE)</f>
        <v>188</v>
      </c>
      <c r="I122" s="201">
        <f>VLOOKUP($C122,'[7]2.생잔모형인구'!$C$5:$J$499,8,FALSE)</f>
        <v>191</v>
      </c>
      <c r="J122" s="206">
        <f>ROUND(P$5*'[7]2.생잔모형인구'!$E120,0)</f>
        <v>0</v>
      </c>
      <c r="K122" s="206">
        <f>ROUND(Q$5*'[7]2.생잔모형인구'!$E120,0)</f>
        <v>5</v>
      </c>
      <c r="L122" s="206">
        <f>ROUND(R$5*'[7]2.생잔모형인구'!$E120,0)</f>
        <v>5</v>
      </c>
      <c r="M122" s="206">
        <f>ROUND(S$5*'[7]2.생잔모형인구'!$E120,0)</f>
        <v>10</v>
      </c>
      <c r="N122" s="206">
        <f>ROUND(T$5*'[7]2.생잔모형인구'!$E120,0)</f>
        <v>10</v>
      </c>
      <c r="O122" s="206">
        <f>ROUND(U$5*'[7]2.생잔모형인구'!$E120,0)</f>
        <v>10</v>
      </c>
      <c r="P122" s="204">
        <v>0</v>
      </c>
      <c r="Q122" s="204"/>
      <c r="R122" s="206">
        <f>IF(ISERROR(VLOOKUP($C122,'2.사회적인구 행정구역별 집계'!$C$6:$M$73,2,FALSE)),0,(VLOOKUP($C122,'2.사회적인구 행정구역별 집계'!$C$6:$M$73,8,FALSE)-VLOOKUP($C122,'2.사회적인구 행정구역별 집계'!$C$6:$M$73,3,FALSE)))</f>
        <v>0</v>
      </c>
      <c r="S122" s="206">
        <f>IF(ISERROR(VLOOKUP($C122,'2.사회적인구 행정구역별 집계'!$C$6:$M$73,2,FALSE)),0,(VLOOKUP($C122,'2.사회적인구 행정구역별 집계'!$C$6:$M$73,9,FALSE)-VLOOKUP($C122,'2.사회적인구 행정구역별 집계'!$C$6:$M$73,4,FALSE)))</f>
        <v>0</v>
      </c>
      <c r="T122" s="206">
        <f>IF(ISERROR(VLOOKUP($C122,'2.사회적인구 행정구역별 집계'!$C$6:$M$73,2,FALSE)),0,(VLOOKUP($C122,'2.사회적인구 행정구역별 집계'!$C$6:$M$73,10,FALSE)-VLOOKUP($C122,'2.사회적인구 행정구역별 집계'!$C$6:$M$73,5,FALSE)))</f>
        <v>0</v>
      </c>
      <c r="U122" s="206">
        <f>IF(ISERROR(VLOOKUP($C122,'2.사회적인구 행정구역별 집계'!$C$6:$M$73,2,FALSE)),0,(VLOOKUP($C122,'2.사회적인구 행정구역별 집계'!$C$6:$M$73,11,FALSE)-VLOOKUP($C122,'2.사회적인구 행정구역별 집계'!$C$6:$M$73,6,FALSE)))</f>
        <v>0</v>
      </c>
      <c r="V122" s="189">
        <f t="shared" si="46"/>
        <v>178</v>
      </c>
      <c r="W122" s="189">
        <f t="shared" si="47"/>
        <v>178</v>
      </c>
      <c r="X122" s="189">
        <f t="shared" si="47"/>
        <v>175</v>
      </c>
      <c r="Y122" s="189">
        <f t="shared" si="48"/>
        <v>174</v>
      </c>
      <c r="Z122" s="189">
        <f t="shared" si="49"/>
        <v>178</v>
      </c>
      <c r="AA122" s="189">
        <f t="shared" si="50"/>
        <v>181</v>
      </c>
    </row>
    <row r="123" spans="1:27" ht="18" customHeight="1">
      <c r="A123" s="194" t="s">
        <v>1363</v>
      </c>
      <c r="B123" s="194" t="s">
        <v>1375</v>
      </c>
      <c r="C123" s="197" t="s">
        <v>1376</v>
      </c>
      <c r="D123" s="192">
        <f>VLOOKUP($C123,'[7]2.생잔모형인구'!$C$5:$J$499,2,FALSE)</f>
        <v>186</v>
      </c>
      <c r="E123" s="201">
        <f>VLOOKUP($C123,'[7]2.생잔모형인구'!$C$5:$J$499,4,FALSE)</f>
        <v>191</v>
      </c>
      <c r="F123" s="201">
        <f>VLOOKUP($C123,'[7]2.생잔모형인구'!$C$5:$J$499,5,FALSE)</f>
        <v>188</v>
      </c>
      <c r="G123" s="201">
        <f>VLOOKUP($C123,'[7]2.생잔모형인구'!$C$5:$J$499,6,FALSE)</f>
        <v>192</v>
      </c>
      <c r="H123" s="201">
        <f>VLOOKUP($C123,'[7]2.생잔모형인구'!$C$5:$J$499,7,FALSE)</f>
        <v>196</v>
      </c>
      <c r="I123" s="201">
        <f>VLOOKUP($C123,'[7]2.생잔모형인구'!$C$5:$J$499,8,FALSE)</f>
        <v>200</v>
      </c>
      <c r="J123" s="206">
        <f>ROUND(P$5*'[7]2.생잔모형인구'!$E121,0)</f>
        <v>0</v>
      </c>
      <c r="K123" s="206">
        <f>ROUND(Q$5*'[7]2.생잔모형인구'!$E121,0)</f>
        <v>5</v>
      </c>
      <c r="L123" s="206">
        <f>ROUND(R$5*'[7]2.생잔모형인구'!$E121,0)</f>
        <v>5</v>
      </c>
      <c r="M123" s="206">
        <f>ROUND(S$5*'[7]2.생잔모형인구'!$E121,0)</f>
        <v>11</v>
      </c>
      <c r="N123" s="206">
        <f>ROUND(T$5*'[7]2.생잔모형인구'!$E121,0)</f>
        <v>11</v>
      </c>
      <c r="O123" s="206">
        <f>ROUND(U$5*'[7]2.생잔모형인구'!$E121,0)</f>
        <v>11</v>
      </c>
      <c r="P123" s="204">
        <v>0</v>
      </c>
      <c r="Q123" s="204"/>
      <c r="R123" s="206">
        <f>IF(ISERROR(VLOOKUP($C123,'2.사회적인구 행정구역별 집계'!$C$6:$M$73,2,FALSE)),0,(VLOOKUP($C123,'2.사회적인구 행정구역별 집계'!$C$6:$M$73,8,FALSE)-VLOOKUP($C123,'2.사회적인구 행정구역별 집계'!$C$6:$M$73,3,FALSE)))</f>
        <v>0</v>
      </c>
      <c r="S123" s="206">
        <f>IF(ISERROR(VLOOKUP($C123,'2.사회적인구 행정구역별 집계'!$C$6:$M$73,2,FALSE)),0,(VLOOKUP($C123,'2.사회적인구 행정구역별 집계'!$C$6:$M$73,9,FALSE)-VLOOKUP($C123,'2.사회적인구 행정구역별 집계'!$C$6:$M$73,4,FALSE)))</f>
        <v>0</v>
      </c>
      <c r="T123" s="206">
        <f>IF(ISERROR(VLOOKUP($C123,'2.사회적인구 행정구역별 집계'!$C$6:$M$73,2,FALSE)),0,(VLOOKUP($C123,'2.사회적인구 행정구역별 집계'!$C$6:$M$73,10,FALSE)-VLOOKUP($C123,'2.사회적인구 행정구역별 집계'!$C$6:$M$73,5,FALSE)))</f>
        <v>0</v>
      </c>
      <c r="U123" s="206">
        <f>IF(ISERROR(VLOOKUP($C123,'2.사회적인구 행정구역별 집계'!$C$6:$M$73,2,FALSE)),0,(VLOOKUP($C123,'2.사회적인구 행정구역별 집계'!$C$6:$M$73,11,FALSE)-VLOOKUP($C123,'2.사회적인구 행정구역별 집계'!$C$6:$M$73,6,FALSE)))</f>
        <v>0</v>
      </c>
      <c r="V123" s="189">
        <f t="shared" si="46"/>
        <v>186</v>
      </c>
      <c r="W123" s="189">
        <f t="shared" si="47"/>
        <v>186</v>
      </c>
      <c r="X123" s="189">
        <f t="shared" si="47"/>
        <v>183</v>
      </c>
      <c r="Y123" s="189">
        <f t="shared" si="48"/>
        <v>181</v>
      </c>
      <c r="Z123" s="189">
        <f t="shared" si="49"/>
        <v>185</v>
      </c>
      <c r="AA123" s="189">
        <f t="shared" si="50"/>
        <v>189</v>
      </c>
    </row>
    <row r="124" spans="1:27" ht="18" customHeight="1">
      <c r="A124" s="194" t="s">
        <v>1363</v>
      </c>
      <c r="B124" s="194" t="s">
        <v>1375</v>
      </c>
      <c r="C124" s="197" t="s">
        <v>1377</v>
      </c>
      <c r="D124" s="192">
        <f>VLOOKUP($C124,'[7]2.생잔모형인구'!$C$5:$J$499,2,FALSE)</f>
        <v>148</v>
      </c>
      <c r="E124" s="201">
        <f>VLOOKUP($C124,'[7]2.생잔모형인구'!$C$5:$J$499,4,FALSE)</f>
        <v>152</v>
      </c>
      <c r="F124" s="201">
        <f>VLOOKUP($C124,'[7]2.생잔모형인구'!$C$5:$J$499,5,FALSE)</f>
        <v>150</v>
      </c>
      <c r="G124" s="201">
        <f>VLOOKUP($C124,'[7]2.생잔모형인구'!$C$5:$J$499,6,FALSE)</f>
        <v>153</v>
      </c>
      <c r="H124" s="201">
        <f>VLOOKUP($C124,'[7]2.생잔모형인구'!$C$5:$J$499,7,FALSE)</f>
        <v>156</v>
      </c>
      <c r="I124" s="201">
        <f>VLOOKUP($C124,'[7]2.생잔모형인구'!$C$5:$J$499,8,FALSE)</f>
        <v>159</v>
      </c>
      <c r="J124" s="206">
        <f>ROUND(P$5*'[7]2.생잔모형인구'!$E122,0)</f>
        <v>0</v>
      </c>
      <c r="K124" s="206">
        <f>ROUND(Q$5*'[7]2.생잔모형인구'!$E122,0)</f>
        <v>4</v>
      </c>
      <c r="L124" s="206">
        <f>ROUND(R$5*'[7]2.생잔모형인구'!$E122,0)</f>
        <v>4</v>
      </c>
      <c r="M124" s="206">
        <f>ROUND(S$5*'[7]2.생잔모형인구'!$E122,0)</f>
        <v>8</v>
      </c>
      <c r="N124" s="206">
        <f>ROUND(T$5*'[7]2.생잔모형인구'!$E122,0)</f>
        <v>8</v>
      </c>
      <c r="O124" s="206">
        <f>ROUND(U$5*'[7]2.생잔모형인구'!$E122,0)</f>
        <v>8</v>
      </c>
      <c r="P124" s="204">
        <v>0</v>
      </c>
      <c r="Q124" s="204"/>
      <c r="R124" s="206">
        <f>IF(ISERROR(VLOOKUP($C124,'2.사회적인구 행정구역별 집계'!$C$6:$M$73,2,FALSE)),0,(VLOOKUP($C124,'2.사회적인구 행정구역별 집계'!$C$6:$M$73,8,FALSE)-VLOOKUP($C124,'2.사회적인구 행정구역별 집계'!$C$6:$M$73,3,FALSE)))</f>
        <v>0</v>
      </c>
      <c r="S124" s="206">
        <f>IF(ISERROR(VLOOKUP($C124,'2.사회적인구 행정구역별 집계'!$C$6:$M$73,2,FALSE)),0,(VLOOKUP($C124,'2.사회적인구 행정구역별 집계'!$C$6:$M$73,9,FALSE)-VLOOKUP($C124,'2.사회적인구 행정구역별 집계'!$C$6:$M$73,4,FALSE)))</f>
        <v>0</v>
      </c>
      <c r="T124" s="206">
        <f>IF(ISERROR(VLOOKUP($C124,'2.사회적인구 행정구역별 집계'!$C$6:$M$73,2,FALSE)),0,(VLOOKUP($C124,'2.사회적인구 행정구역별 집계'!$C$6:$M$73,10,FALSE)-VLOOKUP($C124,'2.사회적인구 행정구역별 집계'!$C$6:$M$73,5,FALSE)))</f>
        <v>0</v>
      </c>
      <c r="U124" s="206">
        <f>IF(ISERROR(VLOOKUP($C124,'2.사회적인구 행정구역별 집계'!$C$6:$M$73,2,FALSE)),0,(VLOOKUP($C124,'2.사회적인구 행정구역별 집계'!$C$6:$M$73,11,FALSE)-VLOOKUP($C124,'2.사회적인구 행정구역별 집계'!$C$6:$M$73,6,FALSE)))</f>
        <v>0</v>
      </c>
      <c r="V124" s="189">
        <f t="shared" si="46"/>
        <v>148</v>
      </c>
      <c r="W124" s="189">
        <f t="shared" si="47"/>
        <v>148</v>
      </c>
      <c r="X124" s="189">
        <f t="shared" si="47"/>
        <v>146</v>
      </c>
      <c r="Y124" s="189">
        <f t="shared" si="48"/>
        <v>145</v>
      </c>
      <c r="Z124" s="189">
        <f t="shared" si="49"/>
        <v>148</v>
      </c>
      <c r="AA124" s="189">
        <f t="shared" si="50"/>
        <v>151</v>
      </c>
    </row>
    <row r="125" spans="1:27" ht="18" customHeight="1">
      <c r="A125" s="194" t="s">
        <v>1363</v>
      </c>
      <c r="B125" s="194" t="s">
        <v>1378</v>
      </c>
      <c r="C125" s="197" t="s">
        <v>240</v>
      </c>
      <c r="D125" s="192">
        <f>VLOOKUP($C125,'[7]2.생잔모형인구'!$C$5:$J$499,2,FALSE)</f>
        <v>134</v>
      </c>
      <c r="E125" s="201">
        <f>VLOOKUP($C125,'[7]2.생잔모형인구'!$C$5:$J$499,4,FALSE)</f>
        <v>138</v>
      </c>
      <c r="F125" s="201">
        <f>VLOOKUP($C125,'[7]2.생잔모형인구'!$C$5:$J$499,5,FALSE)</f>
        <v>136</v>
      </c>
      <c r="G125" s="201">
        <f>VLOOKUP($C125,'[7]2.생잔모형인구'!$C$5:$J$499,6,FALSE)</f>
        <v>138</v>
      </c>
      <c r="H125" s="201">
        <f>VLOOKUP($C125,'[7]2.생잔모형인구'!$C$5:$J$499,7,FALSE)</f>
        <v>142</v>
      </c>
      <c r="I125" s="201">
        <f>VLOOKUP($C125,'[7]2.생잔모형인구'!$C$5:$J$499,8,FALSE)</f>
        <v>144</v>
      </c>
      <c r="J125" s="206">
        <f>ROUND(P$5*'[7]2.생잔모형인구'!$E123,0)</f>
        <v>0</v>
      </c>
      <c r="K125" s="206">
        <f>ROUND(Q$5*'[7]2.생잔모형인구'!$E123,0)</f>
        <v>3</v>
      </c>
      <c r="L125" s="206">
        <f>ROUND(R$5*'[7]2.생잔모형인구'!$E123,0)</f>
        <v>3</v>
      </c>
      <c r="M125" s="206">
        <f>ROUND(S$5*'[7]2.생잔모형인구'!$E123,0)</f>
        <v>8</v>
      </c>
      <c r="N125" s="206">
        <f>ROUND(T$5*'[7]2.생잔모형인구'!$E123,0)</f>
        <v>8</v>
      </c>
      <c r="O125" s="206">
        <f>ROUND(U$5*'[7]2.생잔모형인구'!$E123,0)</f>
        <v>8</v>
      </c>
      <c r="P125" s="204">
        <v>0</v>
      </c>
      <c r="Q125" s="204"/>
      <c r="R125" s="206">
        <f>IF(ISERROR(VLOOKUP($C125,'2.사회적인구 행정구역별 집계'!$C$6:$M$73,2,FALSE)),0,(VLOOKUP($C125,'2.사회적인구 행정구역별 집계'!$C$6:$M$73,8,FALSE)-VLOOKUP($C125,'2.사회적인구 행정구역별 집계'!$C$6:$M$73,3,FALSE)))</f>
        <v>0</v>
      </c>
      <c r="S125" s="206">
        <f>IF(ISERROR(VLOOKUP($C125,'2.사회적인구 행정구역별 집계'!$C$6:$M$73,2,FALSE)),0,(VLOOKUP($C125,'2.사회적인구 행정구역별 집계'!$C$6:$M$73,9,FALSE)-VLOOKUP($C125,'2.사회적인구 행정구역별 집계'!$C$6:$M$73,4,FALSE)))</f>
        <v>0</v>
      </c>
      <c r="T125" s="206">
        <f>IF(ISERROR(VLOOKUP($C125,'2.사회적인구 행정구역별 집계'!$C$6:$M$73,2,FALSE)),0,(VLOOKUP($C125,'2.사회적인구 행정구역별 집계'!$C$6:$M$73,10,FALSE)-VLOOKUP($C125,'2.사회적인구 행정구역별 집계'!$C$6:$M$73,5,FALSE)))</f>
        <v>0</v>
      </c>
      <c r="U125" s="206">
        <f>IF(ISERROR(VLOOKUP($C125,'2.사회적인구 행정구역별 집계'!$C$6:$M$73,2,FALSE)),0,(VLOOKUP($C125,'2.사회적인구 행정구역별 집계'!$C$6:$M$73,11,FALSE)-VLOOKUP($C125,'2.사회적인구 행정구역별 집계'!$C$6:$M$73,6,FALSE)))</f>
        <v>0</v>
      </c>
      <c r="V125" s="189">
        <f t="shared" si="46"/>
        <v>134</v>
      </c>
      <c r="W125" s="189">
        <f t="shared" si="47"/>
        <v>135</v>
      </c>
      <c r="X125" s="189">
        <f t="shared" si="47"/>
        <v>133</v>
      </c>
      <c r="Y125" s="189">
        <f t="shared" si="48"/>
        <v>130</v>
      </c>
      <c r="Z125" s="189">
        <f t="shared" si="49"/>
        <v>134</v>
      </c>
      <c r="AA125" s="189">
        <f t="shared" si="50"/>
        <v>136</v>
      </c>
    </row>
    <row r="126" spans="1:27" ht="18" customHeight="1">
      <c r="A126" s="195" t="s">
        <v>1379</v>
      </c>
      <c r="B126" s="232" t="s">
        <v>1364</v>
      </c>
      <c r="C126" s="232"/>
      <c r="D126" s="196">
        <f>SUM(D127:D159)</f>
        <v>5303</v>
      </c>
      <c r="E126" s="196">
        <f t="shared" ref="E126:I126" si="51">SUM(E127:E159)</f>
        <v>5445</v>
      </c>
      <c r="F126" s="196">
        <f t="shared" si="51"/>
        <v>5364</v>
      </c>
      <c r="G126" s="196">
        <f t="shared" si="51"/>
        <v>5477</v>
      </c>
      <c r="H126" s="196">
        <f t="shared" si="51"/>
        <v>5601</v>
      </c>
      <c r="I126" s="196">
        <f t="shared" si="51"/>
        <v>5699</v>
      </c>
      <c r="J126" s="205">
        <f>SUM(J127:J159)</f>
        <v>0</v>
      </c>
      <c r="K126" s="205">
        <f t="shared" ref="K126:L126" si="52">SUM(K127:K159)</f>
        <v>134</v>
      </c>
      <c r="L126" s="205">
        <f t="shared" si="52"/>
        <v>134</v>
      </c>
      <c r="M126" s="205">
        <f t="shared" ref="M126" si="53">SUM(M127:M159)</f>
        <v>304</v>
      </c>
      <c r="N126" s="205">
        <f t="shared" ref="N126" si="54">SUM(N127:N159)</f>
        <v>304</v>
      </c>
      <c r="O126" s="205">
        <f t="shared" ref="O126" si="55">SUM(O127:O159)</f>
        <v>304</v>
      </c>
      <c r="P126" s="205">
        <f>SUM(P127:P159)</f>
        <v>0</v>
      </c>
      <c r="Q126" s="205">
        <f t="shared" ref="Q126:R126" si="56">SUM(Q127:Q159)</f>
        <v>0</v>
      </c>
      <c r="R126" s="205">
        <f t="shared" si="56"/>
        <v>0</v>
      </c>
      <c r="S126" s="205">
        <f t="shared" ref="S126" si="57">SUM(S127:S159)</f>
        <v>0</v>
      </c>
      <c r="T126" s="205">
        <f t="shared" ref="T126" si="58">SUM(T127:T159)</f>
        <v>0</v>
      </c>
      <c r="U126" s="205">
        <f t="shared" ref="U126" si="59">SUM(U127:U159)</f>
        <v>0</v>
      </c>
      <c r="V126" s="205">
        <f>SUM(V127:V159)</f>
        <v>5303</v>
      </c>
      <c r="W126" s="205">
        <f t="shared" ref="W126:X126" si="60">SUM(W127:W159)</f>
        <v>5311</v>
      </c>
      <c r="X126" s="205">
        <f t="shared" si="60"/>
        <v>5230</v>
      </c>
      <c r="Y126" s="205">
        <f t="shared" ref="Y126" si="61">SUM(Y127:Y159)</f>
        <v>5173</v>
      </c>
      <c r="Z126" s="205">
        <f t="shared" ref="Z126" si="62">SUM(Z127:Z159)</f>
        <v>5297</v>
      </c>
      <c r="AA126" s="205">
        <f t="shared" ref="AA126" si="63">SUM(AA127:AA159)</f>
        <v>5395</v>
      </c>
    </row>
    <row r="127" spans="1:27" ht="18" customHeight="1">
      <c r="A127" s="194" t="s">
        <v>1379</v>
      </c>
      <c r="B127" s="194" t="s">
        <v>1380</v>
      </c>
      <c r="C127" s="197" t="s">
        <v>242</v>
      </c>
      <c r="D127" s="192">
        <f>VLOOKUP($C127,'[7]2.생잔모형인구'!$C$5:$J$499,2,FALSE)</f>
        <v>300</v>
      </c>
      <c r="E127" s="201">
        <f>VLOOKUP($C127,'[7]2.생잔모형인구'!$C$5:$J$499,4,FALSE)</f>
        <v>308</v>
      </c>
      <c r="F127" s="201">
        <f>VLOOKUP($C127,'[7]2.생잔모형인구'!$C$5:$J$499,5,FALSE)</f>
        <v>303</v>
      </c>
      <c r="G127" s="201">
        <f>VLOOKUP($C127,'[7]2.생잔모형인구'!$C$5:$J$499,6,FALSE)</f>
        <v>310</v>
      </c>
      <c r="H127" s="201">
        <f>VLOOKUP($C127,'[7]2.생잔모형인구'!$C$5:$J$499,7,FALSE)</f>
        <v>317</v>
      </c>
      <c r="I127" s="201">
        <f>VLOOKUP($C127,'[7]2.생잔모형인구'!$C$5:$J$499,8,FALSE)</f>
        <v>322</v>
      </c>
      <c r="J127" s="206">
        <f>ROUND(P$5*'[7]2.생잔모형인구'!$E125,0)</f>
        <v>0</v>
      </c>
      <c r="K127" s="206">
        <f>ROUND(Q$5*'[7]2.생잔모형인구'!$E125,0)</f>
        <v>8</v>
      </c>
      <c r="L127" s="206">
        <f>ROUND(R$5*'[7]2.생잔모형인구'!$E125,0)</f>
        <v>8</v>
      </c>
      <c r="M127" s="206">
        <f>ROUND(S$5*'[7]2.생잔모형인구'!$E125,0)</f>
        <v>17</v>
      </c>
      <c r="N127" s="206">
        <f>ROUND(T$5*'[7]2.생잔모형인구'!$E125,0)</f>
        <v>17</v>
      </c>
      <c r="O127" s="206">
        <f>ROUND(U$5*'[7]2.생잔모형인구'!$E125,0)</f>
        <v>17</v>
      </c>
      <c r="P127" s="204">
        <v>0</v>
      </c>
      <c r="Q127" s="204"/>
      <c r="R127" s="206">
        <f>IF(ISERROR(VLOOKUP($C127,'2.사회적인구 행정구역별 집계'!$C$6:$M$73,2,FALSE)),0,(VLOOKUP($C127,'2.사회적인구 행정구역별 집계'!$C$6:$M$73,8,FALSE)-VLOOKUP($C127,'2.사회적인구 행정구역별 집계'!$C$6:$M$73,3,FALSE)))</f>
        <v>0</v>
      </c>
      <c r="S127" s="206">
        <f>IF(ISERROR(VLOOKUP($C127,'2.사회적인구 행정구역별 집계'!$C$6:$M$73,2,FALSE)),0,(VLOOKUP($C127,'2.사회적인구 행정구역별 집계'!$C$6:$M$73,9,FALSE)-VLOOKUP($C127,'2.사회적인구 행정구역별 집계'!$C$6:$M$73,4,FALSE)))</f>
        <v>0</v>
      </c>
      <c r="T127" s="206">
        <f>IF(ISERROR(VLOOKUP($C127,'2.사회적인구 행정구역별 집계'!$C$6:$M$73,2,FALSE)),0,(VLOOKUP($C127,'2.사회적인구 행정구역별 집계'!$C$6:$M$73,10,FALSE)-VLOOKUP($C127,'2.사회적인구 행정구역별 집계'!$C$6:$M$73,5,FALSE)))</f>
        <v>0</v>
      </c>
      <c r="U127" s="206">
        <f>IF(ISERROR(VLOOKUP($C127,'2.사회적인구 행정구역별 집계'!$C$6:$M$73,2,FALSE)),0,(VLOOKUP($C127,'2.사회적인구 행정구역별 집계'!$C$6:$M$73,11,FALSE)-VLOOKUP($C127,'2.사회적인구 행정구역별 집계'!$C$6:$M$73,6,FALSE)))</f>
        <v>0</v>
      </c>
      <c r="V127" s="189">
        <f t="shared" ref="V127:V159" si="64">D127-J127+P127</f>
        <v>300</v>
      </c>
      <c r="W127" s="189">
        <f t="shared" ref="W127:X159" si="65">E127-K127+Q127</f>
        <v>300</v>
      </c>
      <c r="X127" s="189">
        <f t="shared" si="65"/>
        <v>295</v>
      </c>
      <c r="Y127" s="189">
        <f t="shared" ref="Y127:Y159" si="66">G127-M127+S127</f>
        <v>293</v>
      </c>
      <c r="Z127" s="189">
        <f t="shared" ref="Z127:Z159" si="67">H127-N127+T127</f>
        <v>300</v>
      </c>
      <c r="AA127" s="189">
        <f t="shared" ref="AA127:AA159" si="68">I127-O127+U127</f>
        <v>305</v>
      </c>
    </row>
    <row r="128" spans="1:27" ht="18" customHeight="1">
      <c r="A128" s="194" t="s">
        <v>1379</v>
      </c>
      <c r="B128" s="194" t="s">
        <v>1380</v>
      </c>
      <c r="C128" s="197" t="s">
        <v>243</v>
      </c>
      <c r="D128" s="192">
        <f>VLOOKUP($C128,'[7]2.생잔모형인구'!$C$5:$J$499,2,FALSE)</f>
        <v>170</v>
      </c>
      <c r="E128" s="201">
        <f>VLOOKUP($C128,'[7]2.생잔모형인구'!$C$5:$J$499,4,FALSE)</f>
        <v>175</v>
      </c>
      <c r="F128" s="201">
        <f>VLOOKUP($C128,'[7]2.생잔모형인구'!$C$5:$J$499,5,FALSE)</f>
        <v>172</v>
      </c>
      <c r="G128" s="201">
        <f>VLOOKUP($C128,'[7]2.생잔모형인구'!$C$5:$J$499,6,FALSE)</f>
        <v>176</v>
      </c>
      <c r="H128" s="201">
        <f>VLOOKUP($C128,'[7]2.생잔모형인구'!$C$5:$J$499,7,FALSE)</f>
        <v>180</v>
      </c>
      <c r="I128" s="201">
        <f>VLOOKUP($C128,'[7]2.생잔모형인구'!$C$5:$J$499,8,FALSE)</f>
        <v>183</v>
      </c>
      <c r="J128" s="206">
        <f>ROUND(P$5*'[7]2.생잔모형인구'!$E126,0)</f>
        <v>0</v>
      </c>
      <c r="K128" s="206">
        <f>ROUND(Q$5*'[7]2.생잔모형인구'!$E126,0)</f>
        <v>4</v>
      </c>
      <c r="L128" s="206">
        <f>ROUND(R$5*'[7]2.생잔모형인구'!$E126,0)</f>
        <v>4</v>
      </c>
      <c r="M128" s="206">
        <f>ROUND(S$5*'[7]2.생잔모형인구'!$E126,0)</f>
        <v>10</v>
      </c>
      <c r="N128" s="206">
        <f>ROUND(T$5*'[7]2.생잔모형인구'!$E126,0)</f>
        <v>10</v>
      </c>
      <c r="O128" s="206">
        <f>ROUND(U$5*'[7]2.생잔모형인구'!$E126,0)</f>
        <v>10</v>
      </c>
      <c r="P128" s="204">
        <v>0</v>
      </c>
      <c r="Q128" s="204"/>
      <c r="R128" s="206">
        <f>IF(ISERROR(VLOOKUP($C128,'2.사회적인구 행정구역별 집계'!$C$6:$M$73,2,FALSE)),0,(VLOOKUP($C128,'2.사회적인구 행정구역별 집계'!$C$6:$M$73,8,FALSE)-VLOOKUP($C128,'2.사회적인구 행정구역별 집계'!$C$6:$M$73,3,FALSE)))</f>
        <v>0</v>
      </c>
      <c r="S128" s="206">
        <f>IF(ISERROR(VLOOKUP($C128,'2.사회적인구 행정구역별 집계'!$C$6:$M$73,2,FALSE)),0,(VLOOKUP($C128,'2.사회적인구 행정구역별 집계'!$C$6:$M$73,9,FALSE)-VLOOKUP($C128,'2.사회적인구 행정구역별 집계'!$C$6:$M$73,4,FALSE)))</f>
        <v>0</v>
      </c>
      <c r="T128" s="206">
        <f>IF(ISERROR(VLOOKUP($C128,'2.사회적인구 행정구역별 집계'!$C$6:$M$73,2,FALSE)),0,(VLOOKUP($C128,'2.사회적인구 행정구역별 집계'!$C$6:$M$73,10,FALSE)-VLOOKUP($C128,'2.사회적인구 행정구역별 집계'!$C$6:$M$73,5,FALSE)))</f>
        <v>0</v>
      </c>
      <c r="U128" s="206">
        <f>IF(ISERROR(VLOOKUP($C128,'2.사회적인구 행정구역별 집계'!$C$6:$M$73,2,FALSE)),0,(VLOOKUP($C128,'2.사회적인구 행정구역별 집계'!$C$6:$M$73,11,FALSE)-VLOOKUP($C128,'2.사회적인구 행정구역별 집계'!$C$6:$M$73,6,FALSE)))</f>
        <v>0</v>
      </c>
      <c r="V128" s="189">
        <f t="shared" si="64"/>
        <v>170</v>
      </c>
      <c r="W128" s="189">
        <f t="shared" si="65"/>
        <v>171</v>
      </c>
      <c r="X128" s="189">
        <f t="shared" si="65"/>
        <v>168</v>
      </c>
      <c r="Y128" s="189">
        <f t="shared" si="66"/>
        <v>166</v>
      </c>
      <c r="Z128" s="189">
        <f t="shared" si="67"/>
        <v>170</v>
      </c>
      <c r="AA128" s="189">
        <f t="shared" si="68"/>
        <v>173</v>
      </c>
    </row>
    <row r="129" spans="1:27" ht="18" customHeight="1">
      <c r="A129" s="194" t="s">
        <v>1379</v>
      </c>
      <c r="B129" s="194" t="s">
        <v>1380</v>
      </c>
      <c r="C129" s="197" t="s">
        <v>244</v>
      </c>
      <c r="D129" s="192">
        <f>VLOOKUP($C129,'[7]2.생잔모형인구'!$C$5:$J$499,2,FALSE)</f>
        <v>155</v>
      </c>
      <c r="E129" s="201">
        <f>VLOOKUP($C129,'[7]2.생잔모형인구'!$C$5:$J$499,4,FALSE)</f>
        <v>159</v>
      </c>
      <c r="F129" s="201">
        <f>VLOOKUP($C129,'[7]2.생잔모형인구'!$C$5:$J$499,5,FALSE)</f>
        <v>157</v>
      </c>
      <c r="G129" s="201">
        <f>VLOOKUP($C129,'[7]2.생잔모형인구'!$C$5:$J$499,6,FALSE)</f>
        <v>160</v>
      </c>
      <c r="H129" s="201">
        <f>VLOOKUP($C129,'[7]2.생잔모형인구'!$C$5:$J$499,7,FALSE)</f>
        <v>164</v>
      </c>
      <c r="I129" s="201">
        <f>VLOOKUP($C129,'[7]2.생잔모형인구'!$C$5:$J$499,8,FALSE)</f>
        <v>167</v>
      </c>
      <c r="J129" s="206">
        <f>ROUND(P$5*'[7]2.생잔모형인구'!$E127,0)</f>
        <v>0</v>
      </c>
      <c r="K129" s="206">
        <f>ROUND(Q$5*'[7]2.생잔모형인구'!$E127,0)</f>
        <v>4</v>
      </c>
      <c r="L129" s="206">
        <f>ROUND(R$5*'[7]2.생잔모형인구'!$E127,0)</f>
        <v>4</v>
      </c>
      <c r="M129" s="206">
        <f>ROUND(S$5*'[7]2.생잔모형인구'!$E127,0)</f>
        <v>9</v>
      </c>
      <c r="N129" s="206">
        <f>ROUND(T$5*'[7]2.생잔모형인구'!$E127,0)</f>
        <v>9</v>
      </c>
      <c r="O129" s="206">
        <f>ROUND(U$5*'[7]2.생잔모형인구'!$E127,0)</f>
        <v>9</v>
      </c>
      <c r="P129" s="204">
        <v>0</v>
      </c>
      <c r="Q129" s="204"/>
      <c r="R129" s="206">
        <f>IF(ISERROR(VLOOKUP($C129,'2.사회적인구 행정구역별 집계'!$C$6:$M$73,2,FALSE)),0,(VLOOKUP($C129,'2.사회적인구 행정구역별 집계'!$C$6:$M$73,8,FALSE)-VLOOKUP($C129,'2.사회적인구 행정구역별 집계'!$C$6:$M$73,3,FALSE)))</f>
        <v>0</v>
      </c>
      <c r="S129" s="206">
        <f>IF(ISERROR(VLOOKUP($C129,'2.사회적인구 행정구역별 집계'!$C$6:$M$73,2,FALSE)),0,(VLOOKUP($C129,'2.사회적인구 행정구역별 집계'!$C$6:$M$73,9,FALSE)-VLOOKUP($C129,'2.사회적인구 행정구역별 집계'!$C$6:$M$73,4,FALSE)))</f>
        <v>0</v>
      </c>
      <c r="T129" s="206">
        <f>IF(ISERROR(VLOOKUP($C129,'2.사회적인구 행정구역별 집계'!$C$6:$M$73,2,FALSE)),0,(VLOOKUP($C129,'2.사회적인구 행정구역별 집계'!$C$6:$M$73,10,FALSE)-VLOOKUP($C129,'2.사회적인구 행정구역별 집계'!$C$6:$M$73,5,FALSE)))</f>
        <v>0</v>
      </c>
      <c r="U129" s="206">
        <f>IF(ISERROR(VLOOKUP($C129,'2.사회적인구 행정구역별 집계'!$C$6:$M$73,2,FALSE)),0,(VLOOKUP($C129,'2.사회적인구 행정구역별 집계'!$C$6:$M$73,11,FALSE)-VLOOKUP($C129,'2.사회적인구 행정구역별 집계'!$C$6:$M$73,6,FALSE)))</f>
        <v>0</v>
      </c>
      <c r="V129" s="189">
        <f t="shared" si="64"/>
        <v>155</v>
      </c>
      <c r="W129" s="189">
        <f t="shared" si="65"/>
        <v>155</v>
      </c>
      <c r="X129" s="189">
        <f t="shared" si="65"/>
        <v>153</v>
      </c>
      <c r="Y129" s="189">
        <f t="shared" si="66"/>
        <v>151</v>
      </c>
      <c r="Z129" s="189">
        <f t="shared" si="67"/>
        <v>155</v>
      </c>
      <c r="AA129" s="189">
        <f t="shared" si="68"/>
        <v>158</v>
      </c>
    </row>
    <row r="130" spans="1:27" ht="18" customHeight="1">
      <c r="A130" s="194" t="s">
        <v>1379</v>
      </c>
      <c r="B130" s="194" t="s">
        <v>1381</v>
      </c>
      <c r="C130" s="197" t="s">
        <v>245</v>
      </c>
      <c r="D130" s="192">
        <f>VLOOKUP($C130,'[7]2.생잔모형인구'!$C$5:$J$499,2,FALSE)</f>
        <v>125</v>
      </c>
      <c r="E130" s="201">
        <f>VLOOKUP($C130,'[7]2.생잔모형인구'!$C$5:$J$499,4,FALSE)</f>
        <v>128</v>
      </c>
      <c r="F130" s="201">
        <f>VLOOKUP($C130,'[7]2.생잔모형인구'!$C$5:$J$499,5,FALSE)</f>
        <v>126</v>
      </c>
      <c r="G130" s="201">
        <f>VLOOKUP($C130,'[7]2.생잔모형인구'!$C$5:$J$499,6,FALSE)</f>
        <v>129</v>
      </c>
      <c r="H130" s="201">
        <f>VLOOKUP($C130,'[7]2.생잔모형인구'!$C$5:$J$499,7,FALSE)</f>
        <v>132</v>
      </c>
      <c r="I130" s="201">
        <f>VLOOKUP($C130,'[7]2.생잔모형인구'!$C$5:$J$499,8,FALSE)</f>
        <v>134</v>
      </c>
      <c r="J130" s="206">
        <f>ROUND(P$5*'[7]2.생잔모형인구'!$E128,0)</f>
        <v>0</v>
      </c>
      <c r="K130" s="206">
        <f>ROUND(Q$5*'[7]2.생잔모형인구'!$E128,0)</f>
        <v>3</v>
      </c>
      <c r="L130" s="206">
        <f>ROUND(R$5*'[7]2.생잔모형인구'!$E128,0)</f>
        <v>3</v>
      </c>
      <c r="M130" s="206">
        <f>ROUND(S$5*'[7]2.생잔모형인구'!$E128,0)</f>
        <v>7</v>
      </c>
      <c r="N130" s="206">
        <f>ROUND(T$5*'[7]2.생잔모형인구'!$E128,0)</f>
        <v>7</v>
      </c>
      <c r="O130" s="206">
        <f>ROUND(U$5*'[7]2.생잔모형인구'!$E128,0)</f>
        <v>7</v>
      </c>
      <c r="P130" s="204">
        <v>0</v>
      </c>
      <c r="Q130" s="204"/>
      <c r="R130" s="206">
        <f>IF(ISERROR(VLOOKUP($C130,'2.사회적인구 행정구역별 집계'!$C$6:$M$73,2,FALSE)),0,(VLOOKUP($C130,'2.사회적인구 행정구역별 집계'!$C$6:$M$73,8,FALSE)-VLOOKUP($C130,'2.사회적인구 행정구역별 집계'!$C$6:$M$73,3,FALSE)))</f>
        <v>0</v>
      </c>
      <c r="S130" s="206">
        <f>IF(ISERROR(VLOOKUP($C130,'2.사회적인구 행정구역별 집계'!$C$6:$M$73,2,FALSE)),0,(VLOOKUP($C130,'2.사회적인구 행정구역별 집계'!$C$6:$M$73,9,FALSE)-VLOOKUP($C130,'2.사회적인구 행정구역별 집계'!$C$6:$M$73,4,FALSE)))</f>
        <v>0</v>
      </c>
      <c r="T130" s="206">
        <f>IF(ISERROR(VLOOKUP($C130,'2.사회적인구 행정구역별 집계'!$C$6:$M$73,2,FALSE)),0,(VLOOKUP($C130,'2.사회적인구 행정구역별 집계'!$C$6:$M$73,10,FALSE)-VLOOKUP($C130,'2.사회적인구 행정구역별 집계'!$C$6:$M$73,5,FALSE)))</f>
        <v>0</v>
      </c>
      <c r="U130" s="206">
        <f>IF(ISERROR(VLOOKUP($C130,'2.사회적인구 행정구역별 집계'!$C$6:$M$73,2,FALSE)),0,(VLOOKUP($C130,'2.사회적인구 행정구역별 집계'!$C$6:$M$73,11,FALSE)-VLOOKUP($C130,'2.사회적인구 행정구역별 집계'!$C$6:$M$73,6,FALSE)))</f>
        <v>0</v>
      </c>
      <c r="V130" s="189">
        <f t="shared" si="64"/>
        <v>125</v>
      </c>
      <c r="W130" s="189">
        <f t="shared" si="65"/>
        <v>125</v>
      </c>
      <c r="X130" s="189">
        <f t="shared" si="65"/>
        <v>123</v>
      </c>
      <c r="Y130" s="189">
        <f t="shared" si="66"/>
        <v>122</v>
      </c>
      <c r="Z130" s="189">
        <f t="shared" si="67"/>
        <v>125</v>
      </c>
      <c r="AA130" s="189">
        <f t="shared" si="68"/>
        <v>127</v>
      </c>
    </row>
    <row r="131" spans="1:27" ht="18" customHeight="1">
      <c r="A131" s="194" t="s">
        <v>1379</v>
      </c>
      <c r="B131" s="194" t="s">
        <v>1381</v>
      </c>
      <c r="C131" s="197" t="s">
        <v>246</v>
      </c>
      <c r="D131" s="192">
        <f>VLOOKUP($C131,'[7]2.생잔모형인구'!$C$5:$J$499,2,FALSE)</f>
        <v>115</v>
      </c>
      <c r="E131" s="201">
        <f>VLOOKUP($C131,'[7]2.생잔모형인구'!$C$5:$J$499,4,FALSE)</f>
        <v>118</v>
      </c>
      <c r="F131" s="201">
        <f>VLOOKUP($C131,'[7]2.생잔모형인구'!$C$5:$J$499,5,FALSE)</f>
        <v>116</v>
      </c>
      <c r="G131" s="201">
        <f>VLOOKUP($C131,'[7]2.생잔모형인구'!$C$5:$J$499,6,FALSE)</f>
        <v>119</v>
      </c>
      <c r="H131" s="201">
        <f>VLOOKUP($C131,'[7]2.생잔모형인구'!$C$5:$J$499,7,FALSE)</f>
        <v>121</v>
      </c>
      <c r="I131" s="201">
        <f>VLOOKUP($C131,'[7]2.생잔모형인구'!$C$5:$J$499,8,FALSE)</f>
        <v>124</v>
      </c>
      <c r="J131" s="206">
        <f>ROUND(P$5*'[7]2.생잔모형인구'!$E129,0)</f>
        <v>0</v>
      </c>
      <c r="K131" s="206">
        <f>ROUND(Q$5*'[7]2.생잔모형인구'!$E129,0)</f>
        <v>3</v>
      </c>
      <c r="L131" s="206">
        <f>ROUND(R$5*'[7]2.생잔모형인구'!$E129,0)</f>
        <v>3</v>
      </c>
      <c r="M131" s="206">
        <f>ROUND(S$5*'[7]2.생잔모형인구'!$E129,0)</f>
        <v>7</v>
      </c>
      <c r="N131" s="206">
        <f>ROUND(T$5*'[7]2.생잔모형인구'!$E129,0)</f>
        <v>7</v>
      </c>
      <c r="O131" s="206">
        <f>ROUND(U$5*'[7]2.생잔모형인구'!$E129,0)</f>
        <v>7</v>
      </c>
      <c r="P131" s="204">
        <v>0</v>
      </c>
      <c r="Q131" s="204"/>
      <c r="R131" s="206">
        <f>IF(ISERROR(VLOOKUP($C131,'2.사회적인구 행정구역별 집계'!$C$6:$M$73,2,FALSE)),0,(VLOOKUP($C131,'2.사회적인구 행정구역별 집계'!$C$6:$M$73,8,FALSE)-VLOOKUP($C131,'2.사회적인구 행정구역별 집계'!$C$6:$M$73,3,FALSE)))</f>
        <v>0</v>
      </c>
      <c r="S131" s="206">
        <f>IF(ISERROR(VLOOKUP($C131,'2.사회적인구 행정구역별 집계'!$C$6:$M$73,2,FALSE)),0,(VLOOKUP($C131,'2.사회적인구 행정구역별 집계'!$C$6:$M$73,9,FALSE)-VLOOKUP($C131,'2.사회적인구 행정구역별 집계'!$C$6:$M$73,4,FALSE)))</f>
        <v>0</v>
      </c>
      <c r="T131" s="206">
        <f>IF(ISERROR(VLOOKUP($C131,'2.사회적인구 행정구역별 집계'!$C$6:$M$73,2,FALSE)),0,(VLOOKUP($C131,'2.사회적인구 행정구역별 집계'!$C$6:$M$73,10,FALSE)-VLOOKUP($C131,'2.사회적인구 행정구역별 집계'!$C$6:$M$73,5,FALSE)))</f>
        <v>0</v>
      </c>
      <c r="U131" s="206">
        <f>IF(ISERROR(VLOOKUP($C131,'2.사회적인구 행정구역별 집계'!$C$6:$M$73,2,FALSE)),0,(VLOOKUP($C131,'2.사회적인구 행정구역별 집계'!$C$6:$M$73,11,FALSE)-VLOOKUP($C131,'2.사회적인구 행정구역별 집계'!$C$6:$M$73,6,FALSE)))</f>
        <v>0</v>
      </c>
      <c r="V131" s="189">
        <f t="shared" si="64"/>
        <v>115</v>
      </c>
      <c r="W131" s="189">
        <f t="shared" si="65"/>
        <v>115</v>
      </c>
      <c r="X131" s="189">
        <f t="shared" si="65"/>
        <v>113</v>
      </c>
      <c r="Y131" s="189">
        <f t="shared" si="66"/>
        <v>112</v>
      </c>
      <c r="Z131" s="189">
        <f t="shared" si="67"/>
        <v>114</v>
      </c>
      <c r="AA131" s="189">
        <f t="shared" si="68"/>
        <v>117</v>
      </c>
    </row>
    <row r="132" spans="1:27" ht="18" customHeight="1">
      <c r="A132" s="194" t="s">
        <v>1379</v>
      </c>
      <c r="B132" s="194" t="s">
        <v>1382</v>
      </c>
      <c r="C132" s="197" t="s">
        <v>247</v>
      </c>
      <c r="D132" s="192">
        <f>VLOOKUP($C132,'[7]2.생잔모형인구'!$C$5:$J$499,2,FALSE)</f>
        <v>192</v>
      </c>
      <c r="E132" s="201">
        <f>VLOOKUP($C132,'[7]2.생잔모형인구'!$C$5:$J$499,4,FALSE)</f>
        <v>197</v>
      </c>
      <c r="F132" s="201">
        <f>VLOOKUP($C132,'[7]2.생잔모형인구'!$C$5:$J$499,5,FALSE)</f>
        <v>194</v>
      </c>
      <c r="G132" s="201">
        <f>VLOOKUP($C132,'[7]2.생잔모형인구'!$C$5:$J$499,6,FALSE)</f>
        <v>198</v>
      </c>
      <c r="H132" s="201">
        <f>VLOOKUP($C132,'[7]2.생잔모형인구'!$C$5:$J$499,7,FALSE)</f>
        <v>203</v>
      </c>
      <c r="I132" s="201">
        <f>VLOOKUP($C132,'[7]2.생잔모형인구'!$C$5:$J$499,8,FALSE)</f>
        <v>206</v>
      </c>
      <c r="J132" s="206">
        <f>ROUND(P$5*'[7]2.생잔모형인구'!$E130,0)</f>
        <v>0</v>
      </c>
      <c r="K132" s="206">
        <f>ROUND(Q$5*'[7]2.생잔모형인구'!$E130,0)</f>
        <v>5</v>
      </c>
      <c r="L132" s="206">
        <f>ROUND(R$5*'[7]2.생잔모형인구'!$E130,0)</f>
        <v>5</v>
      </c>
      <c r="M132" s="206">
        <f>ROUND(S$5*'[7]2.생잔모형인구'!$E130,0)</f>
        <v>11</v>
      </c>
      <c r="N132" s="206">
        <f>ROUND(T$5*'[7]2.생잔모형인구'!$E130,0)</f>
        <v>11</v>
      </c>
      <c r="O132" s="206">
        <f>ROUND(U$5*'[7]2.생잔모형인구'!$E130,0)</f>
        <v>11</v>
      </c>
      <c r="P132" s="204">
        <v>0</v>
      </c>
      <c r="Q132" s="204"/>
      <c r="R132" s="206">
        <f>IF(ISERROR(VLOOKUP($C132,'2.사회적인구 행정구역별 집계'!$C$6:$M$73,2,FALSE)),0,(VLOOKUP($C132,'2.사회적인구 행정구역별 집계'!$C$6:$M$73,8,FALSE)-VLOOKUP($C132,'2.사회적인구 행정구역별 집계'!$C$6:$M$73,3,FALSE)))</f>
        <v>0</v>
      </c>
      <c r="S132" s="206">
        <f>IF(ISERROR(VLOOKUP($C132,'2.사회적인구 행정구역별 집계'!$C$6:$M$73,2,FALSE)),0,(VLOOKUP($C132,'2.사회적인구 행정구역별 집계'!$C$6:$M$73,9,FALSE)-VLOOKUP($C132,'2.사회적인구 행정구역별 집계'!$C$6:$M$73,4,FALSE)))</f>
        <v>0</v>
      </c>
      <c r="T132" s="206">
        <f>IF(ISERROR(VLOOKUP($C132,'2.사회적인구 행정구역별 집계'!$C$6:$M$73,2,FALSE)),0,(VLOOKUP($C132,'2.사회적인구 행정구역별 집계'!$C$6:$M$73,10,FALSE)-VLOOKUP($C132,'2.사회적인구 행정구역별 집계'!$C$6:$M$73,5,FALSE)))</f>
        <v>0</v>
      </c>
      <c r="U132" s="206">
        <f>IF(ISERROR(VLOOKUP($C132,'2.사회적인구 행정구역별 집계'!$C$6:$M$73,2,FALSE)),0,(VLOOKUP($C132,'2.사회적인구 행정구역별 집계'!$C$6:$M$73,11,FALSE)-VLOOKUP($C132,'2.사회적인구 행정구역별 집계'!$C$6:$M$73,6,FALSE)))</f>
        <v>0</v>
      </c>
      <c r="V132" s="189">
        <f t="shared" si="64"/>
        <v>192</v>
      </c>
      <c r="W132" s="189">
        <f t="shared" si="65"/>
        <v>192</v>
      </c>
      <c r="X132" s="189">
        <f t="shared" si="65"/>
        <v>189</v>
      </c>
      <c r="Y132" s="189">
        <f t="shared" si="66"/>
        <v>187</v>
      </c>
      <c r="Z132" s="189">
        <f t="shared" si="67"/>
        <v>192</v>
      </c>
      <c r="AA132" s="189">
        <f t="shared" si="68"/>
        <v>195</v>
      </c>
    </row>
    <row r="133" spans="1:27" ht="18" customHeight="1">
      <c r="A133" s="194" t="s">
        <v>1379</v>
      </c>
      <c r="B133" s="194" t="s">
        <v>1382</v>
      </c>
      <c r="C133" s="197" t="s">
        <v>248</v>
      </c>
      <c r="D133" s="192">
        <f>VLOOKUP($C133,'[7]2.생잔모형인구'!$C$5:$J$499,2,FALSE)</f>
        <v>211</v>
      </c>
      <c r="E133" s="201">
        <f>VLOOKUP($C133,'[7]2.생잔모형인구'!$C$5:$J$499,4,FALSE)</f>
        <v>217</v>
      </c>
      <c r="F133" s="201">
        <f>VLOOKUP($C133,'[7]2.생잔모형인구'!$C$5:$J$499,5,FALSE)</f>
        <v>213</v>
      </c>
      <c r="G133" s="201">
        <f>VLOOKUP($C133,'[7]2.생잔모형인구'!$C$5:$J$499,6,FALSE)</f>
        <v>218</v>
      </c>
      <c r="H133" s="201">
        <f>VLOOKUP($C133,'[7]2.생잔모형인구'!$C$5:$J$499,7,FALSE)</f>
        <v>223</v>
      </c>
      <c r="I133" s="201">
        <f>VLOOKUP($C133,'[7]2.생잔모형인구'!$C$5:$J$499,8,FALSE)</f>
        <v>227</v>
      </c>
      <c r="J133" s="206">
        <f>ROUND(P$5*'[7]2.생잔모형인구'!$E131,0)</f>
        <v>0</v>
      </c>
      <c r="K133" s="206">
        <f>ROUND(Q$5*'[7]2.생잔모형인구'!$E131,0)</f>
        <v>5</v>
      </c>
      <c r="L133" s="206">
        <f>ROUND(R$5*'[7]2.생잔모형인구'!$E131,0)</f>
        <v>5</v>
      </c>
      <c r="M133" s="206">
        <f>ROUND(S$5*'[7]2.생잔모형인구'!$E131,0)</f>
        <v>12</v>
      </c>
      <c r="N133" s="206">
        <f>ROUND(T$5*'[7]2.생잔모형인구'!$E131,0)</f>
        <v>12</v>
      </c>
      <c r="O133" s="206">
        <f>ROUND(U$5*'[7]2.생잔모형인구'!$E131,0)</f>
        <v>12</v>
      </c>
      <c r="P133" s="204">
        <v>0</v>
      </c>
      <c r="Q133" s="204"/>
      <c r="R133" s="206">
        <f>IF(ISERROR(VLOOKUP($C133,'2.사회적인구 행정구역별 집계'!$C$6:$M$73,2,FALSE)),0,(VLOOKUP($C133,'2.사회적인구 행정구역별 집계'!$C$6:$M$73,8,FALSE)-VLOOKUP($C133,'2.사회적인구 행정구역별 집계'!$C$6:$M$73,3,FALSE)))</f>
        <v>0</v>
      </c>
      <c r="S133" s="206">
        <f>IF(ISERROR(VLOOKUP($C133,'2.사회적인구 행정구역별 집계'!$C$6:$M$73,2,FALSE)),0,(VLOOKUP($C133,'2.사회적인구 행정구역별 집계'!$C$6:$M$73,9,FALSE)-VLOOKUP($C133,'2.사회적인구 행정구역별 집계'!$C$6:$M$73,4,FALSE)))</f>
        <v>0</v>
      </c>
      <c r="T133" s="206">
        <f>IF(ISERROR(VLOOKUP($C133,'2.사회적인구 행정구역별 집계'!$C$6:$M$73,2,FALSE)),0,(VLOOKUP($C133,'2.사회적인구 행정구역별 집계'!$C$6:$M$73,10,FALSE)-VLOOKUP($C133,'2.사회적인구 행정구역별 집계'!$C$6:$M$73,5,FALSE)))</f>
        <v>0</v>
      </c>
      <c r="U133" s="206">
        <f>IF(ISERROR(VLOOKUP($C133,'2.사회적인구 행정구역별 집계'!$C$6:$M$73,2,FALSE)),0,(VLOOKUP($C133,'2.사회적인구 행정구역별 집계'!$C$6:$M$73,11,FALSE)-VLOOKUP($C133,'2.사회적인구 행정구역별 집계'!$C$6:$M$73,6,FALSE)))</f>
        <v>0</v>
      </c>
      <c r="V133" s="189">
        <f t="shared" si="64"/>
        <v>211</v>
      </c>
      <c r="W133" s="189">
        <f t="shared" si="65"/>
        <v>212</v>
      </c>
      <c r="X133" s="189">
        <f t="shared" si="65"/>
        <v>208</v>
      </c>
      <c r="Y133" s="189">
        <f t="shared" si="66"/>
        <v>206</v>
      </c>
      <c r="Z133" s="189">
        <f t="shared" si="67"/>
        <v>211</v>
      </c>
      <c r="AA133" s="189">
        <f t="shared" si="68"/>
        <v>215</v>
      </c>
    </row>
    <row r="134" spans="1:27" ht="18" customHeight="1">
      <c r="A134" s="194" t="s">
        <v>1379</v>
      </c>
      <c r="B134" s="194" t="s">
        <v>1382</v>
      </c>
      <c r="C134" s="197" t="s">
        <v>249</v>
      </c>
      <c r="D134" s="192">
        <f>VLOOKUP($C134,'[7]2.생잔모형인구'!$C$5:$J$499,2,FALSE)</f>
        <v>183</v>
      </c>
      <c r="E134" s="201">
        <f>VLOOKUP($C134,'[7]2.생잔모형인구'!$C$5:$J$499,4,FALSE)</f>
        <v>188</v>
      </c>
      <c r="F134" s="201">
        <f>VLOOKUP($C134,'[7]2.생잔모형인구'!$C$5:$J$499,5,FALSE)</f>
        <v>185</v>
      </c>
      <c r="G134" s="201">
        <f>VLOOKUP($C134,'[7]2.생잔모형인구'!$C$5:$J$499,6,FALSE)</f>
        <v>189</v>
      </c>
      <c r="H134" s="201">
        <f>VLOOKUP($C134,'[7]2.생잔모형인구'!$C$5:$J$499,7,FALSE)</f>
        <v>193</v>
      </c>
      <c r="I134" s="201">
        <f>VLOOKUP($C134,'[7]2.생잔모형인구'!$C$5:$J$499,8,FALSE)</f>
        <v>197</v>
      </c>
      <c r="J134" s="206">
        <f>ROUND(P$5*'[7]2.생잔모형인구'!$E132,0)</f>
        <v>0</v>
      </c>
      <c r="K134" s="206">
        <f>ROUND(Q$5*'[7]2.생잔모형인구'!$E132,0)</f>
        <v>5</v>
      </c>
      <c r="L134" s="206">
        <f>ROUND(R$5*'[7]2.생잔모형인구'!$E132,0)</f>
        <v>5</v>
      </c>
      <c r="M134" s="206">
        <f>ROUND(S$5*'[7]2.생잔모형인구'!$E132,0)</f>
        <v>10</v>
      </c>
      <c r="N134" s="206">
        <f>ROUND(T$5*'[7]2.생잔모형인구'!$E132,0)</f>
        <v>10</v>
      </c>
      <c r="O134" s="206">
        <f>ROUND(U$5*'[7]2.생잔모형인구'!$E132,0)</f>
        <v>10</v>
      </c>
      <c r="P134" s="204">
        <v>0</v>
      </c>
      <c r="Q134" s="204"/>
      <c r="R134" s="206">
        <f>IF(ISERROR(VLOOKUP($C134,'2.사회적인구 행정구역별 집계'!$C$6:$M$73,2,FALSE)),0,(VLOOKUP($C134,'2.사회적인구 행정구역별 집계'!$C$6:$M$73,8,FALSE)-VLOOKUP($C134,'2.사회적인구 행정구역별 집계'!$C$6:$M$73,3,FALSE)))</f>
        <v>0</v>
      </c>
      <c r="S134" s="206">
        <f>IF(ISERROR(VLOOKUP($C134,'2.사회적인구 행정구역별 집계'!$C$6:$M$73,2,FALSE)),0,(VLOOKUP($C134,'2.사회적인구 행정구역별 집계'!$C$6:$M$73,9,FALSE)-VLOOKUP($C134,'2.사회적인구 행정구역별 집계'!$C$6:$M$73,4,FALSE)))</f>
        <v>0</v>
      </c>
      <c r="T134" s="206">
        <f>IF(ISERROR(VLOOKUP($C134,'2.사회적인구 행정구역별 집계'!$C$6:$M$73,2,FALSE)),0,(VLOOKUP($C134,'2.사회적인구 행정구역별 집계'!$C$6:$M$73,10,FALSE)-VLOOKUP($C134,'2.사회적인구 행정구역별 집계'!$C$6:$M$73,5,FALSE)))</f>
        <v>0</v>
      </c>
      <c r="U134" s="206">
        <f>IF(ISERROR(VLOOKUP($C134,'2.사회적인구 행정구역별 집계'!$C$6:$M$73,2,FALSE)),0,(VLOOKUP($C134,'2.사회적인구 행정구역별 집계'!$C$6:$M$73,11,FALSE)-VLOOKUP($C134,'2.사회적인구 행정구역별 집계'!$C$6:$M$73,6,FALSE)))</f>
        <v>0</v>
      </c>
      <c r="V134" s="189">
        <f t="shared" si="64"/>
        <v>183</v>
      </c>
      <c r="W134" s="189">
        <f t="shared" si="65"/>
        <v>183</v>
      </c>
      <c r="X134" s="189">
        <f t="shared" si="65"/>
        <v>180</v>
      </c>
      <c r="Y134" s="189">
        <f t="shared" si="66"/>
        <v>179</v>
      </c>
      <c r="Z134" s="189">
        <f t="shared" si="67"/>
        <v>183</v>
      </c>
      <c r="AA134" s="189">
        <f t="shared" si="68"/>
        <v>187</v>
      </c>
    </row>
    <row r="135" spans="1:27" ht="18" customHeight="1">
      <c r="A135" s="194" t="s">
        <v>1379</v>
      </c>
      <c r="B135" s="194" t="s">
        <v>1383</v>
      </c>
      <c r="C135" s="197" t="s">
        <v>250</v>
      </c>
      <c r="D135" s="192">
        <f>VLOOKUP($C135,'[7]2.생잔모형인구'!$C$5:$J$499,2,FALSE)</f>
        <v>217</v>
      </c>
      <c r="E135" s="201">
        <f>VLOOKUP($C135,'[7]2.생잔모형인구'!$C$5:$J$499,4,FALSE)</f>
        <v>223</v>
      </c>
      <c r="F135" s="201">
        <f>VLOOKUP($C135,'[7]2.생잔모형인구'!$C$5:$J$499,5,FALSE)</f>
        <v>220</v>
      </c>
      <c r="G135" s="201">
        <f>VLOOKUP($C135,'[7]2.생잔모형인구'!$C$5:$J$499,6,FALSE)</f>
        <v>224</v>
      </c>
      <c r="H135" s="201">
        <f>VLOOKUP($C135,'[7]2.생잔모형인구'!$C$5:$J$499,7,FALSE)</f>
        <v>229</v>
      </c>
      <c r="I135" s="201">
        <f>VLOOKUP($C135,'[7]2.생잔모형인구'!$C$5:$J$499,8,FALSE)</f>
        <v>233</v>
      </c>
      <c r="J135" s="206">
        <f>ROUND(P$5*'[7]2.생잔모형인구'!$E133,0)</f>
        <v>0</v>
      </c>
      <c r="K135" s="206">
        <f>ROUND(Q$5*'[7]2.생잔모형인구'!$E133,0)</f>
        <v>6</v>
      </c>
      <c r="L135" s="206">
        <f>ROUND(R$5*'[7]2.생잔모형인구'!$E133,0)</f>
        <v>6</v>
      </c>
      <c r="M135" s="206">
        <f>ROUND(S$5*'[7]2.생잔모형인구'!$E133,0)</f>
        <v>12</v>
      </c>
      <c r="N135" s="206">
        <f>ROUND(T$5*'[7]2.생잔모형인구'!$E133,0)</f>
        <v>12</v>
      </c>
      <c r="O135" s="206">
        <f>ROUND(U$5*'[7]2.생잔모형인구'!$E133,0)</f>
        <v>12</v>
      </c>
      <c r="P135" s="204">
        <v>0</v>
      </c>
      <c r="Q135" s="204"/>
      <c r="R135" s="206">
        <f>IF(ISERROR(VLOOKUP($C135,'2.사회적인구 행정구역별 집계'!$C$6:$M$73,2,FALSE)),0,(VLOOKUP($C135,'2.사회적인구 행정구역별 집계'!$C$6:$M$73,8,FALSE)-VLOOKUP($C135,'2.사회적인구 행정구역별 집계'!$C$6:$M$73,3,FALSE)))</f>
        <v>0</v>
      </c>
      <c r="S135" s="206">
        <f>IF(ISERROR(VLOOKUP($C135,'2.사회적인구 행정구역별 집계'!$C$6:$M$73,2,FALSE)),0,(VLOOKUP($C135,'2.사회적인구 행정구역별 집계'!$C$6:$M$73,9,FALSE)-VLOOKUP($C135,'2.사회적인구 행정구역별 집계'!$C$6:$M$73,4,FALSE)))</f>
        <v>0</v>
      </c>
      <c r="T135" s="206">
        <f>IF(ISERROR(VLOOKUP($C135,'2.사회적인구 행정구역별 집계'!$C$6:$M$73,2,FALSE)),0,(VLOOKUP($C135,'2.사회적인구 행정구역별 집계'!$C$6:$M$73,10,FALSE)-VLOOKUP($C135,'2.사회적인구 행정구역별 집계'!$C$6:$M$73,5,FALSE)))</f>
        <v>0</v>
      </c>
      <c r="U135" s="206">
        <f>IF(ISERROR(VLOOKUP($C135,'2.사회적인구 행정구역별 집계'!$C$6:$M$73,2,FALSE)),0,(VLOOKUP($C135,'2.사회적인구 행정구역별 집계'!$C$6:$M$73,11,FALSE)-VLOOKUP($C135,'2.사회적인구 행정구역별 집계'!$C$6:$M$73,6,FALSE)))</f>
        <v>0</v>
      </c>
      <c r="V135" s="189">
        <f t="shared" si="64"/>
        <v>217</v>
      </c>
      <c r="W135" s="189">
        <f t="shared" si="65"/>
        <v>217</v>
      </c>
      <c r="X135" s="189">
        <f t="shared" si="65"/>
        <v>214</v>
      </c>
      <c r="Y135" s="189">
        <f t="shared" si="66"/>
        <v>212</v>
      </c>
      <c r="Z135" s="189">
        <f t="shared" si="67"/>
        <v>217</v>
      </c>
      <c r="AA135" s="189">
        <f t="shared" si="68"/>
        <v>221</v>
      </c>
    </row>
    <row r="136" spans="1:27" ht="18" customHeight="1">
      <c r="A136" s="194" t="s">
        <v>1379</v>
      </c>
      <c r="B136" s="194" t="s">
        <v>1383</v>
      </c>
      <c r="C136" s="197" t="s">
        <v>251</v>
      </c>
      <c r="D136" s="192">
        <f>VLOOKUP($C136,'[7]2.생잔모형인구'!$C$5:$J$499,2,FALSE)</f>
        <v>164</v>
      </c>
      <c r="E136" s="201">
        <f>VLOOKUP($C136,'[7]2.생잔모형인구'!$C$5:$J$499,4,FALSE)</f>
        <v>168</v>
      </c>
      <c r="F136" s="201">
        <f>VLOOKUP($C136,'[7]2.생잔모형인구'!$C$5:$J$499,5,FALSE)</f>
        <v>166</v>
      </c>
      <c r="G136" s="201">
        <f>VLOOKUP($C136,'[7]2.생잔모형인구'!$C$5:$J$499,6,FALSE)</f>
        <v>169</v>
      </c>
      <c r="H136" s="201">
        <f>VLOOKUP($C136,'[7]2.생잔모형인구'!$C$5:$J$499,7,FALSE)</f>
        <v>173</v>
      </c>
      <c r="I136" s="201">
        <f>VLOOKUP($C136,'[7]2.생잔모형인구'!$C$5:$J$499,8,FALSE)</f>
        <v>176</v>
      </c>
      <c r="J136" s="206">
        <f>ROUND(P$5*'[7]2.생잔모형인구'!$E134,0)</f>
        <v>0</v>
      </c>
      <c r="K136" s="206">
        <f>ROUND(Q$5*'[7]2.생잔모형인구'!$E134,0)</f>
        <v>4</v>
      </c>
      <c r="L136" s="206">
        <f>ROUND(R$5*'[7]2.생잔모형인구'!$E134,0)</f>
        <v>4</v>
      </c>
      <c r="M136" s="206">
        <f>ROUND(S$5*'[7]2.생잔모형인구'!$E134,0)</f>
        <v>9</v>
      </c>
      <c r="N136" s="206">
        <f>ROUND(T$5*'[7]2.생잔모형인구'!$E134,0)</f>
        <v>9</v>
      </c>
      <c r="O136" s="206">
        <f>ROUND(U$5*'[7]2.생잔모형인구'!$E134,0)</f>
        <v>9</v>
      </c>
      <c r="P136" s="204">
        <v>0</v>
      </c>
      <c r="Q136" s="204"/>
      <c r="R136" s="206">
        <f>IF(ISERROR(VLOOKUP($C136,'2.사회적인구 행정구역별 집계'!$C$6:$M$73,2,FALSE)),0,(VLOOKUP($C136,'2.사회적인구 행정구역별 집계'!$C$6:$M$73,8,FALSE)-VLOOKUP($C136,'2.사회적인구 행정구역별 집계'!$C$6:$M$73,3,FALSE)))</f>
        <v>0</v>
      </c>
      <c r="S136" s="206">
        <f>IF(ISERROR(VLOOKUP($C136,'2.사회적인구 행정구역별 집계'!$C$6:$M$73,2,FALSE)),0,(VLOOKUP($C136,'2.사회적인구 행정구역별 집계'!$C$6:$M$73,9,FALSE)-VLOOKUP($C136,'2.사회적인구 행정구역별 집계'!$C$6:$M$73,4,FALSE)))</f>
        <v>0</v>
      </c>
      <c r="T136" s="206">
        <f>IF(ISERROR(VLOOKUP($C136,'2.사회적인구 행정구역별 집계'!$C$6:$M$73,2,FALSE)),0,(VLOOKUP($C136,'2.사회적인구 행정구역별 집계'!$C$6:$M$73,10,FALSE)-VLOOKUP($C136,'2.사회적인구 행정구역별 집계'!$C$6:$M$73,5,FALSE)))</f>
        <v>0</v>
      </c>
      <c r="U136" s="206">
        <f>IF(ISERROR(VLOOKUP($C136,'2.사회적인구 행정구역별 집계'!$C$6:$M$73,2,FALSE)),0,(VLOOKUP($C136,'2.사회적인구 행정구역별 집계'!$C$6:$M$73,11,FALSE)-VLOOKUP($C136,'2.사회적인구 행정구역별 집계'!$C$6:$M$73,6,FALSE)))</f>
        <v>0</v>
      </c>
      <c r="V136" s="189">
        <f t="shared" si="64"/>
        <v>164</v>
      </c>
      <c r="W136" s="189">
        <f t="shared" si="65"/>
        <v>164</v>
      </c>
      <c r="X136" s="189">
        <f t="shared" si="65"/>
        <v>162</v>
      </c>
      <c r="Y136" s="189">
        <f t="shared" si="66"/>
        <v>160</v>
      </c>
      <c r="Z136" s="189">
        <f t="shared" si="67"/>
        <v>164</v>
      </c>
      <c r="AA136" s="189">
        <f t="shared" si="68"/>
        <v>167</v>
      </c>
    </row>
    <row r="137" spans="1:27" ht="18" customHeight="1">
      <c r="A137" s="194" t="s">
        <v>1379</v>
      </c>
      <c r="B137" s="194" t="s">
        <v>1384</v>
      </c>
      <c r="C137" s="198" t="s">
        <v>710</v>
      </c>
      <c r="D137" s="192">
        <f>VLOOKUP($C137,'[7]2.생잔모형인구'!$C$5:$J$499,2,FALSE)</f>
        <v>156</v>
      </c>
      <c r="E137" s="201">
        <f>VLOOKUP($C137,'[7]2.생잔모형인구'!$C$5:$J$499,4,FALSE)</f>
        <v>160</v>
      </c>
      <c r="F137" s="201">
        <f>VLOOKUP($C137,'[7]2.생잔모형인구'!$C$5:$J$499,5,FALSE)</f>
        <v>158</v>
      </c>
      <c r="G137" s="201">
        <f>VLOOKUP($C137,'[7]2.생잔모형인구'!$C$5:$J$499,6,FALSE)</f>
        <v>161</v>
      </c>
      <c r="H137" s="201">
        <f>VLOOKUP($C137,'[7]2.생잔모형인구'!$C$5:$J$499,7,FALSE)</f>
        <v>165</v>
      </c>
      <c r="I137" s="201">
        <f>VLOOKUP($C137,'[7]2.생잔모형인구'!$C$5:$J$499,8,FALSE)</f>
        <v>168</v>
      </c>
      <c r="J137" s="206">
        <f>ROUND(P$5*'[7]2.생잔모형인구'!$E135,0)</f>
        <v>0</v>
      </c>
      <c r="K137" s="206">
        <f>ROUND(Q$5*'[7]2.생잔모형인구'!$E135,0)</f>
        <v>4</v>
      </c>
      <c r="L137" s="206">
        <f>ROUND(R$5*'[7]2.생잔모형인구'!$E135,0)</f>
        <v>4</v>
      </c>
      <c r="M137" s="206">
        <f>ROUND(S$5*'[7]2.생잔모형인구'!$E135,0)</f>
        <v>9</v>
      </c>
      <c r="N137" s="206">
        <f>ROUND(T$5*'[7]2.생잔모형인구'!$E135,0)</f>
        <v>9</v>
      </c>
      <c r="O137" s="206">
        <f>ROUND(U$5*'[7]2.생잔모형인구'!$E135,0)</f>
        <v>9</v>
      </c>
      <c r="P137" s="204">
        <v>0</v>
      </c>
      <c r="Q137" s="204"/>
      <c r="R137" s="206">
        <f>IF(ISERROR(VLOOKUP($C137,'2.사회적인구 행정구역별 집계'!$C$6:$M$73,2,FALSE)),0,(VLOOKUP($C137,'2.사회적인구 행정구역별 집계'!$C$6:$M$73,8,FALSE)-VLOOKUP($C137,'2.사회적인구 행정구역별 집계'!$C$6:$M$73,3,FALSE)))</f>
        <v>0</v>
      </c>
      <c r="S137" s="206">
        <f>IF(ISERROR(VLOOKUP($C137,'2.사회적인구 행정구역별 집계'!$C$6:$M$73,2,FALSE)),0,(VLOOKUP($C137,'2.사회적인구 행정구역별 집계'!$C$6:$M$73,9,FALSE)-VLOOKUP($C137,'2.사회적인구 행정구역별 집계'!$C$6:$M$73,4,FALSE)))</f>
        <v>0</v>
      </c>
      <c r="T137" s="206">
        <f>IF(ISERROR(VLOOKUP($C137,'2.사회적인구 행정구역별 집계'!$C$6:$M$73,2,FALSE)),0,(VLOOKUP($C137,'2.사회적인구 행정구역별 집계'!$C$6:$M$73,10,FALSE)-VLOOKUP($C137,'2.사회적인구 행정구역별 집계'!$C$6:$M$73,5,FALSE)))</f>
        <v>0</v>
      </c>
      <c r="U137" s="206">
        <f>IF(ISERROR(VLOOKUP($C137,'2.사회적인구 행정구역별 집계'!$C$6:$M$73,2,FALSE)),0,(VLOOKUP($C137,'2.사회적인구 행정구역별 집계'!$C$6:$M$73,11,FALSE)-VLOOKUP($C137,'2.사회적인구 행정구역별 집계'!$C$6:$M$73,6,FALSE)))</f>
        <v>0</v>
      </c>
      <c r="V137" s="189">
        <f t="shared" si="64"/>
        <v>156</v>
      </c>
      <c r="W137" s="189">
        <f t="shared" si="65"/>
        <v>156</v>
      </c>
      <c r="X137" s="189">
        <f t="shared" si="65"/>
        <v>154</v>
      </c>
      <c r="Y137" s="189">
        <f t="shared" si="66"/>
        <v>152</v>
      </c>
      <c r="Z137" s="189">
        <f t="shared" si="67"/>
        <v>156</v>
      </c>
      <c r="AA137" s="189">
        <f t="shared" si="68"/>
        <v>159</v>
      </c>
    </row>
    <row r="138" spans="1:27" ht="18" customHeight="1">
      <c r="A138" s="194" t="s">
        <v>1379</v>
      </c>
      <c r="B138" s="194" t="s">
        <v>1385</v>
      </c>
      <c r="C138" s="197" t="s">
        <v>253</v>
      </c>
      <c r="D138" s="192">
        <f>VLOOKUP($C138,'[7]2.생잔모형인구'!$C$5:$J$499,2,FALSE)</f>
        <v>248</v>
      </c>
      <c r="E138" s="201">
        <f>VLOOKUP($C138,'[7]2.생잔모형인구'!$C$5:$J$499,4,FALSE)</f>
        <v>255</v>
      </c>
      <c r="F138" s="201">
        <f>VLOOKUP($C138,'[7]2.생잔모형인구'!$C$5:$J$499,5,FALSE)</f>
        <v>251</v>
      </c>
      <c r="G138" s="201">
        <f>VLOOKUP($C138,'[7]2.생잔모형인구'!$C$5:$J$499,6,FALSE)</f>
        <v>256</v>
      </c>
      <c r="H138" s="201">
        <f>VLOOKUP($C138,'[7]2.생잔모형인구'!$C$5:$J$499,7,FALSE)</f>
        <v>262</v>
      </c>
      <c r="I138" s="201">
        <f>VLOOKUP($C138,'[7]2.생잔모형인구'!$C$5:$J$499,8,FALSE)</f>
        <v>266</v>
      </c>
      <c r="J138" s="206">
        <f>ROUND(P$5*'[7]2.생잔모형인구'!$E136,0)</f>
        <v>0</v>
      </c>
      <c r="K138" s="206">
        <f>ROUND(Q$5*'[7]2.생잔모형인구'!$E136,0)</f>
        <v>6</v>
      </c>
      <c r="L138" s="206">
        <f>ROUND(R$5*'[7]2.생잔모형인구'!$E136,0)</f>
        <v>6</v>
      </c>
      <c r="M138" s="206">
        <f>ROUND(S$5*'[7]2.생잔모형인구'!$E136,0)</f>
        <v>14</v>
      </c>
      <c r="N138" s="206">
        <f>ROUND(T$5*'[7]2.생잔모형인구'!$E136,0)</f>
        <v>14</v>
      </c>
      <c r="O138" s="206">
        <f>ROUND(U$5*'[7]2.생잔모형인구'!$E136,0)</f>
        <v>14</v>
      </c>
      <c r="P138" s="204">
        <v>0</v>
      </c>
      <c r="Q138" s="204"/>
      <c r="R138" s="206">
        <f>IF(ISERROR(VLOOKUP($C138,'2.사회적인구 행정구역별 집계'!$C$6:$M$73,2,FALSE)),0,(VLOOKUP($C138,'2.사회적인구 행정구역별 집계'!$C$6:$M$73,8,FALSE)-VLOOKUP($C138,'2.사회적인구 행정구역별 집계'!$C$6:$M$73,3,FALSE)))</f>
        <v>0</v>
      </c>
      <c r="S138" s="206">
        <f>IF(ISERROR(VLOOKUP($C138,'2.사회적인구 행정구역별 집계'!$C$6:$M$73,2,FALSE)),0,(VLOOKUP($C138,'2.사회적인구 행정구역별 집계'!$C$6:$M$73,9,FALSE)-VLOOKUP($C138,'2.사회적인구 행정구역별 집계'!$C$6:$M$73,4,FALSE)))</f>
        <v>0</v>
      </c>
      <c r="T138" s="206">
        <f>IF(ISERROR(VLOOKUP($C138,'2.사회적인구 행정구역별 집계'!$C$6:$M$73,2,FALSE)),0,(VLOOKUP($C138,'2.사회적인구 행정구역별 집계'!$C$6:$M$73,10,FALSE)-VLOOKUP($C138,'2.사회적인구 행정구역별 집계'!$C$6:$M$73,5,FALSE)))</f>
        <v>0</v>
      </c>
      <c r="U138" s="206">
        <f>IF(ISERROR(VLOOKUP($C138,'2.사회적인구 행정구역별 집계'!$C$6:$M$73,2,FALSE)),0,(VLOOKUP($C138,'2.사회적인구 행정구역별 집계'!$C$6:$M$73,11,FALSE)-VLOOKUP($C138,'2.사회적인구 행정구역별 집계'!$C$6:$M$73,6,FALSE)))</f>
        <v>0</v>
      </c>
      <c r="V138" s="189">
        <f t="shared" si="64"/>
        <v>248</v>
      </c>
      <c r="W138" s="189">
        <f t="shared" si="65"/>
        <v>249</v>
      </c>
      <c r="X138" s="189">
        <f t="shared" si="65"/>
        <v>245</v>
      </c>
      <c r="Y138" s="189">
        <f t="shared" si="66"/>
        <v>242</v>
      </c>
      <c r="Z138" s="189">
        <f t="shared" si="67"/>
        <v>248</v>
      </c>
      <c r="AA138" s="189">
        <f t="shared" si="68"/>
        <v>252</v>
      </c>
    </row>
    <row r="139" spans="1:27" ht="18" customHeight="1">
      <c r="A139" s="194" t="s">
        <v>1379</v>
      </c>
      <c r="B139" s="194" t="s">
        <v>1385</v>
      </c>
      <c r="C139" s="197" t="s">
        <v>254</v>
      </c>
      <c r="D139" s="192">
        <f>VLOOKUP($C139,'[7]2.생잔모형인구'!$C$5:$J$499,2,FALSE)</f>
        <v>107</v>
      </c>
      <c r="E139" s="201">
        <f>VLOOKUP($C139,'[7]2.생잔모형인구'!$C$5:$J$499,4,FALSE)</f>
        <v>110</v>
      </c>
      <c r="F139" s="201">
        <f>VLOOKUP($C139,'[7]2.생잔모형인구'!$C$5:$J$499,5,FALSE)</f>
        <v>108</v>
      </c>
      <c r="G139" s="201">
        <f>VLOOKUP($C139,'[7]2.생잔모형인구'!$C$5:$J$499,6,FALSE)</f>
        <v>111</v>
      </c>
      <c r="H139" s="201">
        <f>VLOOKUP($C139,'[7]2.생잔모형인구'!$C$5:$J$499,7,FALSE)</f>
        <v>113</v>
      </c>
      <c r="I139" s="201">
        <f>VLOOKUP($C139,'[7]2.생잔모형인구'!$C$5:$J$499,8,FALSE)</f>
        <v>115</v>
      </c>
      <c r="J139" s="206">
        <f>ROUND(P$5*'[7]2.생잔모형인구'!$E137,0)</f>
        <v>0</v>
      </c>
      <c r="K139" s="206">
        <f>ROUND(Q$5*'[7]2.생잔모형인구'!$E137,0)</f>
        <v>3</v>
      </c>
      <c r="L139" s="206">
        <f>ROUND(R$5*'[7]2.생잔모형인구'!$E137,0)</f>
        <v>3</v>
      </c>
      <c r="M139" s="206">
        <f>ROUND(S$5*'[7]2.생잔모형인구'!$E137,0)</f>
        <v>6</v>
      </c>
      <c r="N139" s="206">
        <f>ROUND(T$5*'[7]2.생잔모형인구'!$E137,0)</f>
        <v>6</v>
      </c>
      <c r="O139" s="206">
        <f>ROUND(U$5*'[7]2.생잔모형인구'!$E137,0)</f>
        <v>6</v>
      </c>
      <c r="P139" s="204">
        <v>0</v>
      </c>
      <c r="Q139" s="204"/>
      <c r="R139" s="206">
        <f>IF(ISERROR(VLOOKUP($C139,'2.사회적인구 행정구역별 집계'!$C$6:$M$73,2,FALSE)),0,(VLOOKUP($C139,'2.사회적인구 행정구역별 집계'!$C$6:$M$73,8,FALSE)-VLOOKUP($C139,'2.사회적인구 행정구역별 집계'!$C$6:$M$73,3,FALSE)))</f>
        <v>0</v>
      </c>
      <c r="S139" s="206">
        <f>IF(ISERROR(VLOOKUP($C139,'2.사회적인구 행정구역별 집계'!$C$6:$M$73,2,FALSE)),0,(VLOOKUP($C139,'2.사회적인구 행정구역별 집계'!$C$6:$M$73,9,FALSE)-VLOOKUP($C139,'2.사회적인구 행정구역별 집계'!$C$6:$M$73,4,FALSE)))</f>
        <v>0</v>
      </c>
      <c r="T139" s="206">
        <f>IF(ISERROR(VLOOKUP($C139,'2.사회적인구 행정구역별 집계'!$C$6:$M$73,2,FALSE)),0,(VLOOKUP($C139,'2.사회적인구 행정구역별 집계'!$C$6:$M$73,10,FALSE)-VLOOKUP($C139,'2.사회적인구 행정구역별 집계'!$C$6:$M$73,5,FALSE)))</f>
        <v>0</v>
      </c>
      <c r="U139" s="206">
        <f>IF(ISERROR(VLOOKUP($C139,'2.사회적인구 행정구역별 집계'!$C$6:$M$73,2,FALSE)),0,(VLOOKUP($C139,'2.사회적인구 행정구역별 집계'!$C$6:$M$73,11,FALSE)-VLOOKUP($C139,'2.사회적인구 행정구역별 집계'!$C$6:$M$73,6,FALSE)))</f>
        <v>0</v>
      </c>
      <c r="V139" s="189">
        <f t="shared" si="64"/>
        <v>107</v>
      </c>
      <c r="W139" s="189">
        <f t="shared" si="65"/>
        <v>107</v>
      </c>
      <c r="X139" s="189">
        <f t="shared" si="65"/>
        <v>105</v>
      </c>
      <c r="Y139" s="189">
        <f t="shared" si="66"/>
        <v>105</v>
      </c>
      <c r="Z139" s="189">
        <f t="shared" si="67"/>
        <v>107</v>
      </c>
      <c r="AA139" s="189">
        <f t="shared" si="68"/>
        <v>109</v>
      </c>
    </row>
    <row r="140" spans="1:27" ht="18" customHeight="1">
      <c r="A140" s="194" t="s">
        <v>1379</v>
      </c>
      <c r="B140" s="194" t="s">
        <v>1386</v>
      </c>
      <c r="C140" s="197" t="s">
        <v>255</v>
      </c>
      <c r="D140" s="192">
        <f>VLOOKUP($C140,'[7]2.생잔모형인구'!$C$5:$J$499,2,FALSE)</f>
        <v>187</v>
      </c>
      <c r="E140" s="201">
        <f>VLOOKUP($C140,'[7]2.생잔모형인구'!$C$5:$J$499,4,FALSE)</f>
        <v>192</v>
      </c>
      <c r="F140" s="201">
        <f>VLOOKUP($C140,'[7]2.생잔모형인구'!$C$5:$J$499,5,FALSE)</f>
        <v>189</v>
      </c>
      <c r="G140" s="201">
        <f>VLOOKUP($C140,'[7]2.생잔모형인구'!$C$5:$J$499,6,FALSE)</f>
        <v>193</v>
      </c>
      <c r="H140" s="201">
        <f>VLOOKUP($C140,'[7]2.생잔모형인구'!$C$5:$J$499,7,FALSE)</f>
        <v>198</v>
      </c>
      <c r="I140" s="201">
        <f>VLOOKUP($C140,'[7]2.생잔모형인구'!$C$5:$J$499,8,FALSE)</f>
        <v>201</v>
      </c>
      <c r="J140" s="206">
        <f>ROUND(P$5*'[7]2.생잔모형인구'!$E138,0)</f>
        <v>0</v>
      </c>
      <c r="K140" s="206">
        <f>ROUND(Q$5*'[7]2.생잔모형인구'!$E138,0)</f>
        <v>5</v>
      </c>
      <c r="L140" s="206">
        <f>ROUND(R$5*'[7]2.생잔모형인구'!$E138,0)</f>
        <v>5</v>
      </c>
      <c r="M140" s="206">
        <f>ROUND(S$5*'[7]2.생잔모형인구'!$E138,0)</f>
        <v>11</v>
      </c>
      <c r="N140" s="206">
        <f>ROUND(T$5*'[7]2.생잔모형인구'!$E138,0)</f>
        <v>11</v>
      </c>
      <c r="O140" s="206">
        <f>ROUND(U$5*'[7]2.생잔모형인구'!$E138,0)</f>
        <v>11</v>
      </c>
      <c r="P140" s="204">
        <v>0</v>
      </c>
      <c r="Q140" s="204"/>
      <c r="R140" s="206">
        <f>IF(ISERROR(VLOOKUP($C140,'2.사회적인구 행정구역별 집계'!$C$6:$M$73,2,FALSE)),0,(VLOOKUP($C140,'2.사회적인구 행정구역별 집계'!$C$6:$M$73,8,FALSE)-VLOOKUP($C140,'2.사회적인구 행정구역별 집계'!$C$6:$M$73,3,FALSE)))</f>
        <v>0</v>
      </c>
      <c r="S140" s="206">
        <f>IF(ISERROR(VLOOKUP($C140,'2.사회적인구 행정구역별 집계'!$C$6:$M$73,2,FALSE)),0,(VLOOKUP($C140,'2.사회적인구 행정구역별 집계'!$C$6:$M$73,9,FALSE)-VLOOKUP($C140,'2.사회적인구 행정구역별 집계'!$C$6:$M$73,4,FALSE)))</f>
        <v>0</v>
      </c>
      <c r="T140" s="206">
        <f>IF(ISERROR(VLOOKUP($C140,'2.사회적인구 행정구역별 집계'!$C$6:$M$73,2,FALSE)),0,(VLOOKUP($C140,'2.사회적인구 행정구역별 집계'!$C$6:$M$73,10,FALSE)-VLOOKUP($C140,'2.사회적인구 행정구역별 집계'!$C$6:$M$73,5,FALSE)))</f>
        <v>0</v>
      </c>
      <c r="U140" s="206">
        <f>IF(ISERROR(VLOOKUP($C140,'2.사회적인구 행정구역별 집계'!$C$6:$M$73,2,FALSE)),0,(VLOOKUP($C140,'2.사회적인구 행정구역별 집계'!$C$6:$M$73,11,FALSE)-VLOOKUP($C140,'2.사회적인구 행정구역별 집계'!$C$6:$M$73,6,FALSE)))</f>
        <v>0</v>
      </c>
      <c r="V140" s="189">
        <f t="shared" si="64"/>
        <v>187</v>
      </c>
      <c r="W140" s="189">
        <f t="shared" si="65"/>
        <v>187</v>
      </c>
      <c r="X140" s="189">
        <f t="shared" si="65"/>
        <v>184</v>
      </c>
      <c r="Y140" s="189">
        <f t="shared" si="66"/>
        <v>182</v>
      </c>
      <c r="Z140" s="189">
        <f t="shared" si="67"/>
        <v>187</v>
      </c>
      <c r="AA140" s="189">
        <f t="shared" si="68"/>
        <v>190</v>
      </c>
    </row>
    <row r="141" spans="1:27" ht="18" customHeight="1">
      <c r="A141" s="194" t="s">
        <v>1379</v>
      </c>
      <c r="B141" s="194" t="s">
        <v>1387</v>
      </c>
      <c r="C141" s="197" t="s">
        <v>256</v>
      </c>
      <c r="D141" s="192">
        <f>VLOOKUP($C141,'[7]2.생잔모형인구'!$C$5:$J$499,2,FALSE)</f>
        <v>239</v>
      </c>
      <c r="E141" s="201">
        <f>VLOOKUP($C141,'[7]2.생잔모형인구'!$C$5:$J$499,4,FALSE)</f>
        <v>246</v>
      </c>
      <c r="F141" s="201">
        <f>VLOOKUP($C141,'[7]2.생잔모형인구'!$C$5:$J$499,5,FALSE)</f>
        <v>242</v>
      </c>
      <c r="G141" s="201">
        <f>VLOOKUP($C141,'[7]2.생잔모형인구'!$C$5:$J$499,6,FALSE)</f>
        <v>247</v>
      </c>
      <c r="H141" s="201">
        <f>VLOOKUP($C141,'[7]2.생잔모형인구'!$C$5:$J$499,7,FALSE)</f>
        <v>252</v>
      </c>
      <c r="I141" s="201">
        <f>VLOOKUP($C141,'[7]2.생잔모형인구'!$C$5:$J$499,8,FALSE)</f>
        <v>257</v>
      </c>
      <c r="J141" s="206">
        <f>ROUND(P$5*'[7]2.생잔모형인구'!$E139,0)</f>
        <v>0</v>
      </c>
      <c r="K141" s="206">
        <f>ROUND(Q$5*'[7]2.생잔모형인구'!$E139,0)</f>
        <v>6</v>
      </c>
      <c r="L141" s="206">
        <f>ROUND(R$5*'[7]2.생잔모형인구'!$E139,0)</f>
        <v>6</v>
      </c>
      <c r="M141" s="206">
        <f>ROUND(S$5*'[7]2.생잔모형인구'!$E139,0)</f>
        <v>14</v>
      </c>
      <c r="N141" s="206">
        <f>ROUND(T$5*'[7]2.생잔모형인구'!$E139,0)</f>
        <v>14</v>
      </c>
      <c r="O141" s="206">
        <f>ROUND(U$5*'[7]2.생잔모형인구'!$E139,0)</f>
        <v>14</v>
      </c>
      <c r="P141" s="204">
        <v>0</v>
      </c>
      <c r="Q141" s="204"/>
      <c r="R141" s="206">
        <f>IF(ISERROR(VLOOKUP($C141,'2.사회적인구 행정구역별 집계'!$C$6:$M$73,2,FALSE)),0,(VLOOKUP($C141,'2.사회적인구 행정구역별 집계'!$C$6:$M$73,8,FALSE)-VLOOKUP($C141,'2.사회적인구 행정구역별 집계'!$C$6:$M$73,3,FALSE)))</f>
        <v>0</v>
      </c>
      <c r="S141" s="206">
        <f>IF(ISERROR(VLOOKUP($C141,'2.사회적인구 행정구역별 집계'!$C$6:$M$73,2,FALSE)),0,(VLOOKUP($C141,'2.사회적인구 행정구역별 집계'!$C$6:$M$73,9,FALSE)-VLOOKUP($C141,'2.사회적인구 행정구역별 집계'!$C$6:$M$73,4,FALSE)))</f>
        <v>0</v>
      </c>
      <c r="T141" s="206">
        <f>IF(ISERROR(VLOOKUP($C141,'2.사회적인구 행정구역별 집계'!$C$6:$M$73,2,FALSE)),0,(VLOOKUP($C141,'2.사회적인구 행정구역별 집계'!$C$6:$M$73,10,FALSE)-VLOOKUP($C141,'2.사회적인구 행정구역별 집계'!$C$6:$M$73,5,FALSE)))</f>
        <v>0</v>
      </c>
      <c r="U141" s="206">
        <f>IF(ISERROR(VLOOKUP($C141,'2.사회적인구 행정구역별 집계'!$C$6:$M$73,2,FALSE)),0,(VLOOKUP($C141,'2.사회적인구 행정구역별 집계'!$C$6:$M$73,11,FALSE)-VLOOKUP($C141,'2.사회적인구 행정구역별 집계'!$C$6:$M$73,6,FALSE)))</f>
        <v>0</v>
      </c>
      <c r="V141" s="189">
        <f t="shared" si="64"/>
        <v>239</v>
      </c>
      <c r="W141" s="189">
        <f t="shared" si="65"/>
        <v>240</v>
      </c>
      <c r="X141" s="189">
        <f t="shared" si="65"/>
        <v>236</v>
      </c>
      <c r="Y141" s="189">
        <f t="shared" si="66"/>
        <v>233</v>
      </c>
      <c r="Z141" s="189">
        <f t="shared" si="67"/>
        <v>238</v>
      </c>
      <c r="AA141" s="189">
        <f t="shared" si="68"/>
        <v>243</v>
      </c>
    </row>
    <row r="142" spans="1:27" ht="18" customHeight="1">
      <c r="A142" s="194" t="s">
        <v>1379</v>
      </c>
      <c r="B142" s="194" t="s">
        <v>1387</v>
      </c>
      <c r="C142" s="197" t="s">
        <v>257</v>
      </c>
      <c r="D142" s="192">
        <f>VLOOKUP($C142,'[7]2.생잔모형인구'!$C$5:$J$499,2,FALSE)</f>
        <v>237</v>
      </c>
      <c r="E142" s="201">
        <f>VLOOKUP($C142,'[7]2.생잔모형인구'!$C$5:$J$499,4,FALSE)</f>
        <v>243</v>
      </c>
      <c r="F142" s="201">
        <f>VLOOKUP($C142,'[7]2.생잔모형인구'!$C$5:$J$499,5,FALSE)</f>
        <v>240</v>
      </c>
      <c r="G142" s="201">
        <f>VLOOKUP($C142,'[7]2.생잔모형인구'!$C$5:$J$499,6,FALSE)</f>
        <v>245</v>
      </c>
      <c r="H142" s="201">
        <f>VLOOKUP($C142,'[7]2.생잔모형인구'!$C$5:$J$499,7,FALSE)</f>
        <v>250</v>
      </c>
      <c r="I142" s="201">
        <f>VLOOKUP($C142,'[7]2.생잔모형인구'!$C$5:$J$499,8,FALSE)</f>
        <v>255</v>
      </c>
      <c r="J142" s="206">
        <f>ROUND(P$5*'[7]2.생잔모형인구'!$E140,0)</f>
        <v>0</v>
      </c>
      <c r="K142" s="206">
        <f>ROUND(Q$5*'[7]2.생잔모형인구'!$E140,0)</f>
        <v>6</v>
      </c>
      <c r="L142" s="206">
        <f>ROUND(R$5*'[7]2.생잔모형인구'!$E140,0)</f>
        <v>6</v>
      </c>
      <c r="M142" s="206">
        <f>ROUND(S$5*'[7]2.생잔모형인구'!$E140,0)</f>
        <v>14</v>
      </c>
      <c r="N142" s="206">
        <f>ROUND(T$5*'[7]2.생잔모형인구'!$E140,0)</f>
        <v>14</v>
      </c>
      <c r="O142" s="206">
        <f>ROUND(U$5*'[7]2.생잔모형인구'!$E140,0)</f>
        <v>14</v>
      </c>
      <c r="P142" s="204">
        <v>0</v>
      </c>
      <c r="Q142" s="204"/>
      <c r="R142" s="206">
        <f>IF(ISERROR(VLOOKUP($C142,'2.사회적인구 행정구역별 집계'!$C$6:$M$73,2,FALSE)),0,(VLOOKUP($C142,'2.사회적인구 행정구역별 집계'!$C$6:$M$73,8,FALSE)-VLOOKUP($C142,'2.사회적인구 행정구역별 집계'!$C$6:$M$73,3,FALSE)))</f>
        <v>0</v>
      </c>
      <c r="S142" s="206">
        <f>IF(ISERROR(VLOOKUP($C142,'2.사회적인구 행정구역별 집계'!$C$6:$M$73,2,FALSE)),0,(VLOOKUP($C142,'2.사회적인구 행정구역별 집계'!$C$6:$M$73,9,FALSE)-VLOOKUP($C142,'2.사회적인구 행정구역별 집계'!$C$6:$M$73,4,FALSE)))</f>
        <v>0</v>
      </c>
      <c r="T142" s="206">
        <f>IF(ISERROR(VLOOKUP($C142,'2.사회적인구 행정구역별 집계'!$C$6:$M$73,2,FALSE)),0,(VLOOKUP($C142,'2.사회적인구 행정구역별 집계'!$C$6:$M$73,10,FALSE)-VLOOKUP($C142,'2.사회적인구 행정구역별 집계'!$C$6:$M$73,5,FALSE)))</f>
        <v>0</v>
      </c>
      <c r="U142" s="206">
        <f>IF(ISERROR(VLOOKUP($C142,'2.사회적인구 행정구역별 집계'!$C$6:$M$73,2,FALSE)),0,(VLOOKUP($C142,'2.사회적인구 행정구역별 집계'!$C$6:$M$73,11,FALSE)-VLOOKUP($C142,'2.사회적인구 행정구역별 집계'!$C$6:$M$73,6,FALSE)))</f>
        <v>0</v>
      </c>
      <c r="V142" s="189">
        <f t="shared" si="64"/>
        <v>237</v>
      </c>
      <c r="W142" s="189">
        <f t="shared" si="65"/>
        <v>237</v>
      </c>
      <c r="X142" s="189">
        <f t="shared" si="65"/>
        <v>234</v>
      </c>
      <c r="Y142" s="189">
        <f t="shared" si="66"/>
        <v>231</v>
      </c>
      <c r="Z142" s="189">
        <f t="shared" si="67"/>
        <v>236</v>
      </c>
      <c r="AA142" s="189">
        <f t="shared" si="68"/>
        <v>241</v>
      </c>
    </row>
    <row r="143" spans="1:27" ht="18" customHeight="1">
      <c r="A143" s="194" t="s">
        <v>1379</v>
      </c>
      <c r="B143" s="194" t="s">
        <v>1387</v>
      </c>
      <c r="C143" s="197" t="s">
        <v>258</v>
      </c>
      <c r="D143" s="192">
        <f>VLOOKUP($C143,'[7]2.생잔모형인구'!$C$5:$J$499,2,FALSE)</f>
        <v>163</v>
      </c>
      <c r="E143" s="201">
        <f>VLOOKUP($C143,'[7]2.생잔모형인구'!$C$5:$J$499,4,FALSE)</f>
        <v>167</v>
      </c>
      <c r="F143" s="201">
        <f>VLOOKUP($C143,'[7]2.생잔모형인구'!$C$5:$J$499,5,FALSE)</f>
        <v>165</v>
      </c>
      <c r="G143" s="201">
        <f>VLOOKUP($C143,'[7]2.생잔모형인구'!$C$5:$J$499,6,FALSE)</f>
        <v>168</v>
      </c>
      <c r="H143" s="201">
        <f>VLOOKUP($C143,'[7]2.생잔모형인구'!$C$5:$J$499,7,FALSE)</f>
        <v>172</v>
      </c>
      <c r="I143" s="201">
        <f>VLOOKUP($C143,'[7]2.생잔모형인구'!$C$5:$J$499,8,FALSE)</f>
        <v>175</v>
      </c>
      <c r="J143" s="206">
        <f>ROUND(P$5*'[7]2.생잔모형인구'!$E141,0)</f>
        <v>0</v>
      </c>
      <c r="K143" s="206">
        <f>ROUND(Q$5*'[7]2.생잔모형인구'!$E141,0)</f>
        <v>4</v>
      </c>
      <c r="L143" s="206">
        <f>ROUND(R$5*'[7]2.생잔모형인구'!$E141,0)</f>
        <v>4</v>
      </c>
      <c r="M143" s="206">
        <f>ROUND(S$5*'[7]2.생잔모형인구'!$E141,0)</f>
        <v>9</v>
      </c>
      <c r="N143" s="206">
        <f>ROUND(T$5*'[7]2.생잔모형인구'!$E141,0)</f>
        <v>9</v>
      </c>
      <c r="O143" s="206">
        <f>ROUND(U$5*'[7]2.생잔모형인구'!$E141,0)</f>
        <v>9</v>
      </c>
      <c r="P143" s="204">
        <v>0</v>
      </c>
      <c r="Q143" s="204"/>
      <c r="R143" s="206">
        <f>IF(ISERROR(VLOOKUP($C143,'2.사회적인구 행정구역별 집계'!$C$6:$M$73,2,FALSE)),0,(VLOOKUP($C143,'2.사회적인구 행정구역별 집계'!$C$6:$M$73,8,FALSE)-VLOOKUP($C143,'2.사회적인구 행정구역별 집계'!$C$6:$M$73,3,FALSE)))</f>
        <v>0</v>
      </c>
      <c r="S143" s="206">
        <f>IF(ISERROR(VLOOKUP($C143,'2.사회적인구 행정구역별 집계'!$C$6:$M$73,2,FALSE)),0,(VLOOKUP($C143,'2.사회적인구 행정구역별 집계'!$C$6:$M$73,9,FALSE)-VLOOKUP($C143,'2.사회적인구 행정구역별 집계'!$C$6:$M$73,4,FALSE)))</f>
        <v>0</v>
      </c>
      <c r="T143" s="206">
        <f>IF(ISERROR(VLOOKUP($C143,'2.사회적인구 행정구역별 집계'!$C$6:$M$73,2,FALSE)),0,(VLOOKUP($C143,'2.사회적인구 행정구역별 집계'!$C$6:$M$73,10,FALSE)-VLOOKUP($C143,'2.사회적인구 행정구역별 집계'!$C$6:$M$73,5,FALSE)))</f>
        <v>0</v>
      </c>
      <c r="U143" s="206">
        <f>IF(ISERROR(VLOOKUP($C143,'2.사회적인구 행정구역별 집계'!$C$6:$M$73,2,FALSE)),0,(VLOOKUP($C143,'2.사회적인구 행정구역별 집계'!$C$6:$M$73,11,FALSE)-VLOOKUP($C143,'2.사회적인구 행정구역별 집계'!$C$6:$M$73,6,FALSE)))</f>
        <v>0</v>
      </c>
      <c r="V143" s="189">
        <f t="shared" si="64"/>
        <v>163</v>
      </c>
      <c r="W143" s="189">
        <f t="shared" si="65"/>
        <v>163</v>
      </c>
      <c r="X143" s="189">
        <f t="shared" si="65"/>
        <v>161</v>
      </c>
      <c r="Y143" s="189">
        <f t="shared" si="66"/>
        <v>159</v>
      </c>
      <c r="Z143" s="189">
        <f t="shared" si="67"/>
        <v>163</v>
      </c>
      <c r="AA143" s="189">
        <f t="shared" si="68"/>
        <v>166</v>
      </c>
    </row>
    <row r="144" spans="1:27" ht="18" customHeight="1">
      <c r="A144" s="194" t="s">
        <v>1379</v>
      </c>
      <c r="B144" s="194" t="s">
        <v>1387</v>
      </c>
      <c r="C144" s="197" t="s">
        <v>259</v>
      </c>
      <c r="D144" s="192">
        <f>VLOOKUP($C144,'[7]2.생잔모형인구'!$C$5:$J$499,2,FALSE)</f>
        <v>93</v>
      </c>
      <c r="E144" s="201">
        <f>VLOOKUP($C144,'[7]2.생잔모형인구'!$C$5:$J$499,4,FALSE)</f>
        <v>96</v>
      </c>
      <c r="F144" s="201">
        <f>VLOOKUP($C144,'[7]2.생잔모형인구'!$C$5:$J$499,5,FALSE)</f>
        <v>94</v>
      </c>
      <c r="G144" s="201">
        <f>VLOOKUP($C144,'[7]2.생잔모형인구'!$C$5:$J$499,6,FALSE)</f>
        <v>96</v>
      </c>
      <c r="H144" s="201">
        <f>VLOOKUP($C144,'[7]2.생잔모형인구'!$C$5:$J$499,7,FALSE)</f>
        <v>98</v>
      </c>
      <c r="I144" s="201">
        <f>VLOOKUP($C144,'[7]2.생잔모형인구'!$C$5:$J$499,8,FALSE)</f>
        <v>100</v>
      </c>
      <c r="J144" s="206">
        <f>ROUND(P$5*'[7]2.생잔모형인구'!$E142,0)</f>
        <v>0</v>
      </c>
      <c r="K144" s="206">
        <f>ROUND(Q$5*'[7]2.생잔모형인구'!$E142,0)</f>
        <v>2</v>
      </c>
      <c r="L144" s="206">
        <f>ROUND(R$5*'[7]2.생잔모형인구'!$E142,0)</f>
        <v>2</v>
      </c>
      <c r="M144" s="206">
        <f>ROUND(S$5*'[7]2.생잔모형인구'!$E142,0)</f>
        <v>5</v>
      </c>
      <c r="N144" s="206">
        <f>ROUND(T$5*'[7]2.생잔모형인구'!$E142,0)</f>
        <v>5</v>
      </c>
      <c r="O144" s="206">
        <f>ROUND(U$5*'[7]2.생잔모형인구'!$E142,0)</f>
        <v>5</v>
      </c>
      <c r="P144" s="204">
        <v>0</v>
      </c>
      <c r="Q144" s="204"/>
      <c r="R144" s="206">
        <f>IF(ISERROR(VLOOKUP($C144,'2.사회적인구 행정구역별 집계'!$C$6:$M$73,2,FALSE)),0,(VLOOKUP($C144,'2.사회적인구 행정구역별 집계'!$C$6:$M$73,8,FALSE)-VLOOKUP($C144,'2.사회적인구 행정구역별 집계'!$C$6:$M$73,3,FALSE)))</f>
        <v>0</v>
      </c>
      <c r="S144" s="206">
        <f>IF(ISERROR(VLOOKUP($C144,'2.사회적인구 행정구역별 집계'!$C$6:$M$73,2,FALSE)),0,(VLOOKUP($C144,'2.사회적인구 행정구역별 집계'!$C$6:$M$73,9,FALSE)-VLOOKUP($C144,'2.사회적인구 행정구역별 집계'!$C$6:$M$73,4,FALSE)))</f>
        <v>0</v>
      </c>
      <c r="T144" s="206">
        <f>IF(ISERROR(VLOOKUP($C144,'2.사회적인구 행정구역별 집계'!$C$6:$M$73,2,FALSE)),0,(VLOOKUP($C144,'2.사회적인구 행정구역별 집계'!$C$6:$M$73,10,FALSE)-VLOOKUP($C144,'2.사회적인구 행정구역별 집계'!$C$6:$M$73,5,FALSE)))</f>
        <v>0</v>
      </c>
      <c r="U144" s="206">
        <f>IF(ISERROR(VLOOKUP($C144,'2.사회적인구 행정구역별 집계'!$C$6:$M$73,2,FALSE)),0,(VLOOKUP($C144,'2.사회적인구 행정구역별 집계'!$C$6:$M$73,11,FALSE)-VLOOKUP($C144,'2.사회적인구 행정구역별 집계'!$C$6:$M$73,6,FALSE)))</f>
        <v>0</v>
      </c>
      <c r="V144" s="189">
        <f t="shared" si="64"/>
        <v>93</v>
      </c>
      <c r="W144" s="189">
        <f t="shared" si="65"/>
        <v>94</v>
      </c>
      <c r="X144" s="189">
        <f t="shared" si="65"/>
        <v>92</v>
      </c>
      <c r="Y144" s="189">
        <f t="shared" si="66"/>
        <v>91</v>
      </c>
      <c r="Z144" s="189">
        <f t="shared" si="67"/>
        <v>93</v>
      </c>
      <c r="AA144" s="189">
        <f t="shared" si="68"/>
        <v>95</v>
      </c>
    </row>
    <row r="145" spans="1:27" ht="18" customHeight="1">
      <c r="A145" s="194" t="s">
        <v>1379</v>
      </c>
      <c r="B145" s="194" t="s">
        <v>1388</v>
      </c>
      <c r="C145" s="197" t="s">
        <v>260</v>
      </c>
      <c r="D145" s="192">
        <f>VLOOKUP($C145,'[7]2.생잔모형인구'!$C$5:$J$499,2,FALSE)</f>
        <v>401</v>
      </c>
      <c r="E145" s="201">
        <f>VLOOKUP($C145,'[7]2.생잔모형인구'!$C$5:$J$499,4,FALSE)</f>
        <v>412</v>
      </c>
      <c r="F145" s="201">
        <f>VLOOKUP($C145,'[7]2.생잔모형인구'!$C$5:$J$499,5,FALSE)</f>
        <v>406</v>
      </c>
      <c r="G145" s="201">
        <f>VLOOKUP($C145,'[7]2.생잔모형인구'!$C$5:$J$499,6,FALSE)</f>
        <v>414</v>
      </c>
      <c r="H145" s="201">
        <f>VLOOKUP($C145,'[7]2.생잔모형인구'!$C$5:$J$499,7,FALSE)</f>
        <v>424</v>
      </c>
      <c r="I145" s="201">
        <f>VLOOKUP($C145,'[7]2.생잔모형인구'!$C$5:$J$499,8,FALSE)</f>
        <v>431</v>
      </c>
      <c r="J145" s="206">
        <f>ROUND(P$5*'[7]2.생잔모형인구'!$E143,0)</f>
        <v>0</v>
      </c>
      <c r="K145" s="206">
        <f>ROUND(Q$5*'[7]2.생잔모형인구'!$E143,0)</f>
        <v>10</v>
      </c>
      <c r="L145" s="206">
        <f>ROUND(R$5*'[7]2.생잔모형인구'!$E143,0)</f>
        <v>10</v>
      </c>
      <c r="M145" s="206">
        <f>ROUND(S$5*'[7]2.생잔모형인구'!$E143,0)</f>
        <v>23</v>
      </c>
      <c r="N145" s="206">
        <f>ROUND(T$5*'[7]2.생잔모형인구'!$E143,0)</f>
        <v>23</v>
      </c>
      <c r="O145" s="206">
        <f>ROUND(U$5*'[7]2.생잔모형인구'!$E143,0)</f>
        <v>23</v>
      </c>
      <c r="P145" s="204">
        <v>0</v>
      </c>
      <c r="Q145" s="204"/>
      <c r="R145" s="206">
        <f>IF(ISERROR(VLOOKUP($C145,'2.사회적인구 행정구역별 집계'!$C$6:$M$73,2,FALSE)),0,(VLOOKUP($C145,'2.사회적인구 행정구역별 집계'!$C$6:$M$73,8,FALSE)-VLOOKUP($C145,'2.사회적인구 행정구역별 집계'!$C$6:$M$73,3,FALSE)))</f>
        <v>0</v>
      </c>
      <c r="S145" s="206">
        <f>IF(ISERROR(VLOOKUP($C145,'2.사회적인구 행정구역별 집계'!$C$6:$M$73,2,FALSE)),0,(VLOOKUP($C145,'2.사회적인구 행정구역별 집계'!$C$6:$M$73,9,FALSE)-VLOOKUP($C145,'2.사회적인구 행정구역별 집계'!$C$6:$M$73,4,FALSE)))</f>
        <v>0</v>
      </c>
      <c r="T145" s="206">
        <f>IF(ISERROR(VLOOKUP($C145,'2.사회적인구 행정구역별 집계'!$C$6:$M$73,2,FALSE)),0,(VLOOKUP($C145,'2.사회적인구 행정구역별 집계'!$C$6:$M$73,10,FALSE)-VLOOKUP($C145,'2.사회적인구 행정구역별 집계'!$C$6:$M$73,5,FALSE)))</f>
        <v>0</v>
      </c>
      <c r="U145" s="206">
        <f>IF(ISERROR(VLOOKUP($C145,'2.사회적인구 행정구역별 집계'!$C$6:$M$73,2,FALSE)),0,(VLOOKUP($C145,'2.사회적인구 행정구역별 집계'!$C$6:$M$73,11,FALSE)-VLOOKUP($C145,'2.사회적인구 행정구역별 집계'!$C$6:$M$73,6,FALSE)))</f>
        <v>0</v>
      </c>
      <c r="V145" s="189">
        <f t="shared" si="64"/>
        <v>401</v>
      </c>
      <c r="W145" s="189">
        <f t="shared" si="65"/>
        <v>402</v>
      </c>
      <c r="X145" s="189">
        <f t="shared" si="65"/>
        <v>396</v>
      </c>
      <c r="Y145" s="189">
        <f t="shared" si="66"/>
        <v>391</v>
      </c>
      <c r="Z145" s="189">
        <f t="shared" si="67"/>
        <v>401</v>
      </c>
      <c r="AA145" s="189">
        <f t="shared" si="68"/>
        <v>408</v>
      </c>
    </row>
    <row r="146" spans="1:27" ht="18" customHeight="1">
      <c r="A146" s="194" t="s">
        <v>1379</v>
      </c>
      <c r="B146" s="194" t="s">
        <v>1388</v>
      </c>
      <c r="C146" s="197" t="s">
        <v>261</v>
      </c>
      <c r="D146" s="192">
        <f>VLOOKUP($C146,'[7]2.생잔모형인구'!$C$5:$J$499,2,FALSE)</f>
        <v>71</v>
      </c>
      <c r="E146" s="201">
        <f>VLOOKUP($C146,'[7]2.생잔모형인구'!$C$5:$J$499,4,FALSE)</f>
        <v>73</v>
      </c>
      <c r="F146" s="201">
        <f>VLOOKUP($C146,'[7]2.생잔모형인구'!$C$5:$J$499,5,FALSE)</f>
        <v>72</v>
      </c>
      <c r="G146" s="201">
        <f>VLOOKUP($C146,'[7]2.생잔모형인구'!$C$5:$J$499,6,FALSE)</f>
        <v>73</v>
      </c>
      <c r="H146" s="201">
        <f>VLOOKUP($C146,'[7]2.생잔모형인구'!$C$5:$J$499,7,FALSE)</f>
        <v>75</v>
      </c>
      <c r="I146" s="201">
        <f>VLOOKUP($C146,'[7]2.생잔모형인구'!$C$5:$J$499,8,FALSE)</f>
        <v>76</v>
      </c>
      <c r="J146" s="206">
        <f>ROUND(P$5*'[7]2.생잔모형인구'!$E144,0)</f>
        <v>0</v>
      </c>
      <c r="K146" s="206">
        <f>ROUND(Q$5*'[7]2.생잔모형인구'!$E144,0)</f>
        <v>2</v>
      </c>
      <c r="L146" s="206">
        <f>ROUND(R$5*'[7]2.생잔모형인구'!$E144,0)</f>
        <v>2</v>
      </c>
      <c r="M146" s="206">
        <f>ROUND(S$5*'[7]2.생잔모형인구'!$E144,0)</f>
        <v>4</v>
      </c>
      <c r="N146" s="206">
        <f>ROUND(T$5*'[7]2.생잔모형인구'!$E144,0)</f>
        <v>4</v>
      </c>
      <c r="O146" s="206">
        <f>ROUND(U$5*'[7]2.생잔모형인구'!$E144,0)</f>
        <v>4</v>
      </c>
      <c r="P146" s="204">
        <v>0</v>
      </c>
      <c r="Q146" s="204"/>
      <c r="R146" s="206">
        <f>IF(ISERROR(VLOOKUP($C146,'2.사회적인구 행정구역별 집계'!$C$6:$M$73,2,FALSE)),0,(VLOOKUP($C146,'2.사회적인구 행정구역별 집계'!$C$6:$M$73,8,FALSE)-VLOOKUP($C146,'2.사회적인구 행정구역별 집계'!$C$6:$M$73,3,FALSE)))</f>
        <v>0</v>
      </c>
      <c r="S146" s="206">
        <f>IF(ISERROR(VLOOKUP($C146,'2.사회적인구 행정구역별 집계'!$C$6:$M$73,2,FALSE)),0,(VLOOKUP($C146,'2.사회적인구 행정구역별 집계'!$C$6:$M$73,9,FALSE)-VLOOKUP($C146,'2.사회적인구 행정구역별 집계'!$C$6:$M$73,4,FALSE)))</f>
        <v>0</v>
      </c>
      <c r="T146" s="206">
        <f>IF(ISERROR(VLOOKUP($C146,'2.사회적인구 행정구역별 집계'!$C$6:$M$73,2,FALSE)),0,(VLOOKUP($C146,'2.사회적인구 행정구역별 집계'!$C$6:$M$73,10,FALSE)-VLOOKUP($C146,'2.사회적인구 행정구역별 집계'!$C$6:$M$73,5,FALSE)))</f>
        <v>0</v>
      </c>
      <c r="U146" s="206">
        <f>IF(ISERROR(VLOOKUP($C146,'2.사회적인구 행정구역별 집계'!$C$6:$M$73,2,FALSE)),0,(VLOOKUP($C146,'2.사회적인구 행정구역별 집계'!$C$6:$M$73,11,FALSE)-VLOOKUP($C146,'2.사회적인구 행정구역별 집계'!$C$6:$M$73,6,FALSE)))</f>
        <v>0</v>
      </c>
      <c r="V146" s="189">
        <f t="shared" si="64"/>
        <v>71</v>
      </c>
      <c r="W146" s="189">
        <f t="shared" si="65"/>
        <v>71</v>
      </c>
      <c r="X146" s="189">
        <f t="shared" si="65"/>
        <v>70</v>
      </c>
      <c r="Y146" s="189">
        <f t="shared" si="66"/>
        <v>69</v>
      </c>
      <c r="Z146" s="189">
        <f t="shared" si="67"/>
        <v>71</v>
      </c>
      <c r="AA146" s="189">
        <f t="shared" si="68"/>
        <v>72</v>
      </c>
    </row>
    <row r="147" spans="1:27" ht="18" customHeight="1">
      <c r="A147" s="194" t="s">
        <v>1379</v>
      </c>
      <c r="B147" s="194" t="s">
        <v>1388</v>
      </c>
      <c r="C147" s="197" t="s">
        <v>262</v>
      </c>
      <c r="D147" s="192">
        <f>VLOOKUP($C147,'[7]2.생잔모형인구'!$C$5:$J$499,2,FALSE)</f>
        <v>94</v>
      </c>
      <c r="E147" s="201">
        <f>VLOOKUP($C147,'[7]2.생잔모형인구'!$C$5:$J$499,4,FALSE)</f>
        <v>97</v>
      </c>
      <c r="F147" s="201">
        <f>VLOOKUP($C147,'[7]2.생잔모형인구'!$C$5:$J$499,5,FALSE)</f>
        <v>95</v>
      </c>
      <c r="G147" s="201">
        <f>VLOOKUP($C147,'[7]2.생잔모형인구'!$C$5:$J$499,6,FALSE)</f>
        <v>97</v>
      </c>
      <c r="H147" s="201">
        <f>VLOOKUP($C147,'[7]2.생잔모형인구'!$C$5:$J$499,7,FALSE)</f>
        <v>99</v>
      </c>
      <c r="I147" s="201">
        <f>VLOOKUP($C147,'[7]2.생잔모형인구'!$C$5:$J$499,8,FALSE)</f>
        <v>101</v>
      </c>
      <c r="J147" s="206">
        <f>ROUND(P$5*'[7]2.생잔모형인구'!$E145,0)</f>
        <v>0</v>
      </c>
      <c r="K147" s="206">
        <f>ROUND(Q$5*'[7]2.생잔모형인구'!$E145,0)</f>
        <v>2</v>
      </c>
      <c r="L147" s="206">
        <f>ROUND(R$5*'[7]2.생잔모형인구'!$E145,0)</f>
        <v>2</v>
      </c>
      <c r="M147" s="206">
        <f>ROUND(S$5*'[7]2.생잔모형인구'!$E145,0)</f>
        <v>5</v>
      </c>
      <c r="N147" s="206">
        <f>ROUND(T$5*'[7]2.생잔모형인구'!$E145,0)</f>
        <v>5</v>
      </c>
      <c r="O147" s="206">
        <f>ROUND(U$5*'[7]2.생잔모형인구'!$E145,0)</f>
        <v>5</v>
      </c>
      <c r="P147" s="204">
        <v>0</v>
      </c>
      <c r="Q147" s="204"/>
      <c r="R147" s="206">
        <f>IF(ISERROR(VLOOKUP($C147,'2.사회적인구 행정구역별 집계'!$C$6:$M$73,2,FALSE)),0,(VLOOKUP($C147,'2.사회적인구 행정구역별 집계'!$C$6:$M$73,8,FALSE)-VLOOKUP($C147,'2.사회적인구 행정구역별 집계'!$C$6:$M$73,3,FALSE)))</f>
        <v>0</v>
      </c>
      <c r="S147" s="206">
        <f>IF(ISERROR(VLOOKUP($C147,'2.사회적인구 행정구역별 집계'!$C$6:$M$73,2,FALSE)),0,(VLOOKUP($C147,'2.사회적인구 행정구역별 집계'!$C$6:$M$73,9,FALSE)-VLOOKUP($C147,'2.사회적인구 행정구역별 집계'!$C$6:$M$73,4,FALSE)))</f>
        <v>0</v>
      </c>
      <c r="T147" s="206">
        <f>IF(ISERROR(VLOOKUP($C147,'2.사회적인구 행정구역별 집계'!$C$6:$M$73,2,FALSE)),0,(VLOOKUP($C147,'2.사회적인구 행정구역별 집계'!$C$6:$M$73,10,FALSE)-VLOOKUP($C147,'2.사회적인구 행정구역별 집계'!$C$6:$M$73,5,FALSE)))</f>
        <v>0</v>
      </c>
      <c r="U147" s="206">
        <f>IF(ISERROR(VLOOKUP($C147,'2.사회적인구 행정구역별 집계'!$C$6:$M$73,2,FALSE)),0,(VLOOKUP($C147,'2.사회적인구 행정구역별 집계'!$C$6:$M$73,11,FALSE)-VLOOKUP($C147,'2.사회적인구 행정구역별 집계'!$C$6:$M$73,6,FALSE)))</f>
        <v>0</v>
      </c>
      <c r="V147" s="189">
        <f t="shared" si="64"/>
        <v>94</v>
      </c>
      <c r="W147" s="189">
        <f t="shared" si="65"/>
        <v>95</v>
      </c>
      <c r="X147" s="189">
        <f t="shared" si="65"/>
        <v>93</v>
      </c>
      <c r="Y147" s="189">
        <f t="shared" si="66"/>
        <v>92</v>
      </c>
      <c r="Z147" s="189">
        <f t="shared" si="67"/>
        <v>94</v>
      </c>
      <c r="AA147" s="189">
        <f t="shared" si="68"/>
        <v>96</v>
      </c>
    </row>
    <row r="148" spans="1:27" ht="18" customHeight="1">
      <c r="A148" s="194" t="s">
        <v>1379</v>
      </c>
      <c r="B148" s="194" t="s">
        <v>1389</v>
      </c>
      <c r="C148" s="197" t="s">
        <v>263</v>
      </c>
      <c r="D148" s="192">
        <f>VLOOKUP($C148,'[7]2.생잔모형인구'!$C$5:$J$499,2,FALSE)</f>
        <v>154</v>
      </c>
      <c r="E148" s="201">
        <f>VLOOKUP($C148,'[7]2.생잔모형인구'!$C$5:$J$499,4,FALSE)</f>
        <v>158</v>
      </c>
      <c r="F148" s="201">
        <f>VLOOKUP($C148,'[7]2.생잔모형인구'!$C$5:$J$499,5,FALSE)</f>
        <v>156</v>
      </c>
      <c r="G148" s="201">
        <f>VLOOKUP($C148,'[7]2.생잔모형인구'!$C$5:$J$499,6,FALSE)</f>
        <v>159</v>
      </c>
      <c r="H148" s="201">
        <f>VLOOKUP($C148,'[7]2.생잔모형인구'!$C$5:$J$499,7,FALSE)</f>
        <v>163</v>
      </c>
      <c r="I148" s="201">
        <f>VLOOKUP($C148,'[7]2.생잔모형인구'!$C$5:$J$499,8,FALSE)</f>
        <v>165</v>
      </c>
      <c r="J148" s="206">
        <f>ROUND(P$5*'[7]2.생잔모형인구'!$E146,0)</f>
        <v>0</v>
      </c>
      <c r="K148" s="206">
        <f>ROUND(Q$5*'[7]2.생잔모형인구'!$E146,0)</f>
        <v>4</v>
      </c>
      <c r="L148" s="206">
        <f>ROUND(R$5*'[7]2.생잔모형인구'!$E146,0)</f>
        <v>4</v>
      </c>
      <c r="M148" s="206">
        <f>ROUND(S$5*'[7]2.생잔모형인구'!$E146,0)</f>
        <v>9</v>
      </c>
      <c r="N148" s="206">
        <f>ROUND(T$5*'[7]2.생잔모형인구'!$E146,0)</f>
        <v>9</v>
      </c>
      <c r="O148" s="206">
        <f>ROUND(U$5*'[7]2.생잔모형인구'!$E146,0)</f>
        <v>9</v>
      </c>
      <c r="P148" s="204">
        <v>0</v>
      </c>
      <c r="Q148" s="204"/>
      <c r="R148" s="206">
        <f>IF(ISERROR(VLOOKUP($C148,'2.사회적인구 행정구역별 집계'!$C$6:$M$73,2,FALSE)),0,(VLOOKUP($C148,'2.사회적인구 행정구역별 집계'!$C$6:$M$73,8,FALSE)-VLOOKUP($C148,'2.사회적인구 행정구역별 집계'!$C$6:$M$73,3,FALSE)))</f>
        <v>0</v>
      </c>
      <c r="S148" s="206">
        <f>IF(ISERROR(VLOOKUP($C148,'2.사회적인구 행정구역별 집계'!$C$6:$M$73,2,FALSE)),0,(VLOOKUP($C148,'2.사회적인구 행정구역별 집계'!$C$6:$M$73,9,FALSE)-VLOOKUP($C148,'2.사회적인구 행정구역별 집계'!$C$6:$M$73,4,FALSE)))</f>
        <v>0</v>
      </c>
      <c r="T148" s="206">
        <f>IF(ISERROR(VLOOKUP($C148,'2.사회적인구 행정구역별 집계'!$C$6:$M$73,2,FALSE)),0,(VLOOKUP($C148,'2.사회적인구 행정구역별 집계'!$C$6:$M$73,10,FALSE)-VLOOKUP($C148,'2.사회적인구 행정구역별 집계'!$C$6:$M$73,5,FALSE)))</f>
        <v>0</v>
      </c>
      <c r="U148" s="206">
        <f>IF(ISERROR(VLOOKUP($C148,'2.사회적인구 행정구역별 집계'!$C$6:$M$73,2,FALSE)),0,(VLOOKUP($C148,'2.사회적인구 행정구역별 집계'!$C$6:$M$73,11,FALSE)-VLOOKUP($C148,'2.사회적인구 행정구역별 집계'!$C$6:$M$73,6,FALSE)))</f>
        <v>0</v>
      </c>
      <c r="V148" s="189">
        <f t="shared" si="64"/>
        <v>154</v>
      </c>
      <c r="W148" s="189">
        <f t="shared" si="65"/>
        <v>154</v>
      </c>
      <c r="X148" s="189">
        <f t="shared" si="65"/>
        <v>152</v>
      </c>
      <c r="Y148" s="189">
        <f t="shared" si="66"/>
        <v>150</v>
      </c>
      <c r="Z148" s="189">
        <f t="shared" si="67"/>
        <v>154</v>
      </c>
      <c r="AA148" s="189">
        <f t="shared" si="68"/>
        <v>156</v>
      </c>
    </row>
    <row r="149" spans="1:27" ht="18" customHeight="1">
      <c r="A149" s="194" t="s">
        <v>1379</v>
      </c>
      <c r="B149" s="194" t="s">
        <v>1389</v>
      </c>
      <c r="C149" s="197" t="s">
        <v>264</v>
      </c>
      <c r="D149" s="192">
        <f>VLOOKUP($C149,'[7]2.생잔모형인구'!$C$5:$J$499,2,FALSE)</f>
        <v>123</v>
      </c>
      <c r="E149" s="201">
        <f>VLOOKUP($C149,'[7]2.생잔모형인구'!$C$5:$J$499,4,FALSE)</f>
        <v>126</v>
      </c>
      <c r="F149" s="201">
        <f>VLOOKUP($C149,'[7]2.생잔모형인구'!$C$5:$J$499,5,FALSE)</f>
        <v>124</v>
      </c>
      <c r="G149" s="201">
        <f>VLOOKUP($C149,'[7]2.생잔모형인구'!$C$5:$J$499,6,FALSE)</f>
        <v>127</v>
      </c>
      <c r="H149" s="201">
        <f>VLOOKUP($C149,'[7]2.생잔모형인구'!$C$5:$J$499,7,FALSE)</f>
        <v>130</v>
      </c>
      <c r="I149" s="201">
        <f>VLOOKUP($C149,'[7]2.생잔모형인구'!$C$5:$J$499,8,FALSE)</f>
        <v>132</v>
      </c>
      <c r="J149" s="206">
        <f>ROUND(P$5*'[7]2.생잔모형인구'!$E147,0)</f>
        <v>0</v>
      </c>
      <c r="K149" s="206">
        <f>ROUND(Q$5*'[7]2.생잔모형인구'!$E147,0)</f>
        <v>3</v>
      </c>
      <c r="L149" s="206">
        <f>ROUND(R$5*'[7]2.생잔모형인구'!$E147,0)</f>
        <v>3</v>
      </c>
      <c r="M149" s="206">
        <f>ROUND(S$5*'[7]2.생잔모형인구'!$E147,0)</f>
        <v>7</v>
      </c>
      <c r="N149" s="206">
        <f>ROUND(T$5*'[7]2.생잔모형인구'!$E147,0)</f>
        <v>7</v>
      </c>
      <c r="O149" s="206">
        <f>ROUND(U$5*'[7]2.생잔모형인구'!$E147,0)</f>
        <v>7</v>
      </c>
      <c r="P149" s="204">
        <v>0</v>
      </c>
      <c r="Q149" s="204"/>
      <c r="R149" s="206">
        <f>IF(ISERROR(VLOOKUP($C149,'2.사회적인구 행정구역별 집계'!$C$6:$M$73,2,FALSE)),0,(VLOOKUP($C149,'2.사회적인구 행정구역별 집계'!$C$6:$M$73,8,FALSE)-VLOOKUP($C149,'2.사회적인구 행정구역별 집계'!$C$6:$M$73,3,FALSE)))</f>
        <v>0</v>
      </c>
      <c r="S149" s="206">
        <f>IF(ISERROR(VLOOKUP($C149,'2.사회적인구 행정구역별 집계'!$C$6:$M$73,2,FALSE)),0,(VLOOKUP($C149,'2.사회적인구 행정구역별 집계'!$C$6:$M$73,9,FALSE)-VLOOKUP($C149,'2.사회적인구 행정구역별 집계'!$C$6:$M$73,4,FALSE)))</f>
        <v>0</v>
      </c>
      <c r="T149" s="206">
        <f>IF(ISERROR(VLOOKUP($C149,'2.사회적인구 행정구역별 집계'!$C$6:$M$73,2,FALSE)),0,(VLOOKUP($C149,'2.사회적인구 행정구역별 집계'!$C$6:$M$73,10,FALSE)-VLOOKUP($C149,'2.사회적인구 행정구역별 집계'!$C$6:$M$73,5,FALSE)))</f>
        <v>0</v>
      </c>
      <c r="U149" s="206">
        <f>IF(ISERROR(VLOOKUP($C149,'2.사회적인구 행정구역별 집계'!$C$6:$M$73,2,FALSE)),0,(VLOOKUP($C149,'2.사회적인구 행정구역별 집계'!$C$6:$M$73,11,FALSE)-VLOOKUP($C149,'2.사회적인구 행정구역별 집계'!$C$6:$M$73,6,FALSE)))</f>
        <v>0</v>
      </c>
      <c r="V149" s="189">
        <f t="shared" si="64"/>
        <v>123</v>
      </c>
      <c r="W149" s="189">
        <f t="shared" si="65"/>
        <v>123</v>
      </c>
      <c r="X149" s="189">
        <f t="shared" si="65"/>
        <v>121</v>
      </c>
      <c r="Y149" s="189">
        <f t="shared" si="66"/>
        <v>120</v>
      </c>
      <c r="Z149" s="189">
        <f t="shared" si="67"/>
        <v>123</v>
      </c>
      <c r="AA149" s="189">
        <f t="shared" si="68"/>
        <v>125</v>
      </c>
    </row>
    <row r="150" spans="1:27" ht="18" customHeight="1">
      <c r="A150" s="194" t="s">
        <v>1379</v>
      </c>
      <c r="B150" s="194" t="s">
        <v>1389</v>
      </c>
      <c r="C150" s="197" t="s">
        <v>265</v>
      </c>
      <c r="D150" s="192">
        <f>VLOOKUP($C150,'[7]2.생잔모형인구'!$C$5:$J$499,2,FALSE)</f>
        <v>82</v>
      </c>
      <c r="E150" s="201">
        <f>VLOOKUP($C150,'[7]2.생잔모형인구'!$C$5:$J$499,4,FALSE)</f>
        <v>84</v>
      </c>
      <c r="F150" s="201">
        <f>VLOOKUP($C150,'[7]2.생잔모형인구'!$C$5:$J$499,5,FALSE)</f>
        <v>83</v>
      </c>
      <c r="G150" s="201">
        <f>VLOOKUP($C150,'[7]2.생잔모형인구'!$C$5:$J$499,6,FALSE)</f>
        <v>85</v>
      </c>
      <c r="H150" s="201">
        <f>VLOOKUP($C150,'[7]2.생잔모형인구'!$C$5:$J$499,7,FALSE)</f>
        <v>87</v>
      </c>
      <c r="I150" s="201">
        <f>VLOOKUP($C150,'[7]2.생잔모형인구'!$C$5:$J$499,8,FALSE)</f>
        <v>88</v>
      </c>
      <c r="J150" s="206">
        <f>ROUND(P$5*'[7]2.생잔모형인구'!$E148,0)</f>
        <v>0</v>
      </c>
      <c r="K150" s="206">
        <f>ROUND(Q$5*'[7]2.생잔모형인구'!$E148,0)</f>
        <v>2</v>
      </c>
      <c r="L150" s="206">
        <f>ROUND(R$5*'[7]2.생잔모형인구'!$E148,0)</f>
        <v>2</v>
      </c>
      <c r="M150" s="206">
        <f>ROUND(S$5*'[7]2.생잔모형인구'!$E148,0)</f>
        <v>5</v>
      </c>
      <c r="N150" s="206">
        <f>ROUND(T$5*'[7]2.생잔모형인구'!$E148,0)</f>
        <v>5</v>
      </c>
      <c r="O150" s="206">
        <f>ROUND(U$5*'[7]2.생잔모형인구'!$E148,0)</f>
        <v>5</v>
      </c>
      <c r="P150" s="204">
        <v>0</v>
      </c>
      <c r="Q150" s="204"/>
      <c r="R150" s="206">
        <f>IF(ISERROR(VLOOKUP($C150,'2.사회적인구 행정구역별 집계'!$C$6:$M$73,2,FALSE)),0,(VLOOKUP($C150,'2.사회적인구 행정구역별 집계'!$C$6:$M$73,8,FALSE)-VLOOKUP($C150,'2.사회적인구 행정구역별 집계'!$C$6:$M$73,3,FALSE)))</f>
        <v>0</v>
      </c>
      <c r="S150" s="206">
        <f>IF(ISERROR(VLOOKUP($C150,'2.사회적인구 행정구역별 집계'!$C$6:$M$73,2,FALSE)),0,(VLOOKUP($C150,'2.사회적인구 행정구역별 집계'!$C$6:$M$73,9,FALSE)-VLOOKUP($C150,'2.사회적인구 행정구역별 집계'!$C$6:$M$73,4,FALSE)))</f>
        <v>0</v>
      </c>
      <c r="T150" s="206">
        <f>IF(ISERROR(VLOOKUP($C150,'2.사회적인구 행정구역별 집계'!$C$6:$M$73,2,FALSE)),0,(VLOOKUP($C150,'2.사회적인구 행정구역별 집계'!$C$6:$M$73,10,FALSE)-VLOOKUP($C150,'2.사회적인구 행정구역별 집계'!$C$6:$M$73,5,FALSE)))</f>
        <v>0</v>
      </c>
      <c r="U150" s="206">
        <f>IF(ISERROR(VLOOKUP($C150,'2.사회적인구 행정구역별 집계'!$C$6:$M$73,2,FALSE)),0,(VLOOKUP($C150,'2.사회적인구 행정구역별 집계'!$C$6:$M$73,11,FALSE)-VLOOKUP($C150,'2.사회적인구 행정구역별 집계'!$C$6:$M$73,6,FALSE)))</f>
        <v>0</v>
      </c>
      <c r="V150" s="189">
        <f t="shared" si="64"/>
        <v>82</v>
      </c>
      <c r="W150" s="189">
        <f t="shared" si="65"/>
        <v>82</v>
      </c>
      <c r="X150" s="189">
        <f t="shared" si="65"/>
        <v>81</v>
      </c>
      <c r="Y150" s="189">
        <f t="shared" si="66"/>
        <v>80</v>
      </c>
      <c r="Z150" s="189">
        <f t="shared" si="67"/>
        <v>82</v>
      </c>
      <c r="AA150" s="189">
        <f t="shared" si="68"/>
        <v>83</v>
      </c>
    </row>
    <row r="151" spans="1:27" ht="18" customHeight="1">
      <c r="A151" s="194" t="s">
        <v>1379</v>
      </c>
      <c r="B151" s="194" t="s">
        <v>1389</v>
      </c>
      <c r="C151" s="197" t="s">
        <v>266</v>
      </c>
      <c r="D151" s="192">
        <f>VLOOKUP($C151,'[7]2.생잔모형인구'!$C$5:$J$499,2,FALSE)</f>
        <v>88</v>
      </c>
      <c r="E151" s="201">
        <f>VLOOKUP($C151,'[7]2.생잔모형인구'!$C$5:$J$499,4,FALSE)</f>
        <v>90</v>
      </c>
      <c r="F151" s="201">
        <f>VLOOKUP($C151,'[7]2.생잔모형인구'!$C$5:$J$499,5,FALSE)</f>
        <v>89</v>
      </c>
      <c r="G151" s="201">
        <f>VLOOKUP($C151,'[7]2.생잔모형인구'!$C$5:$J$499,6,FALSE)</f>
        <v>91</v>
      </c>
      <c r="H151" s="201">
        <f>VLOOKUP($C151,'[7]2.생잔모형인구'!$C$5:$J$499,7,FALSE)</f>
        <v>93</v>
      </c>
      <c r="I151" s="201">
        <f>VLOOKUP($C151,'[7]2.생잔모형인구'!$C$5:$J$499,8,FALSE)</f>
        <v>95</v>
      </c>
      <c r="J151" s="206">
        <f>ROUND(P$5*'[7]2.생잔모형인구'!$E149,0)</f>
        <v>0</v>
      </c>
      <c r="K151" s="206">
        <f>ROUND(Q$5*'[7]2.생잔모형인구'!$E149,0)</f>
        <v>2</v>
      </c>
      <c r="L151" s="206">
        <f>ROUND(R$5*'[7]2.생잔모형인구'!$E149,0)</f>
        <v>2</v>
      </c>
      <c r="M151" s="206">
        <f>ROUND(S$5*'[7]2.생잔모형인구'!$E149,0)</f>
        <v>5</v>
      </c>
      <c r="N151" s="206">
        <f>ROUND(T$5*'[7]2.생잔모형인구'!$E149,0)</f>
        <v>5</v>
      </c>
      <c r="O151" s="206">
        <f>ROUND(U$5*'[7]2.생잔모형인구'!$E149,0)</f>
        <v>5</v>
      </c>
      <c r="P151" s="204">
        <v>0</v>
      </c>
      <c r="Q151" s="204"/>
      <c r="R151" s="206">
        <f>IF(ISERROR(VLOOKUP($C151,'2.사회적인구 행정구역별 집계'!$C$6:$M$73,2,FALSE)),0,(VLOOKUP($C151,'2.사회적인구 행정구역별 집계'!$C$6:$M$73,8,FALSE)-VLOOKUP($C151,'2.사회적인구 행정구역별 집계'!$C$6:$M$73,3,FALSE)))</f>
        <v>0</v>
      </c>
      <c r="S151" s="206">
        <f>IF(ISERROR(VLOOKUP($C151,'2.사회적인구 행정구역별 집계'!$C$6:$M$73,2,FALSE)),0,(VLOOKUP($C151,'2.사회적인구 행정구역별 집계'!$C$6:$M$73,9,FALSE)-VLOOKUP($C151,'2.사회적인구 행정구역별 집계'!$C$6:$M$73,4,FALSE)))</f>
        <v>0</v>
      </c>
      <c r="T151" s="206">
        <f>IF(ISERROR(VLOOKUP($C151,'2.사회적인구 행정구역별 집계'!$C$6:$M$73,2,FALSE)),0,(VLOOKUP($C151,'2.사회적인구 행정구역별 집계'!$C$6:$M$73,10,FALSE)-VLOOKUP($C151,'2.사회적인구 행정구역별 집계'!$C$6:$M$73,5,FALSE)))</f>
        <v>0</v>
      </c>
      <c r="U151" s="206">
        <f>IF(ISERROR(VLOOKUP($C151,'2.사회적인구 행정구역별 집계'!$C$6:$M$73,2,FALSE)),0,(VLOOKUP($C151,'2.사회적인구 행정구역별 집계'!$C$6:$M$73,11,FALSE)-VLOOKUP($C151,'2.사회적인구 행정구역별 집계'!$C$6:$M$73,6,FALSE)))</f>
        <v>0</v>
      </c>
      <c r="V151" s="189">
        <f t="shared" si="64"/>
        <v>88</v>
      </c>
      <c r="W151" s="189">
        <f t="shared" si="65"/>
        <v>88</v>
      </c>
      <c r="X151" s="189">
        <f t="shared" si="65"/>
        <v>87</v>
      </c>
      <c r="Y151" s="189">
        <f t="shared" si="66"/>
        <v>86</v>
      </c>
      <c r="Z151" s="189">
        <f t="shared" si="67"/>
        <v>88</v>
      </c>
      <c r="AA151" s="189">
        <f t="shared" si="68"/>
        <v>90</v>
      </c>
    </row>
    <row r="152" spans="1:27" ht="18" customHeight="1">
      <c r="A152" s="194" t="s">
        <v>1379</v>
      </c>
      <c r="B152" s="194" t="s">
        <v>1390</v>
      </c>
      <c r="C152" s="197" t="s">
        <v>267</v>
      </c>
      <c r="D152" s="192">
        <f>VLOOKUP($C152,'[7]2.생잔모형인구'!$C$5:$J$499,2,FALSE)</f>
        <v>162</v>
      </c>
      <c r="E152" s="201">
        <f>VLOOKUP($C152,'[7]2.생잔모형인구'!$C$5:$J$499,4,FALSE)</f>
        <v>166</v>
      </c>
      <c r="F152" s="201">
        <f>VLOOKUP($C152,'[7]2.생잔모형인구'!$C$5:$J$499,5,FALSE)</f>
        <v>164</v>
      </c>
      <c r="G152" s="201">
        <f>VLOOKUP($C152,'[7]2.생잔모형인구'!$C$5:$J$499,6,FALSE)</f>
        <v>167</v>
      </c>
      <c r="H152" s="201">
        <f>VLOOKUP($C152,'[7]2.생잔모형인구'!$C$5:$J$499,7,FALSE)</f>
        <v>171</v>
      </c>
      <c r="I152" s="201">
        <f>VLOOKUP($C152,'[7]2.생잔모형인구'!$C$5:$J$499,8,FALSE)</f>
        <v>174</v>
      </c>
      <c r="J152" s="206">
        <f>ROUND(P$5*'[7]2.생잔모형인구'!$E150,0)</f>
        <v>0</v>
      </c>
      <c r="K152" s="206">
        <f>ROUND(Q$5*'[7]2.생잔모형인구'!$E150,0)</f>
        <v>4</v>
      </c>
      <c r="L152" s="206">
        <f>ROUND(R$5*'[7]2.생잔모형인구'!$E150,0)</f>
        <v>4</v>
      </c>
      <c r="M152" s="206">
        <f>ROUND(S$5*'[7]2.생잔모형인구'!$E150,0)</f>
        <v>9</v>
      </c>
      <c r="N152" s="206">
        <f>ROUND(T$5*'[7]2.생잔모형인구'!$E150,0)</f>
        <v>9</v>
      </c>
      <c r="O152" s="206">
        <f>ROUND(U$5*'[7]2.생잔모형인구'!$E150,0)</f>
        <v>9</v>
      </c>
      <c r="P152" s="204">
        <v>0</v>
      </c>
      <c r="Q152" s="204"/>
      <c r="R152" s="206">
        <f>IF(ISERROR(VLOOKUP($C152,'2.사회적인구 행정구역별 집계'!$C$6:$M$73,2,FALSE)),0,(VLOOKUP($C152,'2.사회적인구 행정구역별 집계'!$C$6:$M$73,8,FALSE)-VLOOKUP($C152,'2.사회적인구 행정구역별 집계'!$C$6:$M$73,3,FALSE)))</f>
        <v>0</v>
      </c>
      <c r="S152" s="206">
        <f>IF(ISERROR(VLOOKUP($C152,'2.사회적인구 행정구역별 집계'!$C$6:$M$73,2,FALSE)),0,(VLOOKUP($C152,'2.사회적인구 행정구역별 집계'!$C$6:$M$73,9,FALSE)-VLOOKUP($C152,'2.사회적인구 행정구역별 집계'!$C$6:$M$73,4,FALSE)))</f>
        <v>0</v>
      </c>
      <c r="T152" s="206">
        <f>IF(ISERROR(VLOOKUP($C152,'2.사회적인구 행정구역별 집계'!$C$6:$M$73,2,FALSE)),0,(VLOOKUP($C152,'2.사회적인구 행정구역별 집계'!$C$6:$M$73,10,FALSE)-VLOOKUP($C152,'2.사회적인구 행정구역별 집계'!$C$6:$M$73,5,FALSE)))</f>
        <v>0</v>
      </c>
      <c r="U152" s="206">
        <f>IF(ISERROR(VLOOKUP($C152,'2.사회적인구 행정구역별 집계'!$C$6:$M$73,2,FALSE)),0,(VLOOKUP($C152,'2.사회적인구 행정구역별 집계'!$C$6:$M$73,11,FALSE)-VLOOKUP($C152,'2.사회적인구 행정구역별 집계'!$C$6:$M$73,6,FALSE)))</f>
        <v>0</v>
      </c>
      <c r="V152" s="189">
        <f t="shared" si="64"/>
        <v>162</v>
      </c>
      <c r="W152" s="189">
        <f t="shared" si="65"/>
        <v>162</v>
      </c>
      <c r="X152" s="189">
        <f t="shared" si="65"/>
        <v>160</v>
      </c>
      <c r="Y152" s="189">
        <f t="shared" si="66"/>
        <v>158</v>
      </c>
      <c r="Z152" s="189">
        <f t="shared" si="67"/>
        <v>162</v>
      </c>
      <c r="AA152" s="189">
        <f t="shared" si="68"/>
        <v>165</v>
      </c>
    </row>
    <row r="153" spans="1:27" ht="18" customHeight="1">
      <c r="A153" s="194" t="s">
        <v>1379</v>
      </c>
      <c r="B153" s="194" t="s">
        <v>1390</v>
      </c>
      <c r="C153" s="197" t="s">
        <v>268</v>
      </c>
      <c r="D153" s="192">
        <f>VLOOKUP($C153,'[7]2.생잔모형인구'!$C$5:$J$499,2,FALSE)</f>
        <v>95</v>
      </c>
      <c r="E153" s="201">
        <f>VLOOKUP($C153,'[7]2.생잔모형인구'!$C$5:$J$499,4,FALSE)</f>
        <v>98</v>
      </c>
      <c r="F153" s="201">
        <f>VLOOKUP($C153,'[7]2.생잔모형인구'!$C$5:$J$499,5,FALSE)</f>
        <v>96</v>
      </c>
      <c r="G153" s="201">
        <f>VLOOKUP($C153,'[7]2.생잔모형인구'!$C$5:$J$499,6,FALSE)</f>
        <v>98</v>
      </c>
      <c r="H153" s="201">
        <f>VLOOKUP($C153,'[7]2.생잔모형인구'!$C$5:$J$499,7,FALSE)</f>
        <v>100</v>
      </c>
      <c r="I153" s="201">
        <f>VLOOKUP($C153,'[7]2.생잔모형인구'!$C$5:$J$499,8,FALSE)</f>
        <v>102</v>
      </c>
      <c r="J153" s="206">
        <f>ROUND(P$5*'[7]2.생잔모형인구'!$E151,0)</f>
        <v>0</v>
      </c>
      <c r="K153" s="206">
        <f>ROUND(Q$5*'[7]2.생잔모형인구'!$E151,0)</f>
        <v>2</v>
      </c>
      <c r="L153" s="206">
        <f>ROUND(R$5*'[7]2.생잔모형인구'!$E151,0)</f>
        <v>2</v>
      </c>
      <c r="M153" s="206">
        <f>ROUND(S$5*'[7]2.생잔모형인구'!$E151,0)</f>
        <v>5</v>
      </c>
      <c r="N153" s="206">
        <f>ROUND(T$5*'[7]2.생잔모형인구'!$E151,0)</f>
        <v>5</v>
      </c>
      <c r="O153" s="206">
        <f>ROUND(U$5*'[7]2.생잔모형인구'!$E151,0)</f>
        <v>5</v>
      </c>
      <c r="P153" s="204">
        <v>0</v>
      </c>
      <c r="Q153" s="204"/>
      <c r="R153" s="206">
        <f>IF(ISERROR(VLOOKUP($C153,'2.사회적인구 행정구역별 집계'!$C$6:$M$73,2,FALSE)),0,(VLOOKUP($C153,'2.사회적인구 행정구역별 집계'!$C$6:$M$73,8,FALSE)-VLOOKUP($C153,'2.사회적인구 행정구역별 집계'!$C$6:$M$73,3,FALSE)))</f>
        <v>0</v>
      </c>
      <c r="S153" s="206">
        <f>IF(ISERROR(VLOOKUP($C153,'2.사회적인구 행정구역별 집계'!$C$6:$M$73,2,FALSE)),0,(VLOOKUP($C153,'2.사회적인구 행정구역별 집계'!$C$6:$M$73,9,FALSE)-VLOOKUP($C153,'2.사회적인구 행정구역별 집계'!$C$6:$M$73,4,FALSE)))</f>
        <v>0</v>
      </c>
      <c r="T153" s="206">
        <f>IF(ISERROR(VLOOKUP($C153,'2.사회적인구 행정구역별 집계'!$C$6:$M$73,2,FALSE)),0,(VLOOKUP($C153,'2.사회적인구 행정구역별 집계'!$C$6:$M$73,10,FALSE)-VLOOKUP($C153,'2.사회적인구 행정구역별 집계'!$C$6:$M$73,5,FALSE)))</f>
        <v>0</v>
      </c>
      <c r="U153" s="206">
        <f>IF(ISERROR(VLOOKUP($C153,'2.사회적인구 행정구역별 집계'!$C$6:$M$73,2,FALSE)),0,(VLOOKUP($C153,'2.사회적인구 행정구역별 집계'!$C$6:$M$73,11,FALSE)-VLOOKUP($C153,'2.사회적인구 행정구역별 집계'!$C$6:$M$73,6,FALSE)))</f>
        <v>0</v>
      </c>
      <c r="V153" s="189">
        <f t="shared" si="64"/>
        <v>95</v>
      </c>
      <c r="W153" s="189">
        <f t="shared" si="65"/>
        <v>96</v>
      </c>
      <c r="X153" s="189">
        <f t="shared" si="65"/>
        <v>94</v>
      </c>
      <c r="Y153" s="189">
        <f t="shared" si="66"/>
        <v>93</v>
      </c>
      <c r="Z153" s="189">
        <f t="shared" si="67"/>
        <v>95</v>
      </c>
      <c r="AA153" s="189">
        <f t="shared" si="68"/>
        <v>97</v>
      </c>
    </row>
    <row r="154" spans="1:27" ht="18" customHeight="1">
      <c r="A154" s="194" t="s">
        <v>1379</v>
      </c>
      <c r="B154" s="194" t="s">
        <v>1390</v>
      </c>
      <c r="C154" s="197" t="s">
        <v>269</v>
      </c>
      <c r="D154" s="192">
        <f>VLOOKUP($C154,'[7]2.생잔모형인구'!$C$5:$J$499,2,FALSE)</f>
        <v>115</v>
      </c>
      <c r="E154" s="201">
        <f>VLOOKUP($C154,'[7]2.생잔모형인구'!$C$5:$J$499,4,FALSE)</f>
        <v>118</v>
      </c>
      <c r="F154" s="201">
        <f>VLOOKUP($C154,'[7]2.생잔모형인구'!$C$5:$J$499,5,FALSE)</f>
        <v>116</v>
      </c>
      <c r="G154" s="201">
        <f>VLOOKUP($C154,'[7]2.생잔모형인구'!$C$5:$J$499,6,FALSE)</f>
        <v>119</v>
      </c>
      <c r="H154" s="201">
        <f>VLOOKUP($C154,'[7]2.생잔모형인구'!$C$5:$J$499,7,FALSE)</f>
        <v>121</v>
      </c>
      <c r="I154" s="201">
        <f>VLOOKUP($C154,'[7]2.생잔모형인구'!$C$5:$J$499,8,FALSE)</f>
        <v>124</v>
      </c>
      <c r="J154" s="206">
        <f>ROUND(P$5*'[7]2.생잔모형인구'!$E152,0)</f>
        <v>0</v>
      </c>
      <c r="K154" s="206">
        <f>ROUND(Q$5*'[7]2.생잔모형인구'!$E152,0)</f>
        <v>3</v>
      </c>
      <c r="L154" s="206">
        <f>ROUND(R$5*'[7]2.생잔모형인구'!$E152,0)</f>
        <v>3</v>
      </c>
      <c r="M154" s="206">
        <f>ROUND(S$5*'[7]2.생잔모형인구'!$E152,0)</f>
        <v>7</v>
      </c>
      <c r="N154" s="206">
        <f>ROUND(T$5*'[7]2.생잔모형인구'!$E152,0)</f>
        <v>7</v>
      </c>
      <c r="O154" s="206">
        <f>ROUND(U$5*'[7]2.생잔모형인구'!$E152,0)</f>
        <v>7</v>
      </c>
      <c r="P154" s="204">
        <v>0</v>
      </c>
      <c r="Q154" s="204"/>
      <c r="R154" s="206">
        <f>IF(ISERROR(VLOOKUP($C154,'2.사회적인구 행정구역별 집계'!$C$6:$M$73,2,FALSE)),0,(VLOOKUP($C154,'2.사회적인구 행정구역별 집계'!$C$6:$M$73,8,FALSE)-VLOOKUP($C154,'2.사회적인구 행정구역별 집계'!$C$6:$M$73,3,FALSE)))</f>
        <v>0</v>
      </c>
      <c r="S154" s="206">
        <f>IF(ISERROR(VLOOKUP($C154,'2.사회적인구 행정구역별 집계'!$C$6:$M$73,2,FALSE)),0,(VLOOKUP($C154,'2.사회적인구 행정구역별 집계'!$C$6:$M$73,9,FALSE)-VLOOKUP($C154,'2.사회적인구 행정구역별 집계'!$C$6:$M$73,4,FALSE)))</f>
        <v>0</v>
      </c>
      <c r="T154" s="206">
        <f>IF(ISERROR(VLOOKUP($C154,'2.사회적인구 행정구역별 집계'!$C$6:$M$73,2,FALSE)),0,(VLOOKUP($C154,'2.사회적인구 행정구역별 집계'!$C$6:$M$73,10,FALSE)-VLOOKUP($C154,'2.사회적인구 행정구역별 집계'!$C$6:$M$73,5,FALSE)))</f>
        <v>0</v>
      </c>
      <c r="U154" s="206">
        <f>IF(ISERROR(VLOOKUP($C154,'2.사회적인구 행정구역별 집계'!$C$6:$M$73,2,FALSE)),0,(VLOOKUP($C154,'2.사회적인구 행정구역별 집계'!$C$6:$M$73,11,FALSE)-VLOOKUP($C154,'2.사회적인구 행정구역별 집계'!$C$6:$M$73,6,FALSE)))</f>
        <v>0</v>
      </c>
      <c r="V154" s="189">
        <f t="shared" si="64"/>
        <v>115</v>
      </c>
      <c r="W154" s="189">
        <f t="shared" si="65"/>
        <v>115</v>
      </c>
      <c r="X154" s="189">
        <f t="shared" si="65"/>
        <v>113</v>
      </c>
      <c r="Y154" s="189">
        <f t="shared" si="66"/>
        <v>112</v>
      </c>
      <c r="Z154" s="189">
        <f t="shared" si="67"/>
        <v>114</v>
      </c>
      <c r="AA154" s="189">
        <f t="shared" si="68"/>
        <v>117</v>
      </c>
    </row>
    <row r="155" spans="1:27" ht="18" customHeight="1">
      <c r="A155" s="194" t="s">
        <v>1379</v>
      </c>
      <c r="B155" s="194" t="s">
        <v>1391</v>
      </c>
      <c r="C155" s="197" t="s">
        <v>270</v>
      </c>
      <c r="D155" s="192">
        <f>VLOOKUP($C155,'[7]2.생잔모형인구'!$C$5:$J$499,2,FALSE)</f>
        <v>156</v>
      </c>
      <c r="E155" s="201">
        <f>VLOOKUP($C155,'[7]2.생잔모형인구'!$C$5:$J$499,4,FALSE)</f>
        <v>160</v>
      </c>
      <c r="F155" s="201">
        <f>VLOOKUP($C155,'[7]2.생잔모형인구'!$C$5:$J$499,5,FALSE)</f>
        <v>158</v>
      </c>
      <c r="G155" s="201">
        <f>VLOOKUP($C155,'[7]2.생잔모형인구'!$C$5:$J$499,6,FALSE)</f>
        <v>161</v>
      </c>
      <c r="H155" s="201">
        <f>VLOOKUP($C155,'[7]2.생잔모형인구'!$C$5:$J$499,7,FALSE)</f>
        <v>165</v>
      </c>
      <c r="I155" s="201">
        <f>VLOOKUP($C155,'[7]2.생잔모형인구'!$C$5:$J$499,8,FALSE)</f>
        <v>168</v>
      </c>
      <c r="J155" s="206">
        <f>ROUND(P$5*'[7]2.생잔모형인구'!$E153,0)</f>
        <v>0</v>
      </c>
      <c r="K155" s="206">
        <f>ROUND(Q$5*'[7]2.생잔모형인구'!$E153,0)</f>
        <v>4</v>
      </c>
      <c r="L155" s="206">
        <f>ROUND(R$5*'[7]2.생잔모형인구'!$E153,0)</f>
        <v>4</v>
      </c>
      <c r="M155" s="206">
        <f>ROUND(S$5*'[7]2.생잔모형인구'!$E153,0)</f>
        <v>9</v>
      </c>
      <c r="N155" s="206">
        <f>ROUND(T$5*'[7]2.생잔모형인구'!$E153,0)</f>
        <v>9</v>
      </c>
      <c r="O155" s="206">
        <f>ROUND(U$5*'[7]2.생잔모형인구'!$E153,0)</f>
        <v>9</v>
      </c>
      <c r="P155" s="204">
        <v>0</v>
      </c>
      <c r="Q155" s="204"/>
      <c r="R155" s="206">
        <f>IF(ISERROR(VLOOKUP($C155,'2.사회적인구 행정구역별 집계'!$C$6:$M$73,2,FALSE)),0,(VLOOKUP($C155,'2.사회적인구 행정구역별 집계'!$C$6:$M$73,8,FALSE)-VLOOKUP($C155,'2.사회적인구 행정구역별 집계'!$C$6:$M$73,3,FALSE)))</f>
        <v>0</v>
      </c>
      <c r="S155" s="206">
        <f>IF(ISERROR(VLOOKUP($C155,'2.사회적인구 행정구역별 집계'!$C$6:$M$73,2,FALSE)),0,(VLOOKUP($C155,'2.사회적인구 행정구역별 집계'!$C$6:$M$73,9,FALSE)-VLOOKUP($C155,'2.사회적인구 행정구역별 집계'!$C$6:$M$73,4,FALSE)))</f>
        <v>0</v>
      </c>
      <c r="T155" s="206">
        <f>IF(ISERROR(VLOOKUP($C155,'2.사회적인구 행정구역별 집계'!$C$6:$M$73,2,FALSE)),0,(VLOOKUP($C155,'2.사회적인구 행정구역별 집계'!$C$6:$M$73,10,FALSE)-VLOOKUP($C155,'2.사회적인구 행정구역별 집계'!$C$6:$M$73,5,FALSE)))</f>
        <v>0</v>
      </c>
      <c r="U155" s="206">
        <f>IF(ISERROR(VLOOKUP($C155,'2.사회적인구 행정구역별 집계'!$C$6:$M$73,2,FALSE)),0,(VLOOKUP($C155,'2.사회적인구 행정구역별 집계'!$C$6:$M$73,11,FALSE)-VLOOKUP($C155,'2.사회적인구 행정구역별 집계'!$C$6:$M$73,6,FALSE)))</f>
        <v>0</v>
      </c>
      <c r="V155" s="189">
        <f t="shared" si="64"/>
        <v>156</v>
      </c>
      <c r="W155" s="189">
        <f t="shared" si="65"/>
        <v>156</v>
      </c>
      <c r="X155" s="189">
        <f t="shared" si="65"/>
        <v>154</v>
      </c>
      <c r="Y155" s="189">
        <f t="shared" si="66"/>
        <v>152</v>
      </c>
      <c r="Z155" s="189">
        <f t="shared" si="67"/>
        <v>156</v>
      </c>
      <c r="AA155" s="189">
        <f t="shared" si="68"/>
        <v>159</v>
      </c>
    </row>
    <row r="156" spans="1:27" ht="18" customHeight="1">
      <c r="A156" s="194" t="s">
        <v>1379</v>
      </c>
      <c r="B156" s="194" t="s">
        <v>1391</v>
      </c>
      <c r="C156" s="197" t="s">
        <v>271</v>
      </c>
      <c r="D156" s="192">
        <f>VLOOKUP($C156,'[7]2.생잔모형인구'!$C$5:$J$499,2,FALSE)</f>
        <v>150</v>
      </c>
      <c r="E156" s="201">
        <f>VLOOKUP($C156,'[7]2.생잔모형인구'!$C$5:$J$499,4,FALSE)</f>
        <v>154</v>
      </c>
      <c r="F156" s="201">
        <f>VLOOKUP($C156,'[7]2.생잔모형인구'!$C$5:$J$499,5,FALSE)</f>
        <v>152</v>
      </c>
      <c r="G156" s="201">
        <f>VLOOKUP($C156,'[7]2.생잔모형인구'!$C$5:$J$499,6,FALSE)</f>
        <v>155</v>
      </c>
      <c r="H156" s="201">
        <f>VLOOKUP($C156,'[7]2.생잔모형인구'!$C$5:$J$499,7,FALSE)</f>
        <v>158</v>
      </c>
      <c r="I156" s="201">
        <f>VLOOKUP($C156,'[7]2.생잔모형인구'!$C$5:$J$499,8,FALSE)</f>
        <v>161</v>
      </c>
      <c r="J156" s="206">
        <f>ROUND(P$5*'[7]2.생잔모형인구'!$E154,0)</f>
        <v>0</v>
      </c>
      <c r="K156" s="206">
        <f>ROUND(Q$5*'[7]2.생잔모형인구'!$E154,0)</f>
        <v>4</v>
      </c>
      <c r="L156" s="206">
        <f>ROUND(R$5*'[7]2.생잔모형인구'!$E154,0)</f>
        <v>4</v>
      </c>
      <c r="M156" s="206">
        <f>ROUND(S$5*'[7]2.생잔모형인구'!$E154,0)</f>
        <v>9</v>
      </c>
      <c r="N156" s="206">
        <f>ROUND(T$5*'[7]2.생잔모형인구'!$E154,0)</f>
        <v>9</v>
      </c>
      <c r="O156" s="206">
        <f>ROUND(U$5*'[7]2.생잔모형인구'!$E154,0)</f>
        <v>9</v>
      </c>
      <c r="P156" s="204">
        <v>0</v>
      </c>
      <c r="Q156" s="204"/>
      <c r="R156" s="206">
        <f>IF(ISERROR(VLOOKUP($C156,'2.사회적인구 행정구역별 집계'!$C$6:$M$73,2,FALSE)),0,(VLOOKUP($C156,'2.사회적인구 행정구역별 집계'!$C$6:$M$73,8,FALSE)-VLOOKUP($C156,'2.사회적인구 행정구역별 집계'!$C$6:$M$73,3,FALSE)))</f>
        <v>0</v>
      </c>
      <c r="S156" s="206">
        <f>IF(ISERROR(VLOOKUP($C156,'2.사회적인구 행정구역별 집계'!$C$6:$M$73,2,FALSE)),0,(VLOOKUP($C156,'2.사회적인구 행정구역별 집계'!$C$6:$M$73,9,FALSE)-VLOOKUP($C156,'2.사회적인구 행정구역별 집계'!$C$6:$M$73,4,FALSE)))</f>
        <v>0</v>
      </c>
      <c r="T156" s="206">
        <f>IF(ISERROR(VLOOKUP($C156,'2.사회적인구 행정구역별 집계'!$C$6:$M$73,2,FALSE)),0,(VLOOKUP($C156,'2.사회적인구 행정구역별 집계'!$C$6:$M$73,10,FALSE)-VLOOKUP($C156,'2.사회적인구 행정구역별 집계'!$C$6:$M$73,5,FALSE)))</f>
        <v>0</v>
      </c>
      <c r="U156" s="206">
        <f>IF(ISERROR(VLOOKUP($C156,'2.사회적인구 행정구역별 집계'!$C$6:$M$73,2,FALSE)),0,(VLOOKUP($C156,'2.사회적인구 행정구역별 집계'!$C$6:$M$73,11,FALSE)-VLOOKUP($C156,'2.사회적인구 행정구역별 집계'!$C$6:$M$73,6,FALSE)))</f>
        <v>0</v>
      </c>
      <c r="V156" s="189">
        <f t="shared" si="64"/>
        <v>150</v>
      </c>
      <c r="W156" s="189">
        <f t="shared" si="65"/>
        <v>150</v>
      </c>
      <c r="X156" s="189">
        <f t="shared" si="65"/>
        <v>148</v>
      </c>
      <c r="Y156" s="189">
        <f t="shared" si="66"/>
        <v>146</v>
      </c>
      <c r="Z156" s="189">
        <f t="shared" si="67"/>
        <v>149</v>
      </c>
      <c r="AA156" s="189">
        <f t="shared" si="68"/>
        <v>152</v>
      </c>
    </row>
    <row r="157" spans="1:27" ht="18" customHeight="1">
      <c r="A157" s="194" t="s">
        <v>1379</v>
      </c>
      <c r="B157" s="194" t="s">
        <v>1391</v>
      </c>
      <c r="C157" s="197" t="s">
        <v>272</v>
      </c>
      <c r="D157" s="192">
        <f>VLOOKUP($C157,'[7]2.생잔모형인구'!$C$5:$J$499,2,FALSE)</f>
        <v>81</v>
      </c>
      <c r="E157" s="201">
        <f>VLOOKUP($C157,'[7]2.생잔모형인구'!$C$5:$J$499,4,FALSE)</f>
        <v>83</v>
      </c>
      <c r="F157" s="201">
        <f>VLOOKUP($C157,'[7]2.생잔모형인구'!$C$5:$J$499,5,FALSE)</f>
        <v>82</v>
      </c>
      <c r="G157" s="201">
        <f>VLOOKUP($C157,'[7]2.생잔모형인구'!$C$5:$J$499,6,FALSE)</f>
        <v>84</v>
      </c>
      <c r="H157" s="201">
        <f>VLOOKUP($C157,'[7]2.생잔모형인구'!$C$5:$J$499,7,FALSE)</f>
        <v>86</v>
      </c>
      <c r="I157" s="201">
        <f>VLOOKUP($C157,'[7]2.생잔모형인구'!$C$5:$J$499,8,FALSE)</f>
        <v>87</v>
      </c>
      <c r="J157" s="206">
        <f>ROUND(P$5*'[7]2.생잔모형인구'!$E155,0)</f>
        <v>0</v>
      </c>
      <c r="K157" s="206">
        <f>ROUND(Q$5*'[7]2.생잔모형인구'!$E155,0)</f>
        <v>2</v>
      </c>
      <c r="L157" s="206">
        <f>ROUND(R$5*'[7]2.생잔모형인구'!$E155,0)</f>
        <v>2</v>
      </c>
      <c r="M157" s="206">
        <f>ROUND(S$5*'[7]2.생잔모형인구'!$E155,0)</f>
        <v>5</v>
      </c>
      <c r="N157" s="206">
        <f>ROUND(T$5*'[7]2.생잔모형인구'!$E155,0)</f>
        <v>5</v>
      </c>
      <c r="O157" s="206">
        <f>ROUND(U$5*'[7]2.생잔모형인구'!$E155,0)</f>
        <v>5</v>
      </c>
      <c r="P157" s="204">
        <v>0</v>
      </c>
      <c r="Q157" s="204"/>
      <c r="R157" s="206">
        <f>IF(ISERROR(VLOOKUP($C157,'2.사회적인구 행정구역별 집계'!$C$6:$M$73,2,FALSE)),0,(VLOOKUP($C157,'2.사회적인구 행정구역별 집계'!$C$6:$M$73,8,FALSE)-VLOOKUP($C157,'2.사회적인구 행정구역별 집계'!$C$6:$M$73,3,FALSE)))</f>
        <v>0</v>
      </c>
      <c r="S157" s="206">
        <f>IF(ISERROR(VLOOKUP($C157,'2.사회적인구 행정구역별 집계'!$C$6:$M$73,2,FALSE)),0,(VLOOKUP($C157,'2.사회적인구 행정구역별 집계'!$C$6:$M$73,9,FALSE)-VLOOKUP($C157,'2.사회적인구 행정구역별 집계'!$C$6:$M$73,4,FALSE)))</f>
        <v>0</v>
      </c>
      <c r="T157" s="206">
        <f>IF(ISERROR(VLOOKUP($C157,'2.사회적인구 행정구역별 집계'!$C$6:$M$73,2,FALSE)),0,(VLOOKUP($C157,'2.사회적인구 행정구역별 집계'!$C$6:$M$73,10,FALSE)-VLOOKUP($C157,'2.사회적인구 행정구역별 집계'!$C$6:$M$73,5,FALSE)))</f>
        <v>0</v>
      </c>
      <c r="U157" s="206">
        <f>IF(ISERROR(VLOOKUP($C157,'2.사회적인구 행정구역별 집계'!$C$6:$M$73,2,FALSE)),0,(VLOOKUP($C157,'2.사회적인구 행정구역별 집계'!$C$6:$M$73,11,FALSE)-VLOOKUP($C157,'2.사회적인구 행정구역별 집계'!$C$6:$M$73,6,FALSE)))</f>
        <v>0</v>
      </c>
      <c r="V157" s="189">
        <f t="shared" si="64"/>
        <v>81</v>
      </c>
      <c r="W157" s="189">
        <f t="shared" si="65"/>
        <v>81</v>
      </c>
      <c r="X157" s="189">
        <f t="shared" si="65"/>
        <v>80</v>
      </c>
      <c r="Y157" s="189">
        <f t="shared" si="66"/>
        <v>79</v>
      </c>
      <c r="Z157" s="189">
        <f t="shared" si="67"/>
        <v>81</v>
      </c>
      <c r="AA157" s="189">
        <f t="shared" si="68"/>
        <v>82</v>
      </c>
    </row>
    <row r="158" spans="1:27" ht="18" customHeight="1">
      <c r="A158" s="194" t="s">
        <v>1379</v>
      </c>
      <c r="B158" s="194" t="s">
        <v>1392</v>
      </c>
      <c r="C158" s="197" t="s">
        <v>273</v>
      </c>
      <c r="D158" s="192">
        <f>VLOOKUP($C158,'[7]2.생잔모형인구'!$C$5:$J$499,2,FALSE)</f>
        <v>120</v>
      </c>
      <c r="E158" s="201">
        <f>VLOOKUP($C158,'[7]2.생잔모형인구'!$C$5:$J$499,4,FALSE)</f>
        <v>123</v>
      </c>
      <c r="F158" s="201">
        <f>VLOOKUP($C158,'[7]2.생잔모형인구'!$C$5:$J$499,5,FALSE)</f>
        <v>121</v>
      </c>
      <c r="G158" s="201">
        <f>VLOOKUP($C158,'[7]2.생잔모형인구'!$C$5:$J$499,6,FALSE)</f>
        <v>124</v>
      </c>
      <c r="H158" s="201">
        <f>VLOOKUP($C158,'[7]2.생잔모형인구'!$C$5:$J$499,7,FALSE)</f>
        <v>127</v>
      </c>
      <c r="I158" s="201">
        <f>VLOOKUP($C158,'[7]2.생잔모형인구'!$C$5:$J$499,8,FALSE)</f>
        <v>129</v>
      </c>
      <c r="J158" s="206">
        <f>ROUND(P$5*'[7]2.생잔모형인구'!$E156,0)</f>
        <v>0</v>
      </c>
      <c r="K158" s="206">
        <f>ROUND(Q$5*'[7]2.생잔모형인구'!$E156,0)</f>
        <v>3</v>
      </c>
      <c r="L158" s="206">
        <f>ROUND(R$5*'[7]2.생잔모형인구'!$E156,0)</f>
        <v>3</v>
      </c>
      <c r="M158" s="206">
        <f>ROUND(S$5*'[7]2.생잔모형인구'!$E156,0)</f>
        <v>7</v>
      </c>
      <c r="N158" s="206">
        <f>ROUND(T$5*'[7]2.생잔모형인구'!$E156,0)</f>
        <v>7</v>
      </c>
      <c r="O158" s="206">
        <f>ROUND(U$5*'[7]2.생잔모형인구'!$E156,0)</f>
        <v>7</v>
      </c>
      <c r="P158" s="204">
        <v>0</v>
      </c>
      <c r="Q158" s="204"/>
      <c r="R158" s="206">
        <f>IF(ISERROR(VLOOKUP($C158,'2.사회적인구 행정구역별 집계'!$C$6:$M$73,2,FALSE)),0,(VLOOKUP($C158,'2.사회적인구 행정구역별 집계'!$C$6:$M$73,8,FALSE)-VLOOKUP($C158,'2.사회적인구 행정구역별 집계'!$C$6:$M$73,3,FALSE)))</f>
        <v>0</v>
      </c>
      <c r="S158" s="206">
        <f>IF(ISERROR(VLOOKUP($C158,'2.사회적인구 행정구역별 집계'!$C$6:$M$73,2,FALSE)),0,(VLOOKUP($C158,'2.사회적인구 행정구역별 집계'!$C$6:$M$73,9,FALSE)-VLOOKUP($C158,'2.사회적인구 행정구역별 집계'!$C$6:$M$73,4,FALSE)))</f>
        <v>0</v>
      </c>
      <c r="T158" s="206">
        <f>IF(ISERROR(VLOOKUP($C158,'2.사회적인구 행정구역별 집계'!$C$6:$M$73,2,FALSE)),0,(VLOOKUP($C158,'2.사회적인구 행정구역별 집계'!$C$6:$M$73,10,FALSE)-VLOOKUP($C158,'2.사회적인구 행정구역별 집계'!$C$6:$M$73,5,FALSE)))</f>
        <v>0</v>
      </c>
      <c r="U158" s="206">
        <f>IF(ISERROR(VLOOKUP($C158,'2.사회적인구 행정구역별 집계'!$C$6:$M$73,2,FALSE)),0,(VLOOKUP($C158,'2.사회적인구 행정구역별 집계'!$C$6:$M$73,11,FALSE)-VLOOKUP($C158,'2.사회적인구 행정구역별 집계'!$C$6:$M$73,6,FALSE)))</f>
        <v>0</v>
      </c>
      <c r="V158" s="189">
        <f t="shared" si="64"/>
        <v>120</v>
      </c>
      <c r="W158" s="189">
        <f t="shared" si="65"/>
        <v>120</v>
      </c>
      <c r="X158" s="189">
        <f t="shared" si="65"/>
        <v>118</v>
      </c>
      <c r="Y158" s="189">
        <f t="shared" si="66"/>
        <v>117</v>
      </c>
      <c r="Z158" s="189">
        <f t="shared" si="67"/>
        <v>120</v>
      </c>
      <c r="AA158" s="189">
        <f t="shared" si="68"/>
        <v>122</v>
      </c>
    </row>
    <row r="159" spans="1:27" ht="18" customHeight="1">
      <c r="A159" s="194" t="s">
        <v>1379</v>
      </c>
      <c r="B159" s="194" t="s">
        <v>1392</v>
      </c>
      <c r="C159" s="197" t="s">
        <v>274</v>
      </c>
      <c r="D159" s="192">
        <f>VLOOKUP($C159,'[7]2.생잔모형인구'!$C$5:$J$499,2,FALSE)</f>
        <v>149</v>
      </c>
      <c r="E159" s="201">
        <f>VLOOKUP($C159,'[7]2.생잔모형인구'!$C$5:$J$499,4,FALSE)</f>
        <v>153</v>
      </c>
      <c r="F159" s="201">
        <f>VLOOKUP($C159,'[7]2.생잔모형인구'!$C$5:$J$499,5,FALSE)</f>
        <v>151</v>
      </c>
      <c r="G159" s="201">
        <f>VLOOKUP($C159,'[7]2.생잔모형인구'!$C$5:$J$499,6,FALSE)</f>
        <v>154</v>
      </c>
      <c r="H159" s="201">
        <f>VLOOKUP($C159,'[7]2.생잔모형인구'!$C$5:$J$499,7,FALSE)</f>
        <v>157</v>
      </c>
      <c r="I159" s="201">
        <f>VLOOKUP($C159,'[7]2.생잔모형인구'!$C$5:$J$499,8,FALSE)</f>
        <v>160</v>
      </c>
      <c r="J159" s="206">
        <f>ROUND(P$5*'[7]2.생잔모형인구'!$E157,0)</f>
        <v>0</v>
      </c>
      <c r="K159" s="206">
        <f>ROUND(Q$5*'[7]2.생잔모형인구'!$E157,0)</f>
        <v>4</v>
      </c>
      <c r="L159" s="206">
        <f>ROUND(R$5*'[7]2.생잔모형인구'!$E157,0)</f>
        <v>4</v>
      </c>
      <c r="M159" s="206">
        <f>ROUND(S$5*'[7]2.생잔모형인구'!$E157,0)</f>
        <v>9</v>
      </c>
      <c r="N159" s="206">
        <f>ROUND(T$5*'[7]2.생잔모형인구'!$E157,0)</f>
        <v>9</v>
      </c>
      <c r="O159" s="206">
        <f>ROUND(U$5*'[7]2.생잔모형인구'!$E157,0)</f>
        <v>9</v>
      </c>
      <c r="P159" s="204">
        <v>0</v>
      </c>
      <c r="Q159" s="204"/>
      <c r="R159" s="206">
        <f>IF(ISERROR(VLOOKUP($C159,'2.사회적인구 행정구역별 집계'!$C$6:$M$73,2,FALSE)),0,(VLOOKUP($C159,'2.사회적인구 행정구역별 집계'!$C$6:$M$73,8,FALSE)-VLOOKUP($C159,'2.사회적인구 행정구역별 집계'!$C$6:$M$73,3,FALSE)))</f>
        <v>0</v>
      </c>
      <c r="S159" s="206">
        <f>IF(ISERROR(VLOOKUP($C159,'2.사회적인구 행정구역별 집계'!$C$6:$M$73,2,FALSE)),0,(VLOOKUP($C159,'2.사회적인구 행정구역별 집계'!$C$6:$M$73,9,FALSE)-VLOOKUP($C159,'2.사회적인구 행정구역별 집계'!$C$6:$M$73,4,FALSE)))</f>
        <v>0</v>
      </c>
      <c r="T159" s="206">
        <f>IF(ISERROR(VLOOKUP($C159,'2.사회적인구 행정구역별 집계'!$C$6:$M$73,2,FALSE)),0,(VLOOKUP($C159,'2.사회적인구 행정구역별 집계'!$C$6:$M$73,10,FALSE)-VLOOKUP($C159,'2.사회적인구 행정구역별 집계'!$C$6:$M$73,5,FALSE)))</f>
        <v>0</v>
      </c>
      <c r="U159" s="206">
        <f>IF(ISERROR(VLOOKUP($C159,'2.사회적인구 행정구역별 집계'!$C$6:$M$73,2,FALSE)),0,(VLOOKUP($C159,'2.사회적인구 행정구역별 집계'!$C$6:$M$73,11,FALSE)-VLOOKUP($C159,'2.사회적인구 행정구역별 집계'!$C$6:$M$73,6,FALSE)))</f>
        <v>0</v>
      </c>
      <c r="V159" s="189">
        <f t="shared" si="64"/>
        <v>149</v>
      </c>
      <c r="W159" s="189">
        <f t="shared" si="65"/>
        <v>149</v>
      </c>
      <c r="X159" s="189">
        <f t="shared" si="65"/>
        <v>147</v>
      </c>
      <c r="Y159" s="189">
        <f t="shared" si="66"/>
        <v>145</v>
      </c>
      <c r="Z159" s="189">
        <f t="shared" si="67"/>
        <v>148</v>
      </c>
      <c r="AA159" s="189">
        <f t="shared" si="68"/>
        <v>151</v>
      </c>
    </row>
    <row r="160" spans="1:27" ht="18" customHeight="1">
      <c r="A160" s="195" t="s">
        <v>1393</v>
      </c>
      <c r="B160" s="232" t="s">
        <v>1364</v>
      </c>
      <c r="C160" s="232"/>
      <c r="D160" s="196">
        <f>SUM(D161:D186)</f>
        <v>3897</v>
      </c>
      <c r="E160" s="196">
        <f t="shared" ref="E160:I160" si="69">SUM(E161:E186)</f>
        <v>4003</v>
      </c>
      <c r="F160" s="196">
        <f t="shared" si="69"/>
        <v>3943</v>
      </c>
      <c r="G160" s="196">
        <f t="shared" si="69"/>
        <v>4024</v>
      </c>
      <c r="H160" s="196">
        <f t="shared" si="69"/>
        <v>4115</v>
      </c>
      <c r="I160" s="196">
        <f t="shared" si="69"/>
        <v>4186</v>
      </c>
      <c r="J160" s="205">
        <f>SUM(J161:J186)</f>
        <v>0</v>
      </c>
      <c r="K160" s="205">
        <f t="shared" ref="K160:L160" si="70">SUM(K161:K186)</f>
        <v>101</v>
      </c>
      <c r="L160" s="205">
        <f t="shared" si="70"/>
        <v>101</v>
      </c>
      <c r="M160" s="205">
        <f t="shared" ref="M160" si="71">SUM(M161:M186)</f>
        <v>221</v>
      </c>
      <c r="N160" s="205">
        <f t="shared" ref="N160" si="72">SUM(N161:N186)</f>
        <v>221</v>
      </c>
      <c r="O160" s="205">
        <f t="shared" ref="O160" si="73">SUM(O161:O186)</f>
        <v>221</v>
      </c>
      <c r="P160" s="205">
        <f>SUM(P161:P186)</f>
        <v>0</v>
      </c>
      <c r="Q160" s="205">
        <f t="shared" ref="Q160:R160" si="74">SUM(Q161:Q186)</f>
        <v>0</v>
      </c>
      <c r="R160" s="205">
        <f t="shared" si="74"/>
        <v>0</v>
      </c>
      <c r="S160" s="205">
        <f t="shared" ref="S160" si="75">SUM(S161:S186)</f>
        <v>0</v>
      </c>
      <c r="T160" s="205">
        <f t="shared" ref="T160" si="76">SUM(T161:T186)</f>
        <v>0</v>
      </c>
      <c r="U160" s="205">
        <f t="shared" ref="U160" si="77">SUM(U161:U186)</f>
        <v>0</v>
      </c>
      <c r="V160" s="205">
        <f>SUM(V161:V186)</f>
        <v>3897</v>
      </c>
      <c r="W160" s="205">
        <f t="shared" ref="W160:X160" si="78">SUM(W161:W186)</f>
        <v>3902</v>
      </c>
      <c r="X160" s="205">
        <f t="shared" si="78"/>
        <v>3842</v>
      </c>
      <c r="Y160" s="205">
        <f t="shared" ref="Y160" si="79">SUM(Y161:Y186)</f>
        <v>3803</v>
      </c>
      <c r="Z160" s="205">
        <f t="shared" ref="Z160" si="80">SUM(Z161:Z186)</f>
        <v>3894</v>
      </c>
      <c r="AA160" s="205">
        <f t="shared" ref="AA160" si="81">SUM(AA161:AA186)</f>
        <v>3965</v>
      </c>
    </row>
    <row r="161" spans="1:27" ht="18" customHeight="1">
      <c r="A161" s="194" t="s">
        <v>1393</v>
      </c>
      <c r="B161" s="194" t="s">
        <v>1394</v>
      </c>
      <c r="C161" s="197" t="s">
        <v>276</v>
      </c>
      <c r="D161" s="192">
        <f>VLOOKUP($C161,'[7]2.생잔모형인구'!$C$5:$J$499,2,FALSE)</f>
        <v>246</v>
      </c>
      <c r="E161" s="201">
        <f>VLOOKUP($C161,'[7]2.생잔모형인구'!$C$5:$J$499,4,FALSE)</f>
        <v>253</v>
      </c>
      <c r="F161" s="201">
        <f>VLOOKUP($C161,'[7]2.생잔모형인구'!$C$5:$J$499,5,FALSE)</f>
        <v>249</v>
      </c>
      <c r="G161" s="201">
        <f>VLOOKUP($C161,'[7]2.생잔모형인구'!$C$5:$J$499,6,FALSE)</f>
        <v>254</v>
      </c>
      <c r="H161" s="201">
        <f>VLOOKUP($C161,'[7]2.생잔모형인구'!$C$5:$J$499,7,FALSE)</f>
        <v>260</v>
      </c>
      <c r="I161" s="201">
        <f>VLOOKUP($C161,'[7]2.생잔모형인구'!$C$5:$J$499,8,FALSE)</f>
        <v>264</v>
      </c>
      <c r="J161" s="206">
        <f>ROUND(P$5*'[7]2.생잔모형인구'!$E159,0)</f>
        <v>0</v>
      </c>
      <c r="K161" s="206">
        <f>ROUND(Q$5*'[7]2.생잔모형인구'!$E159,0)</f>
        <v>6</v>
      </c>
      <c r="L161" s="206">
        <f>ROUND(R$5*'[7]2.생잔모형인구'!$E159,0)</f>
        <v>6</v>
      </c>
      <c r="M161" s="206">
        <f>ROUND(S$5*'[7]2.생잔모형인구'!$E159,0)</f>
        <v>14</v>
      </c>
      <c r="N161" s="206">
        <f>ROUND(T$5*'[7]2.생잔모형인구'!$E159,0)</f>
        <v>14</v>
      </c>
      <c r="O161" s="206">
        <f>ROUND(U$5*'[7]2.생잔모형인구'!$E159,0)</f>
        <v>14</v>
      </c>
      <c r="P161" s="204">
        <v>0</v>
      </c>
      <c r="Q161" s="204"/>
      <c r="R161" s="206">
        <f>IF(ISERROR(VLOOKUP($C161,'2.사회적인구 행정구역별 집계'!$C$6:$M$73,2,FALSE)),0,(VLOOKUP($C161,'2.사회적인구 행정구역별 집계'!$C$6:$M$73,8,FALSE)-VLOOKUP($C161,'2.사회적인구 행정구역별 집계'!$C$6:$M$73,3,FALSE)))</f>
        <v>0</v>
      </c>
      <c r="S161" s="206">
        <f>IF(ISERROR(VLOOKUP($C161,'2.사회적인구 행정구역별 집계'!$C$6:$M$73,2,FALSE)),0,(VLOOKUP($C161,'2.사회적인구 행정구역별 집계'!$C$6:$M$73,9,FALSE)-VLOOKUP($C161,'2.사회적인구 행정구역별 집계'!$C$6:$M$73,4,FALSE)))</f>
        <v>0</v>
      </c>
      <c r="T161" s="206">
        <f>IF(ISERROR(VLOOKUP($C161,'2.사회적인구 행정구역별 집계'!$C$6:$M$73,2,FALSE)),0,(VLOOKUP($C161,'2.사회적인구 행정구역별 집계'!$C$6:$M$73,10,FALSE)-VLOOKUP($C161,'2.사회적인구 행정구역별 집계'!$C$6:$M$73,5,FALSE)))</f>
        <v>0</v>
      </c>
      <c r="U161" s="206">
        <f>IF(ISERROR(VLOOKUP($C161,'2.사회적인구 행정구역별 집계'!$C$6:$M$73,2,FALSE)),0,(VLOOKUP($C161,'2.사회적인구 행정구역별 집계'!$C$6:$M$73,11,FALSE)-VLOOKUP($C161,'2.사회적인구 행정구역별 집계'!$C$6:$M$73,6,FALSE)))</f>
        <v>0</v>
      </c>
      <c r="V161" s="189">
        <f t="shared" ref="V161:V186" si="82">D161-J161+P161</f>
        <v>246</v>
      </c>
      <c r="W161" s="189">
        <f t="shared" ref="W161:X186" si="83">E161-K161+Q161</f>
        <v>247</v>
      </c>
      <c r="X161" s="189">
        <f t="shared" si="83"/>
        <v>243</v>
      </c>
      <c r="Y161" s="189">
        <f t="shared" ref="Y161:Y186" si="84">G161-M161+S161</f>
        <v>240</v>
      </c>
      <c r="Z161" s="189">
        <f t="shared" ref="Z161:Z186" si="85">H161-N161+T161</f>
        <v>246</v>
      </c>
      <c r="AA161" s="189">
        <f t="shared" ref="AA161:AA186" si="86">I161-O161+U161</f>
        <v>250</v>
      </c>
    </row>
    <row r="162" spans="1:27" ht="18" customHeight="1">
      <c r="A162" s="194" t="s">
        <v>1393</v>
      </c>
      <c r="B162" s="194" t="s">
        <v>1394</v>
      </c>
      <c r="C162" s="197" t="s">
        <v>277</v>
      </c>
      <c r="D162" s="192">
        <f>VLOOKUP($C162,'[7]2.생잔모형인구'!$C$5:$J$499,2,FALSE)</f>
        <v>243</v>
      </c>
      <c r="E162" s="201">
        <f>VLOOKUP($C162,'[7]2.생잔모형인구'!$C$5:$J$499,4,FALSE)</f>
        <v>250</v>
      </c>
      <c r="F162" s="201">
        <f>VLOOKUP($C162,'[7]2.생잔모형인구'!$C$5:$J$499,5,FALSE)</f>
        <v>246</v>
      </c>
      <c r="G162" s="201">
        <f>VLOOKUP($C162,'[7]2.생잔모형인구'!$C$5:$J$499,6,FALSE)</f>
        <v>251</v>
      </c>
      <c r="H162" s="201">
        <f>VLOOKUP($C162,'[7]2.생잔모형인구'!$C$5:$J$499,7,FALSE)</f>
        <v>257</v>
      </c>
      <c r="I162" s="201">
        <f>VLOOKUP($C162,'[7]2.생잔모형인구'!$C$5:$J$499,8,FALSE)</f>
        <v>261</v>
      </c>
      <c r="J162" s="206">
        <f>ROUND(P$5*'[7]2.생잔모형인구'!$E160,0)</f>
        <v>0</v>
      </c>
      <c r="K162" s="206">
        <f>ROUND(Q$5*'[7]2.생잔모형인구'!$E160,0)</f>
        <v>6</v>
      </c>
      <c r="L162" s="206">
        <f>ROUND(R$5*'[7]2.생잔모형인구'!$E160,0)</f>
        <v>6</v>
      </c>
      <c r="M162" s="206">
        <f>ROUND(S$5*'[7]2.생잔모형인구'!$E160,0)</f>
        <v>14</v>
      </c>
      <c r="N162" s="206">
        <f>ROUND(T$5*'[7]2.생잔모형인구'!$E160,0)</f>
        <v>14</v>
      </c>
      <c r="O162" s="206">
        <f>ROUND(U$5*'[7]2.생잔모형인구'!$E160,0)</f>
        <v>14</v>
      </c>
      <c r="P162" s="204">
        <v>0</v>
      </c>
      <c r="Q162" s="204"/>
      <c r="R162" s="206">
        <f>IF(ISERROR(VLOOKUP($C162,'2.사회적인구 행정구역별 집계'!$C$6:$M$73,2,FALSE)),0,(VLOOKUP($C162,'2.사회적인구 행정구역별 집계'!$C$6:$M$73,8,FALSE)-VLOOKUP($C162,'2.사회적인구 행정구역별 집계'!$C$6:$M$73,3,FALSE)))</f>
        <v>0</v>
      </c>
      <c r="S162" s="206">
        <f>IF(ISERROR(VLOOKUP($C162,'2.사회적인구 행정구역별 집계'!$C$6:$M$73,2,FALSE)),0,(VLOOKUP($C162,'2.사회적인구 행정구역별 집계'!$C$6:$M$73,9,FALSE)-VLOOKUP($C162,'2.사회적인구 행정구역별 집계'!$C$6:$M$73,4,FALSE)))</f>
        <v>0</v>
      </c>
      <c r="T162" s="206">
        <f>IF(ISERROR(VLOOKUP($C162,'2.사회적인구 행정구역별 집계'!$C$6:$M$73,2,FALSE)),0,(VLOOKUP($C162,'2.사회적인구 행정구역별 집계'!$C$6:$M$73,10,FALSE)-VLOOKUP($C162,'2.사회적인구 행정구역별 집계'!$C$6:$M$73,5,FALSE)))</f>
        <v>0</v>
      </c>
      <c r="U162" s="206">
        <f>IF(ISERROR(VLOOKUP($C162,'2.사회적인구 행정구역별 집계'!$C$6:$M$73,2,FALSE)),0,(VLOOKUP($C162,'2.사회적인구 행정구역별 집계'!$C$6:$M$73,11,FALSE)-VLOOKUP($C162,'2.사회적인구 행정구역별 집계'!$C$6:$M$73,6,FALSE)))</f>
        <v>0</v>
      </c>
      <c r="V162" s="189">
        <f t="shared" si="82"/>
        <v>243</v>
      </c>
      <c r="W162" s="189">
        <f t="shared" si="83"/>
        <v>244</v>
      </c>
      <c r="X162" s="189">
        <f t="shared" si="83"/>
        <v>240</v>
      </c>
      <c r="Y162" s="189">
        <f t="shared" si="84"/>
        <v>237</v>
      </c>
      <c r="Z162" s="189">
        <f t="shared" si="85"/>
        <v>243</v>
      </c>
      <c r="AA162" s="189">
        <f t="shared" si="86"/>
        <v>247</v>
      </c>
    </row>
    <row r="163" spans="1:27" ht="18" customHeight="1">
      <c r="A163" s="194" t="s">
        <v>1393</v>
      </c>
      <c r="B163" s="194" t="s">
        <v>1394</v>
      </c>
      <c r="C163" s="197" t="s">
        <v>278</v>
      </c>
      <c r="D163" s="192">
        <f>VLOOKUP($C163,'[7]2.생잔모형인구'!$C$5:$J$499,2,FALSE)</f>
        <v>131</v>
      </c>
      <c r="E163" s="201">
        <f>VLOOKUP($C163,'[7]2.생잔모형인구'!$C$5:$J$499,4,FALSE)</f>
        <v>135</v>
      </c>
      <c r="F163" s="201">
        <f>VLOOKUP($C163,'[7]2.생잔모형인구'!$C$5:$J$499,5,FALSE)</f>
        <v>133</v>
      </c>
      <c r="G163" s="201">
        <f>VLOOKUP($C163,'[7]2.생잔모형인구'!$C$5:$J$499,6,FALSE)</f>
        <v>135</v>
      </c>
      <c r="H163" s="201">
        <f>VLOOKUP($C163,'[7]2.생잔모형인구'!$C$5:$J$499,7,FALSE)</f>
        <v>138</v>
      </c>
      <c r="I163" s="201">
        <f>VLOOKUP($C163,'[7]2.생잔모형인구'!$C$5:$J$499,8,FALSE)</f>
        <v>141</v>
      </c>
      <c r="J163" s="206">
        <f>ROUND(P$5*'[7]2.생잔모형인구'!$E161,0)</f>
        <v>0</v>
      </c>
      <c r="K163" s="206">
        <f>ROUND(Q$5*'[7]2.생잔모형인구'!$E161,0)</f>
        <v>3</v>
      </c>
      <c r="L163" s="206">
        <f>ROUND(R$5*'[7]2.생잔모형인구'!$E161,0)</f>
        <v>3</v>
      </c>
      <c r="M163" s="206">
        <f>ROUND(S$5*'[7]2.생잔모형인구'!$E161,0)</f>
        <v>7</v>
      </c>
      <c r="N163" s="206">
        <f>ROUND(T$5*'[7]2.생잔모형인구'!$E161,0)</f>
        <v>7</v>
      </c>
      <c r="O163" s="206">
        <f>ROUND(U$5*'[7]2.생잔모형인구'!$E161,0)</f>
        <v>7</v>
      </c>
      <c r="P163" s="204">
        <v>0</v>
      </c>
      <c r="Q163" s="204"/>
      <c r="R163" s="206">
        <f>IF(ISERROR(VLOOKUP($C163,'2.사회적인구 행정구역별 집계'!$C$6:$M$73,2,FALSE)),0,(VLOOKUP($C163,'2.사회적인구 행정구역별 집계'!$C$6:$M$73,8,FALSE)-VLOOKUP($C163,'2.사회적인구 행정구역별 집계'!$C$6:$M$73,3,FALSE)))</f>
        <v>0</v>
      </c>
      <c r="S163" s="206">
        <f>IF(ISERROR(VLOOKUP($C163,'2.사회적인구 행정구역별 집계'!$C$6:$M$73,2,FALSE)),0,(VLOOKUP($C163,'2.사회적인구 행정구역별 집계'!$C$6:$M$73,9,FALSE)-VLOOKUP($C163,'2.사회적인구 행정구역별 집계'!$C$6:$M$73,4,FALSE)))</f>
        <v>0</v>
      </c>
      <c r="T163" s="206">
        <f>IF(ISERROR(VLOOKUP($C163,'2.사회적인구 행정구역별 집계'!$C$6:$M$73,2,FALSE)),0,(VLOOKUP($C163,'2.사회적인구 행정구역별 집계'!$C$6:$M$73,10,FALSE)-VLOOKUP($C163,'2.사회적인구 행정구역별 집계'!$C$6:$M$73,5,FALSE)))</f>
        <v>0</v>
      </c>
      <c r="U163" s="206">
        <f>IF(ISERROR(VLOOKUP($C163,'2.사회적인구 행정구역별 집계'!$C$6:$M$73,2,FALSE)),0,(VLOOKUP($C163,'2.사회적인구 행정구역별 집계'!$C$6:$M$73,11,FALSE)-VLOOKUP($C163,'2.사회적인구 행정구역별 집계'!$C$6:$M$73,6,FALSE)))</f>
        <v>0</v>
      </c>
      <c r="V163" s="189">
        <f t="shared" si="82"/>
        <v>131</v>
      </c>
      <c r="W163" s="189">
        <f t="shared" si="83"/>
        <v>132</v>
      </c>
      <c r="X163" s="189">
        <f t="shared" si="83"/>
        <v>130</v>
      </c>
      <c r="Y163" s="189">
        <f t="shared" si="84"/>
        <v>128</v>
      </c>
      <c r="Z163" s="189">
        <f t="shared" si="85"/>
        <v>131</v>
      </c>
      <c r="AA163" s="189">
        <f t="shared" si="86"/>
        <v>134</v>
      </c>
    </row>
    <row r="164" spans="1:27" ht="18" customHeight="1">
      <c r="A164" s="194" t="s">
        <v>1393</v>
      </c>
      <c r="B164" s="194" t="s">
        <v>1395</v>
      </c>
      <c r="C164" s="197" t="s">
        <v>279</v>
      </c>
      <c r="D164" s="192">
        <f>VLOOKUP($C164,'[7]2.생잔모형인구'!$C$5:$J$499,2,FALSE)</f>
        <v>159</v>
      </c>
      <c r="E164" s="201">
        <f>VLOOKUP($C164,'[7]2.생잔모형인구'!$C$5:$J$499,4,FALSE)</f>
        <v>163</v>
      </c>
      <c r="F164" s="201">
        <f>VLOOKUP($C164,'[7]2.생잔모형인구'!$C$5:$J$499,5,FALSE)</f>
        <v>161</v>
      </c>
      <c r="G164" s="201">
        <f>VLOOKUP($C164,'[7]2.생잔모형인구'!$C$5:$J$499,6,FALSE)</f>
        <v>164</v>
      </c>
      <c r="H164" s="201">
        <f>VLOOKUP($C164,'[7]2.생잔모형인구'!$C$5:$J$499,7,FALSE)</f>
        <v>168</v>
      </c>
      <c r="I164" s="201">
        <f>VLOOKUP($C164,'[7]2.생잔모형인구'!$C$5:$J$499,8,FALSE)</f>
        <v>171</v>
      </c>
      <c r="J164" s="206">
        <f>ROUND(P$5*'[7]2.생잔모형인구'!$E162,0)</f>
        <v>0</v>
      </c>
      <c r="K164" s="206">
        <f>ROUND(Q$5*'[7]2.생잔모형인구'!$E162,0)</f>
        <v>4</v>
      </c>
      <c r="L164" s="206">
        <f>ROUND(R$5*'[7]2.생잔모형인구'!$E162,0)</f>
        <v>4</v>
      </c>
      <c r="M164" s="206">
        <f>ROUND(S$5*'[7]2.생잔모형인구'!$E162,0)</f>
        <v>9</v>
      </c>
      <c r="N164" s="206">
        <f>ROUND(T$5*'[7]2.생잔모형인구'!$E162,0)</f>
        <v>9</v>
      </c>
      <c r="O164" s="206">
        <f>ROUND(U$5*'[7]2.생잔모형인구'!$E162,0)</f>
        <v>9</v>
      </c>
      <c r="P164" s="204">
        <v>0</v>
      </c>
      <c r="Q164" s="204"/>
      <c r="R164" s="206">
        <f>IF(ISERROR(VLOOKUP($C164,'2.사회적인구 행정구역별 집계'!$C$6:$M$73,2,FALSE)),0,(VLOOKUP($C164,'2.사회적인구 행정구역별 집계'!$C$6:$M$73,8,FALSE)-VLOOKUP($C164,'2.사회적인구 행정구역별 집계'!$C$6:$M$73,3,FALSE)))</f>
        <v>0</v>
      </c>
      <c r="S164" s="206">
        <f>IF(ISERROR(VLOOKUP($C164,'2.사회적인구 행정구역별 집계'!$C$6:$M$73,2,FALSE)),0,(VLOOKUP($C164,'2.사회적인구 행정구역별 집계'!$C$6:$M$73,9,FALSE)-VLOOKUP($C164,'2.사회적인구 행정구역별 집계'!$C$6:$M$73,4,FALSE)))</f>
        <v>0</v>
      </c>
      <c r="T164" s="206">
        <f>IF(ISERROR(VLOOKUP($C164,'2.사회적인구 행정구역별 집계'!$C$6:$M$73,2,FALSE)),0,(VLOOKUP($C164,'2.사회적인구 행정구역별 집계'!$C$6:$M$73,10,FALSE)-VLOOKUP($C164,'2.사회적인구 행정구역별 집계'!$C$6:$M$73,5,FALSE)))</f>
        <v>0</v>
      </c>
      <c r="U164" s="206">
        <f>IF(ISERROR(VLOOKUP($C164,'2.사회적인구 행정구역별 집계'!$C$6:$M$73,2,FALSE)),0,(VLOOKUP($C164,'2.사회적인구 행정구역별 집계'!$C$6:$M$73,11,FALSE)-VLOOKUP($C164,'2.사회적인구 행정구역별 집계'!$C$6:$M$73,6,FALSE)))</f>
        <v>0</v>
      </c>
      <c r="V164" s="189">
        <f t="shared" si="82"/>
        <v>159</v>
      </c>
      <c r="W164" s="189">
        <f t="shared" si="83"/>
        <v>159</v>
      </c>
      <c r="X164" s="189">
        <f t="shared" si="83"/>
        <v>157</v>
      </c>
      <c r="Y164" s="189">
        <f t="shared" si="84"/>
        <v>155</v>
      </c>
      <c r="Z164" s="189">
        <f t="shared" si="85"/>
        <v>159</v>
      </c>
      <c r="AA164" s="189">
        <f t="shared" si="86"/>
        <v>162</v>
      </c>
    </row>
    <row r="165" spans="1:27" ht="18" customHeight="1">
      <c r="A165" s="194" t="s">
        <v>1393</v>
      </c>
      <c r="B165" s="194" t="s">
        <v>1395</v>
      </c>
      <c r="C165" s="197" t="s">
        <v>280</v>
      </c>
      <c r="D165" s="192">
        <f>VLOOKUP($C165,'[7]2.생잔모형인구'!$C$5:$J$499,2,FALSE)</f>
        <v>59</v>
      </c>
      <c r="E165" s="201">
        <f>VLOOKUP($C165,'[7]2.생잔모형인구'!$C$5:$J$499,4,FALSE)</f>
        <v>61</v>
      </c>
      <c r="F165" s="201">
        <f>VLOOKUP($C165,'[7]2.생잔모형인구'!$C$5:$J$499,5,FALSE)</f>
        <v>60</v>
      </c>
      <c r="G165" s="201">
        <f>VLOOKUP($C165,'[7]2.생잔모형인구'!$C$5:$J$499,6,FALSE)</f>
        <v>61</v>
      </c>
      <c r="H165" s="201">
        <f>VLOOKUP($C165,'[7]2.생잔모형인구'!$C$5:$J$499,7,FALSE)</f>
        <v>62</v>
      </c>
      <c r="I165" s="201">
        <f>VLOOKUP($C165,'[7]2.생잔모형인구'!$C$5:$J$499,8,FALSE)</f>
        <v>63</v>
      </c>
      <c r="J165" s="206">
        <f>ROUND(P$5*'[7]2.생잔모형인구'!$E163,0)</f>
        <v>0</v>
      </c>
      <c r="K165" s="206">
        <f>ROUND(Q$5*'[7]2.생잔모형인구'!$E163,0)</f>
        <v>2</v>
      </c>
      <c r="L165" s="206">
        <f>ROUND(R$5*'[7]2.생잔모형인구'!$E163,0)</f>
        <v>2</v>
      </c>
      <c r="M165" s="206">
        <f>ROUND(S$5*'[7]2.생잔모형인구'!$E163,0)</f>
        <v>3</v>
      </c>
      <c r="N165" s="206">
        <f>ROUND(T$5*'[7]2.생잔모형인구'!$E163,0)</f>
        <v>3</v>
      </c>
      <c r="O165" s="206">
        <f>ROUND(U$5*'[7]2.생잔모형인구'!$E163,0)</f>
        <v>3</v>
      </c>
      <c r="P165" s="204">
        <v>0</v>
      </c>
      <c r="Q165" s="204"/>
      <c r="R165" s="206">
        <f>IF(ISERROR(VLOOKUP($C165,'2.사회적인구 행정구역별 집계'!$C$6:$M$73,2,FALSE)),0,(VLOOKUP($C165,'2.사회적인구 행정구역별 집계'!$C$6:$M$73,8,FALSE)-VLOOKUP($C165,'2.사회적인구 행정구역별 집계'!$C$6:$M$73,3,FALSE)))</f>
        <v>0</v>
      </c>
      <c r="S165" s="206">
        <f>IF(ISERROR(VLOOKUP($C165,'2.사회적인구 행정구역별 집계'!$C$6:$M$73,2,FALSE)),0,(VLOOKUP($C165,'2.사회적인구 행정구역별 집계'!$C$6:$M$73,9,FALSE)-VLOOKUP($C165,'2.사회적인구 행정구역별 집계'!$C$6:$M$73,4,FALSE)))</f>
        <v>0</v>
      </c>
      <c r="T165" s="206">
        <f>IF(ISERROR(VLOOKUP($C165,'2.사회적인구 행정구역별 집계'!$C$6:$M$73,2,FALSE)),0,(VLOOKUP($C165,'2.사회적인구 행정구역별 집계'!$C$6:$M$73,10,FALSE)-VLOOKUP($C165,'2.사회적인구 행정구역별 집계'!$C$6:$M$73,5,FALSE)))</f>
        <v>0</v>
      </c>
      <c r="U165" s="206">
        <f>IF(ISERROR(VLOOKUP($C165,'2.사회적인구 행정구역별 집계'!$C$6:$M$73,2,FALSE)),0,(VLOOKUP($C165,'2.사회적인구 행정구역별 집계'!$C$6:$M$73,11,FALSE)-VLOOKUP($C165,'2.사회적인구 행정구역별 집계'!$C$6:$M$73,6,FALSE)))</f>
        <v>0</v>
      </c>
      <c r="V165" s="189">
        <f t="shared" si="82"/>
        <v>59</v>
      </c>
      <c r="W165" s="189">
        <f t="shared" si="83"/>
        <v>59</v>
      </c>
      <c r="X165" s="189">
        <f t="shared" si="83"/>
        <v>58</v>
      </c>
      <c r="Y165" s="189">
        <f t="shared" si="84"/>
        <v>58</v>
      </c>
      <c r="Z165" s="189">
        <f t="shared" si="85"/>
        <v>59</v>
      </c>
      <c r="AA165" s="189">
        <f t="shared" si="86"/>
        <v>60</v>
      </c>
    </row>
    <row r="166" spans="1:27" ht="18" customHeight="1">
      <c r="A166" s="194" t="s">
        <v>1393</v>
      </c>
      <c r="B166" s="194" t="s">
        <v>1396</v>
      </c>
      <c r="C166" s="197" t="s">
        <v>281</v>
      </c>
      <c r="D166" s="192">
        <f>VLOOKUP($C166,'[7]2.생잔모형인구'!$C$5:$J$499,2,FALSE)</f>
        <v>684</v>
      </c>
      <c r="E166" s="201">
        <f>VLOOKUP($C166,'[7]2.생잔모형인구'!$C$5:$J$499,4,FALSE)</f>
        <v>703</v>
      </c>
      <c r="F166" s="201">
        <f>VLOOKUP($C166,'[7]2.생잔모형인구'!$C$5:$J$499,5,FALSE)</f>
        <v>692</v>
      </c>
      <c r="G166" s="201">
        <f>VLOOKUP($C166,'[7]2.생잔모형인구'!$C$5:$J$499,6,FALSE)</f>
        <v>706</v>
      </c>
      <c r="H166" s="201">
        <f>VLOOKUP($C166,'[7]2.생잔모형인구'!$C$5:$J$499,7,FALSE)</f>
        <v>722</v>
      </c>
      <c r="I166" s="201">
        <f>VLOOKUP($C166,'[7]2.생잔모형인구'!$C$5:$J$499,8,FALSE)</f>
        <v>735</v>
      </c>
      <c r="J166" s="206">
        <f>ROUND(P$5*'[7]2.생잔모형인구'!$E164,0)</f>
        <v>0</v>
      </c>
      <c r="K166" s="206">
        <f>ROUND(Q$5*'[7]2.생잔모형인구'!$E164,0)</f>
        <v>18</v>
      </c>
      <c r="L166" s="206">
        <f>ROUND(R$5*'[7]2.생잔모형인구'!$E164,0)</f>
        <v>18</v>
      </c>
      <c r="M166" s="206">
        <f>ROUND(S$5*'[7]2.생잔모형인구'!$E164,0)</f>
        <v>39</v>
      </c>
      <c r="N166" s="206">
        <f>ROUND(T$5*'[7]2.생잔모형인구'!$E164,0)</f>
        <v>39</v>
      </c>
      <c r="O166" s="206">
        <f>ROUND(U$5*'[7]2.생잔모형인구'!$E164,0)</f>
        <v>39</v>
      </c>
      <c r="P166" s="204">
        <v>0</v>
      </c>
      <c r="Q166" s="204"/>
      <c r="R166" s="206">
        <f>IF(ISERROR(VLOOKUP($C166,'2.사회적인구 행정구역별 집계'!$C$6:$M$73,2,FALSE)),0,(VLOOKUP($C166,'2.사회적인구 행정구역별 집계'!$C$6:$M$73,8,FALSE)-VLOOKUP($C166,'2.사회적인구 행정구역별 집계'!$C$6:$M$73,3,FALSE)))</f>
        <v>0</v>
      </c>
      <c r="S166" s="206">
        <f>IF(ISERROR(VLOOKUP($C166,'2.사회적인구 행정구역별 집계'!$C$6:$M$73,2,FALSE)),0,(VLOOKUP($C166,'2.사회적인구 행정구역별 집계'!$C$6:$M$73,9,FALSE)-VLOOKUP($C166,'2.사회적인구 행정구역별 집계'!$C$6:$M$73,4,FALSE)))</f>
        <v>0</v>
      </c>
      <c r="T166" s="206">
        <f>IF(ISERROR(VLOOKUP($C166,'2.사회적인구 행정구역별 집계'!$C$6:$M$73,2,FALSE)),0,(VLOOKUP($C166,'2.사회적인구 행정구역별 집계'!$C$6:$M$73,10,FALSE)-VLOOKUP($C166,'2.사회적인구 행정구역별 집계'!$C$6:$M$73,5,FALSE)))</f>
        <v>0</v>
      </c>
      <c r="U166" s="206">
        <f>IF(ISERROR(VLOOKUP($C166,'2.사회적인구 행정구역별 집계'!$C$6:$M$73,2,FALSE)),0,(VLOOKUP($C166,'2.사회적인구 행정구역별 집계'!$C$6:$M$73,11,FALSE)-VLOOKUP($C166,'2.사회적인구 행정구역별 집계'!$C$6:$M$73,6,FALSE)))</f>
        <v>0</v>
      </c>
      <c r="V166" s="189">
        <f t="shared" si="82"/>
        <v>684</v>
      </c>
      <c r="W166" s="189">
        <f t="shared" si="83"/>
        <v>685</v>
      </c>
      <c r="X166" s="189">
        <f t="shared" si="83"/>
        <v>674</v>
      </c>
      <c r="Y166" s="189">
        <f t="shared" si="84"/>
        <v>667</v>
      </c>
      <c r="Z166" s="189">
        <f t="shared" si="85"/>
        <v>683</v>
      </c>
      <c r="AA166" s="189">
        <f t="shared" si="86"/>
        <v>696</v>
      </c>
    </row>
    <row r="167" spans="1:27" ht="18" customHeight="1">
      <c r="A167" s="194" t="s">
        <v>1393</v>
      </c>
      <c r="B167" s="194" t="s">
        <v>1397</v>
      </c>
      <c r="C167" s="197" t="s">
        <v>282</v>
      </c>
      <c r="D167" s="192">
        <f>VLOOKUP($C167,'[7]2.생잔모형인구'!$C$5:$J$499,2,FALSE)</f>
        <v>257</v>
      </c>
      <c r="E167" s="201">
        <f>VLOOKUP($C167,'[7]2.생잔모형인구'!$C$5:$J$499,4,FALSE)</f>
        <v>264</v>
      </c>
      <c r="F167" s="201">
        <f>VLOOKUP($C167,'[7]2.생잔모형인구'!$C$5:$J$499,5,FALSE)</f>
        <v>260</v>
      </c>
      <c r="G167" s="201">
        <f>VLOOKUP($C167,'[7]2.생잔모형인구'!$C$5:$J$499,6,FALSE)</f>
        <v>265</v>
      </c>
      <c r="H167" s="201">
        <f>VLOOKUP($C167,'[7]2.생잔모형인구'!$C$5:$J$499,7,FALSE)</f>
        <v>271</v>
      </c>
      <c r="I167" s="201">
        <f>VLOOKUP($C167,'[7]2.생잔모형인구'!$C$5:$J$499,8,FALSE)</f>
        <v>276</v>
      </c>
      <c r="J167" s="206">
        <f>ROUND(P$5*'[7]2.생잔모형인구'!$E165,0)</f>
        <v>0</v>
      </c>
      <c r="K167" s="206">
        <f>ROUND(Q$5*'[7]2.생잔모형인구'!$E165,0)</f>
        <v>7</v>
      </c>
      <c r="L167" s="206">
        <f>ROUND(R$5*'[7]2.생잔모형인구'!$E165,0)</f>
        <v>7</v>
      </c>
      <c r="M167" s="206">
        <f>ROUND(S$5*'[7]2.생잔모형인구'!$E165,0)</f>
        <v>15</v>
      </c>
      <c r="N167" s="206">
        <f>ROUND(T$5*'[7]2.생잔모형인구'!$E165,0)</f>
        <v>15</v>
      </c>
      <c r="O167" s="206">
        <f>ROUND(U$5*'[7]2.생잔모형인구'!$E165,0)</f>
        <v>15</v>
      </c>
      <c r="P167" s="204">
        <v>0</v>
      </c>
      <c r="Q167" s="204"/>
      <c r="R167" s="206">
        <f>IF(ISERROR(VLOOKUP($C167,'2.사회적인구 행정구역별 집계'!$C$6:$M$73,2,FALSE)),0,(VLOOKUP($C167,'2.사회적인구 행정구역별 집계'!$C$6:$M$73,8,FALSE)-VLOOKUP($C167,'2.사회적인구 행정구역별 집계'!$C$6:$M$73,3,FALSE)))</f>
        <v>0</v>
      </c>
      <c r="S167" s="206">
        <f>IF(ISERROR(VLOOKUP($C167,'2.사회적인구 행정구역별 집계'!$C$6:$M$73,2,FALSE)),0,(VLOOKUP($C167,'2.사회적인구 행정구역별 집계'!$C$6:$M$73,9,FALSE)-VLOOKUP($C167,'2.사회적인구 행정구역별 집계'!$C$6:$M$73,4,FALSE)))</f>
        <v>0</v>
      </c>
      <c r="T167" s="206">
        <f>IF(ISERROR(VLOOKUP($C167,'2.사회적인구 행정구역별 집계'!$C$6:$M$73,2,FALSE)),0,(VLOOKUP($C167,'2.사회적인구 행정구역별 집계'!$C$6:$M$73,10,FALSE)-VLOOKUP($C167,'2.사회적인구 행정구역별 집계'!$C$6:$M$73,5,FALSE)))</f>
        <v>0</v>
      </c>
      <c r="U167" s="206">
        <f>IF(ISERROR(VLOOKUP($C167,'2.사회적인구 행정구역별 집계'!$C$6:$M$73,2,FALSE)),0,(VLOOKUP($C167,'2.사회적인구 행정구역별 집계'!$C$6:$M$73,11,FALSE)-VLOOKUP($C167,'2.사회적인구 행정구역별 집계'!$C$6:$M$73,6,FALSE)))</f>
        <v>0</v>
      </c>
      <c r="V167" s="189">
        <f t="shared" si="82"/>
        <v>257</v>
      </c>
      <c r="W167" s="189">
        <f t="shared" si="83"/>
        <v>257</v>
      </c>
      <c r="X167" s="189">
        <f t="shared" si="83"/>
        <v>253</v>
      </c>
      <c r="Y167" s="189">
        <f t="shared" si="84"/>
        <v>250</v>
      </c>
      <c r="Z167" s="189">
        <f t="shared" si="85"/>
        <v>256</v>
      </c>
      <c r="AA167" s="189">
        <f t="shared" si="86"/>
        <v>261</v>
      </c>
    </row>
    <row r="168" spans="1:27" ht="18" customHeight="1">
      <c r="A168" s="194" t="s">
        <v>1393</v>
      </c>
      <c r="B168" s="194" t="s">
        <v>1398</v>
      </c>
      <c r="C168" s="197" t="s">
        <v>283</v>
      </c>
      <c r="D168" s="192">
        <f>VLOOKUP($C168,'[7]2.생잔모형인구'!$C$5:$J$499,2,FALSE)</f>
        <v>101</v>
      </c>
      <c r="E168" s="201">
        <f>VLOOKUP($C168,'[7]2.생잔모형인구'!$C$5:$J$499,4,FALSE)</f>
        <v>104</v>
      </c>
      <c r="F168" s="201">
        <f>VLOOKUP($C168,'[7]2.생잔모형인구'!$C$5:$J$499,5,FALSE)</f>
        <v>102</v>
      </c>
      <c r="G168" s="201">
        <f>VLOOKUP($C168,'[7]2.생잔모형인구'!$C$5:$J$499,6,FALSE)</f>
        <v>104</v>
      </c>
      <c r="H168" s="201">
        <f>VLOOKUP($C168,'[7]2.생잔모형인구'!$C$5:$J$499,7,FALSE)</f>
        <v>107</v>
      </c>
      <c r="I168" s="201">
        <f>VLOOKUP($C168,'[7]2.생잔모형인구'!$C$5:$J$499,8,FALSE)</f>
        <v>109</v>
      </c>
      <c r="J168" s="206">
        <f>ROUND(P$5*'[7]2.생잔모형인구'!$E166,0)</f>
        <v>0</v>
      </c>
      <c r="K168" s="206">
        <f>ROUND(Q$5*'[7]2.생잔모형인구'!$E166,0)</f>
        <v>3</v>
      </c>
      <c r="L168" s="206">
        <f>ROUND(R$5*'[7]2.생잔모형인구'!$E166,0)</f>
        <v>3</v>
      </c>
      <c r="M168" s="206">
        <f>ROUND(S$5*'[7]2.생잔모형인구'!$E166,0)</f>
        <v>6</v>
      </c>
      <c r="N168" s="206">
        <f>ROUND(T$5*'[7]2.생잔모형인구'!$E166,0)</f>
        <v>6</v>
      </c>
      <c r="O168" s="206">
        <f>ROUND(U$5*'[7]2.생잔모형인구'!$E166,0)</f>
        <v>6</v>
      </c>
      <c r="P168" s="204">
        <v>0</v>
      </c>
      <c r="Q168" s="204"/>
      <c r="R168" s="206">
        <f>IF(ISERROR(VLOOKUP($C168,'2.사회적인구 행정구역별 집계'!$C$6:$M$73,2,FALSE)),0,(VLOOKUP($C168,'2.사회적인구 행정구역별 집계'!$C$6:$M$73,8,FALSE)-VLOOKUP($C168,'2.사회적인구 행정구역별 집계'!$C$6:$M$73,3,FALSE)))</f>
        <v>0</v>
      </c>
      <c r="S168" s="206">
        <f>IF(ISERROR(VLOOKUP($C168,'2.사회적인구 행정구역별 집계'!$C$6:$M$73,2,FALSE)),0,(VLOOKUP($C168,'2.사회적인구 행정구역별 집계'!$C$6:$M$73,9,FALSE)-VLOOKUP($C168,'2.사회적인구 행정구역별 집계'!$C$6:$M$73,4,FALSE)))</f>
        <v>0</v>
      </c>
      <c r="T168" s="206">
        <f>IF(ISERROR(VLOOKUP($C168,'2.사회적인구 행정구역별 집계'!$C$6:$M$73,2,FALSE)),0,(VLOOKUP($C168,'2.사회적인구 행정구역별 집계'!$C$6:$M$73,10,FALSE)-VLOOKUP($C168,'2.사회적인구 행정구역별 집계'!$C$6:$M$73,5,FALSE)))</f>
        <v>0</v>
      </c>
      <c r="U168" s="206">
        <f>IF(ISERROR(VLOOKUP($C168,'2.사회적인구 행정구역별 집계'!$C$6:$M$73,2,FALSE)),0,(VLOOKUP($C168,'2.사회적인구 행정구역별 집계'!$C$6:$M$73,11,FALSE)-VLOOKUP($C168,'2.사회적인구 행정구역별 집계'!$C$6:$M$73,6,FALSE)))</f>
        <v>0</v>
      </c>
      <c r="V168" s="189">
        <f t="shared" si="82"/>
        <v>101</v>
      </c>
      <c r="W168" s="189">
        <f t="shared" si="83"/>
        <v>101</v>
      </c>
      <c r="X168" s="189">
        <f t="shared" si="83"/>
        <v>99</v>
      </c>
      <c r="Y168" s="189">
        <f t="shared" si="84"/>
        <v>98</v>
      </c>
      <c r="Z168" s="189">
        <f t="shared" si="85"/>
        <v>101</v>
      </c>
      <c r="AA168" s="189">
        <f t="shared" si="86"/>
        <v>103</v>
      </c>
    </row>
    <row r="169" spans="1:27" ht="18" customHeight="1">
      <c r="A169" s="194" t="s">
        <v>1393</v>
      </c>
      <c r="B169" s="194" t="s">
        <v>1398</v>
      </c>
      <c r="C169" s="197" t="s">
        <v>284</v>
      </c>
      <c r="D169" s="192">
        <f>VLOOKUP($C169,'[7]2.생잔모형인구'!$C$5:$J$499,2,FALSE)</f>
        <v>88</v>
      </c>
      <c r="E169" s="201">
        <f>VLOOKUP($C169,'[7]2.생잔모형인구'!$C$5:$J$499,4,FALSE)</f>
        <v>90</v>
      </c>
      <c r="F169" s="201">
        <f>VLOOKUP($C169,'[7]2.생잔모형인구'!$C$5:$J$499,5,FALSE)</f>
        <v>89</v>
      </c>
      <c r="G169" s="201">
        <f>VLOOKUP($C169,'[7]2.생잔모형인구'!$C$5:$J$499,6,FALSE)</f>
        <v>91</v>
      </c>
      <c r="H169" s="201">
        <f>VLOOKUP($C169,'[7]2.생잔모형인구'!$C$5:$J$499,7,FALSE)</f>
        <v>93</v>
      </c>
      <c r="I169" s="201">
        <f>VLOOKUP($C169,'[7]2.생잔모형인구'!$C$5:$J$499,8,FALSE)</f>
        <v>95</v>
      </c>
      <c r="J169" s="206">
        <f>ROUND(P$5*'[7]2.생잔모형인구'!$E167,0)</f>
        <v>0</v>
      </c>
      <c r="K169" s="206">
        <f>ROUND(Q$5*'[7]2.생잔모형인구'!$E167,0)</f>
        <v>2</v>
      </c>
      <c r="L169" s="206">
        <f>ROUND(R$5*'[7]2.생잔모형인구'!$E167,0)</f>
        <v>2</v>
      </c>
      <c r="M169" s="206">
        <f>ROUND(S$5*'[7]2.생잔모형인구'!$E167,0)</f>
        <v>5</v>
      </c>
      <c r="N169" s="206">
        <f>ROUND(T$5*'[7]2.생잔모형인구'!$E167,0)</f>
        <v>5</v>
      </c>
      <c r="O169" s="206">
        <f>ROUND(U$5*'[7]2.생잔모형인구'!$E167,0)</f>
        <v>5</v>
      </c>
      <c r="P169" s="204">
        <v>0</v>
      </c>
      <c r="Q169" s="204"/>
      <c r="R169" s="206">
        <f>IF(ISERROR(VLOOKUP($C169,'2.사회적인구 행정구역별 집계'!$C$6:$M$73,2,FALSE)),0,(VLOOKUP($C169,'2.사회적인구 행정구역별 집계'!$C$6:$M$73,8,FALSE)-VLOOKUP($C169,'2.사회적인구 행정구역별 집계'!$C$6:$M$73,3,FALSE)))</f>
        <v>0</v>
      </c>
      <c r="S169" s="206">
        <f>IF(ISERROR(VLOOKUP($C169,'2.사회적인구 행정구역별 집계'!$C$6:$M$73,2,FALSE)),0,(VLOOKUP($C169,'2.사회적인구 행정구역별 집계'!$C$6:$M$73,9,FALSE)-VLOOKUP($C169,'2.사회적인구 행정구역별 집계'!$C$6:$M$73,4,FALSE)))</f>
        <v>0</v>
      </c>
      <c r="T169" s="206">
        <f>IF(ISERROR(VLOOKUP($C169,'2.사회적인구 행정구역별 집계'!$C$6:$M$73,2,FALSE)),0,(VLOOKUP($C169,'2.사회적인구 행정구역별 집계'!$C$6:$M$73,10,FALSE)-VLOOKUP($C169,'2.사회적인구 행정구역별 집계'!$C$6:$M$73,5,FALSE)))</f>
        <v>0</v>
      </c>
      <c r="U169" s="206">
        <f>IF(ISERROR(VLOOKUP($C169,'2.사회적인구 행정구역별 집계'!$C$6:$M$73,2,FALSE)),0,(VLOOKUP($C169,'2.사회적인구 행정구역별 집계'!$C$6:$M$73,11,FALSE)-VLOOKUP($C169,'2.사회적인구 행정구역별 집계'!$C$6:$M$73,6,FALSE)))</f>
        <v>0</v>
      </c>
      <c r="V169" s="189">
        <f t="shared" si="82"/>
        <v>88</v>
      </c>
      <c r="W169" s="189">
        <f t="shared" si="83"/>
        <v>88</v>
      </c>
      <c r="X169" s="189">
        <f t="shared" si="83"/>
        <v>87</v>
      </c>
      <c r="Y169" s="189">
        <f t="shared" si="84"/>
        <v>86</v>
      </c>
      <c r="Z169" s="189">
        <f t="shared" si="85"/>
        <v>88</v>
      </c>
      <c r="AA169" s="189">
        <f t="shared" si="86"/>
        <v>90</v>
      </c>
    </row>
    <row r="170" spans="1:27" ht="18" customHeight="1">
      <c r="A170" s="194" t="s">
        <v>1393</v>
      </c>
      <c r="B170" s="194" t="s">
        <v>1398</v>
      </c>
      <c r="C170" s="197" t="s">
        <v>285</v>
      </c>
      <c r="D170" s="192">
        <f>VLOOKUP($C170,'[7]2.생잔모형인구'!$C$5:$J$499,2,FALSE)</f>
        <v>90</v>
      </c>
      <c r="E170" s="201">
        <f>VLOOKUP($C170,'[7]2.생잔모형인구'!$C$5:$J$499,4,FALSE)</f>
        <v>92</v>
      </c>
      <c r="F170" s="201">
        <f>VLOOKUP($C170,'[7]2.생잔모형인구'!$C$5:$J$499,5,FALSE)</f>
        <v>91</v>
      </c>
      <c r="G170" s="201">
        <f>VLOOKUP($C170,'[7]2.생잔모형인구'!$C$5:$J$499,6,FALSE)</f>
        <v>93</v>
      </c>
      <c r="H170" s="201">
        <f>VLOOKUP($C170,'[7]2.생잔모형인구'!$C$5:$J$499,7,FALSE)</f>
        <v>95</v>
      </c>
      <c r="I170" s="201">
        <f>VLOOKUP($C170,'[7]2.생잔모형인구'!$C$5:$J$499,8,FALSE)</f>
        <v>97</v>
      </c>
      <c r="J170" s="206">
        <f>ROUND(P$5*'[7]2.생잔모형인구'!$E168,0)</f>
        <v>0</v>
      </c>
      <c r="K170" s="206">
        <f>ROUND(Q$5*'[7]2.생잔모형인구'!$E168,0)</f>
        <v>2</v>
      </c>
      <c r="L170" s="206">
        <f>ROUND(R$5*'[7]2.생잔모형인구'!$E168,0)</f>
        <v>2</v>
      </c>
      <c r="M170" s="206">
        <f>ROUND(S$5*'[7]2.생잔모형인구'!$E168,0)</f>
        <v>5</v>
      </c>
      <c r="N170" s="206">
        <f>ROUND(T$5*'[7]2.생잔모형인구'!$E168,0)</f>
        <v>5</v>
      </c>
      <c r="O170" s="206">
        <f>ROUND(U$5*'[7]2.생잔모형인구'!$E168,0)</f>
        <v>5</v>
      </c>
      <c r="P170" s="204">
        <v>0</v>
      </c>
      <c r="Q170" s="204"/>
      <c r="R170" s="206">
        <f>IF(ISERROR(VLOOKUP($C170,'2.사회적인구 행정구역별 집계'!$C$6:$M$73,2,FALSE)),0,(VLOOKUP($C170,'2.사회적인구 행정구역별 집계'!$C$6:$M$73,8,FALSE)-VLOOKUP($C170,'2.사회적인구 행정구역별 집계'!$C$6:$M$73,3,FALSE)))</f>
        <v>0</v>
      </c>
      <c r="S170" s="206">
        <f>IF(ISERROR(VLOOKUP($C170,'2.사회적인구 행정구역별 집계'!$C$6:$M$73,2,FALSE)),0,(VLOOKUP($C170,'2.사회적인구 행정구역별 집계'!$C$6:$M$73,9,FALSE)-VLOOKUP($C170,'2.사회적인구 행정구역별 집계'!$C$6:$M$73,4,FALSE)))</f>
        <v>0</v>
      </c>
      <c r="T170" s="206">
        <f>IF(ISERROR(VLOOKUP($C170,'2.사회적인구 행정구역별 집계'!$C$6:$M$73,2,FALSE)),0,(VLOOKUP($C170,'2.사회적인구 행정구역별 집계'!$C$6:$M$73,10,FALSE)-VLOOKUP($C170,'2.사회적인구 행정구역별 집계'!$C$6:$M$73,5,FALSE)))</f>
        <v>0</v>
      </c>
      <c r="U170" s="206">
        <f>IF(ISERROR(VLOOKUP($C170,'2.사회적인구 행정구역별 집계'!$C$6:$M$73,2,FALSE)),0,(VLOOKUP($C170,'2.사회적인구 행정구역별 집계'!$C$6:$M$73,11,FALSE)-VLOOKUP($C170,'2.사회적인구 행정구역별 집계'!$C$6:$M$73,6,FALSE)))</f>
        <v>0</v>
      </c>
      <c r="V170" s="189">
        <f t="shared" si="82"/>
        <v>90</v>
      </c>
      <c r="W170" s="189">
        <f t="shared" si="83"/>
        <v>90</v>
      </c>
      <c r="X170" s="189">
        <f t="shared" si="83"/>
        <v>89</v>
      </c>
      <c r="Y170" s="189">
        <f t="shared" si="84"/>
        <v>88</v>
      </c>
      <c r="Z170" s="189">
        <f t="shared" si="85"/>
        <v>90</v>
      </c>
      <c r="AA170" s="189">
        <f t="shared" si="86"/>
        <v>92</v>
      </c>
    </row>
    <row r="171" spans="1:27" ht="18" customHeight="1">
      <c r="A171" s="194" t="s">
        <v>1393</v>
      </c>
      <c r="B171" s="194" t="s">
        <v>1399</v>
      </c>
      <c r="C171" s="197" t="s">
        <v>286</v>
      </c>
      <c r="D171" s="192">
        <f>VLOOKUP($C171,'[7]2.생잔모형인구'!$C$5:$J$499,2,FALSE)</f>
        <v>112</v>
      </c>
      <c r="E171" s="201">
        <f>VLOOKUP($C171,'[7]2.생잔모형인구'!$C$5:$J$499,4,FALSE)</f>
        <v>115</v>
      </c>
      <c r="F171" s="201">
        <f>VLOOKUP($C171,'[7]2.생잔모형인구'!$C$5:$J$499,5,FALSE)</f>
        <v>113</v>
      </c>
      <c r="G171" s="201">
        <f>VLOOKUP($C171,'[7]2.생잔모형인구'!$C$5:$J$499,6,FALSE)</f>
        <v>116</v>
      </c>
      <c r="H171" s="201">
        <f>VLOOKUP($C171,'[7]2.생잔모형인구'!$C$5:$J$499,7,FALSE)</f>
        <v>118</v>
      </c>
      <c r="I171" s="201">
        <f>VLOOKUP($C171,'[7]2.생잔모형인구'!$C$5:$J$499,8,FALSE)</f>
        <v>120</v>
      </c>
      <c r="J171" s="206">
        <f>ROUND(P$5*'[7]2.생잔모형인구'!$E169,0)</f>
        <v>0</v>
      </c>
      <c r="K171" s="206">
        <f>ROUND(Q$5*'[7]2.생잔모형인구'!$E169,0)</f>
        <v>3</v>
      </c>
      <c r="L171" s="206">
        <f>ROUND(R$5*'[7]2.생잔모형인구'!$E169,0)</f>
        <v>3</v>
      </c>
      <c r="M171" s="206">
        <f>ROUND(S$5*'[7]2.생잔모형인구'!$E169,0)</f>
        <v>6</v>
      </c>
      <c r="N171" s="206">
        <f>ROUND(T$5*'[7]2.생잔모형인구'!$E169,0)</f>
        <v>6</v>
      </c>
      <c r="O171" s="206">
        <f>ROUND(U$5*'[7]2.생잔모형인구'!$E169,0)</f>
        <v>6</v>
      </c>
      <c r="P171" s="204">
        <v>0</v>
      </c>
      <c r="Q171" s="204"/>
      <c r="R171" s="206">
        <f>IF(ISERROR(VLOOKUP($C171,'2.사회적인구 행정구역별 집계'!$C$6:$M$73,2,FALSE)),0,(VLOOKUP($C171,'2.사회적인구 행정구역별 집계'!$C$6:$M$73,8,FALSE)-VLOOKUP($C171,'2.사회적인구 행정구역별 집계'!$C$6:$M$73,3,FALSE)))</f>
        <v>0</v>
      </c>
      <c r="S171" s="206">
        <f>IF(ISERROR(VLOOKUP($C171,'2.사회적인구 행정구역별 집계'!$C$6:$M$73,2,FALSE)),0,(VLOOKUP($C171,'2.사회적인구 행정구역별 집계'!$C$6:$M$73,9,FALSE)-VLOOKUP($C171,'2.사회적인구 행정구역별 집계'!$C$6:$M$73,4,FALSE)))</f>
        <v>0</v>
      </c>
      <c r="T171" s="206">
        <f>IF(ISERROR(VLOOKUP($C171,'2.사회적인구 행정구역별 집계'!$C$6:$M$73,2,FALSE)),0,(VLOOKUP($C171,'2.사회적인구 행정구역별 집계'!$C$6:$M$73,10,FALSE)-VLOOKUP($C171,'2.사회적인구 행정구역별 집계'!$C$6:$M$73,5,FALSE)))</f>
        <v>0</v>
      </c>
      <c r="U171" s="206">
        <f>IF(ISERROR(VLOOKUP($C171,'2.사회적인구 행정구역별 집계'!$C$6:$M$73,2,FALSE)),0,(VLOOKUP($C171,'2.사회적인구 행정구역별 집계'!$C$6:$M$73,11,FALSE)-VLOOKUP($C171,'2.사회적인구 행정구역별 집계'!$C$6:$M$73,6,FALSE)))</f>
        <v>0</v>
      </c>
      <c r="V171" s="189">
        <f t="shared" si="82"/>
        <v>112</v>
      </c>
      <c r="W171" s="189">
        <f t="shared" si="83"/>
        <v>112</v>
      </c>
      <c r="X171" s="189">
        <f t="shared" si="83"/>
        <v>110</v>
      </c>
      <c r="Y171" s="189">
        <f t="shared" si="84"/>
        <v>110</v>
      </c>
      <c r="Z171" s="189">
        <f t="shared" si="85"/>
        <v>112</v>
      </c>
      <c r="AA171" s="189">
        <f t="shared" si="86"/>
        <v>114</v>
      </c>
    </row>
    <row r="172" spans="1:27" ht="18" customHeight="1">
      <c r="A172" s="194" t="s">
        <v>1393</v>
      </c>
      <c r="B172" s="194" t="s">
        <v>1399</v>
      </c>
      <c r="C172" s="197" t="s">
        <v>287</v>
      </c>
      <c r="D172" s="192">
        <f>VLOOKUP($C172,'[7]2.생잔모형인구'!$C$5:$J$499,2,FALSE)</f>
        <v>163</v>
      </c>
      <c r="E172" s="201">
        <f>VLOOKUP($C172,'[7]2.생잔모형인구'!$C$5:$J$499,4,FALSE)</f>
        <v>167</v>
      </c>
      <c r="F172" s="201">
        <f>VLOOKUP($C172,'[7]2.생잔모형인구'!$C$5:$J$499,5,FALSE)</f>
        <v>165</v>
      </c>
      <c r="G172" s="201">
        <f>VLOOKUP($C172,'[7]2.생잔모형인구'!$C$5:$J$499,6,FALSE)</f>
        <v>168</v>
      </c>
      <c r="H172" s="201">
        <f>VLOOKUP($C172,'[7]2.생잔모형인구'!$C$5:$J$499,7,FALSE)</f>
        <v>172</v>
      </c>
      <c r="I172" s="201">
        <f>VLOOKUP($C172,'[7]2.생잔모형인구'!$C$5:$J$499,8,FALSE)</f>
        <v>175</v>
      </c>
      <c r="J172" s="206">
        <f>ROUND(P$5*'[7]2.생잔모형인구'!$E170,0)</f>
        <v>0</v>
      </c>
      <c r="K172" s="206">
        <f>ROUND(Q$5*'[7]2.생잔모형인구'!$E170,0)</f>
        <v>4</v>
      </c>
      <c r="L172" s="206">
        <f>ROUND(R$5*'[7]2.생잔모형인구'!$E170,0)</f>
        <v>4</v>
      </c>
      <c r="M172" s="206">
        <f>ROUND(S$5*'[7]2.생잔모형인구'!$E170,0)</f>
        <v>9</v>
      </c>
      <c r="N172" s="206">
        <f>ROUND(T$5*'[7]2.생잔모형인구'!$E170,0)</f>
        <v>9</v>
      </c>
      <c r="O172" s="206">
        <f>ROUND(U$5*'[7]2.생잔모형인구'!$E170,0)</f>
        <v>9</v>
      </c>
      <c r="P172" s="204">
        <v>0</v>
      </c>
      <c r="Q172" s="204"/>
      <c r="R172" s="206">
        <f>IF(ISERROR(VLOOKUP($C172,'2.사회적인구 행정구역별 집계'!$C$6:$M$73,2,FALSE)),0,(VLOOKUP($C172,'2.사회적인구 행정구역별 집계'!$C$6:$M$73,8,FALSE)-VLOOKUP($C172,'2.사회적인구 행정구역별 집계'!$C$6:$M$73,3,FALSE)))</f>
        <v>0</v>
      </c>
      <c r="S172" s="206">
        <f>IF(ISERROR(VLOOKUP($C172,'2.사회적인구 행정구역별 집계'!$C$6:$M$73,2,FALSE)),0,(VLOOKUP($C172,'2.사회적인구 행정구역별 집계'!$C$6:$M$73,9,FALSE)-VLOOKUP($C172,'2.사회적인구 행정구역별 집계'!$C$6:$M$73,4,FALSE)))</f>
        <v>0</v>
      </c>
      <c r="T172" s="206">
        <f>IF(ISERROR(VLOOKUP($C172,'2.사회적인구 행정구역별 집계'!$C$6:$M$73,2,FALSE)),0,(VLOOKUP($C172,'2.사회적인구 행정구역별 집계'!$C$6:$M$73,10,FALSE)-VLOOKUP($C172,'2.사회적인구 행정구역별 집계'!$C$6:$M$73,5,FALSE)))</f>
        <v>0</v>
      </c>
      <c r="U172" s="206">
        <f>IF(ISERROR(VLOOKUP($C172,'2.사회적인구 행정구역별 집계'!$C$6:$M$73,2,FALSE)),0,(VLOOKUP($C172,'2.사회적인구 행정구역별 집계'!$C$6:$M$73,11,FALSE)-VLOOKUP($C172,'2.사회적인구 행정구역별 집계'!$C$6:$M$73,6,FALSE)))</f>
        <v>0</v>
      </c>
      <c r="V172" s="189">
        <f t="shared" si="82"/>
        <v>163</v>
      </c>
      <c r="W172" s="189">
        <f t="shared" si="83"/>
        <v>163</v>
      </c>
      <c r="X172" s="189">
        <f t="shared" si="83"/>
        <v>161</v>
      </c>
      <c r="Y172" s="189">
        <f t="shared" si="84"/>
        <v>159</v>
      </c>
      <c r="Z172" s="189">
        <f t="shared" si="85"/>
        <v>163</v>
      </c>
      <c r="AA172" s="189">
        <f t="shared" si="86"/>
        <v>166</v>
      </c>
    </row>
    <row r="173" spans="1:27" ht="18" customHeight="1">
      <c r="A173" s="194" t="s">
        <v>1393</v>
      </c>
      <c r="B173" s="194" t="s">
        <v>1400</v>
      </c>
      <c r="C173" s="197" t="s">
        <v>288</v>
      </c>
      <c r="D173" s="192">
        <f>VLOOKUP($C173,'[7]2.생잔모형인구'!$C$5:$J$499,2,FALSE)</f>
        <v>63</v>
      </c>
      <c r="E173" s="201">
        <f>VLOOKUP($C173,'[7]2.생잔모형인구'!$C$5:$J$499,4,FALSE)</f>
        <v>65</v>
      </c>
      <c r="F173" s="201">
        <f>VLOOKUP($C173,'[7]2.생잔모형인구'!$C$5:$J$499,5,FALSE)</f>
        <v>64</v>
      </c>
      <c r="G173" s="201">
        <f>VLOOKUP($C173,'[7]2.생잔모형인구'!$C$5:$J$499,6,FALSE)</f>
        <v>65</v>
      </c>
      <c r="H173" s="201">
        <f>VLOOKUP($C173,'[7]2.생잔모형인구'!$C$5:$J$499,7,FALSE)</f>
        <v>67</v>
      </c>
      <c r="I173" s="201">
        <f>VLOOKUP($C173,'[7]2.생잔모형인구'!$C$5:$J$499,8,FALSE)</f>
        <v>68</v>
      </c>
      <c r="J173" s="206">
        <f>ROUND(P$5*'[7]2.생잔모형인구'!$E171,0)</f>
        <v>0</v>
      </c>
      <c r="K173" s="206">
        <f>ROUND(Q$5*'[7]2.생잔모형인구'!$E171,0)</f>
        <v>2</v>
      </c>
      <c r="L173" s="206">
        <f>ROUND(R$5*'[7]2.생잔모형인구'!$E171,0)</f>
        <v>2</v>
      </c>
      <c r="M173" s="206">
        <f>ROUND(S$5*'[7]2.생잔모형인구'!$E171,0)</f>
        <v>4</v>
      </c>
      <c r="N173" s="206">
        <f>ROUND(T$5*'[7]2.생잔모형인구'!$E171,0)</f>
        <v>4</v>
      </c>
      <c r="O173" s="206">
        <f>ROUND(U$5*'[7]2.생잔모형인구'!$E171,0)</f>
        <v>4</v>
      </c>
      <c r="P173" s="204">
        <v>0</v>
      </c>
      <c r="Q173" s="204"/>
      <c r="R173" s="206">
        <f>IF(ISERROR(VLOOKUP($C173,'2.사회적인구 행정구역별 집계'!$C$6:$M$73,2,FALSE)),0,(VLOOKUP($C173,'2.사회적인구 행정구역별 집계'!$C$6:$M$73,8,FALSE)-VLOOKUP($C173,'2.사회적인구 행정구역별 집계'!$C$6:$M$73,3,FALSE)))</f>
        <v>0</v>
      </c>
      <c r="S173" s="206">
        <f>IF(ISERROR(VLOOKUP($C173,'2.사회적인구 행정구역별 집계'!$C$6:$M$73,2,FALSE)),0,(VLOOKUP($C173,'2.사회적인구 행정구역별 집계'!$C$6:$M$73,9,FALSE)-VLOOKUP($C173,'2.사회적인구 행정구역별 집계'!$C$6:$M$73,4,FALSE)))</f>
        <v>0</v>
      </c>
      <c r="T173" s="206">
        <f>IF(ISERROR(VLOOKUP($C173,'2.사회적인구 행정구역별 집계'!$C$6:$M$73,2,FALSE)),0,(VLOOKUP($C173,'2.사회적인구 행정구역별 집계'!$C$6:$M$73,10,FALSE)-VLOOKUP($C173,'2.사회적인구 행정구역별 집계'!$C$6:$M$73,5,FALSE)))</f>
        <v>0</v>
      </c>
      <c r="U173" s="206">
        <f>IF(ISERROR(VLOOKUP($C173,'2.사회적인구 행정구역별 집계'!$C$6:$M$73,2,FALSE)),0,(VLOOKUP($C173,'2.사회적인구 행정구역별 집계'!$C$6:$M$73,11,FALSE)-VLOOKUP($C173,'2.사회적인구 행정구역별 집계'!$C$6:$M$73,6,FALSE)))</f>
        <v>0</v>
      </c>
      <c r="V173" s="189">
        <f t="shared" si="82"/>
        <v>63</v>
      </c>
      <c r="W173" s="189">
        <f t="shared" si="83"/>
        <v>63</v>
      </c>
      <c r="X173" s="189">
        <f t="shared" si="83"/>
        <v>62</v>
      </c>
      <c r="Y173" s="189">
        <f t="shared" si="84"/>
        <v>61</v>
      </c>
      <c r="Z173" s="189">
        <f t="shared" si="85"/>
        <v>63</v>
      </c>
      <c r="AA173" s="189">
        <f t="shared" si="86"/>
        <v>64</v>
      </c>
    </row>
    <row r="174" spans="1:27" ht="18" customHeight="1">
      <c r="A174" s="194" t="s">
        <v>1393</v>
      </c>
      <c r="B174" s="194" t="s">
        <v>1400</v>
      </c>
      <c r="C174" s="197" t="s">
        <v>289</v>
      </c>
      <c r="D174" s="192">
        <f>VLOOKUP($C174,'[7]2.생잔모형인구'!$C$5:$J$499,2,FALSE)</f>
        <v>91</v>
      </c>
      <c r="E174" s="201">
        <f>VLOOKUP($C174,'[7]2.생잔모형인구'!$C$5:$J$499,4,FALSE)</f>
        <v>93</v>
      </c>
      <c r="F174" s="201">
        <f>VLOOKUP($C174,'[7]2.생잔모형인구'!$C$5:$J$499,5,FALSE)</f>
        <v>92</v>
      </c>
      <c r="G174" s="201">
        <f>VLOOKUP($C174,'[7]2.생잔모형인구'!$C$5:$J$499,6,FALSE)</f>
        <v>94</v>
      </c>
      <c r="H174" s="201">
        <f>VLOOKUP($C174,'[7]2.생잔모형인구'!$C$5:$J$499,7,FALSE)</f>
        <v>96</v>
      </c>
      <c r="I174" s="201">
        <f>VLOOKUP($C174,'[7]2.생잔모형인구'!$C$5:$J$499,8,FALSE)</f>
        <v>98</v>
      </c>
      <c r="J174" s="206">
        <f>ROUND(P$5*'[7]2.생잔모형인구'!$E172,0)</f>
        <v>0</v>
      </c>
      <c r="K174" s="206">
        <f>ROUND(Q$5*'[7]2.생잔모형인구'!$E172,0)</f>
        <v>2</v>
      </c>
      <c r="L174" s="206">
        <f>ROUND(R$5*'[7]2.생잔모형인구'!$E172,0)</f>
        <v>2</v>
      </c>
      <c r="M174" s="206">
        <f>ROUND(S$5*'[7]2.생잔모형인구'!$E172,0)</f>
        <v>5</v>
      </c>
      <c r="N174" s="206">
        <f>ROUND(T$5*'[7]2.생잔모형인구'!$E172,0)</f>
        <v>5</v>
      </c>
      <c r="O174" s="206">
        <f>ROUND(U$5*'[7]2.생잔모형인구'!$E172,0)</f>
        <v>5</v>
      </c>
      <c r="P174" s="204">
        <v>0</v>
      </c>
      <c r="Q174" s="204"/>
      <c r="R174" s="206">
        <f>IF(ISERROR(VLOOKUP($C174,'2.사회적인구 행정구역별 집계'!$C$6:$M$73,2,FALSE)),0,(VLOOKUP($C174,'2.사회적인구 행정구역별 집계'!$C$6:$M$73,8,FALSE)-VLOOKUP($C174,'2.사회적인구 행정구역별 집계'!$C$6:$M$73,3,FALSE)))</f>
        <v>0</v>
      </c>
      <c r="S174" s="206">
        <f>IF(ISERROR(VLOOKUP($C174,'2.사회적인구 행정구역별 집계'!$C$6:$M$73,2,FALSE)),0,(VLOOKUP($C174,'2.사회적인구 행정구역별 집계'!$C$6:$M$73,9,FALSE)-VLOOKUP($C174,'2.사회적인구 행정구역별 집계'!$C$6:$M$73,4,FALSE)))</f>
        <v>0</v>
      </c>
      <c r="T174" s="206">
        <f>IF(ISERROR(VLOOKUP($C174,'2.사회적인구 행정구역별 집계'!$C$6:$M$73,2,FALSE)),0,(VLOOKUP($C174,'2.사회적인구 행정구역별 집계'!$C$6:$M$73,10,FALSE)-VLOOKUP($C174,'2.사회적인구 행정구역별 집계'!$C$6:$M$73,5,FALSE)))</f>
        <v>0</v>
      </c>
      <c r="U174" s="206">
        <f>IF(ISERROR(VLOOKUP($C174,'2.사회적인구 행정구역별 집계'!$C$6:$M$73,2,FALSE)),0,(VLOOKUP($C174,'2.사회적인구 행정구역별 집계'!$C$6:$M$73,11,FALSE)-VLOOKUP($C174,'2.사회적인구 행정구역별 집계'!$C$6:$M$73,6,FALSE)))</f>
        <v>0</v>
      </c>
      <c r="V174" s="189">
        <f t="shared" si="82"/>
        <v>91</v>
      </c>
      <c r="W174" s="189">
        <f t="shared" si="83"/>
        <v>91</v>
      </c>
      <c r="X174" s="189">
        <f t="shared" si="83"/>
        <v>90</v>
      </c>
      <c r="Y174" s="189">
        <f t="shared" si="84"/>
        <v>89</v>
      </c>
      <c r="Z174" s="189">
        <f t="shared" si="85"/>
        <v>91</v>
      </c>
      <c r="AA174" s="189">
        <f t="shared" si="86"/>
        <v>93</v>
      </c>
    </row>
    <row r="175" spans="1:27" ht="18" customHeight="1">
      <c r="A175" s="194" t="s">
        <v>1393</v>
      </c>
      <c r="B175" s="194" t="s">
        <v>1401</v>
      </c>
      <c r="C175" s="197" t="s">
        <v>290</v>
      </c>
      <c r="D175" s="192">
        <f>VLOOKUP($C175,'[7]2.생잔모형인구'!$C$5:$J$499,2,FALSE)</f>
        <v>111</v>
      </c>
      <c r="E175" s="201">
        <f>VLOOKUP($C175,'[7]2.생잔모형인구'!$C$5:$J$499,4,FALSE)</f>
        <v>114</v>
      </c>
      <c r="F175" s="201">
        <f>VLOOKUP($C175,'[7]2.생잔모형인구'!$C$5:$J$499,5,FALSE)</f>
        <v>112</v>
      </c>
      <c r="G175" s="201">
        <f>VLOOKUP($C175,'[7]2.생잔모형인구'!$C$5:$J$499,6,FALSE)</f>
        <v>115</v>
      </c>
      <c r="H175" s="201">
        <f>VLOOKUP($C175,'[7]2.생잔모형인구'!$C$5:$J$499,7,FALSE)</f>
        <v>117</v>
      </c>
      <c r="I175" s="201">
        <f>VLOOKUP($C175,'[7]2.생잔모형인구'!$C$5:$J$499,8,FALSE)</f>
        <v>119</v>
      </c>
      <c r="J175" s="206">
        <f>ROUND(P$5*'[7]2.생잔모형인구'!$E173,0)</f>
        <v>0</v>
      </c>
      <c r="K175" s="206">
        <f>ROUND(Q$5*'[7]2.생잔모형인구'!$E173,0)</f>
        <v>3</v>
      </c>
      <c r="L175" s="206">
        <f>ROUND(R$5*'[7]2.생잔모형인구'!$E173,0)</f>
        <v>3</v>
      </c>
      <c r="M175" s="206">
        <f>ROUND(S$5*'[7]2.생잔모형인구'!$E173,0)</f>
        <v>6</v>
      </c>
      <c r="N175" s="206">
        <f>ROUND(T$5*'[7]2.생잔모형인구'!$E173,0)</f>
        <v>6</v>
      </c>
      <c r="O175" s="206">
        <f>ROUND(U$5*'[7]2.생잔모형인구'!$E173,0)</f>
        <v>6</v>
      </c>
      <c r="P175" s="204">
        <v>0</v>
      </c>
      <c r="Q175" s="204"/>
      <c r="R175" s="206">
        <f>IF(ISERROR(VLOOKUP($C175,'2.사회적인구 행정구역별 집계'!$C$6:$M$73,2,FALSE)),0,(VLOOKUP($C175,'2.사회적인구 행정구역별 집계'!$C$6:$M$73,8,FALSE)-VLOOKUP($C175,'2.사회적인구 행정구역별 집계'!$C$6:$M$73,3,FALSE)))</f>
        <v>0</v>
      </c>
      <c r="S175" s="206">
        <f>IF(ISERROR(VLOOKUP($C175,'2.사회적인구 행정구역별 집계'!$C$6:$M$73,2,FALSE)),0,(VLOOKUP($C175,'2.사회적인구 행정구역별 집계'!$C$6:$M$73,9,FALSE)-VLOOKUP($C175,'2.사회적인구 행정구역별 집계'!$C$6:$M$73,4,FALSE)))</f>
        <v>0</v>
      </c>
      <c r="T175" s="206">
        <f>IF(ISERROR(VLOOKUP($C175,'2.사회적인구 행정구역별 집계'!$C$6:$M$73,2,FALSE)),0,(VLOOKUP($C175,'2.사회적인구 행정구역별 집계'!$C$6:$M$73,10,FALSE)-VLOOKUP($C175,'2.사회적인구 행정구역별 집계'!$C$6:$M$73,5,FALSE)))</f>
        <v>0</v>
      </c>
      <c r="U175" s="206">
        <f>IF(ISERROR(VLOOKUP($C175,'2.사회적인구 행정구역별 집계'!$C$6:$M$73,2,FALSE)),0,(VLOOKUP($C175,'2.사회적인구 행정구역별 집계'!$C$6:$M$73,11,FALSE)-VLOOKUP($C175,'2.사회적인구 행정구역별 집계'!$C$6:$M$73,6,FALSE)))</f>
        <v>0</v>
      </c>
      <c r="V175" s="189">
        <f t="shared" si="82"/>
        <v>111</v>
      </c>
      <c r="W175" s="189">
        <f t="shared" si="83"/>
        <v>111</v>
      </c>
      <c r="X175" s="189">
        <f t="shared" si="83"/>
        <v>109</v>
      </c>
      <c r="Y175" s="189">
        <f t="shared" si="84"/>
        <v>109</v>
      </c>
      <c r="Z175" s="189">
        <f t="shared" si="85"/>
        <v>111</v>
      </c>
      <c r="AA175" s="189">
        <f t="shared" si="86"/>
        <v>113</v>
      </c>
    </row>
    <row r="176" spans="1:27" ht="18" customHeight="1">
      <c r="A176" s="194" t="s">
        <v>1393</v>
      </c>
      <c r="B176" s="194" t="s">
        <v>1401</v>
      </c>
      <c r="C176" s="197" t="s">
        <v>291</v>
      </c>
      <c r="D176" s="192">
        <f>VLOOKUP($C176,'[7]2.생잔모형인구'!$C$5:$J$499,2,FALSE)</f>
        <v>144</v>
      </c>
      <c r="E176" s="201">
        <f>VLOOKUP($C176,'[7]2.생잔모형인구'!$C$5:$J$499,4,FALSE)</f>
        <v>148</v>
      </c>
      <c r="F176" s="201">
        <f>VLOOKUP($C176,'[7]2.생잔모형인구'!$C$5:$J$499,5,FALSE)</f>
        <v>146</v>
      </c>
      <c r="G176" s="201">
        <f>VLOOKUP($C176,'[7]2.생잔모형인구'!$C$5:$J$499,6,FALSE)</f>
        <v>149</v>
      </c>
      <c r="H176" s="201">
        <f>VLOOKUP($C176,'[7]2.생잔모형인구'!$C$5:$J$499,7,FALSE)</f>
        <v>152</v>
      </c>
      <c r="I176" s="201">
        <f>VLOOKUP($C176,'[7]2.생잔모형인구'!$C$5:$J$499,8,FALSE)</f>
        <v>155</v>
      </c>
      <c r="J176" s="206">
        <f>ROUND(P$5*'[7]2.생잔모형인구'!$E174,0)</f>
        <v>0</v>
      </c>
      <c r="K176" s="206">
        <f>ROUND(Q$5*'[7]2.생잔모형인구'!$E174,0)</f>
        <v>4</v>
      </c>
      <c r="L176" s="206">
        <f>ROUND(R$5*'[7]2.생잔모형인구'!$E174,0)</f>
        <v>4</v>
      </c>
      <c r="M176" s="206">
        <f>ROUND(S$5*'[7]2.생잔모형인구'!$E174,0)</f>
        <v>8</v>
      </c>
      <c r="N176" s="206">
        <f>ROUND(T$5*'[7]2.생잔모형인구'!$E174,0)</f>
        <v>8</v>
      </c>
      <c r="O176" s="206">
        <f>ROUND(U$5*'[7]2.생잔모형인구'!$E174,0)</f>
        <v>8</v>
      </c>
      <c r="P176" s="204">
        <v>0</v>
      </c>
      <c r="Q176" s="204"/>
      <c r="R176" s="206">
        <f>IF(ISERROR(VLOOKUP($C176,'2.사회적인구 행정구역별 집계'!$C$6:$M$73,2,FALSE)),0,(VLOOKUP($C176,'2.사회적인구 행정구역별 집계'!$C$6:$M$73,8,FALSE)-VLOOKUP($C176,'2.사회적인구 행정구역별 집계'!$C$6:$M$73,3,FALSE)))</f>
        <v>0</v>
      </c>
      <c r="S176" s="206">
        <f>IF(ISERROR(VLOOKUP($C176,'2.사회적인구 행정구역별 집계'!$C$6:$M$73,2,FALSE)),0,(VLOOKUP($C176,'2.사회적인구 행정구역별 집계'!$C$6:$M$73,9,FALSE)-VLOOKUP($C176,'2.사회적인구 행정구역별 집계'!$C$6:$M$73,4,FALSE)))</f>
        <v>0</v>
      </c>
      <c r="T176" s="206">
        <f>IF(ISERROR(VLOOKUP($C176,'2.사회적인구 행정구역별 집계'!$C$6:$M$73,2,FALSE)),0,(VLOOKUP($C176,'2.사회적인구 행정구역별 집계'!$C$6:$M$73,10,FALSE)-VLOOKUP($C176,'2.사회적인구 행정구역별 집계'!$C$6:$M$73,5,FALSE)))</f>
        <v>0</v>
      </c>
      <c r="U176" s="206">
        <f>IF(ISERROR(VLOOKUP($C176,'2.사회적인구 행정구역별 집계'!$C$6:$M$73,2,FALSE)),0,(VLOOKUP($C176,'2.사회적인구 행정구역별 집계'!$C$6:$M$73,11,FALSE)-VLOOKUP($C176,'2.사회적인구 행정구역별 집계'!$C$6:$M$73,6,FALSE)))</f>
        <v>0</v>
      </c>
      <c r="V176" s="189">
        <f t="shared" si="82"/>
        <v>144</v>
      </c>
      <c r="W176" s="189">
        <f t="shared" si="83"/>
        <v>144</v>
      </c>
      <c r="X176" s="189">
        <f t="shared" si="83"/>
        <v>142</v>
      </c>
      <c r="Y176" s="189">
        <f t="shared" si="84"/>
        <v>141</v>
      </c>
      <c r="Z176" s="189">
        <f t="shared" si="85"/>
        <v>144</v>
      </c>
      <c r="AA176" s="189">
        <f t="shared" si="86"/>
        <v>147</v>
      </c>
    </row>
    <row r="177" spans="1:27" ht="18" customHeight="1">
      <c r="A177" s="194" t="s">
        <v>1393</v>
      </c>
      <c r="B177" s="194" t="s">
        <v>1402</v>
      </c>
      <c r="C177" s="197" t="s">
        <v>292</v>
      </c>
      <c r="D177" s="192">
        <f>VLOOKUP($C177,'[7]2.생잔모형인구'!$C$5:$J$499,2,FALSE)</f>
        <v>126</v>
      </c>
      <c r="E177" s="201">
        <f>VLOOKUP($C177,'[7]2.생잔모형인구'!$C$5:$J$499,4,FALSE)</f>
        <v>129</v>
      </c>
      <c r="F177" s="201">
        <f>VLOOKUP($C177,'[7]2.생잔모형인구'!$C$5:$J$499,5,FALSE)</f>
        <v>127</v>
      </c>
      <c r="G177" s="201">
        <f>VLOOKUP($C177,'[7]2.생잔모형인구'!$C$5:$J$499,6,FALSE)</f>
        <v>130</v>
      </c>
      <c r="H177" s="201">
        <f>VLOOKUP($C177,'[7]2.생잔모형인구'!$C$5:$J$499,7,FALSE)</f>
        <v>133</v>
      </c>
      <c r="I177" s="201">
        <f>VLOOKUP($C177,'[7]2.생잔모형인구'!$C$5:$J$499,8,FALSE)</f>
        <v>135</v>
      </c>
      <c r="J177" s="206">
        <f>ROUND(P$5*'[7]2.생잔모형인구'!$E175,0)</f>
        <v>0</v>
      </c>
      <c r="K177" s="206">
        <f>ROUND(Q$5*'[7]2.생잔모형인구'!$E175,0)</f>
        <v>3</v>
      </c>
      <c r="L177" s="206">
        <f>ROUND(R$5*'[7]2.생잔모형인구'!$E175,0)</f>
        <v>3</v>
      </c>
      <c r="M177" s="206">
        <f>ROUND(S$5*'[7]2.생잔모형인구'!$E175,0)</f>
        <v>7</v>
      </c>
      <c r="N177" s="206">
        <f>ROUND(T$5*'[7]2.생잔모형인구'!$E175,0)</f>
        <v>7</v>
      </c>
      <c r="O177" s="206">
        <f>ROUND(U$5*'[7]2.생잔모형인구'!$E175,0)</f>
        <v>7</v>
      </c>
      <c r="P177" s="204">
        <v>0</v>
      </c>
      <c r="Q177" s="204"/>
      <c r="R177" s="206">
        <f>IF(ISERROR(VLOOKUP($C177,'2.사회적인구 행정구역별 집계'!$C$6:$M$73,2,FALSE)),0,(VLOOKUP($C177,'2.사회적인구 행정구역별 집계'!$C$6:$M$73,8,FALSE)-VLOOKUP($C177,'2.사회적인구 행정구역별 집계'!$C$6:$M$73,3,FALSE)))</f>
        <v>0</v>
      </c>
      <c r="S177" s="206">
        <f>IF(ISERROR(VLOOKUP($C177,'2.사회적인구 행정구역별 집계'!$C$6:$M$73,2,FALSE)),0,(VLOOKUP($C177,'2.사회적인구 행정구역별 집계'!$C$6:$M$73,9,FALSE)-VLOOKUP($C177,'2.사회적인구 행정구역별 집계'!$C$6:$M$73,4,FALSE)))</f>
        <v>0</v>
      </c>
      <c r="T177" s="206">
        <f>IF(ISERROR(VLOOKUP($C177,'2.사회적인구 행정구역별 집계'!$C$6:$M$73,2,FALSE)),0,(VLOOKUP($C177,'2.사회적인구 행정구역별 집계'!$C$6:$M$73,10,FALSE)-VLOOKUP($C177,'2.사회적인구 행정구역별 집계'!$C$6:$M$73,5,FALSE)))</f>
        <v>0</v>
      </c>
      <c r="U177" s="206">
        <f>IF(ISERROR(VLOOKUP($C177,'2.사회적인구 행정구역별 집계'!$C$6:$M$73,2,FALSE)),0,(VLOOKUP($C177,'2.사회적인구 행정구역별 집계'!$C$6:$M$73,11,FALSE)-VLOOKUP($C177,'2.사회적인구 행정구역별 집계'!$C$6:$M$73,6,FALSE)))</f>
        <v>0</v>
      </c>
      <c r="V177" s="189">
        <f t="shared" si="82"/>
        <v>126</v>
      </c>
      <c r="W177" s="189">
        <f t="shared" si="83"/>
        <v>126</v>
      </c>
      <c r="X177" s="189">
        <f t="shared" si="83"/>
        <v>124</v>
      </c>
      <c r="Y177" s="189">
        <f t="shared" si="84"/>
        <v>123</v>
      </c>
      <c r="Z177" s="189">
        <f t="shared" si="85"/>
        <v>126</v>
      </c>
      <c r="AA177" s="189">
        <f t="shared" si="86"/>
        <v>128</v>
      </c>
    </row>
    <row r="178" spans="1:27" ht="18" customHeight="1">
      <c r="A178" s="194" t="s">
        <v>1393</v>
      </c>
      <c r="B178" s="194" t="s">
        <v>1403</v>
      </c>
      <c r="C178" s="197" t="s">
        <v>293</v>
      </c>
      <c r="D178" s="192">
        <f>VLOOKUP($C178,'[7]2.생잔모형인구'!$C$5:$J$499,2,FALSE)</f>
        <v>141</v>
      </c>
      <c r="E178" s="201">
        <f>VLOOKUP($C178,'[7]2.생잔모형인구'!$C$5:$J$499,4,FALSE)</f>
        <v>145</v>
      </c>
      <c r="F178" s="201">
        <f>VLOOKUP($C178,'[7]2.생잔모형인구'!$C$5:$J$499,5,FALSE)</f>
        <v>143</v>
      </c>
      <c r="G178" s="201">
        <f>VLOOKUP($C178,'[7]2.생잔모형인구'!$C$5:$J$499,6,FALSE)</f>
        <v>146</v>
      </c>
      <c r="H178" s="201">
        <f>VLOOKUP($C178,'[7]2.생잔모형인구'!$C$5:$J$499,7,FALSE)</f>
        <v>149</v>
      </c>
      <c r="I178" s="201">
        <f>VLOOKUP($C178,'[7]2.생잔모형인구'!$C$5:$J$499,8,FALSE)</f>
        <v>151</v>
      </c>
      <c r="J178" s="206">
        <f>ROUND(P$5*'[7]2.생잔모형인구'!$E176,0)</f>
        <v>0</v>
      </c>
      <c r="K178" s="206">
        <f>ROUND(Q$5*'[7]2.생잔모형인구'!$E176,0)</f>
        <v>4</v>
      </c>
      <c r="L178" s="206">
        <f>ROUND(R$5*'[7]2.생잔모형인구'!$E176,0)</f>
        <v>4</v>
      </c>
      <c r="M178" s="206">
        <f>ROUND(S$5*'[7]2.생잔모형인구'!$E176,0)</f>
        <v>8</v>
      </c>
      <c r="N178" s="206">
        <f>ROUND(T$5*'[7]2.생잔모형인구'!$E176,0)</f>
        <v>8</v>
      </c>
      <c r="O178" s="206">
        <f>ROUND(U$5*'[7]2.생잔모형인구'!$E176,0)</f>
        <v>8</v>
      </c>
      <c r="P178" s="204">
        <v>0</v>
      </c>
      <c r="Q178" s="204"/>
      <c r="R178" s="206">
        <f>IF(ISERROR(VLOOKUP($C178,'2.사회적인구 행정구역별 집계'!$C$6:$M$73,2,FALSE)),0,(VLOOKUP($C178,'2.사회적인구 행정구역별 집계'!$C$6:$M$73,8,FALSE)-VLOOKUP($C178,'2.사회적인구 행정구역별 집계'!$C$6:$M$73,3,FALSE)))</f>
        <v>0</v>
      </c>
      <c r="S178" s="206">
        <f>IF(ISERROR(VLOOKUP($C178,'2.사회적인구 행정구역별 집계'!$C$6:$M$73,2,FALSE)),0,(VLOOKUP($C178,'2.사회적인구 행정구역별 집계'!$C$6:$M$73,9,FALSE)-VLOOKUP($C178,'2.사회적인구 행정구역별 집계'!$C$6:$M$73,4,FALSE)))</f>
        <v>0</v>
      </c>
      <c r="T178" s="206">
        <f>IF(ISERROR(VLOOKUP($C178,'2.사회적인구 행정구역별 집계'!$C$6:$M$73,2,FALSE)),0,(VLOOKUP($C178,'2.사회적인구 행정구역별 집계'!$C$6:$M$73,10,FALSE)-VLOOKUP($C178,'2.사회적인구 행정구역별 집계'!$C$6:$M$73,5,FALSE)))</f>
        <v>0</v>
      </c>
      <c r="U178" s="206">
        <f>IF(ISERROR(VLOOKUP($C178,'2.사회적인구 행정구역별 집계'!$C$6:$M$73,2,FALSE)),0,(VLOOKUP($C178,'2.사회적인구 행정구역별 집계'!$C$6:$M$73,11,FALSE)-VLOOKUP($C178,'2.사회적인구 행정구역별 집계'!$C$6:$M$73,6,FALSE)))</f>
        <v>0</v>
      </c>
      <c r="V178" s="189">
        <f t="shared" si="82"/>
        <v>141</v>
      </c>
      <c r="W178" s="189">
        <f t="shared" si="83"/>
        <v>141</v>
      </c>
      <c r="X178" s="189">
        <f t="shared" si="83"/>
        <v>139</v>
      </c>
      <c r="Y178" s="189">
        <f t="shared" si="84"/>
        <v>138</v>
      </c>
      <c r="Z178" s="189">
        <f t="shared" si="85"/>
        <v>141</v>
      </c>
      <c r="AA178" s="189">
        <f t="shared" si="86"/>
        <v>143</v>
      </c>
    </row>
    <row r="179" spans="1:27" ht="18" customHeight="1">
      <c r="A179" s="194" t="s">
        <v>1393</v>
      </c>
      <c r="B179" s="194" t="s">
        <v>1403</v>
      </c>
      <c r="C179" s="197" t="s">
        <v>294</v>
      </c>
      <c r="D179" s="192">
        <f>VLOOKUP($C179,'[7]2.생잔모형인구'!$C$5:$J$499,2,FALSE)</f>
        <v>107</v>
      </c>
      <c r="E179" s="201">
        <f>VLOOKUP($C179,'[7]2.생잔모형인구'!$C$5:$J$499,4,FALSE)</f>
        <v>110</v>
      </c>
      <c r="F179" s="201">
        <f>VLOOKUP($C179,'[7]2.생잔모형인구'!$C$5:$J$499,5,FALSE)</f>
        <v>108</v>
      </c>
      <c r="G179" s="201">
        <f>VLOOKUP($C179,'[7]2.생잔모형인구'!$C$5:$J$499,6,FALSE)</f>
        <v>111</v>
      </c>
      <c r="H179" s="201">
        <f>VLOOKUP($C179,'[7]2.생잔모형인구'!$C$5:$J$499,7,FALSE)</f>
        <v>113</v>
      </c>
      <c r="I179" s="201">
        <f>VLOOKUP($C179,'[7]2.생잔모형인구'!$C$5:$J$499,8,FALSE)</f>
        <v>115</v>
      </c>
      <c r="J179" s="206">
        <f>ROUND(P$5*'[7]2.생잔모형인구'!$E177,0)</f>
        <v>0</v>
      </c>
      <c r="K179" s="206">
        <f>ROUND(Q$5*'[7]2.생잔모형인구'!$E177,0)</f>
        <v>3</v>
      </c>
      <c r="L179" s="206">
        <f>ROUND(R$5*'[7]2.생잔모형인구'!$E177,0)</f>
        <v>3</v>
      </c>
      <c r="M179" s="206">
        <f>ROUND(S$5*'[7]2.생잔모형인구'!$E177,0)</f>
        <v>6</v>
      </c>
      <c r="N179" s="206">
        <f>ROUND(T$5*'[7]2.생잔모형인구'!$E177,0)</f>
        <v>6</v>
      </c>
      <c r="O179" s="206">
        <f>ROUND(U$5*'[7]2.생잔모형인구'!$E177,0)</f>
        <v>6</v>
      </c>
      <c r="P179" s="204">
        <v>0</v>
      </c>
      <c r="Q179" s="204"/>
      <c r="R179" s="206">
        <f>IF(ISERROR(VLOOKUP($C179,'2.사회적인구 행정구역별 집계'!$C$6:$M$73,2,FALSE)),0,(VLOOKUP($C179,'2.사회적인구 행정구역별 집계'!$C$6:$M$73,8,FALSE)-VLOOKUP($C179,'2.사회적인구 행정구역별 집계'!$C$6:$M$73,3,FALSE)))</f>
        <v>0</v>
      </c>
      <c r="S179" s="206">
        <f>IF(ISERROR(VLOOKUP($C179,'2.사회적인구 행정구역별 집계'!$C$6:$M$73,2,FALSE)),0,(VLOOKUP($C179,'2.사회적인구 행정구역별 집계'!$C$6:$M$73,9,FALSE)-VLOOKUP($C179,'2.사회적인구 행정구역별 집계'!$C$6:$M$73,4,FALSE)))</f>
        <v>0</v>
      </c>
      <c r="T179" s="206">
        <f>IF(ISERROR(VLOOKUP($C179,'2.사회적인구 행정구역별 집계'!$C$6:$M$73,2,FALSE)),0,(VLOOKUP($C179,'2.사회적인구 행정구역별 집계'!$C$6:$M$73,10,FALSE)-VLOOKUP($C179,'2.사회적인구 행정구역별 집계'!$C$6:$M$73,5,FALSE)))</f>
        <v>0</v>
      </c>
      <c r="U179" s="206">
        <f>IF(ISERROR(VLOOKUP($C179,'2.사회적인구 행정구역별 집계'!$C$6:$M$73,2,FALSE)),0,(VLOOKUP($C179,'2.사회적인구 행정구역별 집계'!$C$6:$M$73,11,FALSE)-VLOOKUP($C179,'2.사회적인구 행정구역별 집계'!$C$6:$M$73,6,FALSE)))</f>
        <v>0</v>
      </c>
      <c r="V179" s="189">
        <f t="shared" si="82"/>
        <v>107</v>
      </c>
      <c r="W179" s="189">
        <f t="shared" si="83"/>
        <v>107</v>
      </c>
      <c r="X179" s="189">
        <f t="shared" si="83"/>
        <v>105</v>
      </c>
      <c r="Y179" s="189">
        <f t="shared" si="84"/>
        <v>105</v>
      </c>
      <c r="Z179" s="189">
        <f t="shared" si="85"/>
        <v>107</v>
      </c>
      <c r="AA179" s="189">
        <f t="shared" si="86"/>
        <v>109</v>
      </c>
    </row>
    <row r="180" spans="1:27" ht="18" customHeight="1">
      <c r="A180" s="194" t="s">
        <v>1393</v>
      </c>
      <c r="B180" s="194" t="s">
        <v>1403</v>
      </c>
      <c r="C180" s="197" t="s">
        <v>295</v>
      </c>
      <c r="D180" s="192">
        <f>VLOOKUP($C180,'[7]2.생잔모형인구'!$C$5:$J$499,2,FALSE)</f>
        <v>71</v>
      </c>
      <c r="E180" s="201">
        <f>VLOOKUP($C180,'[7]2.생잔모형인구'!$C$5:$J$499,4,FALSE)</f>
        <v>73</v>
      </c>
      <c r="F180" s="201">
        <f>VLOOKUP($C180,'[7]2.생잔모형인구'!$C$5:$J$499,5,FALSE)</f>
        <v>72</v>
      </c>
      <c r="G180" s="201">
        <f>VLOOKUP($C180,'[7]2.생잔모형인구'!$C$5:$J$499,6,FALSE)</f>
        <v>73</v>
      </c>
      <c r="H180" s="201">
        <f>VLOOKUP($C180,'[7]2.생잔모형인구'!$C$5:$J$499,7,FALSE)</f>
        <v>75</v>
      </c>
      <c r="I180" s="201">
        <f>VLOOKUP($C180,'[7]2.생잔모형인구'!$C$5:$J$499,8,FALSE)</f>
        <v>76</v>
      </c>
      <c r="J180" s="206">
        <f>ROUND(P$5*'[7]2.생잔모형인구'!$E178,0)</f>
        <v>0</v>
      </c>
      <c r="K180" s="206">
        <f>ROUND(Q$5*'[7]2.생잔모형인구'!$E178,0)</f>
        <v>2</v>
      </c>
      <c r="L180" s="206">
        <f>ROUND(R$5*'[7]2.생잔모형인구'!$E178,0)</f>
        <v>2</v>
      </c>
      <c r="M180" s="206">
        <f>ROUND(S$5*'[7]2.생잔모형인구'!$E178,0)</f>
        <v>4</v>
      </c>
      <c r="N180" s="206">
        <f>ROUND(T$5*'[7]2.생잔모형인구'!$E178,0)</f>
        <v>4</v>
      </c>
      <c r="O180" s="206">
        <f>ROUND(U$5*'[7]2.생잔모형인구'!$E178,0)</f>
        <v>4</v>
      </c>
      <c r="P180" s="204">
        <v>0</v>
      </c>
      <c r="Q180" s="204"/>
      <c r="R180" s="206">
        <f>IF(ISERROR(VLOOKUP($C180,'2.사회적인구 행정구역별 집계'!$C$6:$M$73,2,FALSE)),0,(VLOOKUP($C180,'2.사회적인구 행정구역별 집계'!$C$6:$M$73,8,FALSE)-VLOOKUP($C180,'2.사회적인구 행정구역별 집계'!$C$6:$M$73,3,FALSE)))</f>
        <v>0</v>
      </c>
      <c r="S180" s="206">
        <f>IF(ISERROR(VLOOKUP($C180,'2.사회적인구 행정구역별 집계'!$C$6:$M$73,2,FALSE)),0,(VLOOKUP($C180,'2.사회적인구 행정구역별 집계'!$C$6:$M$73,9,FALSE)-VLOOKUP($C180,'2.사회적인구 행정구역별 집계'!$C$6:$M$73,4,FALSE)))</f>
        <v>0</v>
      </c>
      <c r="T180" s="206">
        <f>IF(ISERROR(VLOOKUP($C180,'2.사회적인구 행정구역별 집계'!$C$6:$M$73,2,FALSE)),0,(VLOOKUP($C180,'2.사회적인구 행정구역별 집계'!$C$6:$M$73,10,FALSE)-VLOOKUP($C180,'2.사회적인구 행정구역별 집계'!$C$6:$M$73,5,FALSE)))</f>
        <v>0</v>
      </c>
      <c r="U180" s="206">
        <f>IF(ISERROR(VLOOKUP($C180,'2.사회적인구 행정구역별 집계'!$C$6:$M$73,2,FALSE)),0,(VLOOKUP($C180,'2.사회적인구 행정구역별 집계'!$C$6:$M$73,11,FALSE)-VLOOKUP($C180,'2.사회적인구 행정구역별 집계'!$C$6:$M$73,6,FALSE)))</f>
        <v>0</v>
      </c>
      <c r="V180" s="189">
        <f t="shared" si="82"/>
        <v>71</v>
      </c>
      <c r="W180" s="189">
        <f t="shared" si="83"/>
        <v>71</v>
      </c>
      <c r="X180" s="189">
        <f t="shared" si="83"/>
        <v>70</v>
      </c>
      <c r="Y180" s="189">
        <f t="shared" si="84"/>
        <v>69</v>
      </c>
      <c r="Z180" s="189">
        <f t="shared" si="85"/>
        <v>71</v>
      </c>
      <c r="AA180" s="189">
        <f t="shared" si="86"/>
        <v>72</v>
      </c>
    </row>
    <row r="181" spans="1:27" ht="18" customHeight="1">
      <c r="A181" s="194" t="s">
        <v>1393</v>
      </c>
      <c r="B181" s="194" t="s">
        <v>1404</v>
      </c>
      <c r="C181" s="197" t="s">
        <v>296</v>
      </c>
      <c r="D181" s="192">
        <f>VLOOKUP($C181,'[7]2.생잔모형인구'!$C$5:$J$499,2,FALSE)</f>
        <v>161</v>
      </c>
      <c r="E181" s="201">
        <f>VLOOKUP($C181,'[7]2.생잔모형인구'!$C$5:$J$499,4,FALSE)</f>
        <v>165</v>
      </c>
      <c r="F181" s="201">
        <f>VLOOKUP($C181,'[7]2.생잔모형인구'!$C$5:$J$499,5,FALSE)</f>
        <v>163</v>
      </c>
      <c r="G181" s="201">
        <f>VLOOKUP($C181,'[7]2.생잔모형인구'!$C$5:$J$499,6,FALSE)</f>
        <v>166</v>
      </c>
      <c r="H181" s="201">
        <f>VLOOKUP($C181,'[7]2.생잔모형인구'!$C$5:$J$499,7,FALSE)</f>
        <v>170</v>
      </c>
      <c r="I181" s="201">
        <f>VLOOKUP($C181,'[7]2.생잔모형인구'!$C$5:$J$499,8,FALSE)</f>
        <v>173</v>
      </c>
      <c r="J181" s="206">
        <f>ROUND(P$5*'[7]2.생잔모형인구'!$E179,0)</f>
        <v>0</v>
      </c>
      <c r="K181" s="206">
        <f>ROUND(Q$5*'[7]2.생잔모형인구'!$E179,0)</f>
        <v>4</v>
      </c>
      <c r="L181" s="206">
        <f>ROUND(R$5*'[7]2.생잔모형인구'!$E179,0)</f>
        <v>4</v>
      </c>
      <c r="M181" s="206">
        <f>ROUND(S$5*'[7]2.생잔모형인구'!$E179,0)</f>
        <v>9</v>
      </c>
      <c r="N181" s="206">
        <f>ROUND(T$5*'[7]2.생잔모형인구'!$E179,0)</f>
        <v>9</v>
      </c>
      <c r="O181" s="206">
        <f>ROUND(U$5*'[7]2.생잔모형인구'!$E179,0)</f>
        <v>9</v>
      </c>
      <c r="P181" s="204">
        <v>0</v>
      </c>
      <c r="Q181" s="204"/>
      <c r="R181" s="206">
        <f>IF(ISERROR(VLOOKUP($C181,'2.사회적인구 행정구역별 집계'!$C$6:$M$73,2,FALSE)),0,(VLOOKUP($C181,'2.사회적인구 행정구역별 집계'!$C$6:$M$73,8,FALSE)-VLOOKUP($C181,'2.사회적인구 행정구역별 집계'!$C$6:$M$73,3,FALSE)))</f>
        <v>0</v>
      </c>
      <c r="S181" s="206">
        <f>IF(ISERROR(VLOOKUP($C181,'2.사회적인구 행정구역별 집계'!$C$6:$M$73,2,FALSE)),0,(VLOOKUP($C181,'2.사회적인구 행정구역별 집계'!$C$6:$M$73,9,FALSE)-VLOOKUP($C181,'2.사회적인구 행정구역별 집계'!$C$6:$M$73,4,FALSE)))</f>
        <v>0</v>
      </c>
      <c r="T181" s="206">
        <f>IF(ISERROR(VLOOKUP($C181,'2.사회적인구 행정구역별 집계'!$C$6:$M$73,2,FALSE)),0,(VLOOKUP($C181,'2.사회적인구 행정구역별 집계'!$C$6:$M$73,10,FALSE)-VLOOKUP($C181,'2.사회적인구 행정구역별 집계'!$C$6:$M$73,5,FALSE)))</f>
        <v>0</v>
      </c>
      <c r="U181" s="206">
        <f>IF(ISERROR(VLOOKUP($C181,'2.사회적인구 행정구역별 집계'!$C$6:$M$73,2,FALSE)),0,(VLOOKUP($C181,'2.사회적인구 행정구역별 집계'!$C$6:$M$73,11,FALSE)-VLOOKUP($C181,'2.사회적인구 행정구역별 집계'!$C$6:$M$73,6,FALSE)))</f>
        <v>0</v>
      </c>
      <c r="V181" s="189">
        <f t="shared" si="82"/>
        <v>161</v>
      </c>
      <c r="W181" s="189">
        <f t="shared" si="83"/>
        <v>161</v>
      </c>
      <c r="X181" s="189">
        <f t="shared" si="83"/>
        <v>159</v>
      </c>
      <c r="Y181" s="189">
        <f t="shared" si="84"/>
        <v>157</v>
      </c>
      <c r="Z181" s="189">
        <f t="shared" si="85"/>
        <v>161</v>
      </c>
      <c r="AA181" s="189">
        <f t="shared" si="86"/>
        <v>164</v>
      </c>
    </row>
    <row r="182" spans="1:27" ht="18" customHeight="1">
      <c r="A182" s="194" t="s">
        <v>1393</v>
      </c>
      <c r="B182" s="194" t="s">
        <v>1404</v>
      </c>
      <c r="C182" s="197" t="s">
        <v>297</v>
      </c>
      <c r="D182" s="192">
        <f>VLOOKUP($C182,'[7]2.생잔모형인구'!$C$5:$J$499,2,FALSE)</f>
        <v>122</v>
      </c>
      <c r="E182" s="201">
        <f>VLOOKUP($C182,'[7]2.생잔모형인구'!$C$5:$J$499,4,FALSE)</f>
        <v>125</v>
      </c>
      <c r="F182" s="201">
        <f>VLOOKUP($C182,'[7]2.생잔모형인구'!$C$5:$J$499,5,FALSE)</f>
        <v>123</v>
      </c>
      <c r="G182" s="201">
        <f>VLOOKUP($C182,'[7]2.생잔모형인구'!$C$5:$J$499,6,FALSE)</f>
        <v>126</v>
      </c>
      <c r="H182" s="201">
        <f>VLOOKUP($C182,'[7]2.생잔모형인구'!$C$5:$J$499,7,FALSE)</f>
        <v>129</v>
      </c>
      <c r="I182" s="201">
        <f>VLOOKUP($C182,'[7]2.생잔모형인구'!$C$5:$J$499,8,FALSE)</f>
        <v>131</v>
      </c>
      <c r="J182" s="206">
        <f>ROUND(P$5*'[7]2.생잔모형인구'!$E180,0)</f>
        <v>0</v>
      </c>
      <c r="K182" s="206">
        <f>ROUND(Q$5*'[7]2.생잔모형인구'!$E180,0)</f>
        <v>3</v>
      </c>
      <c r="L182" s="206">
        <f>ROUND(R$5*'[7]2.생잔모형인구'!$E180,0)</f>
        <v>3</v>
      </c>
      <c r="M182" s="206">
        <f>ROUND(S$5*'[7]2.생잔모형인구'!$E180,0)</f>
        <v>7</v>
      </c>
      <c r="N182" s="206">
        <f>ROUND(T$5*'[7]2.생잔모형인구'!$E180,0)</f>
        <v>7</v>
      </c>
      <c r="O182" s="206">
        <f>ROUND(U$5*'[7]2.생잔모형인구'!$E180,0)</f>
        <v>7</v>
      </c>
      <c r="P182" s="204">
        <v>0</v>
      </c>
      <c r="Q182" s="204"/>
      <c r="R182" s="206">
        <f>IF(ISERROR(VLOOKUP($C182,'2.사회적인구 행정구역별 집계'!$C$6:$M$73,2,FALSE)),0,(VLOOKUP($C182,'2.사회적인구 행정구역별 집계'!$C$6:$M$73,8,FALSE)-VLOOKUP($C182,'2.사회적인구 행정구역별 집계'!$C$6:$M$73,3,FALSE)))</f>
        <v>0</v>
      </c>
      <c r="S182" s="206">
        <f>IF(ISERROR(VLOOKUP($C182,'2.사회적인구 행정구역별 집계'!$C$6:$M$73,2,FALSE)),0,(VLOOKUP($C182,'2.사회적인구 행정구역별 집계'!$C$6:$M$73,9,FALSE)-VLOOKUP($C182,'2.사회적인구 행정구역별 집계'!$C$6:$M$73,4,FALSE)))</f>
        <v>0</v>
      </c>
      <c r="T182" s="206">
        <f>IF(ISERROR(VLOOKUP($C182,'2.사회적인구 행정구역별 집계'!$C$6:$M$73,2,FALSE)),0,(VLOOKUP($C182,'2.사회적인구 행정구역별 집계'!$C$6:$M$73,10,FALSE)-VLOOKUP($C182,'2.사회적인구 행정구역별 집계'!$C$6:$M$73,5,FALSE)))</f>
        <v>0</v>
      </c>
      <c r="U182" s="206">
        <f>IF(ISERROR(VLOOKUP($C182,'2.사회적인구 행정구역별 집계'!$C$6:$M$73,2,FALSE)),0,(VLOOKUP($C182,'2.사회적인구 행정구역별 집계'!$C$6:$M$73,11,FALSE)-VLOOKUP($C182,'2.사회적인구 행정구역별 집계'!$C$6:$M$73,6,FALSE)))</f>
        <v>0</v>
      </c>
      <c r="V182" s="189">
        <f t="shared" si="82"/>
        <v>122</v>
      </c>
      <c r="W182" s="189">
        <f t="shared" si="83"/>
        <v>122</v>
      </c>
      <c r="X182" s="189">
        <f t="shared" si="83"/>
        <v>120</v>
      </c>
      <c r="Y182" s="189">
        <f t="shared" si="84"/>
        <v>119</v>
      </c>
      <c r="Z182" s="189">
        <f t="shared" si="85"/>
        <v>122</v>
      </c>
      <c r="AA182" s="189">
        <f t="shared" si="86"/>
        <v>124</v>
      </c>
    </row>
    <row r="183" spans="1:27" ht="18" customHeight="1">
      <c r="A183" s="194" t="s">
        <v>1393</v>
      </c>
      <c r="B183" s="194" t="s">
        <v>1405</v>
      </c>
      <c r="C183" s="197" t="s">
        <v>298</v>
      </c>
      <c r="D183" s="192">
        <f>VLOOKUP($C183,'[7]2.생잔모형인구'!$C$5:$J$499,2,FALSE)</f>
        <v>99</v>
      </c>
      <c r="E183" s="201">
        <f>VLOOKUP($C183,'[7]2.생잔모형인구'!$C$5:$J$499,4,FALSE)</f>
        <v>102</v>
      </c>
      <c r="F183" s="201">
        <f>VLOOKUP($C183,'[7]2.생잔모형인구'!$C$5:$J$499,5,FALSE)</f>
        <v>100</v>
      </c>
      <c r="G183" s="201">
        <f>VLOOKUP($C183,'[7]2.생잔모형인구'!$C$5:$J$499,6,FALSE)</f>
        <v>102</v>
      </c>
      <c r="H183" s="201">
        <f>VLOOKUP($C183,'[7]2.생잔모형인구'!$C$5:$J$499,7,FALSE)</f>
        <v>105</v>
      </c>
      <c r="I183" s="201">
        <f>VLOOKUP($C183,'[7]2.생잔모형인구'!$C$5:$J$499,8,FALSE)</f>
        <v>106</v>
      </c>
      <c r="J183" s="206">
        <f>ROUND(P$5*'[7]2.생잔모형인구'!$E181,0)</f>
        <v>0</v>
      </c>
      <c r="K183" s="206">
        <f>ROUND(Q$5*'[7]2.생잔모형인구'!$E181,0)</f>
        <v>3</v>
      </c>
      <c r="L183" s="206">
        <f>ROUND(R$5*'[7]2.생잔모형인구'!$E181,0)</f>
        <v>3</v>
      </c>
      <c r="M183" s="206">
        <f>ROUND(S$5*'[7]2.생잔모형인구'!$E181,0)</f>
        <v>6</v>
      </c>
      <c r="N183" s="206">
        <f>ROUND(T$5*'[7]2.생잔모형인구'!$E181,0)</f>
        <v>6</v>
      </c>
      <c r="O183" s="206">
        <f>ROUND(U$5*'[7]2.생잔모형인구'!$E181,0)</f>
        <v>6</v>
      </c>
      <c r="P183" s="204">
        <v>0</v>
      </c>
      <c r="Q183" s="204"/>
      <c r="R183" s="206">
        <f>IF(ISERROR(VLOOKUP($C183,'2.사회적인구 행정구역별 집계'!$C$6:$M$73,2,FALSE)),0,(VLOOKUP($C183,'2.사회적인구 행정구역별 집계'!$C$6:$M$73,8,FALSE)-VLOOKUP($C183,'2.사회적인구 행정구역별 집계'!$C$6:$M$73,3,FALSE)))</f>
        <v>0</v>
      </c>
      <c r="S183" s="206">
        <f>IF(ISERROR(VLOOKUP($C183,'2.사회적인구 행정구역별 집계'!$C$6:$M$73,2,FALSE)),0,(VLOOKUP($C183,'2.사회적인구 행정구역별 집계'!$C$6:$M$73,9,FALSE)-VLOOKUP($C183,'2.사회적인구 행정구역별 집계'!$C$6:$M$73,4,FALSE)))</f>
        <v>0</v>
      </c>
      <c r="T183" s="206">
        <f>IF(ISERROR(VLOOKUP($C183,'2.사회적인구 행정구역별 집계'!$C$6:$M$73,2,FALSE)),0,(VLOOKUP($C183,'2.사회적인구 행정구역별 집계'!$C$6:$M$73,10,FALSE)-VLOOKUP($C183,'2.사회적인구 행정구역별 집계'!$C$6:$M$73,5,FALSE)))</f>
        <v>0</v>
      </c>
      <c r="U183" s="206">
        <f>IF(ISERROR(VLOOKUP($C183,'2.사회적인구 행정구역별 집계'!$C$6:$M$73,2,FALSE)),0,(VLOOKUP($C183,'2.사회적인구 행정구역별 집계'!$C$6:$M$73,11,FALSE)-VLOOKUP($C183,'2.사회적인구 행정구역별 집계'!$C$6:$M$73,6,FALSE)))</f>
        <v>0</v>
      </c>
      <c r="V183" s="189">
        <f t="shared" si="82"/>
        <v>99</v>
      </c>
      <c r="W183" s="189">
        <f t="shared" si="83"/>
        <v>99</v>
      </c>
      <c r="X183" s="189">
        <f t="shared" si="83"/>
        <v>97</v>
      </c>
      <c r="Y183" s="189">
        <f t="shared" si="84"/>
        <v>96</v>
      </c>
      <c r="Z183" s="189">
        <f t="shared" si="85"/>
        <v>99</v>
      </c>
      <c r="AA183" s="189">
        <f t="shared" si="86"/>
        <v>100</v>
      </c>
    </row>
    <row r="184" spans="1:27" ht="18" customHeight="1">
      <c r="A184" s="194" t="s">
        <v>1393</v>
      </c>
      <c r="B184" s="194" t="s">
        <v>1405</v>
      </c>
      <c r="C184" s="197" t="s">
        <v>299</v>
      </c>
      <c r="D184" s="192">
        <f>VLOOKUP($C184,'[7]2.생잔모형인구'!$C$5:$J$499,2,FALSE)</f>
        <v>132</v>
      </c>
      <c r="E184" s="201">
        <f>VLOOKUP($C184,'[7]2.생잔모형인구'!$C$5:$J$499,4,FALSE)</f>
        <v>136</v>
      </c>
      <c r="F184" s="201">
        <f>VLOOKUP($C184,'[7]2.생잔모형인구'!$C$5:$J$499,5,FALSE)</f>
        <v>134</v>
      </c>
      <c r="G184" s="201">
        <f>VLOOKUP($C184,'[7]2.생잔모형인구'!$C$5:$J$499,6,FALSE)</f>
        <v>136</v>
      </c>
      <c r="H184" s="201">
        <f>VLOOKUP($C184,'[7]2.생잔모형인구'!$C$5:$J$499,7,FALSE)</f>
        <v>139</v>
      </c>
      <c r="I184" s="201">
        <f>VLOOKUP($C184,'[7]2.생잔모형인구'!$C$5:$J$499,8,FALSE)</f>
        <v>142</v>
      </c>
      <c r="J184" s="206">
        <f>ROUND(P$5*'[7]2.생잔모형인구'!$E182,0)</f>
        <v>0</v>
      </c>
      <c r="K184" s="206">
        <f>ROUND(Q$5*'[7]2.생잔모형인구'!$E182,0)</f>
        <v>3</v>
      </c>
      <c r="L184" s="206">
        <f>ROUND(R$5*'[7]2.생잔모형인구'!$E182,0)</f>
        <v>3</v>
      </c>
      <c r="M184" s="206">
        <f>ROUND(S$5*'[7]2.생잔모형인구'!$E182,0)</f>
        <v>8</v>
      </c>
      <c r="N184" s="206">
        <f>ROUND(T$5*'[7]2.생잔모형인구'!$E182,0)</f>
        <v>8</v>
      </c>
      <c r="O184" s="206">
        <f>ROUND(U$5*'[7]2.생잔모형인구'!$E182,0)</f>
        <v>8</v>
      </c>
      <c r="P184" s="204">
        <v>0</v>
      </c>
      <c r="Q184" s="204"/>
      <c r="R184" s="206">
        <f>IF(ISERROR(VLOOKUP($C184,'2.사회적인구 행정구역별 집계'!$C$6:$M$73,2,FALSE)),0,(VLOOKUP($C184,'2.사회적인구 행정구역별 집계'!$C$6:$M$73,8,FALSE)-VLOOKUP($C184,'2.사회적인구 행정구역별 집계'!$C$6:$M$73,3,FALSE)))</f>
        <v>0</v>
      </c>
      <c r="S184" s="206">
        <f>IF(ISERROR(VLOOKUP($C184,'2.사회적인구 행정구역별 집계'!$C$6:$M$73,2,FALSE)),0,(VLOOKUP($C184,'2.사회적인구 행정구역별 집계'!$C$6:$M$73,9,FALSE)-VLOOKUP($C184,'2.사회적인구 행정구역별 집계'!$C$6:$M$73,4,FALSE)))</f>
        <v>0</v>
      </c>
      <c r="T184" s="206">
        <f>IF(ISERROR(VLOOKUP($C184,'2.사회적인구 행정구역별 집계'!$C$6:$M$73,2,FALSE)),0,(VLOOKUP($C184,'2.사회적인구 행정구역별 집계'!$C$6:$M$73,10,FALSE)-VLOOKUP($C184,'2.사회적인구 행정구역별 집계'!$C$6:$M$73,5,FALSE)))</f>
        <v>0</v>
      </c>
      <c r="U184" s="206">
        <f>IF(ISERROR(VLOOKUP($C184,'2.사회적인구 행정구역별 집계'!$C$6:$M$73,2,FALSE)),0,(VLOOKUP($C184,'2.사회적인구 행정구역별 집계'!$C$6:$M$73,11,FALSE)-VLOOKUP($C184,'2.사회적인구 행정구역별 집계'!$C$6:$M$73,6,FALSE)))</f>
        <v>0</v>
      </c>
      <c r="V184" s="189">
        <f t="shared" si="82"/>
        <v>132</v>
      </c>
      <c r="W184" s="189">
        <f t="shared" si="83"/>
        <v>133</v>
      </c>
      <c r="X184" s="189">
        <f t="shared" si="83"/>
        <v>131</v>
      </c>
      <c r="Y184" s="189">
        <f t="shared" si="84"/>
        <v>128</v>
      </c>
      <c r="Z184" s="189">
        <f t="shared" si="85"/>
        <v>131</v>
      </c>
      <c r="AA184" s="189">
        <f t="shared" si="86"/>
        <v>134</v>
      </c>
    </row>
    <row r="185" spans="1:27" ht="18" customHeight="1">
      <c r="A185" s="194" t="s">
        <v>1393</v>
      </c>
      <c r="B185" s="194" t="s">
        <v>1406</v>
      </c>
      <c r="C185" s="197" t="s">
        <v>300</v>
      </c>
      <c r="D185" s="192">
        <f>VLOOKUP($C185,'[7]2.생잔모형인구'!$C$5:$J$499,2,FALSE)</f>
        <v>110</v>
      </c>
      <c r="E185" s="201">
        <f>VLOOKUP($C185,'[7]2.생잔모형인구'!$C$5:$J$499,4,FALSE)</f>
        <v>113</v>
      </c>
      <c r="F185" s="201">
        <f>VLOOKUP($C185,'[7]2.생잔모형인구'!$C$5:$J$499,5,FALSE)</f>
        <v>111</v>
      </c>
      <c r="G185" s="201">
        <f>VLOOKUP($C185,'[7]2.생잔모형인구'!$C$5:$J$499,6,FALSE)</f>
        <v>114</v>
      </c>
      <c r="H185" s="201">
        <f>VLOOKUP($C185,'[7]2.생잔모형인구'!$C$5:$J$499,7,FALSE)</f>
        <v>116</v>
      </c>
      <c r="I185" s="201">
        <f>VLOOKUP($C185,'[7]2.생잔모형인구'!$C$5:$J$499,8,FALSE)</f>
        <v>118</v>
      </c>
      <c r="J185" s="206">
        <f>ROUND(P$5*'[7]2.생잔모형인구'!$E183,0)</f>
        <v>0</v>
      </c>
      <c r="K185" s="206">
        <f>ROUND(Q$5*'[7]2.생잔모형인구'!$E183,0)</f>
        <v>3</v>
      </c>
      <c r="L185" s="206">
        <f>ROUND(R$5*'[7]2.생잔모형인구'!$E183,0)</f>
        <v>3</v>
      </c>
      <c r="M185" s="206">
        <f>ROUND(S$5*'[7]2.생잔모형인구'!$E183,0)</f>
        <v>6</v>
      </c>
      <c r="N185" s="206">
        <f>ROUND(T$5*'[7]2.생잔모형인구'!$E183,0)</f>
        <v>6</v>
      </c>
      <c r="O185" s="206">
        <f>ROUND(U$5*'[7]2.생잔모형인구'!$E183,0)</f>
        <v>6</v>
      </c>
      <c r="P185" s="204">
        <v>0</v>
      </c>
      <c r="Q185" s="204"/>
      <c r="R185" s="206">
        <f>IF(ISERROR(VLOOKUP($C185,'2.사회적인구 행정구역별 집계'!$C$6:$M$73,2,FALSE)),0,(VLOOKUP($C185,'2.사회적인구 행정구역별 집계'!$C$6:$M$73,8,FALSE)-VLOOKUP($C185,'2.사회적인구 행정구역별 집계'!$C$6:$M$73,3,FALSE)))</f>
        <v>0</v>
      </c>
      <c r="S185" s="206">
        <f>IF(ISERROR(VLOOKUP($C185,'2.사회적인구 행정구역별 집계'!$C$6:$M$73,2,FALSE)),0,(VLOOKUP($C185,'2.사회적인구 행정구역별 집계'!$C$6:$M$73,9,FALSE)-VLOOKUP($C185,'2.사회적인구 행정구역별 집계'!$C$6:$M$73,4,FALSE)))</f>
        <v>0</v>
      </c>
      <c r="T185" s="206">
        <f>IF(ISERROR(VLOOKUP($C185,'2.사회적인구 행정구역별 집계'!$C$6:$M$73,2,FALSE)),0,(VLOOKUP($C185,'2.사회적인구 행정구역별 집계'!$C$6:$M$73,10,FALSE)-VLOOKUP($C185,'2.사회적인구 행정구역별 집계'!$C$6:$M$73,5,FALSE)))</f>
        <v>0</v>
      </c>
      <c r="U185" s="206">
        <f>IF(ISERROR(VLOOKUP($C185,'2.사회적인구 행정구역별 집계'!$C$6:$M$73,2,FALSE)),0,(VLOOKUP($C185,'2.사회적인구 행정구역별 집계'!$C$6:$M$73,11,FALSE)-VLOOKUP($C185,'2.사회적인구 행정구역별 집계'!$C$6:$M$73,6,FALSE)))</f>
        <v>0</v>
      </c>
      <c r="V185" s="189">
        <f t="shared" si="82"/>
        <v>110</v>
      </c>
      <c r="W185" s="189">
        <f t="shared" si="83"/>
        <v>110</v>
      </c>
      <c r="X185" s="189">
        <f t="shared" si="83"/>
        <v>108</v>
      </c>
      <c r="Y185" s="189">
        <f t="shared" si="84"/>
        <v>108</v>
      </c>
      <c r="Z185" s="189">
        <f t="shared" si="85"/>
        <v>110</v>
      </c>
      <c r="AA185" s="189">
        <f t="shared" si="86"/>
        <v>112</v>
      </c>
    </row>
    <row r="186" spans="1:27" ht="18" customHeight="1">
      <c r="A186" s="194" t="s">
        <v>1393</v>
      </c>
      <c r="B186" s="194" t="s">
        <v>1407</v>
      </c>
      <c r="C186" s="197" t="s">
        <v>301</v>
      </c>
      <c r="D186" s="192">
        <f>VLOOKUP($C186,'[7]2.생잔모형인구'!$C$5:$J$499,2,FALSE)</f>
        <v>86</v>
      </c>
      <c r="E186" s="201">
        <f>VLOOKUP($C186,'[7]2.생잔모형인구'!$C$5:$J$499,4,FALSE)</f>
        <v>88</v>
      </c>
      <c r="F186" s="201">
        <f>VLOOKUP($C186,'[7]2.생잔모형인구'!$C$5:$J$499,5,FALSE)</f>
        <v>87</v>
      </c>
      <c r="G186" s="201">
        <f>VLOOKUP($C186,'[7]2.생잔모형인구'!$C$5:$J$499,6,FALSE)</f>
        <v>89</v>
      </c>
      <c r="H186" s="201">
        <f>VLOOKUP($C186,'[7]2.생잔모형인구'!$C$5:$J$499,7,FALSE)</f>
        <v>91</v>
      </c>
      <c r="I186" s="201">
        <f>VLOOKUP($C186,'[7]2.생잔모형인구'!$C$5:$J$499,8,FALSE)</f>
        <v>92</v>
      </c>
      <c r="J186" s="206">
        <f>ROUND(P$5*'[7]2.생잔모형인구'!$E184,0)</f>
        <v>0</v>
      </c>
      <c r="K186" s="206">
        <f>ROUND(Q$5*'[7]2.생잔모형인구'!$E184,0)</f>
        <v>2</v>
      </c>
      <c r="L186" s="206">
        <f>ROUND(R$5*'[7]2.생잔모형인구'!$E184,0)</f>
        <v>2</v>
      </c>
      <c r="M186" s="206">
        <f>ROUND(S$5*'[7]2.생잔모형인구'!$E184,0)</f>
        <v>5</v>
      </c>
      <c r="N186" s="206">
        <f>ROUND(T$5*'[7]2.생잔모형인구'!$E184,0)</f>
        <v>5</v>
      </c>
      <c r="O186" s="206">
        <f>ROUND(U$5*'[7]2.생잔모형인구'!$E184,0)</f>
        <v>5</v>
      </c>
      <c r="P186" s="204">
        <v>0</v>
      </c>
      <c r="Q186" s="204"/>
      <c r="R186" s="206">
        <f>IF(ISERROR(VLOOKUP($C186,'2.사회적인구 행정구역별 집계'!$C$6:$M$73,2,FALSE)),0,(VLOOKUP($C186,'2.사회적인구 행정구역별 집계'!$C$6:$M$73,8,FALSE)-VLOOKUP($C186,'2.사회적인구 행정구역별 집계'!$C$6:$M$73,3,FALSE)))</f>
        <v>0</v>
      </c>
      <c r="S186" s="206">
        <f>IF(ISERROR(VLOOKUP($C186,'2.사회적인구 행정구역별 집계'!$C$6:$M$73,2,FALSE)),0,(VLOOKUP($C186,'2.사회적인구 행정구역별 집계'!$C$6:$M$73,9,FALSE)-VLOOKUP($C186,'2.사회적인구 행정구역별 집계'!$C$6:$M$73,4,FALSE)))</f>
        <v>0</v>
      </c>
      <c r="T186" s="206">
        <f>IF(ISERROR(VLOOKUP($C186,'2.사회적인구 행정구역별 집계'!$C$6:$M$73,2,FALSE)),0,(VLOOKUP($C186,'2.사회적인구 행정구역별 집계'!$C$6:$M$73,10,FALSE)-VLOOKUP($C186,'2.사회적인구 행정구역별 집계'!$C$6:$M$73,5,FALSE)))</f>
        <v>0</v>
      </c>
      <c r="U186" s="206">
        <f>IF(ISERROR(VLOOKUP($C186,'2.사회적인구 행정구역별 집계'!$C$6:$M$73,2,FALSE)),0,(VLOOKUP($C186,'2.사회적인구 행정구역별 집계'!$C$6:$M$73,11,FALSE)-VLOOKUP($C186,'2.사회적인구 행정구역별 집계'!$C$6:$M$73,6,FALSE)))</f>
        <v>0</v>
      </c>
      <c r="V186" s="189">
        <f t="shared" si="82"/>
        <v>86</v>
      </c>
      <c r="W186" s="189">
        <f t="shared" si="83"/>
        <v>86</v>
      </c>
      <c r="X186" s="189">
        <f t="shared" si="83"/>
        <v>85</v>
      </c>
      <c r="Y186" s="189">
        <f t="shared" si="84"/>
        <v>84</v>
      </c>
      <c r="Z186" s="189">
        <f t="shared" si="85"/>
        <v>86</v>
      </c>
      <c r="AA186" s="189">
        <f t="shared" si="86"/>
        <v>87</v>
      </c>
    </row>
    <row r="187" spans="1:27" ht="18" customHeight="1">
      <c r="A187" s="195" t="s">
        <v>1408</v>
      </c>
      <c r="B187" s="232" t="s">
        <v>1364</v>
      </c>
      <c r="C187" s="232"/>
      <c r="D187" s="196">
        <f>SUM(D188:D213)</f>
        <v>4131</v>
      </c>
      <c r="E187" s="196">
        <f t="shared" ref="E187:I187" si="87">SUM(E188:E213)</f>
        <v>4243</v>
      </c>
      <c r="F187" s="196">
        <f t="shared" si="87"/>
        <v>4179</v>
      </c>
      <c r="G187" s="196">
        <f t="shared" si="87"/>
        <v>4266</v>
      </c>
      <c r="H187" s="196">
        <f t="shared" si="87"/>
        <v>4362</v>
      </c>
      <c r="I187" s="196">
        <f t="shared" si="87"/>
        <v>4439</v>
      </c>
      <c r="J187" s="205">
        <f>SUM(J188:J213)</f>
        <v>0</v>
      </c>
      <c r="K187" s="205">
        <f t="shared" ref="K187:L187" si="88">SUM(K188:K213)</f>
        <v>107</v>
      </c>
      <c r="L187" s="205">
        <f t="shared" si="88"/>
        <v>105</v>
      </c>
      <c r="M187" s="205">
        <f t="shared" ref="M187" si="89">SUM(M188:M213)</f>
        <v>240</v>
      </c>
      <c r="N187" s="205">
        <f t="shared" ref="N187" si="90">SUM(N188:N213)</f>
        <v>240</v>
      </c>
      <c r="O187" s="205">
        <f t="shared" ref="O187" si="91">SUM(O188:O213)</f>
        <v>240</v>
      </c>
      <c r="P187" s="205">
        <f>SUM(P188:P213)</f>
        <v>0</v>
      </c>
      <c r="Q187" s="205">
        <f t="shared" ref="Q187:R187" si="92">SUM(Q188:Q213)</f>
        <v>0</v>
      </c>
      <c r="R187" s="205">
        <f t="shared" si="92"/>
        <v>0</v>
      </c>
      <c r="S187" s="205">
        <f t="shared" ref="S187" si="93">SUM(S188:S213)</f>
        <v>0</v>
      </c>
      <c r="T187" s="205">
        <f t="shared" ref="T187" si="94">SUM(T188:T213)</f>
        <v>0</v>
      </c>
      <c r="U187" s="205">
        <f t="shared" ref="U187" si="95">SUM(U188:U213)</f>
        <v>0</v>
      </c>
      <c r="V187" s="205">
        <f>SUM(V188:V213)</f>
        <v>4131</v>
      </c>
      <c r="W187" s="205">
        <f t="shared" ref="W187:X187" si="96">SUM(W188:W213)</f>
        <v>4136</v>
      </c>
      <c r="X187" s="205">
        <f t="shared" si="96"/>
        <v>4074</v>
      </c>
      <c r="Y187" s="205">
        <f t="shared" ref="Y187" si="97">SUM(Y188:Y213)</f>
        <v>4026</v>
      </c>
      <c r="Z187" s="205">
        <f t="shared" ref="Z187" si="98">SUM(Z188:Z213)</f>
        <v>4122</v>
      </c>
      <c r="AA187" s="205">
        <f t="shared" ref="AA187" si="99">SUM(AA188:AA213)</f>
        <v>4199</v>
      </c>
    </row>
    <row r="188" spans="1:27" ht="18" customHeight="1">
      <c r="A188" s="194" t="s">
        <v>1408</v>
      </c>
      <c r="B188" s="194" t="s">
        <v>1409</v>
      </c>
      <c r="C188" s="197" t="s">
        <v>303</v>
      </c>
      <c r="D188" s="192">
        <f>VLOOKUP($C188,'[7]2.생잔모형인구'!$C$5:$J$499,2,FALSE)</f>
        <v>237</v>
      </c>
      <c r="E188" s="201">
        <f>VLOOKUP($C188,'[7]2.생잔모형인구'!$C$5:$J$499,4,FALSE)</f>
        <v>243</v>
      </c>
      <c r="F188" s="201">
        <f>VLOOKUP($C188,'[7]2.생잔모형인구'!$C$5:$J$499,5,FALSE)</f>
        <v>240</v>
      </c>
      <c r="G188" s="201">
        <f>VLOOKUP($C188,'[7]2.생잔모형인구'!$C$5:$J$499,6,FALSE)</f>
        <v>245</v>
      </c>
      <c r="H188" s="201">
        <f>VLOOKUP($C188,'[7]2.생잔모형인구'!$C$5:$J$499,7,FALSE)</f>
        <v>250</v>
      </c>
      <c r="I188" s="201">
        <f>VLOOKUP($C188,'[7]2.생잔모형인구'!$C$5:$J$499,8,FALSE)</f>
        <v>255</v>
      </c>
      <c r="J188" s="206">
        <f>ROUND(P$5*'[7]2.생잔모형인구'!$E186,0)</f>
        <v>0</v>
      </c>
      <c r="K188" s="206">
        <f>ROUND(Q$5*'[7]2.생잔모형인구'!$E186,0)</f>
        <v>6</v>
      </c>
      <c r="L188" s="206">
        <f>ROUND(R$5*'[7]2.생잔모형인구'!$E186,0)</f>
        <v>6</v>
      </c>
      <c r="M188" s="206">
        <f>ROUND(S$5*'[7]2.생잔모형인구'!$E186,0)</f>
        <v>14</v>
      </c>
      <c r="N188" s="206">
        <f>ROUND(T$5*'[7]2.생잔모형인구'!$E186,0)</f>
        <v>14</v>
      </c>
      <c r="O188" s="206">
        <f>ROUND(U$5*'[7]2.생잔모형인구'!$E186,0)</f>
        <v>14</v>
      </c>
      <c r="P188" s="204">
        <v>0</v>
      </c>
      <c r="Q188" s="204"/>
      <c r="R188" s="206">
        <f>IF(ISERROR(VLOOKUP($C188,'2.사회적인구 행정구역별 집계'!$C$6:$M$73,2,FALSE)),0,(VLOOKUP($C188,'2.사회적인구 행정구역별 집계'!$C$6:$M$73,8,FALSE)-VLOOKUP($C188,'2.사회적인구 행정구역별 집계'!$C$6:$M$73,3,FALSE)))</f>
        <v>0</v>
      </c>
      <c r="S188" s="206">
        <f>IF(ISERROR(VLOOKUP($C188,'2.사회적인구 행정구역별 집계'!$C$6:$M$73,2,FALSE)),0,(VLOOKUP($C188,'2.사회적인구 행정구역별 집계'!$C$6:$M$73,9,FALSE)-VLOOKUP($C188,'2.사회적인구 행정구역별 집계'!$C$6:$M$73,4,FALSE)))</f>
        <v>0</v>
      </c>
      <c r="T188" s="206">
        <f>IF(ISERROR(VLOOKUP($C188,'2.사회적인구 행정구역별 집계'!$C$6:$M$73,2,FALSE)),0,(VLOOKUP($C188,'2.사회적인구 행정구역별 집계'!$C$6:$M$73,10,FALSE)-VLOOKUP($C188,'2.사회적인구 행정구역별 집계'!$C$6:$M$73,5,FALSE)))</f>
        <v>0</v>
      </c>
      <c r="U188" s="206">
        <f>IF(ISERROR(VLOOKUP($C188,'2.사회적인구 행정구역별 집계'!$C$6:$M$73,2,FALSE)),0,(VLOOKUP($C188,'2.사회적인구 행정구역별 집계'!$C$6:$M$73,11,FALSE)-VLOOKUP($C188,'2.사회적인구 행정구역별 집계'!$C$6:$M$73,6,FALSE)))</f>
        <v>0</v>
      </c>
      <c r="V188" s="189">
        <f t="shared" ref="V188:V213" si="100">D188-J188+P188</f>
        <v>237</v>
      </c>
      <c r="W188" s="189">
        <f t="shared" ref="W188:X213" si="101">E188-K188+Q188</f>
        <v>237</v>
      </c>
      <c r="X188" s="189">
        <f t="shared" si="101"/>
        <v>234</v>
      </c>
      <c r="Y188" s="189">
        <f t="shared" ref="Y188:Y213" si="102">G188-M188+S188</f>
        <v>231</v>
      </c>
      <c r="Z188" s="189">
        <f t="shared" ref="Z188:Z213" si="103">H188-N188+T188</f>
        <v>236</v>
      </c>
      <c r="AA188" s="189">
        <f t="shared" ref="AA188:AA213" si="104">I188-O188+U188</f>
        <v>241</v>
      </c>
    </row>
    <row r="189" spans="1:27" ht="18" customHeight="1">
      <c r="A189" s="194" t="s">
        <v>1408</v>
      </c>
      <c r="B189" s="194" t="s">
        <v>1409</v>
      </c>
      <c r="C189" s="197" t="s">
        <v>304</v>
      </c>
      <c r="D189" s="192">
        <f>VLOOKUP($C189,'[7]2.생잔모형인구'!$C$5:$J$499,2,FALSE)</f>
        <v>49</v>
      </c>
      <c r="E189" s="201">
        <f>VLOOKUP($C189,'[7]2.생잔모형인구'!$C$5:$J$499,4,FALSE)</f>
        <v>50</v>
      </c>
      <c r="F189" s="201">
        <f>VLOOKUP($C189,'[7]2.생잔모형인구'!$C$5:$J$499,5,FALSE)</f>
        <v>50</v>
      </c>
      <c r="G189" s="201">
        <f>VLOOKUP($C189,'[7]2.생잔모형인구'!$C$5:$J$499,6,FALSE)</f>
        <v>51</v>
      </c>
      <c r="H189" s="201">
        <f>VLOOKUP($C189,'[7]2.생잔모형인구'!$C$5:$J$499,7,FALSE)</f>
        <v>52</v>
      </c>
      <c r="I189" s="201">
        <f>VLOOKUP($C189,'[7]2.생잔모형인구'!$C$5:$J$499,8,FALSE)</f>
        <v>53</v>
      </c>
      <c r="J189" s="206">
        <f>ROUND(P$5*'[7]2.생잔모형인구'!$E187,0)</f>
        <v>0</v>
      </c>
      <c r="K189" s="206">
        <f>ROUND(Q$5*'[7]2.생잔모형인구'!$E187,0)</f>
        <v>1</v>
      </c>
      <c r="L189" s="206">
        <f>ROUND(R$5*'[7]2.생잔모형인구'!$E187,0)</f>
        <v>1</v>
      </c>
      <c r="M189" s="206">
        <f>ROUND(S$5*'[7]2.생잔모형인구'!$E187,0)</f>
        <v>3</v>
      </c>
      <c r="N189" s="206">
        <f>ROUND(T$5*'[7]2.생잔모형인구'!$E187,0)</f>
        <v>3</v>
      </c>
      <c r="O189" s="206">
        <f>ROUND(U$5*'[7]2.생잔모형인구'!$E187,0)</f>
        <v>3</v>
      </c>
      <c r="P189" s="204">
        <v>0</v>
      </c>
      <c r="Q189" s="204"/>
      <c r="R189" s="206">
        <f>IF(ISERROR(VLOOKUP($C189,'2.사회적인구 행정구역별 집계'!$C$6:$M$73,2,FALSE)),0,(VLOOKUP($C189,'2.사회적인구 행정구역별 집계'!$C$6:$M$73,8,FALSE)-VLOOKUP($C189,'2.사회적인구 행정구역별 집계'!$C$6:$M$73,3,FALSE)))</f>
        <v>0</v>
      </c>
      <c r="S189" s="206">
        <f>IF(ISERROR(VLOOKUP($C189,'2.사회적인구 행정구역별 집계'!$C$6:$M$73,2,FALSE)),0,(VLOOKUP($C189,'2.사회적인구 행정구역별 집계'!$C$6:$M$73,9,FALSE)-VLOOKUP($C189,'2.사회적인구 행정구역별 집계'!$C$6:$M$73,4,FALSE)))</f>
        <v>0</v>
      </c>
      <c r="T189" s="206">
        <f>IF(ISERROR(VLOOKUP($C189,'2.사회적인구 행정구역별 집계'!$C$6:$M$73,2,FALSE)),0,(VLOOKUP($C189,'2.사회적인구 행정구역별 집계'!$C$6:$M$73,10,FALSE)-VLOOKUP($C189,'2.사회적인구 행정구역별 집계'!$C$6:$M$73,5,FALSE)))</f>
        <v>0</v>
      </c>
      <c r="U189" s="206">
        <f>IF(ISERROR(VLOOKUP($C189,'2.사회적인구 행정구역별 집계'!$C$6:$M$73,2,FALSE)),0,(VLOOKUP($C189,'2.사회적인구 행정구역별 집계'!$C$6:$M$73,11,FALSE)-VLOOKUP($C189,'2.사회적인구 행정구역별 집계'!$C$6:$M$73,6,FALSE)))</f>
        <v>0</v>
      </c>
      <c r="V189" s="189">
        <f t="shared" si="100"/>
        <v>49</v>
      </c>
      <c r="W189" s="189">
        <f t="shared" si="101"/>
        <v>49</v>
      </c>
      <c r="X189" s="189">
        <f t="shared" si="101"/>
        <v>49</v>
      </c>
      <c r="Y189" s="189">
        <f t="shared" si="102"/>
        <v>48</v>
      </c>
      <c r="Z189" s="189">
        <f t="shared" si="103"/>
        <v>49</v>
      </c>
      <c r="AA189" s="189">
        <f t="shared" si="104"/>
        <v>50</v>
      </c>
    </row>
    <row r="190" spans="1:27" ht="18" customHeight="1">
      <c r="A190" s="194" t="s">
        <v>1408</v>
      </c>
      <c r="B190" s="194" t="s">
        <v>1409</v>
      </c>
      <c r="C190" s="197" t="s">
        <v>305</v>
      </c>
      <c r="D190" s="192">
        <f>VLOOKUP($C190,'[7]2.생잔모형인구'!$C$5:$J$499,2,FALSE)</f>
        <v>122</v>
      </c>
      <c r="E190" s="201">
        <f>VLOOKUP($C190,'[7]2.생잔모형인구'!$C$5:$J$499,4,FALSE)</f>
        <v>125</v>
      </c>
      <c r="F190" s="201">
        <f>VLOOKUP($C190,'[7]2.생잔모형인구'!$C$5:$J$499,5,FALSE)</f>
        <v>123</v>
      </c>
      <c r="G190" s="201">
        <f>VLOOKUP($C190,'[7]2.생잔모형인구'!$C$5:$J$499,6,FALSE)</f>
        <v>126</v>
      </c>
      <c r="H190" s="201">
        <f>VLOOKUP($C190,'[7]2.생잔모형인구'!$C$5:$J$499,7,FALSE)</f>
        <v>129</v>
      </c>
      <c r="I190" s="201">
        <f>VLOOKUP($C190,'[7]2.생잔모형인구'!$C$5:$J$499,8,FALSE)</f>
        <v>131</v>
      </c>
      <c r="J190" s="206">
        <f>ROUND(P$5*'[7]2.생잔모형인구'!$E188,0)</f>
        <v>0</v>
      </c>
      <c r="K190" s="206">
        <f>ROUND(Q$5*'[7]2.생잔모형인구'!$E188,0)</f>
        <v>3</v>
      </c>
      <c r="L190" s="206">
        <f>ROUND(R$5*'[7]2.생잔모형인구'!$E188,0)</f>
        <v>3</v>
      </c>
      <c r="M190" s="206">
        <f>ROUND(S$5*'[7]2.생잔모형인구'!$E188,0)</f>
        <v>7</v>
      </c>
      <c r="N190" s="206">
        <f>ROUND(T$5*'[7]2.생잔모형인구'!$E188,0)</f>
        <v>7</v>
      </c>
      <c r="O190" s="206">
        <f>ROUND(U$5*'[7]2.생잔모형인구'!$E188,0)</f>
        <v>7</v>
      </c>
      <c r="P190" s="204">
        <v>0</v>
      </c>
      <c r="Q190" s="204"/>
      <c r="R190" s="206">
        <f>IF(ISERROR(VLOOKUP($C190,'2.사회적인구 행정구역별 집계'!$C$6:$M$73,2,FALSE)),0,(VLOOKUP($C190,'2.사회적인구 행정구역별 집계'!$C$6:$M$73,8,FALSE)-VLOOKUP($C190,'2.사회적인구 행정구역별 집계'!$C$6:$M$73,3,FALSE)))</f>
        <v>0</v>
      </c>
      <c r="S190" s="206">
        <f>IF(ISERROR(VLOOKUP($C190,'2.사회적인구 행정구역별 집계'!$C$6:$M$73,2,FALSE)),0,(VLOOKUP($C190,'2.사회적인구 행정구역별 집계'!$C$6:$M$73,9,FALSE)-VLOOKUP($C190,'2.사회적인구 행정구역별 집계'!$C$6:$M$73,4,FALSE)))</f>
        <v>0</v>
      </c>
      <c r="T190" s="206">
        <f>IF(ISERROR(VLOOKUP($C190,'2.사회적인구 행정구역별 집계'!$C$6:$M$73,2,FALSE)),0,(VLOOKUP($C190,'2.사회적인구 행정구역별 집계'!$C$6:$M$73,10,FALSE)-VLOOKUP($C190,'2.사회적인구 행정구역별 집계'!$C$6:$M$73,5,FALSE)))</f>
        <v>0</v>
      </c>
      <c r="U190" s="206">
        <f>IF(ISERROR(VLOOKUP($C190,'2.사회적인구 행정구역별 집계'!$C$6:$M$73,2,FALSE)),0,(VLOOKUP($C190,'2.사회적인구 행정구역별 집계'!$C$6:$M$73,11,FALSE)-VLOOKUP($C190,'2.사회적인구 행정구역별 집계'!$C$6:$M$73,6,FALSE)))</f>
        <v>0</v>
      </c>
      <c r="V190" s="189">
        <f t="shared" si="100"/>
        <v>122</v>
      </c>
      <c r="W190" s="189">
        <f t="shared" si="101"/>
        <v>122</v>
      </c>
      <c r="X190" s="189">
        <f t="shared" si="101"/>
        <v>120</v>
      </c>
      <c r="Y190" s="189">
        <f t="shared" si="102"/>
        <v>119</v>
      </c>
      <c r="Z190" s="189">
        <f t="shared" si="103"/>
        <v>122</v>
      </c>
      <c r="AA190" s="189">
        <f t="shared" si="104"/>
        <v>124</v>
      </c>
    </row>
    <row r="191" spans="1:27" ht="18" customHeight="1">
      <c r="A191" s="194" t="s">
        <v>1408</v>
      </c>
      <c r="B191" s="194" t="s">
        <v>1410</v>
      </c>
      <c r="C191" s="197" t="s">
        <v>306</v>
      </c>
      <c r="D191" s="192">
        <f>VLOOKUP($C191,'[7]2.생잔모형인구'!$C$5:$J$499,2,FALSE)</f>
        <v>116</v>
      </c>
      <c r="E191" s="201">
        <f>VLOOKUP($C191,'[7]2.생잔모형인구'!$C$5:$J$499,4,FALSE)</f>
        <v>119</v>
      </c>
      <c r="F191" s="201">
        <f>VLOOKUP($C191,'[7]2.생잔모형인구'!$C$5:$J$499,5,FALSE)</f>
        <v>117</v>
      </c>
      <c r="G191" s="201">
        <f>VLOOKUP($C191,'[7]2.생잔모형인구'!$C$5:$J$499,6,FALSE)</f>
        <v>120</v>
      </c>
      <c r="H191" s="201">
        <f>VLOOKUP($C191,'[7]2.생잔모형인구'!$C$5:$J$499,7,FALSE)</f>
        <v>123</v>
      </c>
      <c r="I191" s="201">
        <f>VLOOKUP($C191,'[7]2.생잔모형인구'!$C$5:$J$499,8,FALSE)</f>
        <v>125</v>
      </c>
      <c r="J191" s="206">
        <f>ROUND(P$5*'[7]2.생잔모형인구'!$E189,0)</f>
        <v>0</v>
      </c>
      <c r="K191" s="206">
        <f>ROUND(Q$5*'[7]2.생잔모형인구'!$E189,0)</f>
        <v>3</v>
      </c>
      <c r="L191" s="206">
        <f>ROUND(R$5*'[7]2.생잔모형인구'!$E189,0)</f>
        <v>3</v>
      </c>
      <c r="M191" s="206">
        <f>ROUND(S$5*'[7]2.생잔모형인구'!$E189,0)</f>
        <v>7</v>
      </c>
      <c r="N191" s="206">
        <f>ROUND(T$5*'[7]2.생잔모형인구'!$E189,0)</f>
        <v>7</v>
      </c>
      <c r="O191" s="206">
        <f>ROUND(U$5*'[7]2.생잔모형인구'!$E189,0)</f>
        <v>7</v>
      </c>
      <c r="P191" s="204">
        <v>0</v>
      </c>
      <c r="Q191" s="204"/>
      <c r="R191" s="206">
        <f>IF(ISERROR(VLOOKUP($C191,'2.사회적인구 행정구역별 집계'!$C$6:$M$73,2,FALSE)),0,(VLOOKUP($C191,'2.사회적인구 행정구역별 집계'!$C$6:$M$73,8,FALSE)-VLOOKUP($C191,'2.사회적인구 행정구역별 집계'!$C$6:$M$73,3,FALSE)))</f>
        <v>0</v>
      </c>
      <c r="S191" s="206">
        <f>IF(ISERROR(VLOOKUP($C191,'2.사회적인구 행정구역별 집계'!$C$6:$M$73,2,FALSE)),0,(VLOOKUP($C191,'2.사회적인구 행정구역별 집계'!$C$6:$M$73,9,FALSE)-VLOOKUP($C191,'2.사회적인구 행정구역별 집계'!$C$6:$M$73,4,FALSE)))</f>
        <v>0</v>
      </c>
      <c r="T191" s="206">
        <f>IF(ISERROR(VLOOKUP($C191,'2.사회적인구 행정구역별 집계'!$C$6:$M$73,2,FALSE)),0,(VLOOKUP($C191,'2.사회적인구 행정구역별 집계'!$C$6:$M$73,10,FALSE)-VLOOKUP($C191,'2.사회적인구 행정구역별 집계'!$C$6:$M$73,5,FALSE)))</f>
        <v>0</v>
      </c>
      <c r="U191" s="206">
        <f>IF(ISERROR(VLOOKUP($C191,'2.사회적인구 행정구역별 집계'!$C$6:$M$73,2,FALSE)),0,(VLOOKUP($C191,'2.사회적인구 행정구역별 집계'!$C$6:$M$73,11,FALSE)-VLOOKUP($C191,'2.사회적인구 행정구역별 집계'!$C$6:$M$73,6,FALSE)))</f>
        <v>0</v>
      </c>
      <c r="V191" s="189">
        <f t="shared" si="100"/>
        <v>116</v>
      </c>
      <c r="W191" s="189">
        <f t="shared" si="101"/>
        <v>116</v>
      </c>
      <c r="X191" s="189">
        <f t="shared" si="101"/>
        <v>114</v>
      </c>
      <c r="Y191" s="189">
        <f t="shared" si="102"/>
        <v>113</v>
      </c>
      <c r="Z191" s="189">
        <f t="shared" si="103"/>
        <v>116</v>
      </c>
      <c r="AA191" s="189">
        <f t="shared" si="104"/>
        <v>118</v>
      </c>
    </row>
    <row r="192" spans="1:27" ht="18" customHeight="1">
      <c r="A192" s="194" t="s">
        <v>1408</v>
      </c>
      <c r="B192" s="194" t="s">
        <v>1411</v>
      </c>
      <c r="C192" s="197" t="s">
        <v>307</v>
      </c>
      <c r="D192" s="192">
        <f>VLOOKUP($C192,'[7]2.생잔모형인구'!$C$5:$J$499,2,FALSE)</f>
        <v>326</v>
      </c>
      <c r="E192" s="201">
        <f>VLOOKUP($C192,'[7]2.생잔모형인구'!$C$5:$J$499,4,FALSE)</f>
        <v>335</v>
      </c>
      <c r="F192" s="201">
        <f>VLOOKUP($C192,'[7]2.생잔모형인구'!$C$5:$J$499,5,FALSE)</f>
        <v>330</v>
      </c>
      <c r="G192" s="201">
        <f>VLOOKUP($C192,'[7]2.생잔모형인구'!$C$5:$J$499,6,FALSE)</f>
        <v>337</v>
      </c>
      <c r="H192" s="201">
        <f>VLOOKUP($C192,'[7]2.생잔모형인구'!$C$5:$J$499,7,FALSE)</f>
        <v>344</v>
      </c>
      <c r="I192" s="201">
        <f>VLOOKUP($C192,'[7]2.생잔모형인구'!$C$5:$J$499,8,FALSE)</f>
        <v>350</v>
      </c>
      <c r="J192" s="206">
        <f>ROUND(P$5*'[7]2.생잔모형인구'!$E190,0)</f>
        <v>0</v>
      </c>
      <c r="K192" s="206">
        <f>ROUND(Q$5*'[7]2.생잔모형인구'!$E190,0)</f>
        <v>8</v>
      </c>
      <c r="L192" s="206">
        <f>ROUND(R$5*'[7]2.생잔모형인구'!$E190,0)</f>
        <v>8</v>
      </c>
      <c r="M192" s="206">
        <f>ROUND(S$5*'[7]2.생잔모형인구'!$E190,0)</f>
        <v>19</v>
      </c>
      <c r="N192" s="206">
        <f>ROUND(T$5*'[7]2.생잔모형인구'!$E190,0)</f>
        <v>19</v>
      </c>
      <c r="O192" s="206">
        <f>ROUND(U$5*'[7]2.생잔모형인구'!$E190,0)</f>
        <v>19</v>
      </c>
      <c r="P192" s="204">
        <v>0</v>
      </c>
      <c r="Q192" s="204"/>
      <c r="R192" s="206">
        <f>IF(ISERROR(VLOOKUP($C192,'2.사회적인구 행정구역별 집계'!$C$6:$M$73,2,FALSE)),0,(VLOOKUP($C192,'2.사회적인구 행정구역별 집계'!$C$6:$M$73,8,FALSE)-VLOOKUP($C192,'2.사회적인구 행정구역별 집계'!$C$6:$M$73,3,FALSE)))</f>
        <v>0</v>
      </c>
      <c r="S192" s="206">
        <f>IF(ISERROR(VLOOKUP($C192,'2.사회적인구 행정구역별 집계'!$C$6:$M$73,2,FALSE)),0,(VLOOKUP($C192,'2.사회적인구 행정구역별 집계'!$C$6:$M$73,9,FALSE)-VLOOKUP($C192,'2.사회적인구 행정구역별 집계'!$C$6:$M$73,4,FALSE)))</f>
        <v>0</v>
      </c>
      <c r="T192" s="206">
        <f>IF(ISERROR(VLOOKUP($C192,'2.사회적인구 행정구역별 집계'!$C$6:$M$73,2,FALSE)),0,(VLOOKUP($C192,'2.사회적인구 행정구역별 집계'!$C$6:$M$73,10,FALSE)-VLOOKUP($C192,'2.사회적인구 행정구역별 집계'!$C$6:$M$73,5,FALSE)))</f>
        <v>0</v>
      </c>
      <c r="U192" s="206">
        <f>IF(ISERROR(VLOOKUP($C192,'2.사회적인구 행정구역별 집계'!$C$6:$M$73,2,FALSE)),0,(VLOOKUP($C192,'2.사회적인구 행정구역별 집계'!$C$6:$M$73,11,FALSE)-VLOOKUP($C192,'2.사회적인구 행정구역별 집계'!$C$6:$M$73,6,FALSE)))</f>
        <v>0</v>
      </c>
      <c r="V192" s="189">
        <f t="shared" si="100"/>
        <v>326</v>
      </c>
      <c r="W192" s="189">
        <f t="shared" si="101"/>
        <v>327</v>
      </c>
      <c r="X192" s="189">
        <f t="shared" si="101"/>
        <v>322</v>
      </c>
      <c r="Y192" s="189">
        <f t="shared" si="102"/>
        <v>318</v>
      </c>
      <c r="Z192" s="189">
        <f t="shared" si="103"/>
        <v>325</v>
      </c>
      <c r="AA192" s="189">
        <f t="shared" si="104"/>
        <v>331</v>
      </c>
    </row>
    <row r="193" spans="1:27" ht="18" customHeight="1">
      <c r="A193" s="194" t="s">
        <v>1408</v>
      </c>
      <c r="B193" s="194" t="s">
        <v>1411</v>
      </c>
      <c r="C193" s="197" t="s">
        <v>308</v>
      </c>
      <c r="D193" s="192">
        <f>VLOOKUP($C193,'[7]2.생잔모형인구'!$C$5:$J$499,2,FALSE)</f>
        <v>111</v>
      </c>
      <c r="E193" s="201">
        <f>VLOOKUP($C193,'[7]2.생잔모형인구'!$C$5:$J$499,4,FALSE)</f>
        <v>114</v>
      </c>
      <c r="F193" s="201">
        <f>VLOOKUP($C193,'[7]2.생잔모형인구'!$C$5:$J$499,5,FALSE)</f>
        <v>112</v>
      </c>
      <c r="G193" s="201">
        <f>VLOOKUP($C193,'[7]2.생잔모형인구'!$C$5:$J$499,6,FALSE)</f>
        <v>115</v>
      </c>
      <c r="H193" s="201">
        <f>VLOOKUP($C193,'[7]2.생잔모형인구'!$C$5:$J$499,7,FALSE)</f>
        <v>117</v>
      </c>
      <c r="I193" s="201">
        <f>VLOOKUP($C193,'[7]2.생잔모형인구'!$C$5:$J$499,8,FALSE)</f>
        <v>119</v>
      </c>
      <c r="J193" s="206">
        <f>ROUND(P$5*'[7]2.생잔모형인구'!$E191,0)</f>
        <v>0</v>
      </c>
      <c r="K193" s="206">
        <f>ROUND(Q$5*'[7]2.생잔모형인구'!$E191,0)</f>
        <v>3</v>
      </c>
      <c r="L193" s="206">
        <f>ROUND(R$5*'[7]2.생잔모형인구'!$E191,0)</f>
        <v>3</v>
      </c>
      <c r="M193" s="206">
        <f>ROUND(S$5*'[7]2.생잔모형인구'!$E191,0)</f>
        <v>6</v>
      </c>
      <c r="N193" s="206">
        <f>ROUND(T$5*'[7]2.생잔모형인구'!$E191,0)</f>
        <v>6</v>
      </c>
      <c r="O193" s="206">
        <f>ROUND(U$5*'[7]2.생잔모형인구'!$E191,0)</f>
        <v>6</v>
      </c>
      <c r="P193" s="204">
        <v>0</v>
      </c>
      <c r="Q193" s="204"/>
      <c r="R193" s="206">
        <f>IF(ISERROR(VLOOKUP($C193,'2.사회적인구 행정구역별 집계'!$C$6:$M$73,2,FALSE)),0,(VLOOKUP($C193,'2.사회적인구 행정구역별 집계'!$C$6:$M$73,8,FALSE)-VLOOKUP($C193,'2.사회적인구 행정구역별 집계'!$C$6:$M$73,3,FALSE)))</f>
        <v>0</v>
      </c>
      <c r="S193" s="206">
        <f>IF(ISERROR(VLOOKUP($C193,'2.사회적인구 행정구역별 집계'!$C$6:$M$73,2,FALSE)),0,(VLOOKUP($C193,'2.사회적인구 행정구역별 집계'!$C$6:$M$73,9,FALSE)-VLOOKUP($C193,'2.사회적인구 행정구역별 집계'!$C$6:$M$73,4,FALSE)))</f>
        <v>0</v>
      </c>
      <c r="T193" s="206">
        <f>IF(ISERROR(VLOOKUP($C193,'2.사회적인구 행정구역별 집계'!$C$6:$M$73,2,FALSE)),0,(VLOOKUP($C193,'2.사회적인구 행정구역별 집계'!$C$6:$M$73,10,FALSE)-VLOOKUP($C193,'2.사회적인구 행정구역별 집계'!$C$6:$M$73,5,FALSE)))</f>
        <v>0</v>
      </c>
      <c r="U193" s="206">
        <f>IF(ISERROR(VLOOKUP($C193,'2.사회적인구 행정구역별 집계'!$C$6:$M$73,2,FALSE)),0,(VLOOKUP($C193,'2.사회적인구 행정구역별 집계'!$C$6:$M$73,11,FALSE)-VLOOKUP($C193,'2.사회적인구 행정구역별 집계'!$C$6:$M$73,6,FALSE)))</f>
        <v>0</v>
      </c>
      <c r="V193" s="189">
        <f t="shared" si="100"/>
        <v>111</v>
      </c>
      <c r="W193" s="189">
        <f t="shared" si="101"/>
        <v>111</v>
      </c>
      <c r="X193" s="189">
        <f t="shared" si="101"/>
        <v>109</v>
      </c>
      <c r="Y193" s="189">
        <f t="shared" si="102"/>
        <v>109</v>
      </c>
      <c r="Z193" s="189">
        <f t="shared" si="103"/>
        <v>111</v>
      </c>
      <c r="AA193" s="189">
        <f t="shared" si="104"/>
        <v>113</v>
      </c>
    </row>
    <row r="194" spans="1:27" ht="18" customHeight="1">
      <c r="A194" s="194" t="s">
        <v>1408</v>
      </c>
      <c r="B194" s="194" t="s">
        <v>1412</v>
      </c>
      <c r="C194" s="197" t="s">
        <v>309</v>
      </c>
      <c r="D194" s="192">
        <f>VLOOKUP($C194,'[7]2.생잔모형인구'!$C$5:$J$499,2,FALSE)</f>
        <v>190</v>
      </c>
      <c r="E194" s="201">
        <f>VLOOKUP($C194,'[7]2.생잔모형인구'!$C$5:$J$499,4,FALSE)</f>
        <v>195</v>
      </c>
      <c r="F194" s="201">
        <f>VLOOKUP($C194,'[7]2.생잔모형인구'!$C$5:$J$499,5,FALSE)</f>
        <v>192</v>
      </c>
      <c r="G194" s="201">
        <f>VLOOKUP($C194,'[7]2.생잔모형인구'!$C$5:$J$499,6,FALSE)</f>
        <v>196</v>
      </c>
      <c r="H194" s="201">
        <f>VLOOKUP($C194,'[7]2.생잔모형인구'!$C$5:$J$499,7,FALSE)</f>
        <v>201</v>
      </c>
      <c r="I194" s="201">
        <f>VLOOKUP($C194,'[7]2.생잔모형인구'!$C$5:$J$499,8,FALSE)</f>
        <v>204</v>
      </c>
      <c r="J194" s="206">
        <f>ROUND(P$5*'[7]2.생잔모형인구'!$E192,0)</f>
        <v>0</v>
      </c>
      <c r="K194" s="206">
        <f>ROUND(Q$5*'[7]2.생잔모형인구'!$E192,0)</f>
        <v>5</v>
      </c>
      <c r="L194" s="206">
        <f>ROUND(R$5*'[7]2.생잔모형인구'!$E192,0)</f>
        <v>5</v>
      </c>
      <c r="M194" s="206">
        <f>ROUND(S$5*'[7]2.생잔모형인구'!$E192,0)</f>
        <v>11</v>
      </c>
      <c r="N194" s="206">
        <f>ROUND(T$5*'[7]2.생잔모형인구'!$E192,0)</f>
        <v>11</v>
      </c>
      <c r="O194" s="206">
        <f>ROUND(U$5*'[7]2.생잔모형인구'!$E192,0)</f>
        <v>11</v>
      </c>
      <c r="P194" s="204">
        <v>0</v>
      </c>
      <c r="Q194" s="204"/>
      <c r="R194" s="206">
        <f>IF(ISERROR(VLOOKUP($C194,'2.사회적인구 행정구역별 집계'!$C$6:$M$73,2,FALSE)),0,(VLOOKUP($C194,'2.사회적인구 행정구역별 집계'!$C$6:$M$73,8,FALSE)-VLOOKUP($C194,'2.사회적인구 행정구역별 집계'!$C$6:$M$73,3,FALSE)))</f>
        <v>0</v>
      </c>
      <c r="S194" s="206">
        <f>IF(ISERROR(VLOOKUP($C194,'2.사회적인구 행정구역별 집계'!$C$6:$M$73,2,FALSE)),0,(VLOOKUP($C194,'2.사회적인구 행정구역별 집계'!$C$6:$M$73,9,FALSE)-VLOOKUP($C194,'2.사회적인구 행정구역별 집계'!$C$6:$M$73,4,FALSE)))</f>
        <v>0</v>
      </c>
      <c r="T194" s="206">
        <f>IF(ISERROR(VLOOKUP($C194,'2.사회적인구 행정구역별 집계'!$C$6:$M$73,2,FALSE)),0,(VLOOKUP($C194,'2.사회적인구 행정구역별 집계'!$C$6:$M$73,10,FALSE)-VLOOKUP($C194,'2.사회적인구 행정구역별 집계'!$C$6:$M$73,5,FALSE)))</f>
        <v>0</v>
      </c>
      <c r="U194" s="206">
        <f>IF(ISERROR(VLOOKUP($C194,'2.사회적인구 행정구역별 집계'!$C$6:$M$73,2,FALSE)),0,(VLOOKUP($C194,'2.사회적인구 행정구역별 집계'!$C$6:$M$73,11,FALSE)-VLOOKUP($C194,'2.사회적인구 행정구역별 집계'!$C$6:$M$73,6,FALSE)))</f>
        <v>0</v>
      </c>
      <c r="V194" s="189">
        <f t="shared" si="100"/>
        <v>190</v>
      </c>
      <c r="W194" s="189">
        <f t="shared" si="101"/>
        <v>190</v>
      </c>
      <c r="X194" s="189">
        <f t="shared" si="101"/>
        <v>187</v>
      </c>
      <c r="Y194" s="189">
        <f t="shared" si="102"/>
        <v>185</v>
      </c>
      <c r="Z194" s="189">
        <f t="shared" si="103"/>
        <v>190</v>
      </c>
      <c r="AA194" s="189">
        <f t="shared" si="104"/>
        <v>193</v>
      </c>
    </row>
    <row r="195" spans="1:27" ht="18" customHeight="1">
      <c r="A195" s="194" t="s">
        <v>1408</v>
      </c>
      <c r="B195" s="194" t="s">
        <v>1412</v>
      </c>
      <c r="C195" s="197" t="s">
        <v>310</v>
      </c>
      <c r="D195" s="192">
        <f>VLOOKUP($C195,'[7]2.생잔모형인구'!$C$5:$J$499,2,FALSE)</f>
        <v>70</v>
      </c>
      <c r="E195" s="201">
        <f>VLOOKUP($C195,'[7]2.생잔모형인구'!$C$5:$J$499,4,FALSE)</f>
        <v>72</v>
      </c>
      <c r="F195" s="201">
        <f>VLOOKUP($C195,'[7]2.생잔모형인구'!$C$5:$J$499,5,FALSE)</f>
        <v>71</v>
      </c>
      <c r="G195" s="201">
        <f>VLOOKUP($C195,'[7]2.생잔모형인구'!$C$5:$J$499,6,FALSE)</f>
        <v>72</v>
      </c>
      <c r="H195" s="201">
        <f>VLOOKUP($C195,'[7]2.생잔모형인구'!$C$5:$J$499,7,FALSE)</f>
        <v>74</v>
      </c>
      <c r="I195" s="201">
        <f>VLOOKUP($C195,'[7]2.생잔모형인구'!$C$5:$J$499,8,FALSE)</f>
        <v>75</v>
      </c>
      <c r="J195" s="206">
        <f>ROUND(P$5*'[7]2.생잔모형인구'!$E193,0)</f>
        <v>0</v>
      </c>
      <c r="K195" s="206">
        <f>ROUND(Q$5*'[7]2.생잔모형인구'!$E193,0)</f>
        <v>2</v>
      </c>
      <c r="L195" s="206">
        <f>ROUND(R$5*'[7]2.생잔모형인구'!$E193,0)</f>
        <v>2</v>
      </c>
      <c r="M195" s="206">
        <f>ROUND(S$5*'[7]2.생잔모형인구'!$E193,0)</f>
        <v>4</v>
      </c>
      <c r="N195" s="206">
        <f>ROUND(T$5*'[7]2.생잔모형인구'!$E193,0)</f>
        <v>4</v>
      </c>
      <c r="O195" s="206">
        <f>ROUND(U$5*'[7]2.생잔모형인구'!$E193,0)</f>
        <v>4</v>
      </c>
      <c r="P195" s="204">
        <v>0</v>
      </c>
      <c r="Q195" s="204"/>
      <c r="R195" s="206">
        <f>IF(ISERROR(VLOOKUP($C195,'2.사회적인구 행정구역별 집계'!$C$6:$M$73,2,FALSE)),0,(VLOOKUP($C195,'2.사회적인구 행정구역별 집계'!$C$6:$M$73,8,FALSE)-VLOOKUP($C195,'2.사회적인구 행정구역별 집계'!$C$6:$M$73,3,FALSE)))</f>
        <v>0</v>
      </c>
      <c r="S195" s="206">
        <f>IF(ISERROR(VLOOKUP($C195,'2.사회적인구 행정구역별 집계'!$C$6:$M$73,2,FALSE)),0,(VLOOKUP($C195,'2.사회적인구 행정구역별 집계'!$C$6:$M$73,9,FALSE)-VLOOKUP($C195,'2.사회적인구 행정구역별 집계'!$C$6:$M$73,4,FALSE)))</f>
        <v>0</v>
      </c>
      <c r="T195" s="206">
        <f>IF(ISERROR(VLOOKUP($C195,'2.사회적인구 행정구역별 집계'!$C$6:$M$73,2,FALSE)),0,(VLOOKUP($C195,'2.사회적인구 행정구역별 집계'!$C$6:$M$73,10,FALSE)-VLOOKUP($C195,'2.사회적인구 행정구역별 집계'!$C$6:$M$73,5,FALSE)))</f>
        <v>0</v>
      </c>
      <c r="U195" s="206">
        <f>IF(ISERROR(VLOOKUP($C195,'2.사회적인구 행정구역별 집계'!$C$6:$M$73,2,FALSE)),0,(VLOOKUP($C195,'2.사회적인구 행정구역별 집계'!$C$6:$M$73,11,FALSE)-VLOOKUP($C195,'2.사회적인구 행정구역별 집계'!$C$6:$M$73,6,FALSE)))</f>
        <v>0</v>
      </c>
      <c r="V195" s="189">
        <f t="shared" si="100"/>
        <v>70</v>
      </c>
      <c r="W195" s="189">
        <f t="shared" si="101"/>
        <v>70</v>
      </c>
      <c r="X195" s="189">
        <f t="shared" si="101"/>
        <v>69</v>
      </c>
      <c r="Y195" s="189">
        <f t="shared" si="102"/>
        <v>68</v>
      </c>
      <c r="Z195" s="189">
        <f t="shared" si="103"/>
        <v>70</v>
      </c>
      <c r="AA195" s="189">
        <f t="shared" si="104"/>
        <v>71</v>
      </c>
    </row>
    <row r="196" spans="1:27" ht="18" customHeight="1">
      <c r="A196" s="194" t="s">
        <v>1408</v>
      </c>
      <c r="B196" s="194" t="s">
        <v>1413</v>
      </c>
      <c r="C196" s="197" t="s">
        <v>311</v>
      </c>
      <c r="D196" s="192">
        <f>VLOOKUP($C196,'[7]2.생잔모형인구'!$C$5:$J$499,2,FALSE)</f>
        <v>75</v>
      </c>
      <c r="E196" s="201">
        <f>VLOOKUP($C196,'[7]2.생잔모형인구'!$C$5:$J$499,4,FALSE)</f>
        <v>77</v>
      </c>
      <c r="F196" s="201">
        <f>VLOOKUP($C196,'[7]2.생잔모형인구'!$C$5:$J$499,5,FALSE)</f>
        <v>76</v>
      </c>
      <c r="G196" s="201">
        <f>VLOOKUP($C196,'[7]2.생잔모형인구'!$C$5:$J$499,6,FALSE)</f>
        <v>77</v>
      </c>
      <c r="H196" s="201">
        <f>VLOOKUP($C196,'[7]2.생잔모형인구'!$C$5:$J$499,7,FALSE)</f>
        <v>79</v>
      </c>
      <c r="I196" s="201">
        <f>VLOOKUP($C196,'[7]2.생잔모형인구'!$C$5:$J$499,8,FALSE)</f>
        <v>81</v>
      </c>
      <c r="J196" s="206">
        <f>ROUND(P$5*'[7]2.생잔모형인구'!$E194,0)</f>
        <v>0</v>
      </c>
      <c r="K196" s="206">
        <f>ROUND(Q$5*'[7]2.생잔모형인구'!$E194,0)</f>
        <v>2</v>
      </c>
      <c r="L196" s="206">
        <f>ROUND(R$5*'[7]2.생잔모형인구'!$E194,0)</f>
        <v>2</v>
      </c>
      <c r="M196" s="206">
        <f>ROUND(S$5*'[7]2.생잔모형인구'!$E194,0)</f>
        <v>4</v>
      </c>
      <c r="N196" s="206">
        <f>ROUND(T$5*'[7]2.생잔모형인구'!$E194,0)</f>
        <v>4</v>
      </c>
      <c r="O196" s="206">
        <f>ROUND(U$5*'[7]2.생잔모형인구'!$E194,0)</f>
        <v>4</v>
      </c>
      <c r="P196" s="204">
        <v>0</v>
      </c>
      <c r="Q196" s="204"/>
      <c r="R196" s="206">
        <f>IF(ISERROR(VLOOKUP($C196,'2.사회적인구 행정구역별 집계'!$C$6:$M$73,2,FALSE)),0,(VLOOKUP($C196,'2.사회적인구 행정구역별 집계'!$C$6:$M$73,8,FALSE)-VLOOKUP($C196,'2.사회적인구 행정구역별 집계'!$C$6:$M$73,3,FALSE)))</f>
        <v>0</v>
      </c>
      <c r="S196" s="206">
        <f>IF(ISERROR(VLOOKUP($C196,'2.사회적인구 행정구역별 집계'!$C$6:$M$73,2,FALSE)),0,(VLOOKUP($C196,'2.사회적인구 행정구역별 집계'!$C$6:$M$73,9,FALSE)-VLOOKUP($C196,'2.사회적인구 행정구역별 집계'!$C$6:$M$73,4,FALSE)))</f>
        <v>0</v>
      </c>
      <c r="T196" s="206">
        <f>IF(ISERROR(VLOOKUP($C196,'2.사회적인구 행정구역별 집계'!$C$6:$M$73,2,FALSE)),0,(VLOOKUP($C196,'2.사회적인구 행정구역별 집계'!$C$6:$M$73,10,FALSE)-VLOOKUP($C196,'2.사회적인구 행정구역별 집계'!$C$6:$M$73,5,FALSE)))</f>
        <v>0</v>
      </c>
      <c r="U196" s="206">
        <f>IF(ISERROR(VLOOKUP($C196,'2.사회적인구 행정구역별 집계'!$C$6:$M$73,2,FALSE)),0,(VLOOKUP($C196,'2.사회적인구 행정구역별 집계'!$C$6:$M$73,11,FALSE)-VLOOKUP($C196,'2.사회적인구 행정구역별 집계'!$C$6:$M$73,6,FALSE)))</f>
        <v>0</v>
      </c>
      <c r="V196" s="189">
        <f t="shared" si="100"/>
        <v>75</v>
      </c>
      <c r="W196" s="189">
        <f t="shared" si="101"/>
        <v>75</v>
      </c>
      <c r="X196" s="189">
        <f t="shared" si="101"/>
        <v>74</v>
      </c>
      <c r="Y196" s="189">
        <f t="shared" si="102"/>
        <v>73</v>
      </c>
      <c r="Z196" s="189">
        <f t="shared" si="103"/>
        <v>75</v>
      </c>
      <c r="AA196" s="189">
        <f t="shared" si="104"/>
        <v>77</v>
      </c>
    </row>
    <row r="197" spans="1:27" ht="18" customHeight="1">
      <c r="A197" s="194" t="s">
        <v>1408</v>
      </c>
      <c r="B197" s="194" t="s">
        <v>1413</v>
      </c>
      <c r="C197" s="197" t="s">
        <v>312</v>
      </c>
      <c r="D197" s="192">
        <f>VLOOKUP($C197,'[7]2.생잔모형인구'!$C$5:$J$499,2,FALSE)</f>
        <v>361</v>
      </c>
      <c r="E197" s="201">
        <f>VLOOKUP($C197,'[7]2.생잔모형인구'!$C$5:$J$499,4,FALSE)</f>
        <v>371</v>
      </c>
      <c r="F197" s="201">
        <f>VLOOKUP($C197,'[7]2.생잔모형인구'!$C$5:$J$499,5,FALSE)</f>
        <v>365</v>
      </c>
      <c r="G197" s="201">
        <f>VLOOKUP($C197,'[7]2.생잔모형인구'!$C$5:$J$499,6,FALSE)</f>
        <v>373</v>
      </c>
      <c r="H197" s="201">
        <f>VLOOKUP($C197,'[7]2.생잔모형인구'!$C$5:$J$499,7,FALSE)</f>
        <v>381</v>
      </c>
      <c r="I197" s="201">
        <f>VLOOKUP($C197,'[7]2.생잔모형인구'!$C$5:$J$499,8,FALSE)</f>
        <v>388</v>
      </c>
      <c r="J197" s="206">
        <f>ROUND(P$5*'[7]2.생잔모형인구'!$E195,0)</f>
        <v>0</v>
      </c>
      <c r="K197" s="206">
        <f>ROUND(Q$5*'[7]2.생잔모형인구'!$E195,0)</f>
        <v>9</v>
      </c>
      <c r="L197" s="206">
        <f>ROUND(R$5*'[7]2.생잔모형인구'!$E195,0)</f>
        <v>9</v>
      </c>
      <c r="M197" s="206">
        <f>ROUND(S$5*'[7]2.생잔모형인구'!$E195,0)</f>
        <v>21</v>
      </c>
      <c r="N197" s="206">
        <f>ROUND(T$5*'[7]2.생잔모형인구'!$E195,0)</f>
        <v>21</v>
      </c>
      <c r="O197" s="206">
        <f>ROUND(U$5*'[7]2.생잔모형인구'!$E195,0)</f>
        <v>21</v>
      </c>
      <c r="P197" s="204">
        <v>0</v>
      </c>
      <c r="Q197" s="204"/>
      <c r="R197" s="206">
        <f>IF(ISERROR(VLOOKUP($C197,'2.사회적인구 행정구역별 집계'!$C$6:$M$73,2,FALSE)),0,(VLOOKUP($C197,'2.사회적인구 행정구역별 집계'!$C$6:$M$73,8,FALSE)-VLOOKUP($C197,'2.사회적인구 행정구역별 집계'!$C$6:$M$73,3,FALSE)))</f>
        <v>0</v>
      </c>
      <c r="S197" s="206">
        <f>IF(ISERROR(VLOOKUP($C197,'2.사회적인구 행정구역별 집계'!$C$6:$M$73,2,FALSE)),0,(VLOOKUP($C197,'2.사회적인구 행정구역별 집계'!$C$6:$M$73,9,FALSE)-VLOOKUP($C197,'2.사회적인구 행정구역별 집계'!$C$6:$M$73,4,FALSE)))</f>
        <v>0</v>
      </c>
      <c r="T197" s="206">
        <f>IF(ISERROR(VLOOKUP($C197,'2.사회적인구 행정구역별 집계'!$C$6:$M$73,2,FALSE)),0,(VLOOKUP($C197,'2.사회적인구 행정구역별 집계'!$C$6:$M$73,10,FALSE)-VLOOKUP($C197,'2.사회적인구 행정구역별 집계'!$C$6:$M$73,5,FALSE)))</f>
        <v>0</v>
      </c>
      <c r="U197" s="206">
        <f>IF(ISERROR(VLOOKUP($C197,'2.사회적인구 행정구역별 집계'!$C$6:$M$73,2,FALSE)),0,(VLOOKUP($C197,'2.사회적인구 행정구역별 집계'!$C$6:$M$73,11,FALSE)-VLOOKUP($C197,'2.사회적인구 행정구역별 집계'!$C$6:$M$73,6,FALSE)))</f>
        <v>0</v>
      </c>
      <c r="V197" s="189">
        <f t="shared" si="100"/>
        <v>361</v>
      </c>
      <c r="W197" s="189">
        <f t="shared" si="101"/>
        <v>362</v>
      </c>
      <c r="X197" s="189">
        <f t="shared" si="101"/>
        <v>356</v>
      </c>
      <c r="Y197" s="189">
        <f t="shared" si="102"/>
        <v>352</v>
      </c>
      <c r="Z197" s="189">
        <f t="shared" si="103"/>
        <v>360</v>
      </c>
      <c r="AA197" s="189">
        <f t="shared" si="104"/>
        <v>367</v>
      </c>
    </row>
    <row r="198" spans="1:27" ht="18" customHeight="1">
      <c r="A198" s="194" t="s">
        <v>1408</v>
      </c>
      <c r="B198" s="194" t="s">
        <v>1413</v>
      </c>
      <c r="C198" s="197" t="s">
        <v>313</v>
      </c>
      <c r="D198" s="192">
        <f>VLOOKUP($C198,'[7]2.생잔모형인구'!$C$5:$J$499,2,FALSE)</f>
        <v>157</v>
      </c>
      <c r="E198" s="201">
        <f>VLOOKUP($C198,'[7]2.생잔모형인구'!$C$5:$J$499,4,FALSE)</f>
        <v>161</v>
      </c>
      <c r="F198" s="201">
        <f>VLOOKUP($C198,'[7]2.생잔모형인구'!$C$5:$J$499,5,FALSE)</f>
        <v>159</v>
      </c>
      <c r="G198" s="201">
        <f>VLOOKUP($C198,'[7]2.생잔모형인구'!$C$5:$J$499,6,FALSE)</f>
        <v>162</v>
      </c>
      <c r="H198" s="201">
        <f>VLOOKUP($C198,'[7]2.생잔모형인구'!$C$5:$J$499,7,FALSE)</f>
        <v>166</v>
      </c>
      <c r="I198" s="201">
        <f>VLOOKUP($C198,'[7]2.생잔모형인구'!$C$5:$J$499,8,FALSE)</f>
        <v>169</v>
      </c>
      <c r="J198" s="206">
        <f>ROUND(P$5*'[7]2.생잔모형인구'!$E196,0)</f>
        <v>0</v>
      </c>
      <c r="K198" s="206">
        <f>ROUND(Q$5*'[7]2.생잔모형인구'!$E196,0)</f>
        <v>4</v>
      </c>
      <c r="L198" s="206">
        <f>ROUND(R$5*'[7]2.생잔모형인구'!$E196,0)</f>
        <v>4</v>
      </c>
      <c r="M198" s="206">
        <f>ROUND(S$5*'[7]2.생잔모형인구'!$E196,0)</f>
        <v>9</v>
      </c>
      <c r="N198" s="206">
        <f>ROUND(T$5*'[7]2.생잔모형인구'!$E196,0)</f>
        <v>9</v>
      </c>
      <c r="O198" s="206">
        <f>ROUND(U$5*'[7]2.생잔모형인구'!$E196,0)</f>
        <v>9</v>
      </c>
      <c r="P198" s="204">
        <v>0</v>
      </c>
      <c r="Q198" s="204"/>
      <c r="R198" s="206">
        <f>IF(ISERROR(VLOOKUP($C198,'2.사회적인구 행정구역별 집계'!$C$6:$M$73,2,FALSE)),0,(VLOOKUP($C198,'2.사회적인구 행정구역별 집계'!$C$6:$M$73,8,FALSE)-VLOOKUP($C198,'2.사회적인구 행정구역별 집계'!$C$6:$M$73,3,FALSE)))</f>
        <v>0</v>
      </c>
      <c r="S198" s="206">
        <f>IF(ISERROR(VLOOKUP($C198,'2.사회적인구 행정구역별 집계'!$C$6:$M$73,2,FALSE)),0,(VLOOKUP($C198,'2.사회적인구 행정구역별 집계'!$C$6:$M$73,9,FALSE)-VLOOKUP($C198,'2.사회적인구 행정구역별 집계'!$C$6:$M$73,4,FALSE)))</f>
        <v>0</v>
      </c>
      <c r="T198" s="206">
        <f>IF(ISERROR(VLOOKUP($C198,'2.사회적인구 행정구역별 집계'!$C$6:$M$73,2,FALSE)),0,(VLOOKUP($C198,'2.사회적인구 행정구역별 집계'!$C$6:$M$73,10,FALSE)-VLOOKUP($C198,'2.사회적인구 행정구역별 집계'!$C$6:$M$73,5,FALSE)))</f>
        <v>0</v>
      </c>
      <c r="U198" s="206">
        <f>IF(ISERROR(VLOOKUP($C198,'2.사회적인구 행정구역별 집계'!$C$6:$M$73,2,FALSE)),0,(VLOOKUP($C198,'2.사회적인구 행정구역별 집계'!$C$6:$M$73,11,FALSE)-VLOOKUP($C198,'2.사회적인구 행정구역별 집계'!$C$6:$M$73,6,FALSE)))</f>
        <v>0</v>
      </c>
      <c r="V198" s="189">
        <f t="shared" si="100"/>
        <v>157</v>
      </c>
      <c r="W198" s="189">
        <f t="shared" si="101"/>
        <v>157</v>
      </c>
      <c r="X198" s="189">
        <f t="shared" si="101"/>
        <v>155</v>
      </c>
      <c r="Y198" s="189">
        <f t="shared" si="102"/>
        <v>153</v>
      </c>
      <c r="Z198" s="189">
        <f t="shared" si="103"/>
        <v>157</v>
      </c>
      <c r="AA198" s="189">
        <f t="shared" si="104"/>
        <v>160</v>
      </c>
    </row>
    <row r="199" spans="1:27" ht="18" customHeight="1">
      <c r="A199" s="194" t="s">
        <v>1408</v>
      </c>
      <c r="B199" s="194" t="s">
        <v>1414</v>
      </c>
      <c r="C199" s="197" t="s">
        <v>314</v>
      </c>
      <c r="D199" s="192">
        <f>VLOOKUP($C199,'[7]2.생잔모형인구'!$C$5:$J$499,2,FALSE)</f>
        <v>210</v>
      </c>
      <c r="E199" s="201">
        <f>VLOOKUP($C199,'[7]2.생잔모형인구'!$C$5:$J$499,4,FALSE)</f>
        <v>216</v>
      </c>
      <c r="F199" s="201">
        <f>VLOOKUP($C199,'[7]2.생잔모형인구'!$C$5:$J$499,5,FALSE)</f>
        <v>212</v>
      </c>
      <c r="G199" s="201">
        <f>VLOOKUP($C199,'[7]2.생잔모형인구'!$C$5:$J$499,6,FALSE)</f>
        <v>217</v>
      </c>
      <c r="H199" s="201">
        <f>VLOOKUP($C199,'[7]2.생잔모형인구'!$C$5:$J$499,7,FALSE)</f>
        <v>222</v>
      </c>
      <c r="I199" s="201">
        <f>VLOOKUP($C199,'[7]2.생잔모형인구'!$C$5:$J$499,8,FALSE)</f>
        <v>226</v>
      </c>
      <c r="J199" s="206">
        <f>ROUND(P$5*'[7]2.생잔모형인구'!$E197,0)</f>
        <v>0</v>
      </c>
      <c r="K199" s="206">
        <f>ROUND(Q$5*'[7]2.생잔모형인구'!$E197,0)</f>
        <v>5</v>
      </c>
      <c r="L199" s="206">
        <f>ROUND(R$5*'[7]2.생잔모형인구'!$E197,0)</f>
        <v>5</v>
      </c>
      <c r="M199" s="206">
        <f>ROUND(S$5*'[7]2.생잔모형인구'!$E197,0)</f>
        <v>12</v>
      </c>
      <c r="N199" s="206">
        <f>ROUND(T$5*'[7]2.생잔모형인구'!$E197,0)</f>
        <v>12</v>
      </c>
      <c r="O199" s="206">
        <f>ROUND(U$5*'[7]2.생잔모형인구'!$E197,0)</f>
        <v>12</v>
      </c>
      <c r="P199" s="204">
        <v>0</v>
      </c>
      <c r="Q199" s="204"/>
      <c r="R199" s="206">
        <f>IF(ISERROR(VLOOKUP($C199,'2.사회적인구 행정구역별 집계'!$C$6:$M$73,2,FALSE)),0,(VLOOKUP($C199,'2.사회적인구 행정구역별 집계'!$C$6:$M$73,8,FALSE)-VLOOKUP($C199,'2.사회적인구 행정구역별 집계'!$C$6:$M$73,3,FALSE)))</f>
        <v>0</v>
      </c>
      <c r="S199" s="206">
        <f>IF(ISERROR(VLOOKUP($C199,'2.사회적인구 행정구역별 집계'!$C$6:$M$73,2,FALSE)),0,(VLOOKUP($C199,'2.사회적인구 행정구역별 집계'!$C$6:$M$73,9,FALSE)-VLOOKUP($C199,'2.사회적인구 행정구역별 집계'!$C$6:$M$73,4,FALSE)))</f>
        <v>0</v>
      </c>
      <c r="T199" s="206">
        <f>IF(ISERROR(VLOOKUP($C199,'2.사회적인구 행정구역별 집계'!$C$6:$M$73,2,FALSE)),0,(VLOOKUP($C199,'2.사회적인구 행정구역별 집계'!$C$6:$M$73,10,FALSE)-VLOOKUP($C199,'2.사회적인구 행정구역별 집계'!$C$6:$M$73,5,FALSE)))</f>
        <v>0</v>
      </c>
      <c r="U199" s="206">
        <f>IF(ISERROR(VLOOKUP($C199,'2.사회적인구 행정구역별 집계'!$C$6:$M$73,2,FALSE)),0,(VLOOKUP($C199,'2.사회적인구 행정구역별 집계'!$C$6:$M$73,11,FALSE)-VLOOKUP($C199,'2.사회적인구 행정구역별 집계'!$C$6:$M$73,6,FALSE)))</f>
        <v>0</v>
      </c>
      <c r="V199" s="189">
        <f t="shared" si="100"/>
        <v>210</v>
      </c>
      <c r="W199" s="189">
        <f t="shared" si="101"/>
        <v>211</v>
      </c>
      <c r="X199" s="189">
        <f t="shared" si="101"/>
        <v>207</v>
      </c>
      <c r="Y199" s="189">
        <f t="shared" si="102"/>
        <v>205</v>
      </c>
      <c r="Z199" s="189">
        <f t="shared" si="103"/>
        <v>210</v>
      </c>
      <c r="AA199" s="189">
        <f t="shared" si="104"/>
        <v>214</v>
      </c>
    </row>
    <row r="200" spans="1:27" ht="18" customHeight="1">
      <c r="A200" s="194" t="s">
        <v>1408</v>
      </c>
      <c r="B200" s="194" t="s">
        <v>1414</v>
      </c>
      <c r="C200" s="197" t="s">
        <v>315</v>
      </c>
      <c r="D200" s="192">
        <f>VLOOKUP($C200,'[7]2.생잔모형인구'!$C$5:$J$499,2,FALSE)</f>
        <v>167</v>
      </c>
      <c r="E200" s="201">
        <f>VLOOKUP($C200,'[7]2.생잔모형인구'!$C$5:$J$499,4,FALSE)</f>
        <v>172</v>
      </c>
      <c r="F200" s="201">
        <f>VLOOKUP($C200,'[7]2.생잔모형인구'!$C$5:$J$499,5,FALSE)</f>
        <v>169</v>
      </c>
      <c r="G200" s="201">
        <f>VLOOKUP($C200,'[7]2.생잔모형인구'!$C$5:$J$499,6,FALSE)</f>
        <v>172</v>
      </c>
      <c r="H200" s="201">
        <f>VLOOKUP($C200,'[7]2.생잔모형인구'!$C$5:$J$499,7,FALSE)</f>
        <v>176</v>
      </c>
      <c r="I200" s="201">
        <f>VLOOKUP($C200,'[7]2.생잔모형인구'!$C$5:$J$499,8,FALSE)</f>
        <v>179</v>
      </c>
      <c r="J200" s="206">
        <f>ROUND(P$5*'[7]2.생잔모형인구'!$E198,0)</f>
        <v>0</v>
      </c>
      <c r="K200" s="206">
        <f>ROUND(Q$5*'[7]2.생잔모형인구'!$E198,0)</f>
        <v>4</v>
      </c>
      <c r="L200" s="206">
        <f>ROUND(R$5*'[7]2.생잔모형인구'!$E198,0)</f>
        <v>4</v>
      </c>
      <c r="M200" s="206">
        <f>ROUND(S$5*'[7]2.생잔모형인구'!$E198,0)</f>
        <v>10</v>
      </c>
      <c r="N200" s="206">
        <f>ROUND(T$5*'[7]2.생잔모형인구'!$E198,0)</f>
        <v>10</v>
      </c>
      <c r="O200" s="206">
        <f>ROUND(U$5*'[7]2.생잔모형인구'!$E198,0)</f>
        <v>10</v>
      </c>
      <c r="P200" s="204">
        <v>0</v>
      </c>
      <c r="Q200" s="204"/>
      <c r="R200" s="206">
        <f>IF(ISERROR(VLOOKUP($C200,'2.사회적인구 행정구역별 집계'!$C$6:$M$73,2,FALSE)),0,(VLOOKUP($C200,'2.사회적인구 행정구역별 집계'!$C$6:$M$73,8,FALSE)-VLOOKUP($C200,'2.사회적인구 행정구역별 집계'!$C$6:$M$73,3,FALSE)))</f>
        <v>0</v>
      </c>
      <c r="S200" s="206">
        <f>IF(ISERROR(VLOOKUP($C200,'2.사회적인구 행정구역별 집계'!$C$6:$M$73,2,FALSE)),0,(VLOOKUP($C200,'2.사회적인구 행정구역별 집계'!$C$6:$M$73,9,FALSE)-VLOOKUP($C200,'2.사회적인구 행정구역별 집계'!$C$6:$M$73,4,FALSE)))</f>
        <v>0</v>
      </c>
      <c r="T200" s="206">
        <f>IF(ISERROR(VLOOKUP($C200,'2.사회적인구 행정구역별 집계'!$C$6:$M$73,2,FALSE)),0,(VLOOKUP($C200,'2.사회적인구 행정구역별 집계'!$C$6:$M$73,10,FALSE)-VLOOKUP($C200,'2.사회적인구 행정구역별 집계'!$C$6:$M$73,5,FALSE)))</f>
        <v>0</v>
      </c>
      <c r="U200" s="206">
        <f>IF(ISERROR(VLOOKUP($C200,'2.사회적인구 행정구역별 집계'!$C$6:$M$73,2,FALSE)),0,(VLOOKUP($C200,'2.사회적인구 행정구역별 집계'!$C$6:$M$73,11,FALSE)-VLOOKUP($C200,'2.사회적인구 행정구역별 집계'!$C$6:$M$73,6,FALSE)))</f>
        <v>0</v>
      </c>
      <c r="V200" s="189">
        <f t="shared" si="100"/>
        <v>167</v>
      </c>
      <c r="W200" s="189">
        <f t="shared" si="101"/>
        <v>168</v>
      </c>
      <c r="X200" s="189">
        <f t="shared" si="101"/>
        <v>165</v>
      </c>
      <c r="Y200" s="189">
        <f t="shared" si="102"/>
        <v>162</v>
      </c>
      <c r="Z200" s="189">
        <f t="shared" si="103"/>
        <v>166</v>
      </c>
      <c r="AA200" s="189">
        <f t="shared" si="104"/>
        <v>169</v>
      </c>
    </row>
    <row r="201" spans="1:27" ht="18" customHeight="1">
      <c r="A201" s="194" t="s">
        <v>1408</v>
      </c>
      <c r="B201" s="194" t="s">
        <v>1414</v>
      </c>
      <c r="C201" s="197" t="s">
        <v>316</v>
      </c>
      <c r="D201" s="192">
        <f>VLOOKUP($C201,'[7]2.생잔모형인구'!$C$5:$J$499,2,FALSE)</f>
        <v>97</v>
      </c>
      <c r="E201" s="201">
        <f>VLOOKUP($C201,'[7]2.생잔모형인구'!$C$5:$J$499,4,FALSE)</f>
        <v>100</v>
      </c>
      <c r="F201" s="201">
        <f>VLOOKUP($C201,'[7]2.생잔모형인구'!$C$5:$J$499,5,FALSE)</f>
        <v>98</v>
      </c>
      <c r="G201" s="201">
        <f>VLOOKUP($C201,'[7]2.생잔모형인구'!$C$5:$J$499,6,FALSE)</f>
        <v>100</v>
      </c>
      <c r="H201" s="201">
        <f>VLOOKUP($C201,'[7]2.생잔모형인구'!$C$5:$J$499,7,FALSE)</f>
        <v>102</v>
      </c>
      <c r="I201" s="201">
        <f>VLOOKUP($C201,'[7]2.생잔모형인구'!$C$5:$J$499,8,FALSE)</f>
        <v>104</v>
      </c>
      <c r="J201" s="206">
        <f>ROUND(P$5*'[7]2.생잔모형인구'!$E199,0)</f>
        <v>0</v>
      </c>
      <c r="K201" s="206">
        <f>ROUND(Q$5*'[7]2.생잔모형인구'!$E199,0)</f>
        <v>3</v>
      </c>
      <c r="L201" s="206">
        <f>ROUND(R$5*'[7]2.생잔모형인구'!$E199,0)</f>
        <v>2</v>
      </c>
      <c r="M201" s="206">
        <f>ROUND(S$5*'[7]2.생잔모형인구'!$E199,0)</f>
        <v>6</v>
      </c>
      <c r="N201" s="206">
        <f>ROUND(T$5*'[7]2.생잔모형인구'!$E199,0)</f>
        <v>6</v>
      </c>
      <c r="O201" s="206">
        <f>ROUND(U$5*'[7]2.생잔모형인구'!$E199,0)</f>
        <v>6</v>
      </c>
      <c r="P201" s="204">
        <v>0</v>
      </c>
      <c r="Q201" s="204"/>
      <c r="R201" s="206">
        <f>IF(ISERROR(VLOOKUP($C201,'2.사회적인구 행정구역별 집계'!$C$6:$M$73,2,FALSE)),0,(VLOOKUP($C201,'2.사회적인구 행정구역별 집계'!$C$6:$M$73,8,FALSE)-VLOOKUP($C201,'2.사회적인구 행정구역별 집계'!$C$6:$M$73,3,FALSE)))</f>
        <v>0</v>
      </c>
      <c r="S201" s="206">
        <f>IF(ISERROR(VLOOKUP($C201,'2.사회적인구 행정구역별 집계'!$C$6:$M$73,2,FALSE)),0,(VLOOKUP($C201,'2.사회적인구 행정구역별 집계'!$C$6:$M$73,9,FALSE)-VLOOKUP($C201,'2.사회적인구 행정구역별 집계'!$C$6:$M$73,4,FALSE)))</f>
        <v>0</v>
      </c>
      <c r="T201" s="206">
        <f>IF(ISERROR(VLOOKUP($C201,'2.사회적인구 행정구역별 집계'!$C$6:$M$73,2,FALSE)),0,(VLOOKUP($C201,'2.사회적인구 행정구역별 집계'!$C$6:$M$73,10,FALSE)-VLOOKUP($C201,'2.사회적인구 행정구역별 집계'!$C$6:$M$73,5,FALSE)))</f>
        <v>0</v>
      </c>
      <c r="U201" s="206">
        <f>IF(ISERROR(VLOOKUP($C201,'2.사회적인구 행정구역별 집계'!$C$6:$M$73,2,FALSE)),0,(VLOOKUP($C201,'2.사회적인구 행정구역별 집계'!$C$6:$M$73,11,FALSE)-VLOOKUP($C201,'2.사회적인구 행정구역별 집계'!$C$6:$M$73,6,FALSE)))</f>
        <v>0</v>
      </c>
      <c r="V201" s="189">
        <f t="shared" si="100"/>
        <v>97</v>
      </c>
      <c r="W201" s="189">
        <f t="shared" si="101"/>
        <v>97</v>
      </c>
      <c r="X201" s="189">
        <f t="shared" si="101"/>
        <v>96</v>
      </c>
      <c r="Y201" s="189">
        <f t="shared" si="102"/>
        <v>94</v>
      </c>
      <c r="Z201" s="189">
        <f t="shared" si="103"/>
        <v>96</v>
      </c>
      <c r="AA201" s="189">
        <f t="shared" si="104"/>
        <v>98</v>
      </c>
    </row>
    <row r="202" spans="1:27" ht="18" customHeight="1">
      <c r="A202" s="194" t="s">
        <v>1408</v>
      </c>
      <c r="B202" s="194" t="s">
        <v>1415</v>
      </c>
      <c r="C202" s="197" t="s">
        <v>317</v>
      </c>
      <c r="D202" s="192">
        <f>VLOOKUP($C202,'[7]2.생잔모형인구'!$C$5:$J$499,2,FALSE)</f>
        <v>361</v>
      </c>
      <c r="E202" s="201">
        <f>VLOOKUP($C202,'[7]2.생잔모형인구'!$C$5:$J$499,4,FALSE)</f>
        <v>371</v>
      </c>
      <c r="F202" s="201">
        <f>VLOOKUP($C202,'[7]2.생잔모형인구'!$C$5:$J$499,5,FALSE)</f>
        <v>365</v>
      </c>
      <c r="G202" s="201">
        <f>VLOOKUP($C202,'[7]2.생잔모형인구'!$C$5:$J$499,6,FALSE)</f>
        <v>373</v>
      </c>
      <c r="H202" s="201">
        <f>VLOOKUP($C202,'[7]2.생잔모형인구'!$C$5:$J$499,7,FALSE)</f>
        <v>381</v>
      </c>
      <c r="I202" s="201">
        <f>VLOOKUP($C202,'[7]2.생잔모형인구'!$C$5:$J$499,8,FALSE)</f>
        <v>388</v>
      </c>
      <c r="J202" s="206">
        <f>ROUND(P$5*'[7]2.생잔모형인구'!$E200,0)</f>
        <v>0</v>
      </c>
      <c r="K202" s="206">
        <f>ROUND(Q$5*'[7]2.생잔모형인구'!$E200,0)</f>
        <v>9</v>
      </c>
      <c r="L202" s="206">
        <f>ROUND(R$5*'[7]2.생잔모형인구'!$E200,0)</f>
        <v>9</v>
      </c>
      <c r="M202" s="206">
        <f>ROUND(S$5*'[7]2.생잔모형인구'!$E200,0)</f>
        <v>21</v>
      </c>
      <c r="N202" s="206">
        <f>ROUND(T$5*'[7]2.생잔모형인구'!$E200,0)</f>
        <v>21</v>
      </c>
      <c r="O202" s="206">
        <f>ROUND(U$5*'[7]2.생잔모형인구'!$E200,0)</f>
        <v>21</v>
      </c>
      <c r="P202" s="204">
        <v>0</v>
      </c>
      <c r="Q202" s="204"/>
      <c r="R202" s="206">
        <f>IF(ISERROR(VLOOKUP($C202,'2.사회적인구 행정구역별 집계'!$C$6:$M$73,2,FALSE)),0,(VLOOKUP($C202,'2.사회적인구 행정구역별 집계'!$C$6:$M$73,8,FALSE)-VLOOKUP($C202,'2.사회적인구 행정구역별 집계'!$C$6:$M$73,3,FALSE)))</f>
        <v>0</v>
      </c>
      <c r="S202" s="206">
        <f>IF(ISERROR(VLOOKUP($C202,'2.사회적인구 행정구역별 집계'!$C$6:$M$73,2,FALSE)),0,(VLOOKUP($C202,'2.사회적인구 행정구역별 집계'!$C$6:$M$73,9,FALSE)-VLOOKUP($C202,'2.사회적인구 행정구역별 집계'!$C$6:$M$73,4,FALSE)))</f>
        <v>0</v>
      </c>
      <c r="T202" s="206">
        <f>IF(ISERROR(VLOOKUP($C202,'2.사회적인구 행정구역별 집계'!$C$6:$M$73,2,FALSE)),0,(VLOOKUP($C202,'2.사회적인구 행정구역별 집계'!$C$6:$M$73,10,FALSE)-VLOOKUP($C202,'2.사회적인구 행정구역별 집계'!$C$6:$M$73,5,FALSE)))</f>
        <v>0</v>
      </c>
      <c r="U202" s="206">
        <f>IF(ISERROR(VLOOKUP($C202,'2.사회적인구 행정구역별 집계'!$C$6:$M$73,2,FALSE)),0,(VLOOKUP($C202,'2.사회적인구 행정구역별 집계'!$C$6:$M$73,11,FALSE)-VLOOKUP($C202,'2.사회적인구 행정구역별 집계'!$C$6:$M$73,6,FALSE)))</f>
        <v>0</v>
      </c>
      <c r="V202" s="189">
        <f t="shared" si="100"/>
        <v>361</v>
      </c>
      <c r="W202" s="189">
        <f t="shared" si="101"/>
        <v>362</v>
      </c>
      <c r="X202" s="189">
        <f t="shared" si="101"/>
        <v>356</v>
      </c>
      <c r="Y202" s="189">
        <f t="shared" si="102"/>
        <v>352</v>
      </c>
      <c r="Z202" s="189">
        <f t="shared" si="103"/>
        <v>360</v>
      </c>
      <c r="AA202" s="189">
        <f t="shared" si="104"/>
        <v>367</v>
      </c>
    </row>
    <row r="203" spans="1:27" ht="18" customHeight="1">
      <c r="A203" s="194" t="s">
        <v>1408</v>
      </c>
      <c r="B203" s="194" t="s">
        <v>1415</v>
      </c>
      <c r="C203" s="197" t="s">
        <v>318</v>
      </c>
      <c r="D203" s="192">
        <f>VLOOKUP($C203,'[7]2.생잔모형인구'!$C$5:$J$499,2,FALSE)</f>
        <v>153</v>
      </c>
      <c r="E203" s="201">
        <f>VLOOKUP($C203,'[7]2.생잔모형인구'!$C$5:$J$499,4,FALSE)</f>
        <v>157</v>
      </c>
      <c r="F203" s="201">
        <f>VLOOKUP($C203,'[7]2.생잔모형인구'!$C$5:$J$499,5,FALSE)</f>
        <v>155</v>
      </c>
      <c r="G203" s="201">
        <f>VLOOKUP($C203,'[7]2.생잔모형인구'!$C$5:$J$499,6,FALSE)</f>
        <v>158</v>
      </c>
      <c r="H203" s="201">
        <f>VLOOKUP($C203,'[7]2.생잔모형인구'!$C$5:$J$499,7,FALSE)</f>
        <v>162</v>
      </c>
      <c r="I203" s="201">
        <f>VLOOKUP($C203,'[7]2.생잔모형인구'!$C$5:$J$499,8,FALSE)</f>
        <v>164</v>
      </c>
      <c r="J203" s="206">
        <f>ROUND(P$5*'[7]2.생잔모형인구'!$E201,0)</f>
        <v>0</v>
      </c>
      <c r="K203" s="206">
        <f>ROUND(Q$5*'[7]2.생잔모형인구'!$E201,0)</f>
        <v>4</v>
      </c>
      <c r="L203" s="206">
        <f>ROUND(R$5*'[7]2.생잔모형인구'!$E201,0)</f>
        <v>4</v>
      </c>
      <c r="M203" s="206">
        <f>ROUND(S$5*'[7]2.생잔모형인구'!$E201,0)</f>
        <v>9</v>
      </c>
      <c r="N203" s="206">
        <f>ROUND(T$5*'[7]2.생잔모형인구'!$E201,0)</f>
        <v>9</v>
      </c>
      <c r="O203" s="206">
        <f>ROUND(U$5*'[7]2.생잔모형인구'!$E201,0)</f>
        <v>9</v>
      </c>
      <c r="P203" s="204">
        <v>0</v>
      </c>
      <c r="Q203" s="204"/>
      <c r="R203" s="206">
        <f>IF(ISERROR(VLOOKUP($C203,'2.사회적인구 행정구역별 집계'!$C$6:$M$73,2,FALSE)),0,(VLOOKUP($C203,'2.사회적인구 행정구역별 집계'!$C$6:$M$73,8,FALSE)-VLOOKUP($C203,'2.사회적인구 행정구역별 집계'!$C$6:$M$73,3,FALSE)))</f>
        <v>0</v>
      </c>
      <c r="S203" s="206">
        <f>IF(ISERROR(VLOOKUP($C203,'2.사회적인구 행정구역별 집계'!$C$6:$M$73,2,FALSE)),0,(VLOOKUP($C203,'2.사회적인구 행정구역별 집계'!$C$6:$M$73,9,FALSE)-VLOOKUP($C203,'2.사회적인구 행정구역별 집계'!$C$6:$M$73,4,FALSE)))</f>
        <v>0</v>
      </c>
      <c r="T203" s="206">
        <f>IF(ISERROR(VLOOKUP($C203,'2.사회적인구 행정구역별 집계'!$C$6:$M$73,2,FALSE)),0,(VLOOKUP($C203,'2.사회적인구 행정구역별 집계'!$C$6:$M$73,10,FALSE)-VLOOKUP($C203,'2.사회적인구 행정구역별 집계'!$C$6:$M$73,5,FALSE)))</f>
        <v>0</v>
      </c>
      <c r="U203" s="206">
        <f>IF(ISERROR(VLOOKUP($C203,'2.사회적인구 행정구역별 집계'!$C$6:$M$73,2,FALSE)),0,(VLOOKUP($C203,'2.사회적인구 행정구역별 집계'!$C$6:$M$73,11,FALSE)-VLOOKUP($C203,'2.사회적인구 행정구역별 집계'!$C$6:$M$73,6,FALSE)))</f>
        <v>0</v>
      </c>
      <c r="V203" s="189">
        <f t="shared" si="100"/>
        <v>153</v>
      </c>
      <c r="W203" s="189">
        <f t="shared" si="101"/>
        <v>153</v>
      </c>
      <c r="X203" s="189">
        <f t="shared" si="101"/>
        <v>151</v>
      </c>
      <c r="Y203" s="189">
        <f t="shared" si="102"/>
        <v>149</v>
      </c>
      <c r="Z203" s="189">
        <f t="shared" si="103"/>
        <v>153</v>
      </c>
      <c r="AA203" s="189">
        <f t="shared" si="104"/>
        <v>155</v>
      </c>
    </row>
    <row r="204" spans="1:27" ht="18" customHeight="1">
      <c r="A204" s="194" t="s">
        <v>1408</v>
      </c>
      <c r="B204" s="194" t="s">
        <v>1416</v>
      </c>
      <c r="C204" s="197" t="s">
        <v>319</v>
      </c>
      <c r="D204" s="192">
        <f>VLOOKUP($C204,'[7]2.생잔모형인구'!$C$5:$J$499,2,FALSE)</f>
        <v>117</v>
      </c>
      <c r="E204" s="201">
        <f>VLOOKUP($C204,'[7]2.생잔모형인구'!$C$5:$J$499,4,FALSE)</f>
        <v>120</v>
      </c>
      <c r="F204" s="201">
        <f>VLOOKUP($C204,'[7]2.생잔모형인구'!$C$5:$J$499,5,FALSE)</f>
        <v>118</v>
      </c>
      <c r="G204" s="201">
        <f>VLOOKUP($C204,'[7]2.생잔모형인구'!$C$5:$J$499,6,FALSE)</f>
        <v>121</v>
      </c>
      <c r="H204" s="201">
        <f>VLOOKUP($C204,'[7]2.생잔모형인구'!$C$5:$J$499,7,FALSE)</f>
        <v>124</v>
      </c>
      <c r="I204" s="201">
        <f>VLOOKUP($C204,'[7]2.생잔모형인구'!$C$5:$J$499,8,FALSE)</f>
        <v>126</v>
      </c>
      <c r="J204" s="206">
        <f>ROUND(P$5*'[7]2.생잔모형인구'!$E202,0)</f>
        <v>0</v>
      </c>
      <c r="K204" s="206">
        <f>ROUND(Q$5*'[7]2.생잔모형인구'!$E202,0)</f>
        <v>3</v>
      </c>
      <c r="L204" s="206">
        <f>ROUND(R$5*'[7]2.생잔모형인구'!$E202,0)</f>
        <v>3</v>
      </c>
      <c r="M204" s="206">
        <f>ROUND(S$5*'[7]2.생잔모형인구'!$E202,0)</f>
        <v>7</v>
      </c>
      <c r="N204" s="206">
        <f>ROUND(T$5*'[7]2.생잔모형인구'!$E202,0)</f>
        <v>7</v>
      </c>
      <c r="O204" s="206">
        <f>ROUND(U$5*'[7]2.생잔모형인구'!$E202,0)</f>
        <v>7</v>
      </c>
      <c r="P204" s="204">
        <v>0</v>
      </c>
      <c r="Q204" s="204"/>
      <c r="R204" s="206">
        <f>IF(ISERROR(VLOOKUP($C204,'2.사회적인구 행정구역별 집계'!$C$6:$M$73,2,FALSE)),0,(VLOOKUP($C204,'2.사회적인구 행정구역별 집계'!$C$6:$M$73,8,FALSE)-VLOOKUP($C204,'2.사회적인구 행정구역별 집계'!$C$6:$M$73,3,FALSE)))</f>
        <v>0</v>
      </c>
      <c r="S204" s="206">
        <f>IF(ISERROR(VLOOKUP($C204,'2.사회적인구 행정구역별 집계'!$C$6:$M$73,2,FALSE)),0,(VLOOKUP($C204,'2.사회적인구 행정구역별 집계'!$C$6:$M$73,9,FALSE)-VLOOKUP($C204,'2.사회적인구 행정구역별 집계'!$C$6:$M$73,4,FALSE)))</f>
        <v>0</v>
      </c>
      <c r="T204" s="206">
        <f>IF(ISERROR(VLOOKUP($C204,'2.사회적인구 행정구역별 집계'!$C$6:$M$73,2,FALSE)),0,(VLOOKUP($C204,'2.사회적인구 행정구역별 집계'!$C$6:$M$73,10,FALSE)-VLOOKUP($C204,'2.사회적인구 행정구역별 집계'!$C$6:$M$73,5,FALSE)))</f>
        <v>0</v>
      </c>
      <c r="U204" s="206">
        <f>IF(ISERROR(VLOOKUP($C204,'2.사회적인구 행정구역별 집계'!$C$6:$M$73,2,FALSE)),0,(VLOOKUP($C204,'2.사회적인구 행정구역별 집계'!$C$6:$M$73,11,FALSE)-VLOOKUP($C204,'2.사회적인구 행정구역별 집계'!$C$6:$M$73,6,FALSE)))</f>
        <v>0</v>
      </c>
      <c r="V204" s="189">
        <f t="shared" si="100"/>
        <v>117</v>
      </c>
      <c r="W204" s="189">
        <f t="shared" si="101"/>
        <v>117</v>
      </c>
      <c r="X204" s="189">
        <f t="shared" si="101"/>
        <v>115</v>
      </c>
      <c r="Y204" s="189">
        <f t="shared" si="102"/>
        <v>114</v>
      </c>
      <c r="Z204" s="189">
        <f t="shared" si="103"/>
        <v>117</v>
      </c>
      <c r="AA204" s="189">
        <f t="shared" si="104"/>
        <v>119</v>
      </c>
    </row>
    <row r="205" spans="1:27" ht="18" customHeight="1">
      <c r="A205" s="194" t="s">
        <v>1408</v>
      </c>
      <c r="B205" s="194" t="s">
        <v>1417</v>
      </c>
      <c r="C205" s="197" t="s">
        <v>320</v>
      </c>
      <c r="D205" s="192">
        <f>VLOOKUP($C205,'[7]2.생잔모형인구'!$C$5:$J$499,2,FALSE)</f>
        <v>237</v>
      </c>
      <c r="E205" s="201">
        <f>VLOOKUP($C205,'[7]2.생잔모형인구'!$C$5:$J$499,4,FALSE)</f>
        <v>243</v>
      </c>
      <c r="F205" s="201">
        <f>VLOOKUP($C205,'[7]2.생잔모형인구'!$C$5:$J$499,5,FALSE)</f>
        <v>240</v>
      </c>
      <c r="G205" s="201">
        <f>VLOOKUP($C205,'[7]2.생잔모형인구'!$C$5:$J$499,6,FALSE)</f>
        <v>245</v>
      </c>
      <c r="H205" s="201">
        <f>VLOOKUP($C205,'[7]2.생잔모형인구'!$C$5:$J$499,7,FALSE)</f>
        <v>250</v>
      </c>
      <c r="I205" s="201">
        <f>VLOOKUP($C205,'[7]2.생잔모형인구'!$C$5:$J$499,8,FALSE)</f>
        <v>255</v>
      </c>
      <c r="J205" s="206">
        <f>ROUND(P$5*'[7]2.생잔모형인구'!$E203,0)</f>
        <v>0</v>
      </c>
      <c r="K205" s="206">
        <f>ROUND(Q$5*'[7]2.생잔모형인구'!$E203,0)</f>
        <v>6</v>
      </c>
      <c r="L205" s="206">
        <f>ROUND(R$5*'[7]2.생잔모형인구'!$E203,0)</f>
        <v>6</v>
      </c>
      <c r="M205" s="206">
        <f>ROUND(S$5*'[7]2.생잔모형인구'!$E203,0)</f>
        <v>14</v>
      </c>
      <c r="N205" s="206">
        <f>ROUND(T$5*'[7]2.생잔모형인구'!$E203,0)</f>
        <v>14</v>
      </c>
      <c r="O205" s="206">
        <f>ROUND(U$5*'[7]2.생잔모형인구'!$E203,0)</f>
        <v>14</v>
      </c>
      <c r="P205" s="204">
        <v>0</v>
      </c>
      <c r="Q205" s="204"/>
      <c r="R205" s="206">
        <f>IF(ISERROR(VLOOKUP($C205,'2.사회적인구 행정구역별 집계'!$C$6:$M$73,2,FALSE)),0,(VLOOKUP($C205,'2.사회적인구 행정구역별 집계'!$C$6:$M$73,8,FALSE)-VLOOKUP($C205,'2.사회적인구 행정구역별 집계'!$C$6:$M$73,3,FALSE)))</f>
        <v>0</v>
      </c>
      <c r="S205" s="206">
        <f>IF(ISERROR(VLOOKUP($C205,'2.사회적인구 행정구역별 집계'!$C$6:$M$73,2,FALSE)),0,(VLOOKUP($C205,'2.사회적인구 행정구역별 집계'!$C$6:$M$73,9,FALSE)-VLOOKUP($C205,'2.사회적인구 행정구역별 집계'!$C$6:$M$73,4,FALSE)))</f>
        <v>0</v>
      </c>
      <c r="T205" s="206">
        <f>IF(ISERROR(VLOOKUP($C205,'2.사회적인구 행정구역별 집계'!$C$6:$M$73,2,FALSE)),0,(VLOOKUP($C205,'2.사회적인구 행정구역별 집계'!$C$6:$M$73,10,FALSE)-VLOOKUP($C205,'2.사회적인구 행정구역별 집계'!$C$6:$M$73,5,FALSE)))</f>
        <v>0</v>
      </c>
      <c r="U205" s="206">
        <f>IF(ISERROR(VLOOKUP($C205,'2.사회적인구 행정구역별 집계'!$C$6:$M$73,2,FALSE)),0,(VLOOKUP($C205,'2.사회적인구 행정구역별 집계'!$C$6:$M$73,11,FALSE)-VLOOKUP($C205,'2.사회적인구 행정구역별 집계'!$C$6:$M$73,6,FALSE)))</f>
        <v>0</v>
      </c>
      <c r="V205" s="189">
        <f t="shared" si="100"/>
        <v>237</v>
      </c>
      <c r="W205" s="189">
        <f t="shared" si="101"/>
        <v>237</v>
      </c>
      <c r="X205" s="189">
        <f t="shared" si="101"/>
        <v>234</v>
      </c>
      <c r="Y205" s="189">
        <f t="shared" si="102"/>
        <v>231</v>
      </c>
      <c r="Z205" s="189">
        <f t="shared" si="103"/>
        <v>236</v>
      </c>
      <c r="AA205" s="189">
        <f t="shared" si="104"/>
        <v>241</v>
      </c>
    </row>
    <row r="206" spans="1:27" ht="18" customHeight="1">
      <c r="A206" s="194" t="s">
        <v>1408</v>
      </c>
      <c r="B206" s="194" t="s">
        <v>1417</v>
      </c>
      <c r="C206" s="197" t="s">
        <v>321</v>
      </c>
      <c r="D206" s="192">
        <f>VLOOKUP($C206,'[7]2.생잔모형인구'!$C$5:$J$499,2,FALSE)</f>
        <v>72</v>
      </c>
      <c r="E206" s="201">
        <f>VLOOKUP($C206,'[7]2.생잔모형인구'!$C$5:$J$499,4,FALSE)</f>
        <v>74</v>
      </c>
      <c r="F206" s="201">
        <f>VLOOKUP($C206,'[7]2.생잔모형인구'!$C$5:$J$499,5,FALSE)</f>
        <v>73</v>
      </c>
      <c r="G206" s="201">
        <f>VLOOKUP($C206,'[7]2.생잔모형인구'!$C$5:$J$499,6,FALSE)</f>
        <v>74</v>
      </c>
      <c r="H206" s="201">
        <f>VLOOKUP($C206,'[7]2.생잔모형인구'!$C$5:$J$499,7,FALSE)</f>
        <v>76</v>
      </c>
      <c r="I206" s="201">
        <f>VLOOKUP($C206,'[7]2.생잔모형인구'!$C$5:$J$499,8,FALSE)</f>
        <v>77</v>
      </c>
      <c r="J206" s="206">
        <f>ROUND(P$5*'[7]2.생잔모형인구'!$E204,0)</f>
        <v>0</v>
      </c>
      <c r="K206" s="206">
        <f>ROUND(Q$5*'[7]2.생잔모형인구'!$E204,0)</f>
        <v>2</v>
      </c>
      <c r="L206" s="206">
        <f>ROUND(R$5*'[7]2.생잔모형인구'!$E204,0)</f>
        <v>2</v>
      </c>
      <c r="M206" s="206">
        <f>ROUND(S$5*'[7]2.생잔모형인구'!$E204,0)</f>
        <v>4</v>
      </c>
      <c r="N206" s="206">
        <f>ROUND(T$5*'[7]2.생잔모형인구'!$E204,0)</f>
        <v>4</v>
      </c>
      <c r="O206" s="206">
        <f>ROUND(U$5*'[7]2.생잔모형인구'!$E204,0)</f>
        <v>4</v>
      </c>
      <c r="P206" s="204">
        <v>0</v>
      </c>
      <c r="Q206" s="204"/>
      <c r="R206" s="206">
        <f>IF(ISERROR(VLOOKUP($C206,'2.사회적인구 행정구역별 집계'!$C$6:$M$73,2,FALSE)),0,(VLOOKUP($C206,'2.사회적인구 행정구역별 집계'!$C$6:$M$73,8,FALSE)-VLOOKUP($C206,'2.사회적인구 행정구역별 집계'!$C$6:$M$73,3,FALSE)))</f>
        <v>0</v>
      </c>
      <c r="S206" s="206">
        <f>IF(ISERROR(VLOOKUP($C206,'2.사회적인구 행정구역별 집계'!$C$6:$M$73,2,FALSE)),0,(VLOOKUP($C206,'2.사회적인구 행정구역별 집계'!$C$6:$M$73,9,FALSE)-VLOOKUP($C206,'2.사회적인구 행정구역별 집계'!$C$6:$M$73,4,FALSE)))</f>
        <v>0</v>
      </c>
      <c r="T206" s="206">
        <f>IF(ISERROR(VLOOKUP($C206,'2.사회적인구 행정구역별 집계'!$C$6:$M$73,2,FALSE)),0,(VLOOKUP($C206,'2.사회적인구 행정구역별 집계'!$C$6:$M$73,10,FALSE)-VLOOKUP($C206,'2.사회적인구 행정구역별 집계'!$C$6:$M$73,5,FALSE)))</f>
        <v>0</v>
      </c>
      <c r="U206" s="206">
        <f>IF(ISERROR(VLOOKUP($C206,'2.사회적인구 행정구역별 집계'!$C$6:$M$73,2,FALSE)),0,(VLOOKUP($C206,'2.사회적인구 행정구역별 집계'!$C$6:$M$73,11,FALSE)-VLOOKUP($C206,'2.사회적인구 행정구역별 집계'!$C$6:$M$73,6,FALSE)))</f>
        <v>0</v>
      </c>
      <c r="V206" s="189">
        <f t="shared" si="100"/>
        <v>72</v>
      </c>
      <c r="W206" s="189">
        <f t="shared" si="101"/>
        <v>72</v>
      </c>
      <c r="X206" s="189">
        <f t="shared" si="101"/>
        <v>71</v>
      </c>
      <c r="Y206" s="189">
        <f t="shared" si="102"/>
        <v>70</v>
      </c>
      <c r="Z206" s="189">
        <f t="shared" si="103"/>
        <v>72</v>
      </c>
      <c r="AA206" s="189">
        <f t="shared" si="104"/>
        <v>73</v>
      </c>
    </row>
    <row r="207" spans="1:27" ht="18" customHeight="1">
      <c r="A207" s="194" t="s">
        <v>1408</v>
      </c>
      <c r="B207" s="194" t="s">
        <v>1418</v>
      </c>
      <c r="C207" s="197" t="s">
        <v>1419</v>
      </c>
      <c r="D207" s="192">
        <f>VLOOKUP($C207,'[7]2.생잔모형인구'!$C$5:$J$499,2,FALSE)</f>
        <v>157</v>
      </c>
      <c r="E207" s="201">
        <f>VLOOKUP($C207,'[7]2.생잔모형인구'!$C$5:$J$499,4,FALSE)</f>
        <v>161</v>
      </c>
      <c r="F207" s="201">
        <f>VLOOKUP($C207,'[7]2.생잔모형인구'!$C$5:$J$499,5,FALSE)</f>
        <v>159</v>
      </c>
      <c r="G207" s="201">
        <f>VLOOKUP($C207,'[7]2.생잔모형인구'!$C$5:$J$499,6,FALSE)</f>
        <v>162</v>
      </c>
      <c r="H207" s="201">
        <f>VLOOKUP($C207,'[7]2.생잔모형인구'!$C$5:$J$499,7,FALSE)</f>
        <v>166</v>
      </c>
      <c r="I207" s="201">
        <f>VLOOKUP($C207,'[7]2.생잔모형인구'!$C$5:$J$499,8,FALSE)</f>
        <v>169</v>
      </c>
      <c r="J207" s="206">
        <f>ROUND(P$5*'[7]2.생잔모형인구'!$E205,0)</f>
        <v>0</v>
      </c>
      <c r="K207" s="206">
        <f>ROUND(Q$5*'[7]2.생잔모형인구'!$E205,0)</f>
        <v>4</v>
      </c>
      <c r="L207" s="206">
        <f>ROUND(R$5*'[7]2.생잔모형인구'!$E205,0)</f>
        <v>4</v>
      </c>
      <c r="M207" s="206">
        <f>ROUND(S$5*'[7]2.생잔모형인구'!$E205,0)</f>
        <v>9</v>
      </c>
      <c r="N207" s="206">
        <f>ROUND(T$5*'[7]2.생잔모형인구'!$E205,0)</f>
        <v>9</v>
      </c>
      <c r="O207" s="206">
        <f>ROUND(U$5*'[7]2.생잔모형인구'!$E205,0)</f>
        <v>9</v>
      </c>
      <c r="P207" s="204">
        <v>0</v>
      </c>
      <c r="Q207" s="204"/>
      <c r="R207" s="206">
        <f>IF(ISERROR(VLOOKUP($C207,'2.사회적인구 행정구역별 집계'!$C$6:$M$73,2,FALSE)),0,(VLOOKUP($C207,'2.사회적인구 행정구역별 집계'!$C$6:$M$73,8,FALSE)-VLOOKUP($C207,'2.사회적인구 행정구역별 집계'!$C$6:$M$73,3,FALSE)))</f>
        <v>0</v>
      </c>
      <c r="S207" s="206">
        <f>IF(ISERROR(VLOOKUP($C207,'2.사회적인구 행정구역별 집계'!$C$6:$M$73,2,FALSE)),0,(VLOOKUP($C207,'2.사회적인구 행정구역별 집계'!$C$6:$M$73,9,FALSE)-VLOOKUP($C207,'2.사회적인구 행정구역별 집계'!$C$6:$M$73,4,FALSE)))</f>
        <v>0</v>
      </c>
      <c r="T207" s="206">
        <f>IF(ISERROR(VLOOKUP($C207,'2.사회적인구 행정구역별 집계'!$C$6:$M$73,2,FALSE)),0,(VLOOKUP($C207,'2.사회적인구 행정구역별 집계'!$C$6:$M$73,10,FALSE)-VLOOKUP($C207,'2.사회적인구 행정구역별 집계'!$C$6:$M$73,5,FALSE)))</f>
        <v>0</v>
      </c>
      <c r="U207" s="206">
        <f>IF(ISERROR(VLOOKUP($C207,'2.사회적인구 행정구역별 집계'!$C$6:$M$73,2,FALSE)),0,(VLOOKUP($C207,'2.사회적인구 행정구역별 집계'!$C$6:$M$73,11,FALSE)-VLOOKUP($C207,'2.사회적인구 행정구역별 집계'!$C$6:$M$73,6,FALSE)))</f>
        <v>0</v>
      </c>
      <c r="V207" s="189">
        <f t="shared" si="100"/>
        <v>157</v>
      </c>
      <c r="W207" s="189">
        <f t="shared" si="101"/>
        <v>157</v>
      </c>
      <c r="X207" s="189">
        <f t="shared" si="101"/>
        <v>155</v>
      </c>
      <c r="Y207" s="189">
        <f t="shared" si="102"/>
        <v>153</v>
      </c>
      <c r="Z207" s="189">
        <f t="shared" si="103"/>
        <v>157</v>
      </c>
      <c r="AA207" s="189">
        <f t="shared" si="104"/>
        <v>160</v>
      </c>
    </row>
    <row r="208" spans="1:27" ht="18" customHeight="1">
      <c r="A208" s="194" t="s">
        <v>1408</v>
      </c>
      <c r="B208" s="194" t="s">
        <v>1420</v>
      </c>
      <c r="C208" s="197" t="s">
        <v>323</v>
      </c>
      <c r="D208" s="192">
        <f>VLOOKUP($C208,'[7]2.생잔모형인구'!$C$5:$J$499,2,FALSE)</f>
        <v>150</v>
      </c>
      <c r="E208" s="201">
        <f>VLOOKUP($C208,'[7]2.생잔모형인구'!$C$5:$J$499,4,FALSE)</f>
        <v>154</v>
      </c>
      <c r="F208" s="201">
        <f>VLOOKUP($C208,'[7]2.생잔모형인구'!$C$5:$J$499,5,FALSE)</f>
        <v>152</v>
      </c>
      <c r="G208" s="201">
        <f>VLOOKUP($C208,'[7]2.생잔모형인구'!$C$5:$J$499,6,FALSE)</f>
        <v>155</v>
      </c>
      <c r="H208" s="201">
        <f>VLOOKUP($C208,'[7]2.생잔모형인구'!$C$5:$J$499,7,FALSE)</f>
        <v>158</v>
      </c>
      <c r="I208" s="201">
        <f>VLOOKUP($C208,'[7]2.생잔모형인구'!$C$5:$J$499,8,FALSE)</f>
        <v>161</v>
      </c>
      <c r="J208" s="206">
        <f>ROUND(P$5*'[7]2.생잔모형인구'!$E206,0)</f>
        <v>0</v>
      </c>
      <c r="K208" s="206">
        <f>ROUND(Q$5*'[7]2.생잔모형인구'!$E206,0)</f>
        <v>4</v>
      </c>
      <c r="L208" s="206">
        <f>ROUND(R$5*'[7]2.생잔모형인구'!$E206,0)</f>
        <v>4</v>
      </c>
      <c r="M208" s="206">
        <f>ROUND(S$5*'[7]2.생잔모형인구'!$E206,0)</f>
        <v>9</v>
      </c>
      <c r="N208" s="206">
        <f>ROUND(T$5*'[7]2.생잔모형인구'!$E206,0)</f>
        <v>9</v>
      </c>
      <c r="O208" s="206">
        <f>ROUND(U$5*'[7]2.생잔모형인구'!$E206,0)</f>
        <v>9</v>
      </c>
      <c r="P208" s="204">
        <v>0</v>
      </c>
      <c r="Q208" s="204"/>
      <c r="R208" s="206">
        <f>IF(ISERROR(VLOOKUP($C208,'2.사회적인구 행정구역별 집계'!$C$6:$M$73,2,FALSE)),0,(VLOOKUP($C208,'2.사회적인구 행정구역별 집계'!$C$6:$M$73,8,FALSE)-VLOOKUP($C208,'2.사회적인구 행정구역별 집계'!$C$6:$M$73,3,FALSE)))</f>
        <v>0</v>
      </c>
      <c r="S208" s="206">
        <f>IF(ISERROR(VLOOKUP($C208,'2.사회적인구 행정구역별 집계'!$C$6:$M$73,2,FALSE)),0,(VLOOKUP($C208,'2.사회적인구 행정구역별 집계'!$C$6:$M$73,9,FALSE)-VLOOKUP($C208,'2.사회적인구 행정구역별 집계'!$C$6:$M$73,4,FALSE)))</f>
        <v>0</v>
      </c>
      <c r="T208" s="206">
        <f>IF(ISERROR(VLOOKUP($C208,'2.사회적인구 행정구역별 집계'!$C$6:$M$73,2,FALSE)),0,(VLOOKUP($C208,'2.사회적인구 행정구역별 집계'!$C$6:$M$73,10,FALSE)-VLOOKUP($C208,'2.사회적인구 행정구역별 집계'!$C$6:$M$73,5,FALSE)))</f>
        <v>0</v>
      </c>
      <c r="U208" s="206">
        <f>IF(ISERROR(VLOOKUP($C208,'2.사회적인구 행정구역별 집계'!$C$6:$M$73,2,FALSE)),0,(VLOOKUP($C208,'2.사회적인구 행정구역별 집계'!$C$6:$M$73,11,FALSE)-VLOOKUP($C208,'2.사회적인구 행정구역별 집계'!$C$6:$M$73,6,FALSE)))</f>
        <v>0</v>
      </c>
      <c r="V208" s="189">
        <f t="shared" si="100"/>
        <v>150</v>
      </c>
      <c r="W208" s="189">
        <f t="shared" si="101"/>
        <v>150</v>
      </c>
      <c r="X208" s="189">
        <f t="shared" si="101"/>
        <v>148</v>
      </c>
      <c r="Y208" s="189">
        <f t="shared" si="102"/>
        <v>146</v>
      </c>
      <c r="Z208" s="189">
        <f t="shared" si="103"/>
        <v>149</v>
      </c>
      <c r="AA208" s="189">
        <f t="shared" si="104"/>
        <v>152</v>
      </c>
    </row>
    <row r="209" spans="1:27" ht="18" customHeight="1">
      <c r="A209" s="194" t="s">
        <v>1408</v>
      </c>
      <c r="B209" s="194" t="s">
        <v>1421</v>
      </c>
      <c r="C209" s="197" t="s">
        <v>324</v>
      </c>
      <c r="D209" s="192">
        <f>VLOOKUP($C209,'[7]2.생잔모형인구'!$C$5:$J$499,2,FALSE)</f>
        <v>179</v>
      </c>
      <c r="E209" s="201">
        <f>VLOOKUP($C209,'[7]2.생잔모형인구'!$C$5:$J$499,4,FALSE)</f>
        <v>184</v>
      </c>
      <c r="F209" s="201">
        <f>VLOOKUP($C209,'[7]2.생잔모형인구'!$C$5:$J$499,5,FALSE)</f>
        <v>181</v>
      </c>
      <c r="G209" s="201">
        <f>VLOOKUP($C209,'[7]2.생잔모형인구'!$C$5:$J$499,6,FALSE)</f>
        <v>185</v>
      </c>
      <c r="H209" s="201">
        <f>VLOOKUP($C209,'[7]2.생잔모형인구'!$C$5:$J$499,7,FALSE)</f>
        <v>189</v>
      </c>
      <c r="I209" s="201">
        <f>VLOOKUP($C209,'[7]2.생잔모형인구'!$C$5:$J$499,8,FALSE)</f>
        <v>192</v>
      </c>
      <c r="J209" s="206">
        <f>ROUND(P$5*'[7]2.생잔모형인구'!$E207,0)</f>
        <v>0</v>
      </c>
      <c r="K209" s="206">
        <f>ROUND(Q$5*'[7]2.생잔모형인구'!$E207,0)</f>
        <v>5</v>
      </c>
      <c r="L209" s="206">
        <f>ROUND(R$5*'[7]2.생잔모형인구'!$E207,0)</f>
        <v>5</v>
      </c>
      <c r="M209" s="206">
        <f>ROUND(S$5*'[7]2.생잔모형인구'!$E207,0)</f>
        <v>10</v>
      </c>
      <c r="N209" s="206">
        <f>ROUND(T$5*'[7]2.생잔모형인구'!$E207,0)</f>
        <v>10</v>
      </c>
      <c r="O209" s="206">
        <f>ROUND(U$5*'[7]2.생잔모형인구'!$E207,0)</f>
        <v>10</v>
      </c>
      <c r="P209" s="204">
        <v>0</v>
      </c>
      <c r="Q209" s="204"/>
      <c r="R209" s="206">
        <f>IF(ISERROR(VLOOKUP($C209,'2.사회적인구 행정구역별 집계'!$C$6:$M$73,2,FALSE)),0,(VLOOKUP($C209,'2.사회적인구 행정구역별 집계'!$C$6:$M$73,8,FALSE)-VLOOKUP($C209,'2.사회적인구 행정구역별 집계'!$C$6:$M$73,3,FALSE)))</f>
        <v>0</v>
      </c>
      <c r="S209" s="206">
        <f>IF(ISERROR(VLOOKUP($C209,'2.사회적인구 행정구역별 집계'!$C$6:$M$73,2,FALSE)),0,(VLOOKUP($C209,'2.사회적인구 행정구역별 집계'!$C$6:$M$73,9,FALSE)-VLOOKUP($C209,'2.사회적인구 행정구역별 집계'!$C$6:$M$73,4,FALSE)))</f>
        <v>0</v>
      </c>
      <c r="T209" s="206">
        <f>IF(ISERROR(VLOOKUP($C209,'2.사회적인구 행정구역별 집계'!$C$6:$M$73,2,FALSE)),0,(VLOOKUP($C209,'2.사회적인구 행정구역별 집계'!$C$6:$M$73,10,FALSE)-VLOOKUP($C209,'2.사회적인구 행정구역별 집계'!$C$6:$M$73,5,FALSE)))</f>
        <v>0</v>
      </c>
      <c r="U209" s="206">
        <f>IF(ISERROR(VLOOKUP($C209,'2.사회적인구 행정구역별 집계'!$C$6:$M$73,2,FALSE)),0,(VLOOKUP($C209,'2.사회적인구 행정구역별 집계'!$C$6:$M$73,11,FALSE)-VLOOKUP($C209,'2.사회적인구 행정구역별 집계'!$C$6:$M$73,6,FALSE)))</f>
        <v>0</v>
      </c>
      <c r="V209" s="189">
        <f t="shared" si="100"/>
        <v>179</v>
      </c>
      <c r="W209" s="189">
        <f t="shared" si="101"/>
        <v>179</v>
      </c>
      <c r="X209" s="189">
        <f t="shared" si="101"/>
        <v>176</v>
      </c>
      <c r="Y209" s="189">
        <f t="shared" si="102"/>
        <v>175</v>
      </c>
      <c r="Z209" s="189">
        <f t="shared" si="103"/>
        <v>179</v>
      </c>
      <c r="AA209" s="189">
        <f t="shared" si="104"/>
        <v>182</v>
      </c>
    </row>
    <row r="210" spans="1:27" ht="18" customHeight="1">
      <c r="A210" s="194" t="s">
        <v>1408</v>
      </c>
      <c r="B210" s="194" t="s">
        <v>1421</v>
      </c>
      <c r="C210" s="197" t="s">
        <v>325</v>
      </c>
      <c r="D210" s="192">
        <f>VLOOKUP($C210,'[7]2.생잔모형인구'!$C$5:$J$499,2,FALSE)</f>
        <v>97</v>
      </c>
      <c r="E210" s="201">
        <f>VLOOKUP($C210,'[7]2.생잔모형인구'!$C$5:$J$499,4,FALSE)</f>
        <v>100</v>
      </c>
      <c r="F210" s="201">
        <f>VLOOKUP($C210,'[7]2.생잔모형인구'!$C$5:$J$499,5,FALSE)</f>
        <v>98</v>
      </c>
      <c r="G210" s="201">
        <f>VLOOKUP($C210,'[7]2.생잔모형인구'!$C$5:$J$499,6,FALSE)</f>
        <v>100</v>
      </c>
      <c r="H210" s="201">
        <f>VLOOKUP($C210,'[7]2.생잔모형인구'!$C$5:$J$499,7,FALSE)</f>
        <v>102</v>
      </c>
      <c r="I210" s="201">
        <f>VLOOKUP($C210,'[7]2.생잔모형인구'!$C$5:$J$499,8,FALSE)</f>
        <v>104</v>
      </c>
      <c r="J210" s="206">
        <f>ROUND(P$5*'[7]2.생잔모형인구'!$E208,0)</f>
        <v>0</v>
      </c>
      <c r="K210" s="206">
        <f>ROUND(Q$5*'[7]2.생잔모형인구'!$E208,0)</f>
        <v>3</v>
      </c>
      <c r="L210" s="206">
        <f>ROUND(R$5*'[7]2.생잔모형인구'!$E208,0)</f>
        <v>2</v>
      </c>
      <c r="M210" s="206">
        <f>ROUND(S$5*'[7]2.생잔모형인구'!$E208,0)</f>
        <v>6</v>
      </c>
      <c r="N210" s="206">
        <f>ROUND(T$5*'[7]2.생잔모형인구'!$E208,0)</f>
        <v>6</v>
      </c>
      <c r="O210" s="206">
        <f>ROUND(U$5*'[7]2.생잔모형인구'!$E208,0)</f>
        <v>6</v>
      </c>
      <c r="P210" s="204">
        <v>0</v>
      </c>
      <c r="Q210" s="204"/>
      <c r="R210" s="206">
        <f>IF(ISERROR(VLOOKUP($C210,'2.사회적인구 행정구역별 집계'!$C$6:$M$73,2,FALSE)),0,(VLOOKUP($C210,'2.사회적인구 행정구역별 집계'!$C$6:$M$73,8,FALSE)-VLOOKUP($C210,'2.사회적인구 행정구역별 집계'!$C$6:$M$73,3,FALSE)))</f>
        <v>0</v>
      </c>
      <c r="S210" s="206">
        <f>IF(ISERROR(VLOOKUP($C210,'2.사회적인구 행정구역별 집계'!$C$6:$M$73,2,FALSE)),0,(VLOOKUP($C210,'2.사회적인구 행정구역별 집계'!$C$6:$M$73,9,FALSE)-VLOOKUP($C210,'2.사회적인구 행정구역별 집계'!$C$6:$M$73,4,FALSE)))</f>
        <v>0</v>
      </c>
      <c r="T210" s="206">
        <f>IF(ISERROR(VLOOKUP($C210,'2.사회적인구 행정구역별 집계'!$C$6:$M$73,2,FALSE)),0,(VLOOKUP($C210,'2.사회적인구 행정구역별 집계'!$C$6:$M$73,10,FALSE)-VLOOKUP($C210,'2.사회적인구 행정구역별 집계'!$C$6:$M$73,5,FALSE)))</f>
        <v>0</v>
      </c>
      <c r="U210" s="206">
        <f>IF(ISERROR(VLOOKUP($C210,'2.사회적인구 행정구역별 집계'!$C$6:$M$73,2,FALSE)),0,(VLOOKUP($C210,'2.사회적인구 행정구역별 집계'!$C$6:$M$73,11,FALSE)-VLOOKUP($C210,'2.사회적인구 행정구역별 집계'!$C$6:$M$73,6,FALSE)))</f>
        <v>0</v>
      </c>
      <c r="V210" s="189">
        <f t="shared" si="100"/>
        <v>97</v>
      </c>
      <c r="W210" s="189">
        <f t="shared" si="101"/>
        <v>97</v>
      </c>
      <c r="X210" s="189">
        <f t="shared" si="101"/>
        <v>96</v>
      </c>
      <c r="Y210" s="189">
        <f t="shared" si="102"/>
        <v>94</v>
      </c>
      <c r="Z210" s="189">
        <f t="shared" si="103"/>
        <v>96</v>
      </c>
      <c r="AA210" s="189">
        <f t="shared" si="104"/>
        <v>98</v>
      </c>
    </row>
    <row r="211" spans="1:27" ht="18" customHeight="1">
      <c r="A211" s="194" t="s">
        <v>1408</v>
      </c>
      <c r="B211" s="194" t="s">
        <v>1421</v>
      </c>
      <c r="C211" s="197" t="s">
        <v>326</v>
      </c>
      <c r="D211" s="192">
        <f>VLOOKUP($C211,'[7]2.생잔모형인구'!$C$5:$J$499,2,FALSE)</f>
        <v>61</v>
      </c>
      <c r="E211" s="201">
        <f>VLOOKUP($C211,'[7]2.생잔모형인구'!$C$5:$J$499,4,FALSE)</f>
        <v>63</v>
      </c>
      <c r="F211" s="201">
        <f>VLOOKUP($C211,'[7]2.생잔모형인구'!$C$5:$J$499,5,FALSE)</f>
        <v>62</v>
      </c>
      <c r="G211" s="201">
        <f>VLOOKUP($C211,'[7]2.생잔모형인구'!$C$5:$J$499,6,FALSE)</f>
        <v>63</v>
      </c>
      <c r="H211" s="201">
        <f>VLOOKUP($C211,'[7]2.생잔모형인구'!$C$5:$J$499,7,FALSE)</f>
        <v>64</v>
      </c>
      <c r="I211" s="201">
        <f>VLOOKUP($C211,'[7]2.생잔모형인구'!$C$5:$J$499,8,FALSE)</f>
        <v>66</v>
      </c>
      <c r="J211" s="206">
        <f>ROUND(P$5*'[7]2.생잔모형인구'!$E209,0)</f>
        <v>0</v>
      </c>
      <c r="K211" s="206">
        <f>ROUND(Q$5*'[7]2.생잔모형인구'!$E209,0)</f>
        <v>2</v>
      </c>
      <c r="L211" s="206">
        <f>ROUND(R$5*'[7]2.생잔모형인구'!$E209,0)</f>
        <v>2</v>
      </c>
      <c r="M211" s="206">
        <f>ROUND(S$5*'[7]2.생잔모형인구'!$E209,0)</f>
        <v>3</v>
      </c>
      <c r="N211" s="206">
        <f>ROUND(T$5*'[7]2.생잔모형인구'!$E209,0)</f>
        <v>3</v>
      </c>
      <c r="O211" s="206">
        <f>ROUND(U$5*'[7]2.생잔모형인구'!$E209,0)</f>
        <v>3</v>
      </c>
      <c r="P211" s="204">
        <v>0</v>
      </c>
      <c r="Q211" s="204"/>
      <c r="R211" s="206">
        <f>IF(ISERROR(VLOOKUP($C211,'2.사회적인구 행정구역별 집계'!$C$6:$M$73,2,FALSE)),0,(VLOOKUP($C211,'2.사회적인구 행정구역별 집계'!$C$6:$M$73,8,FALSE)-VLOOKUP($C211,'2.사회적인구 행정구역별 집계'!$C$6:$M$73,3,FALSE)))</f>
        <v>0</v>
      </c>
      <c r="S211" s="206">
        <f>IF(ISERROR(VLOOKUP($C211,'2.사회적인구 행정구역별 집계'!$C$6:$M$73,2,FALSE)),0,(VLOOKUP($C211,'2.사회적인구 행정구역별 집계'!$C$6:$M$73,9,FALSE)-VLOOKUP($C211,'2.사회적인구 행정구역별 집계'!$C$6:$M$73,4,FALSE)))</f>
        <v>0</v>
      </c>
      <c r="T211" s="206">
        <f>IF(ISERROR(VLOOKUP($C211,'2.사회적인구 행정구역별 집계'!$C$6:$M$73,2,FALSE)),0,(VLOOKUP($C211,'2.사회적인구 행정구역별 집계'!$C$6:$M$73,10,FALSE)-VLOOKUP($C211,'2.사회적인구 행정구역별 집계'!$C$6:$M$73,5,FALSE)))</f>
        <v>0</v>
      </c>
      <c r="U211" s="206">
        <f>IF(ISERROR(VLOOKUP($C211,'2.사회적인구 행정구역별 집계'!$C$6:$M$73,2,FALSE)),0,(VLOOKUP($C211,'2.사회적인구 행정구역별 집계'!$C$6:$M$73,11,FALSE)-VLOOKUP($C211,'2.사회적인구 행정구역별 집계'!$C$6:$M$73,6,FALSE)))</f>
        <v>0</v>
      </c>
      <c r="V211" s="189">
        <f t="shared" si="100"/>
        <v>61</v>
      </c>
      <c r="W211" s="189">
        <f t="shared" si="101"/>
        <v>61</v>
      </c>
      <c r="X211" s="189">
        <f t="shared" si="101"/>
        <v>60</v>
      </c>
      <c r="Y211" s="189">
        <f t="shared" si="102"/>
        <v>60</v>
      </c>
      <c r="Z211" s="189">
        <f t="shared" si="103"/>
        <v>61</v>
      </c>
      <c r="AA211" s="189">
        <f t="shared" si="104"/>
        <v>63</v>
      </c>
    </row>
    <row r="212" spans="1:27" ht="18" customHeight="1">
      <c r="A212" s="194" t="s">
        <v>1408</v>
      </c>
      <c r="B212" s="194" t="s">
        <v>1422</v>
      </c>
      <c r="C212" s="197" t="s">
        <v>327</v>
      </c>
      <c r="D212" s="192">
        <f>VLOOKUP($C212,'[7]2.생잔모형인구'!$C$5:$J$499,2,FALSE)</f>
        <v>154</v>
      </c>
      <c r="E212" s="201">
        <f>VLOOKUP($C212,'[7]2.생잔모형인구'!$C$5:$J$499,4,FALSE)</f>
        <v>158</v>
      </c>
      <c r="F212" s="201">
        <f>VLOOKUP($C212,'[7]2.생잔모형인구'!$C$5:$J$499,5,FALSE)</f>
        <v>156</v>
      </c>
      <c r="G212" s="201">
        <f>VLOOKUP($C212,'[7]2.생잔모형인구'!$C$5:$J$499,6,FALSE)</f>
        <v>159</v>
      </c>
      <c r="H212" s="201">
        <f>VLOOKUP($C212,'[7]2.생잔모형인구'!$C$5:$J$499,7,FALSE)</f>
        <v>163</v>
      </c>
      <c r="I212" s="201">
        <f>VLOOKUP($C212,'[7]2.생잔모형인구'!$C$5:$J$499,8,FALSE)</f>
        <v>165</v>
      </c>
      <c r="J212" s="206">
        <f>ROUND(P$5*'[7]2.생잔모형인구'!$E210,0)</f>
        <v>0</v>
      </c>
      <c r="K212" s="206">
        <f>ROUND(Q$5*'[7]2.생잔모형인구'!$E210,0)</f>
        <v>4</v>
      </c>
      <c r="L212" s="206">
        <f>ROUND(R$5*'[7]2.생잔모형인구'!$E210,0)</f>
        <v>4</v>
      </c>
      <c r="M212" s="206">
        <f>ROUND(S$5*'[7]2.생잔모형인구'!$E210,0)</f>
        <v>9</v>
      </c>
      <c r="N212" s="206">
        <f>ROUND(T$5*'[7]2.생잔모형인구'!$E210,0)</f>
        <v>9</v>
      </c>
      <c r="O212" s="206">
        <f>ROUND(U$5*'[7]2.생잔모형인구'!$E210,0)</f>
        <v>9</v>
      </c>
      <c r="P212" s="204">
        <v>0</v>
      </c>
      <c r="Q212" s="204"/>
      <c r="R212" s="206">
        <f>IF(ISERROR(VLOOKUP($C212,'2.사회적인구 행정구역별 집계'!$C$6:$M$73,2,FALSE)),0,(VLOOKUP($C212,'2.사회적인구 행정구역별 집계'!$C$6:$M$73,8,FALSE)-VLOOKUP($C212,'2.사회적인구 행정구역별 집계'!$C$6:$M$73,3,FALSE)))</f>
        <v>0</v>
      </c>
      <c r="S212" s="206">
        <f>IF(ISERROR(VLOOKUP($C212,'2.사회적인구 행정구역별 집계'!$C$6:$M$73,2,FALSE)),0,(VLOOKUP($C212,'2.사회적인구 행정구역별 집계'!$C$6:$M$73,9,FALSE)-VLOOKUP($C212,'2.사회적인구 행정구역별 집계'!$C$6:$M$73,4,FALSE)))</f>
        <v>0</v>
      </c>
      <c r="T212" s="206">
        <f>IF(ISERROR(VLOOKUP($C212,'2.사회적인구 행정구역별 집계'!$C$6:$M$73,2,FALSE)),0,(VLOOKUP($C212,'2.사회적인구 행정구역별 집계'!$C$6:$M$73,10,FALSE)-VLOOKUP($C212,'2.사회적인구 행정구역별 집계'!$C$6:$M$73,5,FALSE)))</f>
        <v>0</v>
      </c>
      <c r="U212" s="206">
        <f>IF(ISERROR(VLOOKUP($C212,'2.사회적인구 행정구역별 집계'!$C$6:$M$73,2,FALSE)),0,(VLOOKUP($C212,'2.사회적인구 행정구역별 집계'!$C$6:$M$73,11,FALSE)-VLOOKUP($C212,'2.사회적인구 행정구역별 집계'!$C$6:$M$73,6,FALSE)))</f>
        <v>0</v>
      </c>
      <c r="V212" s="189">
        <f t="shared" si="100"/>
        <v>154</v>
      </c>
      <c r="W212" s="189">
        <f t="shared" si="101"/>
        <v>154</v>
      </c>
      <c r="X212" s="189">
        <f t="shared" si="101"/>
        <v>152</v>
      </c>
      <c r="Y212" s="189">
        <f t="shared" si="102"/>
        <v>150</v>
      </c>
      <c r="Z212" s="189">
        <f t="shared" si="103"/>
        <v>154</v>
      </c>
      <c r="AA212" s="189">
        <f t="shared" si="104"/>
        <v>156</v>
      </c>
    </row>
    <row r="213" spans="1:27" ht="18" customHeight="1">
      <c r="A213" s="194" t="s">
        <v>1408</v>
      </c>
      <c r="B213" s="194" t="s">
        <v>1422</v>
      </c>
      <c r="C213" s="197" t="s">
        <v>328</v>
      </c>
      <c r="D213" s="192">
        <f>VLOOKUP($C213,'[7]2.생잔모형인구'!$C$5:$J$499,2,FALSE)</f>
        <v>105</v>
      </c>
      <c r="E213" s="201">
        <f>VLOOKUP($C213,'[7]2.생잔모형인구'!$C$5:$J$499,4,FALSE)</f>
        <v>108</v>
      </c>
      <c r="F213" s="201">
        <f>VLOOKUP($C213,'[7]2.생잔모형인구'!$C$5:$J$499,5,FALSE)</f>
        <v>106</v>
      </c>
      <c r="G213" s="201">
        <f>VLOOKUP($C213,'[7]2.생잔모형인구'!$C$5:$J$499,6,FALSE)</f>
        <v>108</v>
      </c>
      <c r="H213" s="201">
        <f>VLOOKUP($C213,'[7]2.생잔모형인구'!$C$5:$J$499,7,FALSE)</f>
        <v>111</v>
      </c>
      <c r="I213" s="201">
        <f>VLOOKUP($C213,'[7]2.생잔모형인구'!$C$5:$J$499,8,FALSE)</f>
        <v>113</v>
      </c>
      <c r="J213" s="206">
        <f>ROUND(P$5*'[7]2.생잔모형인구'!$E211,0)</f>
        <v>0</v>
      </c>
      <c r="K213" s="206">
        <f>ROUND(Q$5*'[7]2.생잔모형인구'!$E211,0)</f>
        <v>3</v>
      </c>
      <c r="L213" s="206">
        <f>ROUND(R$5*'[7]2.생잔모형인구'!$E211,0)</f>
        <v>3</v>
      </c>
      <c r="M213" s="206">
        <f>ROUND(S$5*'[7]2.생잔모형인구'!$E211,0)</f>
        <v>6</v>
      </c>
      <c r="N213" s="206">
        <f>ROUND(T$5*'[7]2.생잔모형인구'!$E211,0)</f>
        <v>6</v>
      </c>
      <c r="O213" s="206">
        <f>ROUND(U$5*'[7]2.생잔모형인구'!$E211,0)</f>
        <v>6</v>
      </c>
      <c r="P213" s="204">
        <v>0</v>
      </c>
      <c r="Q213" s="204"/>
      <c r="R213" s="206">
        <f>IF(ISERROR(VLOOKUP($C213,'2.사회적인구 행정구역별 집계'!$C$6:$M$73,2,FALSE)),0,(VLOOKUP($C213,'2.사회적인구 행정구역별 집계'!$C$6:$M$73,8,FALSE)-VLOOKUP($C213,'2.사회적인구 행정구역별 집계'!$C$6:$M$73,3,FALSE)))</f>
        <v>0</v>
      </c>
      <c r="S213" s="206">
        <f>IF(ISERROR(VLOOKUP($C213,'2.사회적인구 행정구역별 집계'!$C$6:$M$73,2,FALSE)),0,(VLOOKUP($C213,'2.사회적인구 행정구역별 집계'!$C$6:$M$73,9,FALSE)-VLOOKUP($C213,'2.사회적인구 행정구역별 집계'!$C$6:$M$73,4,FALSE)))</f>
        <v>0</v>
      </c>
      <c r="T213" s="206">
        <f>IF(ISERROR(VLOOKUP($C213,'2.사회적인구 행정구역별 집계'!$C$6:$M$73,2,FALSE)),0,(VLOOKUP($C213,'2.사회적인구 행정구역별 집계'!$C$6:$M$73,10,FALSE)-VLOOKUP($C213,'2.사회적인구 행정구역별 집계'!$C$6:$M$73,5,FALSE)))</f>
        <v>0</v>
      </c>
      <c r="U213" s="206">
        <f>IF(ISERROR(VLOOKUP($C213,'2.사회적인구 행정구역별 집계'!$C$6:$M$73,2,FALSE)),0,(VLOOKUP($C213,'2.사회적인구 행정구역별 집계'!$C$6:$M$73,11,FALSE)-VLOOKUP($C213,'2.사회적인구 행정구역별 집계'!$C$6:$M$73,6,FALSE)))</f>
        <v>0</v>
      </c>
      <c r="V213" s="189">
        <f t="shared" si="100"/>
        <v>105</v>
      </c>
      <c r="W213" s="189">
        <f t="shared" si="101"/>
        <v>105</v>
      </c>
      <c r="X213" s="189">
        <f t="shared" si="101"/>
        <v>103</v>
      </c>
      <c r="Y213" s="189">
        <f t="shared" si="102"/>
        <v>102</v>
      </c>
      <c r="Z213" s="189">
        <f t="shared" si="103"/>
        <v>105</v>
      </c>
      <c r="AA213" s="189">
        <f t="shared" si="104"/>
        <v>107</v>
      </c>
    </row>
    <row r="214" spans="1:27" ht="18" customHeight="1">
      <c r="A214" s="195" t="s">
        <v>1423</v>
      </c>
      <c r="B214" s="232" t="s">
        <v>1364</v>
      </c>
      <c r="C214" s="232"/>
      <c r="D214" s="196">
        <f>SUM(D215:D247)</f>
        <v>4307</v>
      </c>
      <c r="E214" s="196">
        <f t="shared" ref="E214:I214" si="105">SUM(E215:E247)</f>
        <v>4426</v>
      </c>
      <c r="F214" s="196">
        <f t="shared" si="105"/>
        <v>4359</v>
      </c>
      <c r="G214" s="196">
        <f t="shared" si="105"/>
        <v>4450</v>
      </c>
      <c r="H214" s="196">
        <f t="shared" si="105"/>
        <v>4547</v>
      </c>
      <c r="I214" s="196">
        <f t="shared" si="105"/>
        <v>4630</v>
      </c>
      <c r="J214" s="205">
        <f>SUM(J215:J247)</f>
        <v>0</v>
      </c>
      <c r="K214" s="205">
        <f t="shared" ref="K214:L214" si="106">SUM(K215:K247)</f>
        <v>113</v>
      </c>
      <c r="L214" s="205">
        <f t="shared" si="106"/>
        <v>112</v>
      </c>
      <c r="M214" s="205">
        <f t="shared" ref="M214" si="107">SUM(M215:M247)</f>
        <v>241</v>
      </c>
      <c r="N214" s="205">
        <f t="shared" ref="N214" si="108">SUM(N215:N247)</f>
        <v>241</v>
      </c>
      <c r="O214" s="205">
        <f t="shared" ref="O214" si="109">SUM(O215:O247)</f>
        <v>241</v>
      </c>
      <c r="P214" s="205">
        <f>SUM(P215:P247)</f>
        <v>0</v>
      </c>
      <c r="Q214" s="205">
        <f t="shared" ref="Q214:R214" si="110">SUM(Q215:Q247)</f>
        <v>0</v>
      </c>
      <c r="R214" s="205">
        <f t="shared" si="110"/>
        <v>0</v>
      </c>
      <c r="S214" s="205">
        <f t="shared" ref="S214" si="111">SUM(S215:S247)</f>
        <v>0</v>
      </c>
      <c r="T214" s="205">
        <f t="shared" ref="T214" si="112">SUM(T215:T247)</f>
        <v>0</v>
      </c>
      <c r="U214" s="205">
        <f t="shared" ref="U214" si="113">SUM(U215:U247)</f>
        <v>0</v>
      </c>
      <c r="V214" s="205">
        <f>SUM(V215:V247)</f>
        <v>4307</v>
      </c>
      <c r="W214" s="205">
        <f t="shared" ref="W214:X214" si="114">SUM(W215:W247)</f>
        <v>4313</v>
      </c>
      <c r="X214" s="205">
        <f t="shared" si="114"/>
        <v>4247</v>
      </c>
      <c r="Y214" s="205">
        <f t="shared" ref="Y214" si="115">SUM(Y215:Y247)</f>
        <v>4209</v>
      </c>
      <c r="Z214" s="205">
        <f t="shared" ref="Z214" si="116">SUM(Z215:Z247)</f>
        <v>4306</v>
      </c>
      <c r="AA214" s="205">
        <f t="shared" ref="AA214" si="117">SUM(AA215:AA247)</f>
        <v>4389</v>
      </c>
    </row>
    <row r="215" spans="1:27" ht="18" customHeight="1">
      <c r="A215" s="194" t="s">
        <v>1423</v>
      </c>
      <c r="B215" s="194" t="s">
        <v>1424</v>
      </c>
      <c r="C215" s="197" t="s">
        <v>330</v>
      </c>
      <c r="D215" s="192">
        <f>VLOOKUP($C215,'[7]2.생잔모형인구'!$C$5:$J$499,2,FALSE)</f>
        <v>89</v>
      </c>
      <c r="E215" s="201">
        <f>VLOOKUP($C215,'[7]2.생잔모형인구'!$C$5:$J$499,4,FALSE)</f>
        <v>91</v>
      </c>
      <c r="F215" s="201">
        <f>VLOOKUP($C215,'[7]2.생잔모형인구'!$C$5:$J$499,5,FALSE)</f>
        <v>90</v>
      </c>
      <c r="G215" s="201">
        <f>VLOOKUP($C215,'[7]2.생잔모형인구'!$C$5:$J$499,6,FALSE)</f>
        <v>92</v>
      </c>
      <c r="H215" s="201">
        <f>VLOOKUP($C215,'[7]2.생잔모형인구'!$C$5:$J$499,7,FALSE)</f>
        <v>94</v>
      </c>
      <c r="I215" s="201">
        <f>VLOOKUP($C215,'[7]2.생잔모형인구'!$C$5:$J$499,8,FALSE)</f>
        <v>96</v>
      </c>
      <c r="J215" s="206">
        <f>ROUND(P$5*'[7]2.생잔모형인구'!$E213,0)</f>
        <v>0</v>
      </c>
      <c r="K215" s="206">
        <f>ROUND(Q$5*'[7]2.생잔모형인구'!$E213,0)</f>
        <v>2</v>
      </c>
      <c r="L215" s="206">
        <f>ROUND(R$5*'[7]2.생잔모형인구'!$E213,0)</f>
        <v>2</v>
      </c>
      <c r="M215" s="206">
        <f>ROUND(S$5*'[7]2.생잔모형인구'!$E213,0)</f>
        <v>5</v>
      </c>
      <c r="N215" s="206">
        <f>ROUND(T$5*'[7]2.생잔모형인구'!$E213,0)</f>
        <v>5</v>
      </c>
      <c r="O215" s="206">
        <f>ROUND(U$5*'[7]2.생잔모형인구'!$E213,0)</f>
        <v>5</v>
      </c>
      <c r="P215" s="204">
        <v>0</v>
      </c>
      <c r="Q215" s="204"/>
      <c r="R215" s="206">
        <f>IF(ISERROR(VLOOKUP($C215,'2.사회적인구 행정구역별 집계'!$C$6:$M$73,2,FALSE)),0,(VLOOKUP($C215,'2.사회적인구 행정구역별 집계'!$C$6:$M$73,8,FALSE)-VLOOKUP($C215,'2.사회적인구 행정구역별 집계'!$C$6:$M$73,3,FALSE)))</f>
        <v>0</v>
      </c>
      <c r="S215" s="206">
        <f>IF(ISERROR(VLOOKUP($C215,'2.사회적인구 행정구역별 집계'!$C$6:$M$73,2,FALSE)),0,(VLOOKUP($C215,'2.사회적인구 행정구역별 집계'!$C$6:$M$73,9,FALSE)-VLOOKUP($C215,'2.사회적인구 행정구역별 집계'!$C$6:$M$73,4,FALSE)))</f>
        <v>0</v>
      </c>
      <c r="T215" s="206">
        <f>IF(ISERROR(VLOOKUP($C215,'2.사회적인구 행정구역별 집계'!$C$6:$M$73,2,FALSE)),0,(VLOOKUP($C215,'2.사회적인구 행정구역별 집계'!$C$6:$M$73,10,FALSE)-VLOOKUP($C215,'2.사회적인구 행정구역별 집계'!$C$6:$M$73,5,FALSE)))</f>
        <v>0</v>
      </c>
      <c r="U215" s="206">
        <f>IF(ISERROR(VLOOKUP($C215,'2.사회적인구 행정구역별 집계'!$C$6:$M$73,2,FALSE)),0,(VLOOKUP($C215,'2.사회적인구 행정구역별 집계'!$C$6:$M$73,11,FALSE)-VLOOKUP($C215,'2.사회적인구 행정구역별 집계'!$C$6:$M$73,6,FALSE)))</f>
        <v>0</v>
      </c>
      <c r="V215" s="189">
        <f t="shared" ref="V215:V247" si="118">D215-J215+P215</f>
        <v>89</v>
      </c>
      <c r="W215" s="189">
        <f t="shared" ref="W215:X247" si="119">E215-K215+Q215</f>
        <v>89</v>
      </c>
      <c r="X215" s="189">
        <f t="shared" si="119"/>
        <v>88</v>
      </c>
      <c r="Y215" s="189">
        <f t="shared" ref="Y215:Y247" si="120">G215-M215+S215</f>
        <v>87</v>
      </c>
      <c r="Z215" s="189">
        <f t="shared" ref="Z215:Z247" si="121">H215-N215+T215</f>
        <v>89</v>
      </c>
      <c r="AA215" s="189">
        <f t="shared" ref="AA215:AA247" si="122">I215-O215+U215</f>
        <v>91</v>
      </c>
    </row>
    <row r="216" spans="1:27" ht="18" customHeight="1">
      <c r="A216" s="194" t="s">
        <v>1423</v>
      </c>
      <c r="B216" s="194" t="s">
        <v>1424</v>
      </c>
      <c r="C216" s="197" t="s">
        <v>331</v>
      </c>
      <c r="D216" s="192">
        <f>VLOOKUP($C216,'[7]2.생잔모형인구'!$C$5:$J$499,2,FALSE)</f>
        <v>74</v>
      </c>
      <c r="E216" s="201">
        <f>VLOOKUP($C216,'[7]2.생잔모형인구'!$C$5:$J$499,4,FALSE)</f>
        <v>76</v>
      </c>
      <c r="F216" s="201">
        <f>VLOOKUP($C216,'[7]2.생잔모형인구'!$C$5:$J$499,5,FALSE)</f>
        <v>75</v>
      </c>
      <c r="G216" s="201">
        <f>VLOOKUP($C216,'[7]2.생잔모형인구'!$C$5:$J$499,6,FALSE)</f>
        <v>76</v>
      </c>
      <c r="H216" s="201">
        <f>VLOOKUP($C216,'[7]2.생잔모형인구'!$C$5:$J$499,7,FALSE)</f>
        <v>78</v>
      </c>
      <c r="I216" s="201">
        <f>VLOOKUP($C216,'[7]2.생잔모형인구'!$C$5:$J$499,8,FALSE)</f>
        <v>80</v>
      </c>
      <c r="J216" s="206">
        <f>ROUND(P$5*'[7]2.생잔모형인구'!$E214,0)</f>
        <v>0</v>
      </c>
      <c r="K216" s="206">
        <f>ROUND(Q$5*'[7]2.생잔모형인구'!$E214,0)</f>
        <v>2</v>
      </c>
      <c r="L216" s="206">
        <f>ROUND(R$5*'[7]2.생잔모형인구'!$E214,0)</f>
        <v>2</v>
      </c>
      <c r="M216" s="206">
        <f>ROUND(S$5*'[7]2.생잔모형인구'!$E214,0)</f>
        <v>4</v>
      </c>
      <c r="N216" s="206">
        <f>ROUND(T$5*'[7]2.생잔모형인구'!$E214,0)</f>
        <v>4</v>
      </c>
      <c r="O216" s="206">
        <f>ROUND(U$5*'[7]2.생잔모형인구'!$E214,0)</f>
        <v>4</v>
      </c>
      <c r="P216" s="204">
        <v>0</v>
      </c>
      <c r="Q216" s="204"/>
      <c r="R216" s="206">
        <f>IF(ISERROR(VLOOKUP($C216,'2.사회적인구 행정구역별 집계'!$C$6:$M$73,2,FALSE)),0,(VLOOKUP($C216,'2.사회적인구 행정구역별 집계'!$C$6:$M$73,8,FALSE)-VLOOKUP($C216,'2.사회적인구 행정구역별 집계'!$C$6:$M$73,3,FALSE)))</f>
        <v>0</v>
      </c>
      <c r="S216" s="206">
        <f>IF(ISERROR(VLOOKUP($C216,'2.사회적인구 행정구역별 집계'!$C$6:$M$73,2,FALSE)),0,(VLOOKUP($C216,'2.사회적인구 행정구역별 집계'!$C$6:$M$73,9,FALSE)-VLOOKUP($C216,'2.사회적인구 행정구역별 집계'!$C$6:$M$73,4,FALSE)))</f>
        <v>0</v>
      </c>
      <c r="T216" s="206">
        <f>IF(ISERROR(VLOOKUP($C216,'2.사회적인구 행정구역별 집계'!$C$6:$M$73,2,FALSE)),0,(VLOOKUP($C216,'2.사회적인구 행정구역별 집계'!$C$6:$M$73,10,FALSE)-VLOOKUP($C216,'2.사회적인구 행정구역별 집계'!$C$6:$M$73,5,FALSE)))</f>
        <v>0</v>
      </c>
      <c r="U216" s="206">
        <f>IF(ISERROR(VLOOKUP($C216,'2.사회적인구 행정구역별 집계'!$C$6:$M$73,2,FALSE)),0,(VLOOKUP($C216,'2.사회적인구 행정구역별 집계'!$C$6:$M$73,11,FALSE)-VLOOKUP($C216,'2.사회적인구 행정구역별 집계'!$C$6:$M$73,6,FALSE)))</f>
        <v>0</v>
      </c>
      <c r="V216" s="189">
        <f t="shared" si="118"/>
        <v>74</v>
      </c>
      <c r="W216" s="189">
        <f t="shared" si="119"/>
        <v>74</v>
      </c>
      <c r="X216" s="189">
        <f t="shared" si="119"/>
        <v>73</v>
      </c>
      <c r="Y216" s="189">
        <f t="shared" si="120"/>
        <v>72</v>
      </c>
      <c r="Z216" s="189">
        <f t="shared" si="121"/>
        <v>74</v>
      </c>
      <c r="AA216" s="189">
        <f t="shared" si="122"/>
        <v>76</v>
      </c>
    </row>
    <row r="217" spans="1:27" ht="18" customHeight="1">
      <c r="A217" s="194" t="s">
        <v>1423</v>
      </c>
      <c r="B217" s="194" t="s">
        <v>1424</v>
      </c>
      <c r="C217" s="197" t="s">
        <v>332</v>
      </c>
      <c r="D217" s="192">
        <f>VLOOKUP($C217,'[7]2.생잔모형인구'!$C$5:$J$499,2,FALSE)</f>
        <v>441</v>
      </c>
      <c r="E217" s="201">
        <f>VLOOKUP($C217,'[7]2.생잔모형인구'!$C$5:$J$499,4,FALSE)</f>
        <v>453</v>
      </c>
      <c r="F217" s="201">
        <f>VLOOKUP($C217,'[7]2.생잔모형인구'!$C$5:$J$499,5,FALSE)</f>
        <v>446</v>
      </c>
      <c r="G217" s="201">
        <f>VLOOKUP($C217,'[7]2.생잔모형인구'!$C$5:$J$499,6,FALSE)</f>
        <v>455</v>
      </c>
      <c r="H217" s="201">
        <f>VLOOKUP($C217,'[7]2.생잔모형인구'!$C$5:$J$499,7,FALSE)</f>
        <v>466</v>
      </c>
      <c r="I217" s="201">
        <f>VLOOKUP($C217,'[7]2.생잔모형인구'!$C$5:$J$499,8,FALSE)</f>
        <v>474</v>
      </c>
      <c r="J217" s="206">
        <f>ROUND(P$5*'[7]2.생잔모형인구'!$E215,0)</f>
        <v>0</v>
      </c>
      <c r="K217" s="206">
        <f>ROUND(Q$5*'[7]2.생잔모형인구'!$E215,0)</f>
        <v>11</v>
      </c>
      <c r="L217" s="206">
        <f>ROUND(R$5*'[7]2.생잔모형인구'!$E215,0)</f>
        <v>11</v>
      </c>
      <c r="M217" s="206">
        <f>ROUND(S$5*'[7]2.생잔모형인구'!$E215,0)</f>
        <v>25</v>
      </c>
      <c r="N217" s="206">
        <f>ROUND(T$5*'[7]2.생잔모형인구'!$E215,0)</f>
        <v>25</v>
      </c>
      <c r="O217" s="206">
        <f>ROUND(U$5*'[7]2.생잔모형인구'!$E215,0)</f>
        <v>25</v>
      </c>
      <c r="P217" s="204">
        <v>0</v>
      </c>
      <c r="Q217" s="204"/>
      <c r="R217" s="206">
        <f>IF(ISERROR(VLOOKUP($C217,'2.사회적인구 행정구역별 집계'!$C$6:$M$73,2,FALSE)),0,(VLOOKUP($C217,'2.사회적인구 행정구역별 집계'!$C$6:$M$73,8,FALSE)-VLOOKUP($C217,'2.사회적인구 행정구역별 집계'!$C$6:$M$73,3,FALSE)))</f>
        <v>0</v>
      </c>
      <c r="S217" s="206">
        <f>IF(ISERROR(VLOOKUP($C217,'2.사회적인구 행정구역별 집계'!$C$6:$M$73,2,FALSE)),0,(VLOOKUP($C217,'2.사회적인구 행정구역별 집계'!$C$6:$M$73,9,FALSE)-VLOOKUP($C217,'2.사회적인구 행정구역별 집계'!$C$6:$M$73,4,FALSE)))</f>
        <v>0</v>
      </c>
      <c r="T217" s="206">
        <f>IF(ISERROR(VLOOKUP($C217,'2.사회적인구 행정구역별 집계'!$C$6:$M$73,2,FALSE)),0,(VLOOKUP($C217,'2.사회적인구 행정구역별 집계'!$C$6:$M$73,10,FALSE)-VLOOKUP($C217,'2.사회적인구 행정구역별 집계'!$C$6:$M$73,5,FALSE)))</f>
        <v>0</v>
      </c>
      <c r="U217" s="206">
        <f>IF(ISERROR(VLOOKUP($C217,'2.사회적인구 행정구역별 집계'!$C$6:$M$73,2,FALSE)),0,(VLOOKUP($C217,'2.사회적인구 행정구역별 집계'!$C$6:$M$73,11,FALSE)-VLOOKUP($C217,'2.사회적인구 행정구역별 집계'!$C$6:$M$73,6,FALSE)))</f>
        <v>0</v>
      </c>
      <c r="V217" s="189">
        <f t="shared" si="118"/>
        <v>441</v>
      </c>
      <c r="W217" s="189">
        <f t="shared" si="119"/>
        <v>442</v>
      </c>
      <c r="X217" s="189">
        <f t="shared" si="119"/>
        <v>435</v>
      </c>
      <c r="Y217" s="189">
        <f t="shared" si="120"/>
        <v>430</v>
      </c>
      <c r="Z217" s="189">
        <f t="shared" si="121"/>
        <v>441</v>
      </c>
      <c r="AA217" s="189">
        <f t="shared" si="122"/>
        <v>449</v>
      </c>
    </row>
    <row r="218" spans="1:27" ht="18" customHeight="1">
      <c r="A218" s="194" t="s">
        <v>1423</v>
      </c>
      <c r="B218" s="194" t="s">
        <v>1424</v>
      </c>
      <c r="C218" s="197" t="s">
        <v>333</v>
      </c>
      <c r="D218" s="192">
        <f>VLOOKUP($C218,'[7]2.생잔모형인구'!$C$5:$J$499,2,FALSE)</f>
        <v>88</v>
      </c>
      <c r="E218" s="201">
        <f>VLOOKUP($C218,'[7]2.생잔모형인구'!$C$5:$J$499,4,FALSE)</f>
        <v>90</v>
      </c>
      <c r="F218" s="201">
        <f>VLOOKUP($C218,'[7]2.생잔모형인구'!$C$5:$J$499,5,FALSE)</f>
        <v>89</v>
      </c>
      <c r="G218" s="201">
        <f>VLOOKUP($C218,'[7]2.생잔모형인구'!$C$5:$J$499,6,FALSE)</f>
        <v>91</v>
      </c>
      <c r="H218" s="201">
        <f>VLOOKUP($C218,'[7]2.생잔모형인구'!$C$5:$J$499,7,FALSE)</f>
        <v>93</v>
      </c>
      <c r="I218" s="201">
        <f>VLOOKUP($C218,'[7]2.생잔모형인구'!$C$5:$J$499,8,FALSE)</f>
        <v>95</v>
      </c>
      <c r="J218" s="206">
        <f>ROUND(P$5*'[7]2.생잔모형인구'!$E216,0)</f>
        <v>0</v>
      </c>
      <c r="K218" s="206">
        <f>ROUND(Q$5*'[7]2.생잔모형인구'!$E216,0)</f>
        <v>2</v>
      </c>
      <c r="L218" s="206">
        <f>ROUND(R$5*'[7]2.생잔모형인구'!$E216,0)</f>
        <v>2</v>
      </c>
      <c r="M218" s="206">
        <f>ROUND(S$5*'[7]2.생잔모형인구'!$E216,0)</f>
        <v>5</v>
      </c>
      <c r="N218" s="206">
        <f>ROUND(T$5*'[7]2.생잔모형인구'!$E216,0)</f>
        <v>5</v>
      </c>
      <c r="O218" s="206">
        <f>ROUND(U$5*'[7]2.생잔모형인구'!$E216,0)</f>
        <v>5</v>
      </c>
      <c r="P218" s="204">
        <v>0</v>
      </c>
      <c r="Q218" s="204"/>
      <c r="R218" s="206">
        <f>IF(ISERROR(VLOOKUP($C218,'2.사회적인구 행정구역별 집계'!$C$6:$M$73,2,FALSE)),0,(VLOOKUP($C218,'2.사회적인구 행정구역별 집계'!$C$6:$M$73,8,FALSE)-VLOOKUP($C218,'2.사회적인구 행정구역별 집계'!$C$6:$M$73,3,FALSE)))</f>
        <v>0</v>
      </c>
      <c r="S218" s="206">
        <f>IF(ISERROR(VLOOKUP($C218,'2.사회적인구 행정구역별 집계'!$C$6:$M$73,2,FALSE)),0,(VLOOKUP($C218,'2.사회적인구 행정구역별 집계'!$C$6:$M$73,9,FALSE)-VLOOKUP($C218,'2.사회적인구 행정구역별 집계'!$C$6:$M$73,4,FALSE)))</f>
        <v>0</v>
      </c>
      <c r="T218" s="206">
        <f>IF(ISERROR(VLOOKUP($C218,'2.사회적인구 행정구역별 집계'!$C$6:$M$73,2,FALSE)),0,(VLOOKUP($C218,'2.사회적인구 행정구역별 집계'!$C$6:$M$73,10,FALSE)-VLOOKUP($C218,'2.사회적인구 행정구역별 집계'!$C$6:$M$73,5,FALSE)))</f>
        <v>0</v>
      </c>
      <c r="U218" s="206">
        <f>IF(ISERROR(VLOOKUP($C218,'2.사회적인구 행정구역별 집계'!$C$6:$M$73,2,FALSE)),0,(VLOOKUP($C218,'2.사회적인구 행정구역별 집계'!$C$6:$M$73,11,FALSE)-VLOOKUP($C218,'2.사회적인구 행정구역별 집계'!$C$6:$M$73,6,FALSE)))</f>
        <v>0</v>
      </c>
      <c r="V218" s="189">
        <f t="shared" si="118"/>
        <v>88</v>
      </c>
      <c r="W218" s="189">
        <f t="shared" si="119"/>
        <v>88</v>
      </c>
      <c r="X218" s="189">
        <f t="shared" si="119"/>
        <v>87</v>
      </c>
      <c r="Y218" s="189">
        <f t="shared" si="120"/>
        <v>86</v>
      </c>
      <c r="Z218" s="189">
        <f t="shared" si="121"/>
        <v>88</v>
      </c>
      <c r="AA218" s="189">
        <f t="shared" si="122"/>
        <v>90</v>
      </c>
    </row>
    <row r="219" spans="1:27" ht="18" customHeight="1">
      <c r="A219" s="194" t="s">
        <v>1423</v>
      </c>
      <c r="B219" s="194" t="s">
        <v>1424</v>
      </c>
      <c r="C219" s="197" t="s">
        <v>334</v>
      </c>
      <c r="D219" s="192">
        <f>VLOOKUP($C219,'[7]2.생잔모형인구'!$C$5:$J$499,2,FALSE)</f>
        <v>102</v>
      </c>
      <c r="E219" s="201">
        <f>VLOOKUP($C219,'[7]2.생잔모형인구'!$C$5:$J$499,4,FALSE)</f>
        <v>105</v>
      </c>
      <c r="F219" s="201">
        <f>VLOOKUP($C219,'[7]2.생잔모형인구'!$C$5:$J$499,5,FALSE)</f>
        <v>103</v>
      </c>
      <c r="G219" s="201">
        <f>VLOOKUP($C219,'[7]2.생잔모형인구'!$C$5:$J$499,6,FALSE)</f>
        <v>105</v>
      </c>
      <c r="H219" s="201">
        <f>VLOOKUP($C219,'[7]2.생잔모형인구'!$C$5:$J$499,7,FALSE)</f>
        <v>108</v>
      </c>
      <c r="I219" s="201">
        <f>VLOOKUP($C219,'[7]2.생잔모형인구'!$C$5:$J$499,8,FALSE)</f>
        <v>110</v>
      </c>
      <c r="J219" s="206">
        <f>ROUND(P$5*'[7]2.생잔모형인구'!$E217,0)</f>
        <v>0</v>
      </c>
      <c r="K219" s="206">
        <f>ROUND(Q$5*'[7]2.생잔모형인구'!$E217,0)</f>
        <v>3</v>
      </c>
      <c r="L219" s="206">
        <f>ROUND(R$5*'[7]2.생잔모형인구'!$E217,0)</f>
        <v>3</v>
      </c>
      <c r="M219" s="206">
        <f>ROUND(S$5*'[7]2.생잔모형인구'!$E217,0)</f>
        <v>6</v>
      </c>
      <c r="N219" s="206">
        <f>ROUND(T$5*'[7]2.생잔모형인구'!$E217,0)</f>
        <v>6</v>
      </c>
      <c r="O219" s="206">
        <f>ROUND(U$5*'[7]2.생잔모형인구'!$E217,0)</f>
        <v>6</v>
      </c>
      <c r="P219" s="204">
        <v>0</v>
      </c>
      <c r="Q219" s="204"/>
      <c r="R219" s="206">
        <f>IF(ISERROR(VLOOKUP($C219,'2.사회적인구 행정구역별 집계'!$C$6:$M$73,2,FALSE)),0,(VLOOKUP($C219,'2.사회적인구 행정구역별 집계'!$C$6:$M$73,8,FALSE)-VLOOKUP($C219,'2.사회적인구 행정구역별 집계'!$C$6:$M$73,3,FALSE)))</f>
        <v>0</v>
      </c>
      <c r="S219" s="206">
        <f>IF(ISERROR(VLOOKUP($C219,'2.사회적인구 행정구역별 집계'!$C$6:$M$73,2,FALSE)),0,(VLOOKUP($C219,'2.사회적인구 행정구역별 집계'!$C$6:$M$73,9,FALSE)-VLOOKUP($C219,'2.사회적인구 행정구역별 집계'!$C$6:$M$73,4,FALSE)))</f>
        <v>0</v>
      </c>
      <c r="T219" s="206">
        <f>IF(ISERROR(VLOOKUP($C219,'2.사회적인구 행정구역별 집계'!$C$6:$M$73,2,FALSE)),0,(VLOOKUP($C219,'2.사회적인구 행정구역별 집계'!$C$6:$M$73,10,FALSE)-VLOOKUP($C219,'2.사회적인구 행정구역별 집계'!$C$6:$M$73,5,FALSE)))</f>
        <v>0</v>
      </c>
      <c r="U219" s="206">
        <f>IF(ISERROR(VLOOKUP($C219,'2.사회적인구 행정구역별 집계'!$C$6:$M$73,2,FALSE)),0,(VLOOKUP($C219,'2.사회적인구 행정구역별 집계'!$C$6:$M$73,11,FALSE)-VLOOKUP($C219,'2.사회적인구 행정구역별 집계'!$C$6:$M$73,6,FALSE)))</f>
        <v>0</v>
      </c>
      <c r="V219" s="189">
        <f t="shared" si="118"/>
        <v>102</v>
      </c>
      <c r="W219" s="189">
        <f t="shared" si="119"/>
        <v>102</v>
      </c>
      <c r="X219" s="189">
        <f t="shared" si="119"/>
        <v>100</v>
      </c>
      <c r="Y219" s="189">
        <f t="shared" si="120"/>
        <v>99</v>
      </c>
      <c r="Z219" s="189">
        <f t="shared" si="121"/>
        <v>102</v>
      </c>
      <c r="AA219" s="189">
        <f t="shared" si="122"/>
        <v>104</v>
      </c>
    </row>
    <row r="220" spans="1:27" ht="18" customHeight="1">
      <c r="A220" s="194" t="s">
        <v>1423</v>
      </c>
      <c r="B220" s="194" t="s">
        <v>1425</v>
      </c>
      <c r="C220" s="197" t="s">
        <v>335</v>
      </c>
      <c r="D220" s="192">
        <f>VLOOKUP($C220,'[7]2.생잔모형인구'!$C$5:$J$499,2,FALSE)</f>
        <v>165</v>
      </c>
      <c r="E220" s="201">
        <f>VLOOKUP($C220,'[7]2.생잔모형인구'!$C$5:$J$499,4,FALSE)</f>
        <v>169</v>
      </c>
      <c r="F220" s="201">
        <f>VLOOKUP($C220,'[7]2.생잔모형인구'!$C$5:$J$499,5,FALSE)</f>
        <v>167</v>
      </c>
      <c r="G220" s="201">
        <f>VLOOKUP($C220,'[7]2.생잔모형인구'!$C$5:$J$499,6,FALSE)</f>
        <v>170</v>
      </c>
      <c r="H220" s="201">
        <f>VLOOKUP($C220,'[7]2.생잔모형인구'!$C$5:$J$499,7,FALSE)</f>
        <v>174</v>
      </c>
      <c r="I220" s="201">
        <f>VLOOKUP($C220,'[7]2.생잔모형인구'!$C$5:$J$499,8,FALSE)</f>
        <v>177</v>
      </c>
      <c r="J220" s="206">
        <f>ROUND(P$5*'[7]2.생잔모형인구'!$E218,0)</f>
        <v>0</v>
      </c>
      <c r="K220" s="206">
        <f>ROUND(Q$5*'[7]2.생잔모형인구'!$E218,0)</f>
        <v>4</v>
      </c>
      <c r="L220" s="206">
        <f>ROUND(R$5*'[7]2.생잔모형인구'!$E218,0)</f>
        <v>4</v>
      </c>
      <c r="M220" s="206">
        <f>ROUND(S$5*'[7]2.생잔모형인구'!$E218,0)</f>
        <v>9</v>
      </c>
      <c r="N220" s="206">
        <f>ROUND(T$5*'[7]2.생잔모형인구'!$E218,0)</f>
        <v>9</v>
      </c>
      <c r="O220" s="206">
        <f>ROUND(U$5*'[7]2.생잔모형인구'!$E218,0)</f>
        <v>9</v>
      </c>
      <c r="P220" s="204">
        <v>0</v>
      </c>
      <c r="Q220" s="204"/>
      <c r="R220" s="206">
        <f>IF(ISERROR(VLOOKUP($C220,'2.사회적인구 행정구역별 집계'!$C$6:$M$73,2,FALSE)),0,(VLOOKUP($C220,'2.사회적인구 행정구역별 집계'!$C$6:$M$73,8,FALSE)-VLOOKUP($C220,'2.사회적인구 행정구역별 집계'!$C$6:$M$73,3,FALSE)))</f>
        <v>0</v>
      </c>
      <c r="S220" s="206">
        <f>IF(ISERROR(VLOOKUP($C220,'2.사회적인구 행정구역별 집계'!$C$6:$M$73,2,FALSE)),0,(VLOOKUP($C220,'2.사회적인구 행정구역별 집계'!$C$6:$M$73,9,FALSE)-VLOOKUP($C220,'2.사회적인구 행정구역별 집계'!$C$6:$M$73,4,FALSE)))</f>
        <v>0</v>
      </c>
      <c r="T220" s="206">
        <f>IF(ISERROR(VLOOKUP($C220,'2.사회적인구 행정구역별 집계'!$C$6:$M$73,2,FALSE)),0,(VLOOKUP($C220,'2.사회적인구 행정구역별 집계'!$C$6:$M$73,10,FALSE)-VLOOKUP($C220,'2.사회적인구 행정구역별 집계'!$C$6:$M$73,5,FALSE)))</f>
        <v>0</v>
      </c>
      <c r="U220" s="206">
        <f>IF(ISERROR(VLOOKUP($C220,'2.사회적인구 행정구역별 집계'!$C$6:$M$73,2,FALSE)),0,(VLOOKUP($C220,'2.사회적인구 행정구역별 집계'!$C$6:$M$73,11,FALSE)-VLOOKUP($C220,'2.사회적인구 행정구역별 집계'!$C$6:$M$73,6,FALSE)))</f>
        <v>0</v>
      </c>
      <c r="V220" s="189">
        <f t="shared" si="118"/>
        <v>165</v>
      </c>
      <c r="W220" s="189">
        <f t="shared" si="119"/>
        <v>165</v>
      </c>
      <c r="X220" s="189">
        <f t="shared" si="119"/>
        <v>163</v>
      </c>
      <c r="Y220" s="189">
        <f t="shared" si="120"/>
        <v>161</v>
      </c>
      <c r="Z220" s="189">
        <f t="shared" si="121"/>
        <v>165</v>
      </c>
      <c r="AA220" s="189">
        <f t="shared" si="122"/>
        <v>168</v>
      </c>
    </row>
    <row r="221" spans="1:27" ht="18" customHeight="1">
      <c r="A221" s="194" t="s">
        <v>1423</v>
      </c>
      <c r="B221" s="194" t="s">
        <v>1425</v>
      </c>
      <c r="C221" s="197" t="s">
        <v>336</v>
      </c>
      <c r="D221" s="192">
        <f>VLOOKUP($C221,'[7]2.생잔모형인구'!$C$5:$J$499,2,FALSE)</f>
        <v>170</v>
      </c>
      <c r="E221" s="201">
        <f>VLOOKUP($C221,'[7]2.생잔모형인구'!$C$5:$J$499,4,FALSE)</f>
        <v>175</v>
      </c>
      <c r="F221" s="201">
        <f>VLOOKUP($C221,'[7]2.생잔모형인구'!$C$5:$J$499,5,FALSE)</f>
        <v>172</v>
      </c>
      <c r="G221" s="201">
        <f>VLOOKUP($C221,'[7]2.생잔모형인구'!$C$5:$J$499,6,FALSE)</f>
        <v>176</v>
      </c>
      <c r="H221" s="201">
        <f>VLOOKUP($C221,'[7]2.생잔모형인구'!$C$5:$J$499,7,FALSE)</f>
        <v>180</v>
      </c>
      <c r="I221" s="201">
        <f>VLOOKUP($C221,'[7]2.생잔모형인구'!$C$5:$J$499,8,FALSE)</f>
        <v>183</v>
      </c>
      <c r="J221" s="206">
        <f>ROUND(P$5*'[7]2.생잔모형인구'!$E219,0)</f>
        <v>0</v>
      </c>
      <c r="K221" s="206">
        <f>ROUND(Q$5*'[7]2.생잔모형인구'!$E219,0)</f>
        <v>4</v>
      </c>
      <c r="L221" s="206">
        <f>ROUND(R$5*'[7]2.생잔모형인구'!$E219,0)</f>
        <v>4</v>
      </c>
      <c r="M221" s="206">
        <f>ROUND(S$5*'[7]2.생잔모형인구'!$E219,0)</f>
        <v>10</v>
      </c>
      <c r="N221" s="206">
        <f>ROUND(T$5*'[7]2.생잔모형인구'!$E219,0)</f>
        <v>10</v>
      </c>
      <c r="O221" s="206">
        <f>ROUND(U$5*'[7]2.생잔모형인구'!$E219,0)</f>
        <v>10</v>
      </c>
      <c r="P221" s="204">
        <v>0</v>
      </c>
      <c r="Q221" s="204"/>
      <c r="R221" s="206">
        <f>IF(ISERROR(VLOOKUP($C221,'2.사회적인구 행정구역별 집계'!$C$6:$M$73,2,FALSE)),0,(VLOOKUP($C221,'2.사회적인구 행정구역별 집계'!$C$6:$M$73,8,FALSE)-VLOOKUP($C221,'2.사회적인구 행정구역별 집계'!$C$6:$M$73,3,FALSE)))</f>
        <v>0</v>
      </c>
      <c r="S221" s="206">
        <f>IF(ISERROR(VLOOKUP($C221,'2.사회적인구 행정구역별 집계'!$C$6:$M$73,2,FALSE)),0,(VLOOKUP($C221,'2.사회적인구 행정구역별 집계'!$C$6:$M$73,9,FALSE)-VLOOKUP($C221,'2.사회적인구 행정구역별 집계'!$C$6:$M$73,4,FALSE)))</f>
        <v>0</v>
      </c>
      <c r="T221" s="206">
        <f>IF(ISERROR(VLOOKUP($C221,'2.사회적인구 행정구역별 집계'!$C$6:$M$73,2,FALSE)),0,(VLOOKUP($C221,'2.사회적인구 행정구역별 집계'!$C$6:$M$73,10,FALSE)-VLOOKUP($C221,'2.사회적인구 행정구역별 집계'!$C$6:$M$73,5,FALSE)))</f>
        <v>0</v>
      </c>
      <c r="U221" s="206">
        <f>IF(ISERROR(VLOOKUP($C221,'2.사회적인구 행정구역별 집계'!$C$6:$M$73,2,FALSE)),0,(VLOOKUP($C221,'2.사회적인구 행정구역별 집계'!$C$6:$M$73,11,FALSE)-VLOOKUP($C221,'2.사회적인구 행정구역별 집계'!$C$6:$M$73,6,FALSE)))</f>
        <v>0</v>
      </c>
      <c r="V221" s="189">
        <f t="shared" si="118"/>
        <v>170</v>
      </c>
      <c r="W221" s="189">
        <f t="shared" si="119"/>
        <v>171</v>
      </c>
      <c r="X221" s="189">
        <f t="shared" si="119"/>
        <v>168</v>
      </c>
      <c r="Y221" s="189">
        <f t="shared" si="120"/>
        <v>166</v>
      </c>
      <c r="Z221" s="189">
        <f t="shared" si="121"/>
        <v>170</v>
      </c>
      <c r="AA221" s="189">
        <f t="shared" si="122"/>
        <v>173</v>
      </c>
    </row>
    <row r="222" spans="1:27" ht="18" customHeight="1">
      <c r="A222" s="194" t="s">
        <v>1423</v>
      </c>
      <c r="B222" s="194" t="s">
        <v>1425</v>
      </c>
      <c r="C222" s="197" t="s">
        <v>337</v>
      </c>
      <c r="D222" s="192">
        <f>VLOOKUP($C222,'[7]2.생잔모형인구'!$C$5:$J$499,2,FALSE)</f>
        <v>49</v>
      </c>
      <c r="E222" s="201">
        <f>VLOOKUP($C222,'[7]2.생잔모형인구'!$C$5:$J$499,4,FALSE)</f>
        <v>50</v>
      </c>
      <c r="F222" s="201">
        <f>VLOOKUP($C222,'[7]2.생잔모형인구'!$C$5:$J$499,5,FALSE)</f>
        <v>50</v>
      </c>
      <c r="G222" s="201">
        <f>VLOOKUP($C222,'[7]2.생잔모형인구'!$C$5:$J$499,6,FALSE)</f>
        <v>51</v>
      </c>
      <c r="H222" s="201">
        <f>VLOOKUP($C222,'[7]2.생잔모형인구'!$C$5:$J$499,7,FALSE)</f>
        <v>52</v>
      </c>
      <c r="I222" s="201">
        <f>VLOOKUP($C222,'[7]2.생잔모형인구'!$C$5:$J$499,8,FALSE)</f>
        <v>53</v>
      </c>
      <c r="J222" s="206">
        <f>ROUND(P$5*'[7]2.생잔모형인구'!$E220,0)</f>
        <v>0</v>
      </c>
      <c r="K222" s="206">
        <f>ROUND(Q$5*'[7]2.생잔모형인구'!$E220,0)</f>
        <v>1</v>
      </c>
      <c r="L222" s="206">
        <f>ROUND(R$5*'[7]2.생잔모형인구'!$E220,0)</f>
        <v>1</v>
      </c>
      <c r="M222" s="206">
        <f>ROUND(S$5*'[7]2.생잔모형인구'!$E220,0)</f>
        <v>3</v>
      </c>
      <c r="N222" s="206">
        <f>ROUND(T$5*'[7]2.생잔모형인구'!$E220,0)</f>
        <v>3</v>
      </c>
      <c r="O222" s="206">
        <f>ROUND(U$5*'[7]2.생잔모형인구'!$E220,0)</f>
        <v>3</v>
      </c>
      <c r="P222" s="204">
        <v>0</v>
      </c>
      <c r="Q222" s="204"/>
      <c r="R222" s="206">
        <f>IF(ISERROR(VLOOKUP($C222,'2.사회적인구 행정구역별 집계'!$C$6:$M$73,2,FALSE)),0,(VLOOKUP($C222,'2.사회적인구 행정구역별 집계'!$C$6:$M$73,8,FALSE)-VLOOKUP($C222,'2.사회적인구 행정구역별 집계'!$C$6:$M$73,3,FALSE)))</f>
        <v>0</v>
      </c>
      <c r="S222" s="206">
        <f>IF(ISERROR(VLOOKUP($C222,'2.사회적인구 행정구역별 집계'!$C$6:$M$73,2,FALSE)),0,(VLOOKUP($C222,'2.사회적인구 행정구역별 집계'!$C$6:$M$73,9,FALSE)-VLOOKUP($C222,'2.사회적인구 행정구역별 집계'!$C$6:$M$73,4,FALSE)))</f>
        <v>0</v>
      </c>
      <c r="T222" s="206">
        <f>IF(ISERROR(VLOOKUP($C222,'2.사회적인구 행정구역별 집계'!$C$6:$M$73,2,FALSE)),0,(VLOOKUP($C222,'2.사회적인구 행정구역별 집계'!$C$6:$M$73,10,FALSE)-VLOOKUP($C222,'2.사회적인구 행정구역별 집계'!$C$6:$M$73,5,FALSE)))</f>
        <v>0</v>
      </c>
      <c r="U222" s="206">
        <f>IF(ISERROR(VLOOKUP($C222,'2.사회적인구 행정구역별 집계'!$C$6:$M$73,2,FALSE)),0,(VLOOKUP($C222,'2.사회적인구 행정구역별 집계'!$C$6:$M$73,11,FALSE)-VLOOKUP($C222,'2.사회적인구 행정구역별 집계'!$C$6:$M$73,6,FALSE)))</f>
        <v>0</v>
      </c>
      <c r="V222" s="189">
        <f t="shared" si="118"/>
        <v>49</v>
      </c>
      <c r="W222" s="189">
        <f t="shared" si="119"/>
        <v>49</v>
      </c>
      <c r="X222" s="189">
        <f t="shared" si="119"/>
        <v>49</v>
      </c>
      <c r="Y222" s="189">
        <f t="shared" si="120"/>
        <v>48</v>
      </c>
      <c r="Z222" s="189">
        <f t="shared" si="121"/>
        <v>49</v>
      </c>
      <c r="AA222" s="189">
        <f t="shared" si="122"/>
        <v>50</v>
      </c>
    </row>
    <row r="223" spans="1:27" ht="18" customHeight="1">
      <c r="A223" s="194" t="s">
        <v>1423</v>
      </c>
      <c r="B223" s="194" t="s">
        <v>1426</v>
      </c>
      <c r="C223" s="197" t="s">
        <v>338</v>
      </c>
      <c r="D223" s="192">
        <f>VLOOKUP($C223,'[7]2.생잔모형인구'!$C$5:$J$499,2,FALSE)</f>
        <v>78</v>
      </c>
      <c r="E223" s="201">
        <f>VLOOKUP($C223,'[7]2.생잔모형인구'!$C$5:$J$499,4,FALSE)</f>
        <v>80</v>
      </c>
      <c r="F223" s="201">
        <f>VLOOKUP($C223,'[7]2.생잔모형인구'!$C$5:$J$499,5,FALSE)</f>
        <v>79</v>
      </c>
      <c r="G223" s="201">
        <f>VLOOKUP($C223,'[7]2.생잔모형인구'!$C$5:$J$499,6,FALSE)</f>
        <v>81</v>
      </c>
      <c r="H223" s="201">
        <f>VLOOKUP($C223,'[7]2.생잔모형인구'!$C$5:$J$499,7,FALSE)</f>
        <v>82</v>
      </c>
      <c r="I223" s="201">
        <f>VLOOKUP($C223,'[7]2.생잔모형인구'!$C$5:$J$499,8,FALSE)</f>
        <v>84</v>
      </c>
      <c r="J223" s="206">
        <f>ROUND(P$5*'[7]2.생잔모형인구'!$E221,0)</f>
        <v>0</v>
      </c>
      <c r="K223" s="206">
        <f>ROUND(Q$5*'[7]2.생잔모형인구'!$E221,0)</f>
        <v>2</v>
      </c>
      <c r="L223" s="206">
        <f>ROUND(R$5*'[7]2.생잔모형인구'!$E221,0)</f>
        <v>2</v>
      </c>
      <c r="M223" s="206">
        <f>ROUND(S$5*'[7]2.생잔모형인구'!$E221,0)</f>
        <v>4</v>
      </c>
      <c r="N223" s="206">
        <f>ROUND(T$5*'[7]2.생잔모형인구'!$E221,0)</f>
        <v>4</v>
      </c>
      <c r="O223" s="206">
        <f>ROUND(U$5*'[7]2.생잔모형인구'!$E221,0)</f>
        <v>4</v>
      </c>
      <c r="P223" s="204">
        <v>0</v>
      </c>
      <c r="Q223" s="204"/>
      <c r="R223" s="206">
        <f>IF(ISERROR(VLOOKUP($C223,'2.사회적인구 행정구역별 집계'!$C$6:$M$73,2,FALSE)),0,(VLOOKUP($C223,'2.사회적인구 행정구역별 집계'!$C$6:$M$73,8,FALSE)-VLOOKUP($C223,'2.사회적인구 행정구역별 집계'!$C$6:$M$73,3,FALSE)))</f>
        <v>0</v>
      </c>
      <c r="S223" s="206">
        <f>IF(ISERROR(VLOOKUP($C223,'2.사회적인구 행정구역별 집계'!$C$6:$M$73,2,FALSE)),0,(VLOOKUP($C223,'2.사회적인구 행정구역별 집계'!$C$6:$M$73,9,FALSE)-VLOOKUP($C223,'2.사회적인구 행정구역별 집계'!$C$6:$M$73,4,FALSE)))</f>
        <v>0</v>
      </c>
      <c r="T223" s="206">
        <f>IF(ISERROR(VLOOKUP($C223,'2.사회적인구 행정구역별 집계'!$C$6:$M$73,2,FALSE)),0,(VLOOKUP($C223,'2.사회적인구 행정구역별 집계'!$C$6:$M$73,10,FALSE)-VLOOKUP($C223,'2.사회적인구 행정구역별 집계'!$C$6:$M$73,5,FALSE)))</f>
        <v>0</v>
      </c>
      <c r="U223" s="206">
        <f>IF(ISERROR(VLOOKUP($C223,'2.사회적인구 행정구역별 집계'!$C$6:$M$73,2,FALSE)),0,(VLOOKUP($C223,'2.사회적인구 행정구역별 집계'!$C$6:$M$73,11,FALSE)-VLOOKUP($C223,'2.사회적인구 행정구역별 집계'!$C$6:$M$73,6,FALSE)))</f>
        <v>0</v>
      </c>
      <c r="V223" s="189">
        <f t="shared" si="118"/>
        <v>78</v>
      </c>
      <c r="W223" s="189">
        <f t="shared" si="119"/>
        <v>78</v>
      </c>
      <c r="X223" s="189">
        <f t="shared" si="119"/>
        <v>77</v>
      </c>
      <c r="Y223" s="189">
        <f t="shared" si="120"/>
        <v>77</v>
      </c>
      <c r="Z223" s="189">
        <f t="shared" si="121"/>
        <v>78</v>
      </c>
      <c r="AA223" s="189">
        <f t="shared" si="122"/>
        <v>80</v>
      </c>
    </row>
    <row r="224" spans="1:27" ht="18" customHeight="1">
      <c r="A224" s="194" t="s">
        <v>1423</v>
      </c>
      <c r="B224" s="194" t="s">
        <v>1426</v>
      </c>
      <c r="C224" s="197" t="s">
        <v>339</v>
      </c>
      <c r="D224" s="192">
        <f>VLOOKUP($C224,'[7]2.생잔모형인구'!$C$5:$J$499,2,FALSE)</f>
        <v>75</v>
      </c>
      <c r="E224" s="201">
        <f>VLOOKUP($C224,'[7]2.생잔모형인구'!$C$5:$J$499,4,FALSE)</f>
        <v>77</v>
      </c>
      <c r="F224" s="201">
        <f>VLOOKUP($C224,'[7]2.생잔모형인구'!$C$5:$J$499,5,FALSE)</f>
        <v>76</v>
      </c>
      <c r="G224" s="201">
        <f>VLOOKUP($C224,'[7]2.생잔모형인구'!$C$5:$J$499,6,FALSE)</f>
        <v>77</v>
      </c>
      <c r="H224" s="201">
        <f>VLOOKUP($C224,'[7]2.생잔모형인구'!$C$5:$J$499,7,FALSE)</f>
        <v>79</v>
      </c>
      <c r="I224" s="201">
        <f>VLOOKUP($C224,'[7]2.생잔모형인구'!$C$5:$J$499,8,FALSE)</f>
        <v>81</v>
      </c>
      <c r="J224" s="206">
        <f>ROUND(P$5*'[7]2.생잔모형인구'!$E222,0)</f>
        <v>0</v>
      </c>
      <c r="K224" s="206">
        <f>ROUND(Q$5*'[7]2.생잔모형인구'!$E222,0)</f>
        <v>2</v>
      </c>
      <c r="L224" s="206">
        <f>ROUND(R$5*'[7]2.생잔모형인구'!$E222,0)</f>
        <v>2</v>
      </c>
      <c r="M224" s="206">
        <f>ROUND(S$5*'[7]2.생잔모형인구'!$E222,0)</f>
        <v>4</v>
      </c>
      <c r="N224" s="206">
        <f>ROUND(T$5*'[7]2.생잔모형인구'!$E222,0)</f>
        <v>4</v>
      </c>
      <c r="O224" s="206">
        <f>ROUND(U$5*'[7]2.생잔모형인구'!$E222,0)</f>
        <v>4</v>
      </c>
      <c r="P224" s="204">
        <v>0</v>
      </c>
      <c r="Q224" s="204"/>
      <c r="R224" s="206">
        <f>IF(ISERROR(VLOOKUP($C224,'2.사회적인구 행정구역별 집계'!$C$6:$M$73,2,FALSE)),0,(VLOOKUP($C224,'2.사회적인구 행정구역별 집계'!$C$6:$M$73,8,FALSE)-VLOOKUP($C224,'2.사회적인구 행정구역별 집계'!$C$6:$M$73,3,FALSE)))</f>
        <v>0</v>
      </c>
      <c r="S224" s="206">
        <f>IF(ISERROR(VLOOKUP($C224,'2.사회적인구 행정구역별 집계'!$C$6:$M$73,2,FALSE)),0,(VLOOKUP($C224,'2.사회적인구 행정구역별 집계'!$C$6:$M$73,9,FALSE)-VLOOKUP($C224,'2.사회적인구 행정구역별 집계'!$C$6:$M$73,4,FALSE)))</f>
        <v>0</v>
      </c>
      <c r="T224" s="206">
        <f>IF(ISERROR(VLOOKUP($C224,'2.사회적인구 행정구역별 집계'!$C$6:$M$73,2,FALSE)),0,(VLOOKUP($C224,'2.사회적인구 행정구역별 집계'!$C$6:$M$73,10,FALSE)-VLOOKUP($C224,'2.사회적인구 행정구역별 집계'!$C$6:$M$73,5,FALSE)))</f>
        <v>0</v>
      </c>
      <c r="U224" s="206">
        <f>IF(ISERROR(VLOOKUP($C224,'2.사회적인구 행정구역별 집계'!$C$6:$M$73,2,FALSE)),0,(VLOOKUP($C224,'2.사회적인구 행정구역별 집계'!$C$6:$M$73,11,FALSE)-VLOOKUP($C224,'2.사회적인구 행정구역별 집계'!$C$6:$M$73,6,FALSE)))</f>
        <v>0</v>
      </c>
      <c r="V224" s="189">
        <f t="shared" si="118"/>
        <v>75</v>
      </c>
      <c r="W224" s="189">
        <f t="shared" si="119"/>
        <v>75</v>
      </c>
      <c r="X224" s="189">
        <f t="shared" si="119"/>
        <v>74</v>
      </c>
      <c r="Y224" s="189">
        <f t="shared" si="120"/>
        <v>73</v>
      </c>
      <c r="Z224" s="189">
        <f t="shared" si="121"/>
        <v>75</v>
      </c>
      <c r="AA224" s="189">
        <f t="shared" si="122"/>
        <v>77</v>
      </c>
    </row>
    <row r="225" spans="1:27" ht="18" customHeight="1">
      <c r="A225" s="194" t="s">
        <v>1423</v>
      </c>
      <c r="B225" s="194" t="s">
        <v>1426</v>
      </c>
      <c r="C225" s="197" t="s">
        <v>340</v>
      </c>
      <c r="D225" s="192">
        <f>VLOOKUP($C225,'[7]2.생잔모형인구'!$C$5:$J$499,2,FALSE)</f>
        <v>73</v>
      </c>
      <c r="E225" s="201">
        <f>VLOOKUP($C225,'[7]2.생잔모형인구'!$C$5:$J$499,4,FALSE)</f>
        <v>75</v>
      </c>
      <c r="F225" s="201">
        <f>VLOOKUP($C225,'[7]2.생잔모형인구'!$C$5:$J$499,5,FALSE)</f>
        <v>74</v>
      </c>
      <c r="G225" s="201">
        <f>VLOOKUP($C225,'[7]2.생잔모형인구'!$C$5:$J$499,6,FALSE)</f>
        <v>75</v>
      </c>
      <c r="H225" s="201">
        <f>VLOOKUP($C225,'[7]2.생잔모형인구'!$C$5:$J$499,7,FALSE)</f>
        <v>77</v>
      </c>
      <c r="I225" s="201">
        <f>VLOOKUP($C225,'[7]2.생잔모형인구'!$C$5:$J$499,8,FALSE)</f>
        <v>78</v>
      </c>
      <c r="J225" s="206">
        <f>ROUND(P$5*'[7]2.생잔모형인구'!$E223,0)</f>
        <v>0</v>
      </c>
      <c r="K225" s="206">
        <f>ROUND(Q$5*'[7]2.생잔모형인구'!$E223,0)</f>
        <v>2</v>
      </c>
      <c r="L225" s="206">
        <f>ROUND(R$5*'[7]2.생잔모형인구'!$E223,0)</f>
        <v>2</v>
      </c>
      <c r="M225" s="206">
        <f>ROUND(S$5*'[7]2.생잔모형인구'!$E223,0)</f>
        <v>4</v>
      </c>
      <c r="N225" s="206">
        <f>ROUND(T$5*'[7]2.생잔모형인구'!$E223,0)</f>
        <v>4</v>
      </c>
      <c r="O225" s="206">
        <f>ROUND(U$5*'[7]2.생잔모형인구'!$E223,0)</f>
        <v>4</v>
      </c>
      <c r="P225" s="204">
        <v>0</v>
      </c>
      <c r="Q225" s="204"/>
      <c r="R225" s="206">
        <f>IF(ISERROR(VLOOKUP($C225,'2.사회적인구 행정구역별 집계'!$C$6:$M$73,2,FALSE)),0,(VLOOKUP($C225,'2.사회적인구 행정구역별 집계'!$C$6:$M$73,8,FALSE)-VLOOKUP($C225,'2.사회적인구 행정구역별 집계'!$C$6:$M$73,3,FALSE)))</f>
        <v>0</v>
      </c>
      <c r="S225" s="206">
        <f>IF(ISERROR(VLOOKUP($C225,'2.사회적인구 행정구역별 집계'!$C$6:$M$73,2,FALSE)),0,(VLOOKUP($C225,'2.사회적인구 행정구역별 집계'!$C$6:$M$73,9,FALSE)-VLOOKUP($C225,'2.사회적인구 행정구역별 집계'!$C$6:$M$73,4,FALSE)))</f>
        <v>0</v>
      </c>
      <c r="T225" s="206">
        <f>IF(ISERROR(VLOOKUP($C225,'2.사회적인구 행정구역별 집계'!$C$6:$M$73,2,FALSE)),0,(VLOOKUP($C225,'2.사회적인구 행정구역별 집계'!$C$6:$M$73,10,FALSE)-VLOOKUP($C225,'2.사회적인구 행정구역별 집계'!$C$6:$M$73,5,FALSE)))</f>
        <v>0</v>
      </c>
      <c r="U225" s="206">
        <f>IF(ISERROR(VLOOKUP($C225,'2.사회적인구 행정구역별 집계'!$C$6:$M$73,2,FALSE)),0,(VLOOKUP($C225,'2.사회적인구 행정구역별 집계'!$C$6:$M$73,11,FALSE)-VLOOKUP($C225,'2.사회적인구 행정구역별 집계'!$C$6:$M$73,6,FALSE)))</f>
        <v>0</v>
      </c>
      <c r="V225" s="189">
        <f t="shared" si="118"/>
        <v>73</v>
      </c>
      <c r="W225" s="189">
        <f t="shared" si="119"/>
        <v>73</v>
      </c>
      <c r="X225" s="189">
        <f t="shared" si="119"/>
        <v>72</v>
      </c>
      <c r="Y225" s="189">
        <f t="shared" si="120"/>
        <v>71</v>
      </c>
      <c r="Z225" s="189">
        <f t="shared" si="121"/>
        <v>73</v>
      </c>
      <c r="AA225" s="189">
        <f t="shared" si="122"/>
        <v>74</v>
      </c>
    </row>
    <row r="226" spans="1:27" ht="18" customHeight="1">
      <c r="A226" s="194" t="s">
        <v>1423</v>
      </c>
      <c r="B226" s="194" t="s">
        <v>1427</v>
      </c>
      <c r="C226" s="197" t="s">
        <v>341</v>
      </c>
      <c r="D226" s="192">
        <f>VLOOKUP($C226,'[7]2.생잔모형인구'!$C$5:$J$499,2,FALSE)</f>
        <v>139</v>
      </c>
      <c r="E226" s="201">
        <f>VLOOKUP($C226,'[7]2.생잔모형인구'!$C$5:$J$499,4,FALSE)</f>
        <v>143</v>
      </c>
      <c r="F226" s="201">
        <f>VLOOKUP($C226,'[7]2.생잔모형인구'!$C$5:$J$499,5,FALSE)</f>
        <v>141</v>
      </c>
      <c r="G226" s="201">
        <f>VLOOKUP($C226,'[7]2.생잔모형인구'!$C$5:$J$499,6,FALSE)</f>
        <v>144</v>
      </c>
      <c r="H226" s="201">
        <f>VLOOKUP($C226,'[7]2.생잔모형인구'!$C$5:$J$499,7,FALSE)</f>
        <v>147</v>
      </c>
      <c r="I226" s="201">
        <f>VLOOKUP($C226,'[7]2.생잔모형인구'!$C$5:$J$499,8,FALSE)</f>
        <v>149</v>
      </c>
      <c r="J226" s="206">
        <f>ROUND(P$5*'[7]2.생잔모형인구'!$E224,0)</f>
        <v>0</v>
      </c>
      <c r="K226" s="206">
        <f>ROUND(Q$5*'[7]2.생잔모형인구'!$E224,0)</f>
        <v>4</v>
      </c>
      <c r="L226" s="206">
        <f>ROUND(R$5*'[7]2.생잔모형인구'!$E224,0)</f>
        <v>4</v>
      </c>
      <c r="M226" s="206">
        <f>ROUND(S$5*'[7]2.생잔모형인구'!$E224,0)</f>
        <v>8</v>
      </c>
      <c r="N226" s="206">
        <f>ROUND(T$5*'[7]2.생잔모형인구'!$E224,0)</f>
        <v>8</v>
      </c>
      <c r="O226" s="206">
        <f>ROUND(U$5*'[7]2.생잔모형인구'!$E224,0)</f>
        <v>8</v>
      </c>
      <c r="P226" s="204">
        <v>0</v>
      </c>
      <c r="Q226" s="204"/>
      <c r="R226" s="206">
        <f>IF(ISERROR(VLOOKUP($C226,'2.사회적인구 행정구역별 집계'!$C$6:$M$73,2,FALSE)),0,(VLOOKUP($C226,'2.사회적인구 행정구역별 집계'!$C$6:$M$73,8,FALSE)-VLOOKUP($C226,'2.사회적인구 행정구역별 집계'!$C$6:$M$73,3,FALSE)))</f>
        <v>0</v>
      </c>
      <c r="S226" s="206">
        <f>IF(ISERROR(VLOOKUP($C226,'2.사회적인구 행정구역별 집계'!$C$6:$M$73,2,FALSE)),0,(VLOOKUP($C226,'2.사회적인구 행정구역별 집계'!$C$6:$M$73,9,FALSE)-VLOOKUP($C226,'2.사회적인구 행정구역별 집계'!$C$6:$M$73,4,FALSE)))</f>
        <v>0</v>
      </c>
      <c r="T226" s="206">
        <f>IF(ISERROR(VLOOKUP($C226,'2.사회적인구 행정구역별 집계'!$C$6:$M$73,2,FALSE)),0,(VLOOKUP($C226,'2.사회적인구 행정구역별 집계'!$C$6:$M$73,10,FALSE)-VLOOKUP($C226,'2.사회적인구 행정구역별 집계'!$C$6:$M$73,5,FALSE)))</f>
        <v>0</v>
      </c>
      <c r="U226" s="206">
        <f>IF(ISERROR(VLOOKUP($C226,'2.사회적인구 행정구역별 집계'!$C$6:$M$73,2,FALSE)),0,(VLOOKUP($C226,'2.사회적인구 행정구역별 집계'!$C$6:$M$73,11,FALSE)-VLOOKUP($C226,'2.사회적인구 행정구역별 집계'!$C$6:$M$73,6,FALSE)))</f>
        <v>0</v>
      </c>
      <c r="V226" s="189">
        <f t="shared" si="118"/>
        <v>139</v>
      </c>
      <c r="W226" s="189">
        <f t="shared" si="119"/>
        <v>139</v>
      </c>
      <c r="X226" s="189">
        <f t="shared" si="119"/>
        <v>137</v>
      </c>
      <c r="Y226" s="189">
        <f t="shared" si="120"/>
        <v>136</v>
      </c>
      <c r="Z226" s="189">
        <f t="shared" si="121"/>
        <v>139</v>
      </c>
      <c r="AA226" s="189">
        <f t="shared" si="122"/>
        <v>141</v>
      </c>
    </row>
    <row r="227" spans="1:27" ht="18" customHeight="1">
      <c r="A227" s="194" t="s">
        <v>1423</v>
      </c>
      <c r="B227" s="194" t="s">
        <v>1427</v>
      </c>
      <c r="C227" s="197" t="s">
        <v>342</v>
      </c>
      <c r="D227" s="192">
        <f>VLOOKUP($C227,'[7]2.생잔모형인구'!$C$5:$J$499,2,FALSE)</f>
        <v>145</v>
      </c>
      <c r="E227" s="201">
        <f>VLOOKUP($C227,'[7]2.생잔모형인구'!$C$5:$J$499,4,FALSE)</f>
        <v>149</v>
      </c>
      <c r="F227" s="201">
        <f>VLOOKUP($C227,'[7]2.생잔모형인구'!$C$5:$J$499,5,FALSE)</f>
        <v>147</v>
      </c>
      <c r="G227" s="201">
        <f>VLOOKUP($C227,'[7]2.생잔모형인구'!$C$5:$J$499,6,FALSE)</f>
        <v>150</v>
      </c>
      <c r="H227" s="201">
        <f>VLOOKUP($C227,'[7]2.생잔모형인구'!$C$5:$J$499,7,FALSE)</f>
        <v>153</v>
      </c>
      <c r="I227" s="201">
        <f>VLOOKUP($C227,'[7]2.생잔모형인구'!$C$5:$J$499,8,FALSE)</f>
        <v>156</v>
      </c>
      <c r="J227" s="206">
        <f>ROUND(P$5*'[7]2.생잔모형인구'!$E225,0)</f>
        <v>0</v>
      </c>
      <c r="K227" s="206">
        <f>ROUND(Q$5*'[7]2.생잔모형인구'!$E225,0)</f>
        <v>4</v>
      </c>
      <c r="L227" s="206">
        <f>ROUND(R$5*'[7]2.생잔모형인구'!$E225,0)</f>
        <v>4</v>
      </c>
      <c r="M227" s="206">
        <f>ROUND(S$5*'[7]2.생잔모형인구'!$E225,0)</f>
        <v>8</v>
      </c>
      <c r="N227" s="206">
        <f>ROUND(T$5*'[7]2.생잔모형인구'!$E225,0)</f>
        <v>8</v>
      </c>
      <c r="O227" s="206">
        <f>ROUND(U$5*'[7]2.생잔모형인구'!$E225,0)</f>
        <v>8</v>
      </c>
      <c r="P227" s="204">
        <v>0</v>
      </c>
      <c r="Q227" s="204"/>
      <c r="R227" s="206">
        <f>IF(ISERROR(VLOOKUP($C227,'2.사회적인구 행정구역별 집계'!$C$6:$M$73,2,FALSE)),0,(VLOOKUP($C227,'2.사회적인구 행정구역별 집계'!$C$6:$M$73,8,FALSE)-VLOOKUP($C227,'2.사회적인구 행정구역별 집계'!$C$6:$M$73,3,FALSE)))</f>
        <v>0</v>
      </c>
      <c r="S227" s="206">
        <f>IF(ISERROR(VLOOKUP($C227,'2.사회적인구 행정구역별 집계'!$C$6:$M$73,2,FALSE)),0,(VLOOKUP($C227,'2.사회적인구 행정구역별 집계'!$C$6:$M$73,9,FALSE)-VLOOKUP($C227,'2.사회적인구 행정구역별 집계'!$C$6:$M$73,4,FALSE)))</f>
        <v>0</v>
      </c>
      <c r="T227" s="206">
        <f>IF(ISERROR(VLOOKUP($C227,'2.사회적인구 행정구역별 집계'!$C$6:$M$73,2,FALSE)),0,(VLOOKUP($C227,'2.사회적인구 행정구역별 집계'!$C$6:$M$73,10,FALSE)-VLOOKUP($C227,'2.사회적인구 행정구역별 집계'!$C$6:$M$73,5,FALSE)))</f>
        <v>0</v>
      </c>
      <c r="U227" s="206">
        <f>IF(ISERROR(VLOOKUP($C227,'2.사회적인구 행정구역별 집계'!$C$6:$M$73,2,FALSE)),0,(VLOOKUP($C227,'2.사회적인구 행정구역별 집계'!$C$6:$M$73,11,FALSE)-VLOOKUP($C227,'2.사회적인구 행정구역별 집계'!$C$6:$M$73,6,FALSE)))</f>
        <v>0</v>
      </c>
      <c r="V227" s="189">
        <f t="shared" si="118"/>
        <v>145</v>
      </c>
      <c r="W227" s="189">
        <f t="shared" si="119"/>
        <v>145</v>
      </c>
      <c r="X227" s="189">
        <f t="shared" si="119"/>
        <v>143</v>
      </c>
      <c r="Y227" s="189">
        <f t="shared" si="120"/>
        <v>142</v>
      </c>
      <c r="Z227" s="189">
        <f t="shared" si="121"/>
        <v>145</v>
      </c>
      <c r="AA227" s="189">
        <f t="shared" si="122"/>
        <v>148</v>
      </c>
    </row>
    <row r="228" spans="1:27" ht="18" customHeight="1">
      <c r="A228" s="194" t="s">
        <v>1423</v>
      </c>
      <c r="B228" s="194" t="s">
        <v>1427</v>
      </c>
      <c r="C228" s="197" t="s">
        <v>343</v>
      </c>
      <c r="D228" s="192">
        <f>VLOOKUP($C228,'[7]2.생잔모형인구'!$C$5:$J$499,2,FALSE)</f>
        <v>101</v>
      </c>
      <c r="E228" s="201">
        <f>VLOOKUP($C228,'[7]2.생잔모형인구'!$C$5:$J$499,4,FALSE)</f>
        <v>104</v>
      </c>
      <c r="F228" s="201">
        <f>VLOOKUP($C228,'[7]2.생잔모형인구'!$C$5:$J$499,5,FALSE)</f>
        <v>102</v>
      </c>
      <c r="G228" s="201">
        <f>VLOOKUP($C228,'[7]2.생잔모형인구'!$C$5:$J$499,6,FALSE)</f>
        <v>104</v>
      </c>
      <c r="H228" s="201">
        <f>VLOOKUP($C228,'[7]2.생잔모형인구'!$C$5:$J$499,7,FALSE)</f>
        <v>107</v>
      </c>
      <c r="I228" s="201">
        <f>VLOOKUP($C228,'[7]2.생잔모형인구'!$C$5:$J$499,8,FALSE)</f>
        <v>109</v>
      </c>
      <c r="J228" s="206">
        <f>ROUND(P$5*'[7]2.생잔모형인구'!$E226,0)</f>
        <v>0</v>
      </c>
      <c r="K228" s="206">
        <f>ROUND(Q$5*'[7]2.생잔모형인구'!$E226,0)</f>
        <v>3</v>
      </c>
      <c r="L228" s="206">
        <f>ROUND(R$5*'[7]2.생잔모형인구'!$E226,0)</f>
        <v>3</v>
      </c>
      <c r="M228" s="206">
        <f>ROUND(S$5*'[7]2.생잔모형인구'!$E226,0)</f>
        <v>6</v>
      </c>
      <c r="N228" s="206">
        <f>ROUND(T$5*'[7]2.생잔모형인구'!$E226,0)</f>
        <v>6</v>
      </c>
      <c r="O228" s="206">
        <f>ROUND(U$5*'[7]2.생잔모형인구'!$E226,0)</f>
        <v>6</v>
      </c>
      <c r="P228" s="204">
        <v>0</v>
      </c>
      <c r="Q228" s="204"/>
      <c r="R228" s="206">
        <f>IF(ISERROR(VLOOKUP($C228,'2.사회적인구 행정구역별 집계'!$C$6:$M$73,2,FALSE)),0,(VLOOKUP($C228,'2.사회적인구 행정구역별 집계'!$C$6:$M$73,8,FALSE)-VLOOKUP($C228,'2.사회적인구 행정구역별 집계'!$C$6:$M$73,3,FALSE)))</f>
        <v>0</v>
      </c>
      <c r="S228" s="206">
        <f>IF(ISERROR(VLOOKUP($C228,'2.사회적인구 행정구역별 집계'!$C$6:$M$73,2,FALSE)),0,(VLOOKUP($C228,'2.사회적인구 행정구역별 집계'!$C$6:$M$73,9,FALSE)-VLOOKUP($C228,'2.사회적인구 행정구역별 집계'!$C$6:$M$73,4,FALSE)))</f>
        <v>0</v>
      </c>
      <c r="T228" s="206">
        <f>IF(ISERROR(VLOOKUP($C228,'2.사회적인구 행정구역별 집계'!$C$6:$M$73,2,FALSE)),0,(VLOOKUP($C228,'2.사회적인구 행정구역별 집계'!$C$6:$M$73,10,FALSE)-VLOOKUP($C228,'2.사회적인구 행정구역별 집계'!$C$6:$M$73,5,FALSE)))</f>
        <v>0</v>
      </c>
      <c r="U228" s="206">
        <f>IF(ISERROR(VLOOKUP($C228,'2.사회적인구 행정구역별 집계'!$C$6:$M$73,2,FALSE)),0,(VLOOKUP($C228,'2.사회적인구 행정구역별 집계'!$C$6:$M$73,11,FALSE)-VLOOKUP($C228,'2.사회적인구 행정구역별 집계'!$C$6:$M$73,6,FALSE)))</f>
        <v>0</v>
      </c>
      <c r="V228" s="189">
        <f t="shared" si="118"/>
        <v>101</v>
      </c>
      <c r="W228" s="189">
        <f t="shared" si="119"/>
        <v>101</v>
      </c>
      <c r="X228" s="189">
        <f t="shared" si="119"/>
        <v>99</v>
      </c>
      <c r="Y228" s="189">
        <f t="shared" si="120"/>
        <v>98</v>
      </c>
      <c r="Z228" s="189">
        <f t="shared" si="121"/>
        <v>101</v>
      </c>
      <c r="AA228" s="189">
        <f t="shared" si="122"/>
        <v>103</v>
      </c>
    </row>
    <row r="229" spans="1:27" ht="18" customHeight="1">
      <c r="A229" s="194" t="s">
        <v>1423</v>
      </c>
      <c r="B229" s="194" t="s">
        <v>1428</v>
      </c>
      <c r="C229" s="197" t="s">
        <v>344</v>
      </c>
      <c r="D229" s="192">
        <f>VLOOKUP($C229,'[7]2.생잔모형인구'!$C$5:$J$499,2,FALSE)</f>
        <v>93</v>
      </c>
      <c r="E229" s="201">
        <f>VLOOKUP($C229,'[7]2.생잔모형인구'!$C$5:$J$499,4,FALSE)</f>
        <v>96</v>
      </c>
      <c r="F229" s="201">
        <f>VLOOKUP($C229,'[7]2.생잔모형인구'!$C$5:$J$499,5,FALSE)</f>
        <v>94</v>
      </c>
      <c r="G229" s="201">
        <f>VLOOKUP($C229,'[7]2.생잔모형인구'!$C$5:$J$499,6,FALSE)</f>
        <v>96</v>
      </c>
      <c r="H229" s="201">
        <f>VLOOKUP($C229,'[7]2.생잔모형인구'!$C$5:$J$499,7,FALSE)</f>
        <v>98</v>
      </c>
      <c r="I229" s="201">
        <f>VLOOKUP($C229,'[7]2.생잔모형인구'!$C$5:$J$499,8,FALSE)</f>
        <v>100</v>
      </c>
      <c r="J229" s="206">
        <f>ROUND(P$5*'[7]2.생잔모형인구'!$E227,0)</f>
        <v>0</v>
      </c>
      <c r="K229" s="206">
        <f>ROUND(Q$5*'[7]2.생잔모형인구'!$E227,0)</f>
        <v>2</v>
      </c>
      <c r="L229" s="206">
        <f>ROUND(R$5*'[7]2.생잔모형인구'!$E227,0)</f>
        <v>2</v>
      </c>
      <c r="M229" s="206">
        <f>ROUND(S$5*'[7]2.생잔모형인구'!$E227,0)</f>
        <v>5</v>
      </c>
      <c r="N229" s="206">
        <f>ROUND(T$5*'[7]2.생잔모형인구'!$E227,0)</f>
        <v>5</v>
      </c>
      <c r="O229" s="206">
        <f>ROUND(U$5*'[7]2.생잔모형인구'!$E227,0)</f>
        <v>5</v>
      </c>
      <c r="P229" s="204">
        <v>0</v>
      </c>
      <c r="Q229" s="204"/>
      <c r="R229" s="206">
        <f>IF(ISERROR(VLOOKUP($C229,'2.사회적인구 행정구역별 집계'!$C$6:$M$73,2,FALSE)),0,(VLOOKUP($C229,'2.사회적인구 행정구역별 집계'!$C$6:$M$73,8,FALSE)-VLOOKUP($C229,'2.사회적인구 행정구역별 집계'!$C$6:$M$73,3,FALSE)))</f>
        <v>0</v>
      </c>
      <c r="S229" s="206">
        <f>IF(ISERROR(VLOOKUP($C229,'2.사회적인구 행정구역별 집계'!$C$6:$M$73,2,FALSE)),0,(VLOOKUP($C229,'2.사회적인구 행정구역별 집계'!$C$6:$M$73,9,FALSE)-VLOOKUP($C229,'2.사회적인구 행정구역별 집계'!$C$6:$M$73,4,FALSE)))</f>
        <v>0</v>
      </c>
      <c r="T229" s="206">
        <f>IF(ISERROR(VLOOKUP($C229,'2.사회적인구 행정구역별 집계'!$C$6:$M$73,2,FALSE)),0,(VLOOKUP($C229,'2.사회적인구 행정구역별 집계'!$C$6:$M$73,10,FALSE)-VLOOKUP($C229,'2.사회적인구 행정구역별 집계'!$C$6:$M$73,5,FALSE)))</f>
        <v>0</v>
      </c>
      <c r="U229" s="206">
        <f>IF(ISERROR(VLOOKUP($C229,'2.사회적인구 행정구역별 집계'!$C$6:$M$73,2,FALSE)),0,(VLOOKUP($C229,'2.사회적인구 행정구역별 집계'!$C$6:$M$73,11,FALSE)-VLOOKUP($C229,'2.사회적인구 행정구역별 집계'!$C$6:$M$73,6,FALSE)))</f>
        <v>0</v>
      </c>
      <c r="V229" s="189">
        <f t="shared" si="118"/>
        <v>93</v>
      </c>
      <c r="W229" s="189">
        <f t="shared" si="119"/>
        <v>94</v>
      </c>
      <c r="X229" s="189">
        <f t="shared" si="119"/>
        <v>92</v>
      </c>
      <c r="Y229" s="189">
        <f t="shared" si="120"/>
        <v>91</v>
      </c>
      <c r="Z229" s="189">
        <f t="shared" si="121"/>
        <v>93</v>
      </c>
      <c r="AA229" s="189">
        <f t="shared" si="122"/>
        <v>95</v>
      </c>
    </row>
    <row r="230" spans="1:27" ht="18" customHeight="1">
      <c r="A230" s="194" t="s">
        <v>1423</v>
      </c>
      <c r="B230" s="194" t="s">
        <v>1428</v>
      </c>
      <c r="C230" s="197" t="s">
        <v>345</v>
      </c>
      <c r="D230" s="192">
        <f>VLOOKUP($C230,'[7]2.생잔모형인구'!$C$5:$J$499,2,FALSE)</f>
        <v>180</v>
      </c>
      <c r="E230" s="201">
        <f>VLOOKUP($C230,'[7]2.생잔모형인구'!$C$5:$J$499,4,FALSE)</f>
        <v>185</v>
      </c>
      <c r="F230" s="201">
        <f>VLOOKUP($C230,'[7]2.생잔모형인구'!$C$5:$J$499,5,FALSE)</f>
        <v>182</v>
      </c>
      <c r="G230" s="201">
        <f>VLOOKUP($C230,'[7]2.생잔모형인구'!$C$5:$J$499,6,FALSE)</f>
        <v>186</v>
      </c>
      <c r="H230" s="201">
        <f>VLOOKUP($C230,'[7]2.생잔모형인구'!$C$5:$J$499,7,FALSE)</f>
        <v>190</v>
      </c>
      <c r="I230" s="201">
        <f>VLOOKUP($C230,'[7]2.생잔모형인구'!$C$5:$J$499,8,FALSE)</f>
        <v>193</v>
      </c>
      <c r="J230" s="206">
        <f>ROUND(P$5*'[7]2.생잔모형인구'!$E228,0)</f>
        <v>0</v>
      </c>
      <c r="K230" s="206">
        <f>ROUND(Q$5*'[7]2.생잔모형인구'!$E228,0)</f>
        <v>5</v>
      </c>
      <c r="L230" s="206">
        <f>ROUND(R$5*'[7]2.생잔모형인구'!$E228,0)</f>
        <v>5</v>
      </c>
      <c r="M230" s="206">
        <f>ROUND(S$5*'[7]2.생잔모형인구'!$E228,0)</f>
        <v>10</v>
      </c>
      <c r="N230" s="206">
        <f>ROUND(T$5*'[7]2.생잔모형인구'!$E228,0)</f>
        <v>10</v>
      </c>
      <c r="O230" s="206">
        <f>ROUND(U$5*'[7]2.생잔모형인구'!$E228,0)</f>
        <v>10</v>
      </c>
      <c r="P230" s="204">
        <v>0</v>
      </c>
      <c r="Q230" s="204"/>
      <c r="R230" s="206">
        <f>IF(ISERROR(VLOOKUP($C230,'2.사회적인구 행정구역별 집계'!$C$6:$M$73,2,FALSE)),0,(VLOOKUP($C230,'2.사회적인구 행정구역별 집계'!$C$6:$M$73,8,FALSE)-VLOOKUP($C230,'2.사회적인구 행정구역별 집계'!$C$6:$M$73,3,FALSE)))</f>
        <v>0</v>
      </c>
      <c r="S230" s="206">
        <f>IF(ISERROR(VLOOKUP($C230,'2.사회적인구 행정구역별 집계'!$C$6:$M$73,2,FALSE)),0,(VLOOKUP($C230,'2.사회적인구 행정구역별 집계'!$C$6:$M$73,9,FALSE)-VLOOKUP($C230,'2.사회적인구 행정구역별 집계'!$C$6:$M$73,4,FALSE)))</f>
        <v>0</v>
      </c>
      <c r="T230" s="206">
        <f>IF(ISERROR(VLOOKUP($C230,'2.사회적인구 행정구역별 집계'!$C$6:$M$73,2,FALSE)),0,(VLOOKUP($C230,'2.사회적인구 행정구역별 집계'!$C$6:$M$73,10,FALSE)-VLOOKUP($C230,'2.사회적인구 행정구역별 집계'!$C$6:$M$73,5,FALSE)))</f>
        <v>0</v>
      </c>
      <c r="U230" s="206">
        <f>IF(ISERROR(VLOOKUP($C230,'2.사회적인구 행정구역별 집계'!$C$6:$M$73,2,FALSE)),0,(VLOOKUP($C230,'2.사회적인구 행정구역별 집계'!$C$6:$M$73,11,FALSE)-VLOOKUP($C230,'2.사회적인구 행정구역별 집계'!$C$6:$M$73,6,FALSE)))</f>
        <v>0</v>
      </c>
      <c r="V230" s="189">
        <f t="shared" si="118"/>
        <v>180</v>
      </c>
      <c r="W230" s="189">
        <f t="shared" si="119"/>
        <v>180</v>
      </c>
      <c r="X230" s="189">
        <f t="shared" si="119"/>
        <v>177</v>
      </c>
      <c r="Y230" s="189">
        <f t="shared" si="120"/>
        <v>176</v>
      </c>
      <c r="Z230" s="189">
        <f t="shared" si="121"/>
        <v>180</v>
      </c>
      <c r="AA230" s="189">
        <f t="shared" si="122"/>
        <v>183</v>
      </c>
    </row>
    <row r="231" spans="1:27" ht="18" customHeight="1">
      <c r="A231" s="194" t="s">
        <v>1423</v>
      </c>
      <c r="B231" s="194" t="s">
        <v>1429</v>
      </c>
      <c r="C231" s="197" t="s">
        <v>346</v>
      </c>
      <c r="D231" s="192">
        <f>VLOOKUP($C231,'[7]2.생잔모형인구'!$C$5:$J$499,2,FALSE)</f>
        <v>92</v>
      </c>
      <c r="E231" s="201">
        <f>VLOOKUP($C231,'[7]2.생잔모형인구'!$C$5:$J$499,4,FALSE)</f>
        <v>95</v>
      </c>
      <c r="F231" s="201">
        <f>VLOOKUP($C231,'[7]2.생잔모형인구'!$C$5:$J$499,5,FALSE)</f>
        <v>93</v>
      </c>
      <c r="G231" s="201">
        <f>VLOOKUP($C231,'[7]2.생잔모형인구'!$C$5:$J$499,6,FALSE)</f>
        <v>95</v>
      </c>
      <c r="H231" s="201">
        <f>VLOOKUP($C231,'[7]2.생잔모형인구'!$C$5:$J$499,7,FALSE)</f>
        <v>97</v>
      </c>
      <c r="I231" s="201">
        <f>VLOOKUP($C231,'[7]2.생잔모형인구'!$C$5:$J$499,8,FALSE)</f>
        <v>99</v>
      </c>
      <c r="J231" s="206">
        <f>ROUND(P$5*'[7]2.생잔모형인구'!$E229,0)</f>
        <v>0</v>
      </c>
      <c r="K231" s="206">
        <f>ROUND(Q$5*'[7]2.생잔모형인구'!$E229,0)</f>
        <v>2</v>
      </c>
      <c r="L231" s="206">
        <f>ROUND(R$5*'[7]2.생잔모형인구'!$E229,0)</f>
        <v>2</v>
      </c>
      <c r="M231" s="206">
        <f>ROUND(S$5*'[7]2.생잔모형인구'!$E229,0)</f>
        <v>5</v>
      </c>
      <c r="N231" s="206">
        <f>ROUND(T$5*'[7]2.생잔모형인구'!$E229,0)</f>
        <v>5</v>
      </c>
      <c r="O231" s="206">
        <f>ROUND(U$5*'[7]2.생잔모형인구'!$E229,0)</f>
        <v>5</v>
      </c>
      <c r="P231" s="204">
        <v>0</v>
      </c>
      <c r="Q231" s="204"/>
      <c r="R231" s="206">
        <f>IF(ISERROR(VLOOKUP($C231,'2.사회적인구 행정구역별 집계'!$C$6:$M$73,2,FALSE)),0,(VLOOKUP($C231,'2.사회적인구 행정구역별 집계'!$C$6:$M$73,8,FALSE)-VLOOKUP($C231,'2.사회적인구 행정구역별 집계'!$C$6:$M$73,3,FALSE)))</f>
        <v>0</v>
      </c>
      <c r="S231" s="206">
        <f>IF(ISERROR(VLOOKUP($C231,'2.사회적인구 행정구역별 집계'!$C$6:$M$73,2,FALSE)),0,(VLOOKUP($C231,'2.사회적인구 행정구역별 집계'!$C$6:$M$73,9,FALSE)-VLOOKUP($C231,'2.사회적인구 행정구역별 집계'!$C$6:$M$73,4,FALSE)))</f>
        <v>0</v>
      </c>
      <c r="T231" s="206">
        <f>IF(ISERROR(VLOOKUP($C231,'2.사회적인구 행정구역별 집계'!$C$6:$M$73,2,FALSE)),0,(VLOOKUP($C231,'2.사회적인구 행정구역별 집계'!$C$6:$M$73,10,FALSE)-VLOOKUP($C231,'2.사회적인구 행정구역별 집계'!$C$6:$M$73,5,FALSE)))</f>
        <v>0</v>
      </c>
      <c r="U231" s="206">
        <f>IF(ISERROR(VLOOKUP($C231,'2.사회적인구 행정구역별 집계'!$C$6:$M$73,2,FALSE)),0,(VLOOKUP($C231,'2.사회적인구 행정구역별 집계'!$C$6:$M$73,11,FALSE)-VLOOKUP($C231,'2.사회적인구 행정구역별 집계'!$C$6:$M$73,6,FALSE)))</f>
        <v>0</v>
      </c>
      <c r="V231" s="189">
        <f t="shared" si="118"/>
        <v>92</v>
      </c>
      <c r="W231" s="189">
        <f t="shared" si="119"/>
        <v>93</v>
      </c>
      <c r="X231" s="189">
        <f t="shared" si="119"/>
        <v>91</v>
      </c>
      <c r="Y231" s="189">
        <f t="shared" si="120"/>
        <v>90</v>
      </c>
      <c r="Z231" s="189">
        <f t="shared" si="121"/>
        <v>92</v>
      </c>
      <c r="AA231" s="189">
        <f t="shared" si="122"/>
        <v>94</v>
      </c>
    </row>
    <row r="232" spans="1:27" ht="18" customHeight="1">
      <c r="A232" s="194" t="s">
        <v>1423</v>
      </c>
      <c r="B232" s="194" t="s">
        <v>1429</v>
      </c>
      <c r="C232" s="197" t="s">
        <v>347</v>
      </c>
      <c r="D232" s="192">
        <f>VLOOKUP($C232,'[7]2.생잔모형인구'!$C$5:$J$499,2,FALSE)</f>
        <v>145</v>
      </c>
      <c r="E232" s="201">
        <f>VLOOKUP($C232,'[7]2.생잔모형인구'!$C$5:$J$499,4,FALSE)</f>
        <v>149</v>
      </c>
      <c r="F232" s="201">
        <f>VLOOKUP($C232,'[7]2.생잔모형인구'!$C$5:$J$499,5,FALSE)</f>
        <v>147</v>
      </c>
      <c r="G232" s="201">
        <f>VLOOKUP($C232,'[7]2.생잔모형인구'!$C$5:$J$499,6,FALSE)</f>
        <v>150</v>
      </c>
      <c r="H232" s="201">
        <f>VLOOKUP($C232,'[7]2.생잔모형인구'!$C$5:$J$499,7,FALSE)</f>
        <v>153</v>
      </c>
      <c r="I232" s="201">
        <f>VLOOKUP($C232,'[7]2.생잔모형인구'!$C$5:$J$499,8,FALSE)</f>
        <v>156</v>
      </c>
      <c r="J232" s="206">
        <f>ROUND(P$5*'[7]2.생잔모형인구'!$E230,0)</f>
        <v>0</v>
      </c>
      <c r="K232" s="206">
        <f>ROUND(Q$5*'[7]2.생잔모형인구'!$E230,0)</f>
        <v>4</v>
      </c>
      <c r="L232" s="206">
        <f>ROUND(R$5*'[7]2.생잔모형인구'!$E230,0)</f>
        <v>4</v>
      </c>
      <c r="M232" s="206">
        <f>ROUND(S$5*'[7]2.생잔모형인구'!$E230,0)</f>
        <v>8</v>
      </c>
      <c r="N232" s="206">
        <f>ROUND(T$5*'[7]2.생잔모형인구'!$E230,0)</f>
        <v>8</v>
      </c>
      <c r="O232" s="206">
        <f>ROUND(U$5*'[7]2.생잔모형인구'!$E230,0)</f>
        <v>8</v>
      </c>
      <c r="P232" s="204">
        <v>0</v>
      </c>
      <c r="Q232" s="204"/>
      <c r="R232" s="206">
        <f>IF(ISERROR(VLOOKUP($C232,'2.사회적인구 행정구역별 집계'!$C$6:$M$73,2,FALSE)),0,(VLOOKUP($C232,'2.사회적인구 행정구역별 집계'!$C$6:$M$73,8,FALSE)-VLOOKUP($C232,'2.사회적인구 행정구역별 집계'!$C$6:$M$73,3,FALSE)))</f>
        <v>0</v>
      </c>
      <c r="S232" s="206">
        <f>IF(ISERROR(VLOOKUP($C232,'2.사회적인구 행정구역별 집계'!$C$6:$M$73,2,FALSE)),0,(VLOOKUP($C232,'2.사회적인구 행정구역별 집계'!$C$6:$M$73,9,FALSE)-VLOOKUP($C232,'2.사회적인구 행정구역별 집계'!$C$6:$M$73,4,FALSE)))</f>
        <v>0</v>
      </c>
      <c r="T232" s="206">
        <f>IF(ISERROR(VLOOKUP($C232,'2.사회적인구 행정구역별 집계'!$C$6:$M$73,2,FALSE)),0,(VLOOKUP($C232,'2.사회적인구 행정구역별 집계'!$C$6:$M$73,10,FALSE)-VLOOKUP($C232,'2.사회적인구 행정구역별 집계'!$C$6:$M$73,5,FALSE)))</f>
        <v>0</v>
      </c>
      <c r="U232" s="206">
        <f>IF(ISERROR(VLOOKUP($C232,'2.사회적인구 행정구역별 집계'!$C$6:$M$73,2,FALSE)),0,(VLOOKUP($C232,'2.사회적인구 행정구역별 집계'!$C$6:$M$73,11,FALSE)-VLOOKUP($C232,'2.사회적인구 행정구역별 집계'!$C$6:$M$73,6,FALSE)))</f>
        <v>0</v>
      </c>
      <c r="V232" s="189">
        <f t="shared" si="118"/>
        <v>145</v>
      </c>
      <c r="W232" s="189">
        <f t="shared" si="119"/>
        <v>145</v>
      </c>
      <c r="X232" s="189">
        <f t="shared" si="119"/>
        <v>143</v>
      </c>
      <c r="Y232" s="189">
        <f t="shared" si="120"/>
        <v>142</v>
      </c>
      <c r="Z232" s="189">
        <f t="shared" si="121"/>
        <v>145</v>
      </c>
      <c r="AA232" s="189">
        <f t="shared" si="122"/>
        <v>148</v>
      </c>
    </row>
    <row r="233" spans="1:27" ht="18" customHeight="1">
      <c r="A233" s="194" t="s">
        <v>1423</v>
      </c>
      <c r="B233" s="194" t="s">
        <v>1430</v>
      </c>
      <c r="C233" s="197" t="s">
        <v>348</v>
      </c>
      <c r="D233" s="192">
        <f>VLOOKUP($C233,'[7]2.생잔모형인구'!$C$5:$J$499,2,FALSE)</f>
        <v>110</v>
      </c>
      <c r="E233" s="201">
        <f>VLOOKUP($C233,'[7]2.생잔모형인구'!$C$5:$J$499,4,FALSE)</f>
        <v>113</v>
      </c>
      <c r="F233" s="201">
        <f>VLOOKUP($C233,'[7]2.생잔모형인구'!$C$5:$J$499,5,FALSE)</f>
        <v>111</v>
      </c>
      <c r="G233" s="201">
        <f>VLOOKUP($C233,'[7]2.생잔모형인구'!$C$5:$J$499,6,FALSE)</f>
        <v>114</v>
      </c>
      <c r="H233" s="201">
        <f>VLOOKUP($C233,'[7]2.생잔모형인구'!$C$5:$J$499,7,FALSE)</f>
        <v>116</v>
      </c>
      <c r="I233" s="201">
        <f>VLOOKUP($C233,'[7]2.생잔모형인구'!$C$5:$J$499,8,FALSE)</f>
        <v>118</v>
      </c>
      <c r="J233" s="206">
        <f>ROUND(P$5*'[7]2.생잔모형인구'!$E231,0)</f>
        <v>0</v>
      </c>
      <c r="K233" s="206">
        <f>ROUND(Q$5*'[7]2.생잔모형인구'!$E231,0)</f>
        <v>3</v>
      </c>
      <c r="L233" s="206">
        <f>ROUND(R$5*'[7]2.생잔모형인구'!$E231,0)</f>
        <v>3</v>
      </c>
      <c r="M233" s="206">
        <f>ROUND(S$5*'[7]2.생잔모형인구'!$E231,0)</f>
        <v>6</v>
      </c>
      <c r="N233" s="206">
        <f>ROUND(T$5*'[7]2.생잔모형인구'!$E231,0)</f>
        <v>6</v>
      </c>
      <c r="O233" s="206">
        <f>ROUND(U$5*'[7]2.생잔모형인구'!$E231,0)</f>
        <v>6</v>
      </c>
      <c r="P233" s="204">
        <v>0</v>
      </c>
      <c r="Q233" s="204"/>
      <c r="R233" s="206">
        <f>IF(ISERROR(VLOOKUP($C233,'2.사회적인구 행정구역별 집계'!$C$6:$M$73,2,FALSE)),0,(VLOOKUP($C233,'2.사회적인구 행정구역별 집계'!$C$6:$M$73,8,FALSE)-VLOOKUP($C233,'2.사회적인구 행정구역별 집계'!$C$6:$M$73,3,FALSE)))</f>
        <v>0</v>
      </c>
      <c r="S233" s="206">
        <f>IF(ISERROR(VLOOKUP($C233,'2.사회적인구 행정구역별 집계'!$C$6:$M$73,2,FALSE)),0,(VLOOKUP($C233,'2.사회적인구 행정구역별 집계'!$C$6:$M$73,9,FALSE)-VLOOKUP($C233,'2.사회적인구 행정구역별 집계'!$C$6:$M$73,4,FALSE)))</f>
        <v>0</v>
      </c>
      <c r="T233" s="206">
        <f>IF(ISERROR(VLOOKUP($C233,'2.사회적인구 행정구역별 집계'!$C$6:$M$73,2,FALSE)),0,(VLOOKUP($C233,'2.사회적인구 행정구역별 집계'!$C$6:$M$73,10,FALSE)-VLOOKUP($C233,'2.사회적인구 행정구역별 집계'!$C$6:$M$73,5,FALSE)))</f>
        <v>0</v>
      </c>
      <c r="U233" s="206">
        <f>IF(ISERROR(VLOOKUP($C233,'2.사회적인구 행정구역별 집계'!$C$6:$M$73,2,FALSE)),0,(VLOOKUP($C233,'2.사회적인구 행정구역별 집계'!$C$6:$M$73,11,FALSE)-VLOOKUP($C233,'2.사회적인구 행정구역별 집계'!$C$6:$M$73,6,FALSE)))</f>
        <v>0</v>
      </c>
      <c r="V233" s="189">
        <f t="shared" si="118"/>
        <v>110</v>
      </c>
      <c r="W233" s="189">
        <f t="shared" si="119"/>
        <v>110</v>
      </c>
      <c r="X233" s="189">
        <f t="shared" si="119"/>
        <v>108</v>
      </c>
      <c r="Y233" s="189">
        <f t="shared" si="120"/>
        <v>108</v>
      </c>
      <c r="Z233" s="189">
        <f t="shared" si="121"/>
        <v>110</v>
      </c>
      <c r="AA233" s="189">
        <f t="shared" si="122"/>
        <v>112</v>
      </c>
    </row>
    <row r="234" spans="1:27" ht="18" customHeight="1">
      <c r="A234" s="194" t="s">
        <v>1423</v>
      </c>
      <c r="B234" s="194" t="s">
        <v>1431</v>
      </c>
      <c r="C234" s="197" t="s">
        <v>349</v>
      </c>
      <c r="D234" s="192">
        <f>VLOOKUP($C234,'[7]2.생잔모형인구'!$C$5:$J$499,2,FALSE)</f>
        <v>78</v>
      </c>
      <c r="E234" s="201">
        <f>VLOOKUP($C234,'[7]2.생잔모형인구'!$C$5:$J$499,4,FALSE)</f>
        <v>80</v>
      </c>
      <c r="F234" s="201">
        <f>VLOOKUP($C234,'[7]2.생잔모형인구'!$C$5:$J$499,5,FALSE)</f>
        <v>79</v>
      </c>
      <c r="G234" s="201">
        <f>VLOOKUP($C234,'[7]2.생잔모형인구'!$C$5:$J$499,6,FALSE)</f>
        <v>81</v>
      </c>
      <c r="H234" s="201">
        <f>VLOOKUP($C234,'[7]2.생잔모형인구'!$C$5:$J$499,7,FALSE)</f>
        <v>82</v>
      </c>
      <c r="I234" s="201">
        <f>VLOOKUP($C234,'[7]2.생잔모형인구'!$C$5:$J$499,8,FALSE)</f>
        <v>84</v>
      </c>
      <c r="J234" s="206">
        <f>ROUND(P$5*'[7]2.생잔모형인구'!$E232,0)</f>
        <v>0</v>
      </c>
      <c r="K234" s="206">
        <f>ROUND(Q$5*'[7]2.생잔모형인구'!$E232,0)</f>
        <v>2</v>
      </c>
      <c r="L234" s="206">
        <f>ROUND(R$5*'[7]2.생잔모형인구'!$E232,0)</f>
        <v>2</v>
      </c>
      <c r="M234" s="206">
        <f>ROUND(S$5*'[7]2.생잔모형인구'!$E232,0)</f>
        <v>4</v>
      </c>
      <c r="N234" s="206">
        <f>ROUND(T$5*'[7]2.생잔모형인구'!$E232,0)</f>
        <v>4</v>
      </c>
      <c r="O234" s="206">
        <f>ROUND(U$5*'[7]2.생잔모형인구'!$E232,0)</f>
        <v>4</v>
      </c>
      <c r="P234" s="204">
        <v>0</v>
      </c>
      <c r="Q234" s="204"/>
      <c r="R234" s="206">
        <f>IF(ISERROR(VLOOKUP($C234,'2.사회적인구 행정구역별 집계'!$C$6:$M$73,2,FALSE)),0,(VLOOKUP($C234,'2.사회적인구 행정구역별 집계'!$C$6:$M$73,8,FALSE)-VLOOKUP($C234,'2.사회적인구 행정구역별 집계'!$C$6:$M$73,3,FALSE)))</f>
        <v>0</v>
      </c>
      <c r="S234" s="206">
        <f>IF(ISERROR(VLOOKUP($C234,'2.사회적인구 행정구역별 집계'!$C$6:$M$73,2,FALSE)),0,(VLOOKUP($C234,'2.사회적인구 행정구역별 집계'!$C$6:$M$73,9,FALSE)-VLOOKUP($C234,'2.사회적인구 행정구역별 집계'!$C$6:$M$73,4,FALSE)))</f>
        <v>0</v>
      </c>
      <c r="T234" s="206">
        <f>IF(ISERROR(VLOOKUP($C234,'2.사회적인구 행정구역별 집계'!$C$6:$M$73,2,FALSE)),0,(VLOOKUP($C234,'2.사회적인구 행정구역별 집계'!$C$6:$M$73,10,FALSE)-VLOOKUP($C234,'2.사회적인구 행정구역별 집계'!$C$6:$M$73,5,FALSE)))</f>
        <v>0</v>
      </c>
      <c r="U234" s="206">
        <f>IF(ISERROR(VLOOKUP($C234,'2.사회적인구 행정구역별 집계'!$C$6:$M$73,2,FALSE)),0,(VLOOKUP($C234,'2.사회적인구 행정구역별 집계'!$C$6:$M$73,11,FALSE)-VLOOKUP($C234,'2.사회적인구 행정구역별 집계'!$C$6:$M$73,6,FALSE)))</f>
        <v>0</v>
      </c>
      <c r="V234" s="189">
        <f t="shared" si="118"/>
        <v>78</v>
      </c>
      <c r="W234" s="189">
        <f t="shared" si="119"/>
        <v>78</v>
      </c>
      <c r="X234" s="189">
        <f t="shared" si="119"/>
        <v>77</v>
      </c>
      <c r="Y234" s="189">
        <f t="shared" si="120"/>
        <v>77</v>
      </c>
      <c r="Z234" s="189">
        <f t="shared" si="121"/>
        <v>78</v>
      </c>
      <c r="AA234" s="189">
        <f t="shared" si="122"/>
        <v>80</v>
      </c>
    </row>
    <row r="235" spans="1:27" ht="18" customHeight="1">
      <c r="A235" s="194" t="s">
        <v>1423</v>
      </c>
      <c r="B235" s="194" t="s">
        <v>1431</v>
      </c>
      <c r="C235" s="197" t="s">
        <v>350</v>
      </c>
      <c r="D235" s="192">
        <f>VLOOKUP($C235,'[7]2.생잔모형인구'!$C$5:$J$499,2,FALSE)</f>
        <v>108</v>
      </c>
      <c r="E235" s="201">
        <f>VLOOKUP($C235,'[7]2.생잔모형인구'!$C$5:$J$499,4,FALSE)</f>
        <v>111</v>
      </c>
      <c r="F235" s="201">
        <f>VLOOKUP($C235,'[7]2.생잔모형인구'!$C$5:$J$499,5,FALSE)</f>
        <v>109</v>
      </c>
      <c r="G235" s="201">
        <f>VLOOKUP($C235,'[7]2.생잔모형인구'!$C$5:$J$499,6,FALSE)</f>
        <v>112</v>
      </c>
      <c r="H235" s="201">
        <f>VLOOKUP($C235,'[7]2.생잔모형인구'!$C$5:$J$499,7,FALSE)</f>
        <v>114</v>
      </c>
      <c r="I235" s="201">
        <f>VLOOKUP($C235,'[7]2.생잔모형인구'!$C$5:$J$499,8,FALSE)</f>
        <v>116</v>
      </c>
      <c r="J235" s="206">
        <f>ROUND(P$5*'[7]2.생잔모형인구'!$E233,0)</f>
        <v>0</v>
      </c>
      <c r="K235" s="206">
        <f>ROUND(Q$5*'[7]2.생잔모형인구'!$E233,0)</f>
        <v>3</v>
      </c>
      <c r="L235" s="206">
        <f>ROUND(R$5*'[7]2.생잔모형인구'!$E233,0)</f>
        <v>3</v>
      </c>
      <c r="M235" s="206">
        <f>ROUND(S$5*'[7]2.생잔모형인구'!$E233,0)</f>
        <v>6</v>
      </c>
      <c r="N235" s="206">
        <f>ROUND(T$5*'[7]2.생잔모형인구'!$E233,0)</f>
        <v>6</v>
      </c>
      <c r="O235" s="206">
        <f>ROUND(U$5*'[7]2.생잔모형인구'!$E233,0)</f>
        <v>6</v>
      </c>
      <c r="P235" s="204">
        <v>0</v>
      </c>
      <c r="Q235" s="204"/>
      <c r="R235" s="206">
        <f>IF(ISERROR(VLOOKUP($C235,'2.사회적인구 행정구역별 집계'!$C$6:$M$73,2,FALSE)),0,(VLOOKUP($C235,'2.사회적인구 행정구역별 집계'!$C$6:$M$73,8,FALSE)-VLOOKUP($C235,'2.사회적인구 행정구역별 집계'!$C$6:$M$73,3,FALSE)))</f>
        <v>0</v>
      </c>
      <c r="S235" s="206">
        <f>IF(ISERROR(VLOOKUP($C235,'2.사회적인구 행정구역별 집계'!$C$6:$M$73,2,FALSE)),0,(VLOOKUP($C235,'2.사회적인구 행정구역별 집계'!$C$6:$M$73,9,FALSE)-VLOOKUP($C235,'2.사회적인구 행정구역별 집계'!$C$6:$M$73,4,FALSE)))</f>
        <v>0</v>
      </c>
      <c r="T235" s="206">
        <f>IF(ISERROR(VLOOKUP($C235,'2.사회적인구 행정구역별 집계'!$C$6:$M$73,2,FALSE)),0,(VLOOKUP($C235,'2.사회적인구 행정구역별 집계'!$C$6:$M$73,10,FALSE)-VLOOKUP($C235,'2.사회적인구 행정구역별 집계'!$C$6:$M$73,5,FALSE)))</f>
        <v>0</v>
      </c>
      <c r="U235" s="206">
        <f>IF(ISERROR(VLOOKUP($C235,'2.사회적인구 행정구역별 집계'!$C$6:$M$73,2,FALSE)),0,(VLOOKUP($C235,'2.사회적인구 행정구역별 집계'!$C$6:$M$73,11,FALSE)-VLOOKUP($C235,'2.사회적인구 행정구역별 집계'!$C$6:$M$73,6,FALSE)))</f>
        <v>0</v>
      </c>
      <c r="V235" s="189">
        <f t="shared" si="118"/>
        <v>108</v>
      </c>
      <c r="W235" s="189">
        <f t="shared" si="119"/>
        <v>108</v>
      </c>
      <c r="X235" s="189">
        <f t="shared" si="119"/>
        <v>106</v>
      </c>
      <c r="Y235" s="189">
        <f t="shared" si="120"/>
        <v>106</v>
      </c>
      <c r="Z235" s="189">
        <f t="shared" si="121"/>
        <v>108</v>
      </c>
      <c r="AA235" s="189">
        <f t="shared" si="122"/>
        <v>110</v>
      </c>
    </row>
    <row r="236" spans="1:27" ht="18" customHeight="1">
      <c r="A236" s="194" t="s">
        <v>1423</v>
      </c>
      <c r="B236" s="194" t="s">
        <v>1431</v>
      </c>
      <c r="C236" s="197" t="s">
        <v>351</v>
      </c>
      <c r="D236" s="192">
        <f>VLOOKUP($C236,'[7]2.생잔모형인구'!$C$5:$J$499,2,FALSE)</f>
        <v>76</v>
      </c>
      <c r="E236" s="201">
        <f>VLOOKUP($C236,'[7]2.생잔모형인구'!$C$5:$J$499,4,FALSE)</f>
        <v>78</v>
      </c>
      <c r="F236" s="201">
        <f>VLOOKUP($C236,'[7]2.생잔모형인구'!$C$5:$J$499,5,FALSE)</f>
        <v>77</v>
      </c>
      <c r="G236" s="201">
        <f>VLOOKUP($C236,'[7]2.생잔모형인구'!$C$5:$J$499,6,FALSE)</f>
        <v>78</v>
      </c>
      <c r="H236" s="201">
        <f>VLOOKUP($C236,'[7]2.생잔모형인구'!$C$5:$J$499,7,FALSE)</f>
        <v>80</v>
      </c>
      <c r="I236" s="201">
        <f>VLOOKUP($C236,'[7]2.생잔모형인구'!$C$5:$J$499,8,FALSE)</f>
        <v>82</v>
      </c>
      <c r="J236" s="206">
        <f>ROUND(P$5*'[7]2.생잔모형인구'!$E234,0)</f>
        <v>0</v>
      </c>
      <c r="K236" s="206">
        <f>ROUND(Q$5*'[7]2.생잔모형인구'!$E234,0)</f>
        <v>2</v>
      </c>
      <c r="L236" s="206">
        <f>ROUND(R$5*'[7]2.생잔모형인구'!$E234,0)</f>
        <v>2</v>
      </c>
      <c r="M236" s="206">
        <f>ROUND(S$5*'[7]2.생잔모형인구'!$E234,0)</f>
        <v>4</v>
      </c>
      <c r="N236" s="206">
        <f>ROUND(T$5*'[7]2.생잔모형인구'!$E234,0)</f>
        <v>4</v>
      </c>
      <c r="O236" s="206">
        <f>ROUND(U$5*'[7]2.생잔모형인구'!$E234,0)</f>
        <v>4</v>
      </c>
      <c r="P236" s="204">
        <v>0</v>
      </c>
      <c r="Q236" s="204"/>
      <c r="R236" s="206">
        <f>IF(ISERROR(VLOOKUP($C236,'2.사회적인구 행정구역별 집계'!$C$6:$M$73,2,FALSE)),0,(VLOOKUP($C236,'2.사회적인구 행정구역별 집계'!$C$6:$M$73,8,FALSE)-VLOOKUP($C236,'2.사회적인구 행정구역별 집계'!$C$6:$M$73,3,FALSE)))</f>
        <v>0</v>
      </c>
      <c r="S236" s="206">
        <f>IF(ISERROR(VLOOKUP($C236,'2.사회적인구 행정구역별 집계'!$C$6:$M$73,2,FALSE)),0,(VLOOKUP($C236,'2.사회적인구 행정구역별 집계'!$C$6:$M$73,9,FALSE)-VLOOKUP($C236,'2.사회적인구 행정구역별 집계'!$C$6:$M$73,4,FALSE)))</f>
        <v>0</v>
      </c>
      <c r="T236" s="206">
        <f>IF(ISERROR(VLOOKUP($C236,'2.사회적인구 행정구역별 집계'!$C$6:$M$73,2,FALSE)),0,(VLOOKUP($C236,'2.사회적인구 행정구역별 집계'!$C$6:$M$73,10,FALSE)-VLOOKUP($C236,'2.사회적인구 행정구역별 집계'!$C$6:$M$73,5,FALSE)))</f>
        <v>0</v>
      </c>
      <c r="U236" s="206">
        <f>IF(ISERROR(VLOOKUP($C236,'2.사회적인구 행정구역별 집계'!$C$6:$M$73,2,FALSE)),0,(VLOOKUP($C236,'2.사회적인구 행정구역별 집계'!$C$6:$M$73,11,FALSE)-VLOOKUP($C236,'2.사회적인구 행정구역별 집계'!$C$6:$M$73,6,FALSE)))</f>
        <v>0</v>
      </c>
      <c r="V236" s="189">
        <f t="shared" si="118"/>
        <v>76</v>
      </c>
      <c r="W236" s="189">
        <f t="shared" si="119"/>
        <v>76</v>
      </c>
      <c r="X236" s="189">
        <f t="shared" si="119"/>
        <v>75</v>
      </c>
      <c r="Y236" s="189">
        <f t="shared" si="120"/>
        <v>74</v>
      </c>
      <c r="Z236" s="189">
        <f t="shared" si="121"/>
        <v>76</v>
      </c>
      <c r="AA236" s="189">
        <f t="shared" si="122"/>
        <v>78</v>
      </c>
    </row>
    <row r="237" spans="1:27" ht="18" customHeight="1">
      <c r="A237" s="194" t="s">
        <v>1423</v>
      </c>
      <c r="B237" s="194" t="s">
        <v>1432</v>
      </c>
      <c r="C237" s="197" t="s">
        <v>352</v>
      </c>
      <c r="D237" s="192">
        <f>VLOOKUP($C237,'[7]2.생잔모형인구'!$C$5:$J$499,2,FALSE)</f>
        <v>181</v>
      </c>
      <c r="E237" s="201">
        <f>VLOOKUP($C237,'[7]2.생잔모형인구'!$C$5:$J$499,4,FALSE)</f>
        <v>186</v>
      </c>
      <c r="F237" s="201">
        <f>VLOOKUP($C237,'[7]2.생잔모형인구'!$C$5:$J$499,5,FALSE)</f>
        <v>183</v>
      </c>
      <c r="G237" s="201">
        <f>VLOOKUP($C237,'[7]2.생잔모형인구'!$C$5:$J$499,6,FALSE)</f>
        <v>187</v>
      </c>
      <c r="H237" s="201">
        <f>VLOOKUP($C237,'[7]2.생잔모형인구'!$C$5:$J$499,7,FALSE)</f>
        <v>191</v>
      </c>
      <c r="I237" s="201">
        <f>VLOOKUP($C237,'[7]2.생잔모형인구'!$C$5:$J$499,8,FALSE)</f>
        <v>194</v>
      </c>
      <c r="J237" s="206">
        <f>ROUND(P$5*'[7]2.생잔모형인구'!$E235,0)</f>
        <v>0</v>
      </c>
      <c r="K237" s="206">
        <f>ROUND(Q$5*'[7]2.생잔모형인구'!$E235,0)</f>
        <v>5</v>
      </c>
      <c r="L237" s="206">
        <f>ROUND(R$5*'[7]2.생잔모형인구'!$E235,0)</f>
        <v>5</v>
      </c>
      <c r="M237" s="206">
        <f>ROUND(S$5*'[7]2.생잔모형인구'!$E235,0)</f>
        <v>10</v>
      </c>
      <c r="N237" s="206">
        <f>ROUND(T$5*'[7]2.생잔모형인구'!$E235,0)</f>
        <v>10</v>
      </c>
      <c r="O237" s="206">
        <f>ROUND(U$5*'[7]2.생잔모형인구'!$E235,0)</f>
        <v>10</v>
      </c>
      <c r="P237" s="204">
        <v>0</v>
      </c>
      <c r="Q237" s="204"/>
      <c r="R237" s="206">
        <f>IF(ISERROR(VLOOKUP($C237,'2.사회적인구 행정구역별 집계'!$C$6:$M$73,2,FALSE)),0,(VLOOKUP($C237,'2.사회적인구 행정구역별 집계'!$C$6:$M$73,8,FALSE)-VLOOKUP($C237,'2.사회적인구 행정구역별 집계'!$C$6:$M$73,3,FALSE)))</f>
        <v>0</v>
      </c>
      <c r="S237" s="206">
        <f>IF(ISERROR(VLOOKUP($C237,'2.사회적인구 행정구역별 집계'!$C$6:$M$73,2,FALSE)),0,(VLOOKUP($C237,'2.사회적인구 행정구역별 집계'!$C$6:$M$73,9,FALSE)-VLOOKUP($C237,'2.사회적인구 행정구역별 집계'!$C$6:$M$73,4,FALSE)))</f>
        <v>0</v>
      </c>
      <c r="T237" s="206">
        <f>IF(ISERROR(VLOOKUP($C237,'2.사회적인구 행정구역별 집계'!$C$6:$M$73,2,FALSE)),0,(VLOOKUP($C237,'2.사회적인구 행정구역별 집계'!$C$6:$M$73,10,FALSE)-VLOOKUP($C237,'2.사회적인구 행정구역별 집계'!$C$6:$M$73,5,FALSE)))</f>
        <v>0</v>
      </c>
      <c r="U237" s="206">
        <f>IF(ISERROR(VLOOKUP($C237,'2.사회적인구 행정구역별 집계'!$C$6:$M$73,2,FALSE)),0,(VLOOKUP($C237,'2.사회적인구 행정구역별 집계'!$C$6:$M$73,11,FALSE)-VLOOKUP($C237,'2.사회적인구 행정구역별 집계'!$C$6:$M$73,6,FALSE)))</f>
        <v>0</v>
      </c>
      <c r="V237" s="189">
        <f t="shared" si="118"/>
        <v>181</v>
      </c>
      <c r="W237" s="189">
        <f t="shared" si="119"/>
        <v>181</v>
      </c>
      <c r="X237" s="189">
        <f t="shared" si="119"/>
        <v>178</v>
      </c>
      <c r="Y237" s="189">
        <f t="shared" si="120"/>
        <v>177</v>
      </c>
      <c r="Z237" s="189">
        <f t="shared" si="121"/>
        <v>181</v>
      </c>
      <c r="AA237" s="189">
        <f t="shared" si="122"/>
        <v>184</v>
      </c>
    </row>
    <row r="238" spans="1:27" ht="18" customHeight="1">
      <c r="A238" s="194" t="s">
        <v>1423</v>
      </c>
      <c r="B238" s="194" t="s">
        <v>1432</v>
      </c>
      <c r="C238" s="197" t="s">
        <v>353</v>
      </c>
      <c r="D238" s="192">
        <f>VLOOKUP($C238,'[7]2.생잔모형인구'!$C$5:$J$499,2,FALSE)</f>
        <v>217</v>
      </c>
      <c r="E238" s="201">
        <f>VLOOKUP($C238,'[7]2.생잔모형인구'!$C$5:$J$499,4,FALSE)</f>
        <v>223</v>
      </c>
      <c r="F238" s="201">
        <f>VLOOKUP($C238,'[7]2.생잔모형인구'!$C$5:$J$499,5,FALSE)</f>
        <v>220</v>
      </c>
      <c r="G238" s="201">
        <f>VLOOKUP($C238,'[7]2.생잔모형인구'!$C$5:$J$499,6,FALSE)</f>
        <v>224</v>
      </c>
      <c r="H238" s="201">
        <f>VLOOKUP($C238,'[7]2.생잔모형인구'!$C$5:$J$499,7,FALSE)</f>
        <v>229</v>
      </c>
      <c r="I238" s="201">
        <f>VLOOKUP($C238,'[7]2.생잔모형인구'!$C$5:$J$499,8,FALSE)</f>
        <v>233</v>
      </c>
      <c r="J238" s="206">
        <f>ROUND(P$5*'[7]2.생잔모형인구'!$E236,0)</f>
        <v>0</v>
      </c>
      <c r="K238" s="206">
        <f>ROUND(Q$5*'[7]2.생잔모형인구'!$E236,0)</f>
        <v>6</v>
      </c>
      <c r="L238" s="206">
        <f>ROUND(R$5*'[7]2.생잔모형인구'!$E236,0)</f>
        <v>6</v>
      </c>
      <c r="M238" s="206">
        <f>ROUND(S$5*'[7]2.생잔모형인구'!$E236,0)</f>
        <v>12</v>
      </c>
      <c r="N238" s="206">
        <f>ROUND(T$5*'[7]2.생잔모형인구'!$E236,0)</f>
        <v>12</v>
      </c>
      <c r="O238" s="206">
        <f>ROUND(U$5*'[7]2.생잔모형인구'!$E236,0)</f>
        <v>12</v>
      </c>
      <c r="P238" s="204">
        <v>0</v>
      </c>
      <c r="Q238" s="204"/>
      <c r="R238" s="206">
        <f>IF(ISERROR(VLOOKUP($C238,'2.사회적인구 행정구역별 집계'!$C$6:$M$73,2,FALSE)),0,(VLOOKUP($C238,'2.사회적인구 행정구역별 집계'!$C$6:$M$73,8,FALSE)-VLOOKUP($C238,'2.사회적인구 행정구역별 집계'!$C$6:$M$73,3,FALSE)))</f>
        <v>0</v>
      </c>
      <c r="S238" s="206">
        <f>IF(ISERROR(VLOOKUP($C238,'2.사회적인구 행정구역별 집계'!$C$6:$M$73,2,FALSE)),0,(VLOOKUP($C238,'2.사회적인구 행정구역별 집계'!$C$6:$M$73,9,FALSE)-VLOOKUP($C238,'2.사회적인구 행정구역별 집계'!$C$6:$M$73,4,FALSE)))</f>
        <v>0</v>
      </c>
      <c r="T238" s="206">
        <f>IF(ISERROR(VLOOKUP($C238,'2.사회적인구 행정구역별 집계'!$C$6:$M$73,2,FALSE)),0,(VLOOKUP($C238,'2.사회적인구 행정구역별 집계'!$C$6:$M$73,10,FALSE)-VLOOKUP($C238,'2.사회적인구 행정구역별 집계'!$C$6:$M$73,5,FALSE)))</f>
        <v>0</v>
      </c>
      <c r="U238" s="206">
        <f>IF(ISERROR(VLOOKUP($C238,'2.사회적인구 행정구역별 집계'!$C$6:$M$73,2,FALSE)),0,(VLOOKUP($C238,'2.사회적인구 행정구역별 집계'!$C$6:$M$73,11,FALSE)-VLOOKUP($C238,'2.사회적인구 행정구역별 집계'!$C$6:$M$73,6,FALSE)))</f>
        <v>0</v>
      </c>
      <c r="V238" s="189">
        <f t="shared" si="118"/>
        <v>217</v>
      </c>
      <c r="W238" s="189">
        <f t="shared" si="119"/>
        <v>217</v>
      </c>
      <c r="X238" s="189">
        <f t="shared" si="119"/>
        <v>214</v>
      </c>
      <c r="Y238" s="189">
        <f t="shared" si="120"/>
        <v>212</v>
      </c>
      <c r="Z238" s="189">
        <f t="shared" si="121"/>
        <v>217</v>
      </c>
      <c r="AA238" s="189">
        <f t="shared" si="122"/>
        <v>221</v>
      </c>
    </row>
    <row r="239" spans="1:27" ht="18" customHeight="1">
      <c r="A239" s="194" t="s">
        <v>1423</v>
      </c>
      <c r="B239" s="194" t="s">
        <v>1432</v>
      </c>
      <c r="C239" s="197" t="s">
        <v>354</v>
      </c>
      <c r="D239" s="192">
        <f>VLOOKUP($C239,'[7]2.생잔모형인구'!$C$5:$J$499,2,FALSE)</f>
        <v>129</v>
      </c>
      <c r="E239" s="201">
        <f>VLOOKUP($C239,'[7]2.생잔모형인구'!$C$5:$J$499,4,FALSE)</f>
        <v>133</v>
      </c>
      <c r="F239" s="201">
        <f>VLOOKUP($C239,'[7]2.생잔모형인구'!$C$5:$J$499,5,FALSE)</f>
        <v>131</v>
      </c>
      <c r="G239" s="201">
        <f>VLOOKUP($C239,'[7]2.생잔모형인구'!$C$5:$J$499,6,FALSE)</f>
        <v>133</v>
      </c>
      <c r="H239" s="201">
        <f>VLOOKUP($C239,'[7]2.생잔모형인구'!$C$5:$J$499,7,FALSE)</f>
        <v>136</v>
      </c>
      <c r="I239" s="201">
        <f>VLOOKUP($C239,'[7]2.생잔모형인구'!$C$5:$J$499,8,FALSE)</f>
        <v>139</v>
      </c>
      <c r="J239" s="206">
        <f>ROUND(P$5*'[7]2.생잔모형인구'!$E237,0)</f>
        <v>0</v>
      </c>
      <c r="K239" s="206">
        <f>ROUND(Q$5*'[7]2.생잔모형인구'!$E237,0)</f>
        <v>3</v>
      </c>
      <c r="L239" s="206">
        <f>ROUND(R$5*'[7]2.생잔모형인구'!$E237,0)</f>
        <v>3</v>
      </c>
      <c r="M239" s="206">
        <f>ROUND(S$5*'[7]2.생잔모형인구'!$E237,0)</f>
        <v>7</v>
      </c>
      <c r="N239" s="206">
        <f>ROUND(T$5*'[7]2.생잔모형인구'!$E237,0)</f>
        <v>7</v>
      </c>
      <c r="O239" s="206">
        <f>ROUND(U$5*'[7]2.생잔모형인구'!$E237,0)</f>
        <v>7</v>
      </c>
      <c r="P239" s="204">
        <v>0</v>
      </c>
      <c r="Q239" s="204"/>
      <c r="R239" s="206">
        <f>IF(ISERROR(VLOOKUP($C239,'2.사회적인구 행정구역별 집계'!$C$6:$M$73,2,FALSE)),0,(VLOOKUP($C239,'2.사회적인구 행정구역별 집계'!$C$6:$M$73,8,FALSE)-VLOOKUP($C239,'2.사회적인구 행정구역별 집계'!$C$6:$M$73,3,FALSE)))</f>
        <v>0</v>
      </c>
      <c r="S239" s="206">
        <f>IF(ISERROR(VLOOKUP($C239,'2.사회적인구 행정구역별 집계'!$C$6:$M$73,2,FALSE)),0,(VLOOKUP($C239,'2.사회적인구 행정구역별 집계'!$C$6:$M$73,9,FALSE)-VLOOKUP($C239,'2.사회적인구 행정구역별 집계'!$C$6:$M$73,4,FALSE)))</f>
        <v>0</v>
      </c>
      <c r="T239" s="206">
        <f>IF(ISERROR(VLOOKUP($C239,'2.사회적인구 행정구역별 집계'!$C$6:$M$73,2,FALSE)),0,(VLOOKUP($C239,'2.사회적인구 행정구역별 집계'!$C$6:$M$73,10,FALSE)-VLOOKUP($C239,'2.사회적인구 행정구역별 집계'!$C$6:$M$73,5,FALSE)))</f>
        <v>0</v>
      </c>
      <c r="U239" s="206">
        <f>IF(ISERROR(VLOOKUP($C239,'2.사회적인구 행정구역별 집계'!$C$6:$M$73,2,FALSE)),0,(VLOOKUP($C239,'2.사회적인구 행정구역별 집계'!$C$6:$M$73,11,FALSE)-VLOOKUP($C239,'2.사회적인구 행정구역별 집계'!$C$6:$M$73,6,FALSE)))</f>
        <v>0</v>
      </c>
      <c r="V239" s="189">
        <f t="shared" si="118"/>
        <v>129</v>
      </c>
      <c r="W239" s="189">
        <f t="shared" si="119"/>
        <v>130</v>
      </c>
      <c r="X239" s="189">
        <f t="shared" si="119"/>
        <v>128</v>
      </c>
      <c r="Y239" s="189">
        <f t="shared" si="120"/>
        <v>126</v>
      </c>
      <c r="Z239" s="189">
        <f t="shared" si="121"/>
        <v>129</v>
      </c>
      <c r="AA239" s="189">
        <f t="shared" si="122"/>
        <v>132</v>
      </c>
    </row>
    <row r="240" spans="1:27" ht="18" customHeight="1">
      <c r="A240" s="194" t="s">
        <v>1423</v>
      </c>
      <c r="B240" s="194" t="s">
        <v>1433</v>
      </c>
      <c r="C240" s="197" t="s">
        <v>355</v>
      </c>
      <c r="D240" s="192">
        <f>VLOOKUP($C240,'[7]2.생잔모형인구'!$C$5:$J$499,2,FALSE)</f>
        <v>138</v>
      </c>
      <c r="E240" s="201">
        <f>VLOOKUP($C240,'[7]2.생잔모형인구'!$C$5:$J$499,4,FALSE)</f>
        <v>142</v>
      </c>
      <c r="F240" s="201">
        <f>VLOOKUP($C240,'[7]2.생잔모형인구'!$C$5:$J$499,5,FALSE)</f>
        <v>140</v>
      </c>
      <c r="G240" s="201">
        <f>VLOOKUP($C240,'[7]2.생잔모형인구'!$C$5:$J$499,6,FALSE)</f>
        <v>143</v>
      </c>
      <c r="H240" s="201">
        <f>VLOOKUP($C240,'[7]2.생잔모형인구'!$C$5:$J$499,7,FALSE)</f>
        <v>146</v>
      </c>
      <c r="I240" s="201">
        <f>VLOOKUP($C240,'[7]2.생잔모형인구'!$C$5:$J$499,8,FALSE)</f>
        <v>148</v>
      </c>
      <c r="J240" s="206">
        <f>ROUND(P$5*'[7]2.생잔모형인구'!$E238,0)</f>
        <v>0</v>
      </c>
      <c r="K240" s="206">
        <f>ROUND(Q$5*'[7]2.생잔모형인구'!$E238,0)</f>
        <v>4</v>
      </c>
      <c r="L240" s="206">
        <f>ROUND(R$5*'[7]2.생잔모형인구'!$E238,0)</f>
        <v>4</v>
      </c>
      <c r="M240" s="206">
        <f>ROUND(S$5*'[7]2.생잔모형인구'!$E238,0)</f>
        <v>8</v>
      </c>
      <c r="N240" s="206">
        <f>ROUND(T$5*'[7]2.생잔모형인구'!$E238,0)</f>
        <v>8</v>
      </c>
      <c r="O240" s="206">
        <f>ROUND(U$5*'[7]2.생잔모형인구'!$E238,0)</f>
        <v>8</v>
      </c>
      <c r="P240" s="204">
        <v>0</v>
      </c>
      <c r="Q240" s="204"/>
      <c r="R240" s="206">
        <f>IF(ISERROR(VLOOKUP($C240,'2.사회적인구 행정구역별 집계'!$C$6:$M$73,2,FALSE)),0,(VLOOKUP($C240,'2.사회적인구 행정구역별 집계'!$C$6:$M$73,8,FALSE)-VLOOKUP($C240,'2.사회적인구 행정구역별 집계'!$C$6:$M$73,3,FALSE)))</f>
        <v>0</v>
      </c>
      <c r="S240" s="206">
        <f>IF(ISERROR(VLOOKUP($C240,'2.사회적인구 행정구역별 집계'!$C$6:$M$73,2,FALSE)),0,(VLOOKUP($C240,'2.사회적인구 행정구역별 집계'!$C$6:$M$73,9,FALSE)-VLOOKUP($C240,'2.사회적인구 행정구역별 집계'!$C$6:$M$73,4,FALSE)))</f>
        <v>0</v>
      </c>
      <c r="T240" s="206">
        <f>IF(ISERROR(VLOOKUP($C240,'2.사회적인구 행정구역별 집계'!$C$6:$M$73,2,FALSE)),0,(VLOOKUP($C240,'2.사회적인구 행정구역별 집계'!$C$6:$M$73,10,FALSE)-VLOOKUP($C240,'2.사회적인구 행정구역별 집계'!$C$6:$M$73,5,FALSE)))</f>
        <v>0</v>
      </c>
      <c r="U240" s="206">
        <f>IF(ISERROR(VLOOKUP($C240,'2.사회적인구 행정구역별 집계'!$C$6:$M$73,2,FALSE)),0,(VLOOKUP($C240,'2.사회적인구 행정구역별 집계'!$C$6:$M$73,11,FALSE)-VLOOKUP($C240,'2.사회적인구 행정구역별 집계'!$C$6:$M$73,6,FALSE)))</f>
        <v>0</v>
      </c>
      <c r="V240" s="189">
        <f t="shared" si="118"/>
        <v>138</v>
      </c>
      <c r="W240" s="189">
        <f t="shared" si="119"/>
        <v>138</v>
      </c>
      <c r="X240" s="189">
        <f t="shared" si="119"/>
        <v>136</v>
      </c>
      <c r="Y240" s="189">
        <f t="shared" si="120"/>
        <v>135</v>
      </c>
      <c r="Z240" s="189">
        <f t="shared" si="121"/>
        <v>138</v>
      </c>
      <c r="AA240" s="189">
        <f t="shared" si="122"/>
        <v>140</v>
      </c>
    </row>
    <row r="241" spans="1:27" ht="18" customHeight="1">
      <c r="A241" s="194" t="s">
        <v>1423</v>
      </c>
      <c r="B241" s="194" t="s">
        <v>1433</v>
      </c>
      <c r="C241" s="197" t="s">
        <v>356</v>
      </c>
      <c r="D241" s="192">
        <f>VLOOKUP($C241,'[7]2.생잔모형인구'!$C$5:$J$499,2,FALSE)</f>
        <v>262</v>
      </c>
      <c r="E241" s="201">
        <f>VLOOKUP($C241,'[7]2.생잔모형인구'!$C$5:$J$499,4,FALSE)</f>
        <v>269</v>
      </c>
      <c r="F241" s="201">
        <f>VLOOKUP($C241,'[7]2.생잔모형인구'!$C$5:$J$499,5,FALSE)</f>
        <v>265</v>
      </c>
      <c r="G241" s="201">
        <f>VLOOKUP($C241,'[7]2.생잔모형인구'!$C$5:$J$499,6,FALSE)</f>
        <v>271</v>
      </c>
      <c r="H241" s="201">
        <f>VLOOKUP($C241,'[7]2.생잔모형인구'!$C$5:$J$499,7,FALSE)</f>
        <v>277</v>
      </c>
      <c r="I241" s="201">
        <f>VLOOKUP($C241,'[7]2.생잔모형인구'!$C$5:$J$499,8,FALSE)</f>
        <v>281</v>
      </c>
      <c r="J241" s="206">
        <f>ROUND(P$5*'[7]2.생잔모형인구'!$E239,0)</f>
        <v>0</v>
      </c>
      <c r="K241" s="206">
        <f>ROUND(Q$5*'[7]2.생잔모형인구'!$E239,0)</f>
        <v>7</v>
      </c>
      <c r="L241" s="206">
        <f>ROUND(R$5*'[7]2.생잔모형인구'!$E239,0)</f>
        <v>7</v>
      </c>
      <c r="M241" s="206">
        <f>ROUND(S$5*'[7]2.생잔모형인구'!$E239,0)</f>
        <v>15</v>
      </c>
      <c r="N241" s="206">
        <f>ROUND(T$5*'[7]2.생잔모형인구'!$E239,0)</f>
        <v>15</v>
      </c>
      <c r="O241" s="206">
        <f>ROUND(U$5*'[7]2.생잔모형인구'!$E239,0)</f>
        <v>15</v>
      </c>
      <c r="P241" s="204">
        <v>0</v>
      </c>
      <c r="Q241" s="204"/>
      <c r="R241" s="206">
        <f>IF(ISERROR(VLOOKUP($C241,'2.사회적인구 행정구역별 집계'!$C$6:$M$73,2,FALSE)),0,(VLOOKUP($C241,'2.사회적인구 행정구역별 집계'!$C$6:$M$73,8,FALSE)-VLOOKUP($C241,'2.사회적인구 행정구역별 집계'!$C$6:$M$73,3,FALSE)))</f>
        <v>0</v>
      </c>
      <c r="S241" s="206">
        <f>IF(ISERROR(VLOOKUP($C241,'2.사회적인구 행정구역별 집계'!$C$6:$M$73,2,FALSE)),0,(VLOOKUP($C241,'2.사회적인구 행정구역별 집계'!$C$6:$M$73,9,FALSE)-VLOOKUP($C241,'2.사회적인구 행정구역별 집계'!$C$6:$M$73,4,FALSE)))</f>
        <v>0</v>
      </c>
      <c r="T241" s="206">
        <f>IF(ISERROR(VLOOKUP($C241,'2.사회적인구 행정구역별 집계'!$C$6:$M$73,2,FALSE)),0,(VLOOKUP($C241,'2.사회적인구 행정구역별 집계'!$C$6:$M$73,10,FALSE)-VLOOKUP($C241,'2.사회적인구 행정구역별 집계'!$C$6:$M$73,5,FALSE)))</f>
        <v>0</v>
      </c>
      <c r="U241" s="206">
        <f>IF(ISERROR(VLOOKUP($C241,'2.사회적인구 행정구역별 집계'!$C$6:$M$73,2,FALSE)),0,(VLOOKUP($C241,'2.사회적인구 행정구역별 집계'!$C$6:$M$73,11,FALSE)-VLOOKUP($C241,'2.사회적인구 행정구역별 집계'!$C$6:$M$73,6,FALSE)))</f>
        <v>0</v>
      </c>
      <c r="V241" s="189">
        <f t="shared" si="118"/>
        <v>262</v>
      </c>
      <c r="W241" s="189">
        <f t="shared" si="119"/>
        <v>262</v>
      </c>
      <c r="X241" s="189">
        <f t="shared" si="119"/>
        <v>258</v>
      </c>
      <c r="Y241" s="189">
        <f t="shared" si="120"/>
        <v>256</v>
      </c>
      <c r="Z241" s="189">
        <f t="shared" si="121"/>
        <v>262</v>
      </c>
      <c r="AA241" s="189">
        <f t="shared" si="122"/>
        <v>266</v>
      </c>
    </row>
    <row r="242" spans="1:27" ht="18" customHeight="1">
      <c r="A242" s="194" t="s">
        <v>1423</v>
      </c>
      <c r="B242" s="194" t="s">
        <v>1433</v>
      </c>
      <c r="C242" s="197" t="s">
        <v>357</v>
      </c>
      <c r="D242" s="192">
        <f>VLOOKUP($C242,'[7]2.생잔모형인구'!$C$5:$J$499,2,FALSE)</f>
        <v>105</v>
      </c>
      <c r="E242" s="201">
        <f>VLOOKUP($C242,'[7]2.생잔모형인구'!$C$5:$J$499,4,FALSE)</f>
        <v>108</v>
      </c>
      <c r="F242" s="201">
        <f>VLOOKUP($C242,'[7]2.생잔모형인구'!$C$5:$J$499,5,FALSE)</f>
        <v>106</v>
      </c>
      <c r="G242" s="201">
        <f>VLOOKUP($C242,'[7]2.생잔모형인구'!$C$5:$J$499,6,FALSE)</f>
        <v>108</v>
      </c>
      <c r="H242" s="201">
        <f>VLOOKUP($C242,'[7]2.생잔모형인구'!$C$5:$J$499,7,FALSE)</f>
        <v>111</v>
      </c>
      <c r="I242" s="201">
        <f>VLOOKUP($C242,'[7]2.생잔모형인구'!$C$5:$J$499,8,FALSE)</f>
        <v>113</v>
      </c>
      <c r="J242" s="206">
        <f>ROUND(P$5*'[7]2.생잔모형인구'!$E240,0)</f>
        <v>0</v>
      </c>
      <c r="K242" s="206">
        <f>ROUND(Q$5*'[7]2.생잔모형인구'!$E240,0)</f>
        <v>3</v>
      </c>
      <c r="L242" s="206">
        <f>ROUND(R$5*'[7]2.생잔모형인구'!$E240,0)</f>
        <v>3</v>
      </c>
      <c r="M242" s="206">
        <f>ROUND(S$5*'[7]2.생잔모형인구'!$E240,0)</f>
        <v>6</v>
      </c>
      <c r="N242" s="206">
        <f>ROUND(T$5*'[7]2.생잔모형인구'!$E240,0)</f>
        <v>6</v>
      </c>
      <c r="O242" s="206">
        <f>ROUND(U$5*'[7]2.생잔모형인구'!$E240,0)</f>
        <v>6</v>
      </c>
      <c r="P242" s="204">
        <v>0</v>
      </c>
      <c r="Q242" s="204"/>
      <c r="R242" s="206">
        <f>IF(ISERROR(VLOOKUP($C242,'2.사회적인구 행정구역별 집계'!$C$6:$M$73,2,FALSE)),0,(VLOOKUP($C242,'2.사회적인구 행정구역별 집계'!$C$6:$M$73,8,FALSE)-VLOOKUP($C242,'2.사회적인구 행정구역별 집계'!$C$6:$M$73,3,FALSE)))</f>
        <v>0</v>
      </c>
      <c r="S242" s="206">
        <f>IF(ISERROR(VLOOKUP($C242,'2.사회적인구 행정구역별 집계'!$C$6:$M$73,2,FALSE)),0,(VLOOKUP($C242,'2.사회적인구 행정구역별 집계'!$C$6:$M$73,9,FALSE)-VLOOKUP($C242,'2.사회적인구 행정구역별 집계'!$C$6:$M$73,4,FALSE)))</f>
        <v>0</v>
      </c>
      <c r="T242" s="206">
        <f>IF(ISERROR(VLOOKUP($C242,'2.사회적인구 행정구역별 집계'!$C$6:$M$73,2,FALSE)),0,(VLOOKUP($C242,'2.사회적인구 행정구역별 집계'!$C$6:$M$73,10,FALSE)-VLOOKUP($C242,'2.사회적인구 행정구역별 집계'!$C$6:$M$73,5,FALSE)))</f>
        <v>0</v>
      </c>
      <c r="U242" s="206">
        <f>IF(ISERROR(VLOOKUP($C242,'2.사회적인구 행정구역별 집계'!$C$6:$M$73,2,FALSE)),0,(VLOOKUP($C242,'2.사회적인구 행정구역별 집계'!$C$6:$M$73,11,FALSE)-VLOOKUP($C242,'2.사회적인구 행정구역별 집계'!$C$6:$M$73,6,FALSE)))</f>
        <v>0</v>
      </c>
      <c r="V242" s="189">
        <f t="shared" si="118"/>
        <v>105</v>
      </c>
      <c r="W242" s="189">
        <f t="shared" si="119"/>
        <v>105</v>
      </c>
      <c r="X242" s="189">
        <f t="shared" si="119"/>
        <v>103</v>
      </c>
      <c r="Y242" s="189">
        <f t="shared" si="120"/>
        <v>102</v>
      </c>
      <c r="Z242" s="189">
        <f t="shared" si="121"/>
        <v>105</v>
      </c>
      <c r="AA242" s="189">
        <f t="shared" si="122"/>
        <v>107</v>
      </c>
    </row>
    <row r="243" spans="1:27" ht="18" customHeight="1">
      <c r="A243" s="194" t="s">
        <v>1423</v>
      </c>
      <c r="B243" s="194" t="s">
        <v>1434</v>
      </c>
      <c r="C243" s="197" t="s">
        <v>358</v>
      </c>
      <c r="D243" s="192">
        <f>VLOOKUP($C243,'[7]2.생잔모형인구'!$C$5:$J$499,2,FALSE)</f>
        <v>201</v>
      </c>
      <c r="E243" s="201">
        <f>VLOOKUP($C243,'[7]2.생잔모형인구'!$C$5:$J$499,4,FALSE)</f>
        <v>206</v>
      </c>
      <c r="F243" s="201">
        <f>VLOOKUP($C243,'[7]2.생잔모형인구'!$C$5:$J$499,5,FALSE)</f>
        <v>203</v>
      </c>
      <c r="G243" s="201">
        <f>VLOOKUP($C243,'[7]2.생잔모형인구'!$C$5:$J$499,6,FALSE)</f>
        <v>208</v>
      </c>
      <c r="H243" s="201">
        <f>VLOOKUP($C243,'[7]2.생잔모형인구'!$C$5:$J$499,7,FALSE)</f>
        <v>212</v>
      </c>
      <c r="I243" s="201">
        <f>VLOOKUP($C243,'[7]2.생잔모형인구'!$C$5:$J$499,8,FALSE)</f>
        <v>216</v>
      </c>
      <c r="J243" s="206">
        <f>ROUND(P$5*'[7]2.생잔모형인구'!$E241,0)</f>
        <v>0</v>
      </c>
      <c r="K243" s="206">
        <f>ROUND(Q$5*'[7]2.생잔모형인구'!$E241,0)</f>
        <v>5</v>
      </c>
      <c r="L243" s="206">
        <f>ROUND(R$5*'[7]2.생잔모형인구'!$E241,0)</f>
        <v>5</v>
      </c>
      <c r="M243" s="206">
        <f>ROUND(S$5*'[7]2.생잔모형인구'!$E241,0)</f>
        <v>11</v>
      </c>
      <c r="N243" s="206">
        <f>ROUND(T$5*'[7]2.생잔모형인구'!$E241,0)</f>
        <v>11</v>
      </c>
      <c r="O243" s="206">
        <f>ROUND(U$5*'[7]2.생잔모형인구'!$E241,0)</f>
        <v>11</v>
      </c>
      <c r="P243" s="204">
        <v>0</v>
      </c>
      <c r="Q243" s="204"/>
      <c r="R243" s="206">
        <f>IF(ISERROR(VLOOKUP($C243,'2.사회적인구 행정구역별 집계'!$C$6:$M$73,2,FALSE)),0,(VLOOKUP($C243,'2.사회적인구 행정구역별 집계'!$C$6:$M$73,8,FALSE)-VLOOKUP($C243,'2.사회적인구 행정구역별 집계'!$C$6:$M$73,3,FALSE)))</f>
        <v>0</v>
      </c>
      <c r="S243" s="206">
        <f>IF(ISERROR(VLOOKUP($C243,'2.사회적인구 행정구역별 집계'!$C$6:$M$73,2,FALSE)),0,(VLOOKUP($C243,'2.사회적인구 행정구역별 집계'!$C$6:$M$73,9,FALSE)-VLOOKUP($C243,'2.사회적인구 행정구역별 집계'!$C$6:$M$73,4,FALSE)))</f>
        <v>0</v>
      </c>
      <c r="T243" s="206">
        <f>IF(ISERROR(VLOOKUP($C243,'2.사회적인구 행정구역별 집계'!$C$6:$M$73,2,FALSE)),0,(VLOOKUP($C243,'2.사회적인구 행정구역별 집계'!$C$6:$M$73,10,FALSE)-VLOOKUP($C243,'2.사회적인구 행정구역별 집계'!$C$6:$M$73,5,FALSE)))</f>
        <v>0</v>
      </c>
      <c r="U243" s="206">
        <f>IF(ISERROR(VLOOKUP($C243,'2.사회적인구 행정구역별 집계'!$C$6:$M$73,2,FALSE)),0,(VLOOKUP($C243,'2.사회적인구 행정구역별 집계'!$C$6:$M$73,11,FALSE)-VLOOKUP($C243,'2.사회적인구 행정구역별 집계'!$C$6:$M$73,6,FALSE)))</f>
        <v>0</v>
      </c>
      <c r="V243" s="189">
        <f t="shared" si="118"/>
        <v>201</v>
      </c>
      <c r="W243" s="189">
        <f t="shared" si="119"/>
        <v>201</v>
      </c>
      <c r="X243" s="189">
        <f t="shared" si="119"/>
        <v>198</v>
      </c>
      <c r="Y243" s="189">
        <f t="shared" si="120"/>
        <v>197</v>
      </c>
      <c r="Z243" s="189">
        <f t="shared" si="121"/>
        <v>201</v>
      </c>
      <c r="AA243" s="189">
        <f t="shared" si="122"/>
        <v>205</v>
      </c>
    </row>
    <row r="244" spans="1:27" ht="18" customHeight="1">
      <c r="A244" s="194" t="s">
        <v>1423</v>
      </c>
      <c r="B244" s="194" t="s">
        <v>1434</v>
      </c>
      <c r="C244" s="197" t="s">
        <v>359</v>
      </c>
      <c r="D244" s="192">
        <f>VLOOKUP($C244,'[7]2.생잔모형인구'!$C$5:$J$499,2,FALSE)</f>
        <v>99</v>
      </c>
      <c r="E244" s="201">
        <f>VLOOKUP($C244,'[7]2.생잔모형인구'!$C$5:$J$499,4,FALSE)</f>
        <v>102</v>
      </c>
      <c r="F244" s="201">
        <f>VLOOKUP($C244,'[7]2.생잔모형인구'!$C$5:$J$499,5,FALSE)</f>
        <v>100</v>
      </c>
      <c r="G244" s="201">
        <f>VLOOKUP($C244,'[7]2.생잔모형인구'!$C$5:$J$499,6,FALSE)</f>
        <v>102</v>
      </c>
      <c r="H244" s="201">
        <f>VLOOKUP($C244,'[7]2.생잔모형인구'!$C$5:$J$499,7,FALSE)</f>
        <v>105</v>
      </c>
      <c r="I244" s="201">
        <f>VLOOKUP($C244,'[7]2.생잔모형인구'!$C$5:$J$499,8,FALSE)</f>
        <v>106</v>
      </c>
      <c r="J244" s="206">
        <f>ROUND(P$5*'[7]2.생잔모형인구'!$E242,0)</f>
        <v>0</v>
      </c>
      <c r="K244" s="206">
        <f>ROUND(Q$5*'[7]2.생잔모형인구'!$E242,0)</f>
        <v>3</v>
      </c>
      <c r="L244" s="206">
        <f>ROUND(R$5*'[7]2.생잔모형인구'!$E242,0)</f>
        <v>3</v>
      </c>
      <c r="M244" s="206">
        <f>ROUND(S$5*'[7]2.생잔모형인구'!$E242,0)</f>
        <v>6</v>
      </c>
      <c r="N244" s="206">
        <f>ROUND(T$5*'[7]2.생잔모형인구'!$E242,0)</f>
        <v>6</v>
      </c>
      <c r="O244" s="206">
        <f>ROUND(U$5*'[7]2.생잔모형인구'!$E242,0)</f>
        <v>6</v>
      </c>
      <c r="P244" s="204">
        <v>0</v>
      </c>
      <c r="Q244" s="204"/>
      <c r="R244" s="206">
        <f>IF(ISERROR(VLOOKUP($C244,'2.사회적인구 행정구역별 집계'!$C$6:$M$73,2,FALSE)),0,(VLOOKUP($C244,'2.사회적인구 행정구역별 집계'!$C$6:$M$73,8,FALSE)-VLOOKUP($C244,'2.사회적인구 행정구역별 집계'!$C$6:$M$73,3,FALSE)))</f>
        <v>0</v>
      </c>
      <c r="S244" s="206">
        <f>IF(ISERROR(VLOOKUP($C244,'2.사회적인구 행정구역별 집계'!$C$6:$M$73,2,FALSE)),0,(VLOOKUP($C244,'2.사회적인구 행정구역별 집계'!$C$6:$M$73,9,FALSE)-VLOOKUP($C244,'2.사회적인구 행정구역별 집계'!$C$6:$M$73,4,FALSE)))</f>
        <v>0</v>
      </c>
      <c r="T244" s="206">
        <f>IF(ISERROR(VLOOKUP($C244,'2.사회적인구 행정구역별 집계'!$C$6:$M$73,2,FALSE)),0,(VLOOKUP($C244,'2.사회적인구 행정구역별 집계'!$C$6:$M$73,10,FALSE)-VLOOKUP($C244,'2.사회적인구 행정구역별 집계'!$C$6:$M$73,5,FALSE)))</f>
        <v>0</v>
      </c>
      <c r="U244" s="206">
        <f>IF(ISERROR(VLOOKUP($C244,'2.사회적인구 행정구역별 집계'!$C$6:$M$73,2,FALSE)),0,(VLOOKUP($C244,'2.사회적인구 행정구역별 집계'!$C$6:$M$73,11,FALSE)-VLOOKUP($C244,'2.사회적인구 행정구역별 집계'!$C$6:$M$73,6,FALSE)))</f>
        <v>0</v>
      </c>
      <c r="V244" s="189">
        <f t="shared" si="118"/>
        <v>99</v>
      </c>
      <c r="W244" s="189">
        <f t="shared" si="119"/>
        <v>99</v>
      </c>
      <c r="X244" s="189">
        <f t="shared" si="119"/>
        <v>97</v>
      </c>
      <c r="Y244" s="189">
        <f t="shared" si="120"/>
        <v>96</v>
      </c>
      <c r="Z244" s="189">
        <f t="shared" si="121"/>
        <v>99</v>
      </c>
      <c r="AA244" s="189">
        <f t="shared" si="122"/>
        <v>100</v>
      </c>
    </row>
    <row r="245" spans="1:27" ht="18" customHeight="1">
      <c r="A245" s="194" t="s">
        <v>1423</v>
      </c>
      <c r="B245" s="194" t="s">
        <v>1435</v>
      </c>
      <c r="C245" s="197" t="s">
        <v>360</v>
      </c>
      <c r="D245" s="192">
        <f>VLOOKUP($C245,'[7]2.생잔모형인구'!$C$5:$J$499,2,FALSE)</f>
        <v>58</v>
      </c>
      <c r="E245" s="201">
        <f>VLOOKUP($C245,'[7]2.생잔모형인구'!$C$5:$J$499,4,FALSE)</f>
        <v>60</v>
      </c>
      <c r="F245" s="201">
        <f>VLOOKUP($C245,'[7]2.생잔모형인구'!$C$5:$J$499,5,FALSE)</f>
        <v>59</v>
      </c>
      <c r="G245" s="201">
        <f>VLOOKUP($C245,'[7]2.생잔모형인구'!$C$5:$J$499,6,FALSE)</f>
        <v>60</v>
      </c>
      <c r="H245" s="201">
        <f>VLOOKUP($C245,'[7]2.생잔모형인구'!$C$5:$J$499,7,FALSE)</f>
        <v>61</v>
      </c>
      <c r="I245" s="201">
        <f>VLOOKUP($C245,'[7]2.생잔모형인구'!$C$5:$J$499,8,FALSE)</f>
        <v>62</v>
      </c>
      <c r="J245" s="206">
        <f>ROUND(P$5*'[7]2.생잔모형인구'!$E243,0)</f>
        <v>0</v>
      </c>
      <c r="K245" s="206">
        <f>ROUND(Q$5*'[7]2.생잔모형인구'!$E243,0)</f>
        <v>2</v>
      </c>
      <c r="L245" s="206">
        <f>ROUND(R$5*'[7]2.생잔모형인구'!$E243,0)</f>
        <v>1</v>
      </c>
      <c r="M245" s="206">
        <f>ROUND(S$5*'[7]2.생잔모형인구'!$E243,0)</f>
        <v>3</v>
      </c>
      <c r="N245" s="206">
        <f>ROUND(T$5*'[7]2.생잔모형인구'!$E243,0)</f>
        <v>3</v>
      </c>
      <c r="O245" s="206">
        <f>ROUND(U$5*'[7]2.생잔모형인구'!$E243,0)</f>
        <v>3</v>
      </c>
      <c r="P245" s="204">
        <v>0</v>
      </c>
      <c r="Q245" s="204"/>
      <c r="R245" s="206">
        <f>IF(ISERROR(VLOOKUP($C245,'2.사회적인구 행정구역별 집계'!$C$6:$M$73,2,FALSE)),0,(VLOOKUP($C245,'2.사회적인구 행정구역별 집계'!$C$6:$M$73,8,FALSE)-VLOOKUP($C245,'2.사회적인구 행정구역별 집계'!$C$6:$M$73,3,FALSE)))</f>
        <v>0</v>
      </c>
      <c r="S245" s="206">
        <f>IF(ISERROR(VLOOKUP($C245,'2.사회적인구 행정구역별 집계'!$C$6:$M$73,2,FALSE)),0,(VLOOKUP($C245,'2.사회적인구 행정구역별 집계'!$C$6:$M$73,9,FALSE)-VLOOKUP($C245,'2.사회적인구 행정구역별 집계'!$C$6:$M$73,4,FALSE)))</f>
        <v>0</v>
      </c>
      <c r="T245" s="206">
        <f>IF(ISERROR(VLOOKUP($C245,'2.사회적인구 행정구역별 집계'!$C$6:$M$73,2,FALSE)),0,(VLOOKUP($C245,'2.사회적인구 행정구역별 집계'!$C$6:$M$73,10,FALSE)-VLOOKUP($C245,'2.사회적인구 행정구역별 집계'!$C$6:$M$73,5,FALSE)))</f>
        <v>0</v>
      </c>
      <c r="U245" s="206">
        <f>IF(ISERROR(VLOOKUP($C245,'2.사회적인구 행정구역별 집계'!$C$6:$M$73,2,FALSE)),0,(VLOOKUP($C245,'2.사회적인구 행정구역별 집계'!$C$6:$M$73,11,FALSE)-VLOOKUP($C245,'2.사회적인구 행정구역별 집계'!$C$6:$M$73,6,FALSE)))</f>
        <v>0</v>
      </c>
      <c r="V245" s="189">
        <f t="shared" si="118"/>
        <v>58</v>
      </c>
      <c r="W245" s="189">
        <f t="shared" si="119"/>
        <v>58</v>
      </c>
      <c r="X245" s="189">
        <f t="shared" si="119"/>
        <v>58</v>
      </c>
      <c r="Y245" s="189">
        <f t="shared" si="120"/>
        <v>57</v>
      </c>
      <c r="Z245" s="189">
        <f t="shared" si="121"/>
        <v>58</v>
      </c>
      <c r="AA245" s="189">
        <f t="shared" si="122"/>
        <v>59</v>
      </c>
    </row>
    <row r="246" spans="1:27" ht="18" customHeight="1">
      <c r="A246" s="194" t="s">
        <v>1423</v>
      </c>
      <c r="B246" s="194" t="s">
        <v>1435</v>
      </c>
      <c r="C246" s="197" t="s">
        <v>361</v>
      </c>
      <c r="D246" s="192">
        <f>VLOOKUP($C246,'[7]2.생잔모형인구'!$C$5:$J$499,2,FALSE)</f>
        <v>168</v>
      </c>
      <c r="E246" s="201">
        <f>VLOOKUP($C246,'[7]2.생잔모형인구'!$C$5:$J$499,4,FALSE)</f>
        <v>173</v>
      </c>
      <c r="F246" s="201">
        <f>VLOOKUP($C246,'[7]2.생잔모형인구'!$C$5:$J$499,5,FALSE)</f>
        <v>170</v>
      </c>
      <c r="G246" s="201">
        <f>VLOOKUP($C246,'[7]2.생잔모형인구'!$C$5:$J$499,6,FALSE)</f>
        <v>174</v>
      </c>
      <c r="H246" s="201">
        <f>VLOOKUP($C246,'[7]2.생잔모형인구'!$C$5:$J$499,7,FALSE)</f>
        <v>177</v>
      </c>
      <c r="I246" s="201">
        <f>VLOOKUP($C246,'[7]2.생잔모형인구'!$C$5:$J$499,8,FALSE)</f>
        <v>181</v>
      </c>
      <c r="J246" s="206">
        <f>ROUND(P$5*'[7]2.생잔모형인구'!$E244,0)</f>
        <v>0</v>
      </c>
      <c r="K246" s="206">
        <f>ROUND(Q$5*'[7]2.생잔모형인구'!$E244,0)</f>
        <v>4</v>
      </c>
      <c r="L246" s="206">
        <f>ROUND(R$5*'[7]2.생잔모형인구'!$E244,0)</f>
        <v>4</v>
      </c>
      <c r="M246" s="206">
        <f>ROUND(S$5*'[7]2.생잔모형인구'!$E244,0)</f>
        <v>10</v>
      </c>
      <c r="N246" s="206">
        <f>ROUND(T$5*'[7]2.생잔모형인구'!$E244,0)</f>
        <v>10</v>
      </c>
      <c r="O246" s="206">
        <f>ROUND(U$5*'[7]2.생잔모형인구'!$E244,0)</f>
        <v>10</v>
      </c>
      <c r="P246" s="204">
        <v>0</v>
      </c>
      <c r="Q246" s="204"/>
      <c r="R246" s="206">
        <f>IF(ISERROR(VLOOKUP($C246,'2.사회적인구 행정구역별 집계'!$C$6:$M$73,2,FALSE)),0,(VLOOKUP($C246,'2.사회적인구 행정구역별 집계'!$C$6:$M$73,8,FALSE)-VLOOKUP($C246,'2.사회적인구 행정구역별 집계'!$C$6:$M$73,3,FALSE)))</f>
        <v>0</v>
      </c>
      <c r="S246" s="206">
        <f>IF(ISERROR(VLOOKUP($C246,'2.사회적인구 행정구역별 집계'!$C$6:$M$73,2,FALSE)),0,(VLOOKUP($C246,'2.사회적인구 행정구역별 집계'!$C$6:$M$73,9,FALSE)-VLOOKUP($C246,'2.사회적인구 행정구역별 집계'!$C$6:$M$73,4,FALSE)))</f>
        <v>0</v>
      </c>
      <c r="T246" s="206">
        <f>IF(ISERROR(VLOOKUP($C246,'2.사회적인구 행정구역별 집계'!$C$6:$M$73,2,FALSE)),0,(VLOOKUP($C246,'2.사회적인구 행정구역별 집계'!$C$6:$M$73,10,FALSE)-VLOOKUP($C246,'2.사회적인구 행정구역별 집계'!$C$6:$M$73,5,FALSE)))</f>
        <v>0</v>
      </c>
      <c r="U246" s="206">
        <f>IF(ISERROR(VLOOKUP($C246,'2.사회적인구 행정구역별 집계'!$C$6:$M$73,2,FALSE)),0,(VLOOKUP($C246,'2.사회적인구 행정구역별 집계'!$C$6:$M$73,11,FALSE)-VLOOKUP($C246,'2.사회적인구 행정구역별 집계'!$C$6:$M$73,6,FALSE)))</f>
        <v>0</v>
      </c>
      <c r="V246" s="189">
        <f t="shared" si="118"/>
        <v>168</v>
      </c>
      <c r="W246" s="189">
        <f t="shared" si="119"/>
        <v>169</v>
      </c>
      <c r="X246" s="189">
        <f t="shared" si="119"/>
        <v>166</v>
      </c>
      <c r="Y246" s="189">
        <f t="shared" si="120"/>
        <v>164</v>
      </c>
      <c r="Z246" s="189">
        <f t="shared" si="121"/>
        <v>167</v>
      </c>
      <c r="AA246" s="189">
        <f t="shared" si="122"/>
        <v>171</v>
      </c>
    </row>
    <row r="247" spans="1:27" ht="18" customHeight="1">
      <c r="A247" s="194" t="s">
        <v>1423</v>
      </c>
      <c r="B247" s="194" t="s">
        <v>1435</v>
      </c>
      <c r="C247" s="197" t="s">
        <v>362</v>
      </c>
      <c r="D247" s="192">
        <f>VLOOKUP($C247,'[7]2.생잔모형인구'!$C$5:$J$499,2,FALSE)</f>
        <v>78</v>
      </c>
      <c r="E247" s="201">
        <f>VLOOKUP($C247,'[7]2.생잔모형인구'!$C$5:$J$499,4,FALSE)</f>
        <v>80</v>
      </c>
      <c r="F247" s="201">
        <f>VLOOKUP($C247,'[7]2.생잔모형인구'!$C$5:$J$499,5,FALSE)</f>
        <v>79</v>
      </c>
      <c r="G247" s="201">
        <f>VLOOKUP($C247,'[7]2.생잔모형인구'!$C$5:$J$499,6,FALSE)</f>
        <v>81</v>
      </c>
      <c r="H247" s="201">
        <f>VLOOKUP($C247,'[7]2.생잔모형인구'!$C$5:$J$499,7,FALSE)</f>
        <v>82</v>
      </c>
      <c r="I247" s="201">
        <f>VLOOKUP($C247,'[7]2.생잔모형인구'!$C$5:$J$499,8,FALSE)</f>
        <v>84</v>
      </c>
      <c r="J247" s="206">
        <f>ROUND(P$5*'[7]2.생잔모형인구'!$E245,0)</f>
        <v>0</v>
      </c>
      <c r="K247" s="206">
        <f>ROUND(Q$5*'[7]2.생잔모형인구'!$E245,0)</f>
        <v>2</v>
      </c>
      <c r="L247" s="206">
        <f>ROUND(R$5*'[7]2.생잔모형인구'!$E245,0)</f>
        <v>2</v>
      </c>
      <c r="M247" s="206">
        <f>ROUND(S$5*'[7]2.생잔모형인구'!$E245,0)</f>
        <v>4</v>
      </c>
      <c r="N247" s="206">
        <f>ROUND(T$5*'[7]2.생잔모형인구'!$E245,0)</f>
        <v>4</v>
      </c>
      <c r="O247" s="206">
        <f>ROUND(U$5*'[7]2.생잔모형인구'!$E245,0)</f>
        <v>4</v>
      </c>
      <c r="P247" s="204">
        <v>0</v>
      </c>
      <c r="Q247" s="204"/>
      <c r="R247" s="206">
        <f>IF(ISERROR(VLOOKUP($C247,'2.사회적인구 행정구역별 집계'!$C$6:$M$73,2,FALSE)),0,(VLOOKUP($C247,'2.사회적인구 행정구역별 집계'!$C$6:$M$73,8,FALSE)-VLOOKUP($C247,'2.사회적인구 행정구역별 집계'!$C$6:$M$73,3,FALSE)))</f>
        <v>0</v>
      </c>
      <c r="S247" s="206">
        <f>IF(ISERROR(VLOOKUP($C247,'2.사회적인구 행정구역별 집계'!$C$6:$M$73,2,FALSE)),0,(VLOOKUP($C247,'2.사회적인구 행정구역별 집계'!$C$6:$M$73,9,FALSE)-VLOOKUP($C247,'2.사회적인구 행정구역별 집계'!$C$6:$M$73,4,FALSE)))</f>
        <v>0</v>
      </c>
      <c r="T247" s="206">
        <f>IF(ISERROR(VLOOKUP($C247,'2.사회적인구 행정구역별 집계'!$C$6:$M$73,2,FALSE)),0,(VLOOKUP($C247,'2.사회적인구 행정구역별 집계'!$C$6:$M$73,10,FALSE)-VLOOKUP($C247,'2.사회적인구 행정구역별 집계'!$C$6:$M$73,5,FALSE)))</f>
        <v>0</v>
      </c>
      <c r="U247" s="206">
        <f>IF(ISERROR(VLOOKUP($C247,'2.사회적인구 행정구역별 집계'!$C$6:$M$73,2,FALSE)),0,(VLOOKUP($C247,'2.사회적인구 행정구역별 집계'!$C$6:$M$73,11,FALSE)-VLOOKUP($C247,'2.사회적인구 행정구역별 집계'!$C$6:$M$73,6,FALSE)))</f>
        <v>0</v>
      </c>
      <c r="V247" s="189">
        <f t="shared" si="118"/>
        <v>78</v>
      </c>
      <c r="W247" s="189">
        <f t="shared" si="119"/>
        <v>78</v>
      </c>
      <c r="X247" s="189">
        <f t="shared" si="119"/>
        <v>77</v>
      </c>
      <c r="Y247" s="189">
        <f t="shared" si="120"/>
        <v>77</v>
      </c>
      <c r="Z247" s="189">
        <f t="shared" si="121"/>
        <v>78</v>
      </c>
      <c r="AA247" s="189">
        <f t="shared" si="122"/>
        <v>80</v>
      </c>
    </row>
    <row r="248" spans="1:27" ht="18" customHeight="1">
      <c r="A248" s="195" t="s">
        <v>1436</v>
      </c>
      <c r="B248" s="232" t="s">
        <v>1364</v>
      </c>
      <c r="C248" s="232"/>
      <c r="D248" s="196">
        <f>SUM(D249:D288)</f>
        <v>7175</v>
      </c>
      <c r="E248" s="196">
        <f t="shared" ref="E248:I248" si="123">SUM(E249:E288)</f>
        <v>7371</v>
      </c>
      <c r="F248" s="196">
        <f t="shared" si="123"/>
        <v>7258</v>
      </c>
      <c r="G248" s="196">
        <f t="shared" si="123"/>
        <v>7407</v>
      </c>
      <c r="H248" s="196">
        <f t="shared" si="123"/>
        <v>7578</v>
      </c>
      <c r="I248" s="196">
        <f t="shared" si="123"/>
        <v>7708</v>
      </c>
      <c r="J248" s="205">
        <f>SUM(J249:J288)</f>
        <v>0</v>
      </c>
      <c r="K248" s="205">
        <f t="shared" ref="K248:L248" si="124">SUM(K249:K288)</f>
        <v>185</v>
      </c>
      <c r="L248" s="205">
        <f t="shared" si="124"/>
        <v>183</v>
      </c>
      <c r="M248" s="205">
        <f t="shared" ref="M248" si="125">SUM(M249:M288)</f>
        <v>408</v>
      </c>
      <c r="N248" s="205">
        <f t="shared" ref="N248" si="126">SUM(N249:N288)</f>
        <v>408</v>
      </c>
      <c r="O248" s="205">
        <f t="shared" ref="O248" si="127">SUM(O249:O288)</f>
        <v>408</v>
      </c>
      <c r="P248" s="205">
        <f>SUM(P249:P288)</f>
        <v>0</v>
      </c>
      <c r="Q248" s="205">
        <f t="shared" ref="Q248:R248" si="128">SUM(Q249:Q288)</f>
        <v>0</v>
      </c>
      <c r="R248" s="205">
        <f t="shared" si="128"/>
        <v>0</v>
      </c>
      <c r="S248" s="205">
        <f t="shared" ref="S248" si="129">SUM(S249:S288)</f>
        <v>0</v>
      </c>
      <c r="T248" s="205">
        <f t="shared" ref="T248" si="130">SUM(T249:T288)</f>
        <v>0</v>
      </c>
      <c r="U248" s="205">
        <f t="shared" ref="U248" si="131">SUM(U249:U288)</f>
        <v>0</v>
      </c>
      <c r="V248" s="205">
        <f>SUM(V249:V288)</f>
        <v>7175</v>
      </c>
      <c r="W248" s="205">
        <f t="shared" ref="W248:X248" si="132">SUM(W249:W288)</f>
        <v>7186</v>
      </c>
      <c r="X248" s="205">
        <f t="shared" si="132"/>
        <v>7075</v>
      </c>
      <c r="Y248" s="205">
        <f t="shared" ref="Y248" si="133">SUM(Y249:Y288)</f>
        <v>6999</v>
      </c>
      <c r="Z248" s="205">
        <f t="shared" ref="Z248" si="134">SUM(Z249:Z288)</f>
        <v>7170</v>
      </c>
      <c r="AA248" s="205">
        <f t="shared" ref="AA248" si="135">SUM(AA249:AA288)</f>
        <v>7300</v>
      </c>
    </row>
    <row r="249" spans="1:27" ht="18" customHeight="1">
      <c r="A249" s="194" t="s">
        <v>1436</v>
      </c>
      <c r="B249" s="198" t="s">
        <v>364</v>
      </c>
      <c r="C249" s="197" t="s">
        <v>364</v>
      </c>
      <c r="D249" s="192">
        <f>VLOOKUP($C249,'[7]2.생잔모형인구'!$C$5:$J$499,2,FALSE)</f>
        <v>285</v>
      </c>
      <c r="E249" s="201">
        <f>VLOOKUP($C249,'[7]2.생잔모형인구'!$C$5:$J$499,4,FALSE)</f>
        <v>293</v>
      </c>
      <c r="F249" s="201">
        <f>VLOOKUP($C249,'[7]2.생잔모형인구'!$C$5:$J$499,5,FALSE)</f>
        <v>288</v>
      </c>
      <c r="G249" s="201">
        <f>VLOOKUP($C249,'[7]2.생잔모형인구'!$C$5:$J$499,6,FALSE)</f>
        <v>294</v>
      </c>
      <c r="H249" s="201">
        <f>VLOOKUP($C249,'[7]2.생잔모형인구'!$C$5:$J$499,7,FALSE)</f>
        <v>301</v>
      </c>
      <c r="I249" s="201">
        <f>VLOOKUP($C249,'[7]2.생잔모형인구'!$C$5:$J$499,8,FALSE)</f>
        <v>306</v>
      </c>
      <c r="J249" s="206">
        <f>ROUND(P$5*'[7]2.생잔모형인구'!$E247,0)</f>
        <v>0</v>
      </c>
      <c r="K249" s="206">
        <f>ROUND(Q$5*'[7]2.생잔모형인구'!$E247,0)</f>
        <v>7</v>
      </c>
      <c r="L249" s="206">
        <f>ROUND(R$5*'[7]2.생잔모형인구'!$E247,0)</f>
        <v>7</v>
      </c>
      <c r="M249" s="206">
        <f>ROUND(S$5*'[7]2.생잔모형인구'!$E247,0)</f>
        <v>16</v>
      </c>
      <c r="N249" s="206">
        <f>ROUND(T$5*'[7]2.생잔모형인구'!$E247,0)</f>
        <v>16</v>
      </c>
      <c r="O249" s="206">
        <f>ROUND(U$5*'[7]2.생잔모형인구'!$E247,0)</f>
        <v>16</v>
      </c>
      <c r="P249" s="204">
        <v>0</v>
      </c>
      <c r="Q249" s="204"/>
      <c r="R249" s="206">
        <f>IF(ISERROR(VLOOKUP($C249,'2.사회적인구 행정구역별 집계'!$C$6:$M$73,2,FALSE)),0,(VLOOKUP($C249,'2.사회적인구 행정구역별 집계'!$C$6:$M$73,8,FALSE)-VLOOKUP($C249,'2.사회적인구 행정구역별 집계'!$C$6:$M$73,3,FALSE)))</f>
        <v>0</v>
      </c>
      <c r="S249" s="206">
        <f>IF(ISERROR(VLOOKUP($C249,'2.사회적인구 행정구역별 집계'!$C$6:$M$73,2,FALSE)),0,(VLOOKUP($C249,'2.사회적인구 행정구역별 집계'!$C$6:$M$73,9,FALSE)-VLOOKUP($C249,'2.사회적인구 행정구역별 집계'!$C$6:$M$73,4,FALSE)))</f>
        <v>0</v>
      </c>
      <c r="T249" s="206">
        <f>IF(ISERROR(VLOOKUP($C249,'2.사회적인구 행정구역별 집계'!$C$6:$M$73,2,FALSE)),0,(VLOOKUP($C249,'2.사회적인구 행정구역별 집계'!$C$6:$M$73,10,FALSE)-VLOOKUP($C249,'2.사회적인구 행정구역별 집계'!$C$6:$M$73,5,FALSE)))</f>
        <v>0</v>
      </c>
      <c r="U249" s="206">
        <f>IF(ISERROR(VLOOKUP($C249,'2.사회적인구 행정구역별 집계'!$C$6:$M$73,2,FALSE)),0,(VLOOKUP($C249,'2.사회적인구 행정구역별 집계'!$C$6:$M$73,11,FALSE)-VLOOKUP($C249,'2.사회적인구 행정구역별 집계'!$C$6:$M$73,6,FALSE)))</f>
        <v>0</v>
      </c>
      <c r="V249" s="189">
        <f t="shared" ref="V249:V288" si="136">D249-J249+P249</f>
        <v>285</v>
      </c>
      <c r="W249" s="189">
        <f t="shared" ref="W249:X288" si="137">E249-K249+Q249</f>
        <v>286</v>
      </c>
      <c r="X249" s="189">
        <f t="shared" si="137"/>
        <v>281</v>
      </c>
      <c r="Y249" s="189">
        <f t="shared" ref="Y249:Y288" si="138">G249-M249+S249</f>
        <v>278</v>
      </c>
      <c r="Z249" s="189">
        <f t="shared" ref="Z249:Z288" si="139">H249-N249+T249</f>
        <v>285</v>
      </c>
      <c r="AA249" s="189">
        <f t="shared" ref="AA249:AA288" si="140">I249-O249+U249</f>
        <v>290</v>
      </c>
    </row>
    <row r="250" spans="1:27" ht="18" customHeight="1">
      <c r="A250" s="194" t="s">
        <v>1436</v>
      </c>
      <c r="B250" s="198" t="s">
        <v>365</v>
      </c>
      <c r="C250" s="197" t="s">
        <v>365</v>
      </c>
      <c r="D250" s="192">
        <f>VLOOKUP($C250,'[7]2.생잔모형인구'!$C$5:$J$499,2,FALSE)</f>
        <v>162</v>
      </c>
      <c r="E250" s="201">
        <f>VLOOKUP($C250,'[7]2.생잔모형인구'!$C$5:$J$499,4,FALSE)</f>
        <v>166</v>
      </c>
      <c r="F250" s="201">
        <f>VLOOKUP($C250,'[7]2.생잔모형인구'!$C$5:$J$499,5,FALSE)</f>
        <v>164</v>
      </c>
      <c r="G250" s="201">
        <f>VLOOKUP($C250,'[7]2.생잔모형인구'!$C$5:$J$499,6,FALSE)</f>
        <v>167</v>
      </c>
      <c r="H250" s="201">
        <f>VLOOKUP($C250,'[7]2.생잔모형인구'!$C$5:$J$499,7,FALSE)</f>
        <v>171</v>
      </c>
      <c r="I250" s="201">
        <f>VLOOKUP($C250,'[7]2.생잔모형인구'!$C$5:$J$499,8,FALSE)</f>
        <v>174</v>
      </c>
      <c r="J250" s="206">
        <f>ROUND(P$5*'[7]2.생잔모형인구'!$E248,0)</f>
        <v>0</v>
      </c>
      <c r="K250" s="206">
        <f>ROUND(Q$5*'[7]2.생잔모형인구'!$E248,0)</f>
        <v>4</v>
      </c>
      <c r="L250" s="206">
        <f>ROUND(R$5*'[7]2.생잔모형인구'!$E248,0)</f>
        <v>4</v>
      </c>
      <c r="M250" s="206">
        <f>ROUND(S$5*'[7]2.생잔모형인구'!$E248,0)</f>
        <v>9</v>
      </c>
      <c r="N250" s="206">
        <f>ROUND(T$5*'[7]2.생잔모형인구'!$E248,0)</f>
        <v>9</v>
      </c>
      <c r="O250" s="206">
        <f>ROUND(U$5*'[7]2.생잔모형인구'!$E248,0)</f>
        <v>9</v>
      </c>
      <c r="P250" s="204">
        <v>0</v>
      </c>
      <c r="Q250" s="204"/>
      <c r="R250" s="206">
        <f>IF(ISERROR(VLOOKUP($C250,'2.사회적인구 행정구역별 집계'!$C$6:$M$73,2,FALSE)),0,(VLOOKUP($C250,'2.사회적인구 행정구역별 집계'!$C$6:$M$73,8,FALSE)-VLOOKUP($C250,'2.사회적인구 행정구역별 집계'!$C$6:$M$73,3,FALSE)))</f>
        <v>0</v>
      </c>
      <c r="S250" s="206">
        <f>IF(ISERROR(VLOOKUP($C250,'2.사회적인구 행정구역별 집계'!$C$6:$M$73,2,FALSE)),0,(VLOOKUP($C250,'2.사회적인구 행정구역별 집계'!$C$6:$M$73,9,FALSE)-VLOOKUP($C250,'2.사회적인구 행정구역별 집계'!$C$6:$M$73,4,FALSE)))</f>
        <v>0</v>
      </c>
      <c r="T250" s="206">
        <f>IF(ISERROR(VLOOKUP($C250,'2.사회적인구 행정구역별 집계'!$C$6:$M$73,2,FALSE)),0,(VLOOKUP($C250,'2.사회적인구 행정구역별 집계'!$C$6:$M$73,10,FALSE)-VLOOKUP($C250,'2.사회적인구 행정구역별 집계'!$C$6:$M$73,5,FALSE)))</f>
        <v>0</v>
      </c>
      <c r="U250" s="206">
        <f>IF(ISERROR(VLOOKUP($C250,'2.사회적인구 행정구역별 집계'!$C$6:$M$73,2,FALSE)),0,(VLOOKUP($C250,'2.사회적인구 행정구역별 집계'!$C$6:$M$73,11,FALSE)-VLOOKUP($C250,'2.사회적인구 행정구역별 집계'!$C$6:$M$73,6,FALSE)))</f>
        <v>0</v>
      </c>
      <c r="V250" s="189">
        <f t="shared" si="136"/>
        <v>162</v>
      </c>
      <c r="W250" s="189">
        <f t="shared" si="137"/>
        <v>162</v>
      </c>
      <c r="X250" s="189">
        <f t="shared" si="137"/>
        <v>160</v>
      </c>
      <c r="Y250" s="189">
        <f t="shared" si="138"/>
        <v>158</v>
      </c>
      <c r="Z250" s="189">
        <f t="shared" si="139"/>
        <v>162</v>
      </c>
      <c r="AA250" s="189">
        <f t="shared" si="140"/>
        <v>165</v>
      </c>
    </row>
    <row r="251" spans="1:27" ht="18" customHeight="1">
      <c r="A251" s="194" t="s">
        <v>1436</v>
      </c>
      <c r="B251" s="194" t="s">
        <v>1437</v>
      </c>
      <c r="C251" s="197" t="s">
        <v>366</v>
      </c>
      <c r="D251" s="192">
        <f>VLOOKUP($C251,'[7]2.생잔모형인구'!$C$5:$J$499,2,FALSE)</f>
        <v>214</v>
      </c>
      <c r="E251" s="201">
        <f>VLOOKUP($C251,'[7]2.생잔모형인구'!$C$5:$J$499,4,FALSE)</f>
        <v>220</v>
      </c>
      <c r="F251" s="201">
        <f>VLOOKUP($C251,'[7]2.생잔모형인구'!$C$5:$J$499,5,FALSE)</f>
        <v>216</v>
      </c>
      <c r="G251" s="201">
        <f>VLOOKUP($C251,'[7]2.생잔모형인구'!$C$5:$J$499,6,FALSE)</f>
        <v>221</v>
      </c>
      <c r="H251" s="201">
        <f>VLOOKUP($C251,'[7]2.생잔모형인구'!$C$5:$J$499,7,FALSE)</f>
        <v>226</v>
      </c>
      <c r="I251" s="201">
        <f>VLOOKUP($C251,'[7]2.생잔모형인구'!$C$5:$J$499,8,FALSE)</f>
        <v>230</v>
      </c>
      <c r="J251" s="206">
        <f>ROUND(P$5*'[7]2.생잔모형인구'!$E249,0)</f>
        <v>0</v>
      </c>
      <c r="K251" s="206">
        <f>ROUND(Q$5*'[7]2.생잔모형인구'!$E249,0)</f>
        <v>6</v>
      </c>
      <c r="L251" s="206">
        <f>ROUND(R$5*'[7]2.생잔모형인구'!$E249,0)</f>
        <v>5</v>
      </c>
      <c r="M251" s="206">
        <f>ROUND(S$5*'[7]2.생잔모형인구'!$E249,0)</f>
        <v>12</v>
      </c>
      <c r="N251" s="206">
        <f>ROUND(T$5*'[7]2.생잔모형인구'!$E249,0)</f>
        <v>12</v>
      </c>
      <c r="O251" s="206">
        <f>ROUND(U$5*'[7]2.생잔모형인구'!$E249,0)</f>
        <v>12</v>
      </c>
      <c r="P251" s="204">
        <v>0</v>
      </c>
      <c r="Q251" s="204"/>
      <c r="R251" s="206">
        <f>IF(ISERROR(VLOOKUP($C251,'2.사회적인구 행정구역별 집계'!$C$6:$M$73,2,FALSE)),0,(VLOOKUP($C251,'2.사회적인구 행정구역별 집계'!$C$6:$M$73,8,FALSE)-VLOOKUP($C251,'2.사회적인구 행정구역별 집계'!$C$6:$M$73,3,FALSE)))</f>
        <v>0</v>
      </c>
      <c r="S251" s="206">
        <f>IF(ISERROR(VLOOKUP($C251,'2.사회적인구 행정구역별 집계'!$C$6:$M$73,2,FALSE)),0,(VLOOKUP($C251,'2.사회적인구 행정구역별 집계'!$C$6:$M$73,9,FALSE)-VLOOKUP($C251,'2.사회적인구 행정구역별 집계'!$C$6:$M$73,4,FALSE)))</f>
        <v>0</v>
      </c>
      <c r="T251" s="206">
        <f>IF(ISERROR(VLOOKUP($C251,'2.사회적인구 행정구역별 집계'!$C$6:$M$73,2,FALSE)),0,(VLOOKUP($C251,'2.사회적인구 행정구역별 집계'!$C$6:$M$73,10,FALSE)-VLOOKUP($C251,'2.사회적인구 행정구역별 집계'!$C$6:$M$73,5,FALSE)))</f>
        <v>0</v>
      </c>
      <c r="U251" s="206">
        <f>IF(ISERROR(VLOOKUP($C251,'2.사회적인구 행정구역별 집계'!$C$6:$M$73,2,FALSE)),0,(VLOOKUP($C251,'2.사회적인구 행정구역별 집계'!$C$6:$M$73,11,FALSE)-VLOOKUP($C251,'2.사회적인구 행정구역별 집계'!$C$6:$M$73,6,FALSE)))</f>
        <v>0</v>
      </c>
      <c r="V251" s="189">
        <f t="shared" si="136"/>
        <v>214</v>
      </c>
      <c r="W251" s="189">
        <f t="shared" si="137"/>
        <v>214</v>
      </c>
      <c r="X251" s="189">
        <f t="shared" si="137"/>
        <v>211</v>
      </c>
      <c r="Y251" s="189">
        <f t="shared" si="138"/>
        <v>209</v>
      </c>
      <c r="Z251" s="189">
        <f t="shared" si="139"/>
        <v>214</v>
      </c>
      <c r="AA251" s="189">
        <f t="shared" si="140"/>
        <v>218</v>
      </c>
    </row>
    <row r="252" spans="1:27" ht="18" customHeight="1">
      <c r="A252" s="194" t="s">
        <v>1436</v>
      </c>
      <c r="B252" s="194" t="s">
        <v>1437</v>
      </c>
      <c r="C252" s="197" t="s">
        <v>367</v>
      </c>
      <c r="D252" s="192">
        <f>VLOOKUP($C252,'[7]2.생잔모형인구'!$C$5:$J$499,2,FALSE)</f>
        <v>217</v>
      </c>
      <c r="E252" s="201">
        <f>VLOOKUP($C252,'[7]2.생잔모형인구'!$C$5:$J$499,4,FALSE)</f>
        <v>223</v>
      </c>
      <c r="F252" s="201">
        <f>VLOOKUP($C252,'[7]2.생잔모형인구'!$C$5:$J$499,5,FALSE)</f>
        <v>220</v>
      </c>
      <c r="G252" s="201">
        <f>VLOOKUP($C252,'[7]2.생잔모형인구'!$C$5:$J$499,6,FALSE)</f>
        <v>224</v>
      </c>
      <c r="H252" s="201">
        <f>VLOOKUP($C252,'[7]2.생잔모형인구'!$C$5:$J$499,7,FALSE)</f>
        <v>229</v>
      </c>
      <c r="I252" s="201">
        <f>VLOOKUP($C252,'[7]2.생잔모형인구'!$C$5:$J$499,8,FALSE)</f>
        <v>233</v>
      </c>
      <c r="J252" s="206">
        <f>ROUND(P$5*'[7]2.생잔모형인구'!$E250,0)</f>
        <v>0</v>
      </c>
      <c r="K252" s="206">
        <f>ROUND(Q$5*'[7]2.생잔모형인구'!$E250,0)</f>
        <v>6</v>
      </c>
      <c r="L252" s="206">
        <f>ROUND(R$5*'[7]2.생잔모형인구'!$E250,0)</f>
        <v>6</v>
      </c>
      <c r="M252" s="206">
        <f>ROUND(S$5*'[7]2.생잔모형인구'!$E250,0)</f>
        <v>12</v>
      </c>
      <c r="N252" s="206">
        <f>ROUND(T$5*'[7]2.생잔모형인구'!$E250,0)</f>
        <v>12</v>
      </c>
      <c r="O252" s="206">
        <f>ROUND(U$5*'[7]2.생잔모형인구'!$E250,0)</f>
        <v>12</v>
      </c>
      <c r="P252" s="204">
        <v>0</v>
      </c>
      <c r="Q252" s="204"/>
      <c r="R252" s="206">
        <f>IF(ISERROR(VLOOKUP($C252,'2.사회적인구 행정구역별 집계'!$C$6:$M$73,2,FALSE)),0,(VLOOKUP($C252,'2.사회적인구 행정구역별 집계'!$C$6:$M$73,8,FALSE)-VLOOKUP($C252,'2.사회적인구 행정구역별 집계'!$C$6:$M$73,3,FALSE)))</f>
        <v>0</v>
      </c>
      <c r="S252" s="206">
        <f>IF(ISERROR(VLOOKUP($C252,'2.사회적인구 행정구역별 집계'!$C$6:$M$73,2,FALSE)),0,(VLOOKUP($C252,'2.사회적인구 행정구역별 집계'!$C$6:$M$73,9,FALSE)-VLOOKUP($C252,'2.사회적인구 행정구역별 집계'!$C$6:$M$73,4,FALSE)))</f>
        <v>0</v>
      </c>
      <c r="T252" s="206">
        <f>IF(ISERROR(VLOOKUP($C252,'2.사회적인구 행정구역별 집계'!$C$6:$M$73,2,FALSE)),0,(VLOOKUP($C252,'2.사회적인구 행정구역별 집계'!$C$6:$M$73,10,FALSE)-VLOOKUP($C252,'2.사회적인구 행정구역별 집계'!$C$6:$M$73,5,FALSE)))</f>
        <v>0</v>
      </c>
      <c r="U252" s="206">
        <f>IF(ISERROR(VLOOKUP($C252,'2.사회적인구 행정구역별 집계'!$C$6:$M$73,2,FALSE)),0,(VLOOKUP($C252,'2.사회적인구 행정구역별 집계'!$C$6:$M$73,11,FALSE)-VLOOKUP($C252,'2.사회적인구 행정구역별 집계'!$C$6:$M$73,6,FALSE)))</f>
        <v>0</v>
      </c>
      <c r="V252" s="189">
        <f t="shared" si="136"/>
        <v>217</v>
      </c>
      <c r="W252" s="189">
        <f t="shared" si="137"/>
        <v>217</v>
      </c>
      <c r="X252" s="189">
        <f t="shared" si="137"/>
        <v>214</v>
      </c>
      <c r="Y252" s="189">
        <f t="shared" si="138"/>
        <v>212</v>
      </c>
      <c r="Z252" s="189">
        <f t="shared" si="139"/>
        <v>217</v>
      </c>
      <c r="AA252" s="189">
        <f t="shared" si="140"/>
        <v>221</v>
      </c>
    </row>
    <row r="253" spans="1:27" ht="18" customHeight="1">
      <c r="A253" s="194" t="s">
        <v>1436</v>
      </c>
      <c r="B253" s="194" t="s">
        <v>1438</v>
      </c>
      <c r="C253" s="197" t="s">
        <v>368</v>
      </c>
      <c r="D253" s="192">
        <f>VLOOKUP($C253,'[7]2.생잔모형인구'!$C$5:$J$499,2,FALSE)</f>
        <v>292</v>
      </c>
      <c r="E253" s="201">
        <f>VLOOKUP($C253,'[7]2.생잔모형인구'!$C$5:$J$499,4,FALSE)</f>
        <v>300</v>
      </c>
      <c r="F253" s="201">
        <f>VLOOKUP($C253,'[7]2.생잔모형인구'!$C$5:$J$499,5,FALSE)</f>
        <v>295</v>
      </c>
      <c r="G253" s="201">
        <f>VLOOKUP($C253,'[7]2.생잔모형인구'!$C$5:$J$499,6,FALSE)</f>
        <v>302</v>
      </c>
      <c r="H253" s="201">
        <f>VLOOKUP($C253,'[7]2.생잔모형인구'!$C$5:$J$499,7,FALSE)</f>
        <v>308</v>
      </c>
      <c r="I253" s="201">
        <f>VLOOKUP($C253,'[7]2.생잔모형인구'!$C$5:$J$499,8,FALSE)</f>
        <v>314</v>
      </c>
      <c r="J253" s="206">
        <f>ROUND(P$5*'[7]2.생잔모형인구'!$E251,0)</f>
        <v>0</v>
      </c>
      <c r="K253" s="206">
        <f>ROUND(Q$5*'[7]2.생잔모형인구'!$E251,0)</f>
        <v>8</v>
      </c>
      <c r="L253" s="206">
        <f>ROUND(R$5*'[7]2.생잔모형인구'!$E251,0)</f>
        <v>7</v>
      </c>
      <c r="M253" s="206">
        <f>ROUND(S$5*'[7]2.생잔모형인구'!$E251,0)</f>
        <v>17</v>
      </c>
      <c r="N253" s="206">
        <f>ROUND(T$5*'[7]2.생잔모형인구'!$E251,0)</f>
        <v>17</v>
      </c>
      <c r="O253" s="206">
        <f>ROUND(U$5*'[7]2.생잔모형인구'!$E251,0)</f>
        <v>17</v>
      </c>
      <c r="P253" s="204">
        <v>0</v>
      </c>
      <c r="Q253" s="204"/>
      <c r="R253" s="206">
        <f>IF(ISERROR(VLOOKUP($C253,'2.사회적인구 행정구역별 집계'!$C$6:$M$73,2,FALSE)),0,(VLOOKUP($C253,'2.사회적인구 행정구역별 집계'!$C$6:$M$73,8,FALSE)-VLOOKUP($C253,'2.사회적인구 행정구역별 집계'!$C$6:$M$73,3,FALSE)))</f>
        <v>0</v>
      </c>
      <c r="S253" s="206">
        <f>IF(ISERROR(VLOOKUP($C253,'2.사회적인구 행정구역별 집계'!$C$6:$M$73,2,FALSE)),0,(VLOOKUP($C253,'2.사회적인구 행정구역별 집계'!$C$6:$M$73,9,FALSE)-VLOOKUP($C253,'2.사회적인구 행정구역별 집계'!$C$6:$M$73,4,FALSE)))</f>
        <v>0</v>
      </c>
      <c r="T253" s="206">
        <f>IF(ISERROR(VLOOKUP($C253,'2.사회적인구 행정구역별 집계'!$C$6:$M$73,2,FALSE)),0,(VLOOKUP($C253,'2.사회적인구 행정구역별 집계'!$C$6:$M$73,10,FALSE)-VLOOKUP($C253,'2.사회적인구 행정구역별 집계'!$C$6:$M$73,5,FALSE)))</f>
        <v>0</v>
      </c>
      <c r="U253" s="206">
        <f>IF(ISERROR(VLOOKUP($C253,'2.사회적인구 행정구역별 집계'!$C$6:$M$73,2,FALSE)),0,(VLOOKUP($C253,'2.사회적인구 행정구역별 집계'!$C$6:$M$73,11,FALSE)-VLOOKUP($C253,'2.사회적인구 행정구역별 집계'!$C$6:$M$73,6,FALSE)))</f>
        <v>0</v>
      </c>
      <c r="V253" s="189">
        <f t="shared" si="136"/>
        <v>292</v>
      </c>
      <c r="W253" s="189">
        <f t="shared" si="137"/>
        <v>292</v>
      </c>
      <c r="X253" s="189">
        <f t="shared" si="137"/>
        <v>288</v>
      </c>
      <c r="Y253" s="189">
        <f t="shared" si="138"/>
        <v>285</v>
      </c>
      <c r="Z253" s="189">
        <f t="shared" si="139"/>
        <v>291</v>
      </c>
      <c r="AA253" s="189">
        <f t="shared" si="140"/>
        <v>297</v>
      </c>
    </row>
    <row r="254" spans="1:27" ht="18" customHeight="1">
      <c r="A254" s="194" t="s">
        <v>1436</v>
      </c>
      <c r="B254" s="194" t="s">
        <v>1439</v>
      </c>
      <c r="C254" s="197" t="s">
        <v>369</v>
      </c>
      <c r="D254" s="192">
        <f>VLOOKUP($C254,'[7]2.생잔모형인구'!$C$5:$J$499,2,FALSE)</f>
        <v>152</v>
      </c>
      <c r="E254" s="201">
        <f>VLOOKUP($C254,'[7]2.생잔모형인구'!$C$5:$J$499,4,FALSE)</f>
        <v>156</v>
      </c>
      <c r="F254" s="201">
        <f>VLOOKUP($C254,'[7]2.생잔모형인구'!$C$5:$J$499,5,FALSE)</f>
        <v>154</v>
      </c>
      <c r="G254" s="201">
        <f>VLOOKUP($C254,'[7]2.생잔모형인구'!$C$5:$J$499,6,FALSE)</f>
        <v>157</v>
      </c>
      <c r="H254" s="201">
        <f>VLOOKUP($C254,'[7]2.생잔모형인구'!$C$5:$J$499,7,FALSE)</f>
        <v>161</v>
      </c>
      <c r="I254" s="201">
        <f>VLOOKUP($C254,'[7]2.생잔모형인구'!$C$5:$J$499,8,FALSE)</f>
        <v>163</v>
      </c>
      <c r="J254" s="206">
        <f>ROUND(P$5*'[7]2.생잔모형인구'!$E252,0)</f>
        <v>0</v>
      </c>
      <c r="K254" s="206">
        <f>ROUND(Q$5*'[7]2.생잔모형인구'!$E252,0)</f>
        <v>4</v>
      </c>
      <c r="L254" s="206">
        <f>ROUND(R$5*'[7]2.생잔모형인구'!$E252,0)</f>
        <v>4</v>
      </c>
      <c r="M254" s="206">
        <f>ROUND(S$5*'[7]2.생잔모형인구'!$E252,0)</f>
        <v>9</v>
      </c>
      <c r="N254" s="206">
        <f>ROUND(T$5*'[7]2.생잔모형인구'!$E252,0)</f>
        <v>9</v>
      </c>
      <c r="O254" s="206">
        <f>ROUND(U$5*'[7]2.생잔모형인구'!$E252,0)</f>
        <v>9</v>
      </c>
      <c r="P254" s="204">
        <v>0</v>
      </c>
      <c r="Q254" s="204"/>
      <c r="R254" s="206">
        <f>IF(ISERROR(VLOOKUP($C254,'2.사회적인구 행정구역별 집계'!$C$6:$M$73,2,FALSE)),0,(VLOOKUP($C254,'2.사회적인구 행정구역별 집계'!$C$6:$M$73,8,FALSE)-VLOOKUP($C254,'2.사회적인구 행정구역별 집계'!$C$6:$M$73,3,FALSE)))</f>
        <v>0</v>
      </c>
      <c r="S254" s="206">
        <f>IF(ISERROR(VLOOKUP($C254,'2.사회적인구 행정구역별 집계'!$C$6:$M$73,2,FALSE)),0,(VLOOKUP($C254,'2.사회적인구 행정구역별 집계'!$C$6:$M$73,9,FALSE)-VLOOKUP($C254,'2.사회적인구 행정구역별 집계'!$C$6:$M$73,4,FALSE)))</f>
        <v>0</v>
      </c>
      <c r="T254" s="206">
        <f>IF(ISERROR(VLOOKUP($C254,'2.사회적인구 행정구역별 집계'!$C$6:$M$73,2,FALSE)),0,(VLOOKUP($C254,'2.사회적인구 행정구역별 집계'!$C$6:$M$73,10,FALSE)-VLOOKUP($C254,'2.사회적인구 행정구역별 집계'!$C$6:$M$73,5,FALSE)))</f>
        <v>0</v>
      </c>
      <c r="U254" s="206">
        <f>IF(ISERROR(VLOOKUP($C254,'2.사회적인구 행정구역별 집계'!$C$6:$M$73,2,FALSE)),0,(VLOOKUP($C254,'2.사회적인구 행정구역별 집계'!$C$6:$M$73,11,FALSE)-VLOOKUP($C254,'2.사회적인구 행정구역별 집계'!$C$6:$M$73,6,FALSE)))</f>
        <v>0</v>
      </c>
      <c r="V254" s="189">
        <f t="shared" si="136"/>
        <v>152</v>
      </c>
      <c r="W254" s="189">
        <f t="shared" si="137"/>
        <v>152</v>
      </c>
      <c r="X254" s="189">
        <f t="shared" si="137"/>
        <v>150</v>
      </c>
      <c r="Y254" s="189">
        <f t="shared" si="138"/>
        <v>148</v>
      </c>
      <c r="Z254" s="189">
        <f t="shared" si="139"/>
        <v>152</v>
      </c>
      <c r="AA254" s="189">
        <f t="shared" si="140"/>
        <v>154</v>
      </c>
    </row>
    <row r="255" spans="1:27" ht="18" customHeight="1">
      <c r="A255" s="194" t="s">
        <v>1436</v>
      </c>
      <c r="B255" s="194" t="s">
        <v>1439</v>
      </c>
      <c r="C255" s="197" t="s">
        <v>370</v>
      </c>
      <c r="D255" s="192">
        <f>VLOOKUP($C255,'[7]2.생잔모형인구'!$C$5:$J$499,2,FALSE)</f>
        <v>404</v>
      </c>
      <c r="E255" s="201">
        <f>VLOOKUP($C255,'[7]2.생잔모형인구'!$C$5:$J$499,4,FALSE)</f>
        <v>415</v>
      </c>
      <c r="F255" s="201">
        <f>VLOOKUP($C255,'[7]2.생잔모형인구'!$C$5:$J$499,5,FALSE)</f>
        <v>409</v>
      </c>
      <c r="G255" s="201">
        <f>VLOOKUP($C255,'[7]2.생잔모형인구'!$C$5:$J$499,6,FALSE)</f>
        <v>417</v>
      </c>
      <c r="H255" s="201">
        <f>VLOOKUP($C255,'[7]2.생잔모형인구'!$C$5:$J$499,7,FALSE)</f>
        <v>427</v>
      </c>
      <c r="I255" s="201">
        <f>VLOOKUP($C255,'[7]2.생잔모형인구'!$C$5:$J$499,8,FALSE)</f>
        <v>434</v>
      </c>
      <c r="J255" s="206">
        <f>ROUND(P$5*'[7]2.생잔모형인구'!$E253,0)</f>
        <v>0</v>
      </c>
      <c r="K255" s="206">
        <f>ROUND(Q$5*'[7]2.생잔모형인구'!$E253,0)</f>
        <v>10</v>
      </c>
      <c r="L255" s="206">
        <f>ROUND(R$5*'[7]2.생잔모형인구'!$E253,0)</f>
        <v>10</v>
      </c>
      <c r="M255" s="206">
        <f>ROUND(S$5*'[7]2.생잔모형인구'!$E253,0)</f>
        <v>23</v>
      </c>
      <c r="N255" s="206">
        <f>ROUND(T$5*'[7]2.생잔모형인구'!$E253,0)</f>
        <v>23</v>
      </c>
      <c r="O255" s="206">
        <f>ROUND(U$5*'[7]2.생잔모형인구'!$E253,0)</f>
        <v>23</v>
      </c>
      <c r="P255" s="204">
        <v>0</v>
      </c>
      <c r="Q255" s="204"/>
      <c r="R255" s="206">
        <f>IF(ISERROR(VLOOKUP($C255,'2.사회적인구 행정구역별 집계'!$C$6:$M$73,2,FALSE)),0,(VLOOKUP($C255,'2.사회적인구 행정구역별 집계'!$C$6:$M$73,8,FALSE)-VLOOKUP($C255,'2.사회적인구 행정구역별 집계'!$C$6:$M$73,3,FALSE)))</f>
        <v>0</v>
      </c>
      <c r="S255" s="206">
        <f>IF(ISERROR(VLOOKUP($C255,'2.사회적인구 행정구역별 집계'!$C$6:$M$73,2,FALSE)),0,(VLOOKUP($C255,'2.사회적인구 행정구역별 집계'!$C$6:$M$73,9,FALSE)-VLOOKUP($C255,'2.사회적인구 행정구역별 집계'!$C$6:$M$73,4,FALSE)))</f>
        <v>0</v>
      </c>
      <c r="T255" s="206">
        <f>IF(ISERROR(VLOOKUP($C255,'2.사회적인구 행정구역별 집계'!$C$6:$M$73,2,FALSE)),0,(VLOOKUP($C255,'2.사회적인구 행정구역별 집계'!$C$6:$M$73,10,FALSE)-VLOOKUP($C255,'2.사회적인구 행정구역별 집계'!$C$6:$M$73,5,FALSE)))</f>
        <v>0</v>
      </c>
      <c r="U255" s="206">
        <f>IF(ISERROR(VLOOKUP($C255,'2.사회적인구 행정구역별 집계'!$C$6:$M$73,2,FALSE)),0,(VLOOKUP($C255,'2.사회적인구 행정구역별 집계'!$C$6:$M$73,11,FALSE)-VLOOKUP($C255,'2.사회적인구 행정구역별 집계'!$C$6:$M$73,6,FALSE)))</f>
        <v>0</v>
      </c>
      <c r="V255" s="189">
        <f t="shared" si="136"/>
        <v>404</v>
      </c>
      <c r="W255" s="189">
        <f t="shared" si="137"/>
        <v>405</v>
      </c>
      <c r="X255" s="189">
        <f t="shared" si="137"/>
        <v>399</v>
      </c>
      <c r="Y255" s="189">
        <f t="shared" si="138"/>
        <v>394</v>
      </c>
      <c r="Z255" s="189">
        <f t="shared" si="139"/>
        <v>404</v>
      </c>
      <c r="AA255" s="189">
        <f t="shared" si="140"/>
        <v>411</v>
      </c>
    </row>
    <row r="256" spans="1:27" ht="18" customHeight="1">
      <c r="A256" s="194" t="s">
        <v>1436</v>
      </c>
      <c r="B256" s="194" t="s">
        <v>1439</v>
      </c>
      <c r="C256" s="197" t="s">
        <v>371</v>
      </c>
      <c r="D256" s="192">
        <f>VLOOKUP($C256,'[7]2.생잔모형인구'!$C$5:$J$499,2,FALSE)</f>
        <v>373</v>
      </c>
      <c r="E256" s="201">
        <f>VLOOKUP($C256,'[7]2.생잔모형인구'!$C$5:$J$499,4,FALSE)</f>
        <v>383</v>
      </c>
      <c r="F256" s="201">
        <f>VLOOKUP($C256,'[7]2.생잔모형인구'!$C$5:$J$499,5,FALSE)</f>
        <v>377</v>
      </c>
      <c r="G256" s="201">
        <f>VLOOKUP($C256,'[7]2.생잔모형인구'!$C$5:$J$499,6,FALSE)</f>
        <v>385</v>
      </c>
      <c r="H256" s="201">
        <f>VLOOKUP($C256,'[7]2.생잔모형인구'!$C$5:$J$499,7,FALSE)</f>
        <v>394</v>
      </c>
      <c r="I256" s="201">
        <f>VLOOKUP($C256,'[7]2.생잔모형인구'!$C$5:$J$499,8,FALSE)</f>
        <v>401</v>
      </c>
      <c r="J256" s="206">
        <f>ROUND(P$5*'[7]2.생잔모형인구'!$E254,0)</f>
        <v>0</v>
      </c>
      <c r="K256" s="206">
        <f>ROUND(Q$5*'[7]2.생잔모형인구'!$E254,0)</f>
        <v>10</v>
      </c>
      <c r="L256" s="206">
        <f>ROUND(R$5*'[7]2.생잔모형인구'!$E254,0)</f>
        <v>10</v>
      </c>
      <c r="M256" s="206">
        <f>ROUND(S$5*'[7]2.생잔모형인구'!$E254,0)</f>
        <v>21</v>
      </c>
      <c r="N256" s="206">
        <f>ROUND(T$5*'[7]2.생잔모형인구'!$E254,0)</f>
        <v>21</v>
      </c>
      <c r="O256" s="206">
        <f>ROUND(U$5*'[7]2.생잔모형인구'!$E254,0)</f>
        <v>21</v>
      </c>
      <c r="P256" s="204">
        <v>0</v>
      </c>
      <c r="Q256" s="204"/>
      <c r="R256" s="206">
        <f>IF(ISERROR(VLOOKUP($C256,'2.사회적인구 행정구역별 집계'!$C$6:$M$73,2,FALSE)),0,(VLOOKUP($C256,'2.사회적인구 행정구역별 집계'!$C$6:$M$73,8,FALSE)-VLOOKUP($C256,'2.사회적인구 행정구역별 집계'!$C$6:$M$73,3,FALSE)))</f>
        <v>0</v>
      </c>
      <c r="S256" s="206">
        <f>IF(ISERROR(VLOOKUP($C256,'2.사회적인구 행정구역별 집계'!$C$6:$M$73,2,FALSE)),0,(VLOOKUP($C256,'2.사회적인구 행정구역별 집계'!$C$6:$M$73,9,FALSE)-VLOOKUP($C256,'2.사회적인구 행정구역별 집계'!$C$6:$M$73,4,FALSE)))</f>
        <v>0</v>
      </c>
      <c r="T256" s="206">
        <f>IF(ISERROR(VLOOKUP($C256,'2.사회적인구 행정구역별 집계'!$C$6:$M$73,2,FALSE)),0,(VLOOKUP($C256,'2.사회적인구 행정구역별 집계'!$C$6:$M$73,10,FALSE)-VLOOKUP($C256,'2.사회적인구 행정구역별 집계'!$C$6:$M$73,5,FALSE)))</f>
        <v>0</v>
      </c>
      <c r="U256" s="206">
        <f>IF(ISERROR(VLOOKUP($C256,'2.사회적인구 행정구역별 집계'!$C$6:$M$73,2,FALSE)),0,(VLOOKUP($C256,'2.사회적인구 행정구역별 집계'!$C$6:$M$73,11,FALSE)-VLOOKUP($C256,'2.사회적인구 행정구역별 집계'!$C$6:$M$73,6,FALSE)))</f>
        <v>0</v>
      </c>
      <c r="V256" s="189">
        <f t="shared" si="136"/>
        <v>373</v>
      </c>
      <c r="W256" s="189">
        <f t="shared" si="137"/>
        <v>373</v>
      </c>
      <c r="X256" s="189">
        <f t="shared" si="137"/>
        <v>367</v>
      </c>
      <c r="Y256" s="189">
        <f t="shared" si="138"/>
        <v>364</v>
      </c>
      <c r="Z256" s="189">
        <f t="shared" si="139"/>
        <v>373</v>
      </c>
      <c r="AA256" s="189">
        <f t="shared" si="140"/>
        <v>380</v>
      </c>
    </row>
    <row r="257" spans="1:27" ht="18" customHeight="1">
      <c r="A257" s="194" t="s">
        <v>1436</v>
      </c>
      <c r="B257" s="194" t="s">
        <v>1439</v>
      </c>
      <c r="C257" s="197" t="s">
        <v>372</v>
      </c>
      <c r="D257" s="192">
        <f>VLOOKUP($C257,'[7]2.생잔모형인구'!$C$5:$J$499,2,FALSE)</f>
        <v>194</v>
      </c>
      <c r="E257" s="201">
        <f>VLOOKUP($C257,'[7]2.생잔모형인구'!$C$5:$J$499,4,FALSE)</f>
        <v>199</v>
      </c>
      <c r="F257" s="201">
        <f>VLOOKUP($C257,'[7]2.생잔모형인구'!$C$5:$J$499,5,FALSE)</f>
        <v>196</v>
      </c>
      <c r="G257" s="201">
        <f>VLOOKUP($C257,'[7]2.생잔모형인구'!$C$5:$J$499,6,FALSE)</f>
        <v>200</v>
      </c>
      <c r="H257" s="201">
        <f>VLOOKUP($C257,'[7]2.생잔모형인구'!$C$5:$J$499,7,FALSE)</f>
        <v>205</v>
      </c>
      <c r="I257" s="201">
        <f>VLOOKUP($C257,'[7]2.생잔모형인구'!$C$5:$J$499,8,FALSE)</f>
        <v>208</v>
      </c>
      <c r="J257" s="206">
        <f>ROUND(P$5*'[7]2.생잔모형인구'!$E255,0)</f>
        <v>0</v>
      </c>
      <c r="K257" s="206">
        <f>ROUND(Q$5*'[7]2.생잔모형인구'!$E255,0)</f>
        <v>5</v>
      </c>
      <c r="L257" s="206">
        <f>ROUND(R$5*'[7]2.생잔모형인구'!$E255,0)</f>
        <v>5</v>
      </c>
      <c r="M257" s="206">
        <f>ROUND(S$5*'[7]2.생잔모형인구'!$E255,0)</f>
        <v>11</v>
      </c>
      <c r="N257" s="206">
        <f>ROUND(T$5*'[7]2.생잔모형인구'!$E255,0)</f>
        <v>11</v>
      </c>
      <c r="O257" s="206">
        <f>ROUND(U$5*'[7]2.생잔모형인구'!$E255,0)</f>
        <v>11</v>
      </c>
      <c r="P257" s="204">
        <v>0</v>
      </c>
      <c r="Q257" s="204"/>
      <c r="R257" s="206">
        <f>IF(ISERROR(VLOOKUP($C257,'2.사회적인구 행정구역별 집계'!$C$6:$M$73,2,FALSE)),0,(VLOOKUP($C257,'2.사회적인구 행정구역별 집계'!$C$6:$M$73,8,FALSE)-VLOOKUP($C257,'2.사회적인구 행정구역별 집계'!$C$6:$M$73,3,FALSE)))</f>
        <v>0</v>
      </c>
      <c r="S257" s="206">
        <f>IF(ISERROR(VLOOKUP($C257,'2.사회적인구 행정구역별 집계'!$C$6:$M$73,2,FALSE)),0,(VLOOKUP($C257,'2.사회적인구 행정구역별 집계'!$C$6:$M$73,9,FALSE)-VLOOKUP($C257,'2.사회적인구 행정구역별 집계'!$C$6:$M$73,4,FALSE)))</f>
        <v>0</v>
      </c>
      <c r="T257" s="206">
        <f>IF(ISERROR(VLOOKUP($C257,'2.사회적인구 행정구역별 집계'!$C$6:$M$73,2,FALSE)),0,(VLOOKUP($C257,'2.사회적인구 행정구역별 집계'!$C$6:$M$73,10,FALSE)-VLOOKUP($C257,'2.사회적인구 행정구역별 집계'!$C$6:$M$73,5,FALSE)))</f>
        <v>0</v>
      </c>
      <c r="U257" s="206">
        <f>IF(ISERROR(VLOOKUP($C257,'2.사회적인구 행정구역별 집계'!$C$6:$M$73,2,FALSE)),0,(VLOOKUP($C257,'2.사회적인구 행정구역별 집계'!$C$6:$M$73,11,FALSE)-VLOOKUP($C257,'2.사회적인구 행정구역별 집계'!$C$6:$M$73,6,FALSE)))</f>
        <v>0</v>
      </c>
      <c r="V257" s="189">
        <f t="shared" si="136"/>
        <v>194</v>
      </c>
      <c r="W257" s="189">
        <f t="shared" si="137"/>
        <v>194</v>
      </c>
      <c r="X257" s="189">
        <f t="shared" si="137"/>
        <v>191</v>
      </c>
      <c r="Y257" s="189">
        <f t="shared" si="138"/>
        <v>189</v>
      </c>
      <c r="Z257" s="189">
        <f t="shared" si="139"/>
        <v>194</v>
      </c>
      <c r="AA257" s="189">
        <f t="shared" si="140"/>
        <v>197</v>
      </c>
    </row>
    <row r="258" spans="1:27" ht="18" customHeight="1">
      <c r="A258" s="194" t="s">
        <v>1436</v>
      </c>
      <c r="B258" s="194" t="s">
        <v>1440</v>
      </c>
      <c r="C258" s="197" t="s">
        <v>373</v>
      </c>
      <c r="D258" s="192">
        <f>VLOOKUP($C258,'[7]2.생잔모형인구'!$C$5:$J$499,2,FALSE)</f>
        <v>123</v>
      </c>
      <c r="E258" s="201">
        <f>VLOOKUP($C258,'[7]2.생잔모형인구'!$C$5:$J$499,4,FALSE)</f>
        <v>126</v>
      </c>
      <c r="F258" s="201">
        <f>VLOOKUP($C258,'[7]2.생잔모형인구'!$C$5:$J$499,5,FALSE)</f>
        <v>124</v>
      </c>
      <c r="G258" s="201">
        <f>VLOOKUP($C258,'[7]2.생잔모형인구'!$C$5:$J$499,6,FALSE)</f>
        <v>127</v>
      </c>
      <c r="H258" s="201">
        <f>VLOOKUP($C258,'[7]2.생잔모형인구'!$C$5:$J$499,7,FALSE)</f>
        <v>130</v>
      </c>
      <c r="I258" s="201">
        <f>VLOOKUP($C258,'[7]2.생잔모형인구'!$C$5:$J$499,8,FALSE)</f>
        <v>132</v>
      </c>
      <c r="J258" s="206">
        <f>ROUND(P$5*'[7]2.생잔모형인구'!$E256,0)</f>
        <v>0</v>
      </c>
      <c r="K258" s="206">
        <f>ROUND(Q$5*'[7]2.생잔모형인구'!$E256,0)</f>
        <v>3</v>
      </c>
      <c r="L258" s="206">
        <f>ROUND(R$5*'[7]2.생잔모형인구'!$E256,0)</f>
        <v>3</v>
      </c>
      <c r="M258" s="206">
        <f>ROUND(S$5*'[7]2.생잔모형인구'!$E256,0)</f>
        <v>7</v>
      </c>
      <c r="N258" s="206">
        <f>ROUND(T$5*'[7]2.생잔모형인구'!$E256,0)</f>
        <v>7</v>
      </c>
      <c r="O258" s="206">
        <f>ROUND(U$5*'[7]2.생잔모형인구'!$E256,0)</f>
        <v>7</v>
      </c>
      <c r="P258" s="204">
        <v>0</v>
      </c>
      <c r="Q258" s="204"/>
      <c r="R258" s="206">
        <f>IF(ISERROR(VLOOKUP($C258,'2.사회적인구 행정구역별 집계'!$C$6:$M$73,2,FALSE)),0,(VLOOKUP($C258,'2.사회적인구 행정구역별 집계'!$C$6:$M$73,8,FALSE)-VLOOKUP($C258,'2.사회적인구 행정구역별 집계'!$C$6:$M$73,3,FALSE)))</f>
        <v>0</v>
      </c>
      <c r="S258" s="206">
        <f>IF(ISERROR(VLOOKUP($C258,'2.사회적인구 행정구역별 집계'!$C$6:$M$73,2,FALSE)),0,(VLOOKUP($C258,'2.사회적인구 행정구역별 집계'!$C$6:$M$73,9,FALSE)-VLOOKUP($C258,'2.사회적인구 행정구역별 집계'!$C$6:$M$73,4,FALSE)))</f>
        <v>0</v>
      </c>
      <c r="T258" s="206">
        <f>IF(ISERROR(VLOOKUP($C258,'2.사회적인구 행정구역별 집계'!$C$6:$M$73,2,FALSE)),0,(VLOOKUP($C258,'2.사회적인구 행정구역별 집계'!$C$6:$M$73,10,FALSE)-VLOOKUP($C258,'2.사회적인구 행정구역별 집계'!$C$6:$M$73,5,FALSE)))</f>
        <v>0</v>
      </c>
      <c r="U258" s="206">
        <f>IF(ISERROR(VLOOKUP($C258,'2.사회적인구 행정구역별 집계'!$C$6:$M$73,2,FALSE)),0,(VLOOKUP($C258,'2.사회적인구 행정구역별 집계'!$C$6:$M$73,11,FALSE)-VLOOKUP($C258,'2.사회적인구 행정구역별 집계'!$C$6:$M$73,6,FALSE)))</f>
        <v>0</v>
      </c>
      <c r="V258" s="189">
        <f t="shared" si="136"/>
        <v>123</v>
      </c>
      <c r="W258" s="189">
        <f t="shared" si="137"/>
        <v>123</v>
      </c>
      <c r="X258" s="189">
        <f t="shared" si="137"/>
        <v>121</v>
      </c>
      <c r="Y258" s="189">
        <f t="shared" si="138"/>
        <v>120</v>
      </c>
      <c r="Z258" s="189">
        <f t="shared" si="139"/>
        <v>123</v>
      </c>
      <c r="AA258" s="189">
        <f t="shared" si="140"/>
        <v>125</v>
      </c>
    </row>
    <row r="259" spans="1:27" ht="18" customHeight="1">
      <c r="A259" s="194" t="s">
        <v>1436</v>
      </c>
      <c r="B259" s="194" t="s">
        <v>1440</v>
      </c>
      <c r="C259" s="197" t="s">
        <v>374</v>
      </c>
      <c r="D259" s="192">
        <f>VLOOKUP($C259,'[7]2.생잔모형인구'!$C$5:$J$499,2,FALSE)</f>
        <v>318</v>
      </c>
      <c r="E259" s="201">
        <f>VLOOKUP($C259,'[7]2.생잔모형인구'!$C$5:$J$499,4,FALSE)</f>
        <v>327</v>
      </c>
      <c r="F259" s="201">
        <f>VLOOKUP($C259,'[7]2.생잔모형인구'!$C$5:$J$499,5,FALSE)</f>
        <v>322</v>
      </c>
      <c r="G259" s="201">
        <f>VLOOKUP($C259,'[7]2.생잔모형인구'!$C$5:$J$499,6,FALSE)</f>
        <v>328</v>
      </c>
      <c r="H259" s="201">
        <f>VLOOKUP($C259,'[7]2.생잔모형인구'!$C$5:$J$499,7,FALSE)</f>
        <v>336</v>
      </c>
      <c r="I259" s="201">
        <f>VLOOKUP($C259,'[7]2.생잔모형인구'!$C$5:$J$499,8,FALSE)</f>
        <v>342</v>
      </c>
      <c r="J259" s="206">
        <f>ROUND(P$5*'[7]2.생잔모형인구'!$E257,0)</f>
        <v>0</v>
      </c>
      <c r="K259" s="206">
        <f>ROUND(Q$5*'[7]2.생잔모형인구'!$E257,0)</f>
        <v>8</v>
      </c>
      <c r="L259" s="206">
        <f>ROUND(R$5*'[7]2.생잔모형인구'!$E257,0)</f>
        <v>8</v>
      </c>
      <c r="M259" s="206">
        <f>ROUND(S$5*'[7]2.생잔모형인구'!$E257,0)</f>
        <v>18</v>
      </c>
      <c r="N259" s="206">
        <f>ROUND(T$5*'[7]2.생잔모형인구'!$E257,0)</f>
        <v>18</v>
      </c>
      <c r="O259" s="206">
        <f>ROUND(U$5*'[7]2.생잔모형인구'!$E257,0)</f>
        <v>18</v>
      </c>
      <c r="P259" s="204">
        <v>0</v>
      </c>
      <c r="Q259" s="204"/>
      <c r="R259" s="206">
        <f>IF(ISERROR(VLOOKUP($C259,'2.사회적인구 행정구역별 집계'!$C$6:$M$73,2,FALSE)),0,(VLOOKUP($C259,'2.사회적인구 행정구역별 집계'!$C$6:$M$73,8,FALSE)-VLOOKUP($C259,'2.사회적인구 행정구역별 집계'!$C$6:$M$73,3,FALSE)))</f>
        <v>0</v>
      </c>
      <c r="S259" s="206">
        <f>IF(ISERROR(VLOOKUP($C259,'2.사회적인구 행정구역별 집계'!$C$6:$M$73,2,FALSE)),0,(VLOOKUP($C259,'2.사회적인구 행정구역별 집계'!$C$6:$M$73,9,FALSE)-VLOOKUP($C259,'2.사회적인구 행정구역별 집계'!$C$6:$M$73,4,FALSE)))</f>
        <v>0</v>
      </c>
      <c r="T259" s="206">
        <f>IF(ISERROR(VLOOKUP($C259,'2.사회적인구 행정구역별 집계'!$C$6:$M$73,2,FALSE)),0,(VLOOKUP($C259,'2.사회적인구 행정구역별 집계'!$C$6:$M$73,10,FALSE)-VLOOKUP($C259,'2.사회적인구 행정구역별 집계'!$C$6:$M$73,5,FALSE)))</f>
        <v>0</v>
      </c>
      <c r="U259" s="206">
        <f>IF(ISERROR(VLOOKUP($C259,'2.사회적인구 행정구역별 집계'!$C$6:$M$73,2,FALSE)),0,(VLOOKUP($C259,'2.사회적인구 행정구역별 집계'!$C$6:$M$73,11,FALSE)-VLOOKUP($C259,'2.사회적인구 행정구역별 집계'!$C$6:$M$73,6,FALSE)))</f>
        <v>0</v>
      </c>
      <c r="V259" s="189">
        <f t="shared" si="136"/>
        <v>318</v>
      </c>
      <c r="W259" s="189">
        <f t="shared" si="137"/>
        <v>319</v>
      </c>
      <c r="X259" s="189">
        <f t="shared" si="137"/>
        <v>314</v>
      </c>
      <c r="Y259" s="189">
        <f t="shared" si="138"/>
        <v>310</v>
      </c>
      <c r="Z259" s="189">
        <f t="shared" si="139"/>
        <v>318</v>
      </c>
      <c r="AA259" s="189">
        <f t="shared" si="140"/>
        <v>324</v>
      </c>
    </row>
    <row r="260" spans="1:27" ht="18" customHeight="1">
      <c r="A260" s="194" t="s">
        <v>1436</v>
      </c>
      <c r="B260" s="194" t="s">
        <v>1440</v>
      </c>
      <c r="C260" s="197" t="s">
        <v>375</v>
      </c>
      <c r="D260" s="192">
        <f>VLOOKUP($C260,'[7]2.생잔모형인구'!$C$5:$J$499,2,FALSE)</f>
        <v>148</v>
      </c>
      <c r="E260" s="201">
        <f>VLOOKUP($C260,'[7]2.생잔모형인구'!$C$5:$J$499,4,FALSE)</f>
        <v>152</v>
      </c>
      <c r="F260" s="201">
        <f>VLOOKUP($C260,'[7]2.생잔모형인구'!$C$5:$J$499,5,FALSE)</f>
        <v>150</v>
      </c>
      <c r="G260" s="201">
        <f>VLOOKUP($C260,'[7]2.생잔모형인구'!$C$5:$J$499,6,FALSE)</f>
        <v>153</v>
      </c>
      <c r="H260" s="201">
        <f>VLOOKUP($C260,'[7]2.생잔모형인구'!$C$5:$J$499,7,FALSE)</f>
        <v>156</v>
      </c>
      <c r="I260" s="201">
        <f>VLOOKUP($C260,'[7]2.생잔모형인구'!$C$5:$J$499,8,FALSE)</f>
        <v>159</v>
      </c>
      <c r="J260" s="206">
        <f>ROUND(P$5*'[7]2.생잔모형인구'!$E258,0)</f>
        <v>0</v>
      </c>
      <c r="K260" s="206">
        <f>ROUND(Q$5*'[7]2.생잔모형인구'!$E258,0)</f>
        <v>4</v>
      </c>
      <c r="L260" s="206">
        <f>ROUND(R$5*'[7]2.생잔모형인구'!$E258,0)</f>
        <v>4</v>
      </c>
      <c r="M260" s="206">
        <f>ROUND(S$5*'[7]2.생잔모형인구'!$E258,0)</f>
        <v>8</v>
      </c>
      <c r="N260" s="206">
        <f>ROUND(T$5*'[7]2.생잔모형인구'!$E258,0)</f>
        <v>8</v>
      </c>
      <c r="O260" s="206">
        <f>ROUND(U$5*'[7]2.생잔모형인구'!$E258,0)</f>
        <v>8</v>
      </c>
      <c r="P260" s="204">
        <v>0</v>
      </c>
      <c r="Q260" s="204"/>
      <c r="R260" s="206">
        <f>IF(ISERROR(VLOOKUP($C260,'2.사회적인구 행정구역별 집계'!$C$6:$M$73,2,FALSE)),0,(VLOOKUP($C260,'2.사회적인구 행정구역별 집계'!$C$6:$M$73,8,FALSE)-VLOOKUP($C260,'2.사회적인구 행정구역별 집계'!$C$6:$M$73,3,FALSE)))</f>
        <v>0</v>
      </c>
      <c r="S260" s="206">
        <f>IF(ISERROR(VLOOKUP($C260,'2.사회적인구 행정구역별 집계'!$C$6:$M$73,2,FALSE)),0,(VLOOKUP($C260,'2.사회적인구 행정구역별 집계'!$C$6:$M$73,9,FALSE)-VLOOKUP($C260,'2.사회적인구 행정구역별 집계'!$C$6:$M$73,4,FALSE)))</f>
        <v>0</v>
      </c>
      <c r="T260" s="206">
        <f>IF(ISERROR(VLOOKUP($C260,'2.사회적인구 행정구역별 집계'!$C$6:$M$73,2,FALSE)),0,(VLOOKUP($C260,'2.사회적인구 행정구역별 집계'!$C$6:$M$73,10,FALSE)-VLOOKUP($C260,'2.사회적인구 행정구역별 집계'!$C$6:$M$73,5,FALSE)))</f>
        <v>0</v>
      </c>
      <c r="U260" s="206">
        <f>IF(ISERROR(VLOOKUP($C260,'2.사회적인구 행정구역별 집계'!$C$6:$M$73,2,FALSE)),0,(VLOOKUP($C260,'2.사회적인구 행정구역별 집계'!$C$6:$M$73,11,FALSE)-VLOOKUP($C260,'2.사회적인구 행정구역별 집계'!$C$6:$M$73,6,FALSE)))</f>
        <v>0</v>
      </c>
      <c r="V260" s="189">
        <f t="shared" si="136"/>
        <v>148</v>
      </c>
      <c r="W260" s="189">
        <f t="shared" si="137"/>
        <v>148</v>
      </c>
      <c r="X260" s="189">
        <f t="shared" si="137"/>
        <v>146</v>
      </c>
      <c r="Y260" s="189">
        <f t="shared" si="138"/>
        <v>145</v>
      </c>
      <c r="Z260" s="189">
        <f t="shared" si="139"/>
        <v>148</v>
      </c>
      <c r="AA260" s="189">
        <f t="shared" si="140"/>
        <v>151</v>
      </c>
    </row>
    <row r="261" spans="1:27" ht="18" customHeight="1">
      <c r="A261" s="194" t="s">
        <v>1436</v>
      </c>
      <c r="B261" s="194" t="s">
        <v>1440</v>
      </c>
      <c r="C261" s="197" t="s">
        <v>376</v>
      </c>
      <c r="D261" s="192">
        <f>VLOOKUP($C261,'[7]2.생잔모형인구'!$C$5:$J$499,2,FALSE)</f>
        <v>197</v>
      </c>
      <c r="E261" s="201">
        <f>VLOOKUP($C261,'[7]2.생잔모형인구'!$C$5:$J$499,4,FALSE)</f>
        <v>202</v>
      </c>
      <c r="F261" s="201">
        <f>VLOOKUP($C261,'[7]2.생잔모형인구'!$C$5:$J$499,5,FALSE)</f>
        <v>199</v>
      </c>
      <c r="G261" s="201">
        <f>VLOOKUP($C261,'[7]2.생잔모형인구'!$C$5:$J$499,6,FALSE)</f>
        <v>203</v>
      </c>
      <c r="H261" s="201">
        <f>VLOOKUP($C261,'[7]2.생잔모형인구'!$C$5:$J$499,7,FALSE)</f>
        <v>208</v>
      </c>
      <c r="I261" s="201">
        <f>VLOOKUP($C261,'[7]2.생잔모형인구'!$C$5:$J$499,8,FALSE)</f>
        <v>212</v>
      </c>
      <c r="J261" s="206">
        <f>ROUND(P$5*'[7]2.생잔모형인구'!$E259,0)</f>
        <v>0</v>
      </c>
      <c r="K261" s="206">
        <f>ROUND(Q$5*'[7]2.생잔모형인구'!$E259,0)</f>
        <v>5</v>
      </c>
      <c r="L261" s="206">
        <f>ROUND(R$5*'[7]2.생잔모형인구'!$E259,0)</f>
        <v>5</v>
      </c>
      <c r="M261" s="206">
        <f>ROUND(S$5*'[7]2.생잔모형인구'!$E259,0)</f>
        <v>11</v>
      </c>
      <c r="N261" s="206">
        <f>ROUND(T$5*'[7]2.생잔모형인구'!$E259,0)</f>
        <v>11</v>
      </c>
      <c r="O261" s="206">
        <f>ROUND(U$5*'[7]2.생잔모형인구'!$E259,0)</f>
        <v>11</v>
      </c>
      <c r="P261" s="204">
        <v>0</v>
      </c>
      <c r="Q261" s="204"/>
      <c r="R261" s="206">
        <f>IF(ISERROR(VLOOKUP($C261,'2.사회적인구 행정구역별 집계'!$C$6:$M$73,2,FALSE)),0,(VLOOKUP($C261,'2.사회적인구 행정구역별 집계'!$C$6:$M$73,8,FALSE)-VLOOKUP($C261,'2.사회적인구 행정구역별 집계'!$C$6:$M$73,3,FALSE)))</f>
        <v>0</v>
      </c>
      <c r="S261" s="206">
        <f>IF(ISERROR(VLOOKUP($C261,'2.사회적인구 행정구역별 집계'!$C$6:$M$73,2,FALSE)),0,(VLOOKUP($C261,'2.사회적인구 행정구역별 집계'!$C$6:$M$73,9,FALSE)-VLOOKUP($C261,'2.사회적인구 행정구역별 집계'!$C$6:$M$73,4,FALSE)))</f>
        <v>0</v>
      </c>
      <c r="T261" s="206">
        <f>IF(ISERROR(VLOOKUP($C261,'2.사회적인구 행정구역별 집계'!$C$6:$M$73,2,FALSE)),0,(VLOOKUP($C261,'2.사회적인구 행정구역별 집계'!$C$6:$M$73,10,FALSE)-VLOOKUP($C261,'2.사회적인구 행정구역별 집계'!$C$6:$M$73,5,FALSE)))</f>
        <v>0</v>
      </c>
      <c r="U261" s="206">
        <f>IF(ISERROR(VLOOKUP($C261,'2.사회적인구 행정구역별 집계'!$C$6:$M$73,2,FALSE)),0,(VLOOKUP($C261,'2.사회적인구 행정구역별 집계'!$C$6:$M$73,11,FALSE)-VLOOKUP($C261,'2.사회적인구 행정구역별 집계'!$C$6:$M$73,6,FALSE)))</f>
        <v>0</v>
      </c>
      <c r="V261" s="189">
        <f t="shared" si="136"/>
        <v>197</v>
      </c>
      <c r="W261" s="189">
        <f t="shared" si="137"/>
        <v>197</v>
      </c>
      <c r="X261" s="189">
        <f t="shared" si="137"/>
        <v>194</v>
      </c>
      <c r="Y261" s="189">
        <f t="shared" si="138"/>
        <v>192</v>
      </c>
      <c r="Z261" s="189">
        <f t="shared" si="139"/>
        <v>197</v>
      </c>
      <c r="AA261" s="189">
        <f t="shared" si="140"/>
        <v>201</v>
      </c>
    </row>
    <row r="262" spans="1:27" ht="18" customHeight="1">
      <c r="A262" s="194" t="s">
        <v>1436</v>
      </c>
      <c r="B262" s="194" t="s">
        <v>1441</v>
      </c>
      <c r="C262" s="197" t="s">
        <v>377</v>
      </c>
      <c r="D262" s="192">
        <f>VLOOKUP($C262,'[7]2.생잔모형인구'!$C$5:$J$499,2,FALSE)</f>
        <v>160</v>
      </c>
      <c r="E262" s="201">
        <f>VLOOKUP($C262,'[7]2.생잔모형인구'!$C$5:$J$499,4,FALSE)</f>
        <v>164</v>
      </c>
      <c r="F262" s="201">
        <f>VLOOKUP($C262,'[7]2.생잔모형인구'!$C$5:$J$499,5,FALSE)</f>
        <v>162</v>
      </c>
      <c r="G262" s="201">
        <f>VLOOKUP($C262,'[7]2.생잔모형인구'!$C$5:$J$499,6,FALSE)</f>
        <v>165</v>
      </c>
      <c r="H262" s="201">
        <f>VLOOKUP($C262,'[7]2.생잔모형인구'!$C$5:$J$499,7,FALSE)</f>
        <v>169</v>
      </c>
      <c r="I262" s="201">
        <f>VLOOKUP($C262,'[7]2.생잔모형인구'!$C$5:$J$499,8,FALSE)</f>
        <v>172</v>
      </c>
      <c r="J262" s="206">
        <f>ROUND(P$5*'[7]2.생잔모형인구'!$E260,0)</f>
        <v>0</v>
      </c>
      <c r="K262" s="206">
        <f>ROUND(Q$5*'[7]2.생잔모형인구'!$E260,0)</f>
        <v>4</v>
      </c>
      <c r="L262" s="206">
        <f>ROUND(R$5*'[7]2.생잔모형인구'!$E260,0)</f>
        <v>4</v>
      </c>
      <c r="M262" s="206">
        <f>ROUND(S$5*'[7]2.생잔모형인구'!$E260,0)</f>
        <v>9</v>
      </c>
      <c r="N262" s="206">
        <f>ROUND(T$5*'[7]2.생잔모형인구'!$E260,0)</f>
        <v>9</v>
      </c>
      <c r="O262" s="206">
        <f>ROUND(U$5*'[7]2.생잔모형인구'!$E260,0)</f>
        <v>9</v>
      </c>
      <c r="P262" s="204">
        <v>0</v>
      </c>
      <c r="Q262" s="204"/>
      <c r="R262" s="206">
        <f>IF(ISERROR(VLOOKUP($C262,'2.사회적인구 행정구역별 집계'!$C$6:$M$73,2,FALSE)),0,(VLOOKUP($C262,'2.사회적인구 행정구역별 집계'!$C$6:$M$73,8,FALSE)-VLOOKUP($C262,'2.사회적인구 행정구역별 집계'!$C$6:$M$73,3,FALSE)))</f>
        <v>0</v>
      </c>
      <c r="S262" s="206">
        <f>IF(ISERROR(VLOOKUP($C262,'2.사회적인구 행정구역별 집계'!$C$6:$M$73,2,FALSE)),0,(VLOOKUP($C262,'2.사회적인구 행정구역별 집계'!$C$6:$M$73,9,FALSE)-VLOOKUP($C262,'2.사회적인구 행정구역별 집계'!$C$6:$M$73,4,FALSE)))</f>
        <v>0</v>
      </c>
      <c r="T262" s="206">
        <f>IF(ISERROR(VLOOKUP($C262,'2.사회적인구 행정구역별 집계'!$C$6:$M$73,2,FALSE)),0,(VLOOKUP($C262,'2.사회적인구 행정구역별 집계'!$C$6:$M$73,10,FALSE)-VLOOKUP($C262,'2.사회적인구 행정구역별 집계'!$C$6:$M$73,5,FALSE)))</f>
        <v>0</v>
      </c>
      <c r="U262" s="206">
        <f>IF(ISERROR(VLOOKUP($C262,'2.사회적인구 행정구역별 집계'!$C$6:$M$73,2,FALSE)),0,(VLOOKUP($C262,'2.사회적인구 행정구역별 집계'!$C$6:$M$73,11,FALSE)-VLOOKUP($C262,'2.사회적인구 행정구역별 집계'!$C$6:$M$73,6,FALSE)))</f>
        <v>0</v>
      </c>
      <c r="V262" s="189">
        <f t="shared" si="136"/>
        <v>160</v>
      </c>
      <c r="W262" s="189">
        <f t="shared" si="137"/>
        <v>160</v>
      </c>
      <c r="X262" s="189">
        <f t="shared" si="137"/>
        <v>158</v>
      </c>
      <c r="Y262" s="189">
        <f t="shared" si="138"/>
        <v>156</v>
      </c>
      <c r="Z262" s="189">
        <f t="shared" si="139"/>
        <v>160</v>
      </c>
      <c r="AA262" s="189">
        <f t="shared" si="140"/>
        <v>163</v>
      </c>
    </row>
    <row r="263" spans="1:27" ht="18" customHeight="1">
      <c r="A263" s="194" t="s">
        <v>1436</v>
      </c>
      <c r="B263" s="194" t="s">
        <v>1442</v>
      </c>
      <c r="C263" s="197" t="s">
        <v>378</v>
      </c>
      <c r="D263" s="192">
        <f>VLOOKUP($C263,'[7]2.생잔모형인구'!$C$5:$J$499,2,FALSE)</f>
        <v>72</v>
      </c>
      <c r="E263" s="201">
        <f>VLOOKUP($C263,'[7]2.생잔모형인구'!$C$5:$J$499,4,FALSE)</f>
        <v>74</v>
      </c>
      <c r="F263" s="201">
        <f>VLOOKUP($C263,'[7]2.생잔모형인구'!$C$5:$J$499,5,FALSE)</f>
        <v>73</v>
      </c>
      <c r="G263" s="201">
        <f>VLOOKUP($C263,'[7]2.생잔모형인구'!$C$5:$J$499,6,FALSE)</f>
        <v>74</v>
      </c>
      <c r="H263" s="201">
        <f>VLOOKUP($C263,'[7]2.생잔모형인구'!$C$5:$J$499,7,FALSE)</f>
        <v>76</v>
      </c>
      <c r="I263" s="201">
        <f>VLOOKUP($C263,'[7]2.생잔모형인구'!$C$5:$J$499,8,FALSE)</f>
        <v>77</v>
      </c>
      <c r="J263" s="206">
        <f>ROUND(P$5*'[7]2.생잔모형인구'!$E261,0)</f>
        <v>0</v>
      </c>
      <c r="K263" s="206">
        <f>ROUND(Q$5*'[7]2.생잔모형인구'!$E261,0)</f>
        <v>2</v>
      </c>
      <c r="L263" s="206">
        <f>ROUND(R$5*'[7]2.생잔모형인구'!$E261,0)</f>
        <v>2</v>
      </c>
      <c r="M263" s="206">
        <f>ROUND(S$5*'[7]2.생잔모형인구'!$E261,0)</f>
        <v>4</v>
      </c>
      <c r="N263" s="206">
        <f>ROUND(T$5*'[7]2.생잔모형인구'!$E261,0)</f>
        <v>4</v>
      </c>
      <c r="O263" s="206">
        <f>ROUND(U$5*'[7]2.생잔모형인구'!$E261,0)</f>
        <v>4</v>
      </c>
      <c r="P263" s="204">
        <v>0</v>
      </c>
      <c r="Q263" s="204"/>
      <c r="R263" s="206">
        <f>IF(ISERROR(VLOOKUP($C263,'2.사회적인구 행정구역별 집계'!$C$6:$M$73,2,FALSE)),0,(VLOOKUP($C263,'2.사회적인구 행정구역별 집계'!$C$6:$M$73,8,FALSE)-VLOOKUP($C263,'2.사회적인구 행정구역별 집계'!$C$6:$M$73,3,FALSE)))</f>
        <v>0</v>
      </c>
      <c r="S263" s="206">
        <f>IF(ISERROR(VLOOKUP($C263,'2.사회적인구 행정구역별 집계'!$C$6:$M$73,2,FALSE)),0,(VLOOKUP($C263,'2.사회적인구 행정구역별 집계'!$C$6:$M$73,9,FALSE)-VLOOKUP($C263,'2.사회적인구 행정구역별 집계'!$C$6:$M$73,4,FALSE)))</f>
        <v>0</v>
      </c>
      <c r="T263" s="206">
        <f>IF(ISERROR(VLOOKUP($C263,'2.사회적인구 행정구역별 집계'!$C$6:$M$73,2,FALSE)),0,(VLOOKUP($C263,'2.사회적인구 행정구역별 집계'!$C$6:$M$73,10,FALSE)-VLOOKUP($C263,'2.사회적인구 행정구역별 집계'!$C$6:$M$73,5,FALSE)))</f>
        <v>0</v>
      </c>
      <c r="U263" s="206">
        <f>IF(ISERROR(VLOOKUP($C263,'2.사회적인구 행정구역별 집계'!$C$6:$M$73,2,FALSE)),0,(VLOOKUP($C263,'2.사회적인구 행정구역별 집계'!$C$6:$M$73,11,FALSE)-VLOOKUP($C263,'2.사회적인구 행정구역별 집계'!$C$6:$M$73,6,FALSE)))</f>
        <v>0</v>
      </c>
      <c r="V263" s="189">
        <f t="shared" si="136"/>
        <v>72</v>
      </c>
      <c r="W263" s="189">
        <f t="shared" si="137"/>
        <v>72</v>
      </c>
      <c r="X263" s="189">
        <f t="shared" si="137"/>
        <v>71</v>
      </c>
      <c r="Y263" s="189">
        <f t="shared" si="138"/>
        <v>70</v>
      </c>
      <c r="Z263" s="189">
        <f t="shared" si="139"/>
        <v>72</v>
      </c>
      <c r="AA263" s="189">
        <f t="shared" si="140"/>
        <v>73</v>
      </c>
    </row>
    <row r="264" spans="1:27" ht="18" customHeight="1">
      <c r="A264" s="194" t="s">
        <v>1436</v>
      </c>
      <c r="B264" s="194" t="s">
        <v>1442</v>
      </c>
      <c r="C264" s="197" t="s">
        <v>379</v>
      </c>
      <c r="D264" s="192">
        <f>VLOOKUP($C264,'[7]2.생잔모형인구'!$C$5:$J$499,2,FALSE)</f>
        <v>501</v>
      </c>
      <c r="E264" s="201">
        <f>VLOOKUP($C264,'[7]2.생잔모형인구'!$C$5:$J$499,4,FALSE)</f>
        <v>515</v>
      </c>
      <c r="F264" s="201">
        <f>VLOOKUP($C264,'[7]2.생잔모형인구'!$C$5:$J$499,5,FALSE)</f>
        <v>507</v>
      </c>
      <c r="G264" s="201">
        <f>VLOOKUP($C264,'[7]2.생잔모형인구'!$C$5:$J$499,6,FALSE)</f>
        <v>517</v>
      </c>
      <c r="H264" s="201">
        <f>VLOOKUP($C264,'[7]2.생잔모형인구'!$C$5:$J$499,7,FALSE)</f>
        <v>529</v>
      </c>
      <c r="I264" s="201">
        <f>VLOOKUP($C264,'[7]2.생잔모형인구'!$C$5:$J$499,8,FALSE)</f>
        <v>538</v>
      </c>
      <c r="J264" s="206">
        <f>ROUND(P$5*'[7]2.생잔모형인구'!$E262,0)</f>
        <v>0</v>
      </c>
      <c r="K264" s="206">
        <f>ROUND(Q$5*'[7]2.생잔모형인구'!$E262,0)</f>
        <v>13</v>
      </c>
      <c r="L264" s="206">
        <f>ROUND(R$5*'[7]2.생잔모형인구'!$E262,0)</f>
        <v>13</v>
      </c>
      <c r="M264" s="206">
        <f>ROUND(S$5*'[7]2.생잔모형인구'!$E262,0)</f>
        <v>29</v>
      </c>
      <c r="N264" s="206">
        <f>ROUND(T$5*'[7]2.생잔모형인구'!$E262,0)</f>
        <v>29</v>
      </c>
      <c r="O264" s="206">
        <f>ROUND(U$5*'[7]2.생잔모형인구'!$E262,0)</f>
        <v>29</v>
      </c>
      <c r="P264" s="204">
        <v>0</v>
      </c>
      <c r="Q264" s="204"/>
      <c r="R264" s="206">
        <f>IF(ISERROR(VLOOKUP($C264,'2.사회적인구 행정구역별 집계'!$C$6:$M$73,2,FALSE)),0,(VLOOKUP($C264,'2.사회적인구 행정구역별 집계'!$C$6:$M$73,8,FALSE)-VLOOKUP($C264,'2.사회적인구 행정구역별 집계'!$C$6:$M$73,3,FALSE)))</f>
        <v>0</v>
      </c>
      <c r="S264" s="206">
        <f>IF(ISERROR(VLOOKUP($C264,'2.사회적인구 행정구역별 집계'!$C$6:$M$73,2,FALSE)),0,(VLOOKUP($C264,'2.사회적인구 행정구역별 집계'!$C$6:$M$73,9,FALSE)-VLOOKUP($C264,'2.사회적인구 행정구역별 집계'!$C$6:$M$73,4,FALSE)))</f>
        <v>0</v>
      </c>
      <c r="T264" s="206">
        <f>IF(ISERROR(VLOOKUP($C264,'2.사회적인구 행정구역별 집계'!$C$6:$M$73,2,FALSE)),0,(VLOOKUP($C264,'2.사회적인구 행정구역별 집계'!$C$6:$M$73,10,FALSE)-VLOOKUP($C264,'2.사회적인구 행정구역별 집계'!$C$6:$M$73,5,FALSE)))</f>
        <v>0</v>
      </c>
      <c r="U264" s="206">
        <f>IF(ISERROR(VLOOKUP($C264,'2.사회적인구 행정구역별 집계'!$C$6:$M$73,2,FALSE)),0,(VLOOKUP($C264,'2.사회적인구 행정구역별 집계'!$C$6:$M$73,11,FALSE)-VLOOKUP($C264,'2.사회적인구 행정구역별 집계'!$C$6:$M$73,6,FALSE)))</f>
        <v>0</v>
      </c>
      <c r="V264" s="189">
        <f t="shared" si="136"/>
        <v>501</v>
      </c>
      <c r="W264" s="189">
        <f t="shared" si="137"/>
        <v>502</v>
      </c>
      <c r="X264" s="189">
        <f t="shared" si="137"/>
        <v>494</v>
      </c>
      <c r="Y264" s="189">
        <f t="shared" si="138"/>
        <v>488</v>
      </c>
      <c r="Z264" s="189">
        <f t="shared" si="139"/>
        <v>500</v>
      </c>
      <c r="AA264" s="189">
        <f t="shared" si="140"/>
        <v>509</v>
      </c>
    </row>
    <row r="265" spans="1:27" ht="18" customHeight="1">
      <c r="A265" s="194" t="s">
        <v>1436</v>
      </c>
      <c r="B265" s="194" t="s">
        <v>1443</v>
      </c>
      <c r="C265" s="197" t="s">
        <v>380</v>
      </c>
      <c r="D265" s="192">
        <f>VLOOKUP($C265,'[7]2.생잔모형인구'!$C$5:$J$499,2,FALSE)</f>
        <v>100</v>
      </c>
      <c r="E265" s="201">
        <f>VLOOKUP($C265,'[7]2.생잔모형인구'!$C$5:$J$499,4,FALSE)</f>
        <v>103</v>
      </c>
      <c r="F265" s="201">
        <f>VLOOKUP($C265,'[7]2.생잔모형인구'!$C$5:$J$499,5,FALSE)</f>
        <v>101</v>
      </c>
      <c r="G265" s="201">
        <f>VLOOKUP($C265,'[7]2.생잔모형인구'!$C$5:$J$499,6,FALSE)</f>
        <v>103</v>
      </c>
      <c r="H265" s="201">
        <f>VLOOKUP($C265,'[7]2.생잔모형인구'!$C$5:$J$499,7,FALSE)</f>
        <v>106</v>
      </c>
      <c r="I265" s="201">
        <f>VLOOKUP($C265,'[7]2.생잔모형인구'!$C$5:$J$499,8,FALSE)</f>
        <v>107</v>
      </c>
      <c r="J265" s="206">
        <f>ROUND(P$5*'[7]2.생잔모형인구'!$E263,0)</f>
        <v>0</v>
      </c>
      <c r="K265" s="206">
        <f>ROUND(Q$5*'[7]2.생잔모형인구'!$E263,0)</f>
        <v>3</v>
      </c>
      <c r="L265" s="206">
        <f>ROUND(R$5*'[7]2.생잔모형인구'!$E263,0)</f>
        <v>3</v>
      </c>
      <c r="M265" s="206">
        <f>ROUND(S$5*'[7]2.생잔모형인구'!$E263,0)</f>
        <v>6</v>
      </c>
      <c r="N265" s="206">
        <f>ROUND(T$5*'[7]2.생잔모형인구'!$E263,0)</f>
        <v>6</v>
      </c>
      <c r="O265" s="206">
        <f>ROUND(U$5*'[7]2.생잔모형인구'!$E263,0)</f>
        <v>6</v>
      </c>
      <c r="P265" s="204">
        <v>0</v>
      </c>
      <c r="Q265" s="204"/>
      <c r="R265" s="206">
        <f>IF(ISERROR(VLOOKUP($C265,'2.사회적인구 행정구역별 집계'!$C$6:$M$73,2,FALSE)),0,(VLOOKUP($C265,'2.사회적인구 행정구역별 집계'!$C$6:$M$73,8,FALSE)-VLOOKUP($C265,'2.사회적인구 행정구역별 집계'!$C$6:$M$73,3,FALSE)))</f>
        <v>0</v>
      </c>
      <c r="S265" s="206">
        <f>IF(ISERROR(VLOOKUP($C265,'2.사회적인구 행정구역별 집계'!$C$6:$M$73,2,FALSE)),0,(VLOOKUP($C265,'2.사회적인구 행정구역별 집계'!$C$6:$M$73,9,FALSE)-VLOOKUP($C265,'2.사회적인구 행정구역별 집계'!$C$6:$M$73,4,FALSE)))</f>
        <v>0</v>
      </c>
      <c r="T265" s="206">
        <f>IF(ISERROR(VLOOKUP($C265,'2.사회적인구 행정구역별 집계'!$C$6:$M$73,2,FALSE)),0,(VLOOKUP($C265,'2.사회적인구 행정구역별 집계'!$C$6:$M$73,10,FALSE)-VLOOKUP($C265,'2.사회적인구 행정구역별 집계'!$C$6:$M$73,5,FALSE)))</f>
        <v>0</v>
      </c>
      <c r="U265" s="206">
        <f>IF(ISERROR(VLOOKUP($C265,'2.사회적인구 행정구역별 집계'!$C$6:$M$73,2,FALSE)),0,(VLOOKUP($C265,'2.사회적인구 행정구역별 집계'!$C$6:$M$73,11,FALSE)-VLOOKUP($C265,'2.사회적인구 행정구역별 집계'!$C$6:$M$73,6,FALSE)))</f>
        <v>0</v>
      </c>
      <c r="V265" s="189">
        <f t="shared" si="136"/>
        <v>100</v>
      </c>
      <c r="W265" s="189">
        <f t="shared" si="137"/>
        <v>100</v>
      </c>
      <c r="X265" s="189">
        <f t="shared" si="137"/>
        <v>98</v>
      </c>
      <c r="Y265" s="189">
        <f t="shared" si="138"/>
        <v>97</v>
      </c>
      <c r="Z265" s="189">
        <f t="shared" si="139"/>
        <v>100</v>
      </c>
      <c r="AA265" s="189">
        <f t="shared" si="140"/>
        <v>101</v>
      </c>
    </row>
    <row r="266" spans="1:27" ht="18" customHeight="1">
      <c r="A266" s="194" t="s">
        <v>1436</v>
      </c>
      <c r="B266" s="194" t="s">
        <v>1443</v>
      </c>
      <c r="C266" s="197" t="s">
        <v>1444</v>
      </c>
      <c r="D266" s="192">
        <f>VLOOKUP($C266,'[7]2.생잔모형인구'!$C$5:$J$499,2,FALSE)</f>
        <v>117</v>
      </c>
      <c r="E266" s="201">
        <f>VLOOKUP($C266,'[7]2.생잔모형인구'!$C$5:$J$499,4,FALSE)</f>
        <v>120</v>
      </c>
      <c r="F266" s="201">
        <f>VLOOKUP($C266,'[7]2.생잔모형인구'!$C$5:$J$499,5,FALSE)</f>
        <v>118</v>
      </c>
      <c r="G266" s="201">
        <f>VLOOKUP($C266,'[7]2.생잔모형인구'!$C$5:$J$499,6,FALSE)</f>
        <v>121</v>
      </c>
      <c r="H266" s="201">
        <f>VLOOKUP($C266,'[7]2.생잔모형인구'!$C$5:$J$499,7,FALSE)</f>
        <v>124</v>
      </c>
      <c r="I266" s="201">
        <f>VLOOKUP($C266,'[7]2.생잔모형인구'!$C$5:$J$499,8,FALSE)</f>
        <v>126</v>
      </c>
      <c r="J266" s="206">
        <f>ROUND(P$5*'[7]2.생잔모형인구'!$E264,0)</f>
        <v>0</v>
      </c>
      <c r="K266" s="206">
        <f>ROUND(Q$5*'[7]2.생잔모형인구'!$E264,0)</f>
        <v>3</v>
      </c>
      <c r="L266" s="206">
        <f>ROUND(R$5*'[7]2.생잔모형인구'!$E264,0)</f>
        <v>3</v>
      </c>
      <c r="M266" s="206">
        <f>ROUND(S$5*'[7]2.생잔모형인구'!$E264,0)</f>
        <v>7</v>
      </c>
      <c r="N266" s="206">
        <f>ROUND(T$5*'[7]2.생잔모형인구'!$E264,0)</f>
        <v>7</v>
      </c>
      <c r="O266" s="206">
        <f>ROUND(U$5*'[7]2.생잔모형인구'!$E264,0)</f>
        <v>7</v>
      </c>
      <c r="P266" s="204">
        <v>0</v>
      </c>
      <c r="Q266" s="204"/>
      <c r="R266" s="206">
        <f>IF(ISERROR(VLOOKUP($C266,'2.사회적인구 행정구역별 집계'!$C$6:$M$73,2,FALSE)),0,(VLOOKUP($C266,'2.사회적인구 행정구역별 집계'!$C$6:$M$73,8,FALSE)-VLOOKUP($C266,'2.사회적인구 행정구역별 집계'!$C$6:$M$73,3,FALSE)))</f>
        <v>0</v>
      </c>
      <c r="S266" s="206">
        <f>IF(ISERROR(VLOOKUP($C266,'2.사회적인구 행정구역별 집계'!$C$6:$M$73,2,FALSE)),0,(VLOOKUP($C266,'2.사회적인구 행정구역별 집계'!$C$6:$M$73,9,FALSE)-VLOOKUP($C266,'2.사회적인구 행정구역별 집계'!$C$6:$M$73,4,FALSE)))</f>
        <v>0</v>
      </c>
      <c r="T266" s="206">
        <f>IF(ISERROR(VLOOKUP($C266,'2.사회적인구 행정구역별 집계'!$C$6:$M$73,2,FALSE)),0,(VLOOKUP($C266,'2.사회적인구 행정구역별 집계'!$C$6:$M$73,10,FALSE)-VLOOKUP($C266,'2.사회적인구 행정구역별 집계'!$C$6:$M$73,5,FALSE)))</f>
        <v>0</v>
      </c>
      <c r="U266" s="206">
        <f>IF(ISERROR(VLOOKUP($C266,'2.사회적인구 행정구역별 집계'!$C$6:$M$73,2,FALSE)),0,(VLOOKUP($C266,'2.사회적인구 행정구역별 집계'!$C$6:$M$73,11,FALSE)-VLOOKUP($C266,'2.사회적인구 행정구역별 집계'!$C$6:$M$73,6,FALSE)))</f>
        <v>0</v>
      </c>
      <c r="V266" s="189">
        <f t="shared" si="136"/>
        <v>117</v>
      </c>
      <c r="W266" s="189">
        <f t="shared" si="137"/>
        <v>117</v>
      </c>
      <c r="X266" s="189">
        <f t="shared" si="137"/>
        <v>115</v>
      </c>
      <c r="Y266" s="189">
        <f t="shared" si="138"/>
        <v>114</v>
      </c>
      <c r="Z266" s="189">
        <f t="shared" si="139"/>
        <v>117</v>
      </c>
      <c r="AA266" s="189">
        <f t="shared" si="140"/>
        <v>119</v>
      </c>
    </row>
    <row r="267" spans="1:27" ht="18" customHeight="1">
      <c r="A267" s="194" t="s">
        <v>1436</v>
      </c>
      <c r="B267" s="194" t="s">
        <v>1445</v>
      </c>
      <c r="C267" s="197" t="s">
        <v>1446</v>
      </c>
      <c r="D267" s="192">
        <f>VLOOKUP($C267,'[7]2.생잔모형인구'!$C$5:$J$499,2,FALSE)</f>
        <v>172</v>
      </c>
      <c r="E267" s="201">
        <f>VLOOKUP($C267,'[7]2.생잔모형인구'!$C$5:$J$499,4,FALSE)</f>
        <v>177</v>
      </c>
      <c r="F267" s="201">
        <f>VLOOKUP($C267,'[7]2.생잔모형인구'!$C$5:$J$499,5,FALSE)</f>
        <v>174</v>
      </c>
      <c r="G267" s="201">
        <f>VLOOKUP($C267,'[7]2.생잔모형인구'!$C$5:$J$499,6,FALSE)</f>
        <v>178</v>
      </c>
      <c r="H267" s="201">
        <f>VLOOKUP($C267,'[7]2.생잔모형인구'!$C$5:$J$499,7,FALSE)</f>
        <v>182</v>
      </c>
      <c r="I267" s="201">
        <f>VLOOKUP($C267,'[7]2.생잔모형인구'!$C$5:$J$499,8,FALSE)</f>
        <v>185</v>
      </c>
      <c r="J267" s="206">
        <f>ROUND(P$5*'[7]2.생잔모형인구'!$E265,0)</f>
        <v>0</v>
      </c>
      <c r="K267" s="206">
        <f>ROUND(Q$5*'[7]2.생잔모형인구'!$E265,0)</f>
        <v>4</v>
      </c>
      <c r="L267" s="206">
        <f>ROUND(R$5*'[7]2.생잔모형인구'!$E265,0)</f>
        <v>4</v>
      </c>
      <c r="M267" s="206">
        <f>ROUND(S$5*'[7]2.생잔모형인구'!$E265,0)</f>
        <v>10</v>
      </c>
      <c r="N267" s="206">
        <f>ROUND(T$5*'[7]2.생잔모형인구'!$E265,0)</f>
        <v>10</v>
      </c>
      <c r="O267" s="206">
        <f>ROUND(U$5*'[7]2.생잔모형인구'!$E265,0)</f>
        <v>10</v>
      </c>
      <c r="P267" s="204">
        <v>0</v>
      </c>
      <c r="Q267" s="204"/>
      <c r="R267" s="206">
        <f>IF(ISERROR(VLOOKUP($C267,'2.사회적인구 행정구역별 집계'!$C$6:$M$73,2,FALSE)),0,(VLOOKUP($C267,'2.사회적인구 행정구역별 집계'!$C$6:$M$73,8,FALSE)-VLOOKUP($C267,'2.사회적인구 행정구역별 집계'!$C$6:$M$73,3,FALSE)))</f>
        <v>0</v>
      </c>
      <c r="S267" s="206">
        <f>IF(ISERROR(VLOOKUP($C267,'2.사회적인구 행정구역별 집계'!$C$6:$M$73,2,FALSE)),0,(VLOOKUP($C267,'2.사회적인구 행정구역별 집계'!$C$6:$M$73,9,FALSE)-VLOOKUP($C267,'2.사회적인구 행정구역별 집계'!$C$6:$M$73,4,FALSE)))</f>
        <v>0</v>
      </c>
      <c r="T267" s="206">
        <f>IF(ISERROR(VLOOKUP($C267,'2.사회적인구 행정구역별 집계'!$C$6:$M$73,2,FALSE)),0,(VLOOKUP($C267,'2.사회적인구 행정구역별 집계'!$C$6:$M$73,10,FALSE)-VLOOKUP($C267,'2.사회적인구 행정구역별 집계'!$C$6:$M$73,5,FALSE)))</f>
        <v>0</v>
      </c>
      <c r="U267" s="206">
        <f>IF(ISERROR(VLOOKUP($C267,'2.사회적인구 행정구역별 집계'!$C$6:$M$73,2,FALSE)),0,(VLOOKUP($C267,'2.사회적인구 행정구역별 집계'!$C$6:$M$73,11,FALSE)-VLOOKUP($C267,'2.사회적인구 행정구역별 집계'!$C$6:$M$73,6,FALSE)))</f>
        <v>0</v>
      </c>
      <c r="V267" s="189">
        <f t="shared" si="136"/>
        <v>172</v>
      </c>
      <c r="W267" s="189">
        <f t="shared" si="137"/>
        <v>173</v>
      </c>
      <c r="X267" s="189">
        <f t="shared" si="137"/>
        <v>170</v>
      </c>
      <c r="Y267" s="189">
        <f t="shared" si="138"/>
        <v>168</v>
      </c>
      <c r="Z267" s="189">
        <f t="shared" si="139"/>
        <v>172</v>
      </c>
      <c r="AA267" s="189">
        <f t="shared" si="140"/>
        <v>175</v>
      </c>
    </row>
    <row r="268" spans="1:27" ht="18" customHeight="1">
      <c r="A268" s="194" t="s">
        <v>1436</v>
      </c>
      <c r="B268" s="194" t="s">
        <v>1445</v>
      </c>
      <c r="C268" s="197" t="s">
        <v>1447</v>
      </c>
      <c r="D268" s="192">
        <f>VLOOKUP($C268,'[7]2.생잔모형인구'!$C$5:$J$499,2,FALSE)</f>
        <v>92</v>
      </c>
      <c r="E268" s="201">
        <f>VLOOKUP($C268,'[7]2.생잔모형인구'!$C$5:$J$499,4,FALSE)</f>
        <v>95</v>
      </c>
      <c r="F268" s="201">
        <f>VLOOKUP($C268,'[7]2.생잔모형인구'!$C$5:$J$499,5,FALSE)</f>
        <v>93</v>
      </c>
      <c r="G268" s="201">
        <f>VLOOKUP($C268,'[7]2.생잔모형인구'!$C$5:$J$499,6,FALSE)</f>
        <v>95</v>
      </c>
      <c r="H268" s="201">
        <f>VLOOKUP($C268,'[7]2.생잔모형인구'!$C$5:$J$499,7,FALSE)</f>
        <v>97</v>
      </c>
      <c r="I268" s="201">
        <f>VLOOKUP($C268,'[7]2.생잔모형인구'!$C$5:$J$499,8,FALSE)</f>
        <v>99</v>
      </c>
      <c r="J268" s="206">
        <f>ROUND(P$5*'[7]2.생잔모형인구'!$E266,0)</f>
        <v>0</v>
      </c>
      <c r="K268" s="206">
        <f>ROUND(Q$5*'[7]2.생잔모형인구'!$E266,0)</f>
        <v>2</v>
      </c>
      <c r="L268" s="206">
        <f>ROUND(R$5*'[7]2.생잔모형인구'!$E266,0)</f>
        <v>2</v>
      </c>
      <c r="M268" s="206">
        <f>ROUND(S$5*'[7]2.생잔모형인구'!$E266,0)</f>
        <v>5</v>
      </c>
      <c r="N268" s="206">
        <f>ROUND(T$5*'[7]2.생잔모형인구'!$E266,0)</f>
        <v>5</v>
      </c>
      <c r="O268" s="206">
        <f>ROUND(U$5*'[7]2.생잔모형인구'!$E266,0)</f>
        <v>5</v>
      </c>
      <c r="P268" s="204">
        <v>0</v>
      </c>
      <c r="Q268" s="204"/>
      <c r="R268" s="206">
        <f>IF(ISERROR(VLOOKUP($C268,'2.사회적인구 행정구역별 집계'!$C$6:$M$73,2,FALSE)),0,(VLOOKUP($C268,'2.사회적인구 행정구역별 집계'!$C$6:$M$73,8,FALSE)-VLOOKUP($C268,'2.사회적인구 행정구역별 집계'!$C$6:$M$73,3,FALSE)))</f>
        <v>0</v>
      </c>
      <c r="S268" s="206">
        <f>IF(ISERROR(VLOOKUP($C268,'2.사회적인구 행정구역별 집계'!$C$6:$M$73,2,FALSE)),0,(VLOOKUP($C268,'2.사회적인구 행정구역별 집계'!$C$6:$M$73,9,FALSE)-VLOOKUP($C268,'2.사회적인구 행정구역별 집계'!$C$6:$M$73,4,FALSE)))</f>
        <v>0</v>
      </c>
      <c r="T268" s="206">
        <f>IF(ISERROR(VLOOKUP($C268,'2.사회적인구 행정구역별 집계'!$C$6:$M$73,2,FALSE)),0,(VLOOKUP($C268,'2.사회적인구 행정구역별 집계'!$C$6:$M$73,10,FALSE)-VLOOKUP($C268,'2.사회적인구 행정구역별 집계'!$C$6:$M$73,5,FALSE)))</f>
        <v>0</v>
      </c>
      <c r="U268" s="206">
        <f>IF(ISERROR(VLOOKUP($C268,'2.사회적인구 행정구역별 집계'!$C$6:$M$73,2,FALSE)),0,(VLOOKUP($C268,'2.사회적인구 행정구역별 집계'!$C$6:$M$73,11,FALSE)-VLOOKUP($C268,'2.사회적인구 행정구역별 집계'!$C$6:$M$73,6,FALSE)))</f>
        <v>0</v>
      </c>
      <c r="V268" s="189">
        <f t="shared" si="136"/>
        <v>92</v>
      </c>
      <c r="W268" s="189">
        <f t="shared" si="137"/>
        <v>93</v>
      </c>
      <c r="X268" s="189">
        <f t="shared" si="137"/>
        <v>91</v>
      </c>
      <c r="Y268" s="189">
        <f t="shared" si="138"/>
        <v>90</v>
      </c>
      <c r="Z268" s="189">
        <f t="shared" si="139"/>
        <v>92</v>
      </c>
      <c r="AA268" s="189">
        <f t="shared" si="140"/>
        <v>94</v>
      </c>
    </row>
    <row r="269" spans="1:27" ht="18" customHeight="1">
      <c r="A269" s="194" t="s">
        <v>1436</v>
      </c>
      <c r="B269" s="198" t="s">
        <v>384</v>
      </c>
      <c r="C269" s="197" t="s">
        <v>1448</v>
      </c>
      <c r="D269" s="192">
        <f>VLOOKUP($C269,'[7]2.생잔모형인구'!$C$5:$J$499,2,FALSE)</f>
        <v>176</v>
      </c>
      <c r="E269" s="201">
        <f>VLOOKUP($C269,'[7]2.생잔모형인구'!$C$5:$J$499,4,FALSE)</f>
        <v>181</v>
      </c>
      <c r="F269" s="201">
        <f>VLOOKUP($C269,'[7]2.생잔모형인구'!$C$5:$J$499,5,FALSE)</f>
        <v>178</v>
      </c>
      <c r="G269" s="201">
        <f>VLOOKUP($C269,'[7]2.생잔모형인구'!$C$5:$J$499,6,FALSE)</f>
        <v>182</v>
      </c>
      <c r="H269" s="201">
        <f>VLOOKUP($C269,'[7]2.생잔모형인구'!$C$5:$J$499,7,FALSE)</f>
        <v>186</v>
      </c>
      <c r="I269" s="201">
        <f>VLOOKUP($C269,'[7]2.생잔모형인구'!$C$5:$J$499,8,FALSE)</f>
        <v>189</v>
      </c>
      <c r="J269" s="206">
        <f>ROUND(P$5*'[7]2.생잔모형인구'!$E267,0)</f>
        <v>0</v>
      </c>
      <c r="K269" s="206">
        <f>ROUND(Q$5*'[7]2.생잔모형인구'!$E267,0)</f>
        <v>5</v>
      </c>
      <c r="L269" s="206">
        <f>ROUND(R$5*'[7]2.생잔모형인구'!$E267,0)</f>
        <v>5</v>
      </c>
      <c r="M269" s="206">
        <f>ROUND(S$5*'[7]2.생잔모형인구'!$E267,0)</f>
        <v>10</v>
      </c>
      <c r="N269" s="206">
        <f>ROUND(T$5*'[7]2.생잔모형인구'!$E267,0)</f>
        <v>10</v>
      </c>
      <c r="O269" s="206">
        <f>ROUND(U$5*'[7]2.생잔모형인구'!$E267,0)</f>
        <v>10</v>
      </c>
      <c r="P269" s="204">
        <v>0</v>
      </c>
      <c r="Q269" s="204"/>
      <c r="R269" s="206">
        <f>IF(ISERROR(VLOOKUP($C269,'2.사회적인구 행정구역별 집계'!$C$6:$M$73,2,FALSE)),0,(VLOOKUP($C269,'2.사회적인구 행정구역별 집계'!$C$6:$M$73,8,FALSE)-VLOOKUP($C269,'2.사회적인구 행정구역별 집계'!$C$6:$M$73,3,FALSE)))</f>
        <v>0</v>
      </c>
      <c r="S269" s="206">
        <f>IF(ISERROR(VLOOKUP($C269,'2.사회적인구 행정구역별 집계'!$C$6:$M$73,2,FALSE)),0,(VLOOKUP($C269,'2.사회적인구 행정구역별 집계'!$C$6:$M$73,9,FALSE)-VLOOKUP($C269,'2.사회적인구 행정구역별 집계'!$C$6:$M$73,4,FALSE)))</f>
        <v>0</v>
      </c>
      <c r="T269" s="206">
        <f>IF(ISERROR(VLOOKUP($C269,'2.사회적인구 행정구역별 집계'!$C$6:$M$73,2,FALSE)),0,(VLOOKUP($C269,'2.사회적인구 행정구역별 집계'!$C$6:$M$73,10,FALSE)-VLOOKUP($C269,'2.사회적인구 행정구역별 집계'!$C$6:$M$73,5,FALSE)))</f>
        <v>0</v>
      </c>
      <c r="U269" s="206">
        <f>IF(ISERROR(VLOOKUP($C269,'2.사회적인구 행정구역별 집계'!$C$6:$M$73,2,FALSE)),0,(VLOOKUP($C269,'2.사회적인구 행정구역별 집계'!$C$6:$M$73,11,FALSE)-VLOOKUP($C269,'2.사회적인구 행정구역별 집계'!$C$6:$M$73,6,FALSE)))</f>
        <v>0</v>
      </c>
      <c r="V269" s="189">
        <f t="shared" si="136"/>
        <v>176</v>
      </c>
      <c r="W269" s="189">
        <f t="shared" si="137"/>
        <v>176</v>
      </c>
      <c r="X269" s="189">
        <f t="shared" si="137"/>
        <v>173</v>
      </c>
      <c r="Y269" s="189">
        <f t="shared" si="138"/>
        <v>172</v>
      </c>
      <c r="Z269" s="189">
        <f t="shared" si="139"/>
        <v>176</v>
      </c>
      <c r="AA269" s="189">
        <f t="shared" si="140"/>
        <v>179</v>
      </c>
    </row>
    <row r="270" spans="1:27" ht="18" customHeight="1">
      <c r="A270" s="194" t="s">
        <v>1436</v>
      </c>
      <c r="B270" s="194" t="s">
        <v>1449</v>
      </c>
      <c r="C270" s="197" t="s">
        <v>1450</v>
      </c>
      <c r="D270" s="192">
        <f>VLOOKUP($C270,'[7]2.생잔모형인구'!$C$5:$J$499,2,FALSE)</f>
        <v>226</v>
      </c>
      <c r="E270" s="201">
        <f>VLOOKUP($C270,'[7]2.생잔모형인구'!$C$5:$J$499,4,FALSE)</f>
        <v>232</v>
      </c>
      <c r="F270" s="201">
        <f>VLOOKUP($C270,'[7]2.생잔모형인구'!$C$5:$J$499,5,FALSE)</f>
        <v>229</v>
      </c>
      <c r="G270" s="201">
        <f>VLOOKUP($C270,'[7]2.생잔모형인구'!$C$5:$J$499,6,FALSE)</f>
        <v>233</v>
      </c>
      <c r="H270" s="201">
        <f>VLOOKUP($C270,'[7]2.생잔모형인구'!$C$5:$J$499,7,FALSE)</f>
        <v>239</v>
      </c>
      <c r="I270" s="201">
        <f>VLOOKUP($C270,'[7]2.생잔모형인구'!$C$5:$J$499,8,FALSE)</f>
        <v>243</v>
      </c>
      <c r="J270" s="206">
        <f>ROUND(P$5*'[7]2.생잔모형인구'!$E268,0)</f>
        <v>0</v>
      </c>
      <c r="K270" s="206">
        <f>ROUND(Q$5*'[7]2.생잔모형인구'!$E268,0)</f>
        <v>6</v>
      </c>
      <c r="L270" s="206">
        <f>ROUND(R$5*'[7]2.생잔모형인구'!$E268,0)</f>
        <v>6</v>
      </c>
      <c r="M270" s="206">
        <f>ROUND(S$5*'[7]2.생잔모형인구'!$E268,0)</f>
        <v>13</v>
      </c>
      <c r="N270" s="206">
        <f>ROUND(T$5*'[7]2.생잔모형인구'!$E268,0)</f>
        <v>13</v>
      </c>
      <c r="O270" s="206">
        <f>ROUND(U$5*'[7]2.생잔모형인구'!$E268,0)</f>
        <v>13</v>
      </c>
      <c r="P270" s="204">
        <v>0</v>
      </c>
      <c r="Q270" s="204"/>
      <c r="R270" s="206">
        <f>IF(ISERROR(VLOOKUP($C270,'2.사회적인구 행정구역별 집계'!$C$6:$M$73,2,FALSE)),0,(VLOOKUP($C270,'2.사회적인구 행정구역별 집계'!$C$6:$M$73,8,FALSE)-VLOOKUP($C270,'2.사회적인구 행정구역별 집계'!$C$6:$M$73,3,FALSE)))</f>
        <v>0</v>
      </c>
      <c r="S270" s="206">
        <f>IF(ISERROR(VLOOKUP($C270,'2.사회적인구 행정구역별 집계'!$C$6:$M$73,2,FALSE)),0,(VLOOKUP($C270,'2.사회적인구 행정구역별 집계'!$C$6:$M$73,9,FALSE)-VLOOKUP($C270,'2.사회적인구 행정구역별 집계'!$C$6:$M$73,4,FALSE)))</f>
        <v>0</v>
      </c>
      <c r="T270" s="206">
        <f>IF(ISERROR(VLOOKUP($C270,'2.사회적인구 행정구역별 집계'!$C$6:$M$73,2,FALSE)),0,(VLOOKUP($C270,'2.사회적인구 행정구역별 집계'!$C$6:$M$73,10,FALSE)-VLOOKUP($C270,'2.사회적인구 행정구역별 집계'!$C$6:$M$73,5,FALSE)))</f>
        <v>0</v>
      </c>
      <c r="U270" s="206">
        <f>IF(ISERROR(VLOOKUP($C270,'2.사회적인구 행정구역별 집계'!$C$6:$M$73,2,FALSE)),0,(VLOOKUP($C270,'2.사회적인구 행정구역별 집계'!$C$6:$M$73,11,FALSE)-VLOOKUP($C270,'2.사회적인구 행정구역별 집계'!$C$6:$M$73,6,FALSE)))</f>
        <v>0</v>
      </c>
      <c r="V270" s="189">
        <f t="shared" si="136"/>
        <v>226</v>
      </c>
      <c r="W270" s="189">
        <f t="shared" si="137"/>
        <v>226</v>
      </c>
      <c r="X270" s="189">
        <f t="shared" si="137"/>
        <v>223</v>
      </c>
      <c r="Y270" s="189">
        <f t="shared" si="138"/>
        <v>220</v>
      </c>
      <c r="Z270" s="189">
        <f t="shared" si="139"/>
        <v>226</v>
      </c>
      <c r="AA270" s="189">
        <f t="shared" si="140"/>
        <v>230</v>
      </c>
    </row>
    <row r="271" spans="1:27" ht="18" customHeight="1">
      <c r="A271" s="194" t="s">
        <v>1436</v>
      </c>
      <c r="B271" s="194" t="s">
        <v>1449</v>
      </c>
      <c r="C271" s="197" t="s">
        <v>1451</v>
      </c>
      <c r="D271" s="192">
        <f>VLOOKUP($C271,'[7]2.생잔모형인구'!$C$5:$J$499,2,FALSE)</f>
        <v>210</v>
      </c>
      <c r="E271" s="201">
        <f>VLOOKUP($C271,'[7]2.생잔모형인구'!$C$5:$J$499,4,FALSE)</f>
        <v>216</v>
      </c>
      <c r="F271" s="201">
        <f>VLOOKUP($C271,'[7]2.생잔모형인구'!$C$5:$J$499,5,FALSE)</f>
        <v>212</v>
      </c>
      <c r="G271" s="201">
        <f>VLOOKUP($C271,'[7]2.생잔모형인구'!$C$5:$J$499,6,FALSE)</f>
        <v>217</v>
      </c>
      <c r="H271" s="201">
        <f>VLOOKUP($C271,'[7]2.생잔모형인구'!$C$5:$J$499,7,FALSE)</f>
        <v>222</v>
      </c>
      <c r="I271" s="201">
        <f>VLOOKUP($C271,'[7]2.생잔모형인구'!$C$5:$J$499,8,FALSE)</f>
        <v>226</v>
      </c>
      <c r="J271" s="206">
        <f>ROUND(P$5*'[7]2.생잔모형인구'!$E269,0)</f>
        <v>0</v>
      </c>
      <c r="K271" s="206">
        <f>ROUND(Q$5*'[7]2.생잔모형인구'!$E269,0)</f>
        <v>5</v>
      </c>
      <c r="L271" s="206">
        <f>ROUND(R$5*'[7]2.생잔모형인구'!$E269,0)</f>
        <v>5</v>
      </c>
      <c r="M271" s="206">
        <f>ROUND(S$5*'[7]2.생잔모형인구'!$E269,0)</f>
        <v>12</v>
      </c>
      <c r="N271" s="206">
        <f>ROUND(T$5*'[7]2.생잔모형인구'!$E269,0)</f>
        <v>12</v>
      </c>
      <c r="O271" s="206">
        <f>ROUND(U$5*'[7]2.생잔모형인구'!$E269,0)</f>
        <v>12</v>
      </c>
      <c r="P271" s="204">
        <v>0</v>
      </c>
      <c r="Q271" s="204"/>
      <c r="R271" s="206">
        <f>IF(ISERROR(VLOOKUP($C271,'2.사회적인구 행정구역별 집계'!$C$6:$M$73,2,FALSE)),0,(VLOOKUP($C271,'2.사회적인구 행정구역별 집계'!$C$6:$M$73,8,FALSE)-VLOOKUP($C271,'2.사회적인구 행정구역별 집계'!$C$6:$M$73,3,FALSE)))</f>
        <v>0</v>
      </c>
      <c r="S271" s="206">
        <f>IF(ISERROR(VLOOKUP($C271,'2.사회적인구 행정구역별 집계'!$C$6:$M$73,2,FALSE)),0,(VLOOKUP($C271,'2.사회적인구 행정구역별 집계'!$C$6:$M$73,9,FALSE)-VLOOKUP($C271,'2.사회적인구 행정구역별 집계'!$C$6:$M$73,4,FALSE)))</f>
        <v>0</v>
      </c>
      <c r="T271" s="206">
        <f>IF(ISERROR(VLOOKUP($C271,'2.사회적인구 행정구역별 집계'!$C$6:$M$73,2,FALSE)),0,(VLOOKUP($C271,'2.사회적인구 행정구역별 집계'!$C$6:$M$73,10,FALSE)-VLOOKUP($C271,'2.사회적인구 행정구역별 집계'!$C$6:$M$73,5,FALSE)))</f>
        <v>0</v>
      </c>
      <c r="U271" s="206">
        <f>IF(ISERROR(VLOOKUP($C271,'2.사회적인구 행정구역별 집계'!$C$6:$M$73,2,FALSE)),0,(VLOOKUP($C271,'2.사회적인구 행정구역별 집계'!$C$6:$M$73,11,FALSE)-VLOOKUP($C271,'2.사회적인구 행정구역별 집계'!$C$6:$M$73,6,FALSE)))</f>
        <v>0</v>
      </c>
      <c r="V271" s="189">
        <f t="shared" si="136"/>
        <v>210</v>
      </c>
      <c r="W271" s="189">
        <f t="shared" si="137"/>
        <v>211</v>
      </c>
      <c r="X271" s="189">
        <f t="shared" si="137"/>
        <v>207</v>
      </c>
      <c r="Y271" s="189">
        <f t="shared" si="138"/>
        <v>205</v>
      </c>
      <c r="Z271" s="189">
        <f t="shared" si="139"/>
        <v>210</v>
      </c>
      <c r="AA271" s="189">
        <f t="shared" si="140"/>
        <v>214</v>
      </c>
    </row>
    <row r="272" spans="1:27" ht="18" customHeight="1">
      <c r="A272" s="194" t="s">
        <v>1436</v>
      </c>
      <c r="B272" s="194" t="s">
        <v>1452</v>
      </c>
      <c r="C272" s="197" t="s">
        <v>1453</v>
      </c>
      <c r="D272" s="192">
        <f>VLOOKUP($C272,'[7]2.생잔모형인구'!$C$5:$J$499,2,FALSE)</f>
        <v>164</v>
      </c>
      <c r="E272" s="201">
        <f>VLOOKUP($C272,'[7]2.생잔모형인구'!$C$5:$J$499,4,FALSE)</f>
        <v>168</v>
      </c>
      <c r="F272" s="201">
        <f>VLOOKUP($C272,'[7]2.생잔모형인구'!$C$5:$J$499,5,FALSE)</f>
        <v>166</v>
      </c>
      <c r="G272" s="201">
        <f>VLOOKUP($C272,'[7]2.생잔모형인구'!$C$5:$J$499,6,FALSE)</f>
        <v>169</v>
      </c>
      <c r="H272" s="201">
        <f>VLOOKUP($C272,'[7]2.생잔모형인구'!$C$5:$J$499,7,FALSE)</f>
        <v>173</v>
      </c>
      <c r="I272" s="201">
        <f>VLOOKUP($C272,'[7]2.생잔모형인구'!$C$5:$J$499,8,FALSE)</f>
        <v>176</v>
      </c>
      <c r="J272" s="206">
        <f>ROUND(P$5*'[7]2.생잔모형인구'!$E270,0)</f>
        <v>0</v>
      </c>
      <c r="K272" s="206">
        <f>ROUND(Q$5*'[7]2.생잔모형인구'!$E270,0)</f>
        <v>4</v>
      </c>
      <c r="L272" s="206">
        <f>ROUND(R$5*'[7]2.생잔모형인구'!$E270,0)</f>
        <v>4</v>
      </c>
      <c r="M272" s="206">
        <f>ROUND(S$5*'[7]2.생잔모형인구'!$E270,0)</f>
        <v>9</v>
      </c>
      <c r="N272" s="206">
        <f>ROUND(T$5*'[7]2.생잔모형인구'!$E270,0)</f>
        <v>9</v>
      </c>
      <c r="O272" s="206">
        <f>ROUND(U$5*'[7]2.생잔모형인구'!$E270,0)</f>
        <v>9</v>
      </c>
      <c r="P272" s="204">
        <v>0</v>
      </c>
      <c r="Q272" s="204"/>
      <c r="R272" s="206">
        <f>IF(ISERROR(VLOOKUP($C272,'2.사회적인구 행정구역별 집계'!$C$6:$M$73,2,FALSE)),0,(VLOOKUP($C272,'2.사회적인구 행정구역별 집계'!$C$6:$M$73,8,FALSE)-VLOOKUP($C272,'2.사회적인구 행정구역별 집계'!$C$6:$M$73,3,FALSE)))</f>
        <v>0</v>
      </c>
      <c r="S272" s="206">
        <f>IF(ISERROR(VLOOKUP($C272,'2.사회적인구 행정구역별 집계'!$C$6:$M$73,2,FALSE)),0,(VLOOKUP($C272,'2.사회적인구 행정구역별 집계'!$C$6:$M$73,9,FALSE)-VLOOKUP($C272,'2.사회적인구 행정구역별 집계'!$C$6:$M$73,4,FALSE)))</f>
        <v>0</v>
      </c>
      <c r="T272" s="206">
        <f>IF(ISERROR(VLOOKUP($C272,'2.사회적인구 행정구역별 집계'!$C$6:$M$73,2,FALSE)),0,(VLOOKUP($C272,'2.사회적인구 행정구역별 집계'!$C$6:$M$73,10,FALSE)-VLOOKUP($C272,'2.사회적인구 행정구역별 집계'!$C$6:$M$73,5,FALSE)))</f>
        <v>0</v>
      </c>
      <c r="U272" s="206">
        <f>IF(ISERROR(VLOOKUP($C272,'2.사회적인구 행정구역별 집계'!$C$6:$M$73,2,FALSE)),0,(VLOOKUP($C272,'2.사회적인구 행정구역별 집계'!$C$6:$M$73,11,FALSE)-VLOOKUP($C272,'2.사회적인구 행정구역별 집계'!$C$6:$M$73,6,FALSE)))</f>
        <v>0</v>
      </c>
      <c r="V272" s="189">
        <f t="shared" si="136"/>
        <v>164</v>
      </c>
      <c r="W272" s="189">
        <f t="shared" si="137"/>
        <v>164</v>
      </c>
      <c r="X272" s="189">
        <f t="shared" si="137"/>
        <v>162</v>
      </c>
      <c r="Y272" s="189">
        <f t="shared" si="138"/>
        <v>160</v>
      </c>
      <c r="Z272" s="189">
        <f t="shared" si="139"/>
        <v>164</v>
      </c>
      <c r="AA272" s="189">
        <f t="shared" si="140"/>
        <v>167</v>
      </c>
    </row>
    <row r="273" spans="1:27" ht="18" customHeight="1">
      <c r="A273" s="194" t="s">
        <v>1436</v>
      </c>
      <c r="B273" s="194" t="s">
        <v>1452</v>
      </c>
      <c r="C273" s="197" t="s">
        <v>1454</v>
      </c>
      <c r="D273" s="192">
        <f>VLOOKUP($C273,'[7]2.생잔모형인구'!$C$5:$J$499,2,FALSE)</f>
        <v>91</v>
      </c>
      <c r="E273" s="201">
        <f>VLOOKUP($C273,'[7]2.생잔모형인구'!$C$5:$J$499,4,FALSE)</f>
        <v>93</v>
      </c>
      <c r="F273" s="201">
        <f>VLOOKUP($C273,'[7]2.생잔모형인구'!$C$5:$J$499,5,FALSE)</f>
        <v>92</v>
      </c>
      <c r="G273" s="201">
        <f>VLOOKUP($C273,'[7]2.생잔모형인구'!$C$5:$J$499,6,FALSE)</f>
        <v>94</v>
      </c>
      <c r="H273" s="201">
        <f>VLOOKUP($C273,'[7]2.생잔모형인구'!$C$5:$J$499,7,FALSE)</f>
        <v>96</v>
      </c>
      <c r="I273" s="201">
        <f>VLOOKUP($C273,'[7]2.생잔모형인구'!$C$5:$J$499,8,FALSE)</f>
        <v>98</v>
      </c>
      <c r="J273" s="206">
        <f>ROUND(P$5*'[7]2.생잔모형인구'!$E271,0)</f>
        <v>0</v>
      </c>
      <c r="K273" s="206">
        <f>ROUND(Q$5*'[7]2.생잔모형인구'!$E271,0)</f>
        <v>2</v>
      </c>
      <c r="L273" s="206">
        <f>ROUND(R$5*'[7]2.생잔모형인구'!$E271,0)</f>
        <v>2</v>
      </c>
      <c r="M273" s="206">
        <f>ROUND(S$5*'[7]2.생잔모형인구'!$E271,0)</f>
        <v>5</v>
      </c>
      <c r="N273" s="206">
        <f>ROUND(T$5*'[7]2.생잔모형인구'!$E271,0)</f>
        <v>5</v>
      </c>
      <c r="O273" s="206">
        <f>ROUND(U$5*'[7]2.생잔모형인구'!$E271,0)</f>
        <v>5</v>
      </c>
      <c r="P273" s="204">
        <v>0</v>
      </c>
      <c r="Q273" s="204"/>
      <c r="R273" s="206">
        <f>IF(ISERROR(VLOOKUP($C273,'2.사회적인구 행정구역별 집계'!$C$6:$M$73,2,FALSE)),0,(VLOOKUP($C273,'2.사회적인구 행정구역별 집계'!$C$6:$M$73,8,FALSE)-VLOOKUP($C273,'2.사회적인구 행정구역별 집계'!$C$6:$M$73,3,FALSE)))</f>
        <v>0</v>
      </c>
      <c r="S273" s="206">
        <f>IF(ISERROR(VLOOKUP($C273,'2.사회적인구 행정구역별 집계'!$C$6:$M$73,2,FALSE)),0,(VLOOKUP($C273,'2.사회적인구 행정구역별 집계'!$C$6:$M$73,9,FALSE)-VLOOKUP($C273,'2.사회적인구 행정구역별 집계'!$C$6:$M$73,4,FALSE)))</f>
        <v>0</v>
      </c>
      <c r="T273" s="206">
        <f>IF(ISERROR(VLOOKUP($C273,'2.사회적인구 행정구역별 집계'!$C$6:$M$73,2,FALSE)),0,(VLOOKUP($C273,'2.사회적인구 행정구역별 집계'!$C$6:$M$73,10,FALSE)-VLOOKUP($C273,'2.사회적인구 행정구역별 집계'!$C$6:$M$73,5,FALSE)))</f>
        <v>0</v>
      </c>
      <c r="U273" s="206">
        <f>IF(ISERROR(VLOOKUP($C273,'2.사회적인구 행정구역별 집계'!$C$6:$M$73,2,FALSE)),0,(VLOOKUP($C273,'2.사회적인구 행정구역별 집계'!$C$6:$M$73,11,FALSE)-VLOOKUP($C273,'2.사회적인구 행정구역별 집계'!$C$6:$M$73,6,FALSE)))</f>
        <v>0</v>
      </c>
      <c r="V273" s="189">
        <f t="shared" si="136"/>
        <v>91</v>
      </c>
      <c r="W273" s="189">
        <f t="shared" si="137"/>
        <v>91</v>
      </c>
      <c r="X273" s="189">
        <f t="shared" si="137"/>
        <v>90</v>
      </c>
      <c r="Y273" s="189">
        <f t="shared" si="138"/>
        <v>89</v>
      </c>
      <c r="Z273" s="189">
        <f t="shared" si="139"/>
        <v>91</v>
      </c>
      <c r="AA273" s="189">
        <f t="shared" si="140"/>
        <v>93</v>
      </c>
    </row>
    <row r="274" spans="1:27" ht="18" customHeight="1">
      <c r="A274" s="194" t="s">
        <v>1436</v>
      </c>
      <c r="B274" s="194" t="s">
        <v>1455</v>
      </c>
      <c r="C274" s="197" t="s">
        <v>1456</v>
      </c>
      <c r="D274" s="192">
        <f>VLOOKUP($C274,'[7]2.생잔모형인구'!$C$5:$J$499,2,FALSE)</f>
        <v>204</v>
      </c>
      <c r="E274" s="201">
        <f>VLOOKUP($C274,'[7]2.생잔모형인구'!$C$5:$J$499,4,FALSE)</f>
        <v>210</v>
      </c>
      <c r="F274" s="201">
        <f>VLOOKUP($C274,'[7]2.생잔모형인구'!$C$5:$J$499,5,FALSE)</f>
        <v>206</v>
      </c>
      <c r="G274" s="201">
        <f>VLOOKUP($C274,'[7]2.생잔모형인구'!$C$5:$J$499,6,FALSE)</f>
        <v>211</v>
      </c>
      <c r="H274" s="201">
        <f>VLOOKUP($C274,'[7]2.생잔모형인구'!$C$5:$J$499,7,FALSE)</f>
        <v>215</v>
      </c>
      <c r="I274" s="201">
        <f>VLOOKUP($C274,'[7]2.생잔모형인구'!$C$5:$J$499,8,FALSE)</f>
        <v>219</v>
      </c>
      <c r="J274" s="206">
        <f>ROUND(P$5*'[7]2.생잔모형인구'!$E272,0)</f>
        <v>0</v>
      </c>
      <c r="K274" s="206">
        <f>ROUND(Q$5*'[7]2.생잔모형인구'!$E272,0)</f>
        <v>5</v>
      </c>
      <c r="L274" s="206">
        <f>ROUND(R$5*'[7]2.생잔모형인구'!$E272,0)</f>
        <v>5</v>
      </c>
      <c r="M274" s="206">
        <f>ROUND(S$5*'[7]2.생잔모형인구'!$E272,0)</f>
        <v>12</v>
      </c>
      <c r="N274" s="206">
        <f>ROUND(T$5*'[7]2.생잔모형인구'!$E272,0)</f>
        <v>12</v>
      </c>
      <c r="O274" s="206">
        <f>ROUND(U$5*'[7]2.생잔모형인구'!$E272,0)</f>
        <v>12</v>
      </c>
      <c r="P274" s="204">
        <v>0</v>
      </c>
      <c r="Q274" s="204"/>
      <c r="R274" s="206">
        <f>IF(ISERROR(VLOOKUP($C274,'2.사회적인구 행정구역별 집계'!$C$6:$M$73,2,FALSE)),0,(VLOOKUP($C274,'2.사회적인구 행정구역별 집계'!$C$6:$M$73,8,FALSE)-VLOOKUP($C274,'2.사회적인구 행정구역별 집계'!$C$6:$M$73,3,FALSE)))</f>
        <v>0</v>
      </c>
      <c r="S274" s="206">
        <f>IF(ISERROR(VLOOKUP($C274,'2.사회적인구 행정구역별 집계'!$C$6:$M$73,2,FALSE)),0,(VLOOKUP($C274,'2.사회적인구 행정구역별 집계'!$C$6:$M$73,9,FALSE)-VLOOKUP($C274,'2.사회적인구 행정구역별 집계'!$C$6:$M$73,4,FALSE)))</f>
        <v>0</v>
      </c>
      <c r="T274" s="206">
        <f>IF(ISERROR(VLOOKUP($C274,'2.사회적인구 행정구역별 집계'!$C$6:$M$73,2,FALSE)),0,(VLOOKUP($C274,'2.사회적인구 행정구역별 집계'!$C$6:$M$73,10,FALSE)-VLOOKUP($C274,'2.사회적인구 행정구역별 집계'!$C$6:$M$73,5,FALSE)))</f>
        <v>0</v>
      </c>
      <c r="U274" s="206">
        <f>IF(ISERROR(VLOOKUP($C274,'2.사회적인구 행정구역별 집계'!$C$6:$M$73,2,FALSE)),0,(VLOOKUP($C274,'2.사회적인구 행정구역별 집계'!$C$6:$M$73,11,FALSE)-VLOOKUP($C274,'2.사회적인구 행정구역별 집계'!$C$6:$M$73,6,FALSE)))</f>
        <v>0</v>
      </c>
      <c r="V274" s="189">
        <f t="shared" si="136"/>
        <v>204</v>
      </c>
      <c r="W274" s="189">
        <f t="shared" si="137"/>
        <v>205</v>
      </c>
      <c r="X274" s="189">
        <f t="shared" si="137"/>
        <v>201</v>
      </c>
      <c r="Y274" s="189">
        <f t="shared" si="138"/>
        <v>199</v>
      </c>
      <c r="Z274" s="189">
        <f t="shared" si="139"/>
        <v>203</v>
      </c>
      <c r="AA274" s="189">
        <f t="shared" si="140"/>
        <v>207</v>
      </c>
    </row>
    <row r="275" spans="1:27" ht="18" customHeight="1">
      <c r="A275" s="194" t="s">
        <v>1436</v>
      </c>
      <c r="B275" s="194" t="s">
        <v>1455</v>
      </c>
      <c r="C275" s="197" t="s">
        <v>390</v>
      </c>
      <c r="D275" s="192">
        <f>VLOOKUP($C275,'[7]2.생잔모형인구'!$C$5:$J$499,2,FALSE)</f>
        <v>103</v>
      </c>
      <c r="E275" s="201">
        <f>VLOOKUP($C275,'[7]2.생잔모형인구'!$C$5:$J$499,4,FALSE)</f>
        <v>106</v>
      </c>
      <c r="F275" s="201">
        <f>VLOOKUP($C275,'[7]2.생잔모형인구'!$C$5:$J$499,5,FALSE)</f>
        <v>104</v>
      </c>
      <c r="G275" s="201">
        <f>VLOOKUP($C275,'[7]2.생잔모형인구'!$C$5:$J$499,6,FALSE)</f>
        <v>106</v>
      </c>
      <c r="H275" s="201">
        <f>VLOOKUP($C275,'[7]2.생잔모형인구'!$C$5:$J$499,7,FALSE)</f>
        <v>109</v>
      </c>
      <c r="I275" s="201">
        <f>VLOOKUP($C275,'[7]2.생잔모형인구'!$C$5:$J$499,8,FALSE)</f>
        <v>111</v>
      </c>
      <c r="J275" s="206">
        <f>ROUND(P$5*'[7]2.생잔모형인구'!$E273,0)</f>
        <v>0</v>
      </c>
      <c r="K275" s="206">
        <f>ROUND(Q$5*'[7]2.생잔모형인구'!$E273,0)</f>
        <v>3</v>
      </c>
      <c r="L275" s="206">
        <f>ROUND(R$5*'[7]2.생잔모형인구'!$E273,0)</f>
        <v>3</v>
      </c>
      <c r="M275" s="206">
        <f>ROUND(S$5*'[7]2.생잔모형인구'!$E273,0)</f>
        <v>6</v>
      </c>
      <c r="N275" s="206">
        <f>ROUND(T$5*'[7]2.생잔모형인구'!$E273,0)</f>
        <v>6</v>
      </c>
      <c r="O275" s="206">
        <f>ROUND(U$5*'[7]2.생잔모형인구'!$E273,0)</f>
        <v>6</v>
      </c>
      <c r="P275" s="204">
        <v>0</v>
      </c>
      <c r="Q275" s="204"/>
      <c r="R275" s="206">
        <f>IF(ISERROR(VLOOKUP($C275,'2.사회적인구 행정구역별 집계'!$C$6:$M$73,2,FALSE)),0,(VLOOKUP($C275,'2.사회적인구 행정구역별 집계'!$C$6:$M$73,8,FALSE)-VLOOKUP($C275,'2.사회적인구 행정구역별 집계'!$C$6:$M$73,3,FALSE)))</f>
        <v>0</v>
      </c>
      <c r="S275" s="206">
        <f>IF(ISERROR(VLOOKUP($C275,'2.사회적인구 행정구역별 집계'!$C$6:$M$73,2,FALSE)),0,(VLOOKUP($C275,'2.사회적인구 행정구역별 집계'!$C$6:$M$73,9,FALSE)-VLOOKUP($C275,'2.사회적인구 행정구역별 집계'!$C$6:$M$73,4,FALSE)))</f>
        <v>0</v>
      </c>
      <c r="T275" s="206">
        <f>IF(ISERROR(VLOOKUP($C275,'2.사회적인구 행정구역별 집계'!$C$6:$M$73,2,FALSE)),0,(VLOOKUP($C275,'2.사회적인구 행정구역별 집계'!$C$6:$M$73,10,FALSE)-VLOOKUP($C275,'2.사회적인구 행정구역별 집계'!$C$6:$M$73,5,FALSE)))</f>
        <v>0</v>
      </c>
      <c r="U275" s="206">
        <f>IF(ISERROR(VLOOKUP($C275,'2.사회적인구 행정구역별 집계'!$C$6:$M$73,2,FALSE)),0,(VLOOKUP($C275,'2.사회적인구 행정구역별 집계'!$C$6:$M$73,11,FALSE)-VLOOKUP($C275,'2.사회적인구 행정구역별 집계'!$C$6:$M$73,6,FALSE)))</f>
        <v>0</v>
      </c>
      <c r="V275" s="189">
        <f t="shared" si="136"/>
        <v>103</v>
      </c>
      <c r="W275" s="189">
        <f t="shared" si="137"/>
        <v>103</v>
      </c>
      <c r="X275" s="189">
        <f t="shared" si="137"/>
        <v>101</v>
      </c>
      <c r="Y275" s="189">
        <f t="shared" si="138"/>
        <v>100</v>
      </c>
      <c r="Z275" s="189">
        <f t="shared" si="139"/>
        <v>103</v>
      </c>
      <c r="AA275" s="189">
        <f t="shared" si="140"/>
        <v>105</v>
      </c>
    </row>
    <row r="276" spans="1:27" ht="18" customHeight="1">
      <c r="A276" s="194" t="s">
        <v>1436</v>
      </c>
      <c r="B276" s="194" t="s">
        <v>1455</v>
      </c>
      <c r="C276" s="197" t="s">
        <v>391</v>
      </c>
      <c r="D276" s="192">
        <f>VLOOKUP($C276,'[7]2.생잔모형인구'!$C$5:$J$499,2,FALSE)</f>
        <v>146</v>
      </c>
      <c r="E276" s="201">
        <f>VLOOKUP($C276,'[7]2.생잔모형인구'!$C$5:$J$499,4,FALSE)</f>
        <v>150</v>
      </c>
      <c r="F276" s="201">
        <f>VLOOKUP($C276,'[7]2.생잔모형인구'!$C$5:$J$499,5,FALSE)</f>
        <v>148</v>
      </c>
      <c r="G276" s="201">
        <f>VLOOKUP($C276,'[7]2.생잔모형인구'!$C$5:$J$499,6,FALSE)</f>
        <v>151</v>
      </c>
      <c r="H276" s="201">
        <f>VLOOKUP($C276,'[7]2.생잔모형인구'!$C$5:$J$499,7,FALSE)</f>
        <v>154</v>
      </c>
      <c r="I276" s="201">
        <f>VLOOKUP($C276,'[7]2.생잔모형인구'!$C$5:$J$499,8,FALSE)</f>
        <v>157</v>
      </c>
      <c r="J276" s="206">
        <f>ROUND(P$5*'[7]2.생잔모형인구'!$E274,0)</f>
        <v>0</v>
      </c>
      <c r="K276" s="206">
        <f>ROUND(Q$5*'[7]2.생잔모형인구'!$E274,0)</f>
        <v>4</v>
      </c>
      <c r="L276" s="206">
        <f>ROUND(R$5*'[7]2.생잔모형인구'!$E274,0)</f>
        <v>4</v>
      </c>
      <c r="M276" s="206">
        <f>ROUND(S$5*'[7]2.생잔모형인구'!$E274,0)</f>
        <v>8</v>
      </c>
      <c r="N276" s="206">
        <f>ROUND(T$5*'[7]2.생잔모형인구'!$E274,0)</f>
        <v>8</v>
      </c>
      <c r="O276" s="206">
        <f>ROUND(U$5*'[7]2.생잔모형인구'!$E274,0)</f>
        <v>8</v>
      </c>
      <c r="P276" s="204">
        <v>0</v>
      </c>
      <c r="Q276" s="204"/>
      <c r="R276" s="206">
        <f>IF(ISERROR(VLOOKUP($C276,'2.사회적인구 행정구역별 집계'!$C$6:$M$73,2,FALSE)),0,(VLOOKUP($C276,'2.사회적인구 행정구역별 집계'!$C$6:$M$73,8,FALSE)-VLOOKUP($C276,'2.사회적인구 행정구역별 집계'!$C$6:$M$73,3,FALSE)))</f>
        <v>0</v>
      </c>
      <c r="S276" s="206">
        <f>IF(ISERROR(VLOOKUP($C276,'2.사회적인구 행정구역별 집계'!$C$6:$M$73,2,FALSE)),0,(VLOOKUP($C276,'2.사회적인구 행정구역별 집계'!$C$6:$M$73,9,FALSE)-VLOOKUP($C276,'2.사회적인구 행정구역별 집계'!$C$6:$M$73,4,FALSE)))</f>
        <v>0</v>
      </c>
      <c r="T276" s="206">
        <f>IF(ISERROR(VLOOKUP($C276,'2.사회적인구 행정구역별 집계'!$C$6:$M$73,2,FALSE)),0,(VLOOKUP($C276,'2.사회적인구 행정구역별 집계'!$C$6:$M$73,10,FALSE)-VLOOKUP($C276,'2.사회적인구 행정구역별 집계'!$C$6:$M$73,5,FALSE)))</f>
        <v>0</v>
      </c>
      <c r="U276" s="206">
        <f>IF(ISERROR(VLOOKUP($C276,'2.사회적인구 행정구역별 집계'!$C$6:$M$73,2,FALSE)),0,(VLOOKUP($C276,'2.사회적인구 행정구역별 집계'!$C$6:$M$73,11,FALSE)-VLOOKUP($C276,'2.사회적인구 행정구역별 집계'!$C$6:$M$73,6,FALSE)))</f>
        <v>0</v>
      </c>
      <c r="V276" s="189">
        <f t="shared" si="136"/>
        <v>146</v>
      </c>
      <c r="W276" s="189">
        <f t="shared" si="137"/>
        <v>146</v>
      </c>
      <c r="X276" s="189">
        <f t="shared" si="137"/>
        <v>144</v>
      </c>
      <c r="Y276" s="189">
        <f t="shared" si="138"/>
        <v>143</v>
      </c>
      <c r="Z276" s="189">
        <f t="shared" si="139"/>
        <v>146</v>
      </c>
      <c r="AA276" s="189">
        <f t="shared" si="140"/>
        <v>149</v>
      </c>
    </row>
    <row r="277" spans="1:27" ht="18" customHeight="1">
      <c r="A277" s="194" t="s">
        <v>1436</v>
      </c>
      <c r="B277" s="194" t="s">
        <v>1457</v>
      </c>
      <c r="C277" s="197" t="s">
        <v>392</v>
      </c>
      <c r="D277" s="192">
        <f>VLOOKUP($C277,'[7]2.생잔모형인구'!$C$5:$J$499,2,FALSE)</f>
        <v>59</v>
      </c>
      <c r="E277" s="201">
        <f>VLOOKUP($C277,'[7]2.생잔모형인구'!$C$5:$J$499,4,FALSE)</f>
        <v>61</v>
      </c>
      <c r="F277" s="201">
        <f>VLOOKUP($C277,'[7]2.생잔모형인구'!$C$5:$J$499,5,FALSE)</f>
        <v>60</v>
      </c>
      <c r="G277" s="201">
        <f>VLOOKUP($C277,'[7]2.생잔모형인구'!$C$5:$J$499,6,FALSE)</f>
        <v>61</v>
      </c>
      <c r="H277" s="201">
        <f>VLOOKUP($C277,'[7]2.생잔모형인구'!$C$5:$J$499,7,FALSE)</f>
        <v>62</v>
      </c>
      <c r="I277" s="201">
        <f>VLOOKUP($C277,'[7]2.생잔모형인구'!$C$5:$J$499,8,FALSE)</f>
        <v>63</v>
      </c>
      <c r="J277" s="206">
        <f>ROUND(P$5*'[7]2.생잔모형인구'!$E275,0)</f>
        <v>0</v>
      </c>
      <c r="K277" s="206">
        <f>ROUND(Q$5*'[7]2.생잔모형인구'!$E275,0)</f>
        <v>2</v>
      </c>
      <c r="L277" s="206">
        <f>ROUND(R$5*'[7]2.생잔모형인구'!$E275,0)</f>
        <v>2</v>
      </c>
      <c r="M277" s="206">
        <f>ROUND(S$5*'[7]2.생잔모형인구'!$E275,0)</f>
        <v>3</v>
      </c>
      <c r="N277" s="206">
        <f>ROUND(T$5*'[7]2.생잔모형인구'!$E275,0)</f>
        <v>3</v>
      </c>
      <c r="O277" s="206">
        <f>ROUND(U$5*'[7]2.생잔모형인구'!$E275,0)</f>
        <v>3</v>
      </c>
      <c r="P277" s="204">
        <v>0</v>
      </c>
      <c r="Q277" s="204"/>
      <c r="R277" s="206">
        <f>IF(ISERROR(VLOOKUP($C277,'2.사회적인구 행정구역별 집계'!$C$6:$M$73,2,FALSE)),0,(VLOOKUP($C277,'2.사회적인구 행정구역별 집계'!$C$6:$M$73,8,FALSE)-VLOOKUP($C277,'2.사회적인구 행정구역별 집계'!$C$6:$M$73,3,FALSE)))</f>
        <v>0</v>
      </c>
      <c r="S277" s="206">
        <f>IF(ISERROR(VLOOKUP($C277,'2.사회적인구 행정구역별 집계'!$C$6:$M$73,2,FALSE)),0,(VLOOKUP($C277,'2.사회적인구 행정구역별 집계'!$C$6:$M$73,9,FALSE)-VLOOKUP($C277,'2.사회적인구 행정구역별 집계'!$C$6:$M$73,4,FALSE)))</f>
        <v>0</v>
      </c>
      <c r="T277" s="206">
        <f>IF(ISERROR(VLOOKUP($C277,'2.사회적인구 행정구역별 집계'!$C$6:$M$73,2,FALSE)),0,(VLOOKUP($C277,'2.사회적인구 행정구역별 집계'!$C$6:$M$73,10,FALSE)-VLOOKUP($C277,'2.사회적인구 행정구역별 집계'!$C$6:$M$73,5,FALSE)))</f>
        <v>0</v>
      </c>
      <c r="U277" s="206">
        <f>IF(ISERROR(VLOOKUP($C277,'2.사회적인구 행정구역별 집계'!$C$6:$M$73,2,FALSE)),0,(VLOOKUP($C277,'2.사회적인구 행정구역별 집계'!$C$6:$M$73,11,FALSE)-VLOOKUP($C277,'2.사회적인구 행정구역별 집계'!$C$6:$M$73,6,FALSE)))</f>
        <v>0</v>
      </c>
      <c r="V277" s="189">
        <f t="shared" si="136"/>
        <v>59</v>
      </c>
      <c r="W277" s="189">
        <f t="shared" si="137"/>
        <v>59</v>
      </c>
      <c r="X277" s="189">
        <f t="shared" si="137"/>
        <v>58</v>
      </c>
      <c r="Y277" s="189">
        <f t="shared" si="138"/>
        <v>58</v>
      </c>
      <c r="Z277" s="189">
        <f t="shared" si="139"/>
        <v>59</v>
      </c>
      <c r="AA277" s="189">
        <f t="shared" si="140"/>
        <v>60</v>
      </c>
    </row>
    <row r="278" spans="1:27" ht="18" customHeight="1">
      <c r="A278" s="194" t="s">
        <v>1436</v>
      </c>
      <c r="B278" s="194" t="s">
        <v>1457</v>
      </c>
      <c r="C278" s="197" t="s">
        <v>393</v>
      </c>
      <c r="D278" s="192">
        <f>VLOOKUP($C278,'[7]2.생잔모형인구'!$C$5:$J$499,2,FALSE)</f>
        <v>83</v>
      </c>
      <c r="E278" s="201">
        <f>VLOOKUP($C278,'[7]2.생잔모형인구'!$C$5:$J$499,4,FALSE)</f>
        <v>85</v>
      </c>
      <c r="F278" s="201">
        <f>VLOOKUP($C278,'[7]2.생잔모형인구'!$C$5:$J$499,5,FALSE)</f>
        <v>84</v>
      </c>
      <c r="G278" s="201">
        <f>VLOOKUP($C278,'[7]2.생잔모형인구'!$C$5:$J$499,6,FALSE)</f>
        <v>86</v>
      </c>
      <c r="H278" s="201">
        <f>VLOOKUP($C278,'[7]2.생잔모형인구'!$C$5:$J$499,7,FALSE)</f>
        <v>88</v>
      </c>
      <c r="I278" s="201">
        <f>VLOOKUP($C278,'[7]2.생잔모형인구'!$C$5:$J$499,8,FALSE)</f>
        <v>89</v>
      </c>
      <c r="J278" s="206">
        <f>ROUND(P$5*'[7]2.생잔모형인구'!$E276,0)</f>
        <v>0</v>
      </c>
      <c r="K278" s="206">
        <f>ROUND(Q$5*'[7]2.생잔모형인구'!$E276,0)</f>
        <v>2</v>
      </c>
      <c r="L278" s="206">
        <f>ROUND(R$5*'[7]2.생잔모형인구'!$E276,0)</f>
        <v>2</v>
      </c>
      <c r="M278" s="206">
        <f>ROUND(S$5*'[7]2.생잔모형인구'!$E276,0)</f>
        <v>5</v>
      </c>
      <c r="N278" s="206">
        <f>ROUND(T$5*'[7]2.생잔모형인구'!$E276,0)</f>
        <v>5</v>
      </c>
      <c r="O278" s="206">
        <f>ROUND(U$5*'[7]2.생잔모형인구'!$E276,0)</f>
        <v>5</v>
      </c>
      <c r="P278" s="204">
        <v>0</v>
      </c>
      <c r="Q278" s="204"/>
      <c r="R278" s="206">
        <f>IF(ISERROR(VLOOKUP($C278,'2.사회적인구 행정구역별 집계'!$C$6:$M$73,2,FALSE)),0,(VLOOKUP($C278,'2.사회적인구 행정구역별 집계'!$C$6:$M$73,8,FALSE)-VLOOKUP($C278,'2.사회적인구 행정구역별 집계'!$C$6:$M$73,3,FALSE)))</f>
        <v>0</v>
      </c>
      <c r="S278" s="206">
        <f>IF(ISERROR(VLOOKUP($C278,'2.사회적인구 행정구역별 집계'!$C$6:$M$73,2,FALSE)),0,(VLOOKUP($C278,'2.사회적인구 행정구역별 집계'!$C$6:$M$73,9,FALSE)-VLOOKUP($C278,'2.사회적인구 행정구역별 집계'!$C$6:$M$73,4,FALSE)))</f>
        <v>0</v>
      </c>
      <c r="T278" s="206">
        <f>IF(ISERROR(VLOOKUP($C278,'2.사회적인구 행정구역별 집계'!$C$6:$M$73,2,FALSE)),0,(VLOOKUP($C278,'2.사회적인구 행정구역별 집계'!$C$6:$M$73,10,FALSE)-VLOOKUP($C278,'2.사회적인구 행정구역별 집계'!$C$6:$M$73,5,FALSE)))</f>
        <v>0</v>
      </c>
      <c r="U278" s="206">
        <f>IF(ISERROR(VLOOKUP($C278,'2.사회적인구 행정구역별 집계'!$C$6:$M$73,2,FALSE)),0,(VLOOKUP($C278,'2.사회적인구 행정구역별 집계'!$C$6:$M$73,11,FALSE)-VLOOKUP($C278,'2.사회적인구 행정구역별 집계'!$C$6:$M$73,6,FALSE)))</f>
        <v>0</v>
      </c>
      <c r="V278" s="189">
        <f t="shared" si="136"/>
        <v>83</v>
      </c>
      <c r="W278" s="189">
        <f t="shared" si="137"/>
        <v>83</v>
      </c>
      <c r="X278" s="189">
        <f t="shared" si="137"/>
        <v>82</v>
      </c>
      <c r="Y278" s="189">
        <f t="shared" si="138"/>
        <v>81</v>
      </c>
      <c r="Z278" s="189">
        <f t="shared" si="139"/>
        <v>83</v>
      </c>
      <c r="AA278" s="189">
        <f t="shared" si="140"/>
        <v>84</v>
      </c>
    </row>
    <row r="279" spans="1:27" ht="18" customHeight="1">
      <c r="A279" s="194" t="s">
        <v>1436</v>
      </c>
      <c r="B279" s="194" t="s">
        <v>1457</v>
      </c>
      <c r="C279" s="197" t="s">
        <v>394</v>
      </c>
      <c r="D279" s="192">
        <f>VLOOKUP($C279,'[7]2.생잔모형인구'!$C$5:$J$499,2,FALSE)</f>
        <v>194</v>
      </c>
      <c r="E279" s="201">
        <f>VLOOKUP($C279,'[7]2.생잔모형인구'!$C$5:$J$499,4,FALSE)</f>
        <v>199</v>
      </c>
      <c r="F279" s="201">
        <f>VLOOKUP($C279,'[7]2.생잔모형인구'!$C$5:$J$499,5,FALSE)</f>
        <v>196</v>
      </c>
      <c r="G279" s="201">
        <f>VLOOKUP($C279,'[7]2.생잔모형인구'!$C$5:$J$499,6,FALSE)</f>
        <v>200</v>
      </c>
      <c r="H279" s="201">
        <f>VLOOKUP($C279,'[7]2.생잔모형인구'!$C$5:$J$499,7,FALSE)</f>
        <v>205</v>
      </c>
      <c r="I279" s="201">
        <f>VLOOKUP($C279,'[7]2.생잔모형인구'!$C$5:$J$499,8,FALSE)</f>
        <v>208</v>
      </c>
      <c r="J279" s="206">
        <f>ROUND(P$5*'[7]2.생잔모형인구'!$E277,0)</f>
        <v>0</v>
      </c>
      <c r="K279" s="206">
        <f>ROUND(Q$5*'[7]2.생잔모형인구'!$E277,0)</f>
        <v>5</v>
      </c>
      <c r="L279" s="206">
        <f>ROUND(R$5*'[7]2.생잔모형인구'!$E277,0)</f>
        <v>5</v>
      </c>
      <c r="M279" s="206">
        <f>ROUND(S$5*'[7]2.생잔모형인구'!$E277,0)</f>
        <v>11</v>
      </c>
      <c r="N279" s="206">
        <f>ROUND(T$5*'[7]2.생잔모형인구'!$E277,0)</f>
        <v>11</v>
      </c>
      <c r="O279" s="206">
        <f>ROUND(U$5*'[7]2.생잔모형인구'!$E277,0)</f>
        <v>11</v>
      </c>
      <c r="P279" s="204">
        <v>0</v>
      </c>
      <c r="Q279" s="204"/>
      <c r="R279" s="206">
        <f>IF(ISERROR(VLOOKUP($C279,'2.사회적인구 행정구역별 집계'!$C$6:$M$73,2,FALSE)),0,(VLOOKUP($C279,'2.사회적인구 행정구역별 집계'!$C$6:$M$73,8,FALSE)-VLOOKUP($C279,'2.사회적인구 행정구역별 집계'!$C$6:$M$73,3,FALSE)))</f>
        <v>0</v>
      </c>
      <c r="S279" s="206">
        <f>IF(ISERROR(VLOOKUP($C279,'2.사회적인구 행정구역별 집계'!$C$6:$M$73,2,FALSE)),0,(VLOOKUP($C279,'2.사회적인구 행정구역별 집계'!$C$6:$M$73,9,FALSE)-VLOOKUP($C279,'2.사회적인구 행정구역별 집계'!$C$6:$M$73,4,FALSE)))</f>
        <v>0</v>
      </c>
      <c r="T279" s="206">
        <f>IF(ISERROR(VLOOKUP($C279,'2.사회적인구 행정구역별 집계'!$C$6:$M$73,2,FALSE)),0,(VLOOKUP($C279,'2.사회적인구 행정구역별 집계'!$C$6:$M$73,10,FALSE)-VLOOKUP($C279,'2.사회적인구 행정구역별 집계'!$C$6:$M$73,5,FALSE)))</f>
        <v>0</v>
      </c>
      <c r="U279" s="206">
        <f>IF(ISERROR(VLOOKUP($C279,'2.사회적인구 행정구역별 집계'!$C$6:$M$73,2,FALSE)),0,(VLOOKUP($C279,'2.사회적인구 행정구역별 집계'!$C$6:$M$73,11,FALSE)-VLOOKUP($C279,'2.사회적인구 행정구역별 집계'!$C$6:$M$73,6,FALSE)))</f>
        <v>0</v>
      </c>
      <c r="V279" s="189">
        <f t="shared" si="136"/>
        <v>194</v>
      </c>
      <c r="W279" s="189">
        <f t="shared" si="137"/>
        <v>194</v>
      </c>
      <c r="X279" s="189">
        <f t="shared" si="137"/>
        <v>191</v>
      </c>
      <c r="Y279" s="189">
        <f t="shared" si="138"/>
        <v>189</v>
      </c>
      <c r="Z279" s="189">
        <f t="shared" si="139"/>
        <v>194</v>
      </c>
      <c r="AA279" s="189">
        <f t="shared" si="140"/>
        <v>197</v>
      </c>
    </row>
    <row r="280" spans="1:27" ht="18" customHeight="1">
      <c r="A280" s="194" t="s">
        <v>1436</v>
      </c>
      <c r="B280" s="194" t="s">
        <v>1457</v>
      </c>
      <c r="C280" s="197" t="s">
        <v>395</v>
      </c>
      <c r="D280" s="192">
        <f>VLOOKUP($C280,'[7]2.생잔모형인구'!$C$5:$J$499,2,FALSE)</f>
        <v>159</v>
      </c>
      <c r="E280" s="201">
        <f>VLOOKUP($C280,'[7]2.생잔모형인구'!$C$5:$J$499,4,FALSE)</f>
        <v>163</v>
      </c>
      <c r="F280" s="201">
        <f>VLOOKUP($C280,'[7]2.생잔모형인구'!$C$5:$J$499,5,FALSE)</f>
        <v>161</v>
      </c>
      <c r="G280" s="201">
        <f>VLOOKUP($C280,'[7]2.생잔모형인구'!$C$5:$J$499,6,FALSE)</f>
        <v>164</v>
      </c>
      <c r="H280" s="201">
        <f>VLOOKUP($C280,'[7]2.생잔모형인구'!$C$5:$J$499,7,FALSE)</f>
        <v>168</v>
      </c>
      <c r="I280" s="201">
        <f>VLOOKUP($C280,'[7]2.생잔모형인구'!$C$5:$J$499,8,FALSE)</f>
        <v>171</v>
      </c>
      <c r="J280" s="206">
        <f>ROUND(P$5*'[7]2.생잔모형인구'!$E278,0)</f>
        <v>0</v>
      </c>
      <c r="K280" s="206">
        <f>ROUND(Q$5*'[7]2.생잔모형인구'!$E278,0)</f>
        <v>4</v>
      </c>
      <c r="L280" s="206">
        <f>ROUND(R$5*'[7]2.생잔모형인구'!$E278,0)</f>
        <v>4</v>
      </c>
      <c r="M280" s="206">
        <f>ROUND(S$5*'[7]2.생잔모형인구'!$E278,0)</f>
        <v>9</v>
      </c>
      <c r="N280" s="206">
        <f>ROUND(T$5*'[7]2.생잔모형인구'!$E278,0)</f>
        <v>9</v>
      </c>
      <c r="O280" s="206">
        <f>ROUND(U$5*'[7]2.생잔모형인구'!$E278,0)</f>
        <v>9</v>
      </c>
      <c r="P280" s="204">
        <v>0</v>
      </c>
      <c r="Q280" s="204"/>
      <c r="R280" s="206">
        <f>IF(ISERROR(VLOOKUP($C280,'2.사회적인구 행정구역별 집계'!$C$6:$M$73,2,FALSE)),0,(VLOOKUP($C280,'2.사회적인구 행정구역별 집계'!$C$6:$M$73,8,FALSE)-VLOOKUP($C280,'2.사회적인구 행정구역별 집계'!$C$6:$M$73,3,FALSE)))</f>
        <v>0</v>
      </c>
      <c r="S280" s="206">
        <f>IF(ISERROR(VLOOKUP($C280,'2.사회적인구 행정구역별 집계'!$C$6:$M$73,2,FALSE)),0,(VLOOKUP($C280,'2.사회적인구 행정구역별 집계'!$C$6:$M$73,9,FALSE)-VLOOKUP($C280,'2.사회적인구 행정구역별 집계'!$C$6:$M$73,4,FALSE)))</f>
        <v>0</v>
      </c>
      <c r="T280" s="206">
        <f>IF(ISERROR(VLOOKUP($C280,'2.사회적인구 행정구역별 집계'!$C$6:$M$73,2,FALSE)),0,(VLOOKUP($C280,'2.사회적인구 행정구역별 집계'!$C$6:$M$73,10,FALSE)-VLOOKUP($C280,'2.사회적인구 행정구역별 집계'!$C$6:$M$73,5,FALSE)))</f>
        <v>0</v>
      </c>
      <c r="U280" s="206">
        <f>IF(ISERROR(VLOOKUP($C280,'2.사회적인구 행정구역별 집계'!$C$6:$M$73,2,FALSE)),0,(VLOOKUP($C280,'2.사회적인구 행정구역별 집계'!$C$6:$M$73,11,FALSE)-VLOOKUP($C280,'2.사회적인구 행정구역별 집계'!$C$6:$M$73,6,FALSE)))</f>
        <v>0</v>
      </c>
      <c r="V280" s="189">
        <f t="shared" si="136"/>
        <v>159</v>
      </c>
      <c r="W280" s="189">
        <f t="shared" si="137"/>
        <v>159</v>
      </c>
      <c r="X280" s="189">
        <f t="shared" si="137"/>
        <v>157</v>
      </c>
      <c r="Y280" s="189">
        <f t="shared" si="138"/>
        <v>155</v>
      </c>
      <c r="Z280" s="189">
        <f t="shared" si="139"/>
        <v>159</v>
      </c>
      <c r="AA280" s="189">
        <f t="shared" si="140"/>
        <v>162</v>
      </c>
    </row>
    <row r="281" spans="1:27" ht="18" customHeight="1">
      <c r="A281" s="194" t="s">
        <v>1436</v>
      </c>
      <c r="B281" s="194" t="s">
        <v>1458</v>
      </c>
      <c r="C281" s="197" t="s">
        <v>396</v>
      </c>
      <c r="D281" s="192">
        <f>VLOOKUP($C281,'[7]2.생잔모형인구'!$C$5:$J$499,2,FALSE)</f>
        <v>109</v>
      </c>
      <c r="E281" s="201">
        <f>VLOOKUP($C281,'[7]2.생잔모형인구'!$C$5:$J$499,4,FALSE)</f>
        <v>112</v>
      </c>
      <c r="F281" s="201">
        <f>VLOOKUP($C281,'[7]2.생잔모형인구'!$C$5:$J$499,5,FALSE)</f>
        <v>110</v>
      </c>
      <c r="G281" s="201">
        <f>VLOOKUP($C281,'[7]2.생잔모형인구'!$C$5:$J$499,6,FALSE)</f>
        <v>113</v>
      </c>
      <c r="H281" s="201">
        <f>VLOOKUP($C281,'[7]2.생잔모형인구'!$C$5:$J$499,7,FALSE)</f>
        <v>115</v>
      </c>
      <c r="I281" s="201">
        <f>VLOOKUP($C281,'[7]2.생잔모형인구'!$C$5:$J$499,8,FALSE)</f>
        <v>117</v>
      </c>
      <c r="J281" s="206">
        <f>ROUND(P$5*'[7]2.생잔모형인구'!$E279,0)</f>
        <v>0</v>
      </c>
      <c r="K281" s="206">
        <f>ROUND(Q$5*'[7]2.생잔모형인구'!$E279,0)</f>
        <v>3</v>
      </c>
      <c r="L281" s="206">
        <f>ROUND(R$5*'[7]2.생잔모형인구'!$E279,0)</f>
        <v>3</v>
      </c>
      <c r="M281" s="206">
        <f>ROUND(S$5*'[7]2.생잔모형인구'!$E279,0)</f>
        <v>6</v>
      </c>
      <c r="N281" s="206">
        <f>ROUND(T$5*'[7]2.생잔모형인구'!$E279,0)</f>
        <v>6</v>
      </c>
      <c r="O281" s="206">
        <f>ROUND(U$5*'[7]2.생잔모형인구'!$E279,0)</f>
        <v>6</v>
      </c>
      <c r="P281" s="204">
        <v>0</v>
      </c>
      <c r="Q281" s="204"/>
      <c r="R281" s="206">
        <f>IF(ISERROR(VLOOKUP($C281,'2.사회적인구 행정구역별 집계'!$C$6:$M$73,2,FALSE)),0,(VLOOKUP($C281,'2.사회적인구 행정구역별 집계'!$C$6:$M$73,8,FALSE)-VLOOKUP($C281,'2.사회적인구 행정구역별 집계'!$C$6:$M$73,3,FALSE)))</f>
        <v>0</v>
      </c>
      <c r="S281" s="206">
        <f>IF(ISERROR(VLOOKUP($C281,'2.사회적인구 행정구역별 집계'!$C$6:$M$73,2,FALSE)),0,(VLOOKUP($C281,'2.사회적인구 행정구역별 집계'!$C$6:$M$73,9,FALSE)-VLOOKUP($C281,'2.사회적인구 행정구역별 집계'!$C$6:$M$73,4,FALSE)))</f>
        <v>0</v>
      </c>
      <c r="T281" s="206">
        <f>IF(ISERROR(VLOOKUP($C281,'2.사회적인구 행정구역별 집계'!$C$6:$M$73,2,FALSE)),0,(VLOOKUP($C281,'2.사회적인구 행정구역별 집계'!$C$6:$M$73,10,FALSE)-VLOOKUP($C281,'2.사회적인구 행정구역별 집계'!$C$6:$M$73,5,FALSE)))</f>
        <v>0</v>
      </c>
      <c r="U281" s="206">
        <f>IF(ISERROR(VLOOKUP($C281,'2.사회적인구 행정구역별 집계'!$C$6:$M$73,2,FALSE)),0,(VLOOKUP($C281,'2.사회적인구 행정구역별 집계'!$C$6:$M$73,11,FALSE)-VLOOKUP($C281,'2.사회적인구 행정구역별 집계'!$C$6:$M$73,6,FALSE)))</f>
        <v>0</v>
      </c>
      <c r="V281" s="189">
        <f t="shared" si="136"/>
        <v>109</v>
      </c>
      <c r="W281" s="189">
        <f t="shared" si="137"/>
        <v>109</v>
      </c>
      <c r="X281" s="189">
        <f t="shared" si="137"/>
        <v>107</v>
      </c>
      <c r="Y281" s="189">
        <f t="shared" si="138"/>
        <v>107</v>
      </c>
      <c r="Z281" s="189">
        <f t="shared" si="139"/>
        <v>109</v>
      </c>
      <c r="AA281" s="189">
        <f t="shared" si="140"/>
        <v>111</v>
      </c>
    </row>
    <row r="282" spans="1:27" ht="18" customHeight="1">
      <c r="A282" s="194" t="s">
        <v>1436</v>
      </c>
      <c r="B282" s="194" t="s">
        <v>1458</v>
      </c>
      <c r="C282" s="197" t="s">
        <v>397</v>
      </c>
      <c r="D282" s="192">
        <f>VLOOKUP($C282,'[7]2.생잔모형인구'!$C$5:$J$499,2,FALSE)</f>
        <v>95</v>
      </c>
      <c r="E282" s="201">
        <f>VLOOKUP($C282,'[7]2.생잔모형인구'!$C$5:$J$499,4,FALSE)</f>
        <v>98</v>
      </c>
      <c r="F282" s="201">
        <f>VLOOKUP($C282,'[7]2.생잔모형인구'!$C$5:$J$499,5,FALSE)</f>
        <v>96</v>
      </c>
      <c r="G282" s="201">
        <f>VLOOKUP($C282,'[7]2.생잔모형인구'!$C$5:$J$499,6,FALSE)</f>
        <v>98</v>
      </c>
      <c r="H282" s="201">
        <f>VLOOKUP($C282,'[7]2.생잔모형인구'!$C$5:$J$499,7,FALSE)</f>
        <v>100</v>
      </c>
      <c r="I282" s="201">
        <f>VLOOKUP($C282,'[7]2.생잔모형인구'!$C$5:$J$499,8,FALSE)</f>
        <v>102</v>
      </c>
      <c r="J282" s="206">
        <f>ROUND(P$5*'[7]2.생잔모형인구'!$E280,0)</f>
        <v>0</v>
      </c>
      <c r="K282" s="206">
        <f>ROUND(Q$5*'[7]2.생잔모형인구'!$E280,0)</f>
        <v>2</v>
      </c>
      <c r="L282" s="206">
        <f>ROUND(R$5*'[7]2.생잔모형인구'!$E280,0)</f>
        <v>2</v>
      </c>
      <c r="M282" s="206">
        <f>ROUND(S$5*'[7]2.생잔모형인구'!$E280,0)</f>
        <v>5</v>
      </c>
      <c r="N282" s="206">
        <f>ROUND(T$5*'[7]2.생잔모형인구'!$E280,0)</f>
        <v>5</v>
      </c>
      <c r="O282" s="206">
        <f>ROUND(U$5*'[7]2.생잔모형인구'!$E280,0)</f>
        <v>5</v>
      </c>
      <c r="P282" s="204">
        <v>0</v>
      </c>
      <c r="Q282" s="204"/>
      <c r="R282" s="206">
        <f>IF(ISERROR(VLOOKUP($C282,'2.사회적인구 행정구역별 집계'!$C$6:$M$73,2,FALSE)),0,(VLOOKUP($C282,'2.사회적인구 행정구역별 집계'!$C$6:$M$73,8,FALSE)-VLOOKUP($C282,'2.사회적인구 행정구역별 집계'!$C$6:$M$73,3,FALSE)))</f>
        <v>0</v>
      </c>
      <c r="S282" s="206">
        <f>IF(ISERROR(VLOOKUP($C282,'2.사회적인구 행정구역별 집계'!$C$6:$M$73,2,FALSE)),0,(VLOOKUP($C282,'2.사회적인구 행정구역별 집계'!$C$6:$M$73,9,FALSE)-VLOOKUP($C282,'2.사회적인구 행정구역별 집계'!$C$6:$M$73,4,FALSE)))</f>
        <v>0</v>
      </c>
      <c r="T282" s="206">
        <f>IF(ISERROR(VLOOKUP($C282,'2.사회적인구 행정구역별 집계'!$C$6:$M$73,2,FALSE)),0,(VLOOKUP($C282,'2.사회적인구 행정구역별 집계'!$C$6:$M$73,10,FALSE)-VLOOKUP($C282,'2.사회적인구 행정구역별 집계'!$C$6:$M$73,5,FALSE)))</f>
        <v>0</v>
      </c>
      <c r="U282" s="206">
        <f>IF(ISERROR(VLOOKUP($C282,'2.사회적인구 행정구역별 집계'!$C$6:$M$73,2,FALSE)),0,(VLOOKUP($C282,'2.사회적인구 행정구역별 집계'!$C$6:$M$73,11,FALSE)-VLOOKUP($C282,'2.사회적인구 행정구역별 집계'!$C$6:$M$73,6,FALSE)))</f>
        <v>0</v>
      </c>
      <c r="V282" s="189">
        <f t="shared" si="136"/>
        <v>95</v>
      </c>
      <c r="W282" s="189">
        <f t="shared" si="137"/>
        <v>96</v>
      </c>
      <c r="X282" s="189">
        <f t="shared" si="137"/>
        <v>94</v>
      </c>
      <c r="Y282" s="189">
        <f t="shared" si="138"/>
        <v>93</v>
      </c>
      <c r="Z282" s="189">
        <f t="shared" si="139"/>
        <v>95</v>
      </c>
      <c r="AA282" s="189">
        <f t="shared" si="140"/>
        <v>97</v>
      </c>
    </row>
    <row r="283" spans="1:27" ht="18" customHeight="1">
      <c r="A283" s="194" t="s">
        <v>1436</v>
      </c>
      <c r="B283" s="194" t="s">
        <v>1459</v>
      </c>
      <c r="C283" s="197" t="s">
        <v>398</v>
      </c>
      <c r="D283" s="192">
        <f>VLOOKUP($C283,'[7]2.생잔모형인구'!$C$5:$J$499,2,FALSE)</f>
        <v>156</v>
      </c>
      <c r="E283" s="201">
        <f>VLOOKUP($C283,'[7]2.생잔모형인구'!$C$5:$J$499,4,FALSE)</f>
        <v>160</v>
      </c>
      <c r="F283" s="201">
        <f>VLOOKUP($C283,'[7]2.생잔모형인구'!$C$5:$J$499,5,FALSE)</f>
        <v>158</v>
      </c>
      <c r="G283" s="201">
        <f>VLOOKUP($C283,'[7]2.생잔모형인구'!$C$5:$J$499,6,FALSE)</f>
        <v>161</v>
      </c>
      <c r="H283" s="201">
        <f>VLOOKUP($C283,'[7]2.생잔모형인구'!$C$5:$J$499,7,FALSE)</f>
        <v>165</v>
      </c>
      <c r="I283" s="201">
        <f>VLOOKUP($C283,'[7]2.생잔모형인구'!$C$5:$J$499,8,FALSE)</f>
        <v>168</v>
      </c>
      <c r="J283" s="206">
        <f>ROUND(P$5*'[7]2.생잔모형인구'!$E281,0)</f>
        <v>0</v>
      </c>
      <c r="K283" s="206">
        <f>ROUND(Q$5*'[7]2.생잔모형인구'!$E281,0)</f>
        <v>4</v>
      </c>
      <c r="L283" s="206">
        <f>ROUND(R$5*'[7]2.생잔모형인구'!$E281,0)</f>
        <v>4</v>
      </c>
      <c r="M283" s="206">
        <f>ROUND(S$5*'[7]2.생잔모형인구'!$E281,0)</f>
        <v>9</v>
      </c>
      <c r="N283" s="206">
        <f>ROUND(T$5*'[7]2.생잔모형인구'!$E281,0)</f>
        <v>9</v>
      </c>
      <c r="O283" s="206">
        <f>ROUND(U$5*'[7]2.생잔모형인구'!$E281,0)</f>
        <v>9</v>
      </c>
      <c r="P283" s="204">
        <v>0</v>
      </c>
      <c r="Q283" s="204"/>
      <c r="R283" s="206">
        <f>IF(ISERROR(VLOOKUP($C283,'2.사회적인구 행정구역별 집계'!$C$6:$M$73,2,FALSE)),0,(VLOOKUP($C283,'2.사회적인구 행정구역별 집계'!$C$6:$M$73,8,FALSE)-VLOOKUP($C283,'2.사회적인구 행정구역별 집계'!$C$6:$M$73,3,FALSE)))</f>
        <v>0</v>
      </c>
      <c r="S283" s="206">
        <f>IF(ISERROR(VLOOKUP($C283,'2.사회적인구 행정구역별 집계'!$C$6:$M$73,2,FALSE)),0,(VLOOKUP($C283,'2.사회적인구 행정구역별 집계'!$C$6:$M$73,9,FALSE)-VLOOKUP($C283,'2.사회적인구 행정구역별 집계'!$C$6:$M$73,4,FALSE)))</f>
        <v>0</v>
      </c>
      <c r="T283" s="206">
        <f>IF(ISERROR(VLOOKUP($C283,'2.사회적인구 행정구역별 집계'!$C$6:$M$73,2,FALSE)),0,(VLOOKUP($C283,'2.사회적인구 행정구역별 집계'!$C$6:$M$73,10,FALSE)-VLOOKUP($C283,'2.사회적인구 행정구역별 집계'!$C$6:$M$73,5,FALSE)))</f>
        <v>0</v>
      </c>
      <c r="U283" s="206">
        <f>IF(ISERROR(VLOOKUP($C283,'2.사회적인구 행정구역별 집계'!$C$6:$M$73,2,FALSE)),0,(VLOOKUP($C283,'2.사회적인구 행정구역별 집계'!$C$6:$M$73,11,FALSE)-VLOOKUP($C283,'2.사회적인구 행정구역별 집계'!$C$6:$M$73,6,FALSE)))</f>
        <v>0</v>
      </c>
      <c r="V283" s="189">
        <f t="shared" si="136"/>
        <v>156</v>
      </c>
      <c r="W283" s="189">
        <f t="shared" si="137"/>
        <v>156</v>
      </c>
      <c r="X283" s="189">
        <f t="shared" si="137"/>
        <v>154</v>
      </c>
      <c r="Y283" s="189">
        <f t="shared" si="138"/>
        <v>152</v>
      </c>
      <c r="Z283" s="189">
        <f t="shared" si="139"/>
        <v>156</v>
      </c>
      <c r="AA283" s="189">
        <f t="shared" si="140"/>
        <v>159</v>
      </c>
    </row>
    <row r="284" spans="1:27" ht="18" customHeight="1">
      <c r="A284" s="194" t="s">
        <v>1436</v>
      </c>
      <c r="B284" s="194" t="s">
        <v>1460</v>
      </c>
      <c r="C284" s="197" t="s">
        <v>399</v>
      </c>
      <c r="D284" s="192">
        <f>VLOOKUP($C284,'[7]2.생잔모형인구'!$C$5:$J$499,2,FALSE)</f>
        <v>132</v>
      </c>
      <c r="E284" s="201">
        <f>VLOOKUP($C284,'[7]2.생잔모형인구'!$C$5:$J$499,4,FALSE)</f>
        <v>136</v>
      </c>
      <c r="F284" s="201">
        <f>VLOOKUP($C284,'[7]2.생잔모형인구'!$C$5:$J$499,5,FALSE)</f>
        <v>134</v>
      </c>
      <c r="G284" s="201">
        <f>VLOOKUP($C284,'[7]2.생잔모형인구'!$C$5:$J$499,6,FALSE)</f>
        <v>136</v>
      </c>
      <c r="H284" s="201">
        <f>VLOOKUP($C284,'[7]2.생잔모형인구'!$C$5:$J$499,7,FALSE)</f>
        <v>139</v>
      </c>
      <c r="I284" s="201">
        <f>VLOOKUP($C284,'[7]2.생잔모형인구'!$C$5:$J$499,8,FALSE)</f>
        <v>142</v>
      </c>
      <c r="J284" s="206">
        <f>ROUND(P$5*'[7]2.생잔모형인구'!$E282,0)</f>
        <v>0</v>
      </c>
      <c r="K284" s="206">
        <f>ROUND(Q$5*'[7]2.생잔모형인구'!$E282,0)</f>
        <v>3</v>
      </c>
      <c r="L284" s="206">
        <f>ROUND(R$5*'[7]2.생잔모형인구'!$E282,0)</f>
        <v>3</v>
      </c>
      <c r="M284" s="206">
        <f>ROUND(S$5*'[7]2.생잔모형인구'!$E282,0)</f>
        <v>8</v>
      </c>
      <c r="N284" s="206">
        <f>ROUND(T$5*'[7]2.생잔모형인구'!$E282,0)</f>
        <v>8</v>
      </c>
      <c r="O284" s="206">
        <f>ROUND(U$5*'[7]2.생잔모형인구'!$E282,0)</f>
        <v>8</v>
      </c>
      <c r="P284" s="204">
        <v>0</v>
      </c>
      <c r="Q284" s="204"/>
      <c r="R284" s="206">
        <f>IF(ISERROR(VLOOKUP($C284,'2.사회적인구 행정구역별 집계'!$C$6:$M$73,2,FALSE)),0,(VLOOKUP($C284,'2.사회적인구 행정구역별 집계'!$C$6:$M$73,8,FALSE)-VLOOKUP($C284,'2.사회적인구 행정구역별 집계'!$C$6:$M$73,3,FALSE)))</f>
        <v>0</v>
      </c>
      <c r="S284" s="206">
        <f>IF(ISERROR(VLOOKUP($C284,'2.사회적인구 행정구역별 집계'!$C$6:$M$73,2,FALSE)),0,(VLOOKUP($C284,'2.사회적인구 행정구역별 집계'!$C$6:$M$73,9,FALSE)-VLOOKUP($C284,'2.사회적인구 행정구역별 집계'!$C$6:$M$73,4,FALSE)))</f>
        <v>0</v>
      </c>
      <c r="T284" s="206">
        <f>IF(ISERROR(VLOOKUP($C284,'2.사회적인구 행정구역별 집계'!$C$6:$M$73,2,FALSE)),0,(VLOOKUP($C284,'2.사회적인구 행정구역별 집계'!$C$6:$M$73,10,FALSE)-VLOOKUP($C284,'2.사회적인구 행정구역별 집계'!$C$6:$M$73,5,FALSE)))</f>
        <v>0</v>
      </c>
      <c r="U284" s="206">
        <f>IF(ISERROR(VLOOKUP($C284,'2.사회적인구 행정구역별 집계'!$C$6:$M$73,2,FALSE)),0,(VLOOKUP($C284,'2.사회적인구 행정구역별 집계'!$C$6:$M$73,11,FALSE)-VLOOKUP($C284,'2.사회적인구 행정구역별 집계'!$C$6:$M$73,6,FALSE)))</f>
        <v>0</v>
      </c>
      <c r="V284" s="189">
        <f t="shared" si="136"/>
        <v>132</v>
      </c>
      <c r="W284" s="189">
        <f t="shared" si="137"/>
        <v>133</v>
      </c>
      <c r="X284" s="189">
        <f t="shared" si="137"/>
        <v>131</v>
      </c>
      <c r="Y284" s="189">
        <f t="shared" si="138"/>
        <v>128</v>
      </c>
      <c r="Z284" s="189">
        <f t="shared" si="139"/>
        <v>131</v>
      </c>
      <c r="AA284" s="189">
        <f t="shared" si="140"/>
        <v>134</v>
      </c>
    </row>
    <row r="285" spans="1:27" ht="18" customHeight="1">
      <c r="A285" s="194" t="s">
        <v>1436</v>
      </c>
      <c r="B285" s="194" t="s">
        <v>1460</v>
      </c>
      <c r="C285" s="197" t="s">
        <v>400</v>
      </c>
      <c r="D285" s="192">
        <f>VLOOKUP($C285,'[7]2.생잔모형인구'!$C$5:$J$499,2,FALSE)</f>
        <v>68</v>
      </c>
      <c r="E285" s="201">
        <f>VLOOKUP($C285,'[7]2.생잔모형인구'!$C$5:$J$499,4,FALSE)</f>
        <v>70</v>
      </c>
      <c r="F285" s="201">
        <f>VLOOKUP($C285,'[7]2.생잔모형인구'!$C$5:$J$499,5,FALSE)</f>
        <v>69</v>
      </c>
      <c r="G285" s="201">
        <f>VLOOKUP($C285,'[7]2.생잔모형인구'!$C$5:$J$499,6,FALSE)</f>
        <v>70</v>
      </c>
      <c r="H285" s="201">
        <f>VLOOKUP($C285,'[7]2.생잔모형인구'!$C$5:$J$499,7,FALSE)</f>
        <v>72</v>
      </c>
      <c r="I285" s="201">
        <f>VLOOKUP($C285,'[7]2.생잔모형인구'!$C$5:$J$499,8,FALSE)</f>
        <v>73</v>
      </c>
      <c r="J285" s="206">
        <f>ROUND(P$5*'[7]2.생잔모형인구'!$E283,0)</f>
        <v>0</v>
      </c>
      <c r="K285" s="206">
        <f>ROUND(Q$5*'[7]2.생잔모형인구'!$E283,0)</f>
        <v>2</v>
      </c>
      <c r="L285" s="206">
        <f>ROUND(R$5*'[7]2.생잔모형인구'!$E283,0)</f>
        <v>2</v>
      </c>
      <c r="M285" s="206">
        <f>ROUND(S$5*'[7]2.생잔모형인구'!$E283,0)</f>
        <v>4</v>
      </c>
      <c r="N285" s="206">
        <f>ROUND(T$5*'[7]2.생잔모형인구'!$E283,0)</f>
        <v>4</v>
      </c>
      <c r="O285" s="206">
        <f>ROUND(U$5*'[7]2.생잔모형인구'!$E283,0)</f>
        <v>4</v>
      </c>
      <c r="P285" s="204">
        <v>0</v>
      </c>
      <c r="Q285" s="204"/>
      <c r="R285" s="206">
        <f>IF(ISERROR(VLOOKUP($C285,'2.사회적인구 행정구역별 집계'!$C$6:$M$73,2,FALSE)),0,(VLOOKUP($C285,'2.사회적인구 행정구역별 집계'!$C$6:$M$73,8,FALSE)-VLOOKUP($C285,'2.사회적인구 행정구역별 집계'!$C$6:$M$73,3,FALSE)))</f>
        <v>0</v>
      </c>
      <c r="S285" s="206">
        <f>IF(ISERROR(VLOOKUP($C285,'2.사회적인구 행정구역별 집계'!$C$6:$M$73,2,FALSE)),0,(VLOOKUP($C285,'2.사회적인구 행정구역별 집계'!$C$6:$M$73,9,FALSE)-VLOOKUP($C285,'2.사회적인구 행정구역별 집계'!$C$6:$M$73,4,FALSE)))</f>
        <v>0</v>
      </c>
      <c r="T285" s="206">
        <f>IF(ISERROR(VLOOKUP($C285,'2.사회적인구 행정구역별 집계'!$C$6:$M$73,2,FALSE)),0,(VLOOKUP($C285,'2.사회적인구 행정구역별 집계'!$C$6:$M$73,10,FALSE)-VLOOKUP($C285,'2.사회적인구 행정구역별 집계'!$C$6:$M$73,5,FALSE)))</f>
        <v>0</v>
      </c>
      <c r="U285" s="206">
        <f>IF(ISERROR(VLOOKUP($C285,'2.사회적인구 행정구역별 집계'!$C$6:$M$73,2,FALSE)),0,(VLOOKUP($C285,'2.사회적인구 행정구역별 집계'!$C$6:$M$73,11,FALSE)-VLOOKUP($C285,'2.사회적인구 행정구역별 집계'!$C$6:$M$73,6,FALSE)))</f>
        <v>0</v>
      </c>
      <c r="V285" s="189">
        <f t="shared" si="136"/>
        <v>68</v>
      </c>
      <c r="W285" s="189">
        <f t="shared" si="137"/>
        <v>68</v>
      </c>
      <c r="X285" s="189">
        <f t="shared" si="137"/>
        <v>67</v>
      </c>
      <c r="Y285" s="189">
        <f t="shared" si="138"/>
        <v>66</v>
      </c>
      <c r="Z285" s="189">
        <f t="shared" si="139"/>
        <v>68</v>
      </c>
      <c r="AA285" s="189">
        <f t="shared" si="140"/>
        <v>69</v>
      </c>
    </row>
    <row r="286" spans="1:27" ht="18" customHeight="1">
      <c r="A286" s="194" t="s">
        <v>1436</v>
      </c>
      <c r="B286" s="194" t="s">
        <v>1461</v>
      </c>
      <c r="C286" s="197" t="s">
        <v>401</v>
      </c>
      <c r="D286" s="192">
        <f>VLOOKUP($C286,'[7]2.생잔모형인구'!$C$5:$J$499,2,FALSE)</f>
        <v>148</v>
      </c>
      <c r="E286" s="201">
        <f>VLOOKUP($C286,'[7]2.생잔모형인구'!$C$5:$J$499,4,FALSE)</f>
        <v>152</v>
      </c>
      <c r="F286" s="201">
        <f>VLOOKUP($C286,'[7]2.생잔모형인구'!$C$5:$J$499,5,FALSE)</f>
        <v>150</v>
      </c>
      <c r="G286" s="201">
        <f>VLOOKUP($C286,'[7]2.생잔모형인구'!$C$5:$J$499,6,FALSE)</f>
        <v>153</v>
      </c>
      <c r="H286" s="201">
        <f>VLOOKUP($C286,'[7]2.생잔모형인구'!$C$5:$J$499,7,FALSE)</f>
        <v>156</v>
      </c>
      <c r="I286" s="201">
        <f>VLOOKUP($C286,'[7]2.생잔모형인구'!$C$5:$J$499,8,FALSE)</f>
        <v>159</v>
      </c>
      <c r="J286" s="206">
        <f>ROUND(P$5*'[7]2.생잔모형인구'!$E284,0)</f>
        <v>0</v>
      </c>
      <c r="K286" s="206">
        <f>ROUND(Q$5*'[7]2.생잔모형인구'!$E284,0)</f>
        <v>4</v>
      </c>
      <c r="L286" s="206">
        <f>ROUND(R$5*'[7]2.생잔모형인구'!$E284,0)</f>
        <v>4</v>
      </c>
      <c r="M286" s="206">
        <f>ROUND(S$5*'[7]2.생잔모형인구'!$E284,0)</f>
        <v>8</v>
      </c>
      <c r="N286" s="206">
        <f>ROUND(T$5*'[7]2.생잔모형인구'!$E284,0)</f>
        <v>8</v>
      </c>
      <c r="O286" s="206">
        <f>ROUND(U$5*'[7]2.생잔모형인구'!$E284,0)</f>
        <v>8</v>
      </c>
      <c r="P286" s="204">
        <v>0</v>
      </c>
      <c r="Q286" s="204"/>
      <c r="R286" s="206">
        <f>IF(ISERROR(VLOOKUP($C286,'2.사회적인구 행정구역별 집계'!$C$6:$M$73,2,FALSE)),0,(VLOOKUP($C286,'2.사회적인구 행정구역별 집계'!$C$6:$M$73,8,FALSE)-VLOOKUP($C286,'2.사회적인구 행정구역별 집계'!$C$6:$M$73,3,FALSE)))</f>
        <v>0</v>
      </c>
      <c r="S286" s="206">
        <f>IF(ISERROR(VLOOKUP($C286,'2.사회적인구 행정구역별 집계'!$C$6:$M$73,2,FALSE)),0,(VLOOKUP($C286,'2.사회적인구 행정구역별 집계'!$C$6:$M$73,9,FALSE)-VLOOKUP($C286,'2.사회적인구 행정구역별 집계'!$C$6:$M$73,4,FALSE)))</f>
        <v>0</v>
      </c>
      <c r="T286" s="206">
        <f>IF(ISERROR(VLOOKUP($C286,'2.사회적인구 행정구역별 집계'!$C$6:$M$73,2,FALSE)),0,(VLOOKUP($C286,'2.사회적인구 행정구역별 집계'!$C$6:$M$73,10,FALSE)-VLOOKUP($C286,'2.사회적인구 행정구역별 집계'!$C$6:$M$73,5,FALSE)))</f>
        <v>0</v>
      </c>
      <c r="U286" s="206">
        <f>IF(ISERROR(VLOOKUP($C286,'2.사회적인구 행정구역별 집계'!$C$6:$M$73,2,FALSE)),0,(VLOOKUP($C286,'2.사회적인구 행정구역별 집계'!$C$6:$M$73,11,FALSE)-VLOOKUP($C286,'2.사회적인구 행정구역별 집계'!$C$6:$M$73,6,FALSE)))</f>
        <v>0</v>
      </c>
      <c r="V286" s="189">
        <f t="shared" si="136"/>
        <v>148</v>
      </c>
      <c r="W286" s="189">
        <f t="shared" si="137"/>
        <v>148</v>
      </c>
      <c r="X286" s="189">
        <f t="shared" si="137"/>
        <v>146</v>
      </c>
      <c r="Y286" s="189">
        <f t="shared" si="138"/>
        <v>145</v>
      </c>
      <c r="Z286" s="189">
        <f t="shared" si="139"/>
        <v>148</v>
      </c>
      <c r="AA286" s="189">
        <f t="shared" si="140"/>
        <v>151</v>
      </c>
    </row>
    <row r="287" spans="1:27" ht="18" customHeight="1">
      <c r="A287" s="194" t="s">
        <v>1436</v>
      </c>
      <c r="B287" s="194" t="s">
        <v>1462</v>
      </c>
      <c r="C287" s="197" t="s">
        <v>402</v>
      </c>
      <c r="D287" s="192">
        <f>VLOOKUP($C287,'[7]2.생잔모형인구'!$C$5:$J$499,2,FALSE)</f>
        <v>151</v>
      </c>
      <c r="E287" s="201">
        <f>VLOOKUP($C287,'[7]2.생잔모형인구'!$C$5:$J$499,4,FALSE)</f>
        <v>155</v>
      </c>
      <c r="F287" s="201">
        <f>VLOOKUP($C287,'[7]2.생잔모형인구'!$C$5:$J$499,5,FALSE)</f>
        <v>153</v>
      </c>
      <c r="G287" s="201">
        <f>VLOOKUP($C287,'[7]2.생잔모형인구'!$C$5:$J$499,6,FALSE)</f>
        <v>156</v>
      </c>
      <c r="H287" s="201">
        <f>VLOOKUP($C287,'[7]2.생잔모형인구'!$C$5:$J$499,7,FALSE)</f>
        <v>159</v>
      </c>
      <c r="I287" s="201">
        <f>VLOOKUP($C287,'[7]2.생잔모형인구'!$C$5:$J$499,8,FALSE)</f>
        <v>162</v>
      </c>
      <c r="J287" s="206">
        <f>ROUND(P$5*'[7]2.생잔모형인구'!$E285,0)</f>
        <v>0</v>
      </c>
      <c r="K287" s="206">
        <f>ROUND(Q$5*'[7]2.생잔모형인구'!$E285,0)</f>
        <v>4</v>
      </c>
      <c r="L287" s="206">
        <f>ROUND(R$5*'[7]2.생잔모형인구'!$E285,0)</f>
        <v>4</v>
      </c>
      <c r="M287" s="206">
        <f>ROUND(S$5*'[7]2.생잔모형인구'!$E285,0)</f>
        <v>9</v>
      </c>
      <c r="N287" s="206">
        <f>ROUND(T$5*'[7]2.생잔모형인구'!$E285,0)</f>
        <v>9</v>
      </c>
      <c r="O287" s="206">
        <f>ROUND(U$5*'[7]2.생잔모형인구'!$E285,0)</f>
        <v>9</v>
      </c>
      <c r="P287" s="204">
        <v>0</v>
      </c>
      <c r="Q287" s="204"/>
      <c r="R287" s="206">
        <f>IF(ISERROR(VLOOKUP($C287,'2.사회적인구 행정구역별 집계'!$C$6:$M$73,2,FALSE)),0,(VLOOKUP($C287,'2.사회적인구 행정구역별 집계'!$C$6:$M$73,8,FALSE)-VLOOKUP($C287,'2.사회적인구 행정구역별 집계'!$C$6:$M$73,3,FALSE)))</f>
        <v>0</v>
      </c>
      <c r="S287" s="206">
        <f>IF(ISERROR(VLOOKUP($C287,'2.사회적인구 행정구역별 집계'!$C$6:$M$73,2,FALSE)),0,(VLOOKUP($C287,'2.사회적인구 행정구역별 집계'!$C$6:$M$73,9,FALSE)-VLOOKUP($C287,'2.사회적인구 행정구역별 집계'!$C$6:$M$73,4,FALSE)))</f>
        <v>0</v>
      </c>
      <c r="T287" s="206">
        <f>IF(ISERROR(VLOOKUP($C287,'2.사회적인구 행정구역별 집계'!$C$6:$M$73,2,FALSE)),0,(VLOOKUP($C287,'2.사회적인구 행정구역별 집계'!$C$6:$M$73,10,FALSE)-VLOOKUP($C287,'2.사회적인구 행정구역별 집계'!$C$6:$M$73,5,FALSE)))</f>
        <v>0</v>
      </c>
      <c r="U287" s="206">
        <f>IF(ISERROR(VLOOKUP($C287,'2.사회적인구 행정구역별 집계'!$C$6:$M$73,2,FALSE)),0,(VLOOKUP($C287,'2.사회적인구 행정구역별 집계'!$C$6:$M$73,11,FALSE)-VLOOKUP($C287,'2.사회적인구 행정구역별 집계'!$C$6:$M$73,6,FALSE)))</f>
        <v>0</v>
      </c>
      <c r="V287" s="189">
        <f t="shared" si="136"/>
        <v>151</v>
      </c>
      <c r="W287" s="189">
        <f t="shared" si="137"/>
        <v>151</v>
      </c>
      <c r="X287" s="189">
        <f t="shared" si="137"/>
        <v>149</v>
      </c>
      <c r="Y287" s="189">
        <f t="shared" si="138"/>
        <v>147</v>
      </c>
      <c r="Z287" s="189">
        <f t="shared" si="139"/>
        <v>150</v>
      </c>
      <c r="AA287" s="189">
        <f t="shared" si="140"/>
        <v>153</v>
      </c>
    </row>
    <row r="288" spans="1:27" ht="18" customHeight="1">
      <c r="A288" s="194" t="s">
        <v>1436</v>
      </c>
      <c r="B288" s="194" t="s">
        <v>1462</v>
      </c>
      <c r="C288" s="197" t="s">
        <v>403</v>
      </c>
      <c r="D288" s="192">
        <f>VLOOKUP($C288,'[7]2.생잔모형인구'!$C$5:$J$499,2,FALSE)</f>
        <v>208</v>
      </c>
      <c r="E288" s="201">
        <f>VLOOKUP($C288,'[7]2.생잔모형인구'!$C$5:$J$499,4,FALSE)</f>
        <v>214</v>
      </c>
      <c r="F288" s="201">
        <f>VLOOKUP($C288,'[7]2.생잔모형인구'!$C$5:$J$499,5,FALSE)</f>
        <v>210</v>
      </c>
      <c r="G288" s="201">
        <f>VLOOKUP($C288,'[7]2.생잔모형인구'!$C$5:$J$499,6,FALSE)</f>
        <v>215</v>
      </c>
      <c r="H288" s="201">
        <f>VLOOKUP($C288,'[7]2.생잔모형인구'!$C$5:$J$499,7,FALSE)</f>
        <v>220</v>
      </c>
      <c r="I288" s="201">
        <f>VLOOKUP($C288,'[7]2.생잔모형인구'!$C$5:$J$499,8,FALSE)</f>
        <v>223</v>
      </c>
      <c r="J288" s="206">
        <f>ROUND(P$5*'[7]2.생잔모형인구'!$E286,0)</f>
        <v>0</v>
      </c>
      <c r="K288" s="206">
        <f>ROUND(Q$5*'[7]2.생잔모형인구'!$E286,0)</f>
        <v>5</v>
      </c>
      <c r="L288" s="206">
        <f>ROUND(R$5*'[7]2.생잔모형인구'!$E286,0)</f>
        <v>5</v>
      </c>
      <c r="M288" s="206">
        <f>ROUND(S$5*'[7]2.생잔모형인구'!$E286,0)</f>
        <v>12</v>
      </c>
      <c r="N288" s="206">
        <f>ROUND(T$5*'[7]2.생잔모형인구'!$E286,0)</f>
        <v>12</v>
      </c>
      <c r="O288" s="206">
        <f>ROUND(U$5*'[7]2.생잔모형인구'!$E286,0)</f>
        <v>12</v>
      </c>
      <c r="P288" s="204">
        <v>0</v>
      </c>
      <c r="Q288" s="204"/>
      <c r="R288" s="206">
        <f>IF(ISERROR(VLOOKUP($C288,'2.사회적인구 행정구역별 집계'!$C$6:$M$73,2,FALSE)),0,(VLOOKUP($C288,'2.사회적인구 행정구역별 집계'!$C$6:$M$73,8,FALSE)-VLOOKUP($C288,'2.사회적인구 행정구역별 집계'!$C$6:$M$73,3,FALSE)))</f>
        <v>0</v>
      </c>
      <c r="S288" s="206">
        <f>IF(ISERROR(VLOOKUP($C288,'2.사회적인구 행정구역별 집계'!$C$6:$M$73,2,FALSE)),0,(VLOOKUP($C288,'2.사회적인구 행정구역별 집계'!$C$6:$M$73,9,FALSE)-VLOOKUP($C288,'2.사회적인구 행정구역별 집계'!$C$6:$M$73,4,FALSE)))</f>
        <v>0</v>
      </c>
      <c r="T288" s="206">
        <f>IF(ISERROR(VLOOKUP($C288,'2.사회적인구 행정구역별 집계'!$C$6:$M$73,2,FALSE)),0,(VLOOKUP($C288,'2.사회적인구 행정구역별 집계'!$C$6:$M$73,10,FALSE)-VLOOKUP($C288,'2.사회적인구 행정구역별 집계'!$C$6:$M$73,5,FALSE)))</f>
        <v>0</v>
      </c>
      <c r="U288" s="206">
        <f>IF(ISERROR(VLOOKUP($C288,'2.사회적인구 행정구역별 집계'!$C$6:$M$73,2,FALSE)),0,(VLOOKUP($C288,'2.사회적인구 행정구역별 집계'!$C$6:$M$73,11,FALSE)-VLOOKUP($C288,'2.사회적인구 행정구역별 집계'!$C$6:$M$73,6,FALSE)))</f>
        <v>0</v>
      </c>
      <c r="V288" s="189">
        <f t="shared" si="136"/>
        <v>208</v>
      </c>
      <c r="W288" s="189">
        <f t="shared" si="137"/>
        <v>209</v>
      </c>
      <c r="X288" s="189">
        <f t="shared" si="137"/>
        <v>205</v>
      </c>
      <c r="Y288" s="189">
        <f t="shared" si="138"/>
        <v>203</v>
      </c>
      <c r="Z288" s="189">
        <f t="shared" si="139"/>
        <v>208</v>
      </c>
      <c r="AA288" s="189">
        <f t="shared" si="140"/>
        <v>211</v>
      </c>
    </row>
    <row r="289" spans="1:27" ht="18" customHeight="1">
      <c r="A289" s="195" t="s">
        <v>1463</v>
      </c>
      <c r="B289" s="232" t="s">
        <v>1364</v>
      </c>
      <c r="C289" s="232"/>
      <c r="D289" s="196">
        <f>SUM(D290:D312)</f>
        <v>2871</v>
      </c>
      <c r="E289" s="196">
        <f t="shared" ref="E289:I289" si="141">SUM(E290:E312)</f>
        <v>2951</v>
      </c>
      <c r="F289" s="196">
        <f t="shared" si="141"/>
        <v>2906</v>
      </c>
      <c r="G289" s="196">
        <f t="shared" si="141"/>
        <v>2964</v>
      </c>
      <c r="H289" s="196">
        <f t="shared" si="141"/>
        <v>3030</v>
      </c>
      <c r="I289" s="196">
        <f t="shared" si="141"/>
        <v>3084</v>
      </c>
      <c r="J289" s="205">
        <f>SUM(J290:J312)</f>
        <v>0</v>
      </c>
      <c r="K289" s="205">
        <f t="shared" ref="K289:L289" si="142">SUM(K290:K312)</f>
        <v>74</v>
      </c>
      <c r="L289" s="205">
        <f t="shared" si="142"/>
        <v>73</v>
      </c>
      <c r="M289" s="205">
        <f t="shared" ref="M289" si="143">SUM(M290:M312)</f>
        <v>164</v>
      </c>
      <c r="N289" s="205">
        <f t="shared" ref="N289" si="144">SUM(N290:N312)</f>
        <v>164</v>
      </c>
      <c r="O289" s="205">
        <f t="shared" ref="O289" si="145">SUM(O290:O312)</f>
        <v>164</v>
      </c>
      <c r="P289" s="205">
        <f>SUM(P290:P312)</f>
        <v>0</v>
      </c>
      <c r="Q289" s="205">
        <f t="shared" ref="Q289:R289" si="146">SUM(Q290:Q312)</f>
        <v>0</v>
      </c>
      <c r="R289" s="205">
        <f t="shared" si="146"/>
        <v>0</v>
      </c>
      <c r="S289" s="205">
        <f t="shared" ref="S289" si="147">SUM(S290:S312)</f>
        <v>0</v>
      </c>
      <c r="T289" s="205">
        <f t="shared" ref="T289" si="148">SUM(T290:T312)</f>
        <v>0</v>
      </c>
      <c r="U289" s="205">
        <f t="shared" ref="U289" si="149">SUM(U290:U312)</f>
        <v>0</v>
      </c>
      <c r="V289" s="205">
        <f>SUM(V290:V312)</f>
        <v>2871</v>
      </c>
      <c r="W289" s="205">
        <f t="shared" ref="W289:X289" si="150">SUM(W290:W312)</f>
        <v>2877</v>
      </c>
      <c r="X289" s="205">
        <f t="shared" si="150"/>
        <v>2833</v>
      </c>
      <c r="Y289" s="205">
        <f t="shared" ref="Y289" si="151">SUM(Y290:Y312)</f>
        <v>2800</v>
      </c>
      <c r="Z289" s="205">
        <f t="shared" ref="Z289" si="152">SUM(Z290:Z312)</f>
        <v>2866</v>
      </c>
      <c r="AA289" s="205">
        <f t="shared" ref="AA289" si="153">SUM(AA290:AA312)</f>
        <v>2920</v>
      </c>
    </row>
    <row r="290" spans="1:27" ht="18" customHeight="1">
      <c r="A290" s="194" t="s">
        <v>1463</v>
      </c>
      <c r="B290" s="194" t="s">
        <v>1464</v>
      </c>
      <c r="C290" s="197" t="s">
        <v>405</v>
      </c>
      <c r="D290" s="192">
        <f>VLOOKUP($C290,'[7]2.생잔모형인구'!$C$5:$J$499,2,FALSE)</f>
        <v>238</v>
      </c>
      <c r="E290" s="201">
        <f>VLOOKUP($C290,'[7]2.생잔모형인구'!$C$5:$J$499,4,FALSE)</f>
        <v>244</v>
      </c>
      <c r="F290" s="201">
        <f>VLOOKUP($C290,'[7]2.생잔모형인구'!$C$5:$J$499,5,FALSE)</f>
        <v>241</v>
      </c>
      <c r="G290" s="201">
        <f>VLOOKUP($C290,'[7]2.생잔모형인구'!$C$5:$J$499,6,FALSE)</f>
        <v>246</v>
      </c>
      <c r="H290" s="201">
        <f>VLOOKUP($C290,'[7]2.생잔모형인구'!$C$5:$J$499,7,FALSE)</f>
        <v>251</v>
      </c>
      <c r="I290" s="201">
        <f>VLOOKUP($C290,'[7]2.생잔모형인구'!$C$5:$J$499,8,FALSE)</f>
        <v>256</v>
      </c>
      <c r="J290" s="206">
        <f>ROUND(P$5*'[7]2.생잔모형인구'!$E288,0)</f>
        <v>0</v>
      </c>
      <c r="K290" s="206">
        <f>ROUND(Q$5*'[7]2.생잔모형인구'!$E288,0)</f>
        <v>6</v>
      </c>
      <c r="L290" s="206">
        <f>ROUND(R$5*'[7]2.생잔모형인구'!$E288,0)</f>
        <v>6</v>
      </c>
      <c r="M290" s="206">
        <f>ROUND(S$5*'[7]2.생잔모형인구'!$E288,0)</f>
        <v>14</v>
      </c>
      <c r="N290" s="206">
        <f>ROUND(T$5*'[7]2.생잔모형인구'!$E288,0)</f>
        <v>14</v>
      </c>
      <c r="O290" s="206">
        <f>ROUND(U$5*'[7]2.생잔모형인구'!$E288,0)</f>
        <v>14</v>
      </c>
      <c r="P290" s="204">
        <v>0</v>
      </c>
      <c r="Q290" s="204"/>
      <c r="R290" s="206">
        <f>IF(ISERROR(VLOOKUP($C290,'2.사회적인구 행정구역별 집계'!$C$6:$M$73,2,FALSE)),0,(VLOOKUP($C290,'2.사회적인구 행정구역별 집계'!$C$6:$M$73,8,FALSE)-VLOOKUP($C290,'2.사회적인구 행정구역별 집계'!$C$6:$M$73,3,FALSE)))</f>
        <v>0</v>
      </c>
      <c r="S290" s="206">
        <f>IF(ISERROR(VLOOKUP($C290,'2.사회적인구 행정구역별 집계'!$C$6:$M$73,2,FALSE)),0,(VLOOKUP($C290,'2.사회적인구 행정구역별 집계'!$C$6:$M$73,9,FALSE)-VLOOKUP($C290,'2.사회적인구 행정구역별 집계'!$C$6:$M$73,4,FALSE)))</f>
        <v>0</v>
      </c>
      <c r="T290" s="206">
        <f>IF(ISERROR(VLOOKUP($C290,'2.사회적인구 행정구역별 집계'!$C$6:$M$73,2,FALSE)),0,(VLOOKUP($C290,'2.사회적인구 행정구역별 집계'!$C$6:$M$73,10,FALSE)-VLOOKUP($C290,'2.사회적인구 행정구역별 집계'!$C$6:$M$73,5,FALSE)))</f>
        <v>0</v>
      </c>
      <c r="U290" s="206">
        <f>IF(ISERROR(VLOOKUP($C290,'2.사회적인구 행정구역별 집계'!$C$6:$M$73,2,FALSE)),0,(VLOOKUP($C290,'2.사회적인구 행정구역별 집계'!$C$6:$M$73,11,FALSE)-VLOOKUP($C290,'2.사회적인구 행정구역별 집계'!$C$6:$M$73,6,FALSE)))</f>
        <v>0</v>
      </c>
      <c r="V290" s="189">
        <f t="shared" ref="V290:V312" si="154">D290-J290+P290</f>
        <v>238</v>
      </c>
      <c r="W290" s="189">
        <f t="shared" ref="W290:X312" si="155">E290-K290+Q290</f>
        <v>238</v>
      </c>
      <c r="X290" s="189">
        <f t="shared" si="155"/>
        <v>235</v>
      </c>
      <c r="Y290" s="189">
        <f t="shared" ref="Y290:Y312" si="156">G290-M290+S290</f>
        <v>232</v>
      </c>
      <c r="Z290" s="189">
        <f t="shared" ref="Z290:Z312" si="157">H290-N290+T290</f>
        <v>237</v>
      </c>
      <c r="AA290" s="189">
        <f t="shared" ref="AA290:AA312" si="158">I290-O290+U290</f>
        <v>242</v>
      </c>
    </row>
    <row r="291" spans="1:27" ht="18" customHeight="1">
      <c r="A291" s="194" t="s">
        <v>1463</v>
      </c>
      <c r="B291" s="194" t="s">
        <v>1464</v>
      </c>
      <c r="C291" s="197" t="s">
        <v>406</v>
      </c>
      <c r="D291" s="192">
        <f>VLOOKUP($C291,'[7]2.생잔모형인구'!$C$5:$J$499,2,FALSE)</f>
        <v>60</v>
      </c>
      <c r="E291" s="201">
        <f>VLOOKUP($C291,'[7]2.생잔모형인구'!$C$5:$J$499,4,FALSE)</f>
        <v>62</v>
      </c>
      <c r="F291" s="201">
        <f>VLOOKUP($C291,'[7]2.생잔모형인구'!$C$5:$J$499,5,FALSE)</f>
        <v>61</v>
      </c>
      <c r="G291" s="201">
        <f>VLOOKUP($C291,'[7]2.생잔모형인구'!$C$5:$J$499,6,FALSE)</f>
        <v>62</v>
      </c>
      <c r="H291" s="201">
        <f>VLOOKUP($C291,'[7]2.생잔모형인구'!$C$5:$J$499,7,FALSE)</f>
        <v>63</v>
      </c>
      <c r="I291" s="201">
        <f>VLOOKUP($C291,'[7]2.생잔모형인구'!$C$5:$J$499,8,FALSE)</f>
        <v>64</v>
      </c>
      <c r="J291" s="206">
        <f>ROUND(P$5*'[7]2.생잔모형인구'!$E289,0)</f>
        <v>0</v>
      </c>
      <c r="K291" s="206">
        <f>ROUND(Q$5*'[7]2.생잔모형인구'!$E289,0)</f>
        <v>2</v>
      </c>
      <c r="L291" s="206">
        <f>ROUND(R$5*'[7]2.생잔모형인구'!$E289,0)</f>
        <v>2</v>
      </c>
      <c r="M291" s="206">
        <f>ROUND(S$5*'[7]2.생잔모형인구'!$E289,0)</f>
        <v>3</v>
      </c>
      <c r="N291" s="206">
        <f>ROUND(T$5*'[7]2.생잔모형인구'!$E289,0)</f>
        <v>3</v>
      </c>
      <c r="O291" s="206">
        <f>ROUND(U$5*'[7]2.생잔모형인구'!$E289,0)</f>
        <v>3</v>
      </c>
      <c r="P291" s="204">
        <v>0</v>
      </c>
      <c r="Q291" s="204"/>
      <c r="R291" s="206">
        <f>IF(ISERROR(VLOOKUP($C291,'2.사회적인구 행정구역별 집계'!$C$6:$M$73,2,FALSE)),0,(VLOOKUP($C291,'2.사회적인구 행정구역별 집계'!$C$6:$M$73,8,FALSE)-VLOOKUP($C291,'2.사회적인구 행정구역별 집계'!$C$6:$M$73,3,FALSE)))</f>
        <v>0</v>
      </c>
      <c r="S291" s="206">
        <f>IF(ISERROR(VLOOKUP($C291,'2.사회적인구 행정구역별 집계'!$C$6:$M$73,2,FALSE)),0,(VLOOKUP($C291,'2.사회적인구 행정구역별 집계'!$C$6:$M$73,9,FALSE)-VLOOKUP($C291,'2.사회적인구 행정구역별 집계'!$C$6:$M$73,4,FALSE)))</f>
        <v>0</v>
      </c>
      <c r="T291" s="206">
        <f>IF(ISERROR(VLOOKUP($C291,'2.사회적인구 행정구역별 집계'!$C$6:$M$73,2,FALSE)),0,(VLOOKUP($C291,'2.사회적인구 행정구역별 집계'!$C$6:$M$73,10,FALSE)-VLOOKUP($C291,'2.사회적인구 행정구역별 집계'!$C$6:$M$73,5,FALSE)))</f>
        <v>0</v>
      </c>
      <c r="U291" s="206">
        <f>IF(ISERROR(VLOOKUP($C291,'2.사회적인구 행정구역별 집계'!$C$6:$M$73,2,FALSE)),0,(VLOOKUP($C291,'2.사회적인구 행정구역별 집계'!$C$6:$M$73,11,FALSE)-VLOOKUP($C291,'2.사회적인구 행정구역별 집계'!$C$6:$M$73,6,FALSE)))</f>
        <v>0</v>
      </c>
      <c r="V291" s="189">
        <f t="shared" si="154"/>
        <v>60</v>
      </c>
      <c r="W291" s="189">
        <f t="shared" si="155"/>
        <v>60</v>
      </c>
      <c r="X291" s="189">
        <f t="shared" si="155"/>
        <v>59</v>
      </c>
      <c r="Y291" s="189">
        <f t="shared" si="156"/>
        <v>59</v>
      </c>
      <c r="Z291" s="189">
        <f t="shared" si="157"/>
        <v>60</v>
      </c>
      <c r="AA291" s="189">
        <f t="shared" si="158"/>
        <v>61</v>
      </c>
    </row>
    <row r="292" spans="1:27" ht="18" customHeight="1">
      <c r="A292" s="194" t="s">
        <v>1463</v>
      </c>
      <c r="B292" s="194" t="s">
        <v>1464</v>
      </c>
      <c r="C292" s="197" t="s">
        <v>407</v>
      </c>
      <c r="D292" s="192">
        <f>VLOOKUP($C292,'[7]2.생잔모형인구'!$C$5:$J$499,2,FALSE)</f>
        <v>120</v>
      </c>
      <c r="E292" s="201">
        <f>VLOOKUP($C292,'[7]2.생잔모형인구'!$C$5:$J$499,4,FALSE)</f>
        <v>123</v>
      </c>
      <c r="F292" s="201">
        <f>VLOOKUP($C292,'[7]2.생잔모형인구'!$C$5:$J$499,5,FALSE)</f>
        <v>121</v>
      </c>
      <c r="G292" s="201">
        <f>VLOOKUP($C292,'[7]2.생잔모형인구'!$C$5:$J$499,6,FALSE)</f>
        <v>124</v>
      </c>
      <c r="H292" s="201">
        <f>VLOOKUP($C292,'[7]2.생잔모형인구'!$C$5:$J$499,7,FALSE)</f>
        <v>127</v>
      </c>
      <c r="I292" s="201">
        <f>VLOOKUP($C292,'[7]2.생잔모형인구'!$C$5:$J$499,8,FALSE)</f>
        <v>129</v>
      </c>
      <c r="J292" s="206">
        <f>ROUND(P$5*'[7]2.생잔모형인구'!$E290,0)</f>
        <v>0</v>
      </c>
      <c r="K292" s="206">
        <f>ROUND(Q$5*'[7]2.생잔모형인구'!$E290,0)</f>
        <v>3</v>
      </c>
      <c r="L292" s="206">
        <f>ROUND(R$5*'[7]2.생잔모형인구'!$E290,0)</f>
        <v>3</v>
      </c>
      <c r="M292" s="206">
        <f>ROUND(S$5*'[7]2.생잔모형인구'!$E290,0)</f>
        <v>7</v>
      </c>
      <c r="N292" s="206">
        <f>ROUND(T$5*'[7]2.생잔모형인구'!$E290,0)</f>
        <v>7</v>
      </c>
      <c r="O292" s="206">
        <f>ROUND(U$5*'[7]2.생잔모형인구'!$E290,0)</f>
        <v>7</v>
      </c>
      <c r="P292" s="204">
        <v>0</v>
      </c>
      <c r="Q292" s="204"/>
      <c r="R292" s="206">
        <f>IF(ISERROR(VLOOKUP($C292,'2.사회적인구 행정구역별 집계'!$C$6:$M$73,2,FALSE)),0,(VLOOKUP($C292,'2.사회적인구 행정구역별 집계'!$C$6:$M$73,8,FALSE)-VLOOKUP($C292,'2.사회적인구 행정구역별 집계'!$C$6:$M$73,3,FALSE)))</f>
        <v>0</v>
      </c>
      <c r="S292" s="206">
        <f>IF(ISERROR(VLOOKUP($C292,'2.사회적인구 행정구역별 집계'!$C$6:$M$73,2,FALSE)),0,(VLOOKUP($C292,'2.사회적인구 행정구역별 집계'!$C$6:$M$73,9,FALSE)-VLOOKUP($C292,'2.사회적인구 행정구역별 집계'!$C$6:$M$73,4,FALSE)))</f>
        <v>0</v>
      </c>
      <c r="T292" s="206">
        <f>IF(ISERROR(VLOOKUP($C292,'2.사회적인구 행정구역별 집계'!$C$6:$M$73,2,FALSE)),0,(VLOOKUP($C292,'2.사회적인구 행정구역별 집계'!$C$6:$M$73,10,FALSE)-VLOOKUP($C292,'2.사회적인구 행정구역별 집계'!$C$6:$M$73,5,FALSE)))</f>
        <v>0</v>
      </c>
      <c r="U292" s="206">
        <f>IF(ISERROR(VLOOKUP($C292,'2.사회적인구 행정구역별 집계'!$C$6:$M$73,2,FALSE)),0,(VLOOKUP($C292,'2.사회적인구 행정구역별 집계'!$C$6:$M$73,11,FALSE)-VLOOKUP($C292,'2.사회적인구 행정구역별 집계'!$C$6:$M$73,6,FALSE)))</f>
        <v>0</v>
      </c>
      <c r="V292" s="189">
        <f t="shared" si="154"/>
        <v>120</v>
      </c>
      <c r="W292" s="189">
        <f t="shared" si="155"/>
        <v>120</v>
      </c>
      <c r="X292" s="189">
        <f t="shared" si="155"/>
        <v>118</v>
      </c>
      <c r="Y292" s="189">
        <f t="shared" si="156"/>
        <v>117</v>
      </c>
      <c r="Z292" s="189">
        <f t="shared" si="157"/>
        <v>120</v>
      </c>
      <c r="AA292" s="189">
        <f t="shared" si="158"/>
        <v>122</v>
      </c>
    </row>
    <row r="293" spans="1:27" ht="18" customHeight="1">
      <c r="A293" s="194" t="s">
        <v>1463</v>
      </c>
      <c r="B293" s="194" t="s">
        <v>1465</v>
      </c>
      <c r="C293" s="197" t="s">
        <v>408</v>
      </c>
      <c r="D293" s="192">
        <f>VLOOKUP($C293,'[7]2.생잔모형인구'!$C$5:$J$499,2,FALSE)</f>
        <v>97</v>
      </c>
      <c r="E293" s="201">
        <f>VLOOKUP($C293,'[7]2.생잔모형인구'!$C$5:$J$499,4,FALSE)</f>
        <v>100</v>
      </c>
      <c r="F293" s="201">
        <f>VLOOKUP($C293,'[7]2.생잔모형인구'!$C$5:$J$499,5,FALSE)</f>
        <v>98</v>
      </c>
      <c r="G293" s="201">
        <f>VLOOKUP($C293,'[7]2.생잔모형인구'!$C$5:$J$499,6,FALSE)</f>
        <v>100</v>
      </c>
      <c r="H293" s="201">
        <f>VLOOKUP($C293,'[7]2.생잔모형인구'!$C$5:$J$499,7,FALSE)</f>
        <v>102</v>
      </c>
      <c r="I293" s="201">
        <f>VLOOKUP($C293,'[7]2.생잔모형인구'!$C$5:$J$499,8,FALSE)</f>
        <v>104</v>
      </c>
      <c r="J293" s="206">
        <f>ROUND(P$5*'[7]2.생잔모형인구'!$E291,0)</f>
        <v>0</v>
      </c>
      <c r="K293" s="206">
        <f>ROUND(Q$5*'[7]2.생잔모형인구'!$E291,0)</f>
        <v>3</v>
      </c>
      <c r="L293" s="206">
        <f>ROUND(R$5*'[7]2.생잔모형인구'!$E291,0)</f>
        <v>2</v>
      </c>
      <c r="M293" s="206">
        <f>ROUND(S$5*'[7]2.생잔모형인구'!$E291,0)</f>
        <v>6</v>
      </c>
      <c r="N293" s="206">
        <f>ROUND(T$5*'[7]2.생잔모형인구'!$E291,0)</f>
        <v>6</v>
      </c>
      <c r="O293" s="206">
        <f>ROUND(U$5*'[7]2.생잔모형인구'!$E291,0)</f>
        <v>6</v>
      </c>
      <c r="P293" s="204">
        <v>0</v>
      </c>
      <c r="Q293" s="204"/>
      <c r="R293" s="206">
        <f>IF(ISERROR(VLOOKUP($C293,'2.사회적인구 행정구역별 집계'!$C$6:$M$73,2,FALSE)),0,(VLOOKUP($C293,'2.사회적인구 행정구역별 집계'!$C$6:$M$73,8,FALSE)-VLOOKUP($C293,'2.사회적인구 행정구역별 집계'!$C$6:$M$73,3,FALSE)))</f>
        <v>0</v>
      </c>
      <c r="S293" s="206">
        <f>IF(ISERROR(VLOOKUP($C293,'2.사회적인구 행정구역별 집계'!$C$6:$M$73,2,FALSE)),0,(VLOOKUP($C293,'2.사회적인구 행정구역별 집계'!$C$6:$M$73,9,FALSE)-VLOOKUP($C293,'2.사회적인구 행정구역별 집계'!$C$6:$M$73,4,FALSE)))</f>
        <v>0</v>
      </c>
      <c r="T293" s="206">
        <f>IF(ISERROR(VLOOKUP($C293,'2.사회적인구 행정구역별 집계'!$C$6:$M$73,2,FALSE)),0,(VLOOKUP($C293,'2.사회적인구 행정구역별 집계'!$C$6:$M$73,10,FALSE)-VLOOKUP($C293,'2.사회적인구 행정구역별 집계'!$C$6:$M$73,5,FALSE)))</f>
        <v>0</v>
      </c>
      <c r="U293" s="206">
        <f>IF(ISERROR(VLOOKUP($C293,'2.사회적인구 행정구역별 집계'!$C$6:$M$73,2,FALSE)),0,(VLOOKUP($C293,'2.사회적인구 행정구역별 집계'!$C$6:$M$73,11,FALSE)-VLOOKUP($C293,'2.사회적인구 행정구역별 집계'!$C$6:$M$73,6,FALSE)))</f>
        <v>0</v>
      </c>
      <c r="V293" s="189">
        <f t="shared" si="154"/>
        <v>97</v>
      </c>
      <c r="W293" s="189">
        <f t="shared" si="155"/>
        <v>97</v>
      </c>
      <c r="X293" s="189">
        <f t="shared" si="155"/>
        <v>96</v>
      </c>
      <c r="Y293" s="189">
        <f t="shared" si="156"/>
        <v>94</v>
      </c>
      <c r="Z293" s="189">
        <f t="shared" si="157"/>
        <v>96</v>
      </c>
      <c r="AA293" s="189">
        <f t="shared" si="158"/>
        <v>98</v>
      </c>
    </row>
    <row r="294" spans="1:27" ht="18" customHeight="1">
      <c r="A294" s="194" t="s">
        <v>1463</v>
      </c>
      <c r="B294" s="194" t="s">
        <v>1466</v>
      </c>
      <c r="C294" s="197" t="s">
        <v>409</v>
      </c>
      <c r="D294" s="192">
        <f>VLOOKUP($C294,'[7]2.생잔모형인구'!$C$5:$J$499,2,FALSE)</f>
        <v>74</v>
      </c>
      <c r="E294" s="201">
        <f>VLOOKUP($C294,'[7]2.생잔모형인구'!$C$5:$J$499,4,FALSE)</f>
        <v>76</v>
      </c>
      <c r="F294" s="201">
        <f>VLOOKUP($C294,'[7]2.생잔모형인구'!$C$5:$J$499,5,FALSE)</f>
        <v>75</v>
      </c>
      <c r="G294" s="201">
        <f>VLOOKUP($C294,'[7]2.생잔모형인구'!$C$5:$J$499,6,FALSE)</f>
        <v>76</v>
      </c>
      <c r="H294" s="201">
        <f>VLOOKUP($C294,'[7]2.생잔모형인구'!$C$5:$J$499,7,FALSE)</f>
        <v>78</v>
      </c>
      <c r="I294" s="201">
        <f>VLOOKUP($C294,'[7]2.생잔모형인구'!$C$5:$J$499,8,FALSE)</f>
        <v>80</v>
      </c>
      <c r="J294" s="206">
        <f>ROUND(P$5*'[7]2.생잔모형인구'!$E292,0)</f>
        <v>0</v>
      </c>
      <c r="K294" s="206">
        <f>ROUND(Q$5*'[7]2.생잔모형인구'!$E292,0)</f>
        <v>2</v>
      </c>
      <c r="L294" s="206">
        <f>ROUND(R$5*'[7]2.생잔모형인구'!$E292,0)</f>
        <v>2</v>
      </c>
      <c r="M294" s="206">
        <f>ROUND(S$5*'[7]2.생잔모형인구'!$E292,0)</f>
        <v>4</v>
      </c>
      <c r="N294" s="206">
        <f>ROUND(T$5*'[7]2.생잔모형인구'!$E292,0)</f>
        <v>4</v>
      </c>
      <c r="O294" s="206">
        <f>ROUND(U$5*'[7]2.생잔모형인구'!$E292,0)</f>
        <v>4</v>
      </c>
      <c r="P294" s="204">
        <v>0</v>
      </c>
      <c r="Q294" s="204"/>
      <c r="R294" s="206">
        <f>IF(ISERROR(VLOOKUP($C294,'2.사회적인구 행정구역별 집계'!$C$6:$M$73,2,FALSE)),0,(VLOOKUP($C294,'2.사회적인구 행정구역별 집계'!$C$6:$M$73,8,FALSE)-VLOOKUP($C294,'2.사회적인구 행정구역별 집계'!$C$6:$M$73,3,FALSE)))</f>
        <v>0</v>
      </c>
      <c r="S294" s="206">
        <f>IF(ISERROR(VLOOKUP($C294,'2.사회적인구 행정구역별 집계'!$C$6:$M$73,2,FALSE)),0,(VLOOKUP($C294,'2.사회적인구 행정구역별 집계'!$C$6:$M$73,9,FALSE)-VLOOKUP($C294,'2.사회적인구 행정구역별 집계'!$C$6:$M$73,4,FALSE)))</f>
        <v>0</v>
      </c>
      <c r="T294" s="206">
        <f>IF(ISERROR(VLOOKUP($C294,'2.사회적인구 행정구역별 집계'!$C$6:$M$73,2,FALSE)),0,(VLOOKUP($C294,'2.사회적인구 행정구역별 집계'!$C$6:$M$73,10,FALSE)-VLOOKUP($C294,'2.사회적인구 행정구역별 집계'!$C$6:$M$73,5,FALSE)))</f>
        <v>0</v>
      </c>
      <c r="U294" s="206">
        <f>IF(ISERROR(VLOOKUP($C294,'2.사회적인구 행정구역별 집계'!$C$6:$M$73,2,FALSE)),0,(VLOOKUP($C294,'2.사회적인구 행정구역별 집계'!$C$6:$M$73,11,FALSE)-VLOOKUP($C294,'2.사회적인구 행정구역별 집계'!$C$6:$M$73,6,FALSE)))</f>
        <v>0</v>
      </c>
      <c r="V294" s="189">
        <f t="shared" si="154"/>
        <v>74</v>
      </c>
      <c r="W294" s="189">
        <f t="shared" si="155"/>
        <v>74</v>
      </c>
      <c r="X294" s="189">
        <f t="shared" si="155"/>
        <v>73</v>
      </c>
      <c r="Y294" s="189">
        <f t="shared" si="156"/>
        <v>72</v>
      </c>
      <c r="Z294" s="189">
        <f t="shared" si="157"/>
        <v>74</v>
      </c>
      <c r="AA294" s="189">
        <f t="shared" si="158"/>
        <v>76</v>
      </c>
    </row>
    <row r="295" spans="1:27" ht="18" customHeight="1">
      <c r="A295" s="194" t="s">
        <v>1463</v>
      </c>
      <c r="B295" s="194" t="s">
        <v>1466</v>
      </c>
      <c r="C295" s="197" t="s">
        <v>410</v>
      </c>
      <c r="D295" s="192">
        <f>VLOOKUP($C295,'[7]2.생잔모형인구'!$C$5:$J$499,2,FALSE)</f>
        <v>61</v>
      </c>
      <c r="E295" s="201">
        <f>VLOOKUP($C295,'[7]2.생잔모형인구'!$C$5:$J$499,4,FALSE)</f>
        <v>63</v>
      </c>
      <c r="F295" s="201">
        <f>VLOOKUP($C295,'[7]2.생잔모형인구'!$C$5:$J$499,5,FALSE)</f>
        <v>62</v>
      </c>
      <c r="G295" s="201">
        <f>VLOOKUP($C295,'[7]2.생잔모형인구'!$C$5:$J$499,6,FALSE)</f>
        <v>63</v>
      </c>
      <c r="H295" s="201">
        <f>VLOOKUP($C295,'[7]2.생잔모형인구'!$C$5:$J$499,7,FALSE)</f>
        <v>64</v>
      </c>
      <c r="I295" s="201">
        <f>VLOOKUP($C295,'[7]2.생잔모형인구'!$C$5:$J$499,8,FALSE)</f>
        <v>66</v>
      </c>
      <c r="J295" s="206">
        <f>ROUND(P$5*'[7]2.생잔모형인구'!$E293,0)</f>
        <v>0</v>
      </c>
      <c r="K295" s="206">
        <f>ROUND(Q$5*'[7]2.생잔모형인구'!$E293,0)</f>
        <v>2</v>
      </c>
      <c r="L295" s="206">
        <f>ROUND(R$5*'[7]2.생잔모형인구'!$E293,0)</f>
        <v>2</v>
      </c>
      <c r="M295" s="206">
        <f>ROUND(S$5*'[7]2.생잔모형인구'!$E293,0)</f>
        <v>3</v>
      </c>
      <c r="N295" s="206">
        <f>ROUND(T$5*'[7]2.생잔모형인구'!$E293,0)</f>
        <v>3</v>
      </c>
      <c r="O295" s="206">
        <f>ROUND(U$5*'[7]2.생잔모형인구'!$E293,0)</f>
        <v>3</v>
      </c>
      <c r="P295" s="204">
        <v>0</v>
      </c>
      <c r="Q295" s="204"/>
      <c r="R295" s="206">
        <f>IF(ISERROR(VLOOKUP($C295,'2.사회적인구 행정구역별 집계'!$C$6:$M$73,2,FALSE)),0,(VLOOKUP($C295,'2.사회적인구 행정구역별 집계'!$C$6:$M$73,8,FALSE)-VLOOKUP($C295,'2.사회적인구 행정구역별 집계'!$C$6:$M$73,3,FALSE)))</f>
        <v>0</v>
      </c>
      <c r="S295" s="206">
        <f>IF(ISERROR(VLOOKUP($C295,'2.사회적인구 행정구역별 집계'!$C$6:$M$73,2,FALSE)),0,(VLOOKUP($C295,'2.사회적인구 행정구역별 집계'!$C$6:$M$73,9,FALSE)-VLOOKUP($C295,'2.사회적인구 행정구역별 집계'!$C$6:$M$73,4,FALSE)))</f>
        <v>0</v>
      </c>
      <c r="T295" s="206">
        <f>IF(ISERROR(VLOOKUP($C295,'2.사회적인구 행정구역별 집계'!$C$6:$M$73,2,FALSE)),0,(VLOOKUP($C295,'2.사회적인구 행정구역별 집계'!$C$6:$M$73,10,FALSE)-VLOOKUP($C295,'2.사회적인구 행정구역별 집계'!$C$6:$M$73,5,FALSE)))</f>
        <v>0</v>
      </c>
      <c r="U295" s="206">
        <f>IF(ISERROR(VLOOKUP($C295,'2.사회적인구 행정구역별 집계'!$C$6:$M$73,2,FALSE)),0,(VLOOKUP($C295,'2.사회적인구 행정구역별 집계'!$C$6:$M$73,11,FALSE)-VLOOKUP($C295,'2.사회적인구 행정구역별 집계'!$C$6:$M$73,6,FALSE)))</f>
        <v>0</v>
      </c>
      <c r="V295" s="189">
        <f t="shared" si="154"/>
        <v>61</v>
      </c>
      <c r="W295" s="189">
        <f t="shared" si="155"/>
        <v>61</v>
      </c>
      <c r="X295" s="189">
        <f t="shared" si="155"/>
        <v>60</v>
      </c>
      <c r="Y295" s="189">
        <f t="shared" si="156"/>
        <v>60</v>
      </c>
      <c r="Z295" s="189">
        <f t="shared" si="157"/>
        <v>61</v>
      </c>
      <c r="AA295" s="189">
        <f t="shared" si="158"/>
        <v>63</v>
      </c>
    </row>
    <row r="296" spans="1:27" ht="18" customHeight="1">
      <c r="A296" s="194" t="s">
        <v>1463</v>
      </c>
      <c r="B296" s="194" t="s">
        <v>1467</v>
      </c>
      <c r="C296" s="197" t="s">
        <v>411</v>
      </c>
      <c r="D296" s="192">
        <f>VLOOKUP($C296,'[7]2.생잔모형인구'!$C$5:$J$499,2,FALSE)</f>
        <v>268</v>
      </c>
      <c r="E296" s="201">
        <f>VLOOKUP($C296,'[7]2.생잔모형인구'!$C$5:$J$499,4,FALSE)</f>
        <v>275</v>
      </c>
      <c r="F296" s="201">
        <f>VLOOKUP($C296,'[7]2.생잔모형인구'!$C$5:$J$499,5,FALSE)</f>
        <v>271</v>
      </c>
      <c r="G296" s="201">
        <f>VLOOKUP($C296,'[7]2.생잔모형인구'!$C$5:$J$499,6,FALSE)</f>
        <v>277</v>
      </c>
      <c r="H296" s="201">
        <f>VLOOKUP($C296,'[7]2.생잔모형인구'!$C$5:$J$499,7,FALSE)</f>
        <v>283</v>
      </c>
      <c r="I296" s="201">
        <f>VLOOKUP($C296,'[7]2.생잔모형인구'!$C$5:$J$499,8,FALSE)</f>
        <v>288</v>
      </c>
      <c r="J296" s="206">
        <f>ROUND(P$5*'[7]2.생잔모형인구'!$E294,0)</f>
        <v>0</v>
      </c>
      <c r="K296" s="206">
        <f>ROUND(Q$5*'[7]2.생잔모형인구'!$E294,0)</f>
        <v>7</v>
      </c>
      <c r="L296" s="206">
        <f>ROUND(R$5*'[7]2.생잔모형인구'!$E294,0)</f>
        <v>7</v>
      </c>
      <c r="M296" s="206">
        <f>ROUND(S$5*'[7]2.생잔모형인구'!$E294,0)</f>
        <v>15</v>
      </c>
      <c r="N296" s="206">
        <f>ROUND(T$5*'[7]2.생잔모형인구'!$E294,0)</f>
        <v>15</v>
      </c>
      <c r="O296" s="206">
        <f>ROUND(U$5*'[7]2.생잔모형인구'!$E294,0)</f>
        <v>15</v>
      </c>
      <c r="P296" s="204">
        <v>0</v>
      </c>
      <c r="Q296" s="204"/>
      <c r="R296" s="206">
        <f>IF(ISERROR(VLOOKUP($C296,'2.사회적인구 행정구역별 집계'!$C$6:$M$73,2,FALSE)),0,(VLOOKUP($C296,'2.사회적인구 행정구역별 집계'!$C$6:$M$73,8,FALSE)-VLOOKUP($C296,'2.사회적인구 행정구역별 집계'!$C$6:$M$73,3,FALSE)))</f>
        <v>0</v>
      </c>
      <c r="S296" s="206">
        <f>IF(ISERROR(VLOOKUP($C296,'2.사회적인구 행정구역별 집계'!$C$6:$M$73,2,FALSE)),0,(VLOOKUP($C296,'2.사회적인구 행정구역별 집계'!$C$6:$M$73,9,FALSE)-VLOOKUP($C296,'2.사회적인구 행정구역별 집계'!$C$6:$M$73,4,FALSE)))</f>
        <v>0</v>
      </c>
      <c r="T296" s="206">
        <f>IF(ISERROR(VLOOKUP($C296,'2.사회적인구 행정구역별 집계'!$C$6:$M$73,2,FALSE)),0,(VLOOKUP($C296,'2.사회적인구 행정구역별 집계'!$C$6:$M$73,10,FALSE)-VLOOKUP($C296,'2.사회적인구 행정구역별 집계'!$C$6:$M$73,5,FALSE)))</f>
        <v>0</v>
      </c>
      <c r="U296" s="206">
        <f>IF(ISERROR(VLOOKUP($C296,'2.사회적인구 행정구역별 집계'!$C$6:$M$73,2,FALSE)),0,(VLOOKUP($C296,'2.사회적인구 행정구역별 집계'!$C$6:$M$73,11,FALSE)-VLOOKUP($C296,'2.사회적인구 행정구역별 집계'!$C$6:$M$73,6,FALSE)))</f>
        <v>0</v>
      </c>
      <c r="V296" s="189">
        <f t="shared" si="154"/>
        <v>268</v>
      </c>
      <c r="W296" s="189">
        <f t="shared" si="155"/>
        <v>268</v>
      </c>
      <c r="X296" s="189">
        <f t="shared" si="155"/>
        <v>264</v>
      </c>
      <c r="Y296" s="189">
        <f t="shared" si="156"/>
        <v>262</v>
      </c>
      <c r="Z296" s="189">
        <f t="shared" si="157"/>
        <v>268</v>
      </c>
      <c r="AA296" s="189">
        <f t="shared" si="158"/>
        <v>273</v>
      </c>
    </row>
    <row r="297" spans="1:27" ht="18" customHeight="1">
      <c r="A297" s="194" t="s">
        <v>1463</v>
      </c>
      <c r="B297" s="194" t="s">
        <v>1468</v>
      </c>
      <c r="C297" s="197" t="s">
        <v>412</v>
      </c>
      <c r="D297" s="192">
        <f>VLOOKUP($C297,'[7]2.생잔모형인구'!$C$5:$J$499,2,FALSE)</f>
        <v>113</v>
      </c>
      <c r="E297" s="201">
        <f>VLOOKUP($C297,'[7]2.생잔모형인구'!$C$5:$J$499,4,FALSE)</f>
        <v>116</v>
      </c>
      <c r="F297" s="201">
        <f>VLOOKUP($C297,'[7]2.생잔모형인구'!$C$5:$J$499,5,FALSE)</f>
        <v>114</v>
      </c>
      <c r="G297" s="201">
        <f>VLOOKUP($C297,'[7]2.생잔모형인구'!$C$5:$J$499,6,FALSE)</f>
        <v>117</v>
      </c>
      <c r="H297" s="201">
        <f>VLOOKUP($C297,'[7]2.생잔모형인구'!$C$5:$J$499,7,FALSE)</f>
        <v>119</v>
      </c>
      <c r="I297" s="201">
        <f>VLOOKUP($C297,'[7]2.생잔모형인구'!$C$5:$J$499,8,FALSE)</f>
        <v>121</v>
      </c>
      <c r="J297" s="206">
        <f>ROUND(P$5*'[7]2.생잔모형인구'!$E295,0)</f>
        <v>0</v>
      </c>
      <c r="K297" s="206">
        <f>ROUND(Q$5*'[7]2.생잔모형인구'!$E295,0)</f>
        <v>3</v>
      </c>
      <c r="L297" s="206">
        <f>ROUND(R$5*'[7]2.생잔모형인구'!$E295,0)</f>
        <v>3</v>
      </c>
      <c r="M297" s="206">
        <f>ROUND(S$5*'[7]2.생잔모형인구'!$E295,0)</f>
        <v>6</v>
      </c>
      <c r="N297" s="206">
        <f>ROUND(T$5*'[7]2.생잔모형인구'!$E295,0)</f>
        <v>6</v>
      </c>
      <c r="O297" s="206">
        <f>ROUND(U$5*'[7]2.생잔모형인구'!$E295,0)</f>
        <v>6</v>
      </c>
      <c r="P297" s="204">
        <v>0</v>
      </c>
      <c r="Q297" s="204"/>
      <c r="R297" s="206">
        <f>IF(ISERROR(VLOOKUP($C297,'2.사회적인구 행정구역별 집계'!$C$6:$M$73,2,FALSE)),0,(VLOOKUP($C297,'2.사회적인구 행정구역별 집계'!$C$6:$M$73,8,FALSE)-VLOOKUP($C297,'2.사회적인구 행정구역별 집계'!$C$6:$M$73,3,FALSE)))</f>
        <v>0</v>
      </c>
      <c r="S297" s="206">
        <f>IF(ISERROR(VLOOKUP($C297,'2.사회적인구 행정구역별 집계'!$C$6:$M$73,2,FALSE)),0,(VLOOKUP($C297,'2.사회적인구 행정구역별 집계'!$C$6:$M$73,9,FALSE)-VLOOKUP($C297,'2.사회적인구 행정구역별 집계'!$C$6:$M$73,4,FALSE)))</f>
        <v>0</v>
      </c>
      <c r="T297" s="206">
        <f>IF(ISERROR(VLOOKUP($C297,'2.사회적인구 행정구역별 집계'!$C$6:$M$73,2,FALSE)),0,(VLOOKUP($C297,'2.사회적인구 행정구역별 집계'!$C$6:$M$73,10,FALSE)-VLOOKUP($C297,'2.사회적인구 행정구역별 집계'!$C$6:$M$73,5,FALSE)))</f>
        <v>0</v>
      </c>
      <c r="U297" s="206">
        <f>IF(ISERROR(VLOOKUP($C297,'2.사회적인구 행정구역별 집계'!$C$6:$M$73,2,FALSE)),0,(VLOOKUP($C297,'2.사회적인구 행정구역별 집계'!$C$6:$M$73,11,FALSE)-VLOOKUP($C297,'2.사회적인구 행정구역별 집계'!$C$6:$M$73,6,FALSE)))</f>
        <v>0</v>
      </c>
      <c r="V297" s="189">
        <f t="shared" si="154"/>
        <v>113</v>
      </c>
      <c r="W297" s="189">
        <f t="shared" si="155"/>
        <v>113</v>
      </c>
      <c r="X297" s="189">
        <f t="shared" si="155"/>
        <v>111</v>
      </c>
      <c r="Y297" s="189">
        <f t="shared" si="156"/>
        <v>111</v>
      </c>
      <c r="Z297" s="189">
        <f t="shared" si="157"/>
        <v>113</v>
      </c>
      <c r="AA297" s="189">
        <f t="shared" si="158"/>
        <v>115</v>
      </c>
    </row>
    <row r="298" spans="1:27" ht="18" customHeight="1">
      <c r="A298" s="194" t="s">
        <v>1463</v>
      </c>
      <c r="B298" s="194" t="s">
        <v>1469</v>
      </c>
      <c r="C298" s="197" t="s">
        <v>1470</v>
      </c>
      <c r="D298" s="192">
        <f>VLOOKUP($C298,'[7]2.생잔모형인구'!$C$5:$J$499,2,FALSE)</f>
        <v>203</v>
      </c>
      <c r="E298" s="201">
        <f>VLOOKUP($C298,'[7]2.생잔모형인구'!$C$5:$J$499,4,FALSE)</f>
        <v>209</v>
      </c>
      <c r="F298" s="201">
        <f>VLOOKUP($C298,'[7]2.생잔모형인구'!$C$5:$J$499,5,FALSE)</f>
        <v>205</v>
      </c>
      <c r="G298" s="201">
        <f>VLOOKUP($C298,'[7]2.생잔모형인구'!$C$5:$J$499,6,FALSE)</f>
        <v>210</v>
      </c>
      <c r="H298" s="201">
        <f>VLOOKUP($C298,'[7]2.생잔모형인구'!$C$5:$J$499,7,FALSE)</f>
        <v>214</v>
      </c>
      <c r="I298" s="201">
        <f>VLOOKUP($C298,'[7]2.생잔모형인구'!$C$5:$J$499,8,FALSE)</f>
        <v>218</v>
      </c>
      <c r="J298" s="206">
        <f>ROUND(P$5*'[7]2.생잔모형인구'!$E296,0)</f>
        <v>0</v>
      </c>
      <c r="K298" s="206">
        <f>ROUND(Q$5*'[7]2.생잔모형인구'!$E296,0)</f>
        <v>5</v>
      </c>
      <c r="L298" s="206">
        <f>ROUND(R$5*'[7]2.생잔모형인구'!$E296,0)</f>
        <v>5</v>
      </c>
      <c r="M298" s="206">
        <f>ROUND(S$5*'[7]2.생잔모형인구'!$E296,0)</f>
        <v>12</v>
      </c>
      <c r="N298" s="206">
        <f>ROUND(T$5*'[7]2.생잔모형인구'!$E296,0)</f>
        <v>12</v>
      </c>
      <c r="O298" s="206">
        <f>ROUND(U$5*'[7]2.생잔모형인구'!$E296,0)</f>
        <v>12</v>
      </c>
      <c r="P298" s="204">
        <v>0</v>
      </c>
      <c r="Q298" s="204"/>
      <c r="R298" s="206">
        <f>IF(ISERROR(VLOOKUP($C298,'2.사회적인구 행정구역별 집계'!$C$6:$M$73,2,FALSE)),0,(VLOOKUP($C298,'2.사회적인구 행정구역별 집계'!$C$6:$M$73,8,FALSE)-VLOOKUP($C298,'2.사회적인구 행정구역별 집계'!$C$6:$M$73,3,FALSE)))</f>
        <v>0</v>
      </c>
      <c r="S298" s="206">
        <f>IF(ISERROR(VLOOKUP($C298,'2.사회적인구 행정구역별 집계'!$C$6:$M$73,2,FALSE)),0,(VLOOKUP($C298,'2.사회적인구 행정구역별 집계'!$C$6:$M$73,9,FALSE)-VLOOKUP($C298,'2.사회적인구 행정구역별 집계'!$C$6:$M$73,4,FALSE)))</f>
        <v>0</v>
      </c>
      <c r="T298" s="206">
        <f>IF(ISERROR(VLOOKUP($C298,'2.사회적인구 행정구역별 집계'!$C$6:$M$73,2,FALSE)),0,(VLOOKUP($C298,'2.사회적인구 행정구역별 집계'!$C$6:$M$73,10,FALSE)-VLOOKUP($C298,'2.사회적인구 행정구역별 집계'!$C$6:$M$73,5,FALSE)))</f>
        <v>0</v>
      </c>
      <c r="U298" s="206">
        <f>IF(ISERROR(VLOOKUP($C298,'2.사회적인구 행정구역별 집계'!$C$6:$M$73,2,FALSE)),0,(VLOOKUP($C298,'2.사회적인구 행정구역별 집계'!$C$6:$M$73,11,FALSE)-VLOOKUP($C298,'2.사회적인구 행정구역별 집계'!$C$6:$M$73,6,FALSE)))</f>
        <v>0</v>
      </c>
      <c r="V298" s="189">
        <f t="shared" si="154"/>
        <v>203</v>
      </c>
      <c r="W298" s="189">
        <f t="shared" si="155"/>
        <v>204</v>
      </c>
      <c r="X298" s="189">
        <f t="shared" si="155"/>
        <v>200</v>
      </c>
      <c r="Y298" s="189">
        <f t="shared" si="156"/>
        <v>198</v>
      </c>
      <c r="Z298" s="189">
        <f t="shared" si="157"/>
        <v>202</v>
      </c>
      <c r="AA298" s="189">
        <f t="shared" si="158"/>
        <v>206</v>
      </c>
    </row>
    <row r="299" spans="1:27" ht="18" customHeight="1">
      <c r="A299" s="194" t="s">
        <v>1463</v>
      </c>
      <c r="B299" s="194" t="s">
        <v>1471</v>
      </c>
      <c r="C299" s="197" t="s">
        <v>414</v>
      </c>
      <c r="D299" s="192">
        <f>VLOOKUP($C299,'[7]2.생잔모형인구'!$C$5:$J$499,2,FALSE)</f>
        <v>131</v>
      </c>
      <c r="E299" s="201">
        <f>VLOOKUP($C299,'[7]2.생잔모형인구'!$C$5:$J$499,4,FALSE)</f>
        <v>135</v>
      </c>
      <c r="F299" s="201">
        <f>VLOOKUP($C299,'[7]2.생잔모형인구'!$C$5:$J$499,5,FALSE)</f>
        <v>133</v>
      </c>
      <c r="G299" s="201">
        <f>VLOOKUP($C299,'[7]2.생잔모형인구'!$C$5:$J$499,6,FALSE)</f>
        <v>135</v>
      </c>
      <c r="H299" s="201">
        <f>VLOOKUP($C299,'[7]2.생잔모형인구'!$C$5:$J$499,7,FALSE)</f>
        <v>138</v>
      </c>
      <c r="I299" s="201">
        <f>VLOOKUP($C299,'[7]2.생잔모형인구'!$C$5:$J$499,8,FALSE)</f>
        <v>141</v>
      </c>
      <c r="J299" s="206">
        <f>ROUND(P$5*'[7]2.생잔모형인구'!$E297,0)</f>
        <v>0</v>
      </c>
      <c r="K299" s="206">
        <f>ROUND(Q$5*'[7]2.생잔모형인구'!$E297,0)</f>
        <v>3</v>
      </c>
      <c r="L299" s="206">
        <f>ROUND(R$5*'[7]2.생잔모형인구'!$E297,0)</f>
        <v>3</v>
      </c>
      <c r="M299" s="206">
        <f>ROUND(S$5*'[7]2.생잔모형인구'!$E297,0)</f>
        <v>7</v>
      </c>
      <c r="N299" s="206">
        <f>ROUND(T$5*'[7]2.생잔모형인구'!$E297,0)</f>
        <v>7</v>
      </c>
      <c r="O299" s="206">
        <f>ROUND(U$5*'[7]2.생잔모형인구'!$E297,0)</f>
        <v>7</v>
      </c>
      <c r="P299" s="204">
        <v>0</v>
      </c>
      <c r="Q299" s="204"/>
      <c r="R299" s="206">
        <f>IF(ISERROR(VLOOKUP($C299,'2.사회적인구 행정구역별 집계'!$C$6:$M$73,2,FALSE)),0,(VLOOKUP($C299,'2.사회적인구 행정구역별 집계'!$C$6:$M$73,8,FALSE)-VLOOKUP($C299,'2.사회적인구 행정구역별 집계'!$C$6:$M$73,3,FALSE)))</f>
        <v>0</v>
      </c>
      <c r="S299" s="206">
        <f>IF(ISERROR(VLOOKUP($C299,'2.사회적인구 행정구역별 집계'!$C$6:$M$73,2,FALSE)),0,(VLOOKUP($C299,'2.사회적인구 행정구역별 집계'!$C$6:$M$73,9,FALSE)-VLOOKUP($C299,'2.사회적인구 행정구역별 집계'!$C$6:$M$73,4,FALSE)))</f>
        <v>0</v>
      </c>
      <c r="T299" s="206">
        <f>IF(ISERROR(VLOOKUP($C299,'2.사회적인구 행정구역별 집계'!$C$6:$M$73,2,FALSE)),0,(VLOOKUP($C299,'2.사회적인구 행정구역별 집계'!$C$6:$M$73,10,FALSE)-VLOOKUP($C299,'2.사회적인구 행정구역별 집계'!$C$6:$M$73,5,FALSE)))</f>
        <v>0</v>
      </c>
      <c r="U299" s="206">
        <f>IF(ISERROR(VLOOKUP($C299,'2.사회적인구 행정구역별 집계'!$C$6:$M$73,2,FALSE)),0,(VLOOKUP($C299,'2.사회적인구 행정구역별 집계'!$C$6:$M$73,11,FALSE)-VLOOKUP($C299,'2.사회적인구 행정구역별 집계'!$C$6:$M$73,6,FALSE)))</f>
        <v>0</v>
      </c>
      <c r="V299" s="189">
        <f t="shared" si="154"/>
        <v>131</v>
      </c>
      <c r="W299" s="189">
        <f t="shared" si="155"/>
        <v>132</v>
      </c>
      <c r="X299" s="189">
        <f t="shared" si="155"/>
        <v>130</v>
      </c>
      <c r="Y299" s="189">
        <f t="shared" si="156"/>
        <v>128</v>
      </c>
      <c r="Z299" s="189">
        <f t="shared" si="157"/>
        <v>131</v>
      </c>
      <c r="AA299" s="189">
        <f t="shared" si="158"/>
        <v>134</v>
      </c>
    </row>
    <row r="300" spans="1:27" ht="18" customHeight="1">
      <c r="A300" s="194" t="s">
        <v>1463</v>
      </c>
      <c r="B300" s="194" t="s">
        <v>1471</v>
      </c>
      <c r="C300" s="197" t="s">
        <v>415</v>
      </c>
      <c r="D300" s="192">
        <f>VLOOKUP($C300,'[7]2.생잔모형인구'!$C$5:$J$499,2,FALSE)</f>
        <v>64</v>
      </c>
      <c r="E300" s="201">
        <f>VLOOKUP($C300,'[7]2.생잔모형인구'!$C$5:$J$499,4,FALSE)</f>
        <v>66</v>
      </c>
      <c r="F300" s="201">
        <f>VLOOKUP($C300,'[7]2.생잔모형인구'!$C$5:$J$499,5,FALSE)</f>
        <v>65</v>
      </c>
      <c r="G300" s="201">
        <f>VLOOKUP($C300,'[7]2.생잔모형인구'!$C$5:$J$499,6,FALSE)</f>
        <v>66</v>
      </c>
      <c r="H300" s="201">
        <f>VLOOKUP($C300,'[7]2.생잔모형인구'!$C$5:$J$499,7,FALSE)</f>
        <v>68</v>
      </c>
      <c r="I300" s="201">
        <f>VLOOKUP($C300,'[7]2.생잔모형인구'!$C$5:$J$499,8,FALSE)</f>
        <v>69</v>
      </c>
      <c r="J300" s="206">
        <f>ROUND(P$5*'[7]2.생잔모형인구'!$E298,0)</f>
        <v>0</v>
      </c>
      <c r="K300" s="206">
        <f>ROUND(Q$5*'[7]2.생잔모형인구'!$E298,0)</f>
        <v>2</v>
      </c>
      <c r="L300" s="206">
        <f>ROUND(R$5*'[7]2.생잔모형인구'!$E298,0)</f>
        <v>2</v>
      </c>
      <c r="M300" s="206">
        <f>ROUND(S$5*'[7]2.생잔모형인구'!$E298,0)</f>
        <v>4</v>
      </c>
      <c r="N300" s="206">
        <f>ROUND(T$5*'[7]2.생잔모형인구'!$E298,0)</f>
        <v>4</v>
      </c>
      <c r="O300" s="206">
        <f>ROUND(U$5*'[7]2.생잔모형인구'!$E298,0)</f>
        <v>4</v>
      </c>
      <c r="P300" s="204">
        <v>0</v>
      </c>
      <c r="Q300" s="204"/>
      <c r="R300" s="206">
        <f>IF(ISERROR(VLOOKUP($C300,'2.사회적인구 행정구역별 집계'!$C$6:$M$73,2,FALSE)),0,(VLOOKUP($C300,'2.사회적인구 행정구역별 집계'!$C$6:$M$73,8,FALSE)-VLOOKUP($C300,'2.사회적인구 행정구역별 집계'!$C$6:$M$73,3,FALSE)))</f>
        <v>0</v>
      </c>
      <c r="S300" s="206">
        <f>IF(ISERROR(VLOOKUP($C300,'2.사회적인구 행정구역별 집계'!$C$6:$M$73,2,FALSE)),0,(VLOOKUP($C300,'2.사회적인구 행정구역별 집계'!$C$6:$M$73,9,FALSE)-VLOOKUP($C300,'2.사회적인구 행정구역별 집계'!$C$6:$M$73,4,FALSE)))</f>
        <v>0</v>
      </c>
      <c r="T300" s="206">
        <f>IF(ISERROR(VLOOKUP($C300,'2.사회적인구 행정구역별 집계'!$C$6:$M$73,2,FALSE)),0,(VLOOKUP($C300,'2.사회적인구 행정구역별 집계'!$C$6:$M$73,10,FALSE)-VLOOKUP($C300,'2.사회적인구 행정구역별 집계'!$C$6:$M$73,5,FALSE)))</f>
        <v>0</v>
      </c>
      <c r="U300" s="206">
        <f>IF(ISERROR(VLOOKUP($C300,'2.사회적인구 행정구역별 집계'!$C$6:$M$73,2,FALSE)),0,(VLOOKUP($C300,'2.사회적인구 행정구역별 집계'!$C$6:$M$73,11,FALSE)-VLOOKUP($C300,'2.사회적인구 행정구역별 집계'!$C$6:$M$73,6,FALSE)))</f>
        <v>0</v>
      </c>
      <c r="V300" s="189">
        <f t="shared" si="154"/>
        <v>64</v>
      </c>
      <c r="W300" s="189">
        <f t="shared" si="155"/>
        <v>64</v>
      </c>
      <c r="X300" s="189">
        <f t="shared" si="155"/>
        <v>63</v>
      </c>
      <c r="Y300" s="189">
        <f t="shared" si="156"/>
        <v>62</v>
      </c>
      <c r="Z300" s="189">
        <f t="shared" si="157"/>
        <v>64</v>
      </c>
      <c r="AA300" s="189">
        <f t="shared" si="158"/>
        <v>65</v>
      </c>
    </row>
    <row r="301" spans="1:27" ht="18" customHeight="1">
      <c r="A301" s="194" t="s">
        <v>1463</v>
      </c>
      <c r="B301" s="194" t="s">
        <v>1472</v>
      </c>
      <c r="C301" s="197" t="s">
        <v>416</v>
      </c>
      <c r="D301" s="192">
        <f>VLOOKUP($C301,'[7]2.생잔모형인구'!$C$5:$J$499,2,FALSE)</f>
        <v>180</v>
      </c>
      <c r="E301" s="201">
        <f>VLOOKUP($C301,'[7]2.생잔모형인구'!$C$5:$J$499,4,FALSE)</f>
        <v>185</v>
      </c>
      <c r="F301" s="201">
        <f>VLOOKUP($C301,'[7]2.생잔모형인구'!$C$5:$J$499,5,FALSE)</f>
        <v>182</v>
      </c>
      <c r="G301" s="201">
        <f>VLOOKUP($C301,'[7]2.생잔모형인구'!$C$5:$J$499,6,FALSE)</f>
        <v>186</v>
      </c>
      <c r="H301" s="201">
        <f>VLOOKUP($C301,'[7]2.생잔모형인구'!$C$5:$J$499,7,FALSE)</f>
        <v>190</v>
      </c>
      <c r="I301" s="201">
        <f>VLOOKUP($C301,'[7]2.생잔모형인구'!$C$5:$J$499,8,FALSE)</f>
        <v>193</v>
      </c>
      <c r="J301" s="206">
        <f>ROUND(P$5*'[7]2.생잔모형인구'!$E299,0)</f>
        <v>0</v>
      </c>
      <c r="K301" s="206">
        <f>ROUND(Q$5*'[7]2.생잔모형인구'!$E299,0)</f>
        <v>5</v>
      </c>
      <c r="L301" s="206">
        <f>ROUND(R$5*'[7]2.생잔모형인구'!$E299,0)</f>
        <v>5</v>
      </c>
      <c r="M301" s="206">
        <f>ROUND(S$5*'[7]2.생잔모형인구'!$E299,0)</f>
        <v>10</v>
      </c>
      <c r="N301" s="206">
        <f>ROUND(T$5*'[7]2.생잔모형인구'!$E299,0)</f>
        <v>10</v>
      </c>
      <c r="O301" s="206">
        <f>ROUND(U$5*'[7]2.생잔모형인구'!$E299,0)</f>
        <v>10</v>
      </c>
      <c r="P301" s="204">
        <v>0</v>
      </c>
      <c r="Q301" s="204"/>
      <c r="R301" s="206">
        <f>IF(ISERROR(VLOOKUP($C301,'2.사회적인구 행정구역별 집계'!$C$6:$M$73,2,FALSE)),0,(VLOOKUP($C301,'2.사회적인구 행정구역별 집계'!$C$6:$M$73,8,FALSE)-VLOOKUP($C301,'2.사회적인구 행정구역별 집계'!$C$6:$M$73,3,FALSE)))</f>
        <v>0</v>
      </c>
      <c r="S301" s="206">
        <f>IF(ISERROR(VLOOKUP($C301,'2.사회적인구 행정구역별 집계'!$C$6:$M$73,2,FALSE)),0,(VLOOKUP($C301,'2.사회적인구 행정구역별 집계'!$C$6:$M$73,9,FALSE)-VLOOKUP($C301,'2.사회적인구 행정구역별 집계'!$C$6:$M$73,4,FALSE)))</f>
        <v>0</v>
      </c>
      <c r="T301" s="206">
        <f>IF(ISERROR(VLOOKUP($C301,'2.사회적인구 행정구역별 집계'!$C$6:$M$73,2,FALSE)),0,(VLOOKUP($C301,'2.사회적인구 행정구역별 집계'!$C$6:$M$73,10,FALSE)-VLOOKUP($C301,'2.사회적인구 행정구역별 집계'!$C$6:$M$73,5,FALSE)))</f>
        <v>0</v>
      </c>
      <c r="U301" s="206">
        <f>IF(ISERROR(VLOOKUP($C301,'2.사회적인구 행정구역별 집계'!$C$6:$M$73,2,FALSE)),0,(VLOOKUP($C301,'2.사회적인구 행정구역별 집계'!$C$6:$M$73,11,FALSE)-VLOOKUP($C301,'2.사회적인구 행정구역별 집계'!$C$6:$M$73,6,FALSE)))</f>
        <v>0</v>
      </c>
      <c r="V301" s="189">
        <f t="shared" si="154"/>
        <v>180</v>
      </c>
      <c r="W301" s="189">
        <f t="shared" si="155"/>
        <v>180</v>
      </c>
      <c r="X301" s="189">
        <f t="shared" si="155"/>
        <v>177</v>
      </c>
      <c r="Y301" s="189">
        <f t="shared" si="156"/>
        <v>176</v>
      </c>
      <c r="Z301" s="189">
        <f t="shared" si="157"/>
        <v>180</v>
      </c>
      <c r="AA301" s="189">
        <f t="shared" si="158"/>
        <v>183</v>
      </c>
    </row>
    <row r="302" spans="1:27" ht="18" customHeight="1">
      <c r="A302" s="194" t="s">
        <v>1463</v>
      </c>
      <c r="B302" s="194" t="s">
        <v>1472</v>
      </c>
      <c r="C302" s="197" t="s">
        <v>417</v>
      </c>
      <c r="D302" s="192">
        <f>VLOOKUP($C302,'[7]2.생잔모형인구'!$C$5:$J$499,2,FALSE)</f>
        <v>123</v>
      </c>
      <c r="E302" s="201">
        <f>VLOOKUP($C302,'[7]2.생잔모형인구'!$C$5:$J$499,4,FALSE)</f>
        <v>126</v>
      </c>
      <c r="F302" s="201">
        <f>VLOOKUP($C302,'[7]2.생잔모형인구'!$C$5:$J$499,5,FALSE)</f>
        <v>124</v>
      </c>
      <c r="G302" s="201">
        <f>VLOOKUP($C302,'[7]2.생잔모형인구'!$C$5:$J$499,6,FALSE)</f>
        <v>127</v>
      </c>
      <c r="H302" s="201">
        <f>VLOOKUP($C302,'[7]2.생잔모형인구'!$C$5:$J$499,7,FALSE)</f>
        <v>130</v>
      </c>
      <c r="I302" s="201">
        <f>VLOOKUP($C302,'[7]2.생잔모형인구'!$C$5:$J$499,8,FALSE)</f>
        <v>132</v>
      </c>
      <c r="J302" s="206">
        <f>ROUND(P$5*'[7]2.생잔모형인구'!$E300,0)</f>
        <v>0</v>
      </c>
      <c r="K302" s="206">
        <f>ROUND(Q$5*'[7]2.생잔모형인구'!$E300,0)</f>
        <v>3</v>
      </c>
      <c r="L302" s="206">
        <f>ROUND(R$5*'[7]2.생잔모형인구'!$E300,0)</f>
        <v>3</v>
      </c>
      <c r="M302" s="206">
        <f>ROUND(S$5*'[7]2.생잔모형인구'!$E300,0)</f>
        <v>7</v>
      </c>
      <c r="N302" s="206">
        <f>ROUND(T$5*'[7]2.생잔모형인구'!$E300,0)</f>
        <v>7</v>
      </c>
      <c r="O302" s="206">
        <f>ROUND(U$5*'[7]2.생잔모형인구'!$E300,0)</f>
        <v>7</v>
      </c>
      <c r="P302" s="204">
        <v>0</v>
      </c>
      <c r="Q302" s="204"/>
      <c r="R302" s="206">
        <f>IF(ISERROR(VLOOKUP($C302,'2.사회적인구 행정구역별 집계'!$C$6:$M$73,2,FALSE)),0,(VLOOKUP($C302,'2.사회적인구 행정구역별 집계'!$C$6:$M$73,8,FALSE)-VLOOKUP($C302,'2.사회적인구 행정구역별 집계'!$C$6:$M$73,3,FALSE)))</f>
        <v>0</v>
      </c>
      <c r="S302" s="206">
        <f>IF(ISERROR(VLOOKUP($C302,'2.사회적인구 행정구역별 집계'!$C$6:$M$73,2,FALSE)),0,(VLOOKUP($C302,'2.사회적인구 행정구역별 집계'!$C$6:$M$73,9,FALSE)-VLOOKUP($C302,'2.사회적인구 행정구역별 집계'!$C$6:$M$73,4,FALSE)))</f>
        <v>0</v>
      </c>
      <c r="T302" s="206">
        <f>IF(ISERROR(VLOOKUP($C302,'2.사회적인구 행정구역별 집계'!$C$6:$M$73,2,FALSE)),0,(VLOOKUP($C302,'2.사회적인구 행정구역별 집계'!$C$6:$M$73,10,FALSE)-VLOOKUP($C302,'2.사회적인구 행정구역별 집계'!$C$6:$M$73,5,FALSE)))</f>
        <v>0</v>
      </c>
      <c r="U302" s="206">
        <f>IF(ISERROR(VLOOKUP($C302,'2.사회적인구 행정구역별 집계'!$C$6:$M$73,2,FALSE)),0,(VLOOKUP($C302,'2.사회적인구 행정구역별 집계'!$C$6:$M$73,11,FALSE)-VLOOKUP($C302,'2.사회적인구 행정구역별 집계'!$C$6:$M$73,6,FALSE)))</f>
        <v>0</v>
      </c>
      <c r="V302" s="189">
        <f t="shared" si="154"/>
        <v>123</v>
      </c>
      <c r="W302" s="189">
        <f t="shared" si="155"/>
        <v>123</v>
      </c>
      <c r="X302" s="189">
        <f t="shared" si="155"/>
        <v>121</v>
      </c>
      <c r="Y302" s="189">
        <f t="shared" si="156"/>
        <v>120</v>
      </c>
      <c r="Z302" s="189">
        <f t="shared" si="157"/>
        <v>123</v>
      </c>
      <c r="AA302" s="189">
        <f t="shared" si="158"/>
        <v>125</v>
      </c>
    </row>
    <row r="303" spans="1:27" ht="18" customHeight="1">
      <c r="A303" s="194" t="s">
        <v>1463</v>
      </c>
      <c r="B303" s="194" t="s">
        <v>1473</v>
      </c>
      <c r="C303" s="197" t="s">
        <v>418</v>
      </c>
      <c r="D303" s="192">
        <f>VLOOKUP($C303,'[7]2.생잔모형인구'!$C$5:$J$499,2,FALSE)</f>
        <v>154</v>
      </c>
      <c r="E303" s="201">
        <f>VLOOKUP($C303,'[7]2.생잔모형인구'!$C$5:$J$499,4,FALSE)</f>
        <v>158</v>
      </c>
      <c r="F303" s="201">
        <f>VLOOKUP($C303,'[7]2.생잔모형인구'!$C$5:$J$499,5,FALSE)</f>
        <v>156</v>
      </c>
      <c r="G303" s="201">
        <f>VLOOKUP($C303,'[7]2.생잔모형인구'!$C$5:$J$499,6,FALSE)</f>
        <v>159</v>
      </c>
      <c r="H303" s="201">
        <f>VLOOKUP($C303,'[7]2.생잔모형인구'!$C$5:$J$499,7,FALSE)</f>
        <v>163</v>
      </c>
      <c r="I303" s="201">
        <f>VLOOKUP($C303,'[7]2.생잔모형인구'!$C$5:$J$499,8,FALSE)</f>
        <v>165</v>
      </c>
      <c r="J303" s="206">
        <f>ROUND(P$5*'[7]2.생잔모형인구'!$E301,0)</f>
        <v>0</v>
      </c>
      <c r="K303" s="206">
        <f>ROUND(Q$5*'[7]2.생잔모형인구'!$E301,0)</f>
        <v>4</v>
      </c>
      <c r="L303" s="206">
        <f>ROUND(R$5*'[7]2.생잔모형인구'!$E301,0)</f>
        <v>4</v>
      </c>
      <c r="M303" s="206">
        <f>ROUND(S$5*'[7]2.생잔모형인구'!$E301,0)</f>
        <v>9</v>
      </c>
      <c r="N303" s="206">
        <f>ROUND(T$5*'[7]2.생잔모형인구'!$E301,0)</f>
        <v>9</v>
      </c>
      <c r="O303" s="206">
        <f>ROUND(U$5*'[7]2.생잔모형인구'!$E301,0)</f>
        <v>9</v>
      </c>
      <c r="P303" s="204">
        <v>0</v>
      </c>
      <c r="Q303" s="204"/>
      <c r="R303" s="206">
        <f>IF(ISERROR(VLOOKUP($C303,'2.사회적인구 행정구역별 집계'!$C$6:$M$73,2,FALSE)),0,(VLOOKUP($C303,'2.사회적인구 행정구역별 집계'!$C$6:$M$73,8,FALSE)-VLOOKUP($C303,'2.사회적인구 행정구역별 집계'!$C$6:$M$73,3,FALSE)))</f>
        <v>0</v>
      </c>
      <c r="S303" s="206">
        <f>IF(ISERROR(VLOOKUP($C303,'2.사회적인구 행정구역별 집계'!$C$6:$M$73,2,FALSE)),0,(VLOOKUP($C303,'2.사회적인구 행정구역별 집계'!$C$6:$M$73,9,FALSE)-VLOOKUP($C303,'2.사회적인구 행정구역별 집계'!$C$6:$M$73,4,FALSE)))</f>
        <v>0</v>
      </c>
      <c r="T303" s="206">
        <f>IF(ISERROR(VLOOKUP($C303,'2.사회적인구 행정구역별 집계'!$C$6:$M$73,2,FALSE)),0,(VLOOKUP($C303,'2.사회적인구 행정구역별 집계'!$C$6:$M$73,10,FALSE)-VLOOKUP($C303,'2.사회적인구 행정구역별 집계'!$C$6:$M$73,5,FALSE)))</f>
        <v>0</v>
      </c>
      <c r="U303" s="206">
        <f>IF(ISERROR(VLOOKUP($C303,'2.사회적인구 행정구역별 집계'!$C$6:$M$73,2,FALSE)),0,(VLOOKUP($C303,'2.사회적인구 행정구역별 집계'!$C$6:$M$73,11,FALSE)-VLOOKUP($C303,'2.사회적인구 행정구역별 집계'!$C$6:$M$73,6,FALSE)))</f>
        <v>0</v>
      </c>
      <c r="V303" s="189">
        <f t="shared" si="154"/>
        <v>154</v>
      </c>
      <c r="W303" s="189">
        <f t="shared" si="155"/>
        <v>154</v>
      </c>
      <c r="X303" s="189">
        <f t="shared" si="155"/>
        <v>152</v>
      </c>
      <c r="Y303" s="189">
        <f t="shared" si="156"/>
        <v>150</v>
      </c>
      <c r="Z303" s="189">
        <f t="shared" si="157"/>
        <v>154</v>
      </c>
      <c r="AA303" s="189">
        <f t="shared" si="158"/>
        <v>156</v>
      </c>
    </row>
    <row r="304" spans="1:27" ht="18" customHeight="1">
      <c r="A304" s="194" t="s">
        <v>1463</v>
      </c>
      <c r="B304" s="194" t="s">
        <v>1474</v>
      </c>
      <c r="C304" s="197" t="s">
        <v>419</v>
      </c>
      <c r="D304" s="192">
        <f>VLOOKUP($C304,'[7]2.생잔모형인구'!$C$5:$J$499,2,FALSE)</f>
        <v>154</v>
      </c>
      <c r="E304" s="201">
        <f>VLOOKUP($C304,'[7]2.생잔모형인구'!$C$5:$J$499,4,FALSE)</f>
        <v>158</v>
      </c>
      <c r="F304" s="201">
        <f>VLOOKUP($C304,'[7]2.생잔모형인구'!$C$5:$J$499,5,FALSE)</f>
        <v>156</v>
      </c>
      <c r="G304" s="201">
        <f>VLOOKUP($C304,'[7]2.생잔모형인구'!$C$5:$J$499,6,FALSE)</f>
        <v>159</v>
      </c>
      <c r="H304" s="201">
        <f>VLOOKUP($C304,'[7]2.생잔모형인구'!$C$5:$J$499,7,FALSE)</f>
        <v>163</v>
      </c>
      <c r="I304" s="201">
        <f>VLOOKUP($C304,'[7]2.생잔모형인구'!$C$5:$J$499,8,FALSE)</f>
        <v>165</v>
      </c>
      <c r="J304" s="206">
        <f>ROUND(P$5*'[7]2.생잔모형인구'!$E302,0)</f>
        <v>0</v>
      </c>
      <c r="K304" s="206">
        <f>ROUND(Q$5*'[7]2.생잔모형인구'!$E302,0)</f>
        <v>4</v>
      </c>
      <c r="L304" s="206">
        <f>ROUND(R$5*'[7]2.생잔모형인구'!$E302,0)</f>
        <v>4</v>
      </c>
      <c r="M304" s="206">
        <f>ROUND(S$5*'[7]2.생잔모형인구'!$E302,0)</f>
        <v>9</v>
      </c>
      <c r="N304" s="206">
        <f>ROUND(T$5*'[7]2.생잔모형인구'!$E302,0)</f>
        <v>9</v>
      </c>
      <c r="O304" s="206">
        <f>ROUND(U$5*'[7]2.생잔모형인구'!$E302,0)</f>
        <v>9</v>
      </c>
      <c r="P304" s="204">
        <v>0</v>
      </c>
      <c r="Q304" s="204"/>
      <c r="R304" s="206">
        <f>IF(ISERROR(VLOOKUP($C304,'2.사회적인구 행정구역별 집계'!$C$6:$M$73,2,FALSE)),0,(VLOOKUP($C304,'2.사회적인구 행정구역별 집계'!$C$6:$M$73,8,FALSE)-VLOOKUP($C304,'2.사회적인구 행정구역별 집계'!$C$6:$M$73,3,FALSE)))</f>
        <v>0</v>
      </c>
      <c r="S304" s="206">
        <f>IF(ISERROR(VLOOKUP($C304,'2.사회적인구 행정구역별 집계'!$C$6:$M$73,2,FALSE)),0,(VLOOKUP($C304,'2.사회적인구 행정구역별 집계'!$C$6:$M$73,9,FALSE)-VLOOKUP($C304,'2.사회적인구 행정구역별 집계'!$C$6:$M$73,4,FALSE)))</f>
        <v>0</v>
      </c>
      <c r="T304" s="206">
        <f>IF(ISERROR(VLOOKUP($C304,'2.사회적인구 행정구역별 집계'!$C$6:$M$73,2,FALSE)),0,(VLOOKUP($C304,'2.사회적인구 행정구역별 집계'!$C$6:$M$73,10,FALSE)-VLOOKUP($C304,'2.사회적인구 행정구역별 집계'!$C$6:$M$73,5,FALSE)))</f>
        <v>0</v>
      </c>
      <c r="U304" s="206">
        <f>IF(ISERROR(VLOOKUP($C304,'2.사회적인구 행정구역별 집계'!$C$6:$M$73,2,FALSE)),0,(VLOOKUP($C304,'2.사회적인구 행정구역별 집계'!$C$6:$M$73,11,FALSE)-VLOOKUP($C304,'2.사회적인구 행정구역별 집계'!$C$6:$M$73,6,FALSE)))</f>
        <v>0</v>
      </c>
      <c r="V304" s="189">
        <f t="shared" si="154"/>
        <v>154</v>
      </c>
      <c r="W304" s="189">
        <f t="shared" si="155"/>
        <v>154</v>
      </c>
      <c r="X304" s="189">
        <f t="shared" si="155"/>
        <v>152</v>
      </c>
      <c r="Y304" s="189">
        <f t="shared" si="156"/>
        <v>150</v>
      </c>
      <c r="Z304" s="189">
        <f t="shared" si="157"/>
        <v>154</v>
      </c>
      <c r="AA304" s="189">
        <f t="shared" si="158"/>
        <v>156</v>
      </c>
    </row>
    <row r="305" spans="1:27" ht="18" customHeight="1">
      <c r="A305" s="194" t="s">
        <v>1463</v>
      </c>
      <c r="B305" s="194" t="s">
        <v>1475</v>
      </c>
      <c r="C305" s="197" t="s">
        <v>420</v>
      </c>
      <c r="D305" s="192">
        <f>VLOOKUP($C305,'[7]2.생잔모형인구'!$C$5:$J$499,2,FALSE)</f>
        <v>130</v>
      </c>
      <c r="E305" s="201">
        <f>VLOOKUP($C305,'[7]2.생잔모형인구'!$C$5:$J$499,4,FALSE)</f>
        <v>134</v>
      </c>
      <c r="F305" s="201">
        <f>VLOOKUP($C305,'[7]2.생잔모형인구'!$C$5:$J$499,5,FALSE)</f>
        <v>132</v>
      </c>
      <c r="G305" s="201">
        <f>VLOOKUP($C305,'[7]2.생잔모형인구'!$C$5:$J$499,6,FALSE)</f>
        <v>134</v>
      </c>
      <c r="H305" s="201">
        <f>VLOOKUP($C305,'[7]2.생잔모형인구'!$C$5:$J$499,7,FALSE)</f>
        <v>137</v>
      </c>
      <c r="I305" s="201">
        <f>VLOOKUP($C305,'[7]2.생잔모형인구'!$C$5:$J$499,8,FALSE)</f>
        <v>140</v>
      </c>
      <c r="J305" s="206">
        <f>ROUND(P$5*'[7]2.생잔모형인구'!$E303,0)</f>
        <v>0</v>
      </c>
      <c r="K305" s="206">
        <f>ROUND(Q$5*'[7]2.생잔모형인구'!$E303,0)</f>
        <v>3</v>
      </c>
      <c r="L305" s="206">
        <f>ROUND(R$5*'[7]2.생잔모형인구'!$E303,0)</f>
        <v>3</v>
      </c>
      <c r="M305" s="206">
        <f>ROUND(S$5*'[7]2.생잔모형인구'!$E303,0)</f>
        <v>7</v>
      </c>
      <c r="N305" s="206">
        <f>ROUND(T$5*'[7]2.생잔모형인구'!$E303,0)</f>
        <v>7</v>
      </c>
      <c r="O305" s="206">
        <f>ROUND(U$5*'[7]2.생잔모형인구'!$E303,0)</f>
        <v>7</v>
      </c>
      <c r="P305" s="204">
        <v>0</v>
      </c>
      <c r="Q305" s="204"/>
      <c r="R305" s="206">
        <f>IF(ISERROR(VLOOKUP($C305,'2.사회적인구 행정구역별 집계'!$C$6:$M$73,2,FALSE)),0,(VLOOKUP($C305,'2.사회적인구 행정구역별 집계'!$C$6:$M$73,8,FALSE)-VLOOKUP($C305,'2.사회적인구 행정구역별 집계'!$C$6:$M$73,3,FALSE)))</f>
        <v>0</v>
      </c>
      <c r="S305" s="206">
        <f>IF(ISERROR(VLOOKUP($C305,'2.사회적인구 행정구역별 집계'!$C$6:$M$73,2,FALSE)),0,(VLOOKUP($C305,'2.사회적인구 행정구역별 집계'!$C$6:$M$73,9,FALSE)-VLOOKUP($C305,'2.사회적인구 행정구역별 집계'!$C$6:$M$73,4,FALSE)))</f>
        <v>0</v>
      </c>
      <c r="T305" s="206">
        <f>IF(ISERROR(VLOOKUP($C305,'2.사회적인구 행정구역별 집계'!$C$6:$M$73,2,FALSE)),0,(VLOOKUP($C305,'2.사회적인구 행정구역별 집계'!$C$6:$M$73,10,FALSE)-VLOOKUP($C305,'2.사회적인구 행정구역별 집계'!$C$6:$M$73,5,FALSE)))</f>
        <v>0</v>
      </c>
      <c r="U305" s="206">
        <f>IF(ISERROR(VLOOKUP($C305,'2.사회적인구 행정구역별 집계'!$C$6:$M$73,2,FALSE)),0,(VLOOKUP($C305,'2.사회적인구 행정구역별 집계'!$C$6:$M$73,11,FALSE)-VLOOKUP($C305,'2.사회적인구 행정구역별 집계'!$C$6:$M$73,6,FALSE)))</f>
        <v>0</v>
      </c>
      <c r="V305" s="189">
        <f t="shared" si="154"/>
        <v>130</v>
      </c>
      <c r="W305" s="189">
        <f t="shared" si="155"/>
        <v>131</v>
      </c>
      <c r="X305" s="189">
        <f t="shared" si="155"/>
        <v>129</v>
      </c>
      <c r="Y305" s="189">
        <f t="shared" si="156"/>
        <v>127</v>
      </c>
      <c r="Z305" s="189">
        <f t="shared" si="157"/>
        <v>130</v>
      </c>
      <c r="AA305" s="189">
        <f t="shared" si="158"/>
        <v>133</v>
      </c>
    </row>
    <row r="306" spans="1:27" ht="18" customHeight="1">
      <c r="A306" s="194" t="s">
        <v>1463</v>
      </c>
      <c r="B306" s="194" t="s">
        <v>1475</v>
      </c>
      <c r="C306" s="197" t="s">
        <v>421</v>
      </c>
      <c r="D306" s="192">
        <f>VLOOKUP($C306,'[7]2.생잔모형인구'!$C$5:$J$499,2,FALSE)</f>
        <v>70</v>
      </c>
      <c r="E306" s="201">
        <f>VLOOKUP($C306,'[7]2.생잔모형인구'!$C$5:$J$499,4,FALSE)</f>
        <v>72</v>
      </c>
      <c r="F306" s="201">
        <f>VLOOKUP($C306,'[7]2.생잔모형인구'!$C$5:$J$499,5,FALSE)</f>
        <v>71</v>
      </c>
      <c r="G306" s="201">
        <f>VLOOKUP($C306,'[7]2.생잔모형인구'!$C$5:$J$499,6,FALSE)</f>
        <v>72</v>
      </c>
      <c r="H306" s="201">
        <f>VLOOKUP($C306,'[7]2.생잔모형인구'!$C$5:$J$499,7,FALSE)</f>
        <v>74</v>
      </c>
      <c r="I306" s="201">
        <f>VLOOKUP($C306,'[7]2.생잔모형인구'!$C$5:$J$499,8,FALSE)</f>
        <v>75</v>
      </c>
      <c r="J306" s="206">
        <f>ROUND(P$5*'[7]2.생잔모형인구'!$E304,0)</f>
        <v>0</v>
      </c>
      <c r="K306" s="206">
        <f>ROUND(Q$5*'[7]2.생잔모형인구'!$E304,0)</f>
        <v>2</v>
      </c>
      <c r="L306" s="206">
        <f>ROUND(R$5*'[7]2.생잔모형인구'!$E304,0)</f>
        <v>2</v>
      </c>
      <c r="M306" s="206">
        <f>ROUND(S$5*'[7]2.생잔모형인구'!$E304,0)</f>
        <v>4</v>
      </c>
      <c r="N306" s="206">
        <f>ROUND(T$5*'[7]2.생잔모형인구'!$E304,0)</f>
        <v>4</v>
      </c>
      <c r="O306" s="206">
        <f>ROUND(U$5*'[7]2.생잔모형인구'!$E304,0)</f>
        <v>4</v>
      </c>
      <c r="P306" s="204">
        <v>0</v>
      </c>
      <c r="Q306" s="204"/>
      <c r="R306" s="206">
        <f>IF(ISERROR(VLOOKUP($C306,'2.사회적인구 행정구역별 집계'!$C$6:$M$73,2,FALSE)),0,(VLOOKUP($C306,'2.사회적인구 행정구역별 집계'!$C$6:$M$73,8,FALSE)-VLOOKUP($C306,'2.사회적인구 행정구역별 집계'!$C$6:$M$73,3,FALSE)))</f>
        <v>0</v>
      </c>
      <c r="S306" s="206">
        <f>IF(ISERROR(VLOOKUP($C306,'2.사회적인구 행정구역별 집계'!$C$6:$M$73,2,FALSE)),0,(VLOOKUP($C306,'2.사회적인구 행정구역별 집계'!$C$6:$M$73,9,FALSE)-VLOOKUP($C306,'2.사회적인구 행정구역별 집계'!$C$6:$M$73,4,FALSE)))</f>
        <v>0</v>
      </c>
      <c r="T306" s="206">
        <f>IF(ISERROR(VLOOKUP($C306,'2.사회적인구 행정구역별 집계'!$C$6:$M$73,2,FALSE)),0,(VLOOKUP($C306,'2.사회적인구 행정구역별 집계'!$C$6:$M$73,10,FALSE)-VLOOKUP($C306,'2.사회적인구 행정구역별 집계'!$C$6:$M$73,5,FALSE)))</f>
        <v>0</v>
      </c>
      <c r="U306" s="206">
        <f>IF(ISERROR(VLOOKUP($C306,'2.사회적인구 행정구역별 집계'!$C$6:$M$73,2,FALSE)),0,(VLOOKUP($C306,'2.사회적인구 행정구역별 집계'!$C$6:$M$73,11,FALSE)-VLOOKUP($C306,'2.사회적인구 행정구역별 집계'!$C$6:$M$73,6,FALSE)))</f>
        <v>0</v>
      </c>
      <c r="V306" s="189">
        <f t="shared" si="154"/>
        <v>70</v>
      </c>
      <c r="W306" s="189">
        <f t="shared" si="155"/>
        <v>70</v>
      </c>
      <c r="X306" s="189">
        <f t="shared" si="155"/>
        <v>69</v>
      </c>
      <c r="Y306" s="189">
        <f t="shared" si="156"/>
        <v>68</v>
      </c>
      <c r="Z306" s="189">
        <f t="shared" si="157"/>
        <v>70</v>
      </c>
      <c r="AA306" s="189">
        <f t="shared" si="158"/>
        <v>71</v>
      </c>
    </row>
    <row r="307" spans="1:27" ht="18" customHeight="1">
      <c r="A307" s="194" t="s">
        <v>1463</v>
      </c>
      <c r="B307" s="194" t="s">
        <v>1476</v>
      </c>
      <c r="C307" s="197" t="s">
        <v>422</v>
      </c>
      <c r="D307" s="192">
        <f>VLOOKUP($C307,'[7]2.생잔모형인구'!$C$5:$J$499,2,FALSE)</f>
        <v>134</v>
      </c>
      <c r="E307" s="201">
        <f>VLOOKUP($C307,'[7]2.생잔모형인구'!$C$5:$J$499,4,FALSE)</f>
        <v>138</v>
      </c>
      <c r="F307" s="201">
        <f>VLOOKUP($C307,'[7]2.생잔모형인구'!$C$5:$J$499,5,FALSE)</f>
        <v>136</v>
      </c>
      <c r="G307" s="201">
        <f>VLOOKUP($C307,'[7]2.생잔모형인구'!$C$5:$J$499,6,FALSE)</f>
        <v>138</v>
      </c>
      <c r="H307" s="201">
        <f>VLOOKUP($C307,'[7]2.생잔모형인구'!$C$5:$J$499,7,FALSE)</f>
        <v>142</v>
      </c>
      <c r="I307" s="201">
        <f>VLOOKUP($C307,'[7]2.생잔모형인구'!$C$5:$J$499,8,FALSE)</f>
        <v>144</v>
      </c>
      <c r="J307" s="206">
        <f>ROUND(P$5*'[7]2.생잔모형인구'!$E305,0)</f>
        <v>0</v>
      </c>
      <c r="K307" s="206">
        <f>ROUND(Q$5*'[7]2.생잔모형인구'!$E305,0)</f>
        <v>3</v>
      </c>
      <c r="L307" s="206">
        <f>ROUND(R$5*'[7]2.생잔모형인구'!$E305,0)</f>
        <v>3</v>
      </c>
      <c r="M307" s="206">
        <f>ROUND(S$5*'[7]2.생잔모형인구'!$E305,0)</f>
        <v>8</v>
      </c>
      <c r="N307" s="206">
        <f>ROUND(T$5*'[7]2.생잔모형인구'!$E305,0)</f>
        <v>8</v>
      </c>
      <c r="O307" s="206">
        <f>ROUND(U$5*'[7]2.생잔모형인구'!$E305,0)</f>
        <v>8</v>
      </c>
      <c r="P307" s="204">
        <v>0</v>
      </c>
      <c r="Q307" s="204"/>
      <c r="R307" s="206">
        <f>IF(ISERROR(VLOOKUP($C307,'2.사회적인구 행정구역별 집계'!$C$6:$M$73,2,FALSE)),0,(VLOOKUP($C307,'2.사회적인구 행정구역별 집계'!$C$6:$M$73,8,FALSE)-VLOOKUP($C307,'2.사회적인구 행정구역별 집계'!$C$6:$M$73,3,FALSE)))</f>
        <v>0</v>
      </c>
      <c r="S307" s="206">
        <f>IF(ISERROR(VLOOKUP($C307,'2.사회적인구 행정구역별 집계'!$C$6:$M$73,2,FALSE)),0,(VLOOKUP($C307,'2.사회적인구 행정구역별 집계'!$C$6:$M$73,9,FALSE)-VLOOKUP($C307,'2.사회적인구 행정구역별 집계'!$C$6:$M$73,4,FALSE)))</f>
        <v>0</v>
      </c>
      <c r="T307" s="206">
        <f>IF(ISERROR(VLOOKUP($C307,'2.사회적인구 행정구역별 집계'!$C$6:$M$73,2,FALSE)),0,(VLOOKUP($C307,'2.사회적인구 행정구역별 집계'!$C$6:$M$73,10,FALSE)-VLOOKUP($C307,'2.사회적인구 행정구역별 집계'!$C$6:$M$73,5,FALSE)))</f>
        <v>0</v>
      </c>
      <c r="U307" s="206">
        <f>IF(ISERROR(VLOOKUP($C307,'2.사회적인구 행정구역별 집계'!$C$6:$M$73,2,FALSE)),0,(VLOOKUP($C307,'2.사회적인구 행정구역별 집계'!$C$6:$M$73,11,FALSE)-VLOOKUP($C307,'2.사회적인구 행정구역별 집계'!$C$6:$M$73,6,FALSE)))</f>
        <v>0</v>
      </c>
      <c r="V307" s="189">
        <f t="shared" si="154"/>
        <v>134</v>
      </c>
      <c r="W307" s="189">
        <f t="shared" si="155"/>
        <v>135</v>
      </c>
      <c r="X307" s="189">
        <f t="shared" si="155"/>
        <v>133</v>
      </c>
      <c r="Y307" s="189">
        <f t="shared" si="156"/>
        <v>130</v>
      </c>
      <c r="Z307" s="189">
        <f t="shared" si="157"/>
        <v>134</v>
      </c>
      <c r="AA307" s="189">
        <f t="shared" si="158"/>
        <v>136</v>
      </c>
    </row>
    <row r="308" spans="1:27" ht="18" customHeight="1">
      <c r="A308" s="194" t="s">
        <v>1463</v>
      </c>
      <c r="B308" s="194" t="s">
        <v>1462</v>
      </c>
      <c r="C308" s="197" t="s">
        <v>1477</v>
      </c>
      <c r="D308" s="192">
        <f>VLOOKUP($C308,'[7]2.생잔모형인구'!$C$5:$J$499,2,FALSE)</f>
        <v>56</v>
      </c>
      <c r="E308" s="201">
        <f>VLOOKUP($C308,'[7]2.생잔모형인구'!$C$5:$J$499,4,FALSE)</f>
        <v>58</v>
      </c>
      <c r="F308" s="201">
        <f>VLOOKUP($C308,'[7]2.생잔모형인구'!$C$5:$J$499,5,FALSE)</f>
        <v>57</v>
      </c>
      <c r="G308" s="201">
        <f>VLOOKUP($C308,'[7]2.생잔모형인구'!$C$5:$J$499,6,FALSE)</f>
        <v>58</v>
      </c>
      <c r="H308" s="201">
        <f>VLOOKUP($C308,'[7]2.생잔모형인구'!$C$5:$J$499,7,FALSE)</f>
        <v>59</v>
      </c>
      <c r="I308" s="201">
        <f>VLOOKUP($C308,'[7]2.생잔모형인구'!$C$5:$J$499,8,FALSE)</f>
        <v>60</v>
      </c>
      <c r="J308" s="206">
        <f>ROUND(P$5*'[7]2.생잔모형인구'!$E306,0)</f>
        <v>0</v>
      </c>
      <c r="K308" s="206">
        <f>ROUND(Q$5*'[7]2.생잔모형인구'!$E306,0)</f>
        <v>1</v>
      </c>
      <c r="L308" s="206">
        <f>ROUND(R$5*'[7]2.생잔모형인구'!$E306,0)</f>
        <v>1</v>
      </c>
      <c r="M308" s="206">
        <f>ROUND(S$5*'[7]2.생잔모형인구'!$E306,0)</f>
        <v>3</v>
      </c>
      <c r="N308" s="206">
        <f>ROUND(T$5*'[7]2.생잔모형인구'!$E306,0)</f>
        <v>3</v>
      </c>
      <c r="O308" s="206">
        <f>ROUND(U$5*'[7]2.생잔모형인구'!$E306,0)</f>
        <v>3</v>
      </c>
      <c r="P308" s="204">
        <v>0</v>
      </c>
      <c r="Q308" s="204"/>
      <c r="R308" s="206">
        <f>IF(ISERROR(VLOOKUP($C308,'2.사회적인구 행정구역별 집계'!$C$6:$M$73,2,FALSE)),0,(VLOOKUP($C308,'2.사회적인구 행정구역별 집계'!$C$6:$M$73,8,FALSE)-VLOOKUP($C308,'2.사회적인구 행정구역별 집계'!$C$6:$M$73,3,FALSE)))</f>
        <v>0</v>
      </c>
      <c r="S308" s="206">
        <f>IF(ISERROR(VLOOKUP($C308,'2.사회적인구 행정구역별 집계'!$C$6:$M$73,2,FALSE)),0,(VLOOKUP($C308,'2.사회적인구 행정구역별 집계'!$C$6:$M$73,9,FALSE)-VLOOKUP($C308,'2.사회적인구 행정구역별 집계'!$C$6:$M$73,4,FALSE)))</f>
        <v>0</v>
      </c>
      <c r="T308" s="206">
        <f>IF(ISERROR(VLOOKUP($C308,'2.사회적인구 행정구역별 집계'!$C$6:$M$73,2,FALSE)),0,(VLOOKUP($C308,'2.사회적인구 행정구역별 집계'!$C$6:$M$73,10,FALSE)-VLOOKUP($C308,'2.사회적인구 행정구역별 집계'!$C$6:$M$73,5,FALSE)))</f>
        <v>0</v>
      </c>
      <c r="U308" s="206">
        <f>IF(ISERROR(VLOOKUP($C308,'2.사회적인구 행정구역별 집계'!$C$6:$M$73,2,FALSE)),0,(VLOOKUP($C308,'2.사회적인구 행정구역별 집계'!$C$6:$M$73,11,FALSE)-VLOOKUP($C308,'2.사회적인구 행정구역별 집계'!$C$6:$M$73,6,FALSE)))</f>
        <v>0</v>
      </c>
      <c r="V308" s="189">
        <f t="shared" si="154"/>
        <v>56</v>
      </c>
      <c r="W308" s="189">
        <f t="shared" si="155"/>
        <v>57</v>
      </c>
      <c r="X308" s="189">
        <f t="shared" si="155"/>
        <v>56</v>
      </c>
      <c r="Y308" s="189">
        <f t="shared" si="156"/>
        <v>55</v>
      </c>
      <c r="Z308" s="189">
        <f t="shared" si="157"/>
        <v>56</v>
      </c>
      <c r="AA308" s="189">
        <f t="shared" si="158"/>
        <v>57</v>
      </c>
    </row>
    <row r="309" spans="1:27" ht="18" customHeight="1">
      <c r="A309" s="194" t="s">
        <v>1463</v>
      </c>
      <c r="B309" s="194" t="s">
        <v>1462</v>
      </c>
      <c r="C309" s="197" t="s">
        <v>1478</v>
      </c>
      <c r="D309" s="192">
        <f>VLOOKUP($C309,'[7]2.생잔모형인구'!$C$5:$J$499,2,FALSE)</f>
        <v>106</v>
      </c>
      <c r="E309" s="201">
        <f>VLOOKUP($C309,'[7]2.생잔모형인구'!$C$5:$J$499,4,FALSE)</f>
        <v>109</v>
      </c>
      <c r="F309" s="201">
        <f>VLOOKUP($C309,'[7]2.생잔모형인구'!$C$5:$J$499,5,FALSE)</f>
        <v>107</v>
      </c>
      <c r="G309" s="201">
        <f>VLOOKUP($C309,'[7]2.생잔모형인구'!$C$5:$J$499,6,FALSE)</f>
        <v>109</v>
      </c>
      <c r="H309" s="201">
        <f>VLOOKUP($C309,'[7]2.생잔모형인구'!$C$5:$J$499,7,FALSE)</f>
        <v>112</v>
      </c>
      <c r="I309" s="201">
        <f>VLOOKUP($C309,'[7]2.생잔모형인구'!$C$5:$J$499,8,FALSE)</f>
        <v>114</v>
      </c>
      <c r="J309" s="206">
        <f>ROUND(P$5*'[7]2.생잔모형인구'!$E307,0)</f>
        <v>0</v>
      </c>
      <c r="K309" s="206">
        <f>ROUND(Q$5*'[7]2.생잔모형인구'!$E307,0)</f>
        <v>3</v>
      </c>
      <c r="L309" s="206">
        <f>ROUND(R$5*'[7]2.생잔모형인구'!$E307,0)</f>
        <v>3</v>
      </c>
      <c r="M309" s="206">
        <f>ROUND(S$5*'[7]2.생잔모형인구'!$E307,0)</f>
        <v>6</v>
      </c>
      <c r="N309" s="206">
        <f>ROUND(T$5*'[7]2.생잔모형인구'!$E307,0)</f>
        <v>6</v>
      </c>
      <c r="O309" s="206">
        <f>ROUND(U$5*'[7]2.생잔모형인구'!$E307,0)</f>
        <v>6</v>
      </c>
      <c r="P309" s="204">
        <v>0</v>
      </c>
      <c r="Q309" s="204"/>
      <c r="R309" s="206">
        <f>IF(ISERROR(VLOOKUP($C309,'2.사회적인구 행정구역별 집계'!$C$6:$M$73,2,FALSE)),0,(VLOOKUP($C309,'2.사회적인구 행정구역별 집계'!$C$6:$M$73,8,FALSE)-VLOOKUP($C309,'2.사회적인구 행정구역별 집계'!$C$6:$M$73,3,FALSE)))</f>
        <v>0</v>
      </c>
      <c r="S309" s="206">
        <f>IF(ISERROR(VLOOKUP($C309,'2.사회적인구 행정구역별 집계'!$C$6:$M$73,2,FALSE)),0,(VLOOKUP($C309,'2.사회적인구 행정구역별 집계'!$C$6:$M$73,9,FALSE)-VLOOKUP($C309,'2.사회적인구 행정구역별 집계'!$C$6:$M$73,4,FALSE)))</f>
        <v>0</v>
      </c>
      <c r="T309" s="206">
        <f>IF(ISERROR(VLOOKUP($C309,'2.사회적인구 행정구역별 집계'!$C$6:$M$73,2,FALSE)),0,(VLOOKUP($C309,'2.사회적인구 행정구역별 집계'!$C$6:$M$73,10,FALSE)-VLOOKUP($C309,'2.사회적인구 행정구역별 집계'!$C$6:$M$73,5,FALSE)))</f>
        <v>0</v>
      </c>
      <c r="U309" s="206">
        <f>IF(ISERROR(VLOOKUP($C309,'2.사회적인구 행정구역별 집계'!$C$6:$M$73,2,FALSE)),0,(VLOOKUP($C309,'2.사회적인구 행정구역별 집계'!$C$6:$M$73,11,FALSE)-VLOOKUP($C309,'2.사회적인구 행정구역별 집계'!$C$6:$M$73,6,FALSE)))</f>
        <v>0</v>
      </c>
      <c r="V309" s="189">
        <f t="shared" si="154"/>
        <v>106</v>
      </c>
      <c r="W309" s="189">
        <f t="shared" si="155"/>
        <v>106</v>
      </c>
      <c r="X309" s="189">
        <f t="shared" si="155"/>
        <v>104</v>
      </c>
      <c r="Y309" s="189">
        <f t="shared" si="156"/>
        <v>103</v>
      </c>
      <c r="Z309" s="189">
        <f t="shared" si="157"/>
        <v>106</v>
      </c>
      <c r="AA309" s="189">
        <f t="shared" si="158"/>
        <v>108</v>
      </c>
    </row>
    <row r="310" spans="1:27" ht="18" customHeight="1">
      <c r="A310" s="194" t="s">
        <v>1463</v>
      </c>
      <c r="B310" s="194" t="s">
        <v>1462</v>
      </c>
      <c r="C310" s="197" t="s">
        <v>1479</v>
      </c>
      <c r="D310" s="192">
        <f>VLOOKUP($C310,'[7]2.생잔모형인구'!$C$5:$J$499,2,FALSE)</f>
        <v>114</v>
      </c>
      <c r="E310" s="201">
        <f>VLOOKUP($C310,'[7]2.생잔모형인구'!$C$5:$J$499,4,FALSE)</f>
        <v>117</v>
      </c>
      <c r="F310" s="201">
        <f>VLOOKUP($C310,'[7]2.생잔모형인구'!$C$5:$J$499,5,FALSE)</f>
        <v>115</v>
      </c>
      <c r="G310" s="201">
        <f>VLOOKUP($C310,'[7]2.생잔모형인구'!$C$5:$J$499,6,FALSE)</f>
        <v>118</v>
      </c>
      <c r="H310" s="201">
        <f>VLOOKUP($C310,'[7]2.생잔모형인구'!$C$5:$J$499,7,FALSE)</f>
        <v>120</v>
      </c>
      <c r="I310" s="201">
        <f>VLOOKUP($C310,'[7]2.생잔모형인구'!$C$5:$J$499,8,FALSE)</f>
        <v>122</v>
      </c>
      <c r="J310" s="206">
        <f>ROUND(P$5*'[7]2.생잔모형인구'!$E308,0)</f>
        <v>0</v>
      </c>
      <c r="K310" s="206">
        <f>ROUND(Q$5*'[7]2.생잔모형인구'!$E308,0)</f>
        <v>3</v>
      </c>
      <c r="L310" s="206">
        <f>ROUND(R$5*'[7]2.생잔모형인구'!$E308,0)</f>
        <v>3</v>
      </c>
      <c r="M310" s="206">
        <f>ROUND(S$5*'[7]2.생잔모형인구'!$E308,0)</f>
        <v>7</v>
      </c>
      <c r="N310" s="206">
        <f>ROUND(T$5*'[7]2.생잔모형인구'!$E308,0)</f>
        <v>7</v>
      </c>
      <c r="O310" s="206">
        <f>ROUND(U$5*'[7]2.생잔모형인구'!$E308,0)</f>
        <v>7</v>
      </c>
      <c r="P310" s="204">
        <v>0</v>
      </c>
      <c r="Q310" s="204"/>
      <c r="R310" s="206">
        <f>IF(ISERROR(VLOOKUP($C310,'2.사회적인구 행정구역별 집계'!$C$6:$M$73,2,FALSE)),0,(VLOOKUP($C310,'2.사회적인구 행정구역별 집계'!$C$6:$M$73,8,FALSE)-VLOOKUP($C310,'2.사회적인구 행정구역별 집계'!$C$6:$M$73,3,FALSE)))</f>
        <v>0</v>
      </c>
      <c r="S310" s="206">
        <f>IF(ISERROR(VLOOKUP($C310,'2.사회적인구 행정구역별 집계'!$C$6:$M$73,2,FALSE)),0,(VLOOKUP($C310,'2.사회적인구 행정구역별 집계'!$C$6:$M$73,9,FALSE)-VLOOKUP($C310,'2.사회적인구 행정구역별 집계'!$C$6:$M$73,4,FALSE)))</f>
        <v>0</v>
      </c>
      <c r="T310" s="206">
        <f>IF(ISERROR(VLOOKUP($C310,'2.사회적인구 행정구역별 집계'!$C$6:$M$73,2,FALSE)),0,(VLOOKUP($C310,'2.사회적인구 행정구역별 집계'!$C$6:$M$73,10,FALSE)-VLOOKUP($C310,'2.사회적인구 행정구역별 집계'!$C$6:$M$73,5,FALSE)))</f>
        <v>0</v>
      </c>
      <c r="U310" s="206">
        <f>IF(ISERROR(VLOOKUP($C310,'2.사회적인구 행정구역별 집계'!$C$6:$M$73,2,FALSE)),0,(VLOOKUP($C310,'2.사회적인구 행정구역별 집계'!$C$6:$M$73,11,FALSE)-VLOOKUP($C310,'2.사회적인구 행정구역별 집계'!$C$6:$M$73,6,FALSE)))</f>
        <v>0</v>
      </c>
      <c r="V310" s="189">
        <f t="shared" si="154"/>
        <v>114</v>
      </c>
      <c r="W310" s="189">
        <f t="shared" si="155"/>
        <v>114</v>
      </c>
      <c r="X310" s="189">
        <f t="shared" si="155"/>
        <v>112</v>
      </c>
      <c r="Y310" s="189">
        <f t="shared" si="156"/>
        <v>111</v>
      </c>
      <c r="Z310" s="189">
        <f t="shared" si="157"/>
        <v>113</v>
      </c>
      <c r="AA310" s="189">
        <f t="shared" si="158"/>
        <v>115</v>
      </c>
    </row>
    <row r="311" spans="1:27" ht="18" customHeight="1">
      <c r="A311" s="194" t="s">
        <v>1463</v>
      </c>
      <c r="B311" s="194" t="s">
        <v>1480</v>
      </c>
      <c r="C311" s="197" t="s">
        <v>424</v>
      </c>
      <c r="D311" s="192">
        <f>VLOOKUP($C311,'[7]2.생잔모형인구'!$C$5:$J$499,2,FALSE)</f>
        <v>88</v>
      </c>
      <c r="E311" s="201">
        <f>VLOOKUP($C311,'[7]2.생잔모형인구'!$C$5:$J$499,4,FALSE)</f>
        <v>90</v>
      </c>
      <c r="F311" s="201">
        <f>VLOOKUP($C311,'[7]2.생잔모형인구'!$C$5:$J$499,5,FALSE)</f>
        <v>89</v>
      </c>
      <c r="G311" s="201">
        <f>VLOOKUP($C311,'[7]2.생잔모형인구'!$C$5:$J$499,6,FALSE)</f>
        <v>91</v>
      </c>
      <c r="H311" s="201">
        <f>VLOOKUP($C311,'[7]2.생잔모형인구'!$C$5:$J$499,7,FALSE)</f>
        <v>93</v>
      </c>
      <c r="I311" s="201">
        <f>VLOOKUP($C311,'[7]2.생잔모형인구'!$C$5:$J$499,8,FALSE)</f>
        <v>95</v>
      </c>
      <c r="J311" s="206">
        <f>ROUND(P$5*'[7]2.생잔모형인구'!$E309,0)</f>
        <v>0</v>
      </c>
      <c r="K311" s="206">
        <f>ROUND(Q$5*'[7]2.생잔모형인구'!$E309,0)</f>
        <v>2</v>
      </c>
      <c r="L311" s="206">
        <f>ROUND(R$5*'[7]2.생잔모형인구'!$E309,0)</f>
        <v>2</v>
      </c>
      <c r="M311" s="206">
        <f>ROUND(S$5*'[7]2.생잔모형인구'!$E309,0)</f>
        <v>5</v>
      </c>
      <c r="N311" s="206">
        <f>ROUND(T$5*'[7]2.생잔모형인구'!$E309,0)</f>
        <v>5</v>
      </c>
      <c r="O311" s="206">
        <f>ROUND(U$5*'[7]2.생잔모형인구'!$E309,0)</f>
        <v>5</v>
      </c>
      <c r="P311" s="204">
        <v>0</v>
      </c>
      <c r="Q311" s="204"/>
      <c r="R311" s="206">
        <f>IF(ISERROR(VLOOKUP($C311,'2.사회적인구 행정구역별 집계'!$C$6:$M$73,2,FALSE)),0,(VLOOKUP($C311,'2.사회적인구 행정구역별 집계'!$C$6:$M$73,8,FALSE)-VLOOKUP($C311,'2.사회적인구 행정구역별 집계'!$C$6:$M$73,3,FALSE)))</f>
        <v>0</v>
      </c>
      <c r="S311" s="206">
        <f>IF(ISERROR(VLOOKUP($C311,'2.사회적인구 행정구역별 집계'!$C$6:$M$73,2,FALSE)),0,(VLOOKUP($C311,'2.사회적인구 행정구역별 집계'!$C$6:$M$73,9,FALSE)-VLOOKUP($C311,'2.사회적인구 행정구역별 집계'!$C$6:$M$73,4,FALSE)))</f>
        <v>0</v>
      </c>
      <c r="T311" s="206">
        <f>IF(ISERROR(VLOOKUP($C311,'2.사회적인구 행정구역별 집계'!$C$6:$M$73,2,FALSE)),0,(VLOOKUP($C311,'2.사회적인구 행정구역별 집계'!$C$6:$M$73,10,FALSE)-VLOOKUP($C311,'2.사회적인구 행정구역별 집계'!$C$6:$M$73,5,FALSE)))</f>
        <v>0</v>
      </c>
      <c r="U311" s="206">
        <f>IF(ISERROR(VLOOKUP($C311,'2.사회적인구 행정구역별 집계'!$C$6:$M$73,2,FALSE)),0,(VLOOKUP($C311,'2.사회적인구 행정구역별 집계'!$C$6:$M$73,11,FALSE)-VLOOKUP($C311,'2.사회적인구 행정구역별 집계'!$C$6:$M$73,6,FALSE)))</f>
        <v>0</v>
      </c>
      <c r="V311" s="189">
        <f t="shared" si="154"/>
        <v>88</v>
      </c>
      <c r="W311" s="189">
        <f t="shared" si="155"/>
        <v>88</v>
      </c>
      <c r="X311" s="189">
        <f t="shared" si="155"/>
        <v>87</v>
      </c>
      <c r="Y311" s="189">
        <f t="shared" si="156"/>
        <v>86</v>
      </c>
      <c r="Z311" s="189">
        <f t="shared" si="157"/>
        <v>88</v>
      </c>
      <c r="AA311" s="189">
        <f t="shared" si="158"/>
        <v>90</v>
      </c>
    </row>
    <row r="312" spans="1:27" ht="18" customHeight="1">
      <c r="A312" s="194" t="s">
        <v>1463</v>
      </c>
      <c r="B312" s="194" t="s">
        <v>1480</v>
      </c>
      <c r="C312" s="197" t="s">
        <v>425</v>
      </c>
      <c r="D312" s="192">
        <f>VLOOKUP($C312,'[7]2.생잔모형인구'!$C$5:$J$499,2,FALSE)</f>
        <v>133</v>
      </c>
      <c r="E312" s="201">
        <f>VLOOKUP($C312,'[7]2.생잔모형인구'!$C$5:$J$499,4,FALSE)</f>
        <v>137</v>
      </c>
      <c r="F312" s="201">
        <f>VLOOKUP($C312,'[7]2.생잔모형인구'!$C$5:$J$499,5,FALSE)</f>
        <v>135</v>
      </c>
      <c r="G312" s="201">
        <f>VLOOKUP($C312,'[7]2.생잔모형인구'!$C$5:$J$499,6,FALSE)</f>
        <v>137</v>
      </c>
      <c r="H312" s="201">
        <f>VLOOKUP($C312,'[7]2.생잔모형인구'!$C$5:$J$499,7,FALSE)</f>
        <v>140</v>
      </c>
      <c r="I312" s="201">
        <f>VLOOKUP($C312,'[7]2.생잔모형인구'!$C$5:$J$499,8,FALSE)</f>
        <v>143</v>
      </c>
      <c r="J312" s="206">
        <f>ROUND(P$5*'[7]2.생잔모형인구'!$E310,0)</f>
        <v>0</v>
      </c>
      <c r="K312" s="206">
        <f>ROUND(Q$5*'[7]2.생잔모형인구'!$E310,0)</f>
        <v>3</v>
      </c>
      <c r="L312" s="206">
        <f>ROUND(R$5*'[7]2.생잔모형인구'!$E310,0)</f>
        <v>3</v>
      </c>
      <c r="M312" s="206">
        <f>ROUND(S$5*'[7]2.생잔모형인구'!$E310,0)</f>
        <v>8</v>
      </c>
      <c r="N312" s="206">
        <f>ROUND(T$5*'[7]2.생잔모형인구'!$E310,0)</f>
        <v>8</v>
      </c>
      <c r="O312" s="206">
        <f>ROUND(U$5*'[7]2.생잔모형인구'!$E310,0)</f>
        <v>8</v>
      </c>
      <c r="P312" s="204">
        <v>0</v>
      </c>
      <c r="Q312" s="204"/>
      <c r="R312" s="206">
        <f>IF(ISERROR(VLOOKUP($C312,'2.사회적인구 행정구역별 집계'!$C$6:$M$73,2,FALSE)),0,(VLOOKUP($C312,'2.사회적인구 행정구역별 집계'!$C$6:$M$73,8,FALSE)-VLOOKUP($C312,'2.사회적인구 행정구역별 집계'!$C$6:$M$73,3,FALSE)))</f>
        <v>0</v>
      </c>
      <c r="S312" s="206">
        <f>IF(ISERROR(VLOOKUP($C312,'2.사회적인구 행정구역별 집계'!$C$6:$M$73,2,FALSE)),0,(VLOOKUP($C312,'2.사회적인구 행정구역별 집계'!$C$6:$M$73,9,FALSE)-VLOOKUP($C312,'2.사회적인구 행정구역별 집계'!$C$6:$M$73,4,FALSE)))</f>
        <v>0</v>
      </c>
      <c r="T312" s="206">
        <f>IF(ISERROR(VLOOKUP($C312,'2.사회적인구 행정구역별 집계'!$C$6:$M$73,2,FALSE)),0,(VLOOKUP($C312,'2.사회적인구 행정구역별 집계'!$C$6:$M$73,10,FALSE)-VLOOKUP($C312,'2.사회적인구 행정구역별 집계'!$C$6:$M$73,5,FALSE)))</f>
        <v>0</v>
      </c>
      <c r="U312" s="206">
        <f>IF(ISERROR(VLOOKUP($C312,'2.사회적인구 행정구역별 집계'!$C$6:$M$73,2,FALSE)),0,(VLOOKUP($C312,'2.사회적인구 행정구역별 집계'!$C$6:$M$73,11,FALSE)-VLOOKUP($C312,'2.사회적인구 행정구역별 집계'!$C$6:$M$73,6,FALSE)))</f>
        <v>0</v>
      </c>
      <c r="V312" s="189">
        <f t="shared" si="154"/>
        <v>133</v>
      </c>
      <c r="W312" s="189">
        <f t="shared" si="155"/>
        <v>134</v>
      </c>
      <c r="X312" s="189">
        <f t="shared" si="155"/>
        <v>132</v>
      </c>
      <c r="Y312" s="189">
        <f t="shared" si="156"/>
        <v>129</v>
      </c>
      <c r="Z312" s="189">
        <f t="shared" si="157"/>
        <v>132</v>
      </c>
      <c r="AA312" s="189">
        <f t="shared" si="158"/>
        <v>135</v>
      </c>
    </row>
    <row r="313" spans="1:27" ht="18" customHeight="1">
      <c r="A313" s="195" t="s">
        <v>1481</v>
      </c>
      <c r="B313" s="232" t="s">
        <v>1364</v>
      </c>
      <c r="C313" s="232"/>
      <c r="D313" s="196">
        <f>SUM(D314:D355)</f>
        <v>6598</v>
      </c>
      <c r="E313" s="196">
        <f t="shared" ref="E313:I313" si="159">SUM(E314:E355)</f>
        <v>6777</v>
      </c>
      <c r="F313" s="196">
        <f t="shared" si="159"/>
        <v>6676</v>
      </c>
      <c r="G313" s="196">
        <f t="shared" si="159"/>
        <v>6813</v>
      </c>
      <c r="H313" s="196">
        <f t="shared" si="159"/>
        <v>6970</v>
      </c>
      <c r="I313" s="196">
        <f t="shared" si="159"/>
        <v>7090</v>
      </c>
      <c r="J313" s="205">
        <f>SUM(J314:J355)</f>
        <v>0</v>
      </c>
      <c r="K313" s="205">
        <f t="shared" ref="K313:L313" si="160">SUM(K314:K355)</f>
        <v>171</v>
      </c>
      <c r="L313" s="205">
        <f t="shared" si="160"/>
        <v>171</v>
      </c>
      <c r="M313" s="205">
        <f t="shared" ref="M313" si="161">SUM(M314:M355)</f>
        <v>375</v>
      </c>
      <c r="N313" s="205">
        <f t="shared" ref="N313" si="162">SUM(N314:N355)</f>
        <v>375</v>
      </c>
      <c r="O313" s="205">
        <f t="shared" ref="O313" si="163">SUM(O314:O355)</f>
        <v>375</v>
      </c>
      <c r="P313" s="205">
        <f>SUM(P314:P355)</f>
        <v>0</v>
      </c>
      <c r="Q313" s="205">
        <f t="shared" ref="Q313:R313" si="164">SUM(Q314:Q355)</f>
        <v>0</v>
      </c>
      <c r="R313" s="205">
        <f t="shared" si="164"/>
        <v>0</v>
      </c>
      <c r="S313" s="205">
        <f t="shared" ref="S313" si="165">SUM(S314:S355)</f>
        <v>0</v>
      </c>
      <c r="T313" s="205">
        <f t="shared" ref="T313" si="166">SUM(T314:T355)</f>
        <v>0</v>
      </c>
      <c r="U313" s="205">
        <f t="shared" ref="U313" si="167">SUM(U314:U355)</f>
        <v>0</v>
      </c>
      <c r="V313" s="205">
        <f>SUM(V314:V355)</f>
        <v>6598</v>
      </c>
      <c r="W313" s="205">
        <f t="shared" ref="W313:X313" si="168">SUM(W314:W355)</f>
        <v>6606</v>
      </c>
      <c r="X313" s="205">
        <f t="shared" si="168"/>
        <v>6505</v>
      </c>
      <c r="Y313" s="205">
        <f t="shared" ref="Y313" si="169">SUM(Y314:Y355)</f>
        <v>6438</v>
      </c>
      <c r="Z313" s="205">
        <f t="shared" ref="Z313" si="170">SUM(Z314:Z355)</f>
        <v>6595</v>
      </c>
      <c r="AA313" s="205">
        <f t="shared" ref="AA313" si="171">SUM(AA314:AA355)</f>
        <v>6715</v>
      </c>
    </row>
    <row r="314" spans="1:27" ht="18" customHeight="1">
      <c r="A314" s="194" t="s">
        <v>1481</v>
      </c>
      <c r="B314" s="194" t="s">
        <v>1482</v>
      </c>
      <c r="C314" s="197" t="s">
        <v>427</v>
      </c>
      <c r="D314" s="192">
        <f>VLOOKUP($C314,'[7]2.생잔모형인구'!$C$5:$J$499,2,FALSE)</f>
        <v>409</v>
      </c>
      <c r="E314" s="201">
        <f>VLOOKUP($C314,'[7]2.생잔모형인구'!$C$5:$J$499,4,FALSE)</f>
        <v>420</v>
      </c>
      <c r="F314" s="201">
        <f>VLOOKUP($C314,'[7]2.생잔모형인구'!$C$5:$J$499,5,FALSE)</f>
        <v>414</v>
      </c>
      <c r="G314" s="201">
        <f>VLOOKUP($C314,'[7]2.생잔모형인구'!$C$5:$J$499,6,FALSE)</f>
        <v>422</v>
      </c>
      <c r="H314" s="201">
        <f>VLOOKUP($C314,'[7]2.생잔모형인구'!$C$5:$J$499,7,FALSE)</f>
        <v>432</v>
      </c>
      <c r="I314" s="201">
        <f>VLOOKUP($C314,'[7]2.생잔모형인구'!$C$5:$J$499,8,FALSE)</f>
        <v>439</v>
      </c>
      <c r="J314" s="206">
        <f>ROUND(P$5*'[7]2.생잔모형인구'!$E312,0)</f>
        <v>0</v>
      </c>
      <c r="K314" s="206">
        <f>ROUND(Q$5*'[7]2.생잔모형인구'!$E312,0)</f>
        <v>11</v>
      </c>
      <c r="L314" s="206">
        <f>ROUND(R$5*'[7]2.생잔모형인구'!$E312,0)</f>
        <v>11</v>
      </c>
      <c r="M314" s="206">
        <f>ROUND(S$5*'[7]2.생잔모형인구'!$E312,0)</f>
        <v>23</v>
      </c>
      <c r="N314" s="206">
        <f>ROUND(T$5*'[7]2.생잔모형인구'!$E312,0)</f>
        <v>23</v>
      </c>
      <c r="O314" s="206">
        <f>ROUND(U$5*'[7]2.생잔모형인구'!$E312,0)</f>
        <v>23</v>
      </c>
      <c r="P314" s="204">
        <v>0</v>
      </c>
      <c r="Q314" s="204"/>
      <c r="R314" s="206">
        <f>IF(ISERROR(VLOOKUP($C314,'2.사회적인구 행정구역별 집계'!$C$6:$M$73,2,FALSE)),0,(VLOOKUP($C314,'2.사회적인구 행정구역별 집계'!$C$6:$M$73,8,FALSE)-VLOOKUP($C314,'2.사회적인구 행정구역별 집계'!$C$6:$M$73,3,FALSE)))</f>
        <v>0</v>
      </c>
      <c r="S314" s="206">
        <f>IF(ISERROR(VLOOKUP($C314,'2.사회적인구 행정구역별 집계'!$C$6:$M$73,2,FALSE)),0,(VLOOKUP($C314,'2.사회적인구 행정구역별 집계'!$C$6:$M$73,9,FALSE)-VLOOKUP($C314,'2.사회적인구 행정구역별 집계'!$C$6:$M$73,4,FALSE)))</f>
        <v>0</v>
      </c>
      <c r="T314" s="206">
        <f>IF(ISERROR(VLOOKUP($C314,'2.사회적인구 행정구역별 집계'!$C$6:$M$73,2,FALSE)),0,(VLOOKUP($C314,'2.사회적인구 행정구역별 집계'!$C$6:$M$73,10,FALSE)-VLOOKUP($C314,'2.사회적인구 행정구역별 집계'!$C$6:$M$73,5,FALSE)))</f>
        <v>0</v>
      </c>
      <c r="U314" s="206">
        <f>IF(ISERROR(VLOOKUP($C314,'2.사회적인구 행정구역별 집계'!$C$6:$M$73,2,FALSE)),0,(VLOOKUP($C314,'2.사회적인구 행정구역별 집계'!$C$6:$M$73,11,FALSE)-VLOOKUP($C314,'2.사회적인구 행정구역별 집계'!$C$6:$M$73,6,FALSE)))</f>
        <v>0</v>
      </c>
      <c r="V314" s="189">
        <f t="shared" ref="V314:V355" si="172">D314-J314+P314</f>
        <v>409</v>
      </c>
      <c r="W314" s="189">
        <f t="shared" ref="W314:X355" si="173">E314-K314+Q314</f>
        <v>409</v>
      </c>
      <c r="X314" s="189">
        <f t="shared" si="173"/>
        <v>403</v>
      </c>
      <c r="Y314" s="189">
        <f t="shared" ref="Y314:Y355" si="174">G314-M314+S314</f>
        <v>399</v>
      </c>
      <c r="Z314" s="189">
        <f t="shared" ref="Z314:Z355" si="175">H314-N314+T314</f>
        <v>409</v>
      </c>
      <c r="AA314" s="189">
        <f t="shared" ref="AA314:AA355" si="176">I314-O314+U314</f>
        <v>416</v>
      </c>
    </row>
    <row r="315" spans="1:27" ht="18" customHeight="1">
      <c r="A315" s="194" t="s">
        <v>1481</v>
      </c>
      <c r="B315" s="194" t="s">
        <v>1482</v>
      </c>
      <c r="C315" s="197" t="s">
        <v>428</v>
      </c>
      <c r="D315" s="192">
        <f>VLOOKUP($C315,'[7]2.생잔모형인구'!$C$5:$J$499,2,FALSE)</f>
        <v>261</v>
      </c>
      <c r="E315" s="201">
        <f>VLOOKUP($C315,'[7]2.생잔모형인구'!$C$5:$J$499,4,FALSE)</f>
        <v>268</v>
      </c>
      <c r="F315" s="201">
        <f>VLOOKUP($C315,'[7]2.생잔모형인구'!$C$5:$J$499,5,FALSE)</f>
        <v>264</v>
      </c>
      <c r="G315" s="201">
        <f>VLOOKUP($C315,'[7]2.생잔모형인구'!$C$5:$J$499,6,FALSE)</f>
        <v>270</v>
      </c>
      <c r="H315" s="201">
        <f>VLOOKUP($C315,'[7]2.생잔모형인구'!$C$5:$J$499,7,FALSE)</f>
        <v>276</v>
      </c>
      <c r="I315" s="201">
        <f>VLOOKUP($C315,'[7]2.생잔모형인구'!$C$5:$J$499,8,FALSE)</f>
        <v>280</v>
      </c>
      <c r="J315" s="206">
        <f>ROUND(P$5*'[7]2.생잔모형인구'!$E313,0)</f>
        <v>0</v>
      </c>
      <c r="K315" s="206">
        <f>ROUND(Q$5*'[7]2.생잔모형인구'!$E313,0)</f>
        <v>7</v>
      </c>
      <c r="L315" s="206">
        <f>ROUND(R$5*'[7]2.생잔모형인구'!$E313,0)</f>
        <v>7</v>
      </c>
      <c r="M315" s="206">
        <f>ROUND(S$5*'[7]2.생잔모형인구'!$E313,0)</f>
        <v>15</v>
      </c>
      <c r="N315" s="206">
        <f>ROUND(T$5*'[7]2.생잔모형인구'!$E313,0)</f>
        <v>15</v>
      </c>
      <c r="O315" s="206">
        <f>ROUND(U$5*'[7]2.생잔모형인구'!$E313,0)</f>
        <v>15</v>
      </c>
      <c r="P315" s="204">
        <v>0</v>
      </c>
      <c r="Q315" s="204"/>
      <c r="R315" s="206">
        <f>IF(ISERROR(VLOOKUP($C315,'2.사회적인구 행정구역별 집계'!$C$6:$M$73,2,FALSE)),0,(VLOOKUP($C315,'2.사회적인구 행정구역별 집계'!$C$6:$M$73,8,FALSE)-VLOOKUP($C315,'2.사회적인구 행정구역별 집계'!$C$6:$M$73,3,FALSE)))</f>
        <v>0</v>
      </c>
      <c r="S315" s="206">
        <f>IF(ISERROR(VLOOKUP($C315,'2.사회적인구 행정구역별 집계'!$C$6:$M$73,2,FALSE)),0,(VLOOKUP($C315,'2.사회적인구 행정구역별 집계'!$C$6:$M$73,9,FALSE)-VLOOKUP($C315,'2.사회적인구 행정구역별 집계'!$C$6:$M$73,4,FALSE)))</f>
        <v>0</v>
      </c>
      <c r="T315" s="206">
        <f>IF(ISERROR(VLOOKUP($C315,'2.사회적인구 행정구역별 집계'!$C$6:$M$73,2,FALSE)),0,(VLOOKUP($C315,'2.사회적인구 행정구역별 집계'!$C$6:$M$73,10,FALSE)-VLOOKUP($C315,'2.사회적인구 행정구역별 집계'!$C$6:$M$73,5,FALSE)))</f>
        <v>0</v>
      </c>
      <c r="U315" s="206">
        <f>IF(ISERROR(VLOOKUP($C315,'2.사회적인구 행정구역별 집계'!$C$6:$M$73,2,FALSE)),0,(VLOOKUP($C315,'2.사회적인구 행정구역별 집계'!$C$6:$M$73,11,FALSE)-VLOOKUP($C315,'2.사회적인구 행정구역별 집계'!$C$6:$M$73,6,FALSE)))</f>
        <v>0</v>
      </c>
      <c r="V315" s="189">
        <f t="shared" si="172"/>
        <v>261</v>
      </c>
      <c r="W315" s="189">
        <f t="shared" si="173"/>
        <v>261</v>
      </c>
      <c r="X315" s="189">
        <f t="shared" si="173"/>
        <v>257</v>
      </c>
      <c r="Y315" s="189">
        <f t="shared" si="174"/>
        <v>255</v>
      </c>
      <c r="Z315" s="189">
        <f t="shared" si="175"/>
        <v>261</v>
      </c>
      <c r="AA315" s="189">
        <f t="shared" si="176"/>
        <v>265</v>
      </c>
    </row>
    <row r="316" spans="1:27" ht="18" customHeight="1">
      <c r="A316" s="194" t="s">
        <v>1481</v>
      </c>
      <c r="B316" s="194" t="s">
        <v>1482</v>
      </c>
      <c r="C316" s="197" t="s">
        <v>429</v>
      </c>
      <c r="D316" s="192">
        <f>VLOOKUP($C316,'[7]2.생잔모형인구'!$C$5:$J$499,2,FALSE)</f>
        <v>108</v>
      </c>
      <c r="E316" s="201">
        <f>VLOOKUP($C316,'[7]2.생잔모형인구'!$C$5:$J$499,4,FALSE)</f>
        <v>111</v>
      </c>
      <c r="F316" s="201">
        <f>VLOOKUP($C316,'[7]2.생잔모형인구'!$C$5:$J$499,5,FALSE)</f>
        <v>109</v>
      </c>
      <c r="G316" s="201">
        <f>VLOOKUP($C316,'[7]2.생잔모형인구'!$C$5:$J$499,6,FALSE)</f>
        <v>112</v>
      </c>
      <c r="H316" s="201">
        <f>VLOOKUP($C316,'[7]2.생잔모형인구'!$C$5:$J$499,7,FALSE)</f>
        <v>114</v>
      </c>
      <c r="I316" s="201">
        <f>VLOOKUP($C316,'[7]2.생잔모형인구'!$C$5:$J$499,8,FALSE)</f>
        <v>116</v>
      </c>
      <c r="J316" s="206">
        <f>ROUND(P$5*'[7]2.생잔모형인구'!$E314,0)</f>
        <v>0</v>
      </c>
      <c r="K316" s="206">
        <f>ROUND(Q$5*'[7]2.생잔모형인구'!$E314,0)</f>
        <v>3</v>
      </c>
      <c r="L316" s="206">
        <f>ROUND(R$5*'[7]2.생잔모형인구'!$E314,0)</f>
        <v>3</v>
      </c>
      <c r="M316" s="206">
        <f>ROUND(S$5*'[7]2.생잔모형인구'!$E314,0)</f>
        <v>6</v>
      </c>
      <c r="N316" s="206">
        <f>ROUND(T$5*'[7]2.생잔모형인구'!$E314,0)</f>
        <v>6</v>
      </c>
      <c r="O316" s="206">
        <f>ROUND(U$5*'[7]2.생잔모형인구'!$E314,0)</f>
        <v>6</v>
      </c>
      <c r="P316" s="204">
        <v>0</v>
      </c>
      <c r="Q316" s="204"/>
      <c r="R316" s="206">
        <f>IF(ISERROR(VLOOKUP($C316,'2.사회적인구 행정구역별 집계'!$C$6:$M$73,2,FALSE)),0,(VLOOKUP($C316,'2.사회적인구 행정구역별 집계'!$C$6:$M$73,8,FALSE)-VLOOKUP($C316,'2.사회적인구 행정구역별 집계'!$C$6:$M$73,3,FALSE)))</f>
        <v>0</v>
      </c>
      <c r="S316" s="206">
        <f>IF(ISERROR(VLOOKUP($C316,'2.사회적인구 행정구역별 집계'!$C$6:$M$73,2,FALSE)),0,(VLOOKUP($C316,'2.사회적인구 행정구역별 집계'!$C$6:$M$73,9,FALSE)-VLOOKUP($C316,'2.사회적인구 행정구역별 집계'!$C$6:$M$73,4,FALSE)))</f>
        <v>0</v>
      </c>
      <c r="T316" s="206">
        <f>IF(ISERROR(VLOOKUP($C316,'2.사회적인구 행정구역별 집계'!$C$6:$M$73,2,FALSE)),0,(VLOOKUP($C316,'2.사회적인구 행정구역별 집계'!$C$6:$M$73,10,FALSE)-VLOOKUP($C316,'2.사회적인구 행정구역별 집계'!$C$6:$M$73,5,FALSE)))</f>
        <v>0</v>
      </c>
      <c r="U316" s="206">
        <f>IF(ISERROR(VLOOKUP($C316,'2.사회적인구 행정구역별 집계'!$C$6:$M$73,2,FALSE)),0,(VLOOKUP($C316,'2.사회적인구 행정구역별 집계'!$C$6:$M$73,11,FALSE)-VLOOKUP($C316,'2.사회적인구 행정구역별 집계'!$C$6:$M$73,6,FALSE)))</f>
        <v>0</v>
      </c>
      <c r="V316" s="189">
        <f t="shared" si="172"/>
        <v>108</v>
      </c>
      <c r="W316" s="189">
        <f t="shared" si="173"/>
        <v>108</v>
      </c>
      <c r="X316" s="189">
        <f t="shared" si="173"/>
        <v>106</v>
      </c>
      <c r="Y316" s="189">
        <f t="shared" si="174"/>
        <v>106</v>
      </c>
      <c r="Z316" s="189">
        <f t="shared" si="175"/>
        <v>108</v>
      </c>
      <c r="AA316" s="189">
        <f t="shared" si="176"/>
        <v>110</v>
      </c>
    </row>
    <row r="317" spans="1:27" ht="18" customHeight="1">
      <c r="A317" s="194" t="s">
        <v>1481</v>
      </c>
      <c r="B317" s="194" t="s">
        <v>1482</v>
      </c>
      <c r="C317" s="197" t="s">
        <v>430</v>
      </c>
      <c r="D317" s="192">
        <f>VLOOKUP($C317,'[7]2.생잔모형인구'!$C$5:$J$499,2,FALSE)</f>
        <v>116</v>
      </c>
      <c r="E317" s="201">
        <f>VLOOKUP($C317,'[7]2.생잔모형인구'!$C$5:$J$499,4,FALSE)</f>
        <v>119</v>
      </c>
      <c r="F317" s="201">
        <f>VLOOKUP($C317,'[7]2.생잔모형인구'!$C$5:$J$499,5,FALSE)</f>
        <v>117</v>
      </c>
      <c r="G317" s="201">
        <f>VLOOKUP($C317,'[7]2.생잔모형인구'!$C$5:$J$499,6,FALSE)</f>
        <v>120</v>
      </c>
      <c r="H317" s="201">
        <f>VLOOKUP($C317,'[7]2.생잔모형인구'!$C$5:$J$499,7,FALSE)</f>
        <v>123</v>
      </c>
      <c r="I317" s="201">
        <f>VLOOKUP($C317,'[7]2.생잔모형인구'!$C$5:$J$499,8,FALSE)</f>
        <v>125</v>
      </c>
      <c r="J317" s="206">
        <f>ROUND(P$5*'[7]2.생잔모형인구'!$E315,0)</f>
        <v>0</v>
      </c>
      <c r="K317" s="206">
        <f>ROUND(Q$5*'[7]2.생잔모형인구'!$E315,0)</f>
        <v>3</v>
      </c>
      <c r="L317" s="206">
        <f>ROUND(R$5*'[7]2.생잔모형인구'!$E315,0)</f>
        <v>3</v>
      </c>
      <c r="M317" s="206">
        <f>ROUND(S$5*'[7]2.생잔모형인구'!$E315,0)</f>
        <v>7</v>
      </c>
      <c r="N317" s="206">
        <f>ROUND(T$5*'[7]2.생잔모형인구'!$E315,0)</f>
        <v>7</v>
      </c>
      <c r="O317" s="206">
        <f>ROUND(U$5*'[7]2.생잔모형인구'!$E315,0)</f>
        <v>7</v>
      </c>
      <c r="P317" s="204">
        <v>0</v>
      </c>
      <c r="Q317" s="204"/>
      <c r="R317" s="206">
        <f>IF(ISERROR(VLOOKUP($C317,'2.사회적인구 행정구역별 집계'!$C$6:$M$73,2,FALSE)),0,(VLOOKUP($C317,'2.사회적인구 행정구역별 집계'!$C$6:$M$73,8,FALSE)-VLOOKUP($C317,'2.사회적인구 행정구역별 집계'!$C$6:$M$73,3,FALSE)))</f>
        <v>0</v>
      </c>
      <c r="S317" s="206">
        <f>IF(ISERROR(VLOOKUP($C317,'2.사회적인구 행정구역별 집계'!$C$6:$M$73,2,FALSE)),0,(VLOOKUP($C317,'2.사회적인구 행정구역별 집계'!$C$6:$M$73,9,FALSE)-VLOOKUP($C317,'2.사회적인구 행정구역별 집계'!$C$6:$M$73,4,FALSE)))</f>
        <v>0</v>
      </c>
      <c r="T317" s="206">
        <f>IF(ISERROR(VLOOKUP($C317,'2.사회적인구 행정구역별 집계'!$C$6:$M$73,2,FALSE)),0,(VLOOKUP($C317,'2.사회적인구 행정구역별 집계'!$C$6:$M$73,10,FALSE)-VLOOKUP($C317,'2.사회적인구 행정구역별 집계'!$C$6:$M$73,5,FALSE)))</f>
        <v>0</v>
      </c>
      <c r="U317" s="206">
        <f>IF(ISERROR(VLOOKUP($C317,'2.사회적인구 행정구역별 집계'!$C$6:$M$73,2,FALSE)),0,(VLOOKUP($C317,'2.사회적인구 행정구역별 집계'!$C$6:$M$73,11,FALSE)-VLOOKUP($C317,'2.사회적인구 행정구역별 집계'!$C$6:$M$73,6,FALSE)))</f>
        <v>0</v>
      </c>
      <c r="V317" s="189">
        <f t="shared" si="172"/>
        <v>116</v>
      </c>
      <c r="W317" s="189">
        <f t="shared" si="173"/>
        <v>116</v>
      </c>
      <c r="X317" s="189">
        <f t="shared" si="173"/>
        <v>114</v>
      </c>
      <c r="Y317" s="189">
        <f t="shared" si="174"/>
        <v>113</v>
      </c>
      <c r="Z317" s="189">
        <f t="shared" si="175"/>
        <v>116</v>
      </c>
      <c r="AA317" s="189">
        <f t="shared" si="176"/>
        <v>118</v>
      </c>
    </row>
    <row r="318" spans="1:27" ht="18" customHeight="1">
      <c r="A318" s="194" t="s">
        <v>1481</v>
      </c>
      <c r="B318" s="194" t="s">
        <v>1483</v>
      </c>
      <c r="C318" s="197" t="s">
        <v>431</v>
      </c>
      <c r="D318" s="192">
        <f>VLOOKUP($C318,'[7]2.생잔모형인구'!$C$5:$J$499,2,FALSE)</f>
        <v>124</v>
      </c>
      <c r="E318" s="201">
        <f>VLOOKUP($C318,'[7]2.생잔모형인구'!$C$5:$J$499,4,FALSE)</f>
        <v>127</v>
      </c>
      <c r="F318" s="201">
        <f>VLOOKUP($C318,'[7]2.생잔모형인구'!$C$5:$J$499,5,FALSE)</f>
        <v>125</v>
      </c>
      <c r="G318" s="201">
        <f>VLOOKUP($C318,'[7]2.생잔모형인구'!$C$5:$J$499,6,FALSE)</f>
        <v>128</v>
      </c>
      <c r="H318" s="201">
        <f>VLOOKUP($C318,'[7]2.생잔모형인구'!$C$5:$J$499,7,FALSE)</f>
        <v>131</v>
      </c>
      <c r="I318" s="201">
        <f>VLOOKUP($C318,'[7]2.생잔모형인구'!$C$5:$J$499,8,FALSE)</f>
        <v>133</v>
      </c>
      <c r="J318" s="206">
        <f>ROUND(P$5*'[7]2.생잔모형인구'!$E316,0)</f>
        <v>0</v>
      </c>
      <c r="K318" s="206">
        <f>ROUND(Q$5*'[7]2.생잔모형인구'!$E316,0)</f>
        <v>3</v>
      </c>
      <c r="L318" s="206">
        <f>ROUND(R$5*'[7]2.생잔모형인구'!$E316,0)</f>
        <v>3</v>
      </c>
      <c r="M318" s="206">
        <f>ROUND(S$5*'[7]2.생잔모형인구'!$E316,0)</f>
        <v>7</v>
      </c>
      <c r="N318" s="206">
        <f>ROUND(T$5*'[7]2.생잔모형인구'!$E316,0)</f>
        <v>7</v>
      </c>
      <c r="O318" s="206">
        <f>ROUND(U$5*'[7]2.생잔모형인구'!$E316,0)</f>
        <v>7</v>
      </c>
      <c r="P318" s="204">
        <v>0</v>
      </c>
      <c r="Q318" s="204"/>
      <c r="R318" s="206">
        <f>IF(ISERROR(VLOOKUP($C318,'2.사회적인구 행정구역별 집계'!$C$6:$M$73,2,FALSE)),0,(VLOOKUP($C318,'2.사회적인구 행정구역별 집계'!$C$6:$M$73,8,FALSE)-VLOOKUP($C318,'2.사회적인구 행정구역별 집계'!$C$6:$M$73,3,FALSE)))</f>
        <v>0</v>
      </c>
      <c r="S318" s="206">
        <f>IF(ISERROR(VLOOKUP($C318,'2.사회적인구 행정구역별 집계'!$C$6:$M$73,2,FALSE)),0,(VLOOKUP($C318,'2.사회적인구 행정구역별 집계'!$C$6:$M$73,9,FALSE)-VLOOKUP($C318,'2.사회적인구 행정구역별 집계'!$C$6:$M$73,4,FALSE)))</f>
        <v>0</v>
      </c>
      <c r="T318" s="206">
        <f>IF(ISERROR(VLOOKUP($C318,'2.사회적인구 행정구역별 집계'!$C$6:$M$73,2,FALSE)),0,(VLOOKUP($C318,'2.사회적인구 행정구역별 집계'!$C$6:$M$73,10,FALSE)-VLOOKUP($C318,'2.사회적인구 행정구역별 집계'!$C$6:$M$73,5,FALSE)))</f>
        <v>0</v>
      </c>
      <c r="U318" s="206">
        <f>IF(ISERROR(VLOOKUP($C318,'2.사회적인구 행정구역별 집계'!$C$6:$M$73,2,FALSE)),0,(VLOOKUP($C318,'2.사회적인구 행정구역별 집계'!$C$6:$M$73,11,FALSE)-VLOOKUP($C318,'2.사회적인구 행정구역별 집계'!$C$6:$M$73,6,FALSE)))</f>
        <v>0</v>
      </c>
      <c r="V318" s="189">
        <f t="shared" si="172"/>
        <v>124</v>
      </c>
      <c r="W318" s="189">
        <f t="shared" si="173"/>
        <v>124</v>
      </c>
      <c r="X318" s="189">
        <f t="shared" si="173"/>
        <v>122</v>
      </c>
      <c r="Y318" s="189">
        <f t="shared" si="174"/>
        <v>121</v>
      </c>
      <c r="Z318" s="189">
        <f t="shared" si="175"/>
        <v>124</v>
      </c>
      <c r="AA318" s="189">
        <f t="shared" si="176"/>
        <v>126</v>
      </c>
    </row>
    <row r="319" spans="1:27" ht="18" customHeight="1">
      <c r="A319" s="194" t="s">
        <v>1481</v>
      </c>
      <c r="B319" s="194" t="s">
        <v>1483</v>
      </c>
      <c r="C319" s="197" t="s">
        <v>432</v>
      </c>
      <c r="D319" s="192">
        <f>VLOOKUP($C319,'[7]2.생잔모형인구'!$C$5:$J$499,2,FALSE)</f>
        <v>129</v>
      </c>
      <c r="E319" s="201">
        <f>VLOOKUP($C319,'[7]2.생잔모형인구'!$C$5:$J$499,4,FALSE)</f>
        <v>133</v>
      </c>
      <c r="F319" s="201">
        <f>VLOOKUP($C319,'[7]2.생잔모형인구'!$C$5:$J$499,5,FALSE)</f>
        <v>131</v>
      </c>
      <c r="G319" s="201">
        <f>VLOOKUP($C319,'[7]2.생잔모형인구'!$C$5:$J$499,6,FALSE)</f>
        <v>133</v>
      </c>
      <c r="H319" s="201">
        <f>VLOOKUP($C319,'[7]2.생잔모형인구'!$C$5:$J$499,7,FALSE)</f>
        <v>136</v>
      </c>
      <c r="I319" s="201">
        <f>VLOOKUP($C319,'[7]2.생잔모형인구'!$C$5:$J$499,8,FALSE)</f>
        <v>139</v>
      </c>
      <c r="J319" s="206">
        <f>ROUND(P$5*'[7]2.생잔모형인구'!$E317,0)</f>
        <v>0</v>
      </c>
      <c r="K319" s="206">
        <f>ROUND(Q$5*'[7]2.생잔모형인구'!$E317,0)</f>
        <v>3</v>
      </c>
      <c r="L319" s="206">
        <f>ROUND(R$5*'[7]2.생잔모형인구'!$E317,0)</f>
        <v>3</v>
      </c>
      <c r="M319" s="206">
        <f>ROUND(S$5*'[7]2.생잔모형인구'!$E317,0)</f>
        <v>7</v>
      </c>
      <c r="N319" s="206">
        <f>ROUND(T$5*'[7]2.생잔모형인구'!$E317,0)</f>
        <v>7</v>
      </c>
      <c r="O319" s="206">
        <f>ROUND(U$5*'[7]2.생잔모형인구'!$E317,0)</f>
        <v>7</v>
      </c>
      <c r="P319" s="204">
        <v>0</v>
      </c>
      <c r="Q319" s="204"/>
      <c r="R319" s="206">
        <f>IF(ISERROR(VLOOKUP($C319,'2.사회적인구 행정구역별 집계'!$C$6:$M$73,2,FALSE)),0,(VLOOKUP($C319,'2.사회적인구 행정구역별 집계'!$C$6:$M$73,8,FALSE)-VLOOKUP($C319,'2.사회적인구 행정구역별 집계'!$C$6:$M$73,3,FALSE)))</f>
        <v>0</v>
      </c>
      <c r="S319" s="206">
        <f>IF(ISERROR(VLOOKUP($C319,'2.사회적인구 행정구역별 집계'!$C$6:$M$73,2,FALSE)),0,(VLOOKUP($C319,'2.사회적인구 행정구역별 집계'!$C$6:$M$73,9,FALSE)-VLOOKUP($C319,'2.사회적인구 행정구역별 집계'!$C$6:$M$73,4,FALSE)))</f>
        <v>0</v>
      </c>
      <c r="T319" s="206">
        <f>IF(ISERROR(VLOOKUP($C319,'2.사회적인구 행정구역별 집계'!$C$6:$M$73,2,FALSE)),0,(VLOOKUP($C319,'2.사회적인구 행정구역별 집계'!$C$6:$M$73,10,FALSE)-VLOOKUP($C319,'2.사회적인구 행정구역별 집계'!$C$6:$M$73,5,FALSE)))</f>
        <v>0</v>
      </c>
      <c r="U319" s="206">
        <f>IF(ISERROR(VLOOKUP($C319,'2.사회적인구 행정구역별 집계'!$C$6:$M$73,2,FALSE)),0,(VLOOKUP($C319,'2.사회적인구 행정구역별 집계'!$C$6:$M$73,11,FALSE)-VLOOKUP($C319,'2.사회적인구 행정구역별 집계'!$C$6:$M$73,6,FALSE)))</f>
        <v>0</v>
      </c>
      <c r="V319" s="189">
        <f t="shared" si="172"/>
        <v>129</v>
      </c>
      <c r="W319" s="189">
        <f t="shared" si="173"/>
        <v>130</v>
      </c>
      <c r="X319" s="189">
        <f t="shared" si="173"/>
        <v>128</v>
      </c>
      <c r="Y319" s="189">
        <f t="shared" si="174"/>
        <v>126</v>
      </c>
      <c r="Z319" s="189">
        <f t="shared" si="175"/>
        <v>129</v>
      </c>
      <c r="AA319" s="189">
        <f t="shared" si="176"/>
        <v>132</v>
      </c>
    </row>
    <row r="320" spans="1:27" ht="18" customHeight="1">
      <c r="A320" s="194" t="s">
        <v>1481</v>
      </c>
      <c r="B320" s="194" t="s">
        <v>1483</v>
      </c>
      <c r="C320" s="197" t="s">
        <v>433</v>
      </c>
      <c r="D320" s="192">
        <f>VLOOKUP($C320,'[7]2.생잔모형인구'!$C$5:$J$499,2,FALSE)</f>
        <v>164</v>
      </c>
      <c r="E320" s="201">
        <f>VLOOKUP($C320,'[7]2.생잔모형인구'!$C$5:$J$499,4,FALSE)</f>
        <v>168</v>
      </c>
      <c r="F320" s="201">
        <f>VLOOKUP($C320,'[7]2.생잔모형인구'!$C$5:$J$499,5,FALSE)</f>
        <v>166</v>
      </c>
      <c r="G320" s="201">
        <f>VLOOKUP($C320,'[7]2.생잔모형인구'!$C$5:$J$499,6,FALSE)</f>
        <v>169</v>
      </c>
      <c r="H320" s="201">
        <f>VLOOKUP($C320,'[7]2.생잔모형인구'!$C$5:$J$499,7,FALSE)</f>
        <v>173</v>
      </c>
      <c r="I320" s="201">
        <f>VLOOKUP($C320,'[7]2.생잔모형인구'!$C$5:$J$499,8,FALSE)</f>
        <v>176</v>
      </c>
      <c r="J320" s="206">
        <f>ROUND(P$5*'[7]2.생잔모형인구'!$E318,0)</f>
        <v>0</v>
      </c>
      <c r="K320" s="206">
        <f>ROUND(Q$5*'[7]2.생잔모형인구'!$E318,0)</f>
        <v>4</v>
      </c>
      <c r="L320" s="206">
        <f>ROUND(R$5*'[7]2.생잔모형인구'!$E318,0)</f>
        <v>4</v>
      </c>
      <c r="M320" s="206">
        <f>ROUND(S$5*'[7]2.생잔모형인구'!$E318,0)</f>
        <v>9</v>
      </c>
      <c r="N320" s="206">
        <f>ROUND(T$5*'[7]2.생잔모형인구'!$E318,0)</f>
        <v>9</v>
      </c>
      <c r="O320" s="206">
        <f>ROUND(U$5*'[7]2.생잔모형인구'!$E318,0)</f>
        <v>9</v>
      </c>
      <c r="P320" s="204">
        <v>0</v>
      </c>
      <c r="Q320" s="204"/>
      <c r="R320" s="206">
        <f>IF(ISERROR(VLOOKUP($C320,'2.사회적인구 행정구역별 집계'!$C$6:$M$73,2,FALSE)),0,(VLOOKUP($C320,'2.사회적인구 행정구역별 집계'!$C$6:$M$73,8,FALSE)-VLOOKUP($C320,'2.사회적인구 행정구역별 집계'!$C$6:$M$73,3,FALSE)))</f>
        <v>0</v>
      </c>
      <c r="S320" s="206">
        <f>IF(ISERROR(VLOOKUP($C320,'2.사회적인구 행정구역별 집계'!$C$6:$M$73,2,FALSE)),0,(VLOOKUP($C320,'2.사회적인구 행정구역별 집계'!$C$6:$M$73,9,FALSE)-VLOOKUP($C320,'2.사회적인구 행정구역별 집계'!$C$6:$M$73,4,FALSE)))</f>
        <v>0</v>
      </c>
      <c r="T320" s="206">
        <f>IF(ISERROR(VLOOKUP($C320,'2.사회적인구 행정구역별 집계'!$C$6:$M$73,2,FALSE)),0,(VLOOKUP($C320,'2.사회적인구 행정구역별 집계'!$C$6:$M$73,10,FALSE)-VLOOKUP($C320,'2.사회적인구 행정구역별 집계'!$C$6:$M$73,5,FALSE)))</f>
        <v>0</v>
      </c>
      <c r="U320" s="206">
        <f>IF(ISERROR(VLOOKUP($C320,'2.사회적인구 행정구역별 집계'!$C$6:$M$73,2,FALSE)),0,(VLOOKUP($C320,'2.사회적인구 행정구역별 집계'!$C$6:$M$73,11,FALSE)-VLOOKUP($C320,'2.사회적인구 행정구역별 집계'!$C$6:$M$73,6,FALSE)))</f>
        <v>0</v>
      </c>
      <c r="V320" s="189">
        <f t="shared" si="172"/>
        <v>164</v>
      </c>
      <c r="W320" s="189">
        <f t="shared" si="173"/>
        <v>164</v>
      </c>
      <c r="X320" s="189">
        <f t="shared" si="173"/>
        <v>162</v>
      </c>
      <c r="Y320" s="189">
        <f t="shared" si="174"/>
        <v>160</v>
      </c>
      <c r="Z320" s="189">
        <f t="shared" si="175"/>
        <v>164</v>
      </c>
      <c r="AA320" s="189">
        <f t="shared" si="176"/>
        <v>167</v>
      </c>
    </row>
    <row r="321" spans="1:27" ht="18" customHeight="1">
      <c r="A321" s="194" t="s">
        <v>1481</v>
      </c>
      <c r="B321" s="194" t="s">
        <v>1484</v>
      </c>
      <c r="C321" s="197" t="s">
        <v>434</v>
      </c>
      <c r="D321" s="192">
        <f>VLOOKUP($C321,'[7]2.생잔모형인구'!$C$5:$J$499,2,FALSE)</f>
        <v>104</v>
      </c>
      <c r="E321" s="201">
        <f>VLOOKUP($C321,'[7]2.생잔모형인구'!$C$5:$J$499,4,FALSE)</f>
        <v>107</v>
      </c>
      <c r="F321" s="201">
        <f>VLOOKUP($C321,'[7]2.생잔모형인구'!$C$5:$J$499,5,FALSE)</f>
        <v>105</v>
      </c>
      <c r="G321" s="201">
        <f>VLOOKUP($C321,'[7]2.생잔모형인구'!$C$5:$J$499,6,FALSE)</f>
        <v>107</v>
      </c>
      <c r="H321" s="201">
        <f>VLOOKUP($C321,'[7]2.생잔모형인구'!$C$5:$J$499,7,FALSE)</f>
        <v>110</v>
      </c>
      <c r="I321" s="201">
        <f>VLOOKUP($C321,'[7]2.생잔모형인구'!$C$5:$J$499,8,FALSE)</f>
        <v>112</v>
      </c>
      <c r="J321" s="206">
        <f>ROUND(P$5*'[7]2.생잔모형인구'!$E319,0)</f>
        <v>0</v>
      </c>
      <c r="K321" s="206">
        <f>ROUND(Q$5*'[7]2.생잔모형인구'!$E319,0)</f>
        <v>3</v>
      </c>
      <c r="L321" s="206">
        <f>ROUND(R$5*'[7]2.생잔모형인구'!$E319,0)</f>
        <v>3</v>
      </c>
      <c r="M321" s="206">
        <f>ROUND(S$5*'[7]2.생잔모형인구'!$E319,0)</f>
        <v>6</v>
      </c>
      <c r="N321" s="206">
        <f>ROUND(T$5*'[7]2.생잔모형인구'!$E319,0)</f>
        <v>6</v>
      </c>
      <c r="O321" s="206">
        <f>ROUND(U$5*'[7]2.생잔모형인구'!$E319,0)</f>
        <v>6</v>
      </c>
      <c r="P321" s="204">
        <v>0</v>
      </c>
      <c r="Q321" s="204"/>
      <c r="R321" s="206">
        <f>IF(ISERROR(VLOOKUP($C321,'2.사회적인구 행정구역별 집계'!$C$6:$M$73,2,FALSE)),0,(VLOOKUP($C321,'2.사회적인구 행정구역별 집계'!$C$6:$M$73,8,FALSE)-VLOOKUP($C321,'2.사회적인구 행정구역별 집계'!$C$6:$M$73,3,FALSE)))</f>
        <v>0</v>
      </c>
      <c r="S321" s="206">
        <f>IF(ISERROR(VLOOKUP($C321,'2.사회적인구 행정구역별 집계'!$C$6:$M$73,2,FALSE)),0,(VLOOKUP($C321,'2.사회적인구 행정구역별 집계'!$C$6:$M$73,9,FALSE)-VLOOKUP($C321,'2.사회적인구 행정구역별 집계'!$C$6:$M$73,4,FALSE)))</f>
        <v>0</v>
      </c>
      <c r="T321" s="206">
        <f>IF(ISERROR(VLOOKUP($C321,'2.사회적인구 행정구역별 집계'!$C$6:$M$73,2,FALSE)),0,(VLOOKUP($C321,'2.사회적인구 행정구역별 집계'!$C$6:$M$73,10,FALSE)-VLOOKUP($C321,'2.사회적인구 행정구역별 집계'!$C$6:$M$73,5,FALSE)))</f>
        <v>0</v>
      </c>
      <c r="U321" s="206">
        <f>IF(ISERROR(VLOOKUP($C321,'2.사회적인구 행정구역별 집계'!$C$6:$M$73,2,FALSE)),0,(VLOOKUP($C321,'2.사회적인구 행정구역별 집계'!$C$6:$M$73,11,FALSE)-VLOOKUP($C321,'2.사회적인구 행정구역별 집계'!$C$6:$M$73,6,FALSE)))</f>
        <v>0</v>
      </c>
      <c r="V321" s="189">
        <f t="shared" si="172"/>
        <v>104</v>
      </c>
      <c r="W321" s="189">
        <f t="shared" si="173"/>
        <v>104</v>
      </c>
      <c r="X321" s="189">
        <f t="shared" si="173"/>
        <v>102</v>
      </c>
      <c r="Y321" s="189">
        <f t="shared" si="174"/>
        <v>101</v>
      </c>
      <c r="Z321" s="189">
        <f t="shared" si="175"/>
        <v>104</v>
      </c>
      <c r="AA321" s="189">
        <f t="shared" si="176"/>
        <v>106</v>
      </c>
    </row>
    <row r="322" spans="1:27" ht="18" customHeight="1">
      <c r="A322" s="194" t="s">
        <v>1481</v>
      </c>
      <c r="B322" s="194" t="s">
        <v>1484</v>
      </c>
      <c r="C322" s="197" t="s">
        <v>435</v>
      </c>
      <c r="D322" s="192">
        <f>VLOOKUP($C322,'[7]2.생잔모형인구'!$C$5:$J$499,2,FALSE)</f>
        <v>80</v>
      </c>
      <c r="E322" s="201">
        <f>VLOOKUP($C322,'[7]2.생잔모형인구'!$C$5:$J$499,4,FALSE)</f>
        <v>82</v>
      </c>
      <c r="F322" s="201">
        <f>VLOOKUP($C322,'[7]2.생잔모형인구'!$C$5:$J$499,5,FALSE)</f>
        <v>81</v>
      </c>
      <c r="G322" s="201">
        <f>VLOOKUP($C322,'[7]2.생잔모형인구'!$C$5:$J$499,6,FALSE)</f>
        <v>83</v>
      </c>
      <c r="H322" s="201">
        <f>VLOOKUP($C322,'[7]2.생잔모형인구'!$C$5:$J$499,7,FALSE)</f>
        <v>85</v>
      </c>
      <c r="I322" s="201">
        <f>VLOOKUP($C322,'[7]2.생잔모형인구'!$C$5:$J$499,8,FALSE)</f>
        <v>86</v>
      </c>
      <c r="J322" s="206">
        <f>ROUND(P$5*'[7]2.생잔모형인구'!$E320,0)</f>
        <v>0</v>
      </c>
      <c r="K322" s="206">
        <f>ROUND(Q$5*'[7]2.생잔모형인구'!$E320,0)</f>
        <v>2</v>
      </c>
      <c r="L322" s="206">
        <f>ROUND(R$5*'[7]2.생잔모형인구'!$E320,0)</f>
        <v>2</v>
      </c>
      <c r="M322" s="206">
        <f>ROUND(S$5*'[7]2.생잔모형인구'!$E320,0)</f>
        <v>5</v>
      </c>
      <c r="N322" s="206">
        <f>ROUND(T$5*'[7]2.생잔모형인구'!$E320,0)</f>
        <v>5</v>
      </c>
      <c r="O322" s="206">
        <f>ROUND(U$5*'[7]2.생잔모형인구'!$E320,0)</f>
        <v>5</v>
      </c>
      <c r="P322" s="204">
        <v>0</v>
      </c>
      <c r="Q322" s="204"/>
      <c r="R322" s="206">
        <f>IF(ISERROR(VLOOKUP($C322,'2.사회적인구 행정구역별 집계'!$C$6:$M$73,2,FALSE)),0,(VLOOKUP($C322,'2.사회적인구 행정구역별 집계'!$C$6:$M$73,8,FALSE)-VLOOKUP($C322,'2.사회적인구 행정구역별 집계'!$C$6:$M$73,3,FALSE)))</f>
        <v>0</v>
      </c>
      <c r="S322" s="206">
        <f>IF(ISERROR(VLOOKUP($C322,'2.사회적인구 행정구역별 집계'!$C$6:$M$73,2,FALSE)),0,(VLOOKUP($C322,'2.사회적인구 행정구역별 집계'!$C$6:$M$73,9,FALSE)-VLOOKUP($C322,'2.사회적인구 행정구역별 집계'!$C$6:$M$73,4,FALSE)))</f>
        <v>0</v>
      </c>
      <c r="T322" s="206">
        <f>IF(ISERROR(VLOOKUP($C322,'2.사회적인구 행정구역별 집계'!$C$6:$M$73,2,FALSE)),0,(VLOOKUP($C322,'2.사회적인구 행정구역별 집계'!$C$6:$M$73,10,FALSE)-VLOOKUP($C322,'2.사회적인구 행정구역별 집계'!$C$6:$M$73,5,FALSE)))</f>
        <v>0</v>
      </c>
      <c r="U322" s="206">
        <f>IF(ISERROR(VLOOKUP($C322,'2.사회적인구 행정구역별 집계'!$C$6:$M$73,2,FALSE)),0,(VLOOKUP($C322,'2.사회적인구 행정구역별 집계'!$C$6:$M$73,11,FALSE)-VLOOKUP($C322,'2.사회적인구 행정구역별 집계'!$C$6:$M$73,6,FALSE)))</f>
        <v>0</v>
      </c>
      <c r="V322" s="189">
        <f t="shared" si="172"/>
        <v>80</v>
      </c>
      <c r="W322" s="189">
        <f t="shared" si="173"/>
        <v>80</v>
      </c>
      <c r="X322" s="189">
        <f t="shared" si="173"/>
        <v>79</v>
      </c>
      <c r="Y322" s="189">
        <f t="shared" si="174"/>
        <v>78</v>
      </c>
      <c r="Z322" s="189">
        <f t="shared" si="175"/>
        <v>80</v>
      </c>
      <c r="AA322" s="189">
        <f t="shared" si="176"/>
        <v>81</v>
      </c>
    </row>
    <row r="323" spans="1:27" ht="18" customHeight="1">
      <c r="A323" s="194" t="s">
        <v>1481</v>
      </c>
      <c r="B323" s="194" t="s">
        <v>1484</v>
      </c>
      <c r="C323" s="197" t="s">
        <v>436</v>
      </c>
      <c r="D323" s="192">
        <f>VLOOKUP($C323,'[7]2.생잔모형인구'!$C$5:$J$499,2,FALSE)</f>
        <v>172</v>
      </c>
      <c r="E323" s="201">
        <f>VLOOKUP($C323,'[7]2.생잔모형인구'!$C$5:$J$499,4,FALSE)</f>
        <v>177</v>
      </c>
      <c r="F323" s="201">
        <f>VLOOKUP($C323,'[7]2.생잔모형인구'!$C$5:$J$499,5,FALSE)</f>
        <v>174</v>
      </c>
      <c r="G323" s="201">
        <f>VLOOKUP($C323,'[7]2.생잔모형인구'!$C$5:$J$499,6,FALSE)</f>
        <v>178</v>
      </c>
      <c r="H323" s="201">
        <f>VLOOKUP($C323,'[7]2.생잔모형인구'!$C$5:$J$499,7,FALSE)</f>
        <v>182</v>
      </c>
      <c r="I323" s="201">
        <f>VLOOKUP($C323,'[7]2.생잔모형인구'!$C$5:$J$499,8,FALSE)</f>
        <v>185</v>
      </c>
      <c r="J323" s="206">
        <f>ROUND(P$5*'[7]2.생잔모형인구'!$E321,0)</f>
        <v>0</v>
      </c>
      <c r="K323" s="206">
        <f>ROUND(Q$5*'[7]2.생잔모형인구'!$E321,0)</f>
        <v>4</v>
      </c>
      <c r="L323" s="206">
        <f>ROUND(R$5*'[7]2.생잔모형인구'!$E321,0)</f>
        <v>4</v>
      </c>
      <c r="M323" s="206">
        <f>ROUND(S$5*'[7]2.생잔모형인구'!$E321,0)</f>
        <v>10</v>
      </c>
      <c r="N323" s="206">
        <f>ROUND(T$5*'[7]2.생잔모형인구'!$E321,0)</f>
        <v>10</v>
      </c>
      <c r="O323" s="206">
        <f>ROUND(U$5*'[7]2.생잔모형인구'!$E321,0)</f>
        <v>10</v>
      </c>
      <c r="P323" s="204">
        <v>0</v>
      </c>
      <c r="Q323" s="204"/>
      <c r="R323" s="206">
        <f>IF(ISERROR(VLOOKUP($C323,'2.사회적인구 행정구역별 집계'!$C$6:$M$73,2,FALSE)),0,(VLOOKUP($C323,'2.사회적인구 행정구역별 집계'!$C$6:$M$73,8,FALSE)-VLOOKUP($C323,'2.사회적인구 행정구역별 집계'!$C$6:$M$73,3,FALSE)))</f>
        <v>0</v>
      </c>
      <c r="S323" s="206">
        <f>IF(ISERROR(VLOOKUP($C323,'2.사회적인구 행정구역별 집계'!$C$6:$M$73,2,FALSE)),0,(VLOOKUP($C323,'2.사회적인구 행정구역별 집계'!$C$6:$M$73,9,FALSE)-VLOOKUP($C323,'2.사회적인구 행정구역별 집계'!$C$6:$M$73,4,FALSE)))</f>
        <v>0</v>
      </c>
      <c r="T323" s="206">
        <f>IF(ISERROR(VLOOKUP($C323,'2.사회적인구 행정구역별 집계'!$C$6:$M$73,2,FALSE)),0,(VLOOKUP($C323,'2.사회적인구 행정구역별 집계'!$C$6:$M$73,10,FALSE)-VLOOKUP($C323,'2.사회적인구 행정구역별 집계'!$C$6:$M$73,5,FALSE)))</f>
        <v>0</v>
      </c>
      <c r="U323" s="206">
        <f>IF(ISERROR(VLOOKUP($C323,'2.사회적인구 행정구역별 집계'!$C$6:$M$73,2,FALSE)),0,(VLOOKUP($C323,'2.사회적인구 행정구역별 집계'!$C$6:$M$73,11,FALSE)-VLOOKUP($C323,'2.사회적인구 행정구역별 집계'!$C$6:$M$73,6,FALSE)))</f>
        <v>0</v>
      </c>
      <c r="V323" s="189">
        <f t="shared" si="172"/>
        <v>172</v>
      </c>
      <c r="W323" s="189">
        <f t="shared" si="173"/>
        <v>173</v>
      </c>
      <c r="X323" s="189">
        <f t="shared" si="173"/>
        <v>170</v>
      </c>
      <c r="Y323" s="189">
        <f t="shared" si="174"/>
        <v>168</v>
      </c>
      <c r="Z323" s="189">
        <f t="shared" si="175"/>
        <v>172</v>
      </c>
      <c r="AA323" s="189">
        <f t="shared" si="176"/>
        <v>175</v>
      </c>
    </row>
    <row r="324" spans="1:27" ht="18" customHeight="1">
      <c r="A324" s="194" t="s">
        <v>1481</v>
      </c>
      <c r="B324" s="194" t="s">
        <v>1484</v>
      </c>
      <c r="C324" s="197" t="s">
        <v>437</v>
      </c>
      <c r="D324" s="192">
        <f>VLOOKUP($C324,'[7]2.생잔모형인구'!$C$5:$J$499,2,FALSE)</f>
        <v>103</v>
      </c>
      <c r="E324" s="201">
        <f>VLOOKUP($C324,'[7]2.생잔모형인구'!$C$5:$J$499,4,FALSE)</f>
        <v>106</v>
      </c>
      <c r="F324" s="201">
        <f>VLOOKUP($C324,'[7]2.생잔모형인구'!$C$5:$J$499,5,FALSE)</f>
        <v>104</v>
      </c>
      <c r="G324" s="201">
        <f>VLOOKUP($C324,'[7]2.생잔모형인구'!$C$5:$J$499,6,FALSE)</f>
        <v>106</v>
      </c>
      <c r="H324" s="201">
        <f>VLOOKUP($C324,'[7]2.생잔모형인구'!$C$5:$J$499,7,FALSE)</f>
        <v>109</v>
      </c>
      <c r="I324" s="201">
        <f>VLOOKUP($C324,'[7]2.생잔모형인구'!$C$5:$J$499,8,FALSE)</f>
        <v>111</v>
      </c>
      <c r="J324" s="206">
        <f>ROUND(P$5*'[7]2.생잔모형인구'!$E322,0)</f>
        <v>0</v>
      </c>
      <c r="K324" s="206">
        <f>ROUND(Q$5*'[7]2.생잔모형인구'!$E322,0)</f>
        <v>3</v>
      </c>
      <c r="L324" s="206">
        <f>ROUND(R$5*'[7]2.생잔모형인구'!$E322,0)</f>
        <v>3</v>
      </c>
      <c r="M324" s="206">
        <f>ROUND(S$5*'[7]2.생잔모형인구'!$E322,0)</f>
        <v>6</v>
      </c>
      <c r="N324" s="206">
        <f>ROUND(T$5*'[7]2.생잔모형인구'!$E322,0)</f>
        <v>6</v>
      </c>
      <c r="O324" s="206">
        <f>ROUND(U$5*'[7]2.생잔모형인구'!$E322,0)</f>
        <v>6</v>
      </c>
      <c r="P324" s="204">
        <v>0</v>
      </c>
      <c r="Q324" s="204"/>
      <c r="R324" s="206">
        <f>IF(ISERROR(VLOOKUP($C324,'2.사회적인구 행정구역별 집계'!$C$6:$M$73,2,FALSE)),0,(VLOOKUP($C324,'2.사회적인구 행정구역별 집계'!$C$6:$M$73,8,FALSE)-VLOOKUP($C324,'2.사회적인구 행정구역별 집계'!$C$6:$M$73,3,FALSE)))</f>
        <v>0</v>
      </c>
      <c r="S324" s="206">
        <f>IF(ISERROR(VLOOKUP($C324,'2.사회적인구 행정구역별 집계'!$C$6:$M$73,2,FALSE)),0,(VLOOKUP($C324,'2.사회적인구 행정구역별 집계'!$C$6:$M$73,9,FALSE)-VLOOKUP($C324,'2.사회적인구 행정구역별 집계'!$C$6:$M$73,4,FALSE)))</f>
        <v>0</v>
      </c>
      <c r="T324" s="206">
        <f>IF(ISERROR(VLOOKUP($C324,'2.사회적인구 행정구역별 집계'!$C$6:$M$73,2,FALSE)),0,(VLOOKUP($C324,'2.사회적인구 행정구역별 집계'!$C$6:$M$73,10,FALSE)-VLOOKUP($C324,'2.사회적인구 행정구역별 집계'!$C$6:$M$73,5,FALSE)))</f>
        <v>0</v>
      </c>
      <c r="U324" s="206">
        <f>IF(ISERROR(VLOOKUP($C324,'2.사회적인구 행정구역별 집계'!$C$6:$M$73,2,FALSE)),0,(VLOOKUP($C324,'2.사회적인구 행정구역별 집계'!$C$6:$M$73,11,FALSE)-VLOOKUP($C324,'2.사회적인구 행정구역별 집계'!$C$6:$M$73,6,FALSE)))</f>
        <v>0</v>
      </c>
      <c r="V324" s="189">
        <f t="shared" si="172"/>
        <v>103</v>
      </c>
      <c r="W324" s="189">
        <f t="shared" si="173"/>
        <v>103</v>
      </c>
      <c r="X324" s="189">
        <f t="shared" si="173"/>
        <v>101</v>
      </c>
      <c r="Y324" s="189">
        <f t="shared" si="174"/>
        <v>100</v>
      </c>
      <c r="Z324" s="189">
        <f t="shared" si="175"/>
        <v>103</v>
      </c>
      <c r="AA324" s="189">
        <f t="shared" si="176"/>
        <v>105</v>
      </c>
    </row>
    <row r="325" spans="1:27" ht="18" customHeight="1">
      <c r="A325" s="194" t="s">
        <v>1481</v>
      </c>
      <c r="B325" s="194" t="s">
        <v>1485</v>
      </c>
      <c r="C325" s="197" t="s">
        <v>438</v>
      </c>
      <c r="D325" s="192">
        <f>VLOOKUP($C325,'[7]2.생잔모형인구'!$C$5:$J$499,2,FALSE)</f>
        <v>227</v>
      </c>
      <c r="E325" s="201">
        <f>VLOOKUP($C325,'[7]2.생잔모형인구'!$C$5:$J$499,4,FALSE)</f>
        <v>233</v>
      </c>
      <c r="F325" s="201">
        <f>VLOOKUP($C325,'[7]2.생잔모형인구'!$C$5:$J$499,5,FALSE)</f>
        <v>230</v>
      </c>
      <c r="G325" s="201">
        <f>VLOOKUP($C325,'[7]2.생잔모형인구'!$C$5:$J$499,6,FALSE)</f>
        <v>234</v>
      </c>
      <c r="H325" s="201">
        <f>VLOOKUP($C325,'[7]2.생잔모형인구'!$C$5:$J$499,7,FALSE)</f>
        <v>240</v>
      </c>
      <c r="I325" s="201">
        <f>VLOOKUP($C325,'[7]2.생잔모형인구'!$C$5:$J$499,8,FALSE)</f>
        <v>244</v>
      </c>
      <c r="J325" s="206">
        <f>ROUND(P$5*'[7]2.생잔모형인구'!$E323,0)</f>
        <v>0</v>
      </c>
      <c r="K325" s="206">
        <f>ROUND(Q$5*'[7]2.생잔모형인구'!$E323,0)</f>
        <v>6</v>
      </c>
      <c r="L325" s="206">
        <f>ROUND(R$5*'[7]2.생잔모형인구'!$E323,0)</f>
        <v>6</v>
      </c>
      <c r="M325" s="206">
        <f>ROUND(S$5*'[7]2.생잔모형인구'!$E323,0)</f>
        <v>13</v>
      </c>
      <c r="N325" s="206">
        <f>ROUND(T$5*'[7]2.생잔모형인구'!$E323,0)</f>
        <v>13</v>
      </c>
      <c r="O325" s="206">
        <f>ROUND(U$5*'[7]2.생잔모형인구'!$E323,0)</f>
        <v>13</v>
      </c>
      <c r="P325" s="204">
        <v>0</v>
      </c>
      <c r="Q325" s="204"/>
      <c r="R325" s="206">
        <f>IF(ISERROR(VLOOKUP($C325,'2.사회적인구 행정구역별 집계'!$C$6:$M$73,2,FALSE)),0,(VLOOKUP($C325,'2.사회적인구 행정구역별 집계'!$C$6:$M$73,8,FALSE)-VLOOKUP($C325,'2.사회적인구 행정구역별 집계'!$C$6:$M$73,3,FALSE)))</f>
        <v>0</v>
      </c>
      <c r="S325" s="206">
        <f>IF(ISERROR(VLOOKUP($C325,'2.사회적인구 행정구역별 집계'!$C$6:$M$73,2,FALSE)),0,(VLOOKUP($C325,'2.사회적인구 행정구역별 집계'!$C$6:$M$73,9,FALSE)-VLOOKUP($C325,'2.사회적인구 행정구역별 집계'!$C$6:$M$73,4,FALSE)))</f>
        <v>0</v>
      </c>
      <c r="T325" s="206">
        <f>IF(ISERROR(VLOOKUP($C325,'2.사회적인구 행정구역별 집계'!$C$6:$M$73,2,FALSE)),0,(VLOOKUP($C325,'2.사회적인구 행정구역별 집계'!$C$6:$M$73,10,FALSE)-VLOOKUP($C325,'2.사회적인구 행정구역별 집계'!$C$6:$M$73,5,FALSE)))</f>
        <v>0</v>
      </c>
      <c r="U325" s="206">
        <f>IF(ISERROR(VLOOKUP($C325,'2.사회적인구 행정구역별 집계'!$C$6:$M$73,2,FALSE)),0,(VLOOKUP($C325,'2.사회적인구 행정구역별 집계'!$C$6:$M$73,11,FALSE)-VLOOKUP($C325,'2.사회적인구 행정구역별 집계'!$C$6:$M$73,6,FALSE)))</f>
        <v>0</v>
      </c>
      <c r="V325" s="189">
        <f t="shared" si="172"/>
        <v>227</v>
      </c>
      <c r="W325" s="189">
        <f t="shared" si="173"/>
        <v>227</v>
      </c>
      <c r="X325" s="189">
        <f t="shared" si="173"/>
        <v>224</v>
      </c>
      <c r="Y325" s="189">
        <f t="shared" si="174"/>
        <v>221</v>
      </c>
      <c r="Z325" s="189">
        <f t="shared" si="175"/>
        <v>227</v>
      </c>
      <c r="AA325" s="189">
        <f t="shared" si="176"/>
        <v>231</v>
      </c>
    </row>
    <row r="326" spans="1:27" ht="18" customHeight="1">
      <c r="A326" s="194" t="s">
        <v>1481</v>
      </c>
      <c r="B326" s="194" t="s">
        <v>1485</v>
      </c>
      <c r="C326" s="197" t="s">
        <v>439</v>
      </c>
      <c r="D326" s="192">
        <f>VLOOKUP($C326,'[7]2.생잔모형인구'!$C$5:$J$499,2,FALSE)</f>
        <v>162</v>
      </c>
      <c r="E326" s="201">
        <f>VLOOKUP($C326,'[7]2.생잔모형인구'!$C$5:$J$499,4,FALSE)</f>
        <v>166</v>
      </c>
      <c r="F326" s="201">
        <f>VLOOKUP($C326,'[7]2.생잔모형인구'!$C$5:$J$499,5,FALSE)</f>
        <v>164</v>
      </c>
      <c r="G326" s="201">
        <f>VLOOKUP($C326,'[7]2.생잔모형인구'!$C$5:$J$499,6,FALSE)</f>
        <v>167</v>
      </c>
      <c r="H326" s="201">
        <f>VLOOKUP($C326,'[7]2.생잔모형인구'!$C$5:$J$499,7,FALSE)</f>
        <v>171</v>
      </c>
      <c r="I326" s="201">
        <f>VLOOKUP($C326,'[7]2.생잔모형인구'!$C$5:$J$499,8,FALSE)</f>
        <v>174</v>
      </c>
      <c r="J326" s="206">
        <f>ROUND(P$5*'[7]2.생잔모형인구'!$E324,0)</f>
        <v>0</v>
      </c>
      <c r="K326" s="206">
        <f>ROUND(Q$5*'[7]2.생잔모형인구'!$E324,0)</f>
        <v>4</v>
      </c>
      <c r="L326" s="206">
        <f>ROUND(R$5*'[7]2.생잔모형인구'!$E324,0)</f>
        <v>4</v>
      </c>
      <c r="M326" s="206">
        <f>ROUND(S$5*'[7]2.생잔모형인구'!$E324,0)</f>
        <v>9</v>
      </c>
      <c r="N326" s="206">
        <f>ROUND(T$5*'[7]2.생잔모형인구'!$E324,0)</f>
        <v>9</v>
      </c>
      <c r="O326" s="206">
        <f>ROUND(U$5*'[7]2.생잔모형인구'!$E324,0)</f>
        <v>9</v>
      </c>
      <c r="P326" s="204">
        <v>0</v>
      </c>
      <c r="Q326" s="204"/>
      <c r="R326" s="206">
        <f>IF(ISERROR(VLOOKUP($C326,'2.사회적인구 행정구역별 집계'!$C$6:$M$73,2,FALSE)),0,(VLOOKUP($C326,'2.사회적인구 행정구역별 집계'!$C$6:$M$73,8,FALSE)-VLOOKUP($C326,'2.사회적인구 행정구역별 집계'!$C$6:$M$73,3,FALSE)))</f>
        <v>0</v>
      </c>
      <c r="S326" s="206">
        <f>IF(ISERROR(VLOOKUP($C326,'2.사회적인구 행정구역별 집계'!$C$6:$M$73,2,FALSE)),0,(VLOOKUP($C326,'2.사회적인구 행정구역별 집계'!$C$6:$M$73,9,FALSE)-VLOOKUP($C326,'2.사회적인구 행정구역별 집계'!$C$6:$M$73,4,FALSE)))</f>
        <v>0</v>
      </c>
      <c r="T326" s="206">
        <f>IF(ISERROR(VLOOKUP($C326,'2.사회적인구 행정구역별 집계'!$C$6:$M$73,2,FALSE)),0,(VLOOKUP($C326,'2.사회적인구 행정구역별 집계'!$C$6:$M$73,10,FALSE)-VLOOKUP($C326,'2.사회적인구 행정구역별 집계'!$C$6:$M$73,5,FALSE)))</f>
        <v>0</v>
      </c>
      <c r="U326" s="206">
        <f>IF(ISERROR(VLOOKUP($C326,'2.사회적인구 행정구역별 집계'!$C$6:$M$73,2,FALSE)),0,(VLOOKUP($C326,'2.사회적인구 행정구역별 집계'!$C$6:$M$73,11,FALSE)-VLOOKUP($C326,'2.사회적인구 행정구역별 집계'!$C$6:$M$73,6,FALSE)))</f>
        <v>0</v>
      </c>
      <c r="V326" s="189">
        <f t="shared" si="172"/>
        <v>162</v>
      </c>
      <c r="W326" s="189">
        <f t="shared" si="173"/>
        <v>162</v>
      </c>
      <c r="X326" s="189">
        <f t="shared" si="173"/>
        <v>160</v>
      </c>
      <c r="Y326" s="189">
        <f t="shared" si="174"/>
        <v>158</v>
      </c>
      <c r="Z326" s="189">
        <f t="shared" si="175"/>
        <v>162</v>
      </c>
      <c r="AA326" s="189">
        <f t="shared" si="176"/>
        <v>165</v>
      </c>
    </row>
    <row r="327" spans="1:27" ht="18" customHeight="1">
      <c r="A327" s="194" t="s">
        <v>1481</v>
      </c>
      <c r="B327" s="194" t="s">
        <v>1486</v>
      </c>
      <c r="C327" s="197" t="s">
        <v>440</v>
      </c>
      <c r="D327" s="192">
        <f>VLOOKUP($C327,'[7]2.생잔모형인구'!$C$5:$J$499,2,FALSE)</f>
        <v>184</v>
      </c>
      <c r="E327" s="201">
        <f>VLOOKUP($C327,'[7]2.생잔모형인구'!$C$5:$J$499,4,FALSE)</f>
        <v>189</v>
      </c>
      <c r="F327" s="201">
        <f>VLOOKUP($C327,'[7]2.생잔모형인구'!$C$5:$J$499,5,FALSE)</f>
        <v>186</v>
      </c>
      <c r="G327" s="201">
        <f>VLOOKUP($C327,'[7]2.생잔모형인구'!$C$5:$J$499,6,FALSE)</f>
        <v>190</v>
      </c>
      <c r="H327" s="201">
        <f>VLOOKUP($C327,'[7]2.생잔모형인구'!$C$5:$J$499,7,FALSE)</f>
        <v>194</v>
      </c>
      <c r="I327" s="201">
        <f>VLOOKUP($C327,'[7]2.생잔모형인구'!$C$5:$J$499,8,FALSE)</f>
        <v>198</v>
      </c>
      <c r="J327" s="206">
        <f>ROUND(P$5*'[7]2.생잔모형인구'!$E325,0)</f>
        <v>0</v>
      </c>
      <c r="K327" s="206">
        <f>ROUND(Q$5*'[7]2.생잔모형인구'!$E325,0)</f>
        <v>5</v>
      </c>
      <c r="L327" s="206">
        <f>ROUND(R$5*'[7]2.생잔모형인구'!$E325,0)</f>
        <v>5</v>
      </c>
      <c r="M327" s="206">
        <f>ROUND(S$5*'[7]2.생잔모형인구'!$E325,0)</f>
        <v>10</v>
      </c>
      <c r="N327" s="206">
        <f>ROUND(T$5*'[7]2.생잔모형인구'!$E325,0)</f>
        <v>10</v>
      </c>
      <c r="O327" s="206">
        <f>ROUND(U$5*'[7]2.생잔모형인구'!$E325,0)</f>
        <v>10</v>
      </c>
      <c r="P327" s="204">
        <v>0</v>
      </c>
      <c r="Q327" s="204"/>
      <c r="R327" s="206">
        <f>IF(ISERROR(VLOOKUP($C327,'2.사회적인구 행정구역별 집계'!$C$6:$M$73,2,FALSE)),0,(VLOOKUP($C327,'2.사회적인구 행정구역별 집계'!$C$6:$M$73,8,FALSE)-VLOOKUP($C327,'2.사회적인구 행정구역별 집계'!$C$6:$M$73,3,FALSE)))</f>
        <v>0</v>
      </c>
      <c r="S327" s="206">
        <f>IF(ISERROR(VLOOKUP($C327,'2.사회적인구 행정구역별 집계'!$C$6:$M$73,2,FALSE)),0,(VLOOKUP($C327,'2.사회적인구 행정구역별 집계'!$C$6:$M$73,9,FALSE)-VLOOKUP($C327,'2.사회적인구 행정구역별 집계'!$C$6:$M$73,4,FALSE)))</f>
        <v>0</v>
      </c>
      <c r="T327" s="206">
        <f>IF(ISERROR(VLOOKUP($C327,'2.사회적인구 행정구역별 집계'!$C$6:$M$73,2,FALSE)),0,(VLOOKUP($C327,'2.사회적인구 행정구역별 집계'!$C$6:$M$73,10,FALSE)-VLOOKUP($C327,'2.사회적인구 행정구역별 집계'!$C$6:$M$73,5,FALSE)))</f>
        <v>0</v>
      </c>
      <c r="U327" s="206">
        <f>IF(ISERROR(VLOOKUP($C327,'2.사회적인구 행정구역별 집계'!$C$6:$M$73,2,FALSE)),0,(VLOOKUP($C327,'2.사회적인구 행정구역별 집계'!$C$6:$M$73,11,FALSE)-VLOOKUP($C327,'2.사회적인구 행정구역별 집계'!$C$6:$M$73,6,FALSE)))</f>
        <v>0</v>
      </c>
      <c r="V327" s="189">
        <f t="shared" si="172"/>
        <v>184</v>
      </c>
      <c r="W327" s="189">
        <f t="shared" si="173"/>
        <v>184</v>
      </c>
      <c r="X327" s="189">
        <f t="shared" si="173"/>
        <v>181</v>
      </c>
      <c r="Y327" s="189">
        <f t="shared" si="174"/>
        <v>180</v>
      </c>
      <c r="Z327" s="189">
        <f t="shared" si="175"/>
        <v>184</v>
      </c>
      <c r="AA327" s="189">
        <f t="shared" si="176"/>
        <v>188</v>
      </c>
    </row>
    <row r="328" spans="1:27" ht="18" customHeight="1">
      <c r="A328" s="194" t="s">
        <v>1481</v>
      </c>
      <c r="B328" s="194" t="s">
        <v>1486</v>
      </c>
      <c r="C328" s="197" t="s">
        <v>441</v>
      </c>
      <c r="D328" s="192">
        <f>VLOOKUP($C328,'[7]2.생잔모형인구'!$C$5:$J$499,2,FALSE)</f>
        <v>144</v>
      </c>
      <c r="E328" s="201">
        <f>VLOOKUP($C328,'[7]2.생잔모형인구'!$C$5:$J$499,4,FALSE)</f>
        <v>148</v>
      </c>
      <c r="F328" s="201">
        <f>VLOOKUP($C328,'[7]2.생잔모형인구'!$C$5:$J$499,5,FALSE)</f>
        <v>146</v>
      </c>
      <c r="G328" s="201">
        <f>VLOOKUP($C328,'[7]2.생잔모형인구'!$C$5:$J$499,6,FALSE)</f>
        <v>149</v>
      </c>
      <c r="H328" s="201">
        <f>VLOOKUP($C328,'[7]2.생잔모형인구'!$C$5:$J$499,7,FALSE)</f>
        <v>152</v>
      </c>
      <c r="I328" s="201">
        <f>VLOOKUP($C328,'[7]2.생잔모형인구'!$C$5:$J$499,8,FALSE)</f>
        <v>155</v>
      </c>
      <c r="J328" s="206">
        <f>ROUND(P$5*'[7]2.생잔모형인구'!$E326,0)</f>
        <v>0</v>
      </c>
      <c r="K328" s="206">
        <f>ROUND(Q$5*'[7]2.생잔모형인구'!$E326,0)</f>
        <v>4</v>
      </c>
      <c r="L328" s="206">
        <f>ROUND(R$5*'[7]2.생잔모형인구'!$E326,0)</f>
        <v>4</v>
      </c>
      <c r="M328" s="206">
        <f>ROUND(S$5*'[7]2.생잔모형인구'!$E326,0)</f>
        <v>8</v>
      </c>
      <c r="N328" s="206">
        <f>ROUND(T$5*'[7]2.생잔모형인구'!$E326,0)</f>
        <v>8</v>
      </c>
      <c r="O328" s="206">
        <f>ROUND(U$5*'[7]2.생잔모형인구'!$E326,0)</f>
        <v>8</v>
      </c>
      <c r="P328" s="204">
        <v>0</v>
      </c>
      <c r="Q328" s="204"/>
      <c r="R328" s="206">
        <f>IF(ISERROR(VLOOKUP($C328,'2.사회적인구 행정구역별 집계'!$C$6:$M$73,2,FALSE)),0,(VLOOKUP($C328,'2.사회적인구 행정구역별 집계'!$C$6:$M$73,8,FALSE)-VLOOKUP($C328,'2.사회적인구 행정구역별 집계'!$C$6:$M$73,3,FALSE)))</f>
        <v>0</v>
      </c>
      <c r="S328" s="206">
        <f>IF(ISERROR(VLOOKUP($C328,'2.사회적인구 행정구역별 집계'!$C$6:$M$73,2,FALSE)),0,(VLOOKUP($C328,'2.사회적인구 행정구역별 집계'!$C$6:$M$73,9,FALSE)-VLOOKUP($C328,'2.사회적인구 행정구역별 집계'!$C$6:$M$73,4,FALSE)))</f>
        <v>0</v>
      </c>
      <c r="T328" s="206">
        <f>IF(ISERROR(VLOOKUP($C328,'2.사회적인구 행정구역별 집계'!$C$6:$M$73,2,FALSE)),0,(VLOOKUP($C328,'2.사회적인구 행정구역별 집계'!$C$6:$M$73,10,FALSE)-VLOOKUP($C328,'2.사회적인구 행정구역별 집계'!$C$6:$M$73,5,FALSE)))</f>
        <v>0</v>
      </c>
      <c r="U328" s="206">
        <f>IF(ISERROR(VLOOKUP($C328,'2.사회적인구 행정구역별 집계'!$C$6:$M$73,2,FALSE)),0,(VLOOKUP($C328,'2.사회적인구 행정구역별 집계'!$C$6:$M$73,11,FALSE)-VLOOKUP($C328,'2.사회적인구 행정구역별 집계'!$C$6:$M$73,6,FALSE)))</f>
        <v>0</v>
      </c>
      <c r="V328" s="189">
        <f t="shared" si="172"/>
        <v>144</v>
      </c>
      <c r="W328" s="189">
        <f t="shared" si="173"/>
        <v>144</v>
      </c>
      <c r="X328" s="189">
        <f t="shared" si="173"/>
        <v>142</v>
      </c>
      <c r="Y328" s="189">
        <f t="shared" si="174"/>
        <v>141</v>
      </c>
      <c r="Z328" s="189">
        <f t="shared" si="175"/>
        <v>144</v>
      </c>
      <c r="AA328" s="189">
        <f t="shared" si="176"/>
        <v>147</v>
      </c>
    </row>
    <row r="329" spans="1:27" ht="18" customHeight="1">
      <c r="A329" s="194" t="s">
        <v>1481</v>
      </c>
      <c r="B329" s="194" t="s">
        <v>1461</v>
      </c>
      <c r="C329" s="197" t="s">
        <v>442</v>
      </c>
      <c r="D329" s="192">
        <f>VLOOKUP($C329,'[7]2.생잔모형인구'!$C$5:$J$499,2,FALSE)</f>
        <v>143</v>
      </c>
      <c r="E329" s="201">
        <f>VLOOKUP($C329,'[7]2.생잔모형인구'!$C$5:$J$499,4,FALSE)</f>
        <v>147</v>
      </c>
      <c r="F329" s="201">
        <f>VLOOKUP($C329,'[7]2.생잔모형인구'!$C$5:$J$499,5,FALSE)</f>
        <v>145</v>
      </c>
      <c r="G329" s="201">
        <f>VLOOKUP($C329,'[7]2.생잔모형인구'!$C$5:$J$499,6,FALSE)</f>
        <v>148</v>
      </c>
      <c r="H329" s="201">
        <f>VLOOKUP($C329,'[7]2.생잔모형인구'!$C$5:$J$499,7,FALSE)</f>
        <v>151</v>
      </c>
      <c r="I329" s="201">
        <f>VLOOKUP($C329,'[7]2.생잔모형인구'!$C$5:$J$499,8,FALSE)</f>
        <v>154</v>
      </c>
      <c r="J329" s="206">
        <f>ROUND(P$5*'[7]2.생잔모형인구'!$E327,0)</f>
        <v>0</v>
      </c>
      <c r="K329" s="206">
        <f>ROUND(Q$5*'[7]2.생잔모형인구'!$E327,0)</f>
        <v>4</v>
      </c>
      <c r="L329" s="206">
        <f>ROUND(R$5*'[7]2.생잔모형인구'!$E327,0)</f>
        <v>4</v>
      </c>
      <c r="M329" s="206">
        <f>ROUND(S$5*'[7]2.생잔모형인구'!$E327,0)</f>
        <v>8</v>
      </c>
      <c r="N329" s="206">
        <f>ROUND(T$5*'[7]2.생잔모형인구'!$E327,0)</f>
        <v>8</v>
      </c>
      <c r="O329" s="206">
        <f>ROUND(U$5*'[7]2.생잔모형인구'!$E327,0)</f>
        <v>8</v>
      </c>
      <c r="P329" s="204">
        <v>0</v>
      </c>
      <c r="Q329" s="204"/>
      <c r="R329" s="206">
        <f>IF(ISERROR(VLOOKUP($C329,'2.사회적인구 행정구역별 집계'!$C$6:$M$73,2,FALSE)),0,(VLOOKUP($C329,'2.사회적인구 행정구역별 집계'!$C$6:$M$73,8,FALSE)-VLOOKUP($C329,'2.사회적인구 행정구역별 집계'!$C$6:$M$73,3,FALSE)))</f>
        <v>0</v>
      </c>
      <c r="S329" s="206">
        <f>IF(ISERROR(VLOOKUP($C329,'2.사회적인구 행정구역별 집계'!$C$6:$M$73,2,FALSE)),0,(VLOOKUP($C329,'2.사회적인구 행정구역별 집계'!$C$6:$M$73,9,FALSE)-VLOOKUP($C329,'2.사회적인구 행정구역별 집계'!$C$6:$M$73,4,FALSE)))</f>
        <v>0</v>
      </c>
      <c r="T329" s="206">
        <f>IF(ISERROR(VLOOKUP($C329,'2.사회적인구 행정구역별 집계'!$C$6:$M$73,2,FALSE)),0,(VLOOKUP($C329,'2.사회적인구 행정구역별 집계'!$C$6:$M$73,10,FALSE)-VLOOKUP($C329,'2.사회적인구 행정구역별 집계'!$C$6:$M$73,5,FALSE)))</f>
        <v>0</v>
      </c>
      <c r="U329" s="206">
        <f>IF(ISERROR(VLOOKUP($C329,'2.사회적인구 행정구역별 집계'!$C$6:$M$73,2,FALSE)),0,(VLOOKUP($C329,'2.사회적인구 행정구역별 집계'!$C$6:$M$73,11,FALSE)-VLOOKUP($C329,'2.사회적인구 행정구역별 집계'!$C$6:$M$73,6,FALSE)))</f>
        <v>0</v>
      </c>
      <c r="V329" s="189">
        <f t="shared" si="172"/>
        <v>143</v>
      </c>
      <c r="W329" s="189">
        <f t="shared" si="173"/>
        <v>143</v>
      </c>
      <c r="X329" s="189">
        <f t="shared" si="173"/>
        <v>141</v>
      </c>
      <c r="Y329" s="189">
        <f t="shared" si="174"/>
        <v>140</v>
      </c>
      <c r="Z329" s="189">
        <f t="shared" si="175"/>
        <v>143</v>
      </c>
      <c r="AA329" s="189">
        <f t="shared" si="176"/>
        <v>146</v>
      </c>
    </row>
    <row r="330" spans="1:27" ht="18" customHeight="1">
      <c r="A330" s="194" t="s">
        <v>1481</v>
      </c>
      <c r="B330" s="194" t="s">
        <v>1461</v>
      </c>
      <c r="C330" s="197" t="s">
        <v>443</v>
      </c>
      <c r="D330" s="192">
        <f>VLOOKUP($C330,'[7]2.생잔모형인구'!$C$5:$J$499,2,FALSE)</f>
        <v>227</v>
      </c>
      <c r="E330" s="201">
        <f>VLOOKUP($C330,'[7]2.생잔모형인구'!$C$5:$J$499,4,FALSE)</f>
        <v>233</v>
      </c>
      <c r="F330" s="201">
        <f>VLOOKUP($C330,'[7]2.생잔모형인구'!$C$5:$J$499,5,FALSE)</f>
        <v>230</v>
      </c>
      <c r="G330" s="201">
        <f>VLOOKUP($C330,'[7]2.생잔모형인구'!$C$5:$J$499,6,FALSE)</f>
        <v>234</v>
      </c>
      <c r="H330" s="201">
        <f>VLOOKUP($C330,'[7]2.생잔모형인구'!$C$5:$J$499,7,FALSE)</f>
        <v>240</v>
      </c>
      <c r="I330" s="201">
        <f>VLOOKUP($C330,'[7]2.생잔모형인구'!$C$5:$J$499,8,FALSE)</f>
        <v>244</v>
      </c>
      <c r="J330" s="206">
        <f>ROUND(P$5*'[7]2.생잔모형인구'!$E328,0)</f>
        <v>0</v>
      </c>
      <c r="K330" s="206">
        <f>ROUND(Q$5*'[7]2.생잔모형인구'!$E328,0)</f>
        <v>6</v>
      </c>
      <c r="L330" s="206">
        <f>ROUND(R$5*'[7]2.생잔모형인구'!$E328,0)</f>
        <v>6</v>
      </c>
      <c r="M330" s="206">
        <f>ROUND(S$5*'[7]2.생잔모형인구'!$E328,0)</f>
        <v>13</v>
      </c>
      <c r="N330" s="206">
        <f>ROUND(T$5*'[7]2.생잔모형인구'!$E328,0)</f>
        <v>13</v>
      </c>
      <c r="O330" s="206">
        <f>ROUND(U$5*'[7]2.생잔모형인구'!$E328,0)</f>
        <v>13</v>
      </c>
      <c r="P330" s="204">
        <v>0</v>
      </c>
      <c r="Q330" s="204"/>
      <c r="R330" s="206">
        <f>IF(ISERROR(VLOOKUP($C330,'2.사회적인구 행정구역별 집계'!$C$6:$M$73,2,FALSE)),0,(VLOOKUP($C330,'2.사회적인구 행정구역별 집계'!$C$6:$M$73,8,FALSE)-VLOOKUP($C330,'2.사회적인구 행정구역별 집계'!$C$6:$M$73,3,FALSE)))</f>
        <v>0</v>
      </c>
      <c r="S330" s="206">
        <f>IF(ISERROR(VLOOKUP($C330,'2.사회적인구 행정구역별 집계'!$C$6:$M$73,2,FALSE)),0,(VLOOKUP($C330,'2.사회적인구 행정구역별 집계'!$C$6:$M$73,9,FALSE)-VLOOKUP($C330,'2.사회적인구 행정구역별 집계'!$C$6:$M$73,4,FALSE)))</f>
        <v>0</v>
      </c>
      <c r="T330" s="206">
        <f>IF(ISERROR(VLOOKUP($C330,'2.사회적인구 행정구역별 집계'!$C$6:$M$73,2,FALSE)),0,(VLOOKUP($C330,'2.사회적인구 행정구역별 집계'!$C$6:$M$73,10,FALSE)-VLOOKUP($C330,'2.사회적인구 행정구역별 집계'!$C$6:$M$73,5,FALSE)))</f>
        <v>0</v>
      </c>
      <c r="U330" s="206">
        <f>IF(ISERROR(VLOOKUP($C330,'2.사회적인구 행정구역별 집계'!$C$6:$M$73,2,FALSE)),0,(VLOOKUP($C330,'2.사회적인구 행정구역별 집계'!$C$6:$M$73,11,FALSE)-VLOOKUP($C330,'2.사회적인구 행정구역별 집계'!$C$6:$M$73,6,FALSE)))</f>
        <v>0</v>
      </c>
      <c r="V330" s="189">
        <f t="shared" si="172"/>
        <v>227</v>
      </c>
      <c r="W330" s="189">
        <f t="shared" si="173"/>
        <v>227</v>
      </c>
      <c r="X330" s="189">
        <f t="shared" si="173"/>
        <v>224</v>
      </c>
      <c r="Y330" s="189">
        <f t="shared" si="174"/>
        <v>221</v>
      </c>
      <c r="Z330" s="189">
        <f t="shared" si="175"/>
        <v>227</v>
      </c>
      <c r="AA330" s="189">
        <f t="shared" si="176"/>
        <v>231</v>
      </c>
    </row>
    <row r="331" spans="1:27" ht="18" customHeight="1">
      <c r="A331" s="194" t="s">
        <v>1481</v>
      </c>
      <c r="B331" s="194" t="s">
        <v>1487</v>
      </c>
      <c r="C331" s="197" t="s">
        <v>444</v>
      </c>
      <c r="D331" s="192">
        <f>VLOOKUP($C331,'[7]2.생잔모형인구'!$C$5:$J$499,2,FALSE)</f>
        <v>167</v>
      </c>
      <c r="E331" s="201">
        <f>VLOOKUP($C331,'[7]2.생잔모형인구'!$C$5:$J$499,4,FALSE)</f>
        <v>172</v>
      </c>
      <c r="F331" s="201">
        <f>VLOOKUP($C331,'[7]2.생잔모형인구'!$C$5:$J$499,5,FALSE)</f>
        <v>169</v>
      </c>
      <c r="G331" s="201">
        <f>VLOOKUP($C331,'[7]2.생잔모형인구'!$C$5:$J$499,6,FALSE)</f>
        <v>172</v>
      </c>
      <c r="H331" s="201">
        <f>VLOOKUP($C331,'[7]2.생잔모형인구'!$C$5:$J$499,7,FALSE)</f>
        <v>176</v>
      </c>
      <c r="I331" s="201">
        <f>VLOOKUP($C331,'[7]2.생잔모형인구'!$C$5:$J$499,8,FALSE)</f>
        <v>179</v>
      </c>
      <c r="J331" s="206">
        <f>ROUND(P$5*'[7]2.생잔모형인구'!$E329,0)</f>
        <v>0</v>
      </c>
      <c r="K331" s="206">
        <f>ROUND(Q$5*'[7]2.생잔모형인구'!$E329,0)</f>
        <v>4</v>
      </c>
      <c r="L331" s="206">
        <f>ROUND(R$5*'[7]2.생잔모형인구'!$E329,0)</f>
        <v>4</v>
      </c>
      <c r="M331" s="206">
        <f>ROUND(S$5*'[7]2.생잔모형인구'!$E329,0)</f>
        <v>10</v>
      </c>
      <c r="N331" s="206">
        <f>ROUND(T$5*'[7]2.생잔모형인구'!$E329,0)</f>
        <v>10</v>
      </c>
      <c r="O331" s="206">
        <f>ROUND(U$5*'[7]2.생잔모형인구'!$E329,0)</f>
        <v>10</v>
      </c>
      <c r="P331" s="204">
        <v>0</v>
      </c>
      <c r="Q331" s="204"/>
      <c r="R331" s="206">
        <f>IF(ISERROR(VLOOKUP($C331,'2.사회적인구 행정구역별 집계'!$C$6:$M$73,2,FALSE)),0,(VLOOKUP($C331,'2.사회적인구 행정구역별 집계'!$C$6:$M$73,8,FALSE)-VLOOKUP($C331,'2.사회적인구 행정구역별 집계'!$C$6:$M$73,3,FALSE)))</f>
        <v>0</v>
      </c>
      <c r="S331" s="206">
        <f>IF(ISERROR(VLOOKUP($C331,'2.사회적인구 행정구역별 집계'!$C$6:$M$73,2,FALSE)),0,(VLOOKUP($C331,'2.사회적인구 행정구역별 집계'!$C$6:$M$73,9,FALSE)-VLOOKUP($C331,'2.사회적인구 행정구역별 집계'!$C$6:$M$73,4,FALSE)))</f>
        <v>0</v>
      </c>
      <c r="T331" s="206">
        <f>IF(ISERROR(VLOOKUP($C331,'2.사회적인구 행정구역별 집계'!$C$6:$M$73,2,FALSE)),0,(VLOOKUP($C331,'2.사회적인구 행정구역별 집계'!$C$6:$M$73,10,FALSE)-VLOOKUP($C331,'2.사회적인구 행정구역별 집계'!$C$6:$M$73,5,FALSE)))</f>
        <v>0</v>
      </c>
      <c r="U331" s="206">
        <f>IF(ISERROR(VLOOKUP($C331,'2.사회적인구 행정구역별 집계'!$C$6:$M$73,2,FALSE)),0,(VLOOKUP($C331,'2.사회적인구 행정구역별 집계'!$C$6:$M$73,11,FALSE)-VLOOKUP($C331,'2.사회적인구 행정구역별 집계'!$C$6:$M$73,6,FALSE)))</f>
        <v>0</v>
      </c>
      <c r="V331" s="189">
        <f t="shared" si="172"/>
        <v>167</v>
      </c>
      <c r="W331" s="189">
        <f t="shared" si="173"/>
        <v>168</v>
      </c>
      <c r="X331" s="189">
        <f t="shared" si="173"/>
        <v>165</v>
      </c>
      <c r="Y331" s="189">
        <f t="shared" si="174"/>
        <v>162</v>
      </c>
      <c r="Z331" s="189">
        <f t="shared" si="175"/>
        <v>166</v>
      </c>
      <c r="AA331" s="189">
        <f t="shared" si="176"/>
        <v>169</v>
      </c>
    </row>
    <row r="332" spans="1:27" ht="18" customHeight="1">
      <c r="A332" s="194" t="s">
        <v>1481</v>
      </c>
      <c r="B332" s="194" t="s">
        <v>1487</v>
      </c>
      <c r="C332" s="197" t="s">
        <v>445</v>
      </c>
      <c r="D332" s="192">
        <f>VLOOKUP($C332,'[7]2.생잔모형인구'!$C$5:$J$499,2,FALSE)</f>
        <v>128</v>
      </c>
      <c r="E332" s="201">
        <f>VLOOKUP($C332,'[7]2.생잔모형인구'!$C$5:$J$499,4,FALSE)</f>
        <v>131</v>
      </c>
      <c r="F332" s="201">
        <f>VLOOKUP($C332,'[7]2.생잔모형인구'!$C$5:$J$499,5,FALSE)</f>
        <v>129</v>
      </c>
      <c r="G332" s="201">
        <f>VLOOKUP($C332,'[7]2.생잔모형인구'!$C$5:$J$499,6,FALSE)</f>
        <v>132</v>
      </c>
      <c r="H332" s="201">
        <f>VLOOKUP($C332,'[7]2.생잔모형인구'!$C$5:$J$499,7,FALSE)</f>
        <v>135</v>
      </c>
      <c r="I332" s="201">
        <f>VLOOKUP($C332,'[7]2.생잔모형인구'!$C$5:$J$499,8,FALSE)</f>
        <v>138</v>
      </c>
      <c r="J332" s="206">
        <f>ROUND(P$5*'[7]2.생잔모형인구'!$E330,0)</f>
        <v>0</v>
      </c>
      <c r="K332" s="206">
        <f>ROUND(Q$5*'[7]2.생잔모형인구'!$E330,0)</f>
        <v>3</v>
      </c>
      <c r="L332" s="206">
        <f>ROUND(R$5*'[7]2.생잔모형인구'!$E330,0)</f>
        <v>3</v>
      </c>
      <c r="M332" s="206">
        <f>ROUND(S$5*'[7]2.생잔모형인구'!$E330,0)</f>
        <v>7</v>
      </c>
      <c r="N332" s="206">
        <f>ROUND(T$5*'[7]2.생잔모형인구'!$E330,0)</f>
        <v>7</v>
      </c>
      <c r="O332" s="206">
        <f>ROUND(U$5*'[7]2.생잔모형인구'!$E330,0)</f>
        <v>7</v>
      </c>
      <c r="P332" s="204">
        <v>0</v>
      </c>
      <c r="Q332" s="204"/>
      <c r="R332" s="206">
        <f>IF(ISERROR(VLOOKUP($C332,'2.사회적인구 행정구역별 집계'!$C$6:$M$73,2,FALSE)),0,(VLOOKUP($C332,'2.사회적인구 행정구역별 집계'!$C$6:$M$73,8,FALSE)-VLOOKUP($C332,'2.사회적인구 행정구역별 집계'!$C$6:$M$73,3,FALSE)))</f>
        <v>0</v>
      </c>
      <c r="S332" s="206">
        <f>IF(ISERROR(VLOOKUP($C332,'2.사회적인구 행정구역별 집계'!$C$6:$M$73,2,FALSE)),0,(VLOOKUP($C332,'2.사회적인구 행정구역별 집계'!$C$6:$M$73,9,FALSE)-VLOOKUP($C332,'2.사회적인구 행정구역별 집계'!$C$6:$M$73,4,FALSE)))</f>
        <v>0</v>
      </c>
      <c r="T332" s="206">
        <f>IF(ISERROR(VLOOKUP($C332,'2.사회적인구 행정구역별 집계'!$C$6:$M$73,2,FALSE)),0,(VLOOKUP($C332,'2.사회적인구 행정구역별 집계'!$C$6:$M$73,10,FALSE)-VLOOKUP($C332,'2.사회적인구 행정구역별 집계'!$C$6:$M$73,5,FALSE)))</f>
        <v>0</v>
      </c>
      <c r="U332" s="206">
        <f>IF(ISERROR(VLOOKUP($C332,'2.사회적인구 행정구역별 집계'!$C$6:$M$73,2,FALSE)),0,(VLOOKUP($C332,'2.사회적인구 행정구역별 집계'!$C$6:$M$73,11,FALSE)-VLOOKUP($C332,'2.사회적인구 행정구역별 집계'!$C$6:$M$73,6,FALSE)))</f>
        <v>0</v>
      </c>
      <c r="V332" s="189">
        <f t="shared" si="172"/>
        <v>128</v>
      </c>
      <c r="W332" s="189">
        <f t="shared" si="173"/>
        <v>128</v>
      </c>
      <c r="X332" s="189">
        <f t="shared" si="173"/>
        <v>126</v>
      </c>
      <c r="Y332" s="189">
        <f t="shared" si="174"/>
        <v>125</v>
      </c>
      <c r="Z332" s="189">
        <f t="shared" si="175"/>
        <v>128</v>
      </c>
      <c r="AA332" s="189">
        <f t="shared" si="176"/>
        <v>131</v>
      </c>
    </row>
    <row r="333" spans="1:27" ht="18" customHeight="1">
      <c r="A333" s="194" t="s">
        <v>1481</v>
      </c>
      <c r="B333" s="194" t="s">
        <v>1488</v>
      </c>
      <c r="C333" s="197" t="s">
        <v>1489</v>
      </c>
      <c r="D333" s="192">
        <f>VLOOKUP($C333,'[7]2.생잔모형인구'!$C$5:$J$499,2,FALSE)</f>
        <v>227</v>
      </c>
      <c r="E333" s="201">
        <f>VLOOKUP($C333,'[7]2.생잔모형인구'!$C$5:$J$499,4,FALSE)</f>
        <v>233</v>
      </c>
      <c r="F333" s="201">
        <f>VLOOKUP($C333,'[7]2.생잔모형인구'!$C$5:$J$499,5,FALSE)</f>
        <v>230</v>
      </c>
      <c r="G333" s="201">
        <f>VLOOKUP($C333,'[7]2.생잔모형인구'!$C$5:$J$499,6,FALSE)</f>
        <v>234</v>
      </c>
      <c r="H333" s="201">
        <f>VLOOKUP($C333,'[7]2.생잔모형인구'!$C$5:$J$499,7,FALSE)</f>
        <v>240</v>
      </c>
      <c r="I333" s="201">
        <f>VLOOKUP($C333,'[7]2.생잔모형인구'!$C$5:$J$499,8,FALSE)</f>
        <v>244</v>
      </c>
      <c r="J333" s="206">
        <f>ROUND(P$5*'[7]2.생잔모형인구'!$E331,0)</f>
        <v>0</v>
      </c>
      <c r="K333" s="206">
        <f>ROUND(Q$5*'[7]2.생잔모형인구'!$E331,0)</f>
        <v>6</v>
      </c>
      <c r="L333" s="206">
        <f>ROUND(R$5*'[7]2.생잔모형인구'!$E331,0)</f>
        <v>6</v>
      </c>
      <c r="M333" s="206">
        <f>ROUND(S$5*'[7]2.생잔모형인구'!$E331,0)</f>
        <v>13</v>
      </c>
      <c r="N333" s="206">
        <f>ROUND(T$5*'[7]2.생잔모형인구'!$E331,0)</f>
        <v>13</v>
      </c>
      <c r="O333" s="206">
        <f>ROUND(U$5*'[7]2.생잔모형인구'!$E331,0)</f>
        <v>13</v>
      </c>
      <c r="P333" s="204">
        <v>0</v>
      </c>
      <c r="Q333" s="204"/>
      <c r="R333" s="206">
        <f>IF(ISERROR(VLOOKUP($C333,'2.사회적인구 행정구역별 집계'!$C$6:$M$73,2,FALSE)),0,(VLOOKUP($C333,'2.사회적인구 행정구역별 집계'!$C$6:$M$73,8,FALSE)-VLOOKUP($C333,'2.사회적인구 행정구역별 집계'!$C$6:$M$73,3,FALSE)))</f>
        <v>0</v>
      </c>
      <c r="S333" s="206">
        <f>IF(ISERROR(VLOOKUP($C333,'2.사회적인구 행정구역별 집계'!$C$6:$M$73,2,FALSE)),0,(VLOOKUP($C333,'2.사회적인구 행정구역별 집계'!$C$6:$M$73,9,FALSE)-VLOOKUP($C333,'2.사회적인구 행정구역별 집계'!$C$6:$M$73,4,FALSE)))</f>
        <v>0</v>
      </c>
      <c r="T333" s="206">
        <f>IF(ISERROR(VLOOKUP($C333,'2.사회적인구 행정구역별 집계'!$C$6:$M$73,2,FALSE)),0,(VLOOKUP($C333,'2.사회적인구 행정구역별 집계'!$C$6:$M$73,10,FALSE)-VLOOKUP($C333,'2.사회적인구 행정구역별 집계'!$C$6:$M$73,5,FALSE)))</f>
        <v>0</v>
      </c>
      <c r="U333" s="206">
        <f>IF(ISERROR(VLOOKUP($C333,'2.사회적인구 행정구역별 집계'!$C$6:$M$73,2,FALSE)),0,(VLOOKUP($C333,'2.사회적인구 행정구역별 집계'!$C$6:$M$73,11,FALSE)-VLOOKUP($C333,'2.사회적인구 행정구역별 집계'!$C$6:$M$73,6,FALSE)))</f>
        <v>0</v>
      </c>
      <c r="V333" s="189">
        <f t="shared" si="172"/>
        <v>227</v>
      </c>
      <c r="W333" s="189">
        <f t="shared" si="173"/>
        <v>227</v>
      </c>
      <c r="X333" s="189">
        <f t="shared" si="173"/>
        <v>224</v>
      </c>
      <c r="Y333" s="189">
        <f t="shared" si="174"/>
        <v>221</v>
      </c>
      <c r="Z333" s="189">
        <f t="shared" si="175"/>
        <v>227</v>
      </c>
      <c r="AA333" s="189">
        <f t="shared" si="176"/>
        <v>231</v>
      </c>
    </row>
    <row r="334" spans="1:27" ht="18" customHeight="1">
      <c r="A334" s="194" t="s">
        <v>1481</v>
      </c>
      <c r="B334" s="194" t="s">
        <v>1488</v>
      </c>
      <c r="C334" s="197" t="s">
        <v>1490</v>
      </c>
      <c r="D334" s="192">
        <f>VLOOKUP($C334,'[7]2.생잔모형인구'!$C$5:$J$499,2,FALSE)</f>
        <v>87</v>
      </c>
      <c r="E334" s="201">
        <f>VLOOKUP($C334,'[7]2.생잔모형인구'!$C$5:$J$499,4,FALSE)</f>
        <v>89</v>
      </c>
      <c r="F334" s="201">
        <f>VLOOKUP($C334,'[7]2.생잔모형인구'!$C$5:$J$499,5,FALSE)</f>
        <v>88</v>
      </c>
      <c r="G334" s="201">
        <f>VLOOKUP($C334,'[7]2.생잔모형인구'!$C$5:$J$499,6,FALSE)</f>
        <v>90</v>
      </c>
      <c r="H334" s="201">
        <f>VLOOKUP($C334,'[7]2.생잔모형인구'!$C$5:$J$499,7,FALSE)</f>
        <v>92</v>
      </c>
      <c r="I334" s="201">
        <f>VLOOKUP($C334,'[7]2.생잔모형인구'!$C$5:$J$499,8,FALSE)</f>
        <v>93</v>
      </c>
      <c r="J334" s="206">
        <f>ROUND(P$5*'[7]2.생잔모형인구'!$E332,0)</f>
        <v>0</v>
      </c>
      <c r="K334" s="206">
        <f>ROUND(Q$5*'[7]2.생잔모형인구'!$E332,0)</f>
        <v>2</v>
      </c>
      <c r="L334" s="206">
        <f>ROUND(R$5*'[7]2.생잔모형인구'!$E332,0)</f>
        <v>2</v>
      </c>
      <c r="M334" s="206">
        <f>ROUND(S$5*'[7]2.생잔모형인구'!$E332,0)</f>
        <v>5</v>
      </c>
      <c r="N334" s="206">
        <f>ROUND(T$5*'[7]2.생잔모형인구'!$E332,0)</f>
        <v>5</v>
      </c>
      <c r="O334" s="206">
        <f>ROUND(U$5*'[7]2.생잔모형인구'!$E332,0)</f>
        <v>5</v>
      </c>
      <c r="P334" s="204">
        <v>0</v>
      </c>
      <c r="Q334" s="204"/>
      <c r="R334" s="206">
        <f>IF(ISERROR(VLOOKUP($C334,'2.사회적인구 행정구역별 집계'!$C$6:$M$73,2,FALSE)),0,(VLOOKUP($C334,'2.사회적인구 행정구역별 집계'!$C$6:$M$73,8,FALSE)-VLOOKUP($C334,'2.사회적인구 행정구역별 집계'!$C$6:$M$73,3,FALSE)))</f>
        <v>0</v>
      </c>
      <c r="S334" s="206">
        <f>IF(ISERROR(VLOOKUP($C334,'2.사회적인구 행정구역별 집계'!$C$6:$M$73,2,FALSE)),0,(VLOOKUP($C334,'2.사회적인구 행정구역별 집계'!$C$6:$M$73,9,FALSE)-VLOOKUP($C334,'2.사회적인구 행정구역별 집계'!$C$6:$M$73,4,FALSE)))</f>
        <v>0</v>
      </c>
      <c r="T334" s="206">
        <f>IF(ISERROR(VLOOKUP($C334,'2.사회적인구 행정구역별 집계'!$C$6:$M$73,2,FALSE)),0,(VLOOKUP($C334,'2.사회적인구 행정구역별 집계'!$C$6:$M$73,10,FALSE)-VLOOKUP($C334,'2.사회적인구 행정구역별 집계'!$C$6:$M$73,5,FALSE)))</f>
        <v>0</v>
      </c>
      <c r="U334" s="206">
        <f>IF(ISERROR(VLOOKUP($C334,'2.사회적인구 행정구역별 집계'!$C$6:$M$73,2,FALSE)),0,(VLOOKUP($C334,'2.사회적인구 행정구역별 집계'!$C$6:$M$73,11,FALSE)-VLOOKUP($C334,'2.사회적인구 행정구역별 집계'!$C$6:$M$73,6,FALSE)))</f>
        <v>0</v>
      </c>
      <c r="V334" s="189">
        <f t="shared" si="172"/>
        <v>87</v>
      </c>
      <c r="W334" s="189">
        <f t="shared" si="173"/>
        <v>87</v>
      </c>
      <c r="X334" s="189">
        <f t="shared" si="173"/>
        <v>86</v>
      </c>
      <c r="Y334" s="189">
        <f t="shared" si="174"/>
        <v>85</v>
      </c>
      <c r="Z334" s="189">
        <f t="shared" si="175"/>
        <v>87</v>
      </c>
      <c r="AA334" s="189">
        <f t="shared" si="176"/>
        <v>88</v>
      </c>
    </row>
    <row r="335" spans="1:27" ht="18" customHeight="1">
      <c r="A335" s="194" t="s">
        <v>1481</v>
      </c>
      <c r="B335" s="194" t="s">
        <v>1491</v>
      </c>
      <c r="C335" s="197" t="s">
        <v>448</v>
      </c>
      <c r="D335" s="192">
        <f>VLOOKUP($C335,'[7]2.생잔모형인구'!$C$5:$J$499,2,FALSE)</f>
        <v>101</v>
      </c>
      <c r="E335" s="201">
        <f>VLOOKUP($C335,'[7]2.생잔모형인구'!$C$5:$J$499,4,FALSE)</f>
        <v>104</v>
      </c>
      <c r="F335" s="201">
        <f>VLOOKUP($C335,'[7]2.생잔모형인구'!$C$5:$J$499,5,FALSE)</f>
        <v>102</v>
      </c>
      <c r="G335" s="201">
        <f>VLOOKUP($C335,'[7]2.생잔모형인구'!$C$5:$J$499,6,FALSE)</f>
        <v>104</v>
      </c>
      <c r="H335" s="201">
        <f>VLOOKUP($C335,'[7]2.생잔모형인구'!$C$5:$J$499,7,FALSE)</f>
        <v>107</v>
      </c>
      <c r="I335" s="201">
        <f>VLOOKUP($C335,'[7]2.생잔모형인구'!$C$5:$J$499,8,FALSE)</f>
        <v>109</v>
      </c>
      <c r="J335" s="206">
        <f>ROUND(P$5*'[7]2.생잔모형인구'!$E333,0)</f>
        <v>0</v>
      </c>
      <c r="K335" s="206">
        <f>ROUND(Q$5*'[7]2.생잔모형인구'!$E333,0)</f>
        <v>3</v>
      </c>
      <c r="L335" s="206">
        <f>ROUND(R$5*'[7]2.생잔모형인구'!$E333,0)</f>
        <v>3</v>
      </c>
      <c r="M335" s="206">
        <f>ROUND(S$5*'[7]2.생잔모형인구'!$E333,0)</f>
        <v>6</v>
      </c>
      <c r="N335" s="206">
        <f>ROUND(T$5*'[7]2.생잔모형인구'!$E333,0)</f>
        <v>6</v>
      </c>
      <c r="O335" s="206">
        <f>ROUND(U$5*'[7]2.생잔모형인구'!$E333,0)</f>
        <v>6</v>
      </c>
      <c r="P335" s="204">
        <v>0</v>
      </c>
      <c r="Q335" s="204"/>
      <c r="R335" s="206">
        <f>IF(ISERROR(VLOOKUP($C335,'2.사회적인구 행정구역별 집계'!$C$6:$M$73,2,FALSE)),0,(VLOOKUP($C335,'2.사회적인구 행정구역별 집계'!$C$6:$M$73,8,FALSE)-VLOOKUP($C335,'2.사회적인구 행정구역별 집계'!$C$6:$M$73,3,FALSE)))</f>
        <v>0</v>
      </c>
      <c r="S335" s="206">
        <f>IF(ISERROR(VLOOKUP($C335,'2.사회적인구 행정구역별 집계'!$C$6:$M$73,2,FALSE)),0,(VLOOKUP($C335,'2.사회적인구 행정구역별 집계'!$C$6:$M$73,9,FALSE)-VLOOKUP($C335,'2.사회적인구 행정구역별 집계'!$C$6:$M$73,4,FALSE)))</f>
        <v>0</v>
      </c>
      <c r="T335" s="206">
        <f>IF(ISERROR(VLOOKUP($C335,'2.사회적인구 행정구역별 집계'!$C$6:$M$73,2,FALSE)),0,(VLOOKUP($C335,'2.사회적인구 행정구역별 집계'!$C$6:$M$73,10,FALSE)-VLOOKUP($C335,'2.사회적인구 행정구역별 집계'!$C$6:$M$73,5,FALSE)))</f>
        <v>0</v>
      </c>
      <c r="U335" s="206">
        <f>IF(ISERROR(VLOOKUP($C335,'2.사회적인구 행정구역별 집계'!$C$6:$M$73,2,FALSE)),0,(VLOOKUP($C335,'2.사회적인구 행정구역별 집계'!$C$6:$M$73,11,FALSE)-VLOOKUP($C335,'2.사회적인구 행정구역별 집계'!$C$6:$M$73,6,FALSE)))</f>
        <v>0</v>
      </c>
      <c r="V335" s="189">
        <f t="shared" si="172"/>
        <v>101</v>
      </c>
      <c r="W335" s="189">
        <f t="shared" si="173"/>
        <v>101</v>
      </c>
      <c r="X335" s="189">
        <f t="shared" si="173"/>
        <v>99</v>
      </c>
      <c r="Y335" s="189">
        <f t="shared" si="174"/>
        <v>98</v>
      </c>
      <c r="Z335" s="189">
        <f t="shared" si="175"/>
        <v>101</v>
      </c>
      <c r="AA335" s="189">
        <f t="shared" si="176"/>
        <v>103</v>
      </c>
    </row>
    <row r="336" spans="1:27" ht="18" customHeight="1">
      <c r="A336" s="194" t="s">
        <v>1481</v>
      </c>
      <c r="B336" s="194" t="s">
        <v>1491</v>
      </c>
      <c r="C336" s="197" t="s">
        <v>449</v>
      </c>
      <c r="D336" s="192">
        <f>VLOOKUP($C336,'[7]2.생잔모형인구'!$C$5:$J$499,2,FALSE)</f>
        <v>138</v>
      </c>
      <c r="E336" s="201">
        <f>VLOOKUP($C336,'[7]2.생잔모형인구'!$C$5:$J$499,4,FALSE)</f>
        <v>142</v>
      </c>
      <c r="F336" s="201">
        <f>VLOOKUP($C336,'[7]2.생잔모형인구'!$C$5:$J$499,5,FALSE)</f>
        <v>140</v>
      </c>
      <c r="G336" s="201">
        <f>VLOOKUP($C336,'[7]2.생잔모형인구'!$C$5:$J$499,6,FALSE)</f>
        <v>143</v>
      </c>
      <c r="H336" s="201">
        <f>VLOOKUP($C336,'[7]2.생잔모형인구'!$C$5:$J$499,7,FALSE)</f>
        <v>146</v>
      </c>
      <c r="I336" s="201">
        <f>VLOOKUP($C336,'[7]2.생잔모형인구'!$C$5:$J$499,8,FALSE)</f>
        <v>148</v>
      </c>
      <c r="J336" s="206">
        <f>ROUND(P$5*'[7]2.생잔모형인구'!$E334,0)</f>
        <v>0</v>
      </c>
      <c r="K336" s="206">
        <f>ROUND(Q$5*'[7]2.생잔모형인구'!$E334,0)</f>
        <v>4</v>
      </c>
      <c r="L336" s="206">
        <f>ROUND(R$5*'[7]2.생잔모형인구'!$E334,0)</f>
        <v>4</v>
      </c>
      <c r="M336" s="206">
        <f>ROUND(S$5*'[7]2.생잔모형인구'!$E334,0)</f>
        <v>8</v>
      </c>
      <c r="N336" s="206">
        <f>ROUND(T$5*'[7]2.생잔모형인구'!$E334,0)</f>
        <v>8</v>
      </c>
      <c r="O336" s="206">
        <f>ROUND(U$5*'[7]2.생잔모형인구'!$E334,0)</f>
        <v>8</v>
      </c>
      <c r="P336" s="204">
        <v>0</v>
      </c>
      <c r="Q336" s="204"/>
      <c r="R336" s="206">
        <f>IF(ISERROR(VLOOKUP($C336,'2.사회적인구 행정구역별 집계'!$C$6:$M$73,2,FALSE)),0,(VLOOKUP($C336,'2.사회적인구 행정구역별 집계'!$C$6:$M$73,8,FALSE)-VLOOKUP($C336,'2.사회적인구 행정구역별 집계'!$C$6:$M$73,3,FALSE)))</f>
        <v>0</v>
      </c>
      <c r="S336" s="206">
        <f>IF(ISERROR(VLOOKUP($C336,'2.사회적인구 행정구역별 집계'!$C$6:$M$73,2,FALSE)),0,(VLOOKUP($C336,'2.사회적인구 행정구역별 집계'!$C$6:$M$73,9,FALSE)-VLOOKUP($C336,'2.사회적인구 행정구역별 집계'!$C$6:$M$73,4,FALSE)))</f>
        <v>0</v>
      </c>
      <c r="T336" s="206">
        <f>IF(ISERROR(VLOOKUP($C336,'2.사회적인구 행정구역별 집계'!$C$6:$M$73,2,FALSE)),0,(VLOOKUP($C336,'2.사회적인구 행정구역별 집계'!$C$6:$M$73,10,FALSE)-VLOOKUP($C336,'2.사회적인구 행정구역별 집계'!$C$6:$M$73,5,FALSE)))</f>
        <v>0</v>
      </c>
      <c r="U336" s="206">
        <f>IF(ISERROR(VLOOKUP($C336,'2.사회적인구 행정구역별 집계'!$C$6:$M$73,2,FALSE)),0,(VLOOKUP($C336,'2.사회적인구 행정구역별 집계'!$C$6:$M$73,11,FALSE)-VLOOKUP($C336,'2.사회적인구 행정구역별 집계'!$C$6:$M$73,6,FALSE)))</f>
        <v>0</v>
      </c>
      <c r="V336" s="189">
        <f t="shared" si="172"/>
        <v>138</v>
      </c>
      <c r="W336" s="189">
        <f t="shared" si="173"/>
        <v>138</v>
      </c>
      <c r="X336" s="189">
        <f t="shared" si="173"/>
        <v>136</v>
      </c>
      <c r="Y336" s="189">
        <f t="shared" si="174"/>
        <v>135</v>
      </c>
      <c r="Z336" s="189">
        <f t="shared" si="175"/>
        <v>138</v>
      </c>
      <c r="AA336" s="189">
        <f t="shared" si="176"/>
        <v>140</v>
      </c>
    </row>
    <row r="337" spans="1:27" ht="18" customHeight="1">
      <c r="A337" s="194" t="s">
        <v>1481</v>
      </c>
      <c r="B337" s="194" t="s">
        <v>1492</v>
      </c>
      <c r="C337" s="197" t="s">
        <v>450</v>
      </c>
      <c r="D337" s="192">
        <f>VLOOKUP($C337,'[7]2.생잔모형인구'!$C$5:$J$499,2,FALSE)</f>
        <v>90</v>
      </c>
      <c r="E337" s="201">
        <f>VLOOKUP($C337,'[7]2.생잔모형인구'!$C$5:$J$499,4,FALSE)</f>
        <v>92</v>
      </c>
      <c r="F337" s="201">
        <f>VLOOKUP($C337,'[7]2.생잔모형인구'!$C$5:$J$499,5,FALSE)</f>
        <v>91</v>
      </c>
      <c r="G337" s="201">
        <f>VLOOKUP($C337,'[7]2.생잔모형인구'!$C$5:$J$499,6,FALSE)</f>
        <v>93</v>
      </c>
      <c r="H337" s="201">
        <f>VLOOKUP($C337,'[7]2.생잔모형인구'!$C$5:$J$499,7,FALSE)</f>
        <v>95</v>
      </c>
      <c r="I337" s="201">
        <f>VLOOKUP($C337,'[7]2.생잔모형인구'!$C$5:$J$499,8,FALSE)</f>
        <v>97</v>
      </c>
      <c r="J337" s="206">
        <f>ROUND(P$5*'[7]2.생잔모형인구'!$E335,0)</f>
        <v>0</v>
      </c>
      <c r="K337" s="206">
        <f>ROUND(Q$5*'[7]2.생잔모형인구'!$E335,0)</f>
        <v>2</v>
      </c>
      <c r="L337" s="206">
        <f>ROUND(R$5*'[7]2.생잔모형인구'!$E335,0)</f>
        <v>2</v>
      </c>
      <c r="M337" s="206">
        <f>ROUND(S$5*'[7]2.생잔모형인구'!$E335,0)</f>
        <v>5</v>
      </c>
      <c r="N337" s="206">
        <f>ROUND(T$5*'[7]2.생잔모형인구'!$E335,0)</f>
        <v>5</v>
      </c>
      <c r="O337" s="206">
        <f>ROUND(U$5*'[7]2.생잔모형인구'!$E335,0)</f>
        <v>5</v>
      </c>
      <c r="P337" s="204">
        <v>0</v>
      </c>
      <c r="Q337" s="204"/>
      <c r="R337" s="206">
        <f>IF(ISERROR(VLOOKUP($C337,'2.사회적인구 행정구역별 집계'!$C$6:$M$73,2,FALSE)),0,(VLOOKUP($C337,'2.사회적인구 행정구역별 집계'!$C$6:$M$73,8,FALSE)-VLOOKUP($C337,'2.사회적인구 행정구역별 집계'!$C$6:$M$73,3,FALSE)))</f>
        <v>0</v>
      </c>
      <c r="S337" s="206">
        <f>IF(ISERROR(VLOOKUP($C337,'2.사회적인구 행정구역별 집계'!$C$6:$M$73,2,FALSE)),0,(VLOOKUP($C337,'2.사회적인구 행정구역별 집계'!$C$6:$M$73,9,FALSE)-VLOOKUP($C337,'2.사회적인구 행정구역별 집계'!$C$6:$M$73,4,FALSE)))</f>
        <v>0</v>
      </c>
      <c r="T337" s="206">
        <f>IF(ISERROR(VLOOKUP($C337,'2.사회적인구 행정구역별 집계'!$C$6:$M$73,2,FALSE)),0,(VLOOKUP($C337,'2.사회적인구 행정구역별 집계'!$C$6:$M$73,10,FALSE)-VLOOKUP($C337,'2.사회적인구 행정구역별 집계'!$C$6:$M$73,5,FALSE)))</f>
        <v>0</v>
      </c>
      <c r="U337" s="206">
        <f>IF(ISERROR(VLOOKUP($C337,'2.사회적인구 행정구역별 집계'!$C$6:$M$73,2,FALSE)),0,(VLOOKUP($C337,'2.사회적인구 행정구역별 집계'!$C$6:$M$73,11,FALSE)-VLOOKUP($C337,'2.사회적인구 행정구역별 집계'!$C$6:$M$73,6,FALSE)))</f>
        <v>0</v>
      </c>
      <c r="V337" s="189">
        <f t="shared" si="172"/>
        <v>90</v>
      </c>
      <c r="W337" s="189">
        <f t="shared" si="173"/>
        <v>90</v>
      </c>
      <c r="X337" s="189">
        <f t="shared" si="173"/>
        <v>89</v>
      </c>
      <c r="Y337" s="189">
        <f t="shared" si="174"/>
        <v>88</v>
      </c>
      <c r="Z337" s="189">
        <f t="shared" si="175"/>
        <v>90</v>
      </c>
      <c r="AA337" s="189">
        <f t="shared" si="176"/>
        <v>92</v>
      </c>
    </row>
    <row r="338" spans="1:27" ht="18" customHeight="1">
      <c r="A338" s="194" t="s">
        <v>1481</v>
      </c>
      <c r="B338" s="194" t="s">
        <v>1492</v>
      </c>
      <c r="C338" s="197" t="s">
        <v>451</v>
      </c>
      <c r="D338" s="192">
        <f>VLOOKUP($C338,'[7]2.생잔모형인구'!$C$5:$J$499,2,FALSE)</f>
        <v>117</v>
      </c>
      <c r="E338" s="201">
        <f>VLOOKUP($C338,'[7]2.생잔모형인구'!$C$5:$J$499,4,FALSE)</f>
        <v>120</v>
      </c>
      <c r="F338" s="201">
        <f>VLOOKUP($C338,'[7]2.생잔모형인구'!$C$5:$J$499,5,FALSE)</f>
        <v>118</v>
      </c>
      <c r="G338" s="201">
        <f>VLOOKUP($C338,'[7]2.생잔모형인구'!$C$5:$J$499,6,FALSE)</f>
        <v>121</v>
      </c>
      <c r="H338" s="201">
        <f>VLOOKUP($C338,'[7]2.생잔모형인구'!$C$5:$J$499,7,FALSE)</f>
        <v>124</v>
      </c>
      <c r="I338" s="201">
        <f>VLOOKUP($C338,'[7]2.생잔모형인구'!$C$5:$J$499,8,FALSE)</f>
        <v>126</v>
      </c>
      <c r="J338" s="206">
        <f>ROUND(P$5*'[7]2.생잔모형인구'!$E336,0)</f>
        <v>0</v>
      </c>
      <c r="K338" s="206">
        <f>ROUND(Q$5*'[7]2.생잔모형인구'!$E336,0)</f>
        <v>3</v>
      </c>
      <c r="L338" s="206">
        <f>ROUND(R$5*'[7]2.생잔모형인구'!$E336,0)</f>
        <v>3</v>
      </c>
      <c r="M338" s="206">
        <f>ROUND(S$5*'[7]2.생잔모형인구'!$E336,0)</f>
        <v>7</v>
      </c>
      <c r="N338" s="206">
        <f>ROUND(T$5*'[7]2.생잔모형인구'!$E336,0)</f>
        <v>7</v>
      </c>
      <c r="O338" s="206">
        <f>ROUND(U$5*'[7]2.생잔모형인구'!$E336,0)</f>
        <v>7</v>
      </c>
      <c r="P338" s="204">
        <v>0</v>
      </c>
      <c r="Q338" s="204"/>
      <c r="R338" s="206">
        <f>IF(ISERROR(VLOOKUP($C338,'2.사회적인구 행정구역별 집계'!$C$6:$M$73,2,FALSE)),0,(VLOOKUP($C338,'2.사회적인구 행정구역별 집계'!$C$6:$M$73,8,FALSE)-VLOOKUP($C338,'2.사회적인구 행정구역별 집계'!$C$6:$M$73,3,FALSE)))</f>
        <v>0</v>
      </c>
      <c r="S338" s="206">
        <f>IF(ISERROR(VLOOKUP($C338,'2.사회적인구 행정구역별 집계'!$C$6:$M$73,2,FALSE)),0,(VLOOKUP($C338,'2.사회적인구 행정구역별 집계'!$C$6:$M$73,9,FALSE)-VLOOKUP($C338,'2.사회적인구 행정구역별 집계'!$C$6:$M$73,4,FALSE)))</f>
        <v>0</v>
      </c>
      <c r="T338" s="206">
        <f>IF(ISERROR(VLOOKUP($C338,'2.사회적인구 행정구역별 집계'!$C$6:$M$73,2,FALSE)),0,(VLOOKUP($C338,'2.사회적인구 행정구역별 집계'!$C$6:$M$73,10,FALSE)-VLOOKUP($C338,'2.사회적인구 행정구역별 집계'!$C$6:$M$73,5,FALSE)))</f>
        <v>0</v>
      </c>
      <c r="U338" s="206">
        <f>IF(ISERROR(VLOOKUP($C338,'2.사회적인구 행정구역별 집계'!$C$6:$M$73,2,FALSE)),0,(VLOOKUP($C338,'2.사회적인구 행정구역별 집계'!$C$6:$M$73,11,FALSE)-VLOOKUP($C338,'2.사회적인구 행정구역별 집계'!$C$6:$M$73,6,FALSE)))</f>
        <v>0</v>
      </c>
      <c r="V338" s="189">
        <f t="shared" si="172"/>
        <v>117</v>
      </c>
      <c r="W338" s="189">
        <f t="shared" si="173"/>
        <v>117</v>
      </c>
      <c r="X338" s="189">
        <f t="shared" si="173"/>
        <v>115</v>
      </c>
      <c r="Y338" s="189">
        <f t="shared" si="174"/>
        <v>114</v>
      </c>
      <c r="Z338" s="189">
        <f t="shared" si="175"/>
        <v>117</v>
      </c>
      <c r="AA338" s="189">
        <f t="shared" si="176"/>
        <v>119</v>
      </c>
    </row>
    <row r="339" spans="1:27" ht="18" customHeight="1">
      <c r="A339" s="194" t="s">
        <v>1481</v>
      </c>
      <c r="B339" s="194" t="s">
        <v>1493</v>
      </c>
      <c r="C339" s="197" t="s">
        <v>452</v>
      </c>
      <c r="D339" s="192">
        <f>VLOOKUP($C339,'[7]2.생잔모형인구'!$C$5:$J$499,2,FALSE)</f>
        <v>254</v>
      </c>
      <c r="E339" s="201">
        <f>VLOOKUP($C339,'[7]2.생잔모형인구'!$C$5:$J$499,4,FALSE)</f>
        <v>261</v>
      </c>
      <c r="F339" s="201">
        <f>VLOOKUP($C339,'[7]2.생잔모형인구'!$C$5:$J$499,5,FALSE)</f>
        <v>257</v>
      </c>
      <c r="G339" s="201">
        <f>VLOOKUP($C339,'[7]2.생잔모형인구'!$C$5:$J$499,6,FALSE)</f>
        <v>262</v>
      </c>
      <c r="H339" s="201">
        <f>VLOOKUP($C339,'[7]2.생잔모형인구'!$C$5:$J$499,7,FALSE)</f>
        <v>268</v>
      </c>
      <c r="I339" s="201">
        <f>VLOOKUP($C339,'[7]2.생잔모형인구'!$C$5:$J$499,8,FALSE)</f>
        <v>273</v>
      </c>
      <c r="J339" s="206">
        <f>ROUND(P$5*'[7]2.생잔모형인구'!$E337,0)</f>
        <v>0</v>
      </c>
      <c r="K339" s="206">
        <f>ROUND(Q$5*'[7]2.생잔모형인구'!$E337,0)</f>
        <v>7</v>
      </c>
      <c r="L339" s="206">
        <f>ROUND(R$5*'[7]2.생잔모형인구'!$E337,0)</f>
        <v>7</v>
      </c>
      <c r="M339" s="206">
        <f>ROUND(S$5*'[7]2.생잔모형인구'!$E337,0)</f>
        <v>14</v>
      </c>
      <c r="N339" s="206">
        <f>ROUND(T$5*'[7]2.생잔모형인구'!$E337,0)</f>
        <v>14</v>
      </c>
      <c r="O339" s="206">
        <f>ROUND(U$5*'[7]2.생잔모형인구'!$E337,0)</f>
        <v>14</v>
      </c>
      <c r="P339" s="204">
        <v>0</v>
      </c>
      <c r="Q339" s="204"/>
      <c r="R339" s="206">
        <f>IF(ISERROR(VLOOKUP($C339,'2.사회적인구 행정구역별 집계'!$C$6:$M$73,2,FALSE)),0,(VLOOKUP($C339,'2.사회적인구 행정구역별 집계'!$C$6:$M$73,8,FALSE)-VLOOKUP($C339,'2.사회적인구 행정구역별 집계'!$C$6:$M$73,3,FALSE)))</f>
        <v>0</v>
      </c>
      <c r="S339" s="206">
        <f>IF(ISERROR(VLOOKUP($C339,'2.사회적인구 행정구역별 집계'!$C$6:$M$73,2,FALSE)),0,(VLOOKUP($C339,'2.사회적인구 행정구역별 집계'!$C$6:$M$73,9,FALSE)-VLOOKUP($C339,'2.사회적인구 행정구역별 집계'!$C$6:$M$73,4,FALSE)))</f>
        <v>0</v>
      </c>
      <c r="T339" s="206">
        <f>IF(ISERROR(VLOOKUP($C339,'2.사회적인구 행정구역별 집계'!$C$6:$M$73,2,FALSE)),0,(VLOOKUP($C339,'2.사회적인구 행정구역별 집계'!$C$6:$M$73,10,FALSE)-VLOOKUP($C339,'2.사회적인구 행정구역별 집계'!$C$6:$M$73,5,FALSE)))</f>
        <v>0</v>
      </c>
      <c r="U339" s="206">
        <f>IF(ISERROR(VLOOKUP($C339,'2.사회적인구 행정구역별 집계'!$C$6:$M$73,2,FALSE)),0,(VLOOKUP($C339,'2.사회적인구 행정구역별 집계'!$C$6:$M$73,11,FALSE)-VLOOKUP($C339,'2.사회적인구 행정구역별 집계'!$C$6:$M$73,6,FALSE)))</f>
        <v>0</v>
      </c>
      <c r="V339" s="189">
        <f t="shared" si="172"/>
        <v>254</v>
      </c>
      <c r="W339" s="189">
        <f t="shared" si="173"/>
        <v>254</v>
      </c>
      <c r="X339" s="189">
        <f t="shared" si="173"/>
        <v>250</v>
      </c>
      <c r="Y339" s="189">
        <f t="shared" si="174"/>
        <v>248</v>
      </c>
      <c r="Z339" s="189">
        <f t="shared" si="175"/>
        <v>254</v>
      </c>
      <c r="AA339" s="189">
        <f t="shared" si="176"/>
        <v>259</v>
      </c>
    </row>
    <row r="340" spans="1:27" ht="18" customHeight="1">
      <c r="A340" s="194" t="s">
        <v>1481</v>
      </c>
      <c r="B340" s="194" t="s">
        <v>1493</v>
      </c>
      <c r="C340" s="197" t="s">
        <v>453</v>
      </c>
      <c r="D340" s="192">
        <f>VLOOKUP($C340,'[7]2.생잔모형인구'!$C$5:$J$499,2,FALSE)</f>
        <v>117</v>
      </c>
      <c r="E340" s="201">
        <f>VLOOKUP($C340,'[7]2.생잔모형인구'!$C$5:$J$499,4,FALSE)</f>
        <v>120</v>
      </c>
      <c r="F340" s="201">
        <f>VLOOKUP($C340,'[7]2.생잔모형인구'!$C$5:$J$499,5,FALSE)</f>
        <v>118</v>
      </c>
      <c r="G340" s="201">
        <f>VLOOKUP($C340,'[7]2.생잔모형인구'!$C$5:$J$499,6,FALSE)</f>
        <v>121</v>
      </c>
      <c r="H340" s="201">
        <f>VLOOKUP($C340,'[7]2.생잔모형인구'!$C$5:$J$499,7,FALSE)</f>
        <v>124</v>
      </c>
      <c r="I340" s="201">
        <f>VLOOKUP($C340,'[7]2.생잔모형인구'!$C$5:$J$499,8,FALSE)</f>
        <v>126</v>
      </c>
      <c r="J340" s="206">
        <f>ROUND(P$5*'[7]2.생잔모형인구'!$E338,0)</f>
        <v>0</v>
      </c>
      <c r="K340" s="206">
        <f>ROUND(Q$5*'[7]2.생잔모형인구'!$E338,0)</f>
        <v>3</v>
      </c>
      <c r="L340" s="206">
        <f>ROUND(R$5*'[7]2.생잔모형인구'!$E338,0)</f>
        <v>3</v>
      </c>
      <c r="M340" s="206">
        <f>ROUND(S$5*'[7]2.생잔모형인구'!$E338,0)</f>
        <v>7</v>
      </c>
      <c r="N340" s="206">
        <f>ROUND(T$5*'[7]2.생잔모형인구'!$E338,0)</f>
        <v>7</v>
      </c>
      <c r="O340" s="206">
        <f>ROUND(U$5*'[7]2.생잔모형인구'!$E338,0)</f>
        <v>7</v>
      </c>
      <c r="P340" s="204">
        <v>0</v>
      </c>
      <c r="Q340" s="204"/>
      <c r="R340" s="206">
        <f>IF(ISERROR(VLOOKUP($C340,'2.사회적인구 행정구역별 집계'!$C$6:$M$73,2,FALSE)),0,(VLOOKUP($C340,'2.사회적인구 행정구역별 집계'!$C$6:$M$73,8,FALSE)-VLOOKUP($C340,'2.사회적인구 행정구역별 집계'!$C$6:$M$73,3,FALSE)))</f>
        <v>0</v>
      </c>
      <c r="S340" s="206">
        <f>IF(ISERROR(VLOOKUP($C340,'2.사회적인구 행정구역별 집계'!$C$6:$M$73,2,FALSE)),0,(VLOOKUP($C340,'2.사회적인구 행정구역별 집계'!$C$6:$M$73,9,FALSE)-VLOOKUP($C340,'2.사회적인구 행정구역별 집계'!$C$6:$M$73,4,FALSE)))</f>
        <v>0</v>
      </c>
      <c r="T340" s="206">
        <f>IF(ISERROR(VLOOKUP($C340,'2.사회적인구 행정구역별 집계'!$C$6:$M$73,2,FALSE)),0,(VLOOKUP($C340,'2.사회적인구 행정구역별 집계'!$C$6:$M$73,10,FALSE)-VLOOKUP($C340,'2.사회적인구 행정구역별 집계'!$C$6:$M$73,5,FALSE)))</f>
        <v>0</v>
      </c>
      <c r="U340" s="206">
        <f>IF(ISERROR(VLOOKUP($C340,'2.사회적인구 행정구역별 집계'!$C$6:$M$73,2,FALSE)),0,(VLOOKUP($C340,'2.사회적인구 행정구역별 집계'!$C$6:$M$73,11,FALSE)-VLOOKUP($C340,'2.사회적인구 행정구역별 집계'!$C$6:$M$73,6,FALSE)))</f>
        <v>0</v>
      </c>
      <c r="V340" s="189">
        <f t="shared" si="172"/>
        <v>117</v>
      </c>
      <c r="W340" s="189">
        <f t="shared" si="173"/>
        <v>117</v>
      </c>
      <c r="X340" s="189">
        <f t="shared" si="173"/>
        <v>115</v>
      </c>
      <c r="Y340" s="189">
        <f t="shared" si="174"/>
        <v>114</v>
      </c>
      <c r="Z340" s="189">
        <f t="shared" si="175"/>
        <v>117</v>
      </c>
      <c r="AA340" s="189">
        <f t="shared" si="176"/>
        <v>119</v>
      </c>
    </row>
    <row r="341" spans="1:27" ht="18" customHeight="1">
      <c r="A341" s="194" t="s">
        <v>1481</v>
      </c>
      <c r="B341" s="194" t="s">
        <v>1493</v>
      </c>
      <c r="C341" s="197" t="s">
        <v>454</v>
      </c>
      <c r="D341" s="192">
        <f>VLOOKUP($C341,'[7]2.생잔모형인구'!$C$5:$J$499,2,FALSE)</f>
        <v>89</v>
      </c>
      <c r="E341" s="201">
        <f>VLOOKUP($C341,'[7]2.생잔모형인구'!$C$5:$J$499,4,FALSE)</f>
        <v>91</v>
      </c>
      <c r="F341" s="201">
        <f>VLOOKUP($C341,'[7]2.생잔모형인구'!$C$5:$J$499,5,FALSE)</f>
        <v>90</v>
      </c>
      <c r="G341" s="201">
        <f>VLOOKUP($C341,'[7]2.생잔모형인구'!$C$5:$J$499,6,FALSE)</f>
        <v>92</v>
      </c>
      <c r="H341" s="201">
        <f>VLOOKUP($C341,'[7]2.생잔모형인구'!$C$5:$J$499,7,FALSE)</f>
        <v>94</v>
      </c>
      <c r="I341" s="201">
        <f>VLOOKUP($C341,'[7]2.생잔모형인구'!$C$5:$J$499,8,FALSE)</f>
        <v>96</v>
      </c>
      <c r="J341" s="206">
        <f>ROUND(P$5*'[7]2.생잔모형인구'!$E339,0)</f>
        <v>0</v>
      </c>
      <c r="K341" s="206">
        <f>ROUND(Q$5*'[7]2.생잔모형인구'!$E339,0)</f>
        <v>2</v>
      </c>
      <c r="L341" s="206">
        <f>ROUND(R$5*'[7]2.생잔모형인구'!$E339,0)</f>
        <v>2</v>
      </c>
      <c r="M341" s="206">
        <f>ROUND(S$5*'[7]2.생잔모형인구'!$E339,0)</f>
        <v>5</v>
      </c>
      <c r="N341" s="206">
        <f>ROUND(T$5*'[7]2.생잔모형인구'!$E339,0)</f>
        <v>5</v>
      </c>
      <c r="O341" s="206">
        <f>ROUND(U$5*'[7]2.생잔모형인구'!$E339,0)</f>
        <v>5</v>
      </c>
      <c r="P341" s="204">
        <v>0</v>
      </c>
      <c r="Q341" s="204"/>
      <c r="R341" s="206">
        <f>IF(ISERROR(VLOOKUP($C341,'2.사회적인구 행정구역별 집계'!$C$6:$M$73,2,FALSE)),0,(VLOOKUP($C341,'2.사회적인구 행정구역별 집계'!$C$6:$M$73,8,FALSE)-VLOOKUP($C341,'2.사회적인구 행정구역별 집계'!$C$6:$M$73,3,FALSE)))</f>
        <v>0</v>
      </c>
      <c r="S341" s="206">
        <f>IF(ISERROR(VLOOKUP($C341,'2.사회적인구 행정구역별 집계'!$C$6:$M$73,2,FALSE)),0,(VLOOKUP($C341,'2.사회적인구 행정구역별 집계'!$C$6:$M$73,9,FALSE)-VLOOKUP($C341,'2.사회적인구 행정구역별 집계'!$C$6:$M$73,4,FALSE)))</f>
        <v>0</v>
      </c>
      <c r="T341" s="206">
        <f>IF(ISERROR(VLOOKUP($C341,'2.사회적인구 행정구역별 집계'!$C$6:$M$73,2,FALSE)),0,(VLOOKUP($C341,'2.사회적인구 행정구역별 집계'!$C$6:$M$73,10,FALSE)-VLOOKUP($C341,'2.사회적인구 행정구역별 집계'!$C$6:$M$73,5,FALSE)))</f>
        <v>0</v>
      </c>
      <c r="U341" s="206">
        <f>IF(ISERROR(VLOOKUP($C341,'2.사회적인구 행정구역별 집계'!$C$6:$M$73,2,FALSE)),0,(VLOOKUP($C341,'2.사회적인구 행정구역별 집계'!$C$6:$M$73,11,FALSE)-VLOOKUP($C341,'2.사회적인구 행정구역별 집계'!$C$6:$M$73,6,FALSE)))</f>
        <v>0</v>
      </c>
      <c r="V341" s="189">
        <f t="shared" si="172"/>
        <v>89</v>
      </c>
      <c r="W341" s="189">
        <f t="shared" si="173"/>
        <v>89</v>
      </c>
      <c r="X341" s="189">
        <f t="shared" si="173"/>
        <v>88</v>
      </c>
      <c r="Y341" s="189">
        <f t="shared" si="174"/>
        <v>87</v>
      </c>
      <c r="Z341" s="189">
        <f t="shared" si="175"/>
        <v>89</v>
      </c>
      <c r="AA341" s="189">
        <f t="shared" si="176"/>
        <v>91</v>
      </c>
    </row>
    <row r="342" spans="1:27" ht="18" customHeight="1">
      <c r="A342" s="194" t="s">
        <v>1481</v>
      </c>
      <c r="B342" s="194" t="s">
        <v>1494</v>
      </c>
      <c r="C342" s="197" t="s">
        <v>455</v>
      </c>
      <c r="D342" s="192">
        <f>VLOOKUP($C342,'[7]2.생잔모형인구'!$C$5:$J$499,2,FALSE)</f>
        <v>179</v>
      </c>
      <c r="E342" s="201">
        <f>VLOOKUP($C342,'[7]2.생잔모형인구'!$C$5:$J$499,4,FALSE)</f>
        <v>184</v>
      </c>
      <c r="F342" s="201">
        <f>VLOOKUP($C342,'[7]2.생잔모형인구'!$C$5:$J$499,5,FALSE)</f>
        <v>181</v>
      </c>
      <c r="G342" s="201">
        <f>VLOOKUP($C342,'[7]2.생잔모형인구'!$C$5:$J$499,6,FALSE)</f>
        <v>185</v>
      </c>
      <c r="H342" s="201">
        <f>VLOOKUP($C342,'[7]2.생잔모형인구'!$C$5:$J$499,7,FALSE)</f>
        <v>189</v>
      </c>
      <c r="I342" s="201">
        <f>VLOOKUP($C342,'[7]2.생잔모형인구'!$C$5:$J$499,8,FALSE)</f>
        <v>192</v>
      </c>
      <c r="J342" s="206">
        <f>ROUND(P$5*'[7]2.생잔모형인구'!$E340,0)</f>
        <v>0</v>
      </c>
      <c r="K342" s="206">
        <f>ROUND(Q$5*'[7]2.생잔모형인구'!$E340,0)</f>
        <v>5</v>
      </c>
      <c r="L342" s="206">
        <f>ROUND(R$5*'[7]2.생잔모형인구'!$E340,0)</f>
        <v>5</v>
      </c>
      <c r="M342" s="206">
        <f>ROUND(S$5*'[7]2.생잔모형인구'!$E340,0)</f>
        <v>10</v>
      </c>
      <c r="N342" s="206">
        <f>ROUND(T$5*'[7]2.생잔모형인구'!$E340,0)</f>
        <v>10</v>
      </c>
      <c r="O342" s="206">
        <f>ROUND(U$5*'[7]2.생잔모형인구'!$E340,0)</f>
        <v>10</v>
      </c>
      <c r="P342" s="204">
        <v>0</v>
      </c>
      <c r="Q342" s="204"/>
      <c r="R342" s="206">
        <f>IF(ISERROR(VLOOKUP($C342,'2.사회적인구 행정구역별 집계'!$C$6:$M$73,2,FALSE)),0,(VLOOKUP($C342,'2.사회적인구 행정구역별 집계'!$C$6:$M$73,8,FALSE)-VLOOKUP($C342,'2.사회적인구 행정구역별 집계'!$C$6:$M$73,3,FALSE)))</f>
        <v>0</v>
      </c>
      <c r="S342" s="206">
        <f>IF(ISERROR(VLOOKUP($C342,'2.사회적인구 행정구역별 집계'!$C$6:$M$73,2,FALSE)),0,(VLOOKUP($C342,'2.사회적인구 행정구역별 집계'!$C$6:$M$73,9,FALSE)-VLOOKUP($C342,'2.사회적인구 행정구역별 집계'!$C$6:$M$73,4,FALSE)))</f>
        <v>0</v>
      </c>
      <c r="T342" s="206">
        <f>IF(ISERROR(VLOOKUP($C342,'2.사회적인구 행정구역별 집계'!$C$6:$M$73,2,FALSE)),0,(VLOOKUP($C342,'2.사회적인구 행정구역별 집계'!$C$6:$M$73,10,FALSE)-VLOOKUP($C342,'2.사회적인구 행정구역별 집계'!$C$6:$M$73,5,FALSE)))</f>
        <v>0</v>
      </c>
      <c r="U342" s="206">
        <f>IF(ISERROR(VLOOKUP($C342,'2.사회적인구 행정구역별 집계'!$C$6:$M$73,2,FALSE)),0,(VLOOKUP($C342,'2.사회적인구 행정구역별 집계'!$C$6:$M$73,11,FALSE)-VLOOKUP($C342,'2.사회적인구 행정구역별 집계'!$C$6:$M$73,6,FALSE)))</f>
        <v>0</v>
      </c>
      <c r="V342" s="189">
        <f t="shared" si="172"/>
        <v>179</v>
      </c>
      <c r="W342" s="189">
        <f t="shared" si="173"/>
        <v>179</v>
      </c>
      <c r="X342" s="189">
        <f t="shared" si="173"/>
        <v>176</v>
      </c>
      <c r="Y342" s="189">
        <f t="shared" si="174"/>
        <v>175</v>
      </c>
      <c r="Z342" s="189">
        <f t="shared" si="175"/>
        <v>179</v>
      </c>
      <c r="AA342" s="189">
        <f t="shared" si="176"/>
        <v>182</v>
      </c>
    </row>
    <row r="343" spans="1:27" ht="18" customHeight="1">
      <c r="A343" s="194" t="s">
        <v>1481</v>
      </c>
      <c r="B343" s="194" t="s">
        <v>1494</v>
      </c>
      <c r="C343" s="197" t="s">
        <v>456</v>
      </c>
      <c r="D343" s="192">
        <f>VLOOKUP($C343,'[7]2.생잔모형인구'!$C$5:$J$499,2,FALSE)</f>
        <v>148</v>
      </c>
      <c r="E343" s="201">
        <f>VLOOKUP($C343,'[7]2.생잔모형인구'!$C$5:$J$499,4,FALSE)</f>
        <v>152</v>
      </c>
      <c r="F343" s="201">
        <f>VLOOKUP($C343,'[7]2.생잔모형인구'!$C$5:$J$499,5,FALSE)</f>
        <v>150</v>
      </c>
      <c r="G343" s="201">
        <f>VLOOKUP($C343,'[7]2.생잔모형인구'!$C$5:$J$499,6,FALSE)</f>
        <v>153</v>
      </c>
      <c r="H343" s="201">
        <f>VLOOKUP($C343,'[7]2.생잔모형인구'!$C$5:$J$499,7,FALSE)</f>
        <v>156</v>
      </c>
      <c r="I343" s="201">
        <f>VLOOKUP($C343,'[7]2.생잔모형인구'!$C$5:$J$499,8,FALSE)</f>
        <v>159</v>
      </c>
      <c r="J343" s="206">
        <f>ROUND(P$5*'[7]2.생잔모형인구'!$E341,0)</f>
        <v>0</v>
      </c>
      <c r="K343" s="206">
        <f>ROUND(Q$5*'[7]2.생잔모형인구'!$E341,0)</f>
        <v>4</v>
      </c>
      <c r="L343" s="206">
        <f>ROUND(R$5*'[7]2.생잔모형인구'!$E341,0)</f>
        <v>4</v>
      </c>
      <c r="M343" s="206">
        <f>ROUND(S$5*'[7]2.생잔모형인구'!$E341,0)</f>
        <v>8</v>
      </c>
      <c r="N343" s="206">
        <f>ROUND(T$5*'[7]2.생잔모형인구'!$E341,0)</f>
        <v>8</v>
      </c>
      <c r="O343" s="206">
        <f>ROUND(U$5*'[7]2.생잔모형인구'!$E341,0)</f>
        <v>8</v>
      </c>
      <c r="P343" s="204">
        <v>0</v>
      </c>
      <c r="Q343" s="204"/>
      <c r="R343" s="206">
        <f>IF(ISERROR(VLOOKUP($C343,'2.사회적인구 행정구역별 집계'!$C$6:$M$73,2,FALSE)),0,(VLOOKUP($C343,'2.사회적인구 행정구역별 집계'!$C$6:$M$73,8,FALSE)-VLOOKUP($C343,'2.사회적인구 행정구역별 집계'!$C$6:$M$73,3,FALSE)))</f>
        <v>0</v>
      </c>
      <c r="S343" s="206">
        <f>IF(ISERROR(VLOOKUP($C343,'2.사회적인구 행정구역별 집계'!$C$6:$M$73,2,FALSE)),0,(VLOOKUP($C343,'2.사회적인구 행정구역별 집계'!$C$6:$M$73,9,FALSE)-VLOOKUP($C343,'2.사회적인구 행정구역별 집계'!$C$6:$M$73,4,FALSE)))</f>
        <v>0</v>
      </c>
      <c r="T343" s="206">
        <f>IF(ISERROR(VLOOKUP($C343,'2.사회적인구 행정구역별 집계'!$C$6:$M$73,2,FALSE)),0,(VLOOKUP($C343,'2.사회적인구 행정구역별 집계'!$C$6:$M$73,10,FALSE)-VLOOKUP($C343,'2.사회적인구 행정구역별 집계'!$C$6:$M$73,5,FALSE)))</f>
        <v>0</v>
      </c>
      <c r="U343" s="206">
        <f>IF(ISERROR(VLOOKUP($C343,'2.사회적인구 행정구역별 집계'!$C$6:$M$73,2,FALSE)),0,(VLOOKUP($C343,'2.사회적인구 행정구역별 집계'!$C$6:$M$73,11,FALSE)-VLOOKUP($C343,'2.사회적인구 행정구역별 집계'!$C$6:$M$73,6,FALSE)))</f>
        <v>0</v>
      </c>
      <c r="V343" s="189">
        <f t="shared" si="172"/>
        <v>148</v>
      </c>
      <c r="W343" s="189">
        <f t="shared" si="173"/>
        <v>148</v>
      </c>
      <c r="X343" s="189">
        <f t="shared" si="173"/>
        <v>146</v>
      </c>
      <c r="Y343" s="189">
        <f t="shared" si="174"/>
        <v>145</v>
      </c>
      <c r="Z343" s="189">
        <f t="shared" si="175"/>
        <v>148</v>
      </c>
      <c r="AA343" s="189">
        <f t="shared" si="176"/>
        <v>151</v>
      </c>
    </row>
    <row r="344" spans="1:27" ht="18" customHeight="1">
      <c r="A344" s="194" t="s">
        <v>1481</v>
      </c>
      <c r="B344" s="194" t="s">
        <v>1495</v>
      </c>
      <c r="C344" s="197" t="s">
        <v>457</v>
      </c>
      <c r="D344" s="192">
        <f>VLOOKUP($C344,'[7]2.생잔모형인구'!$C$5:$J$499,2,FALSE)</f>
        <v>191</v>
      </c>
      <c r="E344" s="201">
        <f>VLOOKUP($C344,'[7]2.생잔모형인구'!$C$5:$J$499,4,FALSE)</f>
        <v>196</v>
      </c>
      <c r="F344" s="201">
        <f>VLOOKUP($C344,'[7]2.생잔모형인구'!$C$5:$J$499,5,FALSE)</f>
        <v>193</v>
      </c>
      <c r="G344" s="201">
        <f>VLOOKUP($C344,'[7]2.생잔모형인구'!$C$5:$J$499,6,FALSE)</f>
        <v>197</v>
      </c>
      <c r="H344" s="201">
        <f>VLOOKUP($C344,'[7]2.생잔모형인구'!$C$5:$J$499,7,FALSE)</f>
        <v>202</v>
      </c>
      <c r="I344" s="201">
        <f>VLOOKUP($C344,'[7]2.생잔모형인구'!$C$5:$J$499,8,FALSE)</f>
        <v>205</v>
      </c>
      <c r="J344" s="206">
        <f>ROUND(P$5*'[7]2.생잔모형인구'!$E342,0)</f>
        <v>0</v>
      </c>
      <c r="K344" s="206">
        <f>ROUND(Q$5*'[7]2.생잔모형인구'!$E342,0)</f>
        <v>5</v>
      </c>
      <c r="L344" s="206">
        <f>ROUND(R$5*'[7]2.생잔모형인구'!$E342,0)</f>
        <v>5</v>
      </c>
      <c r="M344" s="206">
        <f>ROUND(S$5*'[7]2.생잔모형인구'!$E342,0)</f>
        <v>11</v>
      </c>
      <c r="N344" s="206">
        <f>ROUND(T$5*'[7]2.생잔모형인구'!$E342,0)</f>
        <v>11</v>
      </c>
      <c r="O344" s="206">
        <f>ROUND(U$5*'[7]2.생잔모형인구'!$E342,0)</f>
        <v>11</v>
      </c>
      <c r="P344" s="204">
        <v>0</v>
      </c>
      <c r="Q344" s="204"/>
      <c r="R344" s="206">
        <f>IF(ISERROR(VLOOKUP($C344,'2.사회적인구 행정구역별 집계'!$C$6:$M$73,2,FALSE)),0,(VLOOKUP($C344,'2.사회적인구 행정구역별 집계'!$C$6:$M$73,8,FALSE)-VLOOKUP($C344,'2.사회적인구 행정구역별 집계'!$C$6:$M$73,3,FALSE)))</f>
        <v>0</v>
      </c>
      <c r="S344" s="206">
        <f>IF(ISERROR(VLOOKUP($C344,'2.사회적인구 행정구역별 집계'!$C$6:$M$73,2,FALSE)),0,(VLOOKUP($C344,'2.사회적인구 행정구역별 집계'!$C$6:$M$73,9,FALSE)-VLOOKUP($C344,'2.사회적인구 행정구역별 집계'!$C$6:$M$73,4,FALSE)))</f>
        <v>0</v>
      </c>
      <c r="T344" s="206">
        <f>IF(ISERROR(VLOOKUP($C344,'2.사회적인구 행정구역별 집계'!$C$6:$M$73,2,FALSE)),0,(VLOOKUP($C344,'2.사회적인구 행정구역별 집계'!$C$6:$M$73,10,FALSE)-VLOOKUP($C344,'2.사회적인구 행정구역별 집계'!$C$6:$M$73,5,FALSE)))</f>
        <v>0</v>
      </c>
      <c r="U344" s="206">
        <f>IF(ISERROR(VLOOKUP($C344,'2.사회적인구 행정구역별 집계'!$C$6:$M$73,2,FALSE)),0,(VLOOKUP($C344,'2.사회적인구 행정구역별 집계'!$C$6:$M$73,11,FALSE)-VLOOKUP($C344,'2.사회적인구 행정구역별 집계'!$C$6:$M$73,6,FALSE)))</f>
        <v>0</v>
      </c>
      <c r="V344" s="189">
        <f t="shared" si="172"/>
        <v>191</v>
      </c>
      <c r="W344" s="189">
        <f t="shared" si="173"/>
        <v>191</v>
      </c>
      <c r="X344" s="189">
        <f t="shared" si="173"/>
        <v>188</v>
      </c>
      <c r="Y344" s="189">
        <f t="shared" si="174"/>
        <v>186</v>
      </c>
      <c r="Z344" s="189">
        <f t="shared" si="175"/>
        <v>191</v>
      </c>
      <c r="AA344" s="189">
        <f t="shared" si="176"/>
        <v>194</v>
      </c>
    </row>
    <row r="345" spans="1:27" ht="18" customHeight="1">
      <c r="A345" s="194" t="s">
        <v>1481</v>
      </c>
      <c r="B345" s="194" t="s">
        <v>1495</v>
      </c>
      <c r="C345" s="197" t="s">
        <v>458</v>
      </c>
      <c r="D345" s="192">
        <f>VLOOKUP($C345,'[7]2.생잔모형인구'!$C$5:$J$499,2,FALSE)</f>
        <v>132</v>
      </c>
      <c r="E345" s="201">
        <f>VLOOKUP($C345,'[7]2.생잔모형인구'!$C$5:$J$499,4,FALSE)</f>
        <v>136</v>
      </c>
      <c r="F345" s="201">
        <f>VLOOKUP($C345,'[7]2.생잔모형인구'!$C$5:$J$499,5,FALSE)</f>
        <v>134</v>
      </c>
      <c r="G345" s="201">
        <f>VLOOKUP($C345,'[7]2.생잔모형인구'!$C$5:$J$499,6,FALSE)</f>
        <v>136</v>
      </c>
      <c r="H345" s="201">
        <f>VLOOKUP($C345,'[7]2.생잔모형인구'!$C$5:$J$499,7,FALSE)</f>
        <v>139</v>
      </c>
      <c r="I345" s="201">
        <f>VLOOKUP($C345,'[7]2.생잔모형인구'!$C$5:$J$499,8,FALSE)</f>
        <v>142</v>
      </c>
      <c r="J345" s="206">
        <f>ROUND(P$5*'[7]2.생잔모형인구'!$E343,0)</f>
        <v>0</v>
      </c>
      <c r="K345" s="206">
        <f>ROUND(Q$5*'[7]2.생잔모형인구'!$E343,0)</f>
        <v>3</v>
      </c>
      <c r="L345" s="206">
        <f>ROUND(R$5*'[7]2.생잔모형인구'!$E343,0)</f>
        <v>3</v>
      </c>
      <c r="M345" s="206">
        <f>ROUND(S$5*'[7]2.생잔모형인구'!$E343,0)</f>
        <v>8</v>
      </c>
      <c r="N345" s="206">
        <f>ROUND(T$5*'[7]2.생잔모형인구'!$E343,0)</f>
        <v>8</v>
      </c>
      <c r="O345" s="206">
        <f>ROUND(U$5*'[7]2.생잔모형인구'!$E343,0)</f>
        <v>8</v>
      </c>
      <c r="P345" s="204">
        <v>0</v>
      </c>
      <c r="Q345" s="204"/>
      <c r="R345" s="206">
        <f>IF(ISERROR(VLOOKUP($C345,'2.사회적인구 행정구역별 집계'!$C$6:$M$73,2,FALSE)),0,(VLOOKUP($C345,'2.사회적인구 행정구역별 집계'!$C$6:$M$73,8,FALSE)-VLOOKUP($C345,'2.사회적인구 행정구역별 집계'!$C$6:$M$73,3,FALSE)))</f>
        <v>0</v>
      </c>
      <c r="S345" s="206">
        <f>IF(ISERROR(VLOOKUP($C345,'2.사회적인구 행정구역별 집계'!$C$6:$M$73,2,FALSE)),0,(VLOOKUP($C345,'2.사회적인구 행정구역별 집계'!$C$6:$M$73,9,FALSE)-VLOOKUP($C345,'2.사회적인구 행정구역별 집계'!$C$6:$M$73,4,FALSE)))</f>
        <v>0</v>
      </c>
      <c r="T345" s="206">
        <f>IF(ISERROR(VLOOKUP($C345,'2.사회적인구 행정구역별 집계'!$C$6:$M$73,2,FALSE)),0,(VLOOKUP($C345,'2.사회적인구 행정구역별 집계'!$C$6:$M$73,10,FALSE)-VLOOKUP($C345,'2.사회적인구 행정구역별 집계'!$C$6:$M$73,5,FALSE)))</f>
        <v>0</v>
      </c>
      <c r="U345" s="206">
        <f>IF(ISERROR(VLOOKUP($C345,'2.사회적인구 행정구역별 집계'!$C$6:$M$73,2,FALSE)),0,(VLOOKUP($C345,'2.사회적인구 행정구역별 집계'!$C$6:$M$73,11,FALSE)-VLOOKUP($C345,'2.사회적인구 행정구역별 집계'!$C$6:$M$73,6,FALSE)))</f>
        <v>0</v>
      </c>
      <c r="V345" s="189">
        <f t="shared" si="172"/>
        <v>132</v>
      </c>
      <c r="W345" s="189">
        <f t="shared" si="173"/>
        <v>133</v>
      </c>
      <c r="X345" s="189">
        <f t="shared" si="173"/>
        <v>131</v>
      </c>
      <c r="Y345" s="189">
        <f t="shared" si="174"/>
        <v>128</v>
      </c>
      <c r="Z345" s="189">
        <f t="shared" si="175"/>
        <v>131</v>
      </c>
      <c r="AA345" s="189">
        <f t="shared" si="176"/>
        <v>134</v>
      </c>
    </row>
    <row r="346" spans="1:27" ht="18" customHeight="1">
      <c r="A346" s="194" t="s">
        <v>1481</v>
      </c>
      <c r="B346" s="194" t="s">
        <v>1495</v>
      </c>
      <c r="C346" s="197" t="s">
        <v>459</v>
      </c>
      <c r="D346" s="192">
        <f>VLOOKUP($C346,'[7]2.생잔모형인구'!$C$5:$J$499,2,FALSE)</f>
        <v>72</v>
      </c>
      <c r="E346" s="201">
        <f>VLOOKUP($C346,'[7]2.생잔모형인구'!$C$5:$J$499,4,FALSE)</f>
        <v>74</v>
      </c>
      <c r="F346" s="201">
        <f>VLOOKUP($C346,'[7]2.생잔모형인구'!$C$5:$J$499,5,FALSE)</f>
        <v>73</v>
      </c>
      <c r="G346" s="201">
        <f>VLOOKUP($C346,'[7]2.생잔모형인구'!$C$5:$J$499,6,FALSE)</f>
        <v>74</v>
      </c>
      <c r="H346" s="201">
        <f>VLOOKUP($C346,'[7]2.생잔모형인구'!$C$5:$J$499,7,FALSE)</f>
        <v>76</v>
      </c>
      <c r="I346" s="201">
        <f>VLOOKUP($C346,'[7]2.생잔모형인구'!$C$5:$J$499,8,FALSE)</f>
        <v>77</v>
      </c>
      <c r="J346" s="206">
        <f>ROUND(P$5*'[7]2.생잔모형인구'!$E344,0)</f>
        <v>0</v>
      </c>
      <c r="K346" s="206">
        <f>ROUND(Q$5*'[7]2.생잔모형인구'!$E344,0)</f>
        <v>2</v>
      </c>
      <c r="L346" s="206">
        <f>ROUND(R$5*'[7]2.생잔모형인구'!$E344,0)</f>
        <v>2</v>
      </c>
      <c r="M346" s="206">
        <f>ROUND(S$5*'[7]2.생잔모형인구'!$E344,0)</f>
        <v>4</v>
      </c>
      <c r="N346" s="206">
        <f>ROUND(T$5*'[7]2.생잔모형인구'!$E344,0)</f>
        <v>4</v>
      </c>
      <c r="O346" s="206">
        <f>ROUND(U$5*'[7]2.생잔모형인구'!$E344,0)</f>
        <v>4</v>
      </c>
      <c r="P346" s="204">
        <v>0</v>
      </c>
      <c r="Q346" s="204"/>
      <c r="R346" s="206">
        <f>IF(ISERROR(VLOOKUP($C346,'2.사회적인구 행정구역별 집계'!$C$6:$M$73,2,FALSE)),0,(VLOOKUP($C346,'2.사회적인구 행정구역별 집계'!$C$6:$M$73,8,FALSE)-VLOOKUP($C346,'2.사회적인구 행정구역별 집계'!$C$6:$M$73,3,FALSE)))</f>
        <v>0</v>
      </c>
      <c r="S346" s="206">
        <f>IF(ISERROR(VLOOKUP($C346,'2.사회적인구 행정구역별 집계'!$C$6:$M$73,2,FALSE)),0,(VLOOKUP($C346,'2.사회적인구 행정구역별 집계'!$C$6:$M$73,9,FALSE)-VLOOKUP($C346,'2.사회적인구 행정구역별 집계'!$C$6:$M$73,4,FALSE)))</f>
        <v>0</v>
      </c>
      <c r="T346" s="206">
        <f>IF(ISERROR(VLOOKUP($C346,'2.사회적인구 행정구역별 집계'!$C$6:$M$73,2,FALSE)),0,(VLOOKUP($C346,'2.사회적인구 행정구역별 집계'!$C$6:$M$73,10,FALSE)-VLOOKUP($C346,'2.사회적인구 행정구역별 집계'!$C$6:$M$73,5,FALSE)))</f>
        <v>0</v>
      </c>
      <c r="U346" s="206">
        <f>IF(ISERROR(VLOOKUP($C346,'2.사회적인구 행정구역별 집계'!$C$6:$M$73,2,FALSE)),0,(VLOOKUP($C346,'2.사회적인구 행정구역별 집계'!$C$6:$M$73,11,FALSE)-VLOOKUP($C346,'2.사회적인구 행정구역별 집계'!$C$6:$M$73,6,FALSE)))</f>
        <v>0</v>
      </c>
      <c r="V346" s="189">
        <f t="shared" si="172"/>
        <v>72</v>
      </c>
      <c r="W346" s="189">
        <f t="shared" si="173"/>
        <v>72</v>
      </c>
      <c r="X346" s="189">
        <f t="shared" si="173"/>
        <v>71</v>
      </c>
      <c r="Y346" s="189">
        <f t="shared" si="174"/>
        <v>70</v>
      </c>
      <c r="Z346" s="189">
        <f t="shared" si="175"/>
        <v>72</v>
      </c>
      <c r="AA346" s="189">
        <f t="shared" si="176"/>
        <v>73</v>
      </c>
    </row>
    <row r="347" spans="1:27" ht="18" customHeight="1">
      <c r="A347" s="194" t="s">
        <v>1481</v>
      </c>
      <c r="B347" s="194" t="s">
        <v>1496</v>
      </c>
      <c r="C347" s="197" t="s">
        <v>460</v>
      </c>
      <c r="D347" s="192">
        <f>VLOOKUP($C347,'[7]2.생잔모형인구'!$C$5:$J$499,2,FALSE)</f>
        <v>280</v>
      </c>
      <c r="E347" s="201">
        <f>VLOOKUP($C347,'[7]2.생잔모형인구'!$C$5:$J$499,4,FALSE)</f>
        <v>288</v>
      </c>
      <c r="F347" s="201">
        <f>VLOOKUP($C347,'[7]2.생잔모형인구'!$C$5:$J$499,5,FALSE)</f>
        <v>283</v>
      </c>
      <c r="G347" s="201">
        <f>VLOOKUP($C347,'[7]2.생잔모형인구'!$C$5:$J$499,6,FALSE)</f>
        <v>289</v>
      </c>
      <c r="H347" s="201">
        <f>VLOOKUP($C347,'[7]2.생잔모형인구'!$C$5:$J$499,7,FALSE)</f>
        <v>296</v>
      </c>
      <c r="I347" s="201">
        <f>VLOOKUP($C347,'[7]2.생잔모형인구'!$C$5:$J$499,8,FALSE)</f>
        <v>301</v>
      </c>
      <c r="J347" s="206">
        <f>ROUND(P$5*'[7]2.생잔모형인구'!$E345,0)</f>
        <v>0</v>
      </c>
      <c r="K347" s="206">
        <f>ROUND(Q$5*'[7]2.생잔모형인구'!$E345,0)</f>
        <v>7</v>
      </c>
      <c r="L347" s="206">
        <f>ROUND(R$5*'[7]2.생잔모형인구'!$E345,0)</f>
        <v>7</v>
      </c>
      <c r="M347" s="206">
        <f>ROUND(S$5*'[7]2.생잔모형인구'!$E345,0)</f>
        <v>16</v>
      </c>
      <c r="N347" s="206">
        <f>ROUND(T$5*'[7]2.생잔모형인구'!$E345,0)</f>
        <v>16</v>
      </c>
      <c r="O347" s="206">
        <f>ROUND(U$5*'[7]2.생잔모형인구'!$E345,0)</f>
        <v>16</v>
      </c>
      <c r="P347" s="204">
        <v>0</v>
      </c>
      <c r="Q347" s="204"/>
      <c r="R347" s="206">
        <f>IF(ISERROR(VLOOKUP($C347,'2.사회적인구 행정구역별 집계'!$C$6:$M$73,2,FALSE)),0,(VLOOKUP($C347,'2.사회적인구 행정구역별 집계'!$C$6:$M$73,8,FALSE)-VLOOKUP($C347,'2.사회적인구 행정구역별 집계'!$C$6:$M$73,3,FALSE)))</f>
        <v>0</v>
      </c>
      <c r="S347" s="206">
        <f>IF(ISERROR(VLOOKUP($C347,'2.사회적인구 행정구역별 집계'!$C$6:$M$73,2,FALSE)),0,(VLOOKUP($C347,'2.사회적인구 행정구역별 집계'!$C$6:$M$73,9,FALSE)-VLOOKUP($C347,'2.사회적인구 행정구역별 집계'!$C$6:$M$73,4,FALSE)))</f>
        <v>0</v>
      </c>
      <c r="T347" s="206">
        <f>IF(ISERROR(VLOOKUP($C347,'2.사회적인구 행정구역별 집계'!$C$6:$M$73,2,FALSE)),0,(VLOOKUP($C347,'2.사회적인구 행정구역별 집계'!$C$6:$M$73,10,FALSE)-VLOOKUP($C347,'2.사회적인구 행정구역별 집계'!$C$6:$M$73,5,FALSE)))</f>
        <v>0</v>
      </c>
      <c r="U347" s="206">
        <f>IF(ISERROR(VLOOKUP($C347,'2.사회적인구 행정구역별 집계'!$C$6:$M$73,2,FALSE)),0,(VLOOKUP($C347,'2.사회적인구 행정구역별 집계'!$C$6:$M$73,11,FALSE)-VLOOKUP($C347,'2.사회적인구 행정구역별 집계'!$C$6:$M$73,6,FALSE)))</f>
        <v>0</v>
      </c>
      <c r="V347" s="189">
        <f t="shared" si="172"/>
        <v>280</v>
      </c>
      <c r="W347" s="189">
        <f t="shared" si="173"/>
        <v>281</v>
      </c>
      <c r="X347" s="189">
        <f t="shared" si="173"/>
        <v>276</v>
      </c>
      <c r="Y347" s="189">
        <f t="shared" si="174"/>
        <v>273</v>
      </c>
      <c r="Z347" s="189">
        <f t="shared" si="175"/>
        <v>280</v>
      </c>
      <c r="AA347" s="189">
        <f t="shared" si="176"/>
        <v>285</v>
      </c>
    </row>
    <row r="348" spans="1:27" ht="18" customHeight="1">
      <c r="A348" s="194" t="s">
        <v>1481</v>
      </c>
      <c r="B348" s="194" t="s">
        <v>1496</v>
      </c>
      <c r="C348" s="197" t="s">
        <v>461</v>
      </c>
      <c r="D348" s="192">
        <f>VLOOKUP($C348,'[7]2.생잔모형인구'!$C$5:$J$499,2,FALSE)</f>
        <v>328</v>
      </c>
      <c r="E348" s="201">
        <f>VLOOKUP($C348,'[7]2.생잔모형인구'!$C$5:$J$499,4,FALSE)</f>
        <v>337</v>
      </c>
      <c r="F348" s="201">
        <f>VLOOKUP($C348,'[7]2.생잔모형인구'!$C$5:$J$499,5,FALSE)</f>
        <v>332</v>
      </c>
      <c r="G348" s="201">
        <f>VLOOKUP($C348,'[7]2.생잔모형인구'!$C$5:$J$499,6,FALSE)</f>
        <v>339</v>
      </c>
      <c r="H348" s="201">
        <f>VLOOKUP($C348,'[7]2.생잔모형인구'!$C$5:$J$499,7,FALSE)</f>
        <v>346</v>
      </c>
      <c r="I348" s="201">
        <f>VLOOKUP($C348,'[7]2.생잔모형인구'!$C$5:$J$499,8,FALSE)</f>
        <v>352</v>
      </c>
      <c r="J348" s="206">
        <f>ROUND(P$5*'[7]2.생잔모형인구'!$E346,0)</f>
        <v>0</v>
      </c>
      <c r="K348" s="206">
        <f>ROUND(Q$5*'[7]2.생잔모형인구'!$E346,0)</f>
        <v>8</v>
      </c>
      <c r="L348" s="206">
        <f>ROUND(R$5*'[7]2.생잔모형인구'!$E346,0)</f>
        <v>8</v>
      </c>
      <c r="M348" s="206">
        <f>ROUND(S$5*'[7]2.생잔모형인구'!$E346,0)</f>
        <v>19</v>
      </c>
      <c r="N348" s="206">
        <f>ROUND(T$5*'[7]2.생잔모형인구'!$E346,0)</f>
        <v>19</v>
      </c>
      <c r="O348" s="206">
        <f>ROUND(U$5*'[7]2.생잔모형인구'!$E346,0)</f>
        <v>19</v>
      </c>
      <c r="P348" s="204">
        <v>0</v>
      </c>
      <c r="Q348" s="204"/>
      <c r="R348" s="206">
        <f>IF(ISERROR(VLOOKUP($C348,'2.사회적인구 행정구역별 집계'!$C$6:$M$73,2,FALSE)),0,(VLOOKUP($C348,'2.사회적인구 행정구역별 집계'!$C$6:$M$73,8,FALSE)-VLOOKUP($C348,'2.사회적인구 행정구역별 집계'!$C$6:$M$73,3,FALSE)))</f>
        <v>0</v>
      </c>
      <c r="S348" s="206">
        <f>IF(ISERROR(VLOOKUP($C348,'2.사회적인구 행정구역별 집계'!$C$6:$M$73,2,FALSE)),0,(VLOOKUP($C348,'2.사회적인구 행정구역별 집계'!$C$6:$M$73,9,FALSE)-VLOOKUP($C348,'2.사회적인구 행정구역별 집계'!$C$6:$M$73,4,FALSE)))</f>
        <v>0</v>
      </c>
      <c r="T348" s="206">
        <f>IF(ISERROR(VLOOKUP($C348,'2.사회적인구 행정구역별 집계'!$C$6:$M$73,2,FALSE)),0,(VLOOKUP($C348,'2.사회적인구 행정구역별 집계'!$C$6:$M$73,10,FALSE)-VLOOKUP($C348,'2.사회적인구 행정구역별 집계'!$C$6:$M$73,5,FALSE)))</f>
        <v>0</v>
      </c>
      <c r="U348" s="206">
        <f>IF(ISERROR(VLOOKUP($C348,'2.사회적인구 행정구역별 집계'!$C$6:$M$73,2,FALSE)),0,(VLOOKUP($C348,'2.사회적인구 행정구역별 집계'!$C$6:$M$73,11,FALSE)-VLOOKUP($C348,'2.사회적인구 행정구역별 집계'!$C$6:$M$73,6,FALSE)))</f>
        <v>0</v>
      </c>
      <c r="V348" s="189">
        <f t="shared" si="172"/>
        <v>328</v>
      </c>
      <c r="W348" s="189">
        <f t="shared" si="173"/>
        <v>329</v>
      </c>
      <c r="X348" s="189">
        <f t="shared" si="173"/>
        <v>324</v>
      </c>
      <c r="Y348" s="189">
        <f t="shared" si="174"/>
        <v>320</v>
      </c>
      <c r="Z348" s="189">
        <f t="shared" si="175"/>
        <v>327</v>
      </c>
      <c r="AA348" s="189">
        <f t="shared" si="176"/>
        <v>333</v>
      </c>
    </row>
    <row r="349" spans="1:27" ht="18" customHeight="1">
      <c r="A349" s="194" t="s">
        <v>1481</v>
      </c>
      <c r="B349" s="194" t="s">
        <v>1497</v>
      </c>
      <c r="C349" s="197" t="s">
        <v>462</v>
      </c>
      <c r="D349" s="192">
        <f>VLOOKUP($C349,'[7]2.생잔모형인구'!$C$5:$J$499,2,FALSE)</f>
        <v>94</v>
      </c>
      <c r="E349" s="201">
        <f>VLOOKUP($C349,'[7]2.생잔모형인구'!$C$5:$J$499,4,FALSE)</f>
        <v>97</v>
      </c>
      <c r="F349" s="201">
        <f>VLOOKUP($C349,'[7]2.생잔모형인구'!$C$5:$J$499,5,FALSE)</f>
        <v>95</v>
      </c>
      <c r="G349" s="201">
        <f>VLOOKUP($C349,'[7]2.생잔모형인구'!$C$5:$J$499,6,FALSE)</f>
        <v>97</v>
      </c>
      <c r="H349" s="201">
        <f>VLOOKUP($C349,'[7]2.생잔모형인구'!$C$5:$J$499,7,FALSE)</f>
        <v>99</v>
      </c>
      <c r="I349" s="201">
        <f>VLOOKUP($C349,'[7]2.생잔모형인구'!$C$5:$J$499,8,FALSE)</f>
        <v>101</v>
      </c>
      <c r="J349" s="206">
        <f>ROUND(P$5*'[7]2.생잔모형인구'!$E347,0)</f>
        <v>0</v>
      </c>
      <c r="K349" s="206">
        <f>ROUND(Q$5*'[7]2.생잔모형인구'!$E347,0)</f>
        <v>2</v>
      </c>
      <c r="L349" s="206">
        <f>ROUND(R$5*'[7]2.생잔모형인구'!$E347,0)</f>
        <v>2</v>
      </c>
      <c r="M349" s="206">
        <f>ROUND(S$5*'[7]2.생잔모형인구'!$E347,0)</f>
        <v>5</v>
      </c>
      <c r="N349" s="206">
        <f>ROUND(T$5*'[7]2.생잔모형인구'!$E347,0)</f>
        <v>5</v>
      </c>
      <c r="O349" s="206">
        <f>ROUND(U$5*'[7]2.생잔모형인구'!$E347,0)</f>
        <v>5</v>
      </c>
      <c r="P349" s="204">
        <v>0</v>
      </c>
      <c r="Q349" s="204"/>
      <c r="R349" s="206">
        <f>IF(ISERROR(VLOOKUP($C349,'2.사회적인구 행정구역별 집계'!$C$6:$M$73,2,FALSE)),0,(VLOOKUP($C349,'2.사회적인구 행정구역별 집계'!$C$6:$M$73,8,FALSE)-VLOOKUP($C349,'2.사회적인구 행정구역별 집계'!$C$6:$M$73,3,FALSE)))</f>
        <v>0</v>
      </c>
      <c r="S349" s="206">
        <f>IF(ISERROR(VLOOKUP($C349,'2.사회적인구 행정구역별 집계'!$C$6:$M$73,2,FALSE)),0,(VLOOKUP($C349,'2.사회적인구 행정구역별 집계'!$C$6:$M$73,9,FALSE)-VLOOKUP($C349,'2.사회적인구 행정구역별 집계'!$C$6:$M$73,4,FALSE)))</f>
        <v>0</v>
      </c>
      <c r="T349" s="206">
        <f>IF(ISERROR(VLOOKUP($C349,'2.사회적인구 행정구역별 집계'!$C$6:$M$73,2,FALSE)),0,(VLOOKUP($C349,'2.사회적인구 행정구역별 집계'!$C$6:$M$73,10,FALSE)-VLOOKUP($C349,'2.사회적인구 행정구역별 집계'!$C$6:$M$73,5,FALSE)))</f>
        <v>0</v>
      </c>
      <c r="U349" s="206">
        <f>IF(ISERROR(VLOOKUP($C349,'2.사회적인구 행정구역별 집계'!$C$6:$M$73,2,FALSE)),0,(VLOOKUP($C349,'2.사회적인구 행정구역별 집계'!$C$6:$M$73,11,FALSE)-VLOOKUP($C349,'2.사회적인구 행정구역별 집계'!$C$6:$M$73,6,FALSE)))</f>
        <v>0</v>
      </c>
      <c r="V349" s="189">
        <f t="shared" si="172"/>
        <v>94</v>
      </c>
      <c r="W349" s="189">
        <f t="shared" si="173"/>
        <v>95</v>
      </c>
      <c r="X349" s="189">
        <f t="shared" si="173"/>
        <v>93</v>
      </c>
      <c r="Y349" s="189">
        <f t="shared" si="174"/>
        <v>92</v>
      </c>
      <c r="Z349" s="189">
        <f t="shared" si="175"/>
        <v>94</v>
      </c>
      <c r="AA349" s="189">
        <f t="shared" si="176"/>
        <v>96</v>
      </c>
    </row>
    <row r="350" spans="1:27" ht="18" customHeight="1">
      <c r="A350" s="194" t="s">
        <v>1481</v>
      </c>
      <c r="B350" s="194" t="s">
        <v>1497</v>
      </c>
      <c r="C350" s="197" t="s">
        <v>463</v>
      </c>
      <c r="D350" s="192">
        <f>VLOOKUP($C350,'[7]2.생잔모형인구'!$C$5:$J$499,2,FALSE)</f>
        <v>177</v>
      </c>
      <c r="E350" s="201">
        <f>VLOOKUP($C350,'[7]2.생잔모형인구'!$C$5:$J$499,4,FALSE)</f>
        <v>182</v>
      </c>
      <c r="F350" s="201">
        <f>VLOOKUP($C350,'[7]2.생잔모형인구'!$C$5:$J$499,5,FALSE)</f>
        <v>179</v>
      </c>
      <c r="G350" s="201">
        <f>VLOOKUP($C350,'[7]2.생잔모형인구'!$C$5:$J$499,6,FALSE)</f>
        <v>183</v>
      </c>
      <c r="H350" s="201">
        <f>VLOOKUP($C350,'[7]2.생잔모형인구'!$C$5:$J$499,7,FALSE)</f>
        <v>187</v>
      </c>
      <c r="I350" s="201">
        <f>VLOOKUP($C350,'[7]2.생잔모형인구'!$C$5:$J$499,8,FALSE)</f>
        <v>190</v>
      </c>
      <c r="J350" s="206">
        <f>ROUND(P$5*'[7]2.생잔모형인구'!$E348,0)</f>
        <v>0</v>
      </c>
      <c r="K350" s="206">
        <f>ROUND(Q$5*'[7]2.생잔모형인구'!$E348,0)</f>
        <v>5</v>
      </c>
      <c r="L350" s="206">
        <f>ROUND(R$5*'[7]2.생잔모형인구'!$E348,0)</f>
        <v>5</v>
      </c>
      <c r="M350" s="206">
        <f>ROUND(S$5*'[7]2.생잔모형인구'!$E348,0)</f>
        <v>10</v>
      </c>
      <c r="N350" s="206">
        <f>ROUND(T$5*'[7]2.생잔모형인구'!$E348,0)</f>
        <v>10</v>
      </c>
      <c r="O350" s="206">
        <f>ROUND(U$5*'[7]2.생잔모형인구'!$E348,0)</f>
        <v>10</v>
      </c>
      <c r="P350" s="204">
        <v>0</v>
      </c>
      <c r="Q350" s="204"/>
      <c r="R350" s="206">
        <f>IF(ISERROR(VLOOKUP($C350,'2.사회적인구 행정구역별 집계'!$C$6:$M$73,2,FALSE)),0,(VLOOKUP($C350,'2.사회적인구 행정구역별 집계'!$C$6:$M$73,8,FALSE)-VLOOKUP($C350,'2.사회적인구 행정구역별 집계'!$C$6:$M$73,3,FALSE)))</f>
        <v>0</v>
      </c>
      <c r="S350" s="206">
        <f>IF(ISERROR(VLOOKUP($C350,'2.사회적인구 행정구역별 집계'!$C$6:$M$73,2,FALSE)),0,(VLOOKUP($C350,'2.사회적인구 행정구역별 집계'!$C$6:$M$73,9,FALSE)-VLOOKUP($C350,'2.사회적인구 행정구역별 집계'!$C$6:$M$73,4,FALSE)))</f>
        <v>0</v>
      </c>
      <c r="T350" s="206">
        <f>IF(ISERROR(VLOOKUP($C350,'2.사회적인구 행정구역별 집계'!$C$6:$M$73,2,FALSE)),0,(VLOOKUP($C350,'2.사회적인구 행정구역별 집계'!$C$6:$M$73,10,FALSE)-VLOOKUP($C350,'2.사회적인구 행정구역별 집계'!$C$6:$M$73,5,FALSE)))</f>
        <v>0</v>
      </c>
      <c r="U350" s="206">
        <f>IF(ISERROR(VLOOKUP($C350,'2.사회적인구 행정구역별 집계'!$C$6:$M$73,2,FALSE)),0,(VLOOKUP($C350,'2.사회적인구 행정구역별 집계'!$C$6:$M$73,11,FALSE)-VLOOKUP($C350,'2.사회적인구 행정구역별 집계'!$C$6:$M$73,6,FALSE)))</f>
        <v>0</v>
      </c>
      <c r="V350" s="189">
        <f t="shared" si="172"/>
        <v>177</v>
      </c>
      <c r="W350" s="189">
        <f t="shared" si="173"/>
        <v>177</v>
      </c>
      <c r="X350" s="189">
        <f t="shared" si="173"/>
        <v>174</v>
      </c>
      <c r="Y350" s="189">
        <f t="shared" si="174"/>
        <v>173</v>
      </c>
      <c r="Z350" s="189">
        <f t="shared" si="175"/>
        <v>177</v>
      </c>
      <c r="AA350" s="189">
        <f t="shared" si="176"/>
        <v>180</v>
      </c>
    </row>
    <row r="351" spans="1:27" ht="18" customHeight="1">
      <c r="A351" s="194" t="s">
        <v>1481</v>
      </c>
      <c r="B351" s="194" t="s">
        <v>1498</v>
      </c>
      <c r="C351" s="197" t="s">
        <v>464</v>
      </c>
      <c r="D351" s="192">
        <f>VLOOKUP($C351,'[7]2.생잔모형인구'!$C$5:$J$499,2,FALSE)</f>
        <v>87</v>
      </c>
      <c r="E351" s="201">
        <f>VLOOKUP($C351,'[7]2.생잔모형인구'!$C$5:$J$499,4,FALSE)</f>
        <v>89</v>
      </c>
      <c r="F351" s="201">
        <f>VLOOKUP($C351,'[7]2.생잔모형인구'!$C$5:$J$499,5,FALSE)</f>
        <v>88</v>
      </c>
      <c r="G351" s="201">
        <f>VLOOKUP($C351,'[7]2.생잔모형인구'!$C$5:$J$499,6,FALSE)</f>
        <v>90</v>
      </c>
      <c r="H351" s="201">
        <f>VLOOKUP($C351,'[7]2.생잔모형인구'!$C$5:$J$499,7,FALSE)</f>
        <v>92</v>
      </c>
      <c r="I351" s="201">
        <f>VLOOKUP($C351,'[7]2.생잔모형인구'!$C$5:$J$499,8,FALSE)</f>
        <v>93</v>
      </c>
      <c r="J351" s="206">
        <f>ROUND(P$5*'[7]2.생잔모형인구'!$E349,0)</f>
        <v>0</v>
      </c>
      <c r="K351" s="206">
        <f>ROUND(Q$5*'[7]2.생잔모형인구'!$E349,0)</f>
        <v>2</v>
      </c>
      <c r="L351" s="206">
        <f>ROUND(R$5*'[7]2.생잔모형인구'!$E349,0)</f>
        <v>2</v>
      </c>
      <c r="M351" s="206">
        <f>ROUND(S$5*'[7]2.생잔모형인구'!$E349,0)</f>
        <v>5</v>
      </c>
      <c r="N351" s="206">
        <f>ROUND(T$5*'[7]2.생잔모형인구'!$E349,0)</f>
        <v>5</v>
      </c>
      <c r="O351" s="206">
        <f>ROUND(U$5*'[7]2.생잔모형인구'!$E349,0)</f>
        <v>5</v>
      </c>
      <c r="P351" s="204">
        <v>0</v>
      </c>
      <c r="Q351" s="204"/>
      <c r="R351" s="206">
        <f>IF(ISERROR(VLOOKUP($C351,'2.사회적인구 행정구역별 집계'!$C$6:$M$73,2,FALSE)),0,(VLOOKUP($C351,'2.사회적인구 행정구역별 집계'!$C$6:$M$73,8,FALSE)-VLOOKUP($C351,'2.사회적인구 행정구역별 집계'!$C$6:$M$73,3,FALSE)))</f>
        <v>0</v>
      </c>
      <c r="S351" s="206">
        <f>IF(ISERROR(VLOOKUP($C351,'2.사회적인구 행정구역별 집계'!$C$6:$M$73,2,FALSE)),0,(VLOOKUP($C351,'2.사회적인구 행정구역별 집계'!$C$6:$M$73,9,FALSE)-VLOOKUP($C351,'2.사회적인구 행정구역별 집계'!$C$6:$M$73,4,FALSE)))</f>
        <v>0</v>
      </c>
      <c r="T351" s="206">
        <f>IF(ISERROR(VLOOKUP($C351,'2.사회적인구 행정구역별 집계'!$C$6:$M$73,2,FALSE)),0,(VLOOKUP($C351,'2.사회적인구 행정구역별 집계'!$C$6:$M$73,10,FALSE)-VLOOKUP($C351,'2.사회적인구 행정구역별 집계'!$C$6:$M$73,5,FALSE)))</f>
        <v>0</v>
      </c>
      <c r="U351" s="206">
        <f>IF(ISERROR(VLOOKUP($C351,'2.사회적인구 행정구역별 집계'!$C$6:$M$73,2,FALSE)),0,(VLOOKUP($C351,'2.사회적인구 행정구역별 집계'!$C$6:$M$73,11,FALSE)-VLOOKUP($C351,'2.사회적인구 행정구역별 집계'!$C$6:$M$73,6,FALSE)))</f>
        <v>0</v>
      </c>
      <c r="V351" s="189">
        <f t="shared" si="172"/>
        <v>87</v>
      </c>
      <c r="W351" s="189">
        <f t="shared" si="173"/>
        <v>87</v>
      </c>
      <c r="X351" s="189">
        <f t="shared" si="173"/>
        <v>86</v>
      </c>
      <c r="Y351" s="189">
        <f t="shared" si="174"/>
        <v>85</v>
      </c>
      <c r="Z351" s="189">
        <f t="shared" si="175"/>
        <v>87</v>
      </c>
      <c r="AA351" s="189">
        <f t="shared" si="176"/>
        <v>88</v>
      </c>
    </row>
    <row r="352" spans="1:27" ht="18" customHeight="1">
      <c r="A352" s="194" t="s">
        <v>1481</v>
      </c>
      <c r="B352" s="194" t="s">
        <v>1498</v>
      </c>
      <c r="C352" s="197" t="s">
        <v>465</v>
      </c>
      <c r="D352" s="192">
        <f>VLOOKUP($C352,'[7]2.생잔모형인구'!$C$5:$J$499,2,FALSE)</f>
        <v>143</v>
      </c>
      <c r="E352" s="201">
        <f>VLOOKUP($C352,'[7]2.생잔모형인구'!$C$5:$J$499,4,FALSE)</f>
        <v>147</v>
      </c>
      <c r="F352" s="201">
        <f>VLOOKUP($C352,'[7]2.생잔모형인구'!$C$5:$J$499,5,FALSE)</f>
        <v>145</v>
      </c>
      <c r="G352" s="201">
        <f>VLOOKUP($C352,'[7]2.생잔모형인구'!$C$5:$J$499,6,FALSE)</f>
        <v>148</v>
      </c>
      <c r="H352" s="201">
        <f>VLOOKUP($C352,'[7]2.생잔모형인구'!$C$5:$J$499,7,FALSE)</f>
        <v>151</v>
      </c>
      <c r="I352" s="201">
        <f>VLOOKUP($C352,'[7]2.생잔모형인구'!$C$5:$J$499,8,FALSE)</f>
        <v>154</v>
      </c>
      <c r="J352" s="206">
        <f>ROUND(P$5*'[7]2.생잔모형인구'!$E350,0)</f>
        <v>0</v>
      </c>
      <c r="K352" s="206">
        <f>ROUND(Q$5*'[7]2.생잔모형인구'!$E350,0)</f>
        <v>4</v>
      </c>
      <c r="L352" s="206">
        <f>ROUND(R$5*'[7]2.생잔모형인구'!$E350,0)</f>
        <v>4</v>
      </c>
      <c r="M352" s="206">
        <f>ROUND(S$5*'[7]2.생잔모형인구'!$E350,0)</f>
        <v>8</v>
      </c>
      <c r="N352" s="206">
        <f>ROUND(T$5*'[7]2.생잔모형인구'!$E350,0)</f>
        <v>8</v>
      </c>
      <c r="O352" s="206">
        <f>ROUND(U$5*'[7]2.생잔모형인구'!$E350,0)</f>
        <v>8</v>
      </c>
      <c r="P352" s="204">
        <v>0</v>
      </c>
      <c r="Q352" s="204"/>
      <c r="R352" s="206">
        <f>IF(ISERROR(VLOOKUP($C352,'2.사회적인구 행정구역별 집계'!$C$6:$M$73,2,FALSE)),0,(VLOOKUP($C352,'2.사회적인구 행정구역별 집계'!$C$6:$M$73,8,FALSE)-VLOOKUP($C352,'2.사회적인구 행정구역별 집계'!$C$6:$M$73,3,FALSE)))</f>
        <v>0</v>
      </c>
      <c r="S352" s="206">
        <f>IF(ISERROR(VLOOKUP($C352,'2.사회적인구 행정구역별 집계'!$C$6:$M$73,2,FALSE)),0,(VLOOKUP($C352,'2.사회적인구 행정구역별 집계'!$C$6:$M$73,9,FALSE)-VLOOKUP($C352,'2.사회적인구 행정구역별 집계'!$C$6:$M$73,4,FALSE)))</f>
        <v>0</v>
      </c>
      <c r="T352" s="206">
        <f>IF(ISERROR(VLOOKUP($C352,'2.사회적인구 행정구역별 집계'!$C$6:$M$73,2,FALSE)),0,(VLOOKUP($C352,'2.사회적인구 행정구역별 집계'!$C$6:$M$73,10,FALSE)-VLOOKUP($C352,'2.사회적인구 행정구역별 집계'!$C$6:$M$73,5,FALSE)))</f>
        <v>0</v>
      </c>
      <c r="U352" s="206">
        <f>IF(ISERROR(VLOOKUP($C352,'2.사회적인구 행정구역별 집계'!$C$6:$M$73,2,FALSE)),0,(VLOOKUP($C352,'2.사회적인구 행정구역별 집계'!$C$6:$M$73,11,FALSE)-VLOOKUP($C352,'2.사회적인구 행정구역별 집계'!$C$6:$M$73,6,FALSE)))</f>
        <v>0</v>
      </c>
      <c r="V352" s="189">
        <f t="shared" si="172"/>
        <v>143</v>
      </c>
      <c r="W352" s="189">
        <f t="shared" si="173"/>
        <v>143</v>
      </c>
      <c r="X352" s="189">
        <f t="shared" si="173"/>
        <v>141</v>
      </c>
      <c r="Y352" s="189">
        <f t="shared" si="174"/>
        <v>140</v>
      </c>
      <c r="Z352" s="189">
        <f t="shared" si="175"/>
        <v>143</v>
      </c>
      <c r="AA352" s="189">
        <f t="shared" si="176"/>
        <v>146</v>
      </c>
    </row>
    <row r="353" spans="1:27" ht="18" customHeight="1">
      <c r="A353" s="194" t="s">
        <v>1481</v>
      </c>
      <c r="B353" s="194" t="s">
        <v>1499</v>
      </c>
      <c r="C353" s="197" t="s">
        <v>466</v>
      </c>
      <c r="D353" s="192">
        <f>VLOOKUP($C353,'[7]2.생잔모형인구'!$C$5:$J$499,2,FALSE)</f>
        <v>126</v>
      </c>
      <c r="E353" s="201">
        <f>VLOOKUP($C353,'[7]2.생잔모형인구'!$C$5:$J$499,4,FALSE)</f>
        <v>129</v>
      </c>
      <c r="F353" s="201">
        <f>VLOOKUP($C353,'[7]2.생잔모형인구'!$C$5:$J$499,5,FALSE)</f>
        <v>127</v>
      </c>
      <c r="G353" s="201">
        <f>VLOOKUP($C353,'[7]2.생잔모형인구'!$C$5:$J$499,6,FALSE)</f>
        <v>130</v>
      </c>
      <c r="H353" s="201">
        <f>VLOOKUP($C353,'[7]2.생잔모형인구'!$C$5:$J$499,7,FALSE)</f>
        <v>133</v>
      </c>
      <c r="I353" s="201">
        <f>VLOOKUP($C353,'[7]2.생잔모형인구'!$C$5:$J$499,8,FALSE)</f>
        <v>135</v>
      </c>
      <c r="J353" s="206">
        <f>ROUND(P$5*'[7]2.생잔모형인구'!$E351,0)</f>
        <v>0</v>
      </c>
      <c r="K353" s="206">
        <f>ROUND(Q$5*'[7]2.생잔모형인구'!$E351,0)</f>
        <v>3</v>
      </c>
      <c r="L353" s="206">
        <f>ROUND(R$5*'[7]2.생잔모형인구'!$E351,0)</f>
        <v>3</v>
      </c>
      <c r="M353" s="206">
        <f>ROUND(S$5*'[7]2.생잔모형인구'!$E351,0)</f>
        <v>7</v>
      </c>
      <c r="N353" s="206">
        <f>ROUND(T$5*'[7]2.생잔모형인구'!$E351,0)</f>
        <v>7</v>
      </c>
      <c r="O353" s="206">
        <f>ROUND(U$5*'[7]2.생잔모형인구'!$E351,0)</f>
        <v>7</v>
      </c>
      <c r="P353" s="204">
        <v>0</v>
      </c>
      <c r="Q353" s="204"/>
      <c r="R353" s="206">
        <f>IF(ISERROR(VLOOKUP($C353,'2.사회적인구 행정구역별 집계'!$C$6:$M$73,2,FALSE)),0,(VLOOKUP($C353,'2.사회적인구 행정구역별 집계'!$C$6:$M$73,8,FALSE)-VLOOKUP($C353,'2.사회적인구 행정구역별 집계'!$C$6:$M$73,3,FALSE)))</f>
        <v>0</v>
      </c>
      <c r="S353" s="206">
        <f>IF(ISERROR(VLOOKUP($C353,'2.사회적인구 행정구역별 집계'!$C$6:$M$73,2,FALSE)),0,(VLOOKUP($C353,'2.사회적인구 행정구역별 집계'!$C$6:$M$73,9,FALSE)-VLOOKUP($C353,'2.사회적인구 행정구역별 집계'!$C$6:$M$73,4,FALSE)))</f>
        <v>0</v>
      </c>
      <c r="T353" s="206">
        <f>IF(ISERROR(VLOOKUP($C353,'2.사회적인구 행정구역별 집계'!$C$6:$M$73,2,FALSE)),0,(VLOOKUP($C353,'2.사회적인구 행정구역별 집계'!$C$6:$M$73,10,FALSE)-VLOOKUP($C353,'2.사회적인구 행정구역별 집계'!$C$6:$M$73,5,FALSE)))</f>
        <v>0</v>
      </c>
      <c r="U353" s="206">
        <f>IF(ISERROR(VLOOKUP($C353,'2.사회적인구 행정구역별 집계'!$C$6:$M$73,2,FALSE)),0,(VLOOKUP($C353,'2.사회적인구 행정구역별 집계'!$C$6:$M$73,11,FALSE)-VLOOKUP($C353,'2.사회적인구 행정구역별 집계'!$C$6:$M$73,6,FALSE)))</f>
        <v>0</v>
      </c>
      <c r="V353" s="189">
        <f t="shared" si="172"/>
        <v>126</v>
      </c>
      <c r="W353" s="189">
        <f t="shared" si="173"/>
        <v>126</v>
      </c>
      <c r="X353" s="189">
        <f t="shared" si="173"/>
        <v>124</v>
      </c>
      <c r="Y353" s="189">
        <f t="shared" si="174"/>
        <v>123</v>
      </c>
      <c r="Z353" s="189">
        <f t="shared" si="175"/>
        <v>126</v>
      </c>
      <c r="AA353" s="189">
        <f t="shared" si="176"/>
        <v>128</v>
      </c>
    </row>
    <row r="354" spans="1:27" ht="18" customHeight="1">
      <c r="A354" s="194" t="s">
        <v>1481</v>
      </c>
      <c r="B354" s="194" t="s">
        <v>1499</v>
      </c>
      <c r="C354" s="197" t="s">
        <v>467</v>
      </c>
      <c r="D354" s="192">
        <f>VLOOKUP($C354,'[7]2.생잔모형인구'!$C$5:$J$499,2,FALSE)</f>
        <v>139</v>
      </c>
      <c r="E354" s="201">
        <f>VLOOKUP($C354,'[7]2.생잔모형인구'!$C$5:$J$499,4,FALSE)</f>
        <v>143</v>
      </c>
      <c r="F354" s="201">
        <f>VLOOKUP($C354,'[7]2.생잔모형인구'!$C$5:$J$499,5,FALSE)</f>
        <v>141</v>
      </c>
      <c r="G354" s="201">
        <f>VLOOKUP($C354,'[7]2.생잔모형인구'!$C$5:$J$499,6,FALSE)</f>
        <v>144</v>
      </c>
      <c r="H354" s="201">
        <f>VLOOKUP($C354,'[7]2.생잔모형인구'!$C$5:$J$499,7,FALSE)</f>
        <v>147</v>
      </c>
      <c r="I354" s="201">
        <f>VLOOKUP($C354,'[7]2.생잔모형인구'!$C$5:$J$499,8,FALSE)</f>
        <v>149</v>
      </c>
      <c r="J354" s="206">
        <f>ROUND(P$5*'[7]2.생잔모형인구'!$E352,0)</f>
        <v>0</v>
      </c>
      <c r="K354" s="206">
        <f>ROUND(Q$5*'[7]2.생잔모형인구'!$E352,0)</f>
        <v>4</v>
      </c>
      <c r="L354" s="206">
        <f>ROUND(R$5*'[7]2.생잔모형인구'!$E352,0)</f>
        <v>4</v>
      </c>
      <c r="M354" s="206">
        <f>ROUND(S$5*'[7]2.생잔모형인구'!$E352,0)</f>
        <v>8</v>
      </c>
      <c r="N354" s="206">
        <f>ROUND(T$5*'[7]2.생잔모형인구'!$E352,0)</f>
        <v>8</v>
      </c>
      <c r="O354" s="206">
        <f>ROUND(U$5*'[7]2.생잔모형인구'!$E352,0)</f>
        <v>8</v>
      </c>
      <c r="P354" s="204">
        <v>0</v>
      </c>
      <c r="Q354" s="204"/>
      <c r="R354" s="206">
        <f>IF(ISERROR(VLOOKUP($C354,'2.사회적인구 행정구역별 집계'!$C$6:$M$73,2,FALSE)),0,(VLOOKUP($C354,'2.사회적인구 행정구역별 집계'!$C$6:$M$73,8,FALSE)-VLOOKUP($C354,'2.사회적인구 행정구역별 집계'!$C$6:$M$73,3,FALSE)))</f>
        <v>0</v>
      </c>
      <c r="S354" s="206">
        <f>IF(ISERROR(VLOOKUP($C354,'2.사회적인구 행정구역별 집계'!$C$6:$M$73,2,FALSE)),0,(VLOOKUP($C354,'2.사회적인구 행정구역별 집계'!$C$6:$M$73,9,FALSE)-VLOOKUP($C354,'2.사회적인구 행정구역별 집계'!$C$6:$M$73,4,FALSE)))</f>
        <v>0</v>
      </c>
      <c r="T354" s="206">
        <f>IF(ISERROR(VLOOKUP($C354,'2.사회적인구 행정구역별 집계'!$C$6:$M$73,2,FALSE)),0,(VLOOKUP($C354,'2.사회적인구 행정구역별 집계'!$C$6:$M$73,10,FALSE)-VLOOKUP($C354,'2.사회적인구 행정구역별 집계'!$C$6:$M$73,5,FALSE)))</f>
        <v>0</v>
      </c>
      <c r="U354" s="206">
        <f>IF(ISERROR(VLOOKUP($C354,'2.사회적인구 행정구역별 집계'!$C$6:$M$73,2,FALSE)),0,(VLOOKUP($C354,'2.사회적인구 행정구역별 집계'!$C$6:$M$73,11,FALSE)-VLOOKUP($C354,'2.사회적인구 행정구역별 집계'!$C$6:$M$73,6,FALSE)))</f>
        <v>0</v>
      </c>
      <c r="V354" s="189">
        <f t="shared" si="172"/>
        <v>139</v>
      </c>
      <c r="W354" s="189">
        <f t="shared" si="173"/>
        <v>139</v>
      </c>
      <c r="X354" s="189">
        <f t="shared" si="173"/>
        <v>137</v>
      </c>
      <c r="Y354" s="189">
        <f t="shared" si="174"/>
        <v>136</v>
      </c>
      <c r="Z354" s="189">
        <f t="shared" si="175"/>
        <v>139</v>
      </c>
      <c r="AA354" s="189">
        <f t="shared" si="176"/>
        <v>141</v>
      </c>
    </row>
    <row r="355" spans="1:27" ht="18" customHeight="1">
      <c r="A355" s="194" t="s">
        <v>1481</v>
      </c>
      <c r="B355" s="194" t="s">
        <v>1499</v>
      </c>
      <c r="C355" s="197" t="s">
        <v>468</v>
      </c>
      <c r="D355" s="192">
        <f>VLOOKUP($C355,'[7]2.생잔모형인구'!$C$5:$J$499,2,FALSE)</f>
        <v>130</v>
      </c>
      <c r="E355" s="201">
        <f>VLOOKUP($C355,'[7]2.생잔모형인구'!$C$5:$J$499,4,FALSE)</f>
        <v>134</v>
      </c>
      <c r="F355" s="201">
        <f>VLOOKUP($C355,'[7]2.생잔모형인구'!$C$5:$J$499,5,FALSE)</f>
        <v>132</v>
      </c>
      <c r="G355" s="201">
        <f>VLOOKUP($C355,'[7]2.생잔모형인구'!$C$5:$J$499,6,FALSE)</f>
        <v>134</v>
      </c>
      <c r="H355" s="201">
        <f>VLOOKUP($C355,'[7]2.생잔모형인구'!$C$5:$J$499,7,FALSE)</f>
        <v>137</v>
      </c>
      <c r="I355" s="201">
        <f>VLOOKUP($C355,'[7]2.생잔모형인구'!$C$5:$J$499,8,FALSE)</f>
        <v>140</v>
      </c>
      <c r="J355" s="206">
        <f>ROUND(P$5*'[7]2.생잔모형인구'!$E353,0)</f>
        <v>0</v>
      </c>
      <c r="K355" s="206">
        <f>ROUND(Q$5*'[7]2.생잔모형인구'!$E353,0)</f>
        <v>3</v>
      </c>
      <c r="L355" s="206">
        <f>ROUND(R$5*'[7]2.생잔모형인구'!$E353,0)</f>
        <v>3</v>
      </c>
      <c r="M355" s="206">
        <f>ROUND(S$5*'[7]2.생잔모형인구'!$E353,0)</f>
        <v>7</v>
      </c>
      <c r="N355" s="206">
        <f>ROUND(T$5*'[7]2.생잔모형인구'!$E353,0)</f>
        <v>7</v>
      </c>
      <c r="O355" s="206">
        <f>ROUND(U$5*'[7]2.생잔모형인구'!$E353,0)</f>
        <v>7</v>
      </c>
      <c r="P355" s="204">
        <v>0</v>
      </c>
      <c r="Q355" s="204"/>
      <c r="R355" s="206">
        <f>IF(ISERROR(VLOOKUP($C355,'2.사회적인구 행정구역별 집계'!$C$6:$M$73,2,FALSE)),0,(VLOOKUP($C355,'2.사회적인구 행정구역별 집계'!$C$6:$M$73,8,FALSE)-VLOOKUP($C355,'2.사회적인구 행정구역별 집계'!$C$6:$M$73,3,FALSE)))</f>
        <v>0</v>
      </c>
      <c r="S355" s="206">
        <f>IF(ISERROR(VLOOKUP($C355,'2.사회적인구 행정구역별 집계'!$C$6:$M$73,2,FALSE)),0,(VLOOKUP($C355,'2.사회적인구 행정구역별 집계'!$C$6:$M$73,9,FALSE)-VLOOKUP($C355,'2.사회적인구 행정구역별 집계'!$C$6:$M$73,4,FALSE)))</f>
        <v>0</v>
      </c>
      <c r="T355" s="206">
        <f>IF(ISERROR(VLOOKUP($C355,'2.사회적인구 행정구역별 집계'!$C$6:$M$73,2,FALSE)),0,(VLOOKUP($C355,'2.사회적인구 행정구역별 집계'!$C$6:$M$73,10,FALSE)-VLOOKUP($C355,'2.사회적인구 행정구역별 집계'!$C$6:$M$73,5,FALSE)))</f>
        <v>0</v>
      </c>
      <c r="U355" s="206">
        <f>IF(ISERROR(VLOOKUP($C355,'2.사회적인구 행정구역별 집계'!$C$6:$M$73,2,FALSE)),0,(VLOOKUP($C355,'2.사회적인구 행정구역별 집계'!$C$6:$M$73,11,FALSE)-VLOOKUP($C355,'2.사회적인구 행정구역별 집계'!$C$6:$M$73,6,FALSE)))</f>
        <v>0</v>
      </c>
      <c r="V355" s="189">
        <f t="shared" si="172"/>
        <v>130</v>
      </c>
      <c r="W355" s="189">
        <f t="shared" si="173"/>
        <v>131</v>
      </c>
      <c r="X355" s="189">
        <f t="shared" si="173"/>
        <v>129</v>
      </c>
      <c r="Y355" s="189">
        <f t="shared" si="174"/>
        <v>127</v>
      </c>
      <c r="Z355" s="189">
        <f t="shared" si="175"/>
        <v>130</v>
      </c>
      <c r="AA355" s="189">
        <f t="shared" si="176"/>
        <v>133</v>
      </c>
    </row>
    <row r="356" spans="1:27" ht="18" customHeight="1">
      <c r="A356" s="195" t="s">
        <v>1500</v>
      </c>
      <c r="B356" s="232" t="s">
        <v>1364</v>
      </c>
      <c r="C356" s="232"/>
      <c r="D356" s="196">
        <f>SUM(D357:D384)</f>
        <v>4295</v>
      </c>
      <c r="E356" s="196">
        <f t="shared" ref="E356:I356" si="177">SUM(E357:E384)</f>
        <v>4409</v>
      </c>
      <c r="F356" s="196">
        <f t="shared" si="177"/>
        <v>4343</v>
      </c>
      <c r="G356" s="196">
        <f t="shared" si="177"/>
        <v>4435</v>
      </c>
      <c r="H356" s="196">
        <f t="shared" si="177"/>
        <v>4534</v>
      </c>
      <c r="I356" s="196">
        <f t="shared" si="177"/>
        <v>4612</v>
      </c>
      <c r="J356" s="205">
        <f>SUM(J357:J384)</f>
        <v>0</v>
      </c>
      <c r="K356" s="205">
        <f t="shared" ref="K356:L356" si="178">SUM(K357:K384)</f>
        <v>110</v>
      </c>
      <c r="L356" s="205">
        <f t="shared" si="178"/>
        <v>110</v>
      </c>
      <c r="M356" s="205">
        <f t="shared" ref="M356" si="179">SUM(M357:M384)</f>
        <v>246</v>
      </c>
      <c r="N356" s="205">
        <f t="shared" ref="N356" si="180">SUM(N357:N384)</f>
        <v>246</v>
      </c>
      <c r="O356" s="205">
        <f t="shared" ref="O356" si="181">SUM(O357:O384)</f>
        <v>246</v>
      </c>
      <c r="P356" s="205">
        <f>SUM(P357:P384)</f>
        <v>0</v>
      </c>
      <c r="Q356" s="205">
        <f t="shared" ref="Q356:R356" si="182">SUM(Q357:Q384)</f>
        <v>0</v>
      </c>
      <c r="R356" s="205">
        <f t="shared" si="182"/>
        <v>0</v>
      </c>
      <c r="S356" s="205">
        <f t="shared" ref="S356" si="183">SUM(S357:S384)</f>
        <v>0</v>
      </c>
      <c r="T356" s="205">
        <f t="shared" ref="T356" si="184">SUM(T357:T384)</f>
        <v>0</v>
      </c>
      <c r="U356" s="205">
        <f t="shared" ref="U356" si="185">SUM(U357:U384)</f>
        <v>0</v>
      </c>
      <c r="V356" s="205">
        <f>SUM(V357:V384)</f>
        <v>4295</v>
      </c>
      <c r="W356" s="205">
        <f t="shared" ref="W356:X356" si="186">SUM(W357:W384)</f>
        <v>4299</v>
      </c>
      <c r="X356" s="205">
        <f t="shared" si="186"/>
        <v>4233</v>
      </c>
      <c r="Y356" s="205">
        <f t="shared" ref="Y356" si="187">SUM(Y357:Y384)</f>
        <v>4189</v>
      </c>
      <c r="Z356" s="205">
        <f t="shared" ref="Z356" si="188">SUM(Z357:Z384)</f>
        <v>4288</v>
      </c>
      <c r="AA356" s="205">
        <f t="shared" ref="AA356" si="189">SUM(AA357:AA384)</f>
        <v>4366</v>
      </c>
    </row>
    <row r="357" spans="1:27" ht="18" customHeight="1">
      <c r="A357" s="194" t="s">
        <v>1500</v>
      </c>
      <c r="B357" s="194" t="s">
        <v>1501</v>
      </c>
      <c r="C357" s="197" t="s">
        <v>470</v>
      </c>
      <c r="D357" s="192">
        <f>VLOOKUP($C357,'[7]2.생잔모형인구'!$C$5:$J$499,2,FALSE)</f>
        <v>199</v>
      </c>
      <c r="E357" s="201">
        <f>VLOOKUP($C357,'[7]2.생잔모형인구'!$C$5:$J$499,4,FALSE)</f>
        <v>204</v>
      </c>
      <c r="F357" s="201">
        <f>VLOOKUP($C357,'[7]2.생잔모형인구'!$C$5:$J$499,5,FALSE)</f>
        <v>201</v>
      </c>
      <c r="G357" s="201">
        <f>VLOOKUP($C357,'[7]2.생잔모형인구'!$C$5:$J$499,6,FALSE)</f>
        <v>206</v>
      </c>
      <c r="H357" s="201">
        <f>VLOOKUP($C357,'[7]2.생잔모형인구'!$C$5:$J$499,7,FALSE)</f>
        <v>210</v>
      </c>
      <c r="I357" s="201">
        <f>VLOOKUP($C357,'[7]2.생잔모형인구'!$C$5:$J$499,8,FALSE)</f>
        <v>214</v>
      </c>
      <c r="J357" s="206">
        <f>ROUND(P$5*'[7]2.생잔모형인구'!$E355,0)</f>
        <v>0</v>
      </c>
      <c r="K357" s="206">
        <f>ROUND(Q$5*'[7]2.생잔모형인구'!$E355,0)</f>
        <v>5</v>
      </c>
      <c r="L357" s="206">
        <f>ROUND(R$5*'[7]2.생잔모형인구'!$E355,0)</f>
        <v>5</v>
      </c>
      <c r="M357" s="206">
        <f>ROUND(S$5*'[7]2.생잔모형인구'!$E355,0)</f>
        <v>11</v>
      </c>
      <c r="N357" s="206">
        <f>ROUND(T$5*'[7]2.생잔모형인구'!$E355,0)</f>
        <v>11</v>
      </c>
      <c r="O357" s="206">
        <f>ROUND(U$5*'[7]2.생잔모형인구'!$E355,0)</f>
        <v>11</v>
      </c>
      <c r="P357" s="204">
        <v>0</v>
      </c>
      <c r="Q357" s="204"/>
      <c r="R357" s="206">
        <f>IF(ISERROR(VLOOKUP($C357,'2.사회적인구 행정구역별 집계'!$C$6:$M$73,2,FALSE)),0,(VLOOKUP($C357,'2.사회적인구 행정구역별 집계'!$C$6:$M$73,8,FALSE)-VLOOKUP($C357,'2.사회적인구 행정구역별 집계'!$C$6:$M$73,3,FALSE)))</f>
        <v>0</v>
      </c>
      <c r="S357" s="206">
        <f>IF(ISERROR(VLOOKUP($C357,'2.사회적인구 행정구역별 집계'!$C$6:$M$73,2,FALSE)),0,(VLOOKUP($C357,'2.사회적인구 행정구역별 집계'!$C$6:$M$73,9,FALSE)-VLOOKUP($C357,'2.사회적인구 행정구역별 집계'!$C$6:$M$73,4,FALSE)))</f>
        <v>0</v>
      </c>
      <c r="T357" s="206">
        <f>IF(ISERROR(VLOOKUP($C357,'2.사회적인구 행정구역별 집계'!$C$6:$M$73,2,FALSE)),0,(VLOOKUP($C357,'2.사회적인구 행정구역별 집계'!$C$6:$M$73,10,FALSE)-VLOOKUP($C357,'2.사회적인구 행정구역별 집계'!$C$6:$M$73,5,FALSE)))</f>
        <v>0</v>
      </c>
      <c r="U357" s="206">
        <f>IF(ISERROR(VLOOKUP($C357,'2.사회적인구 행정구역별 집계'!$C$6:$M$73,2,FALSE)),0,(VLOOKUP($C357,'2.사회적인구 행정구역별 집계'!$C$6:$M$73,11,FALSE)-VLOOKUP($C357,'2.사회적인구 행정구역별 집계'!$C$6:$M$73,6,FALSE)))</f>
        <v>0</v>
      </c>
      <c r="V357" s="189">
        <f t="shared" ref="V357:V384" si="190">D357-J357+P357</f>
        <v>199</v>
      </c>
      <c r="W357" s="189">
        <f t="shared" ref="W357:X384" si="191">E357-K357+Q357</f>
        <v>199</v>
      </c>
      <c r="X357" s="189">
        <f t="shared" si="191"/>
        <v>196</v>
      </c>
      <c r="Y357" s="189">
        <f t="shared" ref="Y357:Y384" si="192">G357-M357+S357</f>
        <v>195</v>
      </c>
      <c r="Z357" s="189">
        <f t="shared" ref="Z357:Z384" si="193">H357-N357+T357</f>
        <v>199</v>
      </c>
      <c r="AA357" s="189">
        <f t="shared" ref="AA357:AA384" si="194">I357-O357+U357</f>
        <v>203</v>
      </c>
    </row>
    <row r="358" spans="1:27" ht="18" customHeight="1">
      <c r="A358" s="194" t="s">
        <v>1500</v>
      </c>
      <c r="B358" s="194" t="s">
        <v>1501</v>
      </c>
      <c r="C358" s="197" t="s">
        <v>471</v>
      </c>
      <c r="D358" s="192">
        <f>VLOOKUP($C358,'[7]2.생잔모형인구'!$C$5:$J$499,2,FALSE)</f>
        <v>395</v>
      </c>
      <c r="E358" s="201">
        <f>VLOOKUP($C358,'[7]2.생잔모형인구'!$C$5:$J$499,4,FALSE)</f>
        <v>406</v>
      </c>
      <c r="F358" s="201">
        <f>VLOOKUP($C358,'[7]2.생잔모형인구'!$C$5:$J$499,5,FALSE)</f>
        <v>400</v>
      </c>
      <c r="G358" s="201">
        <f>VLOOKUP($C358,'[7]2.생잔모형인구'!$C$5:$J$499,6,FALSE)</f>
        <v>408</v>
      </c>
      <c r="H358" s="201">
        <f>VLOOKUP($C358,'[7]2.생잔모형인구'!$C$5:$J$499,7,FALSE)</f>
        <v>417</v>
      </c>
      <c r="I358" s="201">
        <f>VLOOKUP($C358,'[7]2.생잔모형인구'!$C$5:$J$499,8,FALSE)</f>
        <v>424</v>
      </c>
      <c r="J358" s="206">
        <f>ROUND(P$5*'[7]2.생잔모형인구'!$E356,0)</f>
        <v>0</v>
      </c>
      <c r="K358" s="206">
        <f>ROUND(Q$5*'[7]2.생잔모형인구'!$E356,0)</f>
        <v>10</v>
      </c>
      <c r="L358" s="206">
        <f>ROUND(R$5*'[7]2.생잔모형인구'!$E356,0)</f>
        <v>10</v>
      </c>
      <c r="M358" s="206">
        <f>ROUND(S$5*'[7]2.생잔모형인구'!$E356,0)</f>
        <v>23</v>
      </c>
      <c r="N358" s="206">
        <f>ROUND(T$5*'[7]2.생잔모형인구'!$E356,0)</f>
        <v>23</v>
      </c>
      <c r="O358" s="206">
        <f>ROUND(U$5*'[7]2.생잔모형인구'!$E356,0)</f>
        <v>23</v>
      </c>
      <c r="P358" s="204">
        <v>0</v>
      </c>
      <c r="Q358" s="204"/>
      <c r="R358" s="206">
        <f>IF(ISERROR(VLOOKUP($C358,'2.사회적인구 행정구역별 집계'!$C$6:$M$73,2,FALSE)),0,(VLOOKUP($C358,'2.사회적인구 행정구역별 집계'!$C$6:$M$73,8,FALSE)-VLOOKUP($C358,'2.사회적인구 행정구역별 집계'!$C$6:$M$73,3,FALSE)))</f>
        <v>0</v>
      </c>
      <c r="S358" s="206">
        <f>IF(ISERROR(VLOOKUP($C358,'2.사회적인구 행정구역별 집계'!$C$6:$M$73,2,FALSE)),0,(VLOOKUP($C358,'2.사회적인구 행정구역별 집계'!$C$6:$M$73,9,FALSE)-VLOOKUP($C358,'2.사회적인구 행정구역별 집계'!$C$6:$M$73,4,FALSE)))</f>
        <v>0</v>
      </c>
      <c r="T358" s="206">
        <f>IF(ISERROR(VLOOKUP($C358,'2.사회적인구 행정구역별 집계'!$C$6:$M$73,2,FALSE)),0,(VLOOKUP($C358,'2.사회적인구 행정구역별 집계'!$C$6:$M$73,10,FALSE)-VLOOKUP($C358,'2.사회적인구 행정구역별 집계'!$C$6:$M$73,5,FALSE)))</f>
        <v>0</v>
      </c>
      <c r="U358" s="206">
        <f>IF(ISERROR(VLOOKUP($C358,'2.사회적인구 행정구역별 집계'!$C$6:$M$73,2,FALSE)),0,(VLOOKUP($C358,'2.사회적인구 행정구역별 집계'!$C$6:$M$73,11,FALSE)-VLOOKUP($C358,'2.사회적인구 행정구역별 집계'!$C$6:$M$73,6,FALSE)))</f>
        <v>0</v>
      </c>
      <c r="V358" s="189">
        <f t="shared" si="190"/>
        <v>395</v>
      </c>
      <c r="W358" s="189">
        <f t="shared" si="191"/>
        <v>396</v>
      </c>
      <c r="X358" s="189">
        <f t="shared" si="191"/>
        <v>390</v>
      </c>
      <c r="Y358" s="189">
        <f t="shared" si="192"/>
        <v>385</v>
      </c>
      <c r="Z358" s="189">
        <f t="shared" si="193"/>
        <v>394</v>
      </c>
      <c r="AA358" s="189">
        <f t="shared" si="194"/>
        <v>401</v>
      </c>
    </row>
    <row r="359" spans="1:27" ht="18" customHeight="1">
      <c r="A359" s="194" t="s">
        <v>1500</v>
      </c>
      <c r="B359" s="194" t="s">
        <v>1502</v>
      </c>
      <c r="C359" s="197" t="s">
        <v>472</v>
      </c>
      <c r="D359" s="192">
        <f>VLOOKUP($C359,'[7]2.생잔모형인구'!$C$5:$J$499,2,FALSE)</f>
        <v>250</v>
      </c>
      <c r="E359" s="201">
        <f>VLOOKUP($C359,'[7]2.생잔모형인구'!$C$5:$J$499,4,FALSE)</f>
        <v>257</v>
      </c>
      <c r="F359" s="201">
        <f>VLOOKUP($C359,'[7]2.생잔모형인구'!$C$5:$J$499,5,FALSE)</f>
        <v>253</v>
      </c>
      <c r="G359" s="201">
        <f>VLOOKUP($C359,'[7]2.생잔모형인구'!$C$5:$J$499,6,FALSE)</f>
        <v>258</v>
      </c>
      <c r="H359" s="201">
        <f>VLOOKUP($C359,'[7]2.생잔모형인구'!$C$5:$J$499,7,FALSE)</f>
        <v>264</v>
      </c>
      <c r="I359" s="201">
        <f>VLOOKUP($C359,'[7]2.생잔모형인구'!$C$5:$J$499,8,FALSE)</f>
        <v>269</v>
      </c>
      <c r="J359" s="206">
        <f>ROUND(P$5*'[7]2.생잔모형인구'!$E357,0)</f>
        <v>0</v>
      </c>
      <c r="K359" s="206">
        <f>ROUND(Q$5*'[7]2.생잔모형인구'!$E357,0)</f>
        <v>6</v>
      </c>
      <c r="L359" s="206">
        <f>ROUND(R$5*'[7]2.생잔모형인구'!$E357,0)</f>
        <v>6</v>
      </c>
      <c r="M359" s="206">
        <f>ROUND(S$5*'[7]2.생잔모형인구'!$E357,0)</f>
        <v>14</v>
      </c>
      <c r="N359" s="206">
        <f>ROUND(T$5*'[7]2.생잔모형인구'!$E357,0)</f>
        <v>14</v>
      </c>
      <c r="O359" s="206">
        <f>ROUND(U$5*'[7]2.생잔모형인구'!$E357,0)</f>
        <v>14</v>
      </c>
      <c r="P359" s="204">
        <v>0</v>
      </c>
      <c r="Q359" s="204"/>
      <c r="R359" s="206">
        <f>IF(ISERROR(VLOOKUP($C359,'2.사회적인구 행정구역별 집계'!$C$6:$M$73,2,FALSE)),0,(VLOOKUP($C359,'2.사회적인구 행정구역별 집계'!$C$6:$M$73,8,FALSE)-VLOOKUP($C359,'2.사회적인구 행정구역별 집계'!$C$6:$M$73,3,FALSE)))</f>
        <v>0</v>
      </c>
      <c r="S359" s="206">
        <f>IF(ISERROR(VLOOKUP($C359,'2.사회적인구 행정구역별 집계'!$C$6:$M$73,2,FALSE)),0,(VLOOKUP($C359,'2.사회적인구 행정구역별 집계'!$C$6:$M$73,9,FALSE)-VLOOKUP($C359,'2.사회적인구 행정구역별 집계'!$C$6:$M$73,4,FALSE)))</f>
        <v>0</v>
      </c>
      <c r="T359" s="206">
        <f>IF(ISERROR(VLOOKUP($C359,'2.사회적인구 행정구역별 집계'!$C$6:$M$73,2,FALSE)),0,(VLOOKUP($C359,'2.사회적인구 행정구역별 집계'!$C$6:$M$73,10,FALSE)-VLOOKUP($C359,'2.사회적인구 행정구역별 집계'!$C$6:$M$73,5,FALSE)))</f>
        <v>0</v>
      </c>
      <c r="U359" s="206">
        <f>IF(ISERROR(VLOOKUP($C359,'2.사회적인구 행정구역별 집계'!$C$6:$M$73,2,FALSE)),0,(VLOOKUP($C359,'2.사회적인구 행정구역별 집계'!$C$6:$M$73,11,FALSE)-VLOOKUP($C359,'2.사회적인구 행정구역별 집계'!$C$6:$M$73,6,FALSE)))</f>
        <v>0</v>
      </c>
      <c r="V359" s="189">
        <f t="shared" si="190"/>
        <v>250</v>
      </c>
      <c r="W359" s="189">
        <f t="shared" si="191"/>
        <v>251</v>
      </c>
      <c r="X359" s="189">
        <f t="shared" si="191"/>
        <v>247</v>
      </c>
      <c r="Y359" s="189">
        <f t="shared" si="192"/>
        <v>244</v>
      </c>
      <c r="Z359" s="189">
        <f t="shared" si="193"/>
        <v>250</v>
      </c>
      <c r="AA359" s="189">
        <f t="shared" si="194"/>
        <v>255</v>
      </c>
    </row>
    <row r="360" spans="1:27" ht="18" customHeight="1">
      <c r="A360" s="194" t="s">
        <v>1500</v>
      </c>
      <c r="B360" s="194" t="s">
        <v>1502</v>
      </c>
      <c r="C360" s="197" t="s">
        <v>473</v>
      </c>
      <c r="D360" s="192">
        <f>VLOOKUP($C360,'[7]2.생잔모형인구'!$C$5:$J$499,2,FALSE)</f>
        <v>115</v>
      </c>
      <c r="E360" s="201">
        <f>VLOOKUP($C360,'[7]2.생잔모형인구'!$C$5:$J$499,4,FALSE)</f>
        <v>118</v>
      </c>
      <c r="F360" s="201">
        <f>VLOOKUP($C360,'[7]2.생잔모형인구'!$C$5:$J$499,5,FALSE)</f>
        <v>116</v>
      </c>
      <c r="G360" s="201">
        <f>VLOOKUP($C360,'[7]2.생잔모형인구'!$C$5:$J$499,6,FALSE)</f>
        <v>119</v>
      </c>
      <c r="H360" s="201">
        <f>VLOOKUP($C360,'[7]2.생잔모형인구'!$C$5:$J$499,7,FALSE)</f>
        <v>121</v>
      </c>
      <c r="I360" s="201">
        <f>VLOOKUP($C360,'[7]2.생잔모형인구'!$C$5:$J$499,8,FALSE)</f>
        <v>124</v>
      </c>
      <c r="J360" s="206">
        <f>ROUND(P$5*'[7]2.생잔모형인구'!$E358,0)</f>
        <v>0</v>
      </c>
      <c r="K360" s="206">
        <f>ROUND(Q$5*'[7]2.생잔모형인구'!$E358,0)</f>
        <v>3</v>
      </c>
      <c r="L360" s="206">
        <f>ROUND(R$5*'[7]2.생잔모형인구'!$E358,0)</f>
        <v>3</v>
      </c>
      <c r="M360" s="206">
        <f>ROUND(S$5*'[7]2.생잔모형인구'!$E358,0)</f>
        <v>7</v>
      </c>
      <c r="N360" s="206">
        <f>ROUND(T$5*'[7]2.생잔모형인구'!$E358,0)</f>
        <v>7</v>
      </c>
      <c r="O360" s="206">
        <f>ROUND(U$5*'[7]2.생잔모형인구'!$E358,0)</f>
        <v>7</v>
      </c>
      <c r="P360" s="204">
        <v>0</v>
      </c>
      <c r="Q360" s="204"/>
      <c r="R360" s="206">
        <f>IF(ISERROR(VLOOKUP($C360,'2.사회적인구 행정구역별 집계'!$C$6:$M$73,2,FALSE)),0,(VLOOKUP($C360,'2.사회적인구 행정구역별 집계'!$C$6:$M$73,8,FALSE)-VLOOKUP($C360,'2.사회적인구 행정구역별 집계'!$C$6:$M$73,3,FALSE)))</f>
        <v>0</v>
      </c>
      <c r="S360" s="206">
        <f>IF(ISERROR(VLOOKUP($C360,'2.사회적인구 행정구역별 집계'!$C$6:$M$73,2,FALSE)),0,(VLOOKUP($C360,'2.사회적인구 행정구역별 집계'!$C$6:$M$73,9,FALSE)-VLOOKUP($C360,'2.사회적인구 행정구역별 집계'!$C$6:$M$73,4,FALSE)))</f>
        <v>0</v>
      </c>
      <c r="T360" s="206">
        <f>IF(ISERROR(VLOOKUP($C360,'2.사회적인구 행정구역별 집계'!$C$6:$M$73,2,FALSE)),0,(VLOOKUP($C360,'2.사회적인구 행정구역별 집계'!$C$6:$M$73,10,FALSE)-VLOOKUP($C360,'2.사회적인구 행정구역별 집계'!$C$6:$M$73,5,FALSE)))</f>
        <v>0</v>
      </c>
      <c r="U360" s="206">
        <f>IF(ISERROR(VLOOKUP($C360,'2.사회적인구 행정구역별 집계'!$C$6:$M$73,2,FALSE)),0,(VLOOKUP($C360,'2.사회적인구 행정구역별 집계'!$C$6:$M$73,11,FALSE)-VLOOKUP($C360,'2.사회적인구 행정구역별 집계'!$C$6:$M$73,6,FALSE)))</f>
        <v>0</v>
      </c>
      <c r="V360" s="189">
        <f t="shared" si="190"/>
        <v>115</v>
      </c>
      <c r="W360" s="189">
        <f t="shared" si="191"/>
        <v>115</v>
      </c>
      <c r="X360" s="189">
        <f t="shared" si="191"/>
        <v>113</v>
      </c>
      <c r="Y360" s="189">
        <f t="shared" si="192"/>
        <v>112</v>
      </c>
      <c r="Z360" s="189">
        <f t="shared" si="193"/>
        <v>114</v>
      </c>
      <c r="AA360" s="189">
        <f t="shared" si="194"/>
        <v>117</v>
      </c>
    </row>
    <row r="361" spans="1:27" ht="18" customHeight="1">
      <c r="A361" s="194" t="s">
        <v>1500</v>
      </c>
      <c r="B361" s="194" t="s">
        <v>1503</v>
      </c>
      <c r="C361" s="197" t="s">
        <v>474</v>
      </c>
      <c r="D361" s="192">
        <f>VLOOKUP($C361,'[7]2.생잔모형인구'!$C$5:$J$499,2,FALSE)</f>
        <v>114</v>
      </c>
      <c r="E361" s="201">
        <f>VLOOKUP($C361,'[7]2.생잔모형인구'!$C$5:$J$499,4,FALSE)</f>
        <v>117</v>
      </c>
      <c r="F361" s="201">
        <f>VLOOKUP($C361,'[7]2.생잔모형인구'!$C$5:$J$499,5,FALSE)</f>
        <v>115</v>
      </c>
      <c r="G361" s="201">
        <f>VLOOKUP($C361,'[7]2.생잔모형인구'!$C$5:$J$499,6,FALSE)</f>
        <v>118</v>
      </c>
      <c r="H361" s="201">
        <f>VLOOKUP($C361,'[7]2.생잔모형인구'!$C$5:$J$499,7,FALSE)</f>
        <v>120</v>
      </c>
      <c r="I361" s="201">
        <f>VLOOKUP($C361,'[7]2.생잔모형인구'!$C$5:$J$499,8,FALSE)</f>
        <v>122</v>
      </c>
      <c r="J361" s="206">
        <f>ROUND(P$5*'[7]2.생잔모형인구'!$E359,0)</f>
        <v>0</v>
      </c>
      <c r="K361" s="206">
        <f>ROUND(Q$5*'[7]2.생잔모형인구'!$E359,0)</f>
        <v>3</v>
      </c>
      <c r="L361" s="206">
        <f>ROUND(R$5*'[7]2.생잔모형인구'!$E359,0)</f>
        <v>3</v>
      </c>
      <c r="M361" s="206">
        <f>ROUND(S$5*'[7]2.생잔모형인구'!$E359,0)</f>
        <v>7</v>
      </c>
      <c r="N361" s="206">
        <f>ROUND(T$5*'[7]2.생잔모형인구'!$E359,0)</f>
        <v>7</v>
      </c>
      <c r="O361" s="206">
        <f>ROUND(U$5*'[7]2.생잔모형인구'!$E359,0)</f>
        <v>7</v>
      </c>
      <c r="P361" s="204">
        <v>0</v>
      </c>
      <c r="Q361" s="204"/>
      <c r="R361" s="206">
        <f>IF(ISERROR(VLOOKUP($C361,'2.사회적인구 행정구역별 집계'!$C$6:$M$73,2,FALSE)),0,(VLOOKUP($C361,'2.사회적인구 행정구역별 집계'!$C$6:$M$73,8,FALSE)-VLOOKUP($C361,'2.사회적인구 행정구역별 집계'!$C$6:$M$73,3,FALSE)))</f>
        <v>0</v>
      </c>
      <c r="S361" s="206">
        <f>IF(ISERROR(VLOOKUP($C361,'2.사회적인구 행정구역별 집계'!$C$6:$M$73,2,FALSE)),0,(VLOOKUP($C361,'2.사회적인구 행정구역별 집계'!$C$6:$M$73,9,FALSE)-VLOOKUP($C361,'2.사회적인구 행정구역별 집계'!$C$6:$M$73,4,FALSE)))</f>
        <v>0</v>
      </c>
      <c r="T361" s="206">
        <f>IF(ISERROR(VLOOKUP($C361,'2.사회적인구 행정구역별 집계'!$C$6:$M$73,2,FALSE)),0,(VLOOKUP($C361,'2.사회적인구 행정구역별 집계'!$C$6:$M$73,10,FALSE)-VLOOKUP($C361,'2.사회적인구 행정구역별 집계'!$C$6:$M$73,5,FALSE)))</f>
        <v>0</v>
      </c>
      <c r="U361" s="206">
        <f>IF(ISERROR(VLOOKUP($C361,'2.사회적인구 행정구역별 집계'!$C$6:$M$73,2,FALSE)),0,(VLOOKUP($C361,'2.사회적인구 행정구역별 집계'!$C$6:$M$73,11,FALSE)-VLOOKUP($C361,'2.사회적인구 행정구역별 집계'!$C$6:$M$73,6,FALSE)))</f>
        <v>0</v>
      </c>
      <c r="V361" s="189">
        <f t="shared" si="190"/>
        <v>114</v>
      </c>
      <c r="W361" s="189">
        <f t="shared" si="191"/>
        <v>114</v>
      </c>
      <c r="X361" s="189">
        <f t="shared" si="191"/>
        <v>112</v>
      </c>
      <c r="Y361" s="189">
        <f t="shared" si="192"/>
        <v>111</v>
      </c>
      <c r="Z361" s="189">
        <f t="shared" si="193"/>
        <v>113</v>
      </c>
      <c r="AA361" s="189">
        <f t="shared" si="194"/>
        <v>115</v>
      </c>
    </row>
    <row r="362" spans="1:27" ht="18" customHeight="1">
      <c r="A362" s="194" t="s">
        <v>1500</v>
      </c>
      <c r="B362" s="194" t="s">
        <v>1503</v>
      </c>
      <c r="C362" s="197" t="s">
        <v>475</v>
      </c>
      <c r="D362" s="192">
        <f>VLOOKUP($C362,'[7]2.생잔모형인구'!$C$5:$J$499,2,FALSE)</f>
        <v>64</v>
      </c>
      <c r="E362" s="201">
        <f>VLOOKUP($C362,'[7]2.생잔모형인구'!$C$5:$J$499,4,FALSE)</f>
        <v>66</v>
      </c>
      <c r="F362" s="201">
        <f>VLOOKUP($C362,'[7]2.생잔모형인구'!$C$5:$J$499,5,FALSE)</f>
        <v>65</v>
      </c>
      <c r="G362" s="201">
        <f>VLOOKUP($C362,'[7]2.생잔모형인구'!$C$5:$J$499,6,FALSE)</f>
        <v>66</v>
      </c>
      <c r="H362" s="201">
        <f>VLOOKUP($C362,'[7]2.생잔모형인구'!$C$5:$J$499,7,FALSE)</f>
        <v>68</v>
      </c>
      <c r="I362" s="201">
        <f>VLOOKUP($C362,'[7]2.생잔모형인구'!$C$5:$J$499,8,FALSE)</f>
        <v>69</v>
      </c>
      <c r="J362" s="206">
        <f>ROUND(P$5*'[7]2.생잔모형인구'!$E360,0)</f>
        <v>0</v>
      </c>
      <c r="K362" s="206">
        <f>ROUND(Q$5*'[7]2.생잔모형인구'!$E360,0)</f>
        <v>2</v>
      </c>
      <c r="L362" s="206">
        <f>ROUND(R$5*'[7]2.생잔모형인구'!$E360,0)</f>
        <v>2</v>
      </c>
      <c r="M362" s="206">
        <f>ROUND(S$5*'[7]2.생잔모형인구'!$E360,0)</f>
        <v>4</v>
      </c>
      <c r="N362" s="206">
        <f>ROUND(T$5*'[7]2.생잔모형인구'!$E360,0)</f>
        <v>4</v>
      </c>
      <c r="O362" s="206">
        <f>ROUND(U$5*'[7]2.생잔모형인구'!$E360,0)</f>
        <v>4</v>
      </c>
      <c r="P362" s="204">
        <v>0</v>
      </c>
      <c r="Q362" s="204"/>
      <c r="R362" s="206">
        <f>IF(ISERROR(VLOOKUP($C362,'2.사회적인구 행정구역별 집계'!$C$6:$M$73,2,FALSE)),0,(VLOOKUP($C362,'2.사회적인구 행정구역별 집계'!$C$6:$M$73,8,FALSE)-VLOOKUP($C362,'2.사회적인구 행정구역별 집계'!$C$6:$M$73,3,FALSE)))</f>
        <v>0</v>
      </c>
      <c r="S362" s="206">
        <f>IF(ISERROR(VLOOKUP($C362,'2.사회적인구 행정구역별 집계'!$C$6:$M$73,2,FALSE)),0,(VLOOKUP($C362,'2.사회적인구 행정구역별 집계'!$C$6:$M$73,9,FALSE)-VLOOKUP($C362,'2.사회적인구 행정구역별 집계'!$C$6:$M$73,4,FALSE)))</f>
        <v>0</v>
      </c>
      <c r="T362" s="206">
        <f>IF(ISERROR(VLOOKUP($C362,'2.사회적인구 행정구역별 집계'!$C$6:$M$73,2,FALSE)),0,(VLOOKUP($C362,'2.사회적인구 행정구역별 집계'!$C$6:$M$73,10,FALSE)-VLOOKUP($C362,'2.사회적인구 행정구역별 집계'!$C$6:$M$73,5,FALSE)))</f>
        <v>0</v>
      </c>
      <c r="U362" s="206">
        <f>IF(ISERROR(VLOOKUP($C362,'2.사회적인구 행정구역별 집계'!$C$6:$M$73,2,FALSE)),0,(VLOOKUP($C362,'2.사회적인구 행정구역별 집계'!$C$6:$M$73,11,FALSE)-VLOOKUP($C362,'2.사회적인구 행정구역별 집계'!$C$6:$M$73,6,FALSE)))</f>
        <v>0</v>
      </c>
      <c r="V362" s="189">
        <f t="shared" si="190"/>
        <v>64</v>
      </c>
      <c r="W362" s="189">
        <f t="shared" si="191"/>
        <v>64</v>
      </c>
      <c r="X362" s="189">
        <f t="shared" si="191"/>
        <v>63</v>
      </c>
      <c r="Y362" s="189">
        <f t="shared" si="192"/>
        <v>62</v>
      </c>
      <c r="Z362" s="189">
        <f t="shared" si="193"/>
        <v>64</v>
      </c>
      <c r="AA362" s="189">
        <f t="shared" si="194"/>
        <v>65</v>
      </c>
    </row>
    <row r="363" spans="1:27" ht="18" customHeight="1">
      <c r="A363" s="194" t="s">
        <v>1500</v>
      </c>
      <c r="B363" s="194" t="s">
        <v>1504</v>
      </c>
      <c r="C363" s="197" t="s">
        <v>476</v>
      </c>
      <c r="D363" s="192">
        <f>VLOOKUP($C363,'[7]2.생잔모형인구'!$C$5:$J$499,2,FALSE)</f>
        <v>138</v>
      </c>
      <c r="E363" s="201">
        <f>VLOOKUP($C363,'[7]2.생잔모형인구'!$C$5:$J$499,4,FALSE)</f>
        <v>142</v>
      </c>
      <c r="F363" s="201">
        <f>VLOOKUP($C363,'[7]2.생잔모형인구'!$C$5:$J$499,5,FALSE)</f>
        <v>140</v>
      </c>
      <c r="G363" s="201">
        <f>VLOOKUP($C363,'[7]2.생잔모형인구'!$C$5:$J$499,6,FALSE)</f>
        <v>143</v>
      </c>
      <c r="H363" s="201">
        <f>VLOOKUP($C363,'[7]2.생잔모형인구'!$C$5:$J$499,7,FALSE)</f>
        <v>146</v>
      </c>
      <c r="I363" s="201">
        <f>VLOOKUP($C363,'[7]2.생잔모형인구'!$C$5:$J$499,8,FALSE)</f>
        <v>148</v>
      </c>
      <c r="J363" s="206">
        <f>ROUND(P$5*'[7]2.생잔모형인구'!$E361,0)</f>
        <v>0</v>
      </c>
      <c r="K363" s="206">
        <f>ROUND(Q$5*'[7]2.생잔모형인구'!$E361,0)</f>
        <v>4</v>
      </c>
      <c r="L363" s="206">
        <f>ROUND(R$5*'[7]2.생잔모형인구'!$E361,0)</f>
        <v>4</v>
      </c>
      <c r="M363" s="206">
        <f>ROUND(S$5*'[7]2.생잔모형인구'!$E361,0)</f>
        <v>8</v>
      </c>
      <c r="N363" s="206">
        <f>ROUND(T$5*'[7]2.생잔모형인구'!$E361,0)</f>
        <v>8</v>
      </c>
      <c r="O363" s="206">
        <f>ROUND(U$5*'[7]2.생잔모형인구'!$E361,0)</f>
        <v>8</v>
      </c>
      <c r="P363" s="204">
        <v>0</v>
      </c>
      <c r="Q363" s="204"/>
      <c r="R363" s="206">
        <f>IF(ISERROR(VLOOKUP($C363,'2.사회적인구 행정구역별 집계'!$C$6:$M$73,2,FALSE)),0,(VLOOKUP($C363,'2.사회적인구 행정구역별 집계'!$C$6:$M$73,8,FALSE)-VLOOKUP($C363,'2.사회적인구 행정구역별 집계'!$C$6:$M$73,3,FALSE)))</f>
        <v>0</v>
      </c>
      <c r="S363" s="206">
        <f>IF(ISERROR(VLOOKUP($C363,'2.사회적인구 행정구역별 집계'!$C$6:$M$73,2,FALSE)),0,(VLOOKUP($C363,'2.사회적인구 행정구역별 집계'!$C$6:$M$73,9,FALSE)-VLOOKUP($C363,'2.사회적인구 행정구역별 집계'!$C$6:$M$73,4,FALSE)))</f>
        <v>0</v>
      </c>
      <c r="T363" s="206">
        <f>IF(ISERROR(VLOOKUP($C363,'2.사회적인구 행정구역별 집계'!$C$6:$M$73,2,FALSE)),0,(VLOOKUP($C363,'2.사회적인구 행정구역별 집계'!$C$6:$M$73,10,FALSE)-VLOOKUP($C363,'2.사회적인구 행정구역별 집계'!$C$6:$M$73,5,FALSE)))</f>
        <v>0</v>
      </c>
      <c r="U363" s="206">
        <f>IF(ISERROR(VLOOKUP($C363,'2.사회적인구 행정구역별 집계'!$C$6:$M$73,2,FALSE)),0,(VLOOKUP($C363,'2.사회적인구 행정구역별 집계'!$C$6:$M$73,11,FALSE)-VLOOKUP($C363,'2.사회적인구 행정구역별 집계'!$C$6:$M$73,6,FALSE)))</f>
        <v>0</v>
      </c>
      <c r="V363" s="189">
        <f t="shared" si="190"/>
        <v>138</v>
      </c>
      <c r="W363" s="189">
        <f t="shared" si="191"/>
        <v>138</v>
      </c>
      <c r="X363" s="189">
        <f t="shared" si="191"/>
        <v>136</v>
      </c>
      <c r="Y363" s="189">
        <f t="shared" si="192"/>
        <v>135</v>
      </c>
      <c r="Z363" s="189">
        <f t="shared" si="193"/>
        <v>138</v>
      </c>
      <c r="AA363" s="189">
        <f t="shared" si="194"/>
        <v>140</v>
      </c>
    </row>
    <row r="364" spans="1:27" ht="18" customHeight="1">
      <c r="A364" s="194" t="s">
        <v>1500</v>
      </c>
      <c r="B364" s="194" t="s">
        <v>1504</v>
      </c>
      <c r="C364" s="197" t="s">
        <v>477</v>
      </c>
      <c r="D364" s="192">
        <f>VLOOKUP($C364,'[7]2.생잔모형인구'!$C$5:$J$499,2,FALSE)</f>
        <v>42</v>
      </c>
      <c r="E364" s="201">
        <f>VLOOKUP($C364,'[7]2.생잔모형인구'!$C$5:$J$499,4,FALSE)</f>
        <v>43</v>
      </c>
      <c r="F364" s="201">
        <f>VLOOKUP($C364,'[7]2.생잔모형인구'!$C$5:$J$499,5,FALSE)</f>
        <v>42</v>
      </c>
      <c r="G364" s="201">
        <f>VLOOKUP($C364,'[7]2.생잔모형인구'!$C$5:$J$499,6,FALSE)</f>
        <v>43</v>
      </c>
      <c r="H364" s="201">
        <f>VLOOKUP($C364,'[7]2.생잔모형인구'!$C$5:$J$499,7,FALSE)</f>
        <v>44</v>
      </c>
      <c r="I364" s="201">
        <f>VLOOKUP($C364,'[7]2.생잔모형인구'!$C$5:$J$499,8,FALSE)</f>
        <v>45</v>
      </c>
      <c r="J364" s="206">
        <f>ROUND(P$5*'[7]2.생잔모형인구'!$E362,0)</f>
        <v>0</v>
      </c>
      <c r="K364" s="206">
        <f>ROUND(Q$5*'[7]2.생잔모형인구'!$E362,0)</f>
        <v>1</v>
      </c>
      <c r="L364" s="206">
        <f>ROUND(R$5*'[7]2.생잔모형인구'!$E362,0)</f>
        <v>1</v>
      </c>
      <c r="M364" s="206">
        <f>ROUND(S$5*'[7]2.생잔모형인구'!$E362,0)</f>
        <v>2</v>
      </c>
      <c r="N364" s="206">
        <f>ROUND(T$5*'[7]2.생잔모형인구'!$E362,0)</f>
        <v>2</v>
      </c>
      <c r="O364" s="206">
        <f>ROUND(U$5*'[7]2.생잔모형인구'!$E362,0)</f>
        <v>2</v>
      </c>
      <c r="P364" s="204">
        <v>0</v>
      </c>
      <c r="Q364" s="204"/>
      <c r="R364" s="206">
        <f>IF(ISERROR(VLOOKUP($C364,'2.사회적인구 행정구역별 집계'!$C$6:$M$73,2,FALSE)),0,(VLOOKUP($C364,'2.사회적인구 행정구역별 집계'!$C$6:$M$73,8,FALSE)-VLOOKUP($C364,'2.사회적인구 행정구역별 집계'!$C$6:$M$73,3,FALSE)))</f>
        <v>0</v>
      </c>
      <c r="S364" s="206">
        <f>IF(ISERROR(VLOOKUP($C364,'2.사회적인구 행정구역별 집계'!$C$6:$M$73,2,FALSE)),0,(VLOOKUP($C364,'2.사회적인구 행정구역별 집계'!$C$6:$M$73,9,FALSE)-VLOOKUP($C364,'2.사회적인구 행정구역별 집계'!$C$6:$M$73,4,FALSE)))</f>
        <v>0</v>
      </c>
      <c r="T364" s="206">
        <f>IF(ISERROR(VLOOKUP($C364,'2.사회적인구 행정구역별 집계'!$C$6:$M$73,2,FALSE)),0,(VLOOKUP($C364,'2.사회적인구 행정구역별 집계'!$C$6:$M$73,10,FALSE)-VLOOKUP($C364,'2.사회적인구 행정구역별 집계'!$C$6:$M$73,5,FALSE)))</f>
        <v>0</v>
      </c>
      <c r="U364" s="206">
        <f>IF(ISERROR(VLOOKUP($C364,'2.사회적인구 행정구역별 집계'!$C$6:$M$73,2,FALSE)),0,(VLOOKUP($C364,'2.사회적인구 행정구역별 집계'!$C$6:$M$73,11,FALSE)-VLOOKUP($C364,'2.사회적인구 행정구역별 집계'!$C$6:$M$73,6,FALSE)))</f>
        <v>0</v>
      </c>
      <c r="V364" s="189">
        <f t="shared" si="190"/>
        <v>42</v>
      </c>
      <c r="W364" s="189">
        <f t="shared" si="191"/>
        <v>42</v>
      </c>
      <c r="X364" s="189">
        <f t="shared" si="191"/>
        <v>41</v>
      </c>
      <c r="Y364" s="189">
        <f t="shared" si="192"/>
        <v>41</v>
      </c>
      <c r="Z364" s="189">
        <f t="shared" si="193"/>
        <v>42</v>
      </c>
      <c r="AA364" s="189">
        <f t="shared" si="194"/>
        <v>43</v>
      </c>
    </row>
    <row r="365" spans="1:27" ht="18" customHeight="1">
      <c r="A365" s="194" t="s">
        <v>1500</v>
      </c>
      <c r="B365" s="194" t="s">
        <v>1505</v>
      </c>
      <c r="C365" s="197" t="s">
        <v>478</v>
      </c>
      <c r="D365" s="192">
        <f>VLOOKUP($C365,'[7]2.생잔모형인구'!$C$5:$J$499,2,FALSE)</f>
        <v>191</v>
      </c>
      <c r="E365" s="201">
        <f>VLOOKUP($C365,'[7]2.생잔모형인구'!$C$5:$J$499,4,FALSE)</f>
        <v>196</v>
      </c>
      <c r="F365" s="201">
        <f>VLOOKUP($C365,'[7]2.생잔모형인구'!$C$5:$J$499,5,FALSE)</f>
        <v>193</v>
      </c>
      <c r="G365" s="201">
        <f>VLOOKUP($C365,'[7]2.생잔모형인구'!$C$5:$J$499,6,FALSE)</f>
        <v>197</v>
      </c>
      <c r="H365" s="201">
        <f>VLOOKUP($C365,'[7]2.생잔모형인구'!$C$5:$J$499,7,FALSE)</f>
        <v>202</v>
      </c>
      <c r="I365" s="201">
        <f>VLOOKUP($C365,'[7]2.생잔모형인구'!$C$5:$J$499,8,FALSE)</f>
        <v>205</v>
      </c>
      <c r="J365" s="206">
        <f>ROUND(P$5*'[7]2.생잔모형인구'!$E363,0)</f>
        <v>0</v>
      </c>
      <c r="K365" s="206">
        <f>ROUND(Q$5*'[7]2.생잔모형인구'!$E363,0)</f>
        <v>5</v>
      </c>
      <c r="L365" s="206">
        <f>ROUND(R$5*'[7]2.생잔모형인구'!$E363,0)</f>
        <v>5</v>
      </c>
      <c r="M365" s="206">
        <f>ROUND(S$5*'[7]2.생잔모형인구'!$E363,0)</f>
        <v>11</v>
      </c>
      <c r="N365" s="206">
        <f>ROUND(T$5*'[7]2.생잔모형인구'!$E363,0)</f>
        <v>11</v>
      </c>
      <c r="O365" s="206">
        <f>ROUND(U$5*'[7]2.생잔모형인구'!$E363,0)</f>
        <v>11</v>
      </c>
      <c r="P365" s="204">
        <v>0</v>
      </c>
      <c r="Q365" s="204"/>
      <c r="R365" s="206">
        <f>IF(ISERROR(VLOOKUP($C365,'2.사회적인구 행정구역별 집계'!$C$6:$M$73,2,FALSE)),0,(VLOOKUP($C365,'2.사회적인구 행정구역별 집계'!$C$6:$M$73,8,FALSE)-VLOOKUP($C365,'2.사회적인구 행정구역별 집계'!$C$6:$M$73,3,FALSE)))</f>
        <v>0</v>
      </c>
      <c r="S365" s="206">
        <f>IF(ISERROR(VLOOKUP($C365,'2.사회적인구 행정구역별 집계'!$C$6:$M$73,2,FALSE)),0,(VLOOKUP($C365,'2.사회적인구 행정구역별 집계'!$C$6:$M$73,9,FALSE)-VLOOKUP($C365,'2.사회적인구 행정구역별 집계'!$C$6:$M$73,4,FALSE)))</f>
        <v>0</v>
      </c>
      <c r="T365" s="206">
        <f>IF(ISERROR(VLOOKUP($C365,'2.사회적인구 행정구역별 집계'!$C$6:$M$73,2,FALSE)),0,(VLOOKUP($C365,'2.사회적인구 행정구역별 집계'!$C$6:$M$73,10,FALSE)-VLOOKUP($C365,'2.사회적인구 행정구역별 집계'!$C$6:$M$73,5,FALSE)))</f>
        <v>0</v>
      </c>
      <c r="U365" s="206">
        <f>IF(ISERROR(VLOOKUP($C365,'2.사회적인구 행정구역별 집계'!$C$6:$M$73,2,FALSE)),0,(VLOOKUP($C365,'2.사회적인구 행정구역별 집계'!$C$6:$M$73,11,FALSE)-VLOOKUP($C365,'2.사회적인구 행정구역별 집계'!$C$6:$M$73,6,FALSE)))</f>
        <v>0</v>
      </c>
      <c r="V365" s="189">
        <f t="shared" si="190"/>
        <v>191</v>
      </c>
      <c r="W365" s="189">
        <f t="shared" si="191"/>
        <v>191</v>
      </c>
      <c r="X365" s="189">
        <f t="shared" si="191"/>
        <v>188</v>
      </c>
      <c r="Y365" s="189">
        <f t="shared" si="192"/>
        <v>186</v>
      </c>
      <c r="Z365" s="189">
        <f t="shared" si="193"/>
        <v>191</v>
      </c>
      <c r="AA365" s="189">
        <f t="shared" si="194"/>
        <v>194</v>
      </c>
    </row>
    <row r="366" spans="1:27" ht="18" customHeight="1">
      <c r="A366" s="194" t="s">
        <v>1500</v>
      </c>
      <c r="B366" s="194" t="s">
        <v>1505</v>
      </c>
      <c r="C366" s="197" t="s">
        <v>479</v>
      </c>
      <c r="D366" s="192">
        <f>VLOOKUP($C366,'[7]2.생잔모형인구'!$C$5:$J$499,2,FALSE)</f>
        <v>180</v>
      </c>
      <c r="E366" s="201">
        <f>VLOOKUP($C366,'[7]2.생잔모형인구'!$C$5:$J$499,4,FALSE)</f>
        <v>185</v>
      </c>
      <c r="F366" s="201">
        <f>VLOOKUP($C366,'[7]2.생잔모형인구'!$C$5:$J$499,5,FALSE)</f>
        <v>182</v>
      </c>
      <c r="G366" s="201">
        <f>VLOOKUP($C366,'[7]2.생잔모형인구'!$C$5:$J$499,6,FALSE)</f>
        <v>186</v>
      </c>
      <c r="H366" s="201">
        <f>VLOOKUP($C366,'[7]2.생잔모형인구'!$C$5:$J$499,7,FALSE)</f>
        <v>190</v>
      </c>
      <c r="I366" s="201">
        <f>VLOOKUP($C366,'[7]2.생잔모형인구'!$C$5:$J$499,8,FALSE)</f>
        <v>193</v>
      </c>
      <c r="J366" s="206">
        <f>ROUND(P$5*'[7]2.생잔모형인구'!$E364,0)</f>
        <v>0</v>
      </c>
      <c r="K366" s="206">
        <f>ROUND(Q$5*'[7]2.생잔모형인구'!$E364,0)</f>
        <v>5</v>
      </c>
      <c r="L366" s="206">
        <f>ROUND(R$5*'[7]2.생잔모형인구'!$E364,0)</f>
        <v>5</v>
      </c>
      <c r="M366" s="206">
        <f>ROUND(S$5*'[7]2.생잔모형인구'!$E364,0)</f>
        <v>10</v>
      </c>
      <c r="N366" s="206">
        <f>ROUND(T$5*'[7]2.생잔모형인구'!$E364,0)</f>
        <v>10</v>
      </c>
      <c r="O366" s="206">
        <f>ROUND(U$5*'[7]2.생잔모형인구'!$E364,0)</f>
        <v>10</v>
      </c>
      <c r="P366" s="204">
        <v>0</v>
      </c>
      <c r="Q366" s="204"/>
      <c r="R366" s="206">
        <f>IF(ISERROR(VLOOKUP($C366,'2.사회적인구 행정구역별 집계'!$C$6:$M$73,2,FALSE)),0,(VLOOKUP($C366,'2.사회적인구 행정구역별 집계'!$C$6:$M$73,8,FALSE)-VLOOKUP($C366,'2.사회적인구 행정구역별 집계'!$C$6:$M$73,3,FALSE)))</f>
        <v>0</v>
      </c>
      <c r="S366" s="206">
        <f>IF(ISERROR(VLOOKUP($C366,'2.사회적인구 행정구역별 집계'!$C$6:$M$73,2,FALSE)),0,(VLOOKUP($C366,'2.사회적인구 행정구역별 집계'!$C$6:$M$73,9,FALSE)-VLOOKUP($C366,'2.사회적인구 행정구역별 집계'!$C$6:$M$73,4,FALSE)))</f>
        <v>0</v>
      </c>
      <c r="T366" s="206">
        <f>IF(ISERROR(VLOOKUP($C366,'2.사회적인구 행정구역별 집계'!$C$6:$M$73,2,FALSE)),0,(VLOOKUP($C366,'2.사회적인구 행정구역별 집계'!$C$6:$M$73,10,FALSE)-VLOOKUP($C366,'2.사회적인구 행정구역별 집계'!$C$6:$M$73,5,FALSE)))</f>
        <v>0</v>
      </c>
      <c r="U366" s="206">
        <f>IF(ISERROR(VLOOKUP($C366,'2.사회적인구 행정구역별 집계'!$C$6:$M$73,2,FALSE)),0,(VLOOKUP($C366,'2.사회적인구 행정구역별 집계'!$C$6:$M$73,11,FALSE)-VLOOKUP($C366,'2.사회적인구 행정구역별 집계'!$C$6:$M$73,6,FALSE)))</f>
        <v>0</v>
      </c>
      <c r="V366" s="189">
        <f t="shared" si="190"/>
        <v>180</v>
      </c>
      <c r="W366" s="189">
        <f t="shared" si="191"/>
        <v>180</v>
      </c>
      <c r="X366" s="189">
        <f t="shared" si="191"/>
        <v>177</v>
      </c>
      <c r="Y366" s="189">
        <f t="shared" si="192"/>
        <v>176</v>
      </c>
      <c r="Z366" s="189">
        <f t="shared" si="193"/>
        <v>180</v>
      </c>
      <c r="AA366" s="189">
        <f t="shared" si="194"/>
        <v>183</v>
      </c>
    </row>
    <row r="367" spans="1:27" ht="18" customHeight="1">
      <c r="A367" s="194" t="s">
        <v>1500</v>
      </c>
      <c r="B367" s="194" t="s">
        <v>1506</v>
      </c>
      <c r="C367" s="197" t="s">
        <v>480</v>
      </c>
      <c r="D367" s="192">
        <f>VLOOKUP($C367,'[7]2.생잔모형인구'!$C$5:$J$499,2,FALSE)</f>
        <v>87</v>
      </c>
      <c r="E367" s="201">
        <f>VLOOKUP($C367,'[7]2.생잔모형인구'!$C$5:$J$499,4,FALSE)</f>
        <v>89</v>
      </c>
      <c r="F367" s="201">
        <f>VLOOKUP($C367,'[7]2.생잔모형인구'!$C$5:$J$499,5,FALSE)</f>
        <v>88</v>
      </c>
      <c r="G367" s="201">
        <f>VLOOKUP($C367,'[7]2.생잔모형인구'!$C$5:$J$499,6,FALSE)</f>
        <v>90</v>
      </c>
      <c r="H367" s="201">
        <f>VLOOKUP($C367,'[7]2.생잔모형인구'!$C$5:$J$499,7,FALSE)</f>
        <v>92</v>
      </c>
      <c r="I367" s="201">
        <f>VLOOKUP($C367,'[7]2.생잔모형인구'!$C$5:$J$499,8,FALSE)</f>
        <v>93</v>
      </c>
      <c r="J367" s="206">
        <f>ROUND(P$5*'[7]2.생잔모형인구'!$E365,0)</f>
        <v>0</v>
      </c>
      <c r="K367" s="206">
        <f>ROUND(Q$5*'[7]2.생잔모형인구'!$E365,0)</f>
        <v>2</v>
      </c>
      <c r="L367" s="206">
        <f>ROUND(R$5*'[7]2.생잔모형인구'!$E365,0)</f>
        <v>2</v>
      </c>
      <c r="M367" s="206">
        <f>ROUND(S$5*'[7]2.생잔모형인구'!$E365,0)</f>
        <v>5</v>
      </c>
      <c r="N367" s="206">
        <f>ROUND(T$5*'[7]2.생잔모형인구'!$E365,0)</f>
        <v>5</v>
      </c>
      <c r="O367" s="206">
        <f>ROUND(U$5*'[7]2.생잔모형인구'!$E365,0)</f>
        <v>5</v>
      </c>
      <c r="P367" s="204">
        <v>0</v>
      </c>
      <c r="Q367" s="204"/>
      <c r="R367" s="206">
        <f>IF(ISERROR(VLOOKUP($C367,'2.사회적인구 행정구역별 집계'!$C$6:$M$73,2,FALSE)),0,(VLOOKUP($C367,'2.사회적인구 행정구역별 집계'!$C$6:$M$73,8,FALSE)-VLOOKUP($C367,'2.사회적인구 행정구역별 집계'!$C$6:$M$73,3,FALSE)))</f>
        <v>0</v>
      </c>
      <c r="S367" s="206">
        <f>IF(ISERROR(VLOOKUP($C367,'2.사회적인구 행정구역별 집계'!$C$6:$M$73,2,FALSE)),0,(VLOOKUP($C367,'2.사회적인구 행정구역별 집계'!$C$6:$M$73,9,FALSE)-VLOOKUP($C367,'2.사회적인구 행정구역별 집계'!$C$6:$M$73,4,FALSE)))</f>
        <v>0</v>
      </c>
      <c r="T367" s="206">
        <f>IF(ISERROR(VLOOKUP($C367,'2.사회적인구 행정구역별 집계'!$C$6:$M$73,2,FALSE)),0,(VLOOKUP($C367,'2.사회적인구 행정구역별 집계'!$C$6:$M$73,10,FALSE)-VLOOKUP($C367,'2.사회적인구 행정구역별 집계'!$C$6:$M$73,5,FALSE)))</f>
        <v>0</v>
      </c>
      <c r="U367" s="206">
        <f>IF(ISERROR(VLOOKUP($C367,'2.사회적인구 행정구역별 집계'!$C$6:$M$73,2,FALSE)),0,(VLOOKUP($C367,'2.사회적인구 행정구역별 집계'!$C$6:$M$73,11,FALSE)-VLOOKUP($C367,'2.사회적인구 행정구역별 집계'!$C$6:$M$73,6,FALSE)))</f>
        <v>0</v>
      </c>
      <c r="V367" s="189">
        <f t="shared" si="190"/>
        <v>87</v>
      </c>
      <c r="W367" s="189">
        <f t="shared" si="191"/>
        <v>87</v>
      </c>
      <c r="X367" s="189">
        <f t="shared" si="191"/>
        <v>86</v>
      </c>
      <c r="Y367" s="189">
        <f t="shared" si="192"/>
        <v>85</v>
      </c>
      <c r="Z367" s="189">
        <f t="shared" si="193"/>
        <v>87</v>
      </c>
      <c r="AA367" s="189">
        <f t="shared" si="194"/>
        <v>88</v>
      </c>
    </row>
    <row r="368" spans="1:27" ht="18" customHeight="1">
      <c r="A368" s="194" t="s">
        <v>1500</v>
      </c>
      <c r="B368" s="194" t="s">
        <v>1506</v>
      </c>
      <c r="C368" s="197" t="s">
        <v>481</v>
      </c>
      <c r="D368" s="192">
        <f>VLOOKUP($C368,'[7]2.생잔모형인구'!$C$5:$J$499,2,FALSE)</f>
        <v>122</v>
      </c>
      <c r="E368" s="201">
        <f>VLOOKUP($C368,'[7]2.생잔모형인구'!$C$5:$J$499,4,FALSE)</f>
        <v>125</v>
      </c>
      <c r="F368" s="201">
        <f>VLOOKUP($C368,'[7]2.생잔모형인구'!$C$5:$J$499,5,FALSE)</f>
        <v>123</v>
      </c>
      <c r="G368" s="201">
        <f>VLOOKUP($C368,'[7]2.생잔모형인구'!$C$5:$J$499,6,FALSE)</f>
        <v>126</v>
      </c>
      <c r="H368" s="201">
        <f>VLOOKUP($C368,'[7]2.생잔모형인구'!$C$5:$J$499,7,FALSE)</f>
        <v>129</v>
      </c>
      <c r="I368" s="201">
        <f>VLOOKUP($C368,'[7]2.생잔모형인구'!$C$5:$J$499,8,FALSE)</f>
        <v>131</v>
      </c>
      <c r="J368" s="206">
        <f>ROUND(P$5*'[7]2.생잔모형인구'!$E366,0)</f>
        <v>0</v>
      </c>
      <c r="K368" s="206">
        <f>ROUND(Q$5*'[7]2.생잔모형인구'!$E366,0)</f>
        <v>3</v>
      </c>
      <c r="L368" s="206">
        <f>ROUND(R$5*'[7]2.생잔모형인구'!$E366,0)</f>
        <v>3</v>
      </c>
      <c r="M368" s="206">
        <f>ROUND(S$5*'[7]2.생잔모형인구'!$E366,0)</f>
        <v>7</v>
      </c>
      <c r="N368" s="206">
        <f>ROUND(T$5*'[7]2.생잔모형인구'!$E366,0)</f>
        <v>7</v>
      </c>
      <c r="O368" s="206">
        <f>ROUND(U$5*'[7]2.생잔모형인구'!$E366,0)</f>
        <v>7</v>
      </c>
      <c r="P368" s="204">
        <v>0</v>
      </c>
      <c r="Q368" s="204"/>
      <c r="R368" s="206">
        <f>IF(ISERROR(VLOOKUP($C368,'2.사회적인구 행정구역별 집계'!$C$6:$M$73,2,FALSE)),0,(VLOOKUP($C368,'2.사회적인구 행정구역별 집계'!$C$6:$M$73,8,FALSE)-VLOOKUP($C368,'2.사회적인구 행정구역별 집계'!$C$6:$M$73,3,FALSE)))</f>
        <v>0</v>
      </c>
      <c r="S368" s="206">
        <f>IF(ISERROR(VLOOKUP($C368,'2.사회적인구 행정구역별 집계'!$C$6:$M$73,2,FALSE)),0,(VLOOKUP($C368,'2.사회적인구 행정구역별 집계'!$C$6:$M$73,9,FALSE)-VLOOKUP($C368,'2.사회적인구 행정구역별 집계'!$C$6:$M$73,4,FALSE)))</f>
        <v>0</v>
      </c>
      <c r="T368" s="206">
        <f>IF(ISERROR(VLOOKUP($C368,'2.사회적인구 행정구역별 집계'!$C$6:$M$73,2,FALSE)),0,(VLOOKUP($C368,'2.사회적인구 행정구역별 집계'!$C$6:$M$73,10,FALSE)-VLOOKUP($C368,'2.사회적인구 행정구역별 집계'!$C$6:$M$73,5,FALSE)))</f>
        <v>0</v>
      </c>
      <c r="U368" s="206">
        <f>IF(ISERROR(VLOOKUP($C368,'2.사회적인구 행정구역별 집계'!$C$6:$M$73,2,FALSE)),0,(VLOOKUP($C368,'2.사회적인구 행정구역별 집계'!$C$6:$M$73,11,FALSE)-VLOOKUP($C368,'2.사회적인구 행정구역별 집계'!$C$6:$M$73,6,FALSE)))</f>
        <v>0</v>
      </c>
      <c r="V368" s="189">
        <f t="shared" si="190"/>
        <v>122</v>
      </c>
      <c r="W368" s="189">
        <f t="shared" si="191"/>
        <v>122</v>
      </c>
      <c r="X368" s="189">
        <f t="shared" si="191"/>
        <v>120</v>
      </c>
      <c r="Y368" s="189">
        <f t="shared" si="192"/>
        <v>119</v>
      </c>
      <c r="Z368" s="189">
        <f t="shared" si="193"/>
        <v>122</v>
      </c>
      <c r="AA368" s="189">
        <f t="shared" si="194"/>
        <v>124</v>
      </c>
    </row>
    <row r="369" spans="1:27" ht="18" customHeight="1">
      <c r="A369" s="194" t="s">
        <v>1500</v>
      </c>
      <c r="B369" s="194" t="s">
        <v>1507</v>
      </c>
      <c r="C369" s="197" t="s">
        <v>482</v>
      </c>
      <c r="D369" s="192">
        <f>VLOOKUP($C369,'[7]2.생잔모형인구'!$C$5:$J$499,2,FALSE)</f>
        <v>44</v>
      </c>
      <c r="E369" s="201">
        <f>VLOOKUP($C369,'[7]2.생잔모형인구'!$C$5:$J$499,4,FALSE)</f>
        <v>45</v>
      </c>
      <c r="F369" s="201">
        <f>VLOOKUP($C369,'[7]2.생잔모형인구'!$C$5:$J$499,5,FALSE)</f>
        <v>45</v>
      </c>
      <c r="G369" s="201">
        <f>VLOOKUP($C369,'[7]2.생잔모형인구'!$C$5:$J$499,6,FALSE)</f>
        <v>45</v>
      </c>
      <c r="H369" s="201">
        <f>VLOOKUP($C369,'[7]2.생잔모형인구'!$C$5:$J$499,7,FALSE)</f>
        <v>46</v>
      </c>
      <c r="I369" s="201">
        <f>VLOOKUP($C369,'[7]2.생잔모형인구'!$C$5:$J$499,8,FALSE)</f>
        <v>47</v>
      </c>
      <c r="J369" s="206">
        <f>ROUND(P$5*'[7]2.생잔모형인구'!$E367,0)</f>
        <v>0</v>
      </c>
      <c r="K369" s="206">
        <f>ROUND(Q$5*'[7]2.생잔모형인구'!$E367,0)</f>
        <v>1</v>
      </c>
      <c r="L369" s="206">
        <f>ROUND(R$5*'[7]2.생잔모형인구'!$E367,0)</f>
        <v>1</v>
      </c>
      <c r="M369" s="206">
        <f>ROUND(S$5*'[7]2.생잔모형인구'!$E367,0)</f>
        <v>3</v>
      </c>
      <c r="N369" s="206">
        <f>ROUND(T$5*'[7]2.생잔모형인구'!$E367,0)</f>
        <v>3</v>
      </c>
      <c r="O369" s="206">
        <f>ROUND(U$5*'[7]2.생잔모형인구'!$E367,0)</f>
        <v>3</v>
      </c>
      <c r="P369" s="204">
        <v>0</v>
      </c>
      <c r="Q369" s="204"/>
      <c r="R369" s="206">
        <f>IF(ISERROR(VLOOKUP($C369,'2.사회적인구 행정구역별 집계'!$C$6:$M$73,2,FALSE)),0,(VLOOKUP($C369,'2.사회적인구 행정구역별 집계'!$C$6:$M$73,8,FALSE)-VLOOKUP($C369,'2.사회적인구 행정구역별 집계'!$C$6:$M$73,3,FALSE)))</f>
        <v>0</v>
      </c>
      <c r="S369" s="206">
        <f>IF(ISERROR(VLOOKUP($C369,'2.사회적인구 행정구역별 집계'!$C$6:$M$73,2,FALSE)),0,(VLOOKUP($C369,'2.사회적인구 행정구역별 집계'!$C$6:$M$73,9,FALSE)-VLOOKUP($C369,'2.사회적인구 행정구역별 집계'!$C$6:$M$73,4,FALSE)))</f>
        <v>0</v>
      </c>
      <c r="T369" s="206">
        <f>IF(ISERROR(VLOOKUP($C369,'2.사회적인구 행정구역별 집계'!$C$6:$M$73,2,FALSE)),0,(VLOOKUP($C369,'2.사회적인구 행정구역별 집계'!$C$6:$M$73,10,FALSE)-VLOOKUP($C369,'2.사회적인구 행정구역별 집계'!$C$6:$M$73,5,FALSE)))</f>
        <v>0</v>
      </c>
      <c r="U369" s="206">
        <f>IF(ISERROR(VLOOKUP($C369,'2.사회적인구 행정구역별 집계'!$C$6:$M$73,2,FALSE)),0,(VLOOKUP($C369,'2.사회적인구 행정구역별 집계'!$C$6:$M$73,11,FALSE)-VLOOKUP($C369,'2.사회적인구 행정구역별 집계'!$C$6:$M$73,6,FALSE)))</f>
        <v>0</v>
      </c>
      <c r="V369" s="189">
        <f t="shared" si="190"/>
        <v>44</v>
      </c>
      <c r="W369" s="189">
        <f t="shared" si="191"/>
        <v>44</v>
      </c>
      <c r="X369" s="189">
        <f t="shared" si="191"/>
        <v>44</v>
      </c>
      <c r="Y369" s="189">
        <f t="shared" si="192"/>
        <v>42</v>
      </c>
      <c r="Z369" s="189">
        <f t="shared" si="193"/>
        <v>43</v>
      </c>
      <c r="AA369" s="189">
        <f t="shared" si="194"/>
        <v>44</v>
      </c>
    </row>
    <row r="370" spans="1:27" ht="18" customHeight="1">
      <c r="A370" s="194" t="s">
        <v>1500</v>
      </c>
      <c r="B370" s="194" t="s">
        <v>1508</v>
      </c>
      <c r="C370" s="198" t="s">
        <v>706</v>
      </c>
      <c r="D370" s="192">
        <f>VLOOKUP($C370,'[7]2.생잔모형인구'!$C$5:$J$499,2,FALSE)</f>
        <v>157</v>
      </c>
      <c r="E370" s="201">
        <f>VLOOKUP($C370,'[7]2.생잔모형인구'!$C$5:$J$499,4,FALSE)</f>
        <v>161</v>
      </c>
      <c r="F370" s="201">
        <f>VLOOKUP($C370,'[7]2.생잔모형인구'!$C$5:$J$499,5,FALSE)</f>
        <v>159</v>
      </c>
      <c r="G370" s="201">
        <f>VLOOKUP($C370,'[7]2.생잔모형인구'!$C$5:$J$499,6,FALSE)</f>
        <v>162</v>
      </c>
      <c r="H370" s="201">
        <f>VLOOKUP($C370,'[7]2.생잔모형인구'!$C$5:$J$499,7,FALSE)</f>
        <v>166</v>
      </c>
      <c r="I370" s="201">
        <f>VLOOKUP($C370,'[7]2.생잔모형인구'!$C$5:$J$499,8,FALSE)</f>
        <v>169</v>
      </c>
      <c r="J370" s="206">
        <f>ROUND(P$5*'[7]2.생잔모형인구'!$E368,0)</f>
        <v>0</v>
      </c>
      <c r="K370" s="206">
        <f>ROUND(Q$5*'[7]2.생잔모형인구'!$E368,0)</f>
        <v>4</v>
      </c>
      <c r="L370" s="206">
        <f>ROUND(R$5*'[7]2.생잔모형인구'!$E368,0)</f>
        <v>4</v>
      </c>
      <c r="M370" s="206">
        <f>ROUND(S$5*'[7]2.생잔모형인구'!$E368,0)</f>
        <v>9</v>
      </c>
      <c r="N370" s="206">
        <f>ROUND(T$5*'[7]2.생잔모형인구'!$E368,0)</f>
        <v>9</v>
      </c>
      <c r="O370" s="206">
        <f>ROUND(U$5*'[7]2.생잔모형인구'!$E368,0)</f>
        <v>9</v>
      </c>
      <c r="P370" s="204">
        <v>0</v>
      </c>
      <c r="Q370" s="204"/>
      <c r="R370" s="206">
        <f>IF(ISERROR(VLOOKUP($C370,'2.사회적인구 행정구역별 집계'!$C$6:$M$73,2,FALSE)),0,(VLOOKUP($C370,'2.사회적인구 행정구역별 집계'!$C$6:$M$73,8,FALSE)-VLOOKUP($C370,'2.사회적인구 행정구역별 집계'!$C$6:$M$73,3,FALSE)))</f>
        <v>0</v>
      </c>
      <c r="S370" s="206">
        <f>IF(ISERROR(VLOOKUP($C370,'2.사회적인구 행정구역별 집계'!$C$6:$M$73,2,FALSE)),0,(VLOOKUP($C370,'2.사회적인구 행정구역별 집계'!$C$6:$M$73,9,FALSE)-VLOOKUP($C370,'2.사회적인구 행정구역별 집계'!$C$6:$M$73,4,FALSE)))</f>
        <v>0</v>
      </c>
      <c r="T370" s="206">
        <f>IF(ISERROR(VLOOKUP($C370,'2.사회적인구 행정구역별 집계'!$C$6:$M$73,2,FALSE)),0,(VLOOKUP($C370,'2.사회적인구 행정구역별 집계'!$C$6:$M$73,10,FALSE)-VLOOKUP($C370,'2.사회적인구 행정구역별 집계'!$C$6:$M$73,5,FALSE)))</f>
        <v>0</v>
      </c>
      <c r="U370" s="206">
        <f>IF(ISERROR(VLOOKUP($C370,'2.사회적인구 행정구역별 집계'!$C$6:$M$73,2,FALSE)),0,(VLOOKUP($C370,'2.사회적인구 행정구역별 집계'!$C$6:$M$73,11,FALSE)-VLOOKUP($C370,'2.사회적인구 행정구역별 집계'!$C$6:$M$73,6,FALSE)))</f>
        <v>0</v>
      </c>
      <c r="V370" s="189">
        <f t="shared" si="190"/>
        <v>157</v>
      </c>
      <c r="W370" s="189">
        <f t="shared" si="191"/>
        <v>157</v>
      </c>
      <c r="X370" s="189">
        <f t="shared" si="191"/>
        <v>155</v>
      </c>
      <c r="Y370" s="189">
        <f t="shared" si="192"/>
        <v>153</v>
      </c>
      <c r="Z370" s="189">
        <f t="shared" si="193"/>
        <v>157</v>
      </c>
      <c r="AA370" s="189">
        <f t="shared" si="194"/>
        <v>160</v>
      </c>
    </row>
    <row r="371" spans="1:27" ht="18" customHeight="1">
      <c r="A371" s="194" t="s">
        <v>1509</v>
      </c>
      <c r="B371" s="194" t="s">
        <v>1510</v>
      </c>
      <c r="C371" s="198" t="s">
        <v>707</v>
      </c>
      <c r="D371" s="192">
        <f>VLOOKUP($C371,'[7]2.생잔모형인구'!$C$5:$J$499,2,FALSE)</f>
        <v>198</v>
      </c>
      <c r="E371" s="201">
        <f>VLOOKUP($C371,'[7]2.생잔모형인구'!$C$5:$J$499,4,FALSE)</f>
        <v>203</v>
      </c>
      <c r="F371" s="201">
        <f>VLOOKUP($C371,'[7]2.생잔모형인구'!$C$5:$J$499,5,FALSE)</f>
        <v>200</v>
      </c>
      <c r="G371" s="201">
        <f>VLOOKUP($C371,'[7]2.생잔모형인구'!$C$5:$J$499,6,FALSE)</f>
        <v>205</v>
      </c>
      <c r="H371" s="201">
        <f>VLOOKUP($C371,'[7]2.생잔모형인구'!$C$5:$J$499,7,FALSE)</f>
        <v>209</v>
      </c>
      <c r="I371" s="201">
        <f>VLOOKUP($C371,'[7]2.생잔모형인구'!$C$5:$J$499,8,FALSE)</f>
        <v>213</v>
      </c>
      <c r="J371" s="206">
        <f>ROUND(P$5*'[7]2.생잔모형인구'!$E369,0)</f>
        <v>0</v>
      </c>
      <c r="K371" s="206">
        <f>ROUND(Q$5*'[7]2.생잔모형인구'!$E369,0)</f>
        <v>5</v>
      </c>
      <c r="L371" s="206">
        <f>ROUND(R$5*'[7]2.생잔모형인구'!$E369,0)</f>
        <v>5</v>
      </c>
      <c r="M371" s="206">
        <f>ROUND(S$5*'[7]2.생잔모형인구'!$E369,0)</f>
        <v>11</v>
      </c>
      <c r="N371" s="206">
        <f>ROUND(T$5*'[7]2.생잔모형인구'!$E369,0)</f>
        <v>11</v>
      </c>
      <c r="O371" s="206">
        <f>ROUND(U$5*'[7]2.생잔모형인구'!$E369,0)</f>
        <v>11</v>
      </c>
      <c r="P371" s="204">
        <v>0</v>
      </c>
      <c r="Q371" s="204"/>
      <c r="R371" s="206">
        <f>IF(ISERROR(VLOOKUP($C371,'2.사회적인구 행정구역별 집계'!$C$6:$M$73,2,FALSE)),0,(VLOOKUP($C371,'2.사회적인구 행정구역별 집계'!$C$6:$M$73,8,FALSE)-VLOOKUP($C371,'2.사회적인구 행정구역별 집계'!$C$6:$M$73,3,FALSE)))</f>
        <v>0</v>
      </c>
      <c r="S371" s="206">
        <f>IF(ISERROR(VLOOKUP($C371,'2.사회적인구 행정구역별 집계'!$C$6:$M$73,2,FALSE)),0,(VLOOKUP($C371,'2.사회적인구 행정구역별 집계'!$C$6:$M$73,9,FALSE)-VLOOKUP($C371,'2.사회적인구 행정구역별 집계'!$C$6:$M$73,4,FALSE)))</f>
        <v>0</v>
      </c>
      <c r="T371" s="206">
        <f>IF(ISERROR(VLOOKUP($C371,'2.사회적인구 행정구역별 집계'!$C$6:$M$73,2,FALSE)),0,(VLOOKUP($C371,'2.사회적인구 행정구역별 집계'!$C$6:$M$73,10,FALSE)-VLOOKUP($C371,'2.사회적인구 행정구역별 집계'!$C$6:$M$73,5,FALSE)))</f>
        <v>0</v>
      </c>
      <c r="U371" s="206">
        <f>IF(ISERROR(VLOOKUP($C371,'2.사회적인구 행정구역별 집계'!$C$6:$M$73,2,FALSE)),0,(VLOOKUP($C371,'2.사회적인구 행정구역별 집계'!$C$6:$M$73,11,FALSE)-VLOOKUP($C371,'2.사회적인구 행정구역별 집계'!$C$6:$M$73,6,FALSE)))</f>
        <v>0</v>
      </c>
      <c r="V371" s="189">
        <f t="shared" si="190"/>
        <v>198</v>
      </c>
      <c r="W371" s="189">
        <f t="shared" si="191"/>
        <v>198</v>
      </c>
      <c r="X371" s="189">
        <f t="shared" si="191"/>
        <v>195</v>
      </c>
      <c r="Y371" s="189">
        <f t="shared" si="192"/>
        <v>194</v>
      </c>
      <c r="Z371" s="189">
        <f t="shared" si="193"/>
        <v>198</v>
      </c>
      <c r="AA371" s="189">
        <f t="shared" si="194"/>
        <v>202</v>
      </c>
    </row>
    <row r="372" spans="1:27" ht="18" customHeight="1">
      <c r="A372" s="194" t="s">
        <v>1511</v>
      </c>
      <c r="B372" s="194" t="s">
        <v>1512</v>
      </c>
      <c r="C372" s="197" t="s">
        <v>485</v>
      </c>
      <c r="D372" s="192">
        <f>VLOOKUP($C372,'[7]2.생잔모형인구'!$C$5:$J$499,2,FALSE)</f>
        <v>163</v>
      </c>
      <c r="E372" s="201">
        <f>VLOOKUP($C372,'[7]2.생잔모형인구'!$C$5:$J$499,4,FALSE)</f>
        <v>167</v>
      </c>
      <c r="F372" s="201">
        <f>VLOOKUP($C372,'[7]2.생잔모형인구'!$C$5:$J$499,5,FALSE)</f>
        <v>165</v>
      </c>
      <c r="G372" s="201">
        <f>VLOOKUP($C372,'[7]2.생잔모형인구'!$C$5:$J$499,6,FALSE)</f>
        <v>168</v>
      </c>
      <c r="H372" s="201">
        <f>VLOOKUP($C372,'[7]2.생잔모형인구'!$C$5:$J$499,7,FALSE)</f>
        <v>172</v>
      </c>
      <c r="I372" s="201">
        <f>VLOOKUP($C372,'[7]2.생잔모형인구'!$C$5:$J$499,8,FALSE)</f>
        <v>175</v>
      </c>
      <c r="J372" s="206">
        <f>ROUND(P$5*'[7]2.생잔모형인구'!$E370,0)</f>
        <v>0</v>
      </c>
      <c r="K372" s="206">
        <f>ROUND(Q$5*'[7]2.생잔모형인구'!$E370,0)</f>
        <v>4</v>
      </c>
      <c r="L372" s="206">
        <f>ROUND(R$5*'[7]2.생잔모형인구'!$E370,0)</f>
        <v>4</v>
      </c>
      <c r="M372" s="206">
        <f>ROUND(S$5*'[7]2.생잔모형인구'!$E370,0)</f>
        <v>9</v>
      </c>
      <c r="N372" s="206">
        <f>ROUND(T$5*'[7]2.생잔모형인구'!$E370,0)</f>
        <v>9</v>
      </c>
      <c r="O372" s="206">
        <f>ROUND(U$5*'[7]2.생잔모형인구'!$E370,0)</f>
        <v>9</v>
      </c>
      <c r="P372" s="204">
        <v>0</v>
      </c>
      <c r="Q372" s="204"/>
      <c r="R372" s="206">
        <f>IF(ISERROR(VLOOKUP($C372,'2.사회적인구 행정구역별 집계'!$C$6:$M$73,2,FALSE)),0,(VLOOKUP($C372,'2.사회적인구 행정구역별 집계'!$C$6:$M$73,8,FALSE)-VLOOKUP($C372,'2.사회적인구 행정구역별 집계'!$C$6:$M$73,3,FALSE)))</f>
        <v>0</v>
      </c>
      <c r="S372" s="206">
        <f>IF(ISERROR(VLOOKUP($C372,'2.사회적인구 행정구역별 집계'!$C$6:$M$73,2,FALSE)),0,(VLOOKUP($C372,'2.사회적인구 행정구역별 집계'!$C$6:$M$73,9,FALSE)-VLOOKUP($C372,'2.사회적인구 행정구역별 집계'!$C$6:$M$73,4,FALSE)))</f>
        <v>0</v>
      </c>
      <c r="T372" s="206">
        <f>IF(ISERROR(VLOOKUP($C372,'2.사회적인구 행정구역별 집계'!$C$6:$M$73,2,FALSE)),0,(VLOOKUP($C372,'2.사회적인구 행정구역별 집계'!$C$6:$M$73,10,FALSE)-VLOOKUP($C372,'2.사회적인구 행정구역별 집계'!$C$6:$M$73,5,FALSE)))</f>
        <v>0</v>
      </c>
      <c r="U372" s="206">
        <f>IF(ISERROR(VLOOKUP($C372,'2.사회적인구 행정구역별 집계'!$C$6:$M$73,2,FALSE)),0,(VLOOKUP($C372,'2.사회적인구 행정구역별 집계'!$C$6:$M$73,11,FALSE)-VLOOKUP($C372,'2.사회적인구 행정구역별 집계'!$C$6:$M$73,6,FALSE)))</f>
        <v>0</v>
      </c>
      <c r="V372" s="189">
        <f t="shared" si="190"/>
        <v>163</v>
      </c>
      <c r="W372" s="189">
        <f t="shared" si="191"/>
        <v>163</v>
      </c>
      <c r="X372" s="189">
        <f t="shared" si="191"/>
        <v>161</v>
      </c>
      <c r="Y372" s="189">
        <f t="shared" si="192"/>
        <v>159</v>
      </c>
      <c r="Z372" s="189">
        <f t="shared" si="193"/>
        <v>163</v>
      </c>
      <c r="AA372" s="189">
        <f t="shared" si="194"/>
        <v>166</v>
      </c>
    </row>
    <row r="373" spans="1:27" ht="18" customHeight="1">
      <c r="A373" s="194" t="s">
        <v>1511</v>
      </c>
      <c r="B373" s="194" t="s">
        <v>1512</v>
      </c>
      <c r="C373" s="197" t="s">
        <v>486</v>
      </c>
      <c r="D373" s="192">
        <f>VLOOKUP($C373,'[7]2.생잔모형인구'!$C$5:$J$499,2,FALSE)</f>
        <v>99</v>
      </c>
      <c r="E373" s="201">
        <f>VLOOKUP($C373,'[7]2.생잔모형인구'!$C$5:$J$499,4,FALSE)</f>
        <v>102</v>
      </c>
      <c r="F373" s="201">
        <f>VLOOKUP($C373,'[7]2.생잔모형인구'!$C$5:$J$499,5,FALSE)</f>
        <v>100</v>
      </c>
      <c r="G373" s="201">
        <f>VLOOKUP($C373,'[7]2.생잔모형인구'!$C$5:$J$499,6,FALSE)</f>
        <v>102</v>
      </c>
      <c r="H373" s="201">
        <f>VLOOKUP($C373,'[7]2.생잔모형인구'!$C$5:$J$499,7,FALSE)</f>
        <v>105</v>
      </c>
      <c r="I373" s="201">
        <f>VLOOKUP($C373,'[7]2.생잔모형인구'!$C$5:$J$499,8,FALSE)</f>
        <v>106</v>
      </c>
      <c r="J373" s="206">
        <f>ROUND(P$5*'[7]2.생잔모형인구'!$E371,0)</f>
        <v>0</v>
      </c>
      <c r="K373" s="206">
        <f>ROUND(Q$5*'[7]2.생잔모형인구'!$E371,0)</f>
        <v>3</v>
      </c>
      <c r="L373" s="206">
        <f>ROUND(R$5*'[7]2.생잔모형인구'!$E371,0)</f>
        <v>3</v>
      </c>
      <c r="M373" s="206">
        <f>ROUND(S$5*'[7]2.생잔모형인구'!$E371,0)</f>
        <v>6</v>
      </c>
      <c r="N373" s="206">
        <f>ROUND(T$5*'[7]2.생잔모형인구'!$E371,0)</f>
        <v>6</v>
      </c>
      <c r="O373" s="206">
        <f>ROUND(U$5*'[7]2.생잔모형인구'!$E371,0)</f>
        <v>6</v>
      </c>
      <c r="P373" s="204">
        <v>0</v>
      </c>
      <c r="Q373" s="204"/>
      <c r="R373" s="206">
        <f>IF(ISERROR(VLOOKUP($C373,'2.사회적인구 행정구역별 집계'!$C$6:$M$73,2,FALSE)),0,(VLOOKUP($C373,'2.사회적인구 행정구역별 집계'!$C$6:$M$73,8,FALSE)-VLOOKUP($C373,'2.사회적인구 행정구역별 집계'!$C$6:$M$73,3,FALSE)))</f>
        <v>0</v>
      </c>
      <c r="S373" s="206">
        <f>IF(ISERROR(VLOOKUP($C373,'2.사회적인구 행정구역별 집계'!$C$6:$M$73,2,FALSE)),0,(VLOOKUP($C373,'2.사회적인구 행정구역별 집계'!$C$6:$M$73,9,FALSE)-VLOOKUP($C373,'2.사회적인구 행정구역별 집계'!$C$6:$M$73,4,FALSE)))</f>
        <v>0</v>
      </c>
      <c r="T373" s="206">
        <f>IF(ISERROR(VLOOKUP($C373,'2.사회적인구 행정구역별 집계'!$C$6:$M$73,2,FALSE)),0,(VLOOKUP($C373,'2.사회적인구 행정구역별 집계'!$C$6:$M$73,10,FALSE)-VLOOKUP($C373,'2.사회적인구 행정구역별 집계'!$C$6:$M$73,5,FALSE)))</f>
        <v>0</v>
      </c>
      <c r="U373" s="206">
        <f>IF(ISERROR(VLOOKUP($C373,'2.사회적인구 행정구역별 집계'!$C$6:$M$73,2,FALSE)),0,(VLOOKUP($C373,'2.사회적인구 행정구역별 집계'!$C$6:$M$73,11,FALSE)-VLOOKUP($C373,'2.사회적인구 행정구역별 집계'!$C$6:$M$73,6,FALSE)))</f>
        <v>0</v>
      </c>
      <c r="V373" s="189">
        <f t="shared" si="190"/>
        <v>99</v>
      </c>
      <c r="W373" s="189">
        <f t="shared" si="191"/>
        <v>99</v>
      </c>
      <c r="X373" s="189">
        <f t="shared" si="191"/>
        <v>97</v>
      </c>
      <c r="Y373" s="189">
        <f t="shared" si="192"/>
        <v>96</v>
      </c>
      <c r="Z373" s="189">
        <f t="shared" si="193"/>
        <v>99</v>
      </c>
      <c r="AA373" s="189">
        <f t="shared" si="194"/>
        <v>100</v>
      </c>
    </row>
    <row r="374" spans="1:27" ht="18" customHeight="1">
      <c r="A374" s="194" t="s">
        <v>1511</v>
      </c>
      <c r="B374" s="194" t="s">
        <v>1512</v>
      </c>
      <c r="C374" s="197" t="s">
        <v>487</v>
      </c>
      <c r="D374" s="192">
        <f>VLOOKUP($C374,'[7]2.생잔모형인구'!$C$5:$J$499,2,FALSE)</f>
        <v>160</v>
      </c>
      <c r="E374" s="201">
        <f>VLOOKUP($C374,'[7]2.생잔모형인구'!$C$5:$J$499,4,FALSE)</f>
        <v>164</v>
      </c>
      <c r="F374" s="201">
        <f>VLOOKUP($C374,'[7]2.생잔모형인구'!$C$5:$J$499,5,FALSE)</f>
        <v>162</v>
      </c>
      <c r="G374" s="201">
        <f>VLOOKUP($C374,'[7]2.생잔모형인구'!$C$5:$J$499,6,FALSE)</f>
        <v>165</v>
      </c>
      <c r="H374" s="201">
        <f>VLOOKUP($C374,'[7]2.생잔모형인구'!$C$5:$J$499,7,FALSE)</f>
        <v>169</v>
      </c>
      <c r="I374" s="201">
        <f>VLOOKUP($C374,'[7]2.생잔모형인구'!$C$5:$J$499,8,FALSE)</f>
        <v>172</v>
      </c>
      <c r="J374" s="206">
        <f>ROUND(P$5*'[7]2.생잔모형인구'!$E372,0)</f>
        <v>0</v>
      </c>
      <c r="K374" s="206">
        <f>ROUND(Q$5*'[7]2.생잔모형인구'!$E372,0)</f>
        <v>4</v>
      </c>
      <c r="L374" s="206">
        <f>ROUND(R$5*'[7]2.생잔모형인구'!$E372,0)</f>
        <v>4</v>
      </c>
      <c r="M374" s="206">
        <f>ROUND(S$5*'[7]2.생잔모형인구'!$E372,0)</f>
        <v>9</v>
      </c>
      <c r="N374" s="206">
        <f>ROUND(T$5*'[7]2.생잔모형인구'!$E372,0)</f>
        <v>9</v>
      </c>
      <c r="O374" s="206">
        <f>ROUND(U$5*'[7]2.생잔모형인구'!$E372,0)</f>
        <v>9</v>
      </c>
      <c r="P374" s="204">
        <v>0</v>
      </c>
      <c r="Q374" s="204"/>
      <c r="R374" s="206">
        <f>IF(ISERROR(VLOOKUP($C374,'2.사회적인구 행정구역별 집계'!$C$6:$M$73,2,FALSE)),0,(VLOOKUP($C374,'2.사회적인구 행정구역별 집계'!$C$6:$M$73,8,FALSE)-VLOOKUP($C374,'2.사회적인구 행정구역별 집계'!$C$6:$M$73,3,FALSE)))</f>
        <v>0</v>
      </c>
      <c r="S374" s="206">
        <f>IF(ISERROR(VLOOKUP($C374,'2.사회적인구 행정구역별 집계'!$C$6:$M$73,2,FALSE)),0,(VLOOKUP($C374,'2.사회적인구 행정구역별 집계'!$C$6:$M$73,9,FALSE)-VLOOKUP($C374,'2.사회적인구 행정구역별 집계'!$C$6:$M$73,4,FALSE)))</f>
        <v>0</v>
      </c>
      <c r="T374" s="206">
        <f>IF(ISERROR(VLOOKUP($C374,'2.사회적인구 행정구역별 집계'!$C$6:$M$73,2,FALSE)),0,(VLOOKUP($C374,'2.사회적인구 행정구역별 집계'!$C$6:$M$73,10,FALSE)-VLOOKUP($C374,'2.사회적인구 행정구역별 집계'!$C$6:$M$73,5,FALSE)))</f>
        <v>0</v>
      </c>
      <c r="U374" s="206">
        <f>IF(ISERROR(VLOOKUP($C374,'2.사회적인구 행정구역별 집계'!$C$6:$M$73,2,FALSE)),0,(VLOOKUP($C374,'2.사회적인구 행정구역별 집계'!$C$6:$M$73,11,FALSE)-VLOOKUP($C374,'2.사회적인구 행정구역별 집계'!$C$6:$M$73,6,FALSE)))</f>
        <v>0</v>
      </c>
      <c r="V374" s="189">
        <f t="shared" si="190"/>
        <v>160</v>
      </c>
      <c r="W374" s="189">
        <f t="shared" si="191"/>
        <v>160</v>
      </c>
      <c r="X374" s="189">
        <f t="shared" si="191"/>
        <v>158</v>
      </c>
      <c r="Y374" s="189">
        <f t="shared" si="192"/>
        <v>156</v>
      </c>
      <c r="Z374" s="189">
        <f t="shared" si="193"/>
        <v>160</v>
      </c>
      <c r="AA374" s="189">
        <f t="shared" si="194"/>
        <v>163</v>
      </c>
    </row>
    <row r="375" spans="1:27" ht="18" customHeight="1">
      <c r="A375" s="194" t="s">
        <v>1511</v>
      </c>
      <c r="B375" s="194" t="s">
        <v>1513</v>
      </c>
      <c r="C375" s="197" t="s">
        <v>488</v>
      </c>
      <c r="D375" s="192">
        <f>VLOOKUP($C375,'[7]2.생잔모형인구'!$C$5:$J$499,2,FALSE)</f>
        <v>119</v>
      </c>
      <c r="E375" s="201">
        <f>VLOOKUP($C375,'[7]2.생잔모형인구'!$C$5:$J$499,4,FALSE)</f>
        <v>122</v>
      </c>
      <c r="F375" s="201">
        <f>VLOOKUP($C375,'[7]2.생잔모형인구'!$C$5:$J$499,5,FALSE)</f>
        <v>120</v>
      </c>
      <c r="G375" s="201">
        <f>VLOOKUP($C375,'[7]2.생잔모형인구'!$C$5:$J$499,6,FALSE)</f>
        <v>123</v>
      </c>
      <c r="H375" s="201">
        <f>VLOOKUP($C375,'[7]2.생잔모형인구'!$C$5:$J$499,7,FALSE)</f>
        <v>126</v>
      </c>
      <c r="I375" s="201">
        <f>VLOOKUP($C375,'[7]2.생잔모형인구'!$C$5:$J$499,8,FALSE)</f>
        <v>128</v>
      </c>
      <c r="J375" s="206">
        <f>ROUND(P$5*'[7]2.생잔모형인구'!$E373,0)</f>
        <v>0</v>
      </c>
      <c r="K375" s="206">
        <f>ROUND(Q$5*'[7]2.생잔모형인구'!$E373,0)</f>
        <v>3</v>
      </c>
      <c r="L375" s="206">
        <f>ROUND(R$5*'[7]2.생잔모형인구'!$E373,0)</f>
        <v>3</v>
      </c>
      <c r="M375" s="206">
        <f>ROUND(S$5*'[7]2.생잔모형인구'!$E373,0)</f>
        <v>7</v>
      </c>
      <c r="N375" s="206">
        <f>ROUND(T$5*'[7]2.생잔모형인구'!$E373,0)</f>
        <v>7</v>
      </c>
      <c r="O375" s="206">
        <f>ROUND(U$5*'[7]2.생잔모형인구'!$E373,0)</f>
        <v>7</v>
      </c>
      <c r="P375" s="204">
        <v>0</v>
      </c>
      <c r="Q375" s="204"/>
      <c r="R375" s="206">
        <f>IF(ISERROR(VLOOKUP($C375,'2.사회적인구 행정구역별 집계'!$C$6:$M$73,2,FALSE)),0,(VLOOKUP($C375,'2.사회적인구 행정구역별 집계'!$C$6:$M$73,8,FALSE)-VLOOKUP($C375,'2.사회적인구 행정구역별 집계'!$C$6:$M$73,3,FALSE)))</f>
        <v>0</v>
      </c>
      <c r="S375" s="206">
        <f>IF(ISERROR(VLOOKUP($C375,'2.사회적인구 행정구역별 집계'!$C$6:$M$73,2,FALSE)),0,(VLOOKUP($C375,'2.사회적인구 행정구역별 집계'!$C$6:$M$73,9,FALSE)-VLOOKUP($C375,'2.사회적인구 행정구역별 집계'!$C$6:$M$73,4,FALSE)))</f>
        <v>0</v>
      </c>
      <c r="T375" s="206">
        <f>IF(ISERROR(VLOOKUP($C375,'2.사회적인구 행정구역별 집계'!$C$6:$M$73,2,FALSE)),0,(VLOOKUP($C375,'2.사회적인구 행정구역별 집계'!$C$6:$M$73,10,FALSE)-VLOOKUP($C375,'2.사회적인구 행정구역별 집계'!$C$6:$M$73,5,FALSE)))</f>
        <v>0</v>
      </c>
      <c r="U375" s="206">
        <f>IF(ISERROR(VLOOKUP($C375,'2.사회적인구 행정구역별 집계'!$C$6:$M$73,2,FALSE)),0,(VLOOKUP($C375,'2.사회적인구 행정구역별 집계'!$C$6:$M$73,11,FALSE)-VLOOKUP($C375,'2.사회적인구 행정구역별 집계'!$C$6:$M$73,6,FALSE)))</f>
        <v>0</v>
      </c>
      <c r="V375" s="189">
        <f t="shared" si="190"/>
        <v>119</v>
      </c>
      <c r="W375" s="189">
        <f t="shared" si="191"/>
        <v>119</v>
      </c>
      <c r="X375" s="189">
        <f t="shared" si="191"/>
        <v>117</v>
      </c>
      <c r="Y375" s="189">
        <f t="shared" si="192"/>
        <v>116</v>
      </c>
      <c r="Z375" s="189">
        <f t="shared" si="193"/>
        <v>119</v>
      </c>
      <c r="AA375" s="189">
        <f t="shared" si="194"/>
        <v>121</v>
      </c>
    </row>
    <row r="376" spans="1:27" ht="18" customHeight="1">
      <c r="A376" s="194" t="s">
        <v>1511</v>
      </c>
      <c r="B376" s="194" t="s">
        <v>1513</v>
      </c>
      <c r="C376" s="197" t="s">
        <v>489</v>
      </c>
      <c r="D376" s="192">
        <f>VLOOKUP($C376,'[7]2.생잔모형인구'!$C$5:$J$499,2,FALSE)</f>
        <v>123</v>
      </c>
      <c r="E376" s="201">
        <f>VLOOKUP($C376,'[7]2.생잔모형인구'!$C$5:$J$499,4,FALSE)</f>
        <v>126</v>
      </c>
      <c r="F376" s="201">
        <f>VLOOKUP($C376,'[7]2.생잔모형인구'!$C$5:$J$499,5,FALSE)</f>
        <v>124</v>
      </c>
      <c r="G376" s="201">
        <f>VLOOKUP($C376,'[7]2.생잔모형인구'!$C$5:$J$499,6,FALSE)</f>
        <v>127</v>
      </c>
      <c r="H376" s="201">
        <f>VLOOKUP($C376,'[7]2.생잔모형인구'!$C$5:$J$499,7,FALSE)</f>
        <v>130</v>
      </c>
      <c r="I376" s="201">
        <f>VLOOKUP($C376,'[7]2.생잔모형인구'!$C$5:$J$499,8,FALSE)</f>
        <v>132</v>
      </c>
      <c r="J376" s="206">
        <f>ROUND(P$5*'[7]2.생잔모형인구'!$E374,0)</f>
        <v>0</v>
      </c>
      <c r="K376" s="206">
        <f>ROUND(Q$5*'[7]2.생잔모형인구'!$E374,0)</f>
        <v>3</v>
      </c>
      <c r="L376" s="206">
        <f>ROUND(R$5*'[7]2.생잔모형인구'!$E374,0)</f>
        <v>3</v>
      </c>
      <c r="M376" s="206">
        <f>ROUND(S$5*'[7]2.생잔모형인구'!$E374,0)</f>
        <v>7</v>
      </c>
      <c r="N376" s="206">
        <f>ROUND(T$5*'[7]2.생잔모형인구'!$E374,0)</f>
        <v>7</v>
      </c>
      <c r="O376" s="206">
        <f>ROUND(U$5*'[7]2.생잔모형인구'!$E374,0)</f>
        <v>7</v>
      </c>
      <c r="P376" s="204">
        <v>0</v>
      </c>
      <c r="Q376" s="204"/>
      <c r="R376" s="206">
        <f>IF(ISERROR(VLOOKUP($C376,'2.사회적인구 행정구역별 집계'!$C$6:$M$73,2,FALSE)),0,(VLOOKUP($C376,'2.사회적인구 행정구역별 집계'!$C$6:$M$73,8,FALSE)-VLOOKUP($C376,'2.사회적인구 행정구역별 집계'!$C$6:$M$73,3,FALSE)))</f>
        <v>0</v>
      </c>
      <c r="S376" s="206">
        <f>IF(ISERROR(VLOOKUP($C376,'2.사회적인구 행정구역별 집계'!$C$6:$M$73,2,FALSE)),0,(VLOOKUP($C376,'2.사회적인구 행정구역별 집계'!$C$6:$M$73,9,FALSE)-VLOOKUP($C376,'2.사회적인구 행정구역별 집계'!$C$6:$M$73,4,FALSE)))</f>
        <v>0</v>
      </c>
      <c r="T376" s="206">
        <f>IF(ISERROR(VLOOKUP($C376,'2.사회적인구 행정구역별 집계'!$C$6:$M$73,2,FALSE)),0,(VLOOKUP($C376,'2.사회적인구 행정구역별 집계'!$C$6:$M$73,10,FALSE)-VLOOKUP($C376,'2.사회적인구 행정구역별 집계'!$C$6:$M$73,5,FALSE)))</f>
        <v>0</v>
      </c>
      <c r="U376" s="206">
        <f>IF(ISERROR(VLOOKUP($C376,'2.사회적인구 행정구역별 집계'!$C$6:$M$73,2,FALSE)),0,(VLOOKUP($C376,'2.사회적인구 행정구역별 집계'!$C$6:$M$73,11,FALSE)-VLOOKUP($C376,'2.사회적인구 행정구역별 집계'!$C$6:$M$73,6,FALSE)))</f>
        <v>0</v>
      </c>
      <c r="V376" s="189">
        <f t="shared" si="190"/>
        <v>123</v>
      </c>
      <c r="W376" s="189">
        <f t="shared" si="191"/>
        <v>123</v>
      </c>
      <c r="X376" s="189">
        <f t="shared" si="191"/>
        <v>121</v>
      </c>
      <c r="Y376" s="189">
        <f t="shared" si="192"/>
        <v>120</v>
      </c>
      <c r="Z376" s="189">
        <f t="shared" si="193"/>
        <v>123</v>
      </c>
      <c r="AA376" s="189">
        <f t="shared" si="194"/>
        <v>125</v>
      </c>
    </row>
    <row r="377" spans="1:27" ht="18" customHeight="1">
      <c r="A377" s="194" t="s">
        <v>1511</v>
      </c>
      <c r="B377" s="194" t="s">
        <v>1514</v>
      </c>
      <c r="C377" s="197" t="s">
        <v>490</v>
      </c>
      <c r="D377" s="192">
        <f>VLOOKUP($C377,'[7]2.생잔모형인구'!$C$5:$J$499,2,FALSE)</f>
        <v>165</v>
      </c>
      <c r="E377" s="201">
        <f>VLOOKUP($C377,'[7]2.생잔모형인구'!$C$5:$J$499,4,FALSE)</f>
        <v>169</v>
      </c>
      <c r="F377" s="201">
        <f>VLOOKUP($C377,'[7]2.생잔모형인구'!$C$5:$J$499,5,FALSE)</f>
        <v>167</v>
      </c>
      <c r="G377" s="201">
        <f>VLOOKUP($C377,'[7]2.생잔모형인구'!$C$5:$J$499,6,FALSE)</f>
        <v>170</v>
      </c>
      <c r="H377" s="201">
        <f>VLOOKUP($C377,'[7]2.생잔모형인구'!$C$5:$J$499,7,FALSE)</f>
        <v>174</v>
      </c>
      <c r="I377" s="201">
        <f>VLOOKUP($C377,'[7]2.생잔모형인구'!$C$5:$J$499,8,FALSE)</f>
        <v>177</v>
      </c>
      <c r="J377" s="206">
        <f>ROUND(P$5*'[7]2.생잔모형인구'!$E375,0)</f>
        <v>0</v>
      </c>
      <c r="K377" s="206">
        <f>ROUND(Q$5*'[7]2.생잔모형인구'!$E375,0)</f>
        <v>4</v>
      </c>
      <c r="L377" s="206">
        <f>ROUND(R$5*'[7]2.생잔모형인구'!$E375,0)</f>
        <v>4</v>
      </c>
      <c r="M377" s="206">
        <f>ROUND(S$5*'[7]2.생잔모형인구'!$E375,0)</f>
        <v>9</v>
      </c>
      <c r="N377" s="206">
        <f>ROUND(T$5*'[7]2.생잔모형인구'!$E375,0)</f>
        <v>9</v>
      </c>
      <c r="O377" s="206">
        <f>ROUND(U$5*'[7]2.생잔모형인구'!$E375,0)</f>
        <v>9</v>
      </c>
      <c r="P377" s="204">
        <v>0</v>
      </c>
      <c r="Q377" s="204"/>
      <c r="R377" s="206">
        <f>IF(ISERROR(VLOOKUP($C377,'2.사회적인구 행정구역별 집계'!$C$6:$M$73,2,FALSE)),0,(VLOOKUP($C377,'2.사회적인구 행정구역별 집계'!$C$6:$M$73,8,FALSE)-VLOOKUP($C377,'2.사회적인구 행정구역별 집계'!$C$6:$M$73,3,FALSE)))</f>
        <v>0</v>
      </c>
      <c r="S377" s="206">
        <f>IF(ISERROR(VLOOKUP($C377,'2.사회적인구 행정구역별 집계'!$C$6:$M$73,2,FALSE)),0,(VLOOKUP($C377,'2.사회적인구 행정구역별 집계'!$C$6:$M$73,9,FALSE)-VLOOKUP($C377,'2.사회적인구 행정구역별 집계'!$C$6:$M$73,4,FALSE)))</f>
        <v>0</v>
      </c>
      <c r="T377" s="206">
        <f>IF(ISERROR(VLOOKUP($C377,'2.사회적인구 행정구역별 집계'!$C$6:$M$73,2,FALSE)),0,(VLOOKUP($C377,'2.사회적인구 행정구역별 집계'!$C$6:$M$73,10,FALSE)-VLOOKUP($C377,'2.사회적인구 행정구역별 집계'!$C$6:$M$73,5,FALSE)))</f>
        <v>0</v>
      </c>
      <c r="U377" s="206">
        <f>IF(ISERROR(VLOOKUP($C377,'2.사회적인구 행정구역별 집계'!$C$6:$M$73,2,FALSE)),0,(VLOOKUP($C377,'2.사회적인구 행정구역별 집계'!$C$6:$M$73,11,FALSE)-VLOOKUP($C377,'2.사회적인구 행정구역별 집계'!$C$6:$M$73,6,FALSE)))</f>
        <v>0</v>
      </c>
      <c r="V377" s="189">
        <f t="shared" si="190"/>
        <v>165</v>
      </c>
      <c r="W377" s="189">
        <f t="shared" si="191"/>
        <v>165</v>
      </c>
      <c r="X377" s="189">
        <f t="shared" si="191"/>
        <v>163</v>
      </c>
      <c r="Y377" s="189">
        <f t="shared" si="192"/>
        <v>161</v>
      </c>
      <c r="Z377" s="189">
        <f t="shared" si="193"/>
        <v>165</v>
      </c>
      <c r="AA377" s="189">
        <f t="shared" si="194"/>
        <v>168</v>
      </c>
    </row>
    <row r="378" spans="1:27" ht="18" customHeight="1">
      <c r="A378" s="194" t="s">
        <v>1511</v>
      </c>
      <c r="B378" s="194" t="s">
        <v>1514</v>
      </c>
      <c r="C378" s="197" t="s">
        <v>491</v>
      </c>
      <c r="D378" s="192">
        <f>VLOOKUP($C378,'[7]2.생잔모형인구'!$C$5:$J$499,2,FALSE)</f>
        <v>247</v>
      </c>
      <c r="E378" s="201">
        <f>VLOOKUP($C378,'[7]2.생잔모형인구'!$C$5:$J$499,4,FALSE)</f>
        <v>254</v>
      </c>
      <c r="F378" s="201">
        <f>VLOOKUP($C378,'[7]2.생잔모형인구'!$C$5:$J$499,5,FALSE)</f>
        <v>250</v>
      </c>
      <c r="G378" s="201">
        <f>VLOOKUP($C378,'[7]2.생잔모형인구'!$C$5:$J$499,6,FALSE)</f>
        <v>255</v>
      </c>
      <c r="H378" s="201">
        <f>VLOOKUP($C378,'[7]2.생잔모형인구'!$C$5:$J$499,7,FALSE)</f>
        <v>261</v>
      </c>
      <c r="I378" s="201">
        <f>VLOOKUP($C378,'[7]2.생잔모형인구'!$C$5:$J$499,8,FALSE)</f>
        <v>265</v>
      </c>
      <c r="J378" s="206">
        <f>ROUND(P$5*'[7]2.생잔모형인구'!$E376,0)</f>
        <v>0</v>
      </c>
      <c r="K378" s="206">
        <f>ROUND(Q$5*'[7]2.생잔모형인구'!$E376,0)</f>
        <v>6</v>
      </c>
      <c r="L378" s="206">
        <f>ROUND(R$5*'[7]2.생잔모형인구'!$E376,0)</f>
        <v>6</v>
      </c>
      <c r="M378" s="206">
        <f>ROUND(S$5*'[7]2.생잔모형인구'!$E376,0)</f>
        <v>14</v>
      </c>
      <c r="N378" s="206">
        <f>ROUND(T$5*'[7]2.생잔모형인구'!$E376,0)</f>
        <v>14</v>
      </c>
      <c r="O378" s="206">
        <f>ROUND(U$5*'[7]2.생잔모형인구'!$E376,0)</f>
        <v>14</v>
      </c>
      <c r="P378" s="204">
        <v>0</v>
      </c>
      <c r="Q378" s="204"/>
      <c r="R378" s="206">
        <f>IF(ISERROR(VLOOKUP($C378,'2.사회적인구 행정구역별 집계'!$C$6:$M$73,2,FALSE)),0,(VLOOKUP($C378,'2.사회적인구 행정구역별 집계'!$C$6:$M$73,8,FALSE)-VLOOKUP($C378,'2.사회적인구 행정구역별 집계'!$C$6:$M$73,3,FALSE)))</f>
        <v>0</v>
      </c>
      <c r="S378" s="206">
        <f>IF(ISERROR(VLOOKUP($C378,'2.사회적인구 행정구역별 집계'!$C$6:$M$73,2,FALSE)),0,(VLOOKUP($C378,'2.사회적인구 행정구역별 집계'!$C$6:$M$73,9,FALSE)-VLOOKUP($C378,'2.사회적인구 행정구역별 집계'!$C$6:$M$73,4,FALSE)))</f>
        <v>0</v>
      </c>
      <c r="T378" s="206">
        <f>IF(ISERROR(VLOOKUP($C378,'2.사회적인구 행정구역별 집계'!$C$6:$M$73,2,FALSE)),0,(VLOOKUP($C378,'2.사회적인구 행정구역별 집계'!$C$6:$M$73,10,FALSE)-VLOOKUP($C378,'2.사회적인구 행정구역별 집계'!$C$6:$M$73,5,FALSE)))</f>
        <v>0</v>
      </c>
      <c r="U378" s="206">
        <f>IF(ISERROR(VLOOKUP($C378,'2.사회적인구 행정구역별 집계'!$C$6:$M$73,2,FALSE)),0,(VLOOKUP($C378,'2.사회적인구 행정구역별 집계'!$C$6:$M$73,11,FALSE)-VLOOKUP($C378,'2.사회적인구 행정구역별 집계'!$C$6:$M$73,6,FALSE)))</f>
        <v>0</v>
      </c>
      <c r="V378" s="189">
        <f t="shared" si="190"/>
        <v>247</v>
      </c>
      <c r="W378" s="189">
        <f t="shared" si="191"/>
        <v>248</v>
      </c>
      <c r="X378" s="189">
        <f t="shared" si="191"/>
        <v>244</v>
      </c>
      <c r="Y378" s="189">
        <f t="shared" si="192"/>
        <v>241</v>
      </c>
      <c r="Z378" s="189">
        <f t="shared" si="193"/>
        <v>247</v>
      </c>
      <c r="AA378" s="189">
        <f t="shared" si="194"/>
        <v>251</v>
      </c>
    </row>
    <row r="379" spans="1:27" ht="18" customHeight="1">
      <c r="A379" s="194" t="s">
        <v>1511</v>
      </c>
      <c r="B379" s="194" t="s">
        <v>1514</v>
      </c>
      <c r="C379" s="197" t="s">
        <v>492</v>
      </c>
      <c r="D379" s="192">
        <f>VLOOKUP($C379,'[7]2.생잔모형인구'!$C$5:$J$499,2,FALSE)</f>
        <v>96</v>
      </c>
      <c r="E379" s="201">
        <f>VLOOKUP($C379,'[7]2.생잔모형인구'!$C$5:$J$499,4,FALSE)</f>
        <v>99</v>
      </c>
      <c r="F379" s="201">
        <f>VLOOKUP($C379,'[7]2.생잔모형인구'!$C$5:$J$499,5,FALSE)</f>
        <v>97</v>
      </c>
      <c r="G379" s="201">
        <f>VLOOKUP($C379,'[7]2.생잔모형인구'!$C$5:$J$499,6,FALSE)</f>
        <v>99</v>
      </c>
      <c r="H379" s="201">
        <f>VLOOKUP($C379,'[7]2.생잔모형인구'!$C$5:$J$499,7,FALSE)</f>
        <v>101</v>
      </c>
      <c r="I379" s="201">
        <f>VLOOKUP($C379,'[7]2.생잔모형인구'!$C$5:$J$499,8,FALSE)</f>
        <v>103</v>
      </c>
      <c r="J379" s="206">
        <f>ROUND(P$5*'[7]2.생잔모형인구'!$E377,0)</f>
        <v>0</v>
      </c>
      <c r="K379" s="206">
        <f>ROUND(Q$5*'[7]2.생잔모형인구'!$E377,0)</f>
        <v>2</v>
      </c>
      <c r="L379" s="206">
        <f>ROUND(R$5*'[7]2.생잔모형인구'!$E377,0)</f>
        <v>2</v>
      </c>
      <c r="M379" s="206">
        <f>ROUND(S$5*'[7]2.생잔모형인구'!$E377,0)</f>
        <v>5</v>
      </c>
      <c r="N379" s="206">
        <f>ROUND(T$5*'[7]2.생잔모형인구'!$E377,0)</f>
        <v>5</v>
      </c>
      <c r="O379" s="206">
        <f>ROUND(U$5*'[7]2.생잔모형인구'!$E377,0)</f>
        <v>5</v>
      </c>
      <c r="P379" s="204">
        <v>0</v>
      </c>
      <c r="Q379" s="204"/>
      <c r="R379" s="206">
        <f>IF(ISERROR(VLOOKUP($C379,'2.사회적인구 행정구역별 집계'!$C$6:$M$73,2,FALSE)),0,(VLOOKUP($C379,'2.사회적인구 행정구역별 집계'!$C$6:$M$73,8,FALSE)-VLOOKUP($C379,'2.사회적인구 행정구역별 집계'!$C$6:$M$73,3,FALSE)))</f>
        <v>0</v>
      </c>
      <c r="S379" s="206">
        <f>IF(ISERROR(VLOOKUP($C379,'2.사회적인구 행정구역별 집계'!$C$6:$M$73,2,FALSE)),0,(VLOOKUP($C379,'2.사회적인구 행정구역별 집계'!$C$6:$M$73,9,FALSE)-VLOOKUP($C379,'2.사회적인구 행정구역별 집계'!$C$6:$M$73,4,FALSE)))</f>
        <v>0</v>
      </c>
      <c r="T379" s="206">
        <f>IF(ISERROR(VLOOKUP($C379,'2.사회적인구 행정구역별 집계'!$C$6:$M$73,2,FALSE)),0,(VLOOKUP($C379,'2.사회적인구 행정구역별 집계'!$C$6:$M$73,10,FALSE)-VLOOKUP($C379,'2.사회적인구 행정구역별 집계'!$C$6:$M$73,5,FALSE)))</f>
        <v>0</v>
      </c>
      <c r="U379" s="206">
        <f>IF(ISERROR(VLOOKUP($C379,'2.사회적인구 행정구역별 집계'!$C$6:$M$73,2,FALSE)),0,(VLOOKUP($C379,'2.사회적인구 행정구역별 집계'!$C$6:$M$73,11,FALSE)-VLOOKUP($C379,'2.사회적인구 행정구역별 집계'!$C$6:$M$73,6,FALSE)))</f>
        <v>0</v>
      </c>
      <c r="V379" s="189">
        <f t="shared" si="190"/>
        <v>96</v>
      </c>
      <c r="W379" s="189">
        <f t="shared" si="191"/>
        <v>97</v>
      </c>
      <c r="X379" s="189">
        <f t="shared" si="191"/>
        <v>95</v>
      </c>
      <c r="Y379" s="189">
        <f t="shared" si="192"/>
        <v>94</v>
      </c>
      <c r="Z379" s="189">
        <f t="shared" si="193"/>
        <v>96</v>
      </c>
      <c r="AA379" s="189">
        <f t="shared" si="194"/>
        <v>98</v>
      </c>
    </row>
    <row r="380" spans="1:27" ht="18" customHeight="1">
      <c r="A380" s="194" t="s">
        <v>1511</v>
      </c>
      <c r="B380" s="194" t="s">
        <v>1515</v>
      </c>
      <c r="C380" s="197" t="s">
        <v>493</v>
      </c>
      <c r="D380" s="192">
        <f>VLOOKUP($C380,'[7]2.생잔모형인구'!$C$5:$J$499,2,FALSE)</f>
        <v>220</v>
      </c>
      <c r="E380" s="201">
        <f>VLOOKUP($C380,'[7]2.생잔모형인구'!$C$5:$J$499,4,FALSE)</f>
        <v>226</v>
      </c>
      <c r="F380" s="201">
        <f>VLOOKUP($C380,'[7]2.생잔모형인구'!$C$5:$J$499,5,FALSE)</f>
        <v>223</v>
      </c>
      <c r="G380" s="201">
        <f>VLOOKUP($C380,'[7]2.생잔모형인구'!$C$5:$J$499,6,FALSE)</f>
        <v>227</v>
      </c>
      <c r="H380" s="201">
        <f>VLOOKUP($C380,'[7]2.생잔모형인구'!$C$5:$J$499,7,FALSE)</f>
        <v>232</v>
      </c>
      <c r="I380" s="201">
        <f>VLOOKUP($C380,'[7]2.생잔모형인구'!$C$5:$J$499,8,FALSE)</f>
        <v>236</v>
      </c>
      <c r="J380" s="206">
        <f>ROUND(P$5*'[7]2.생잔모형인구'!$E378,0)</f>
        <v>0</v>
      </c>
      <c r="K380" s="206">
        <f>ROUND(Q$5*'[7]2.생잔모형인구'!$E378,0)</f>
        <v>6</v>
      </c>
      <c r="L380" s="206">
        <f>ROUND(R$5*'[7]2.생잔모형인구'!$E378,0)</f>
        <v>6</v>
      </c>
      <c r="M380" s="206">
        <f>ROUND(S$5*'[7]2.생잔모형인구'!$E378,0)</f>
        <v>13</v>
      </c>
      <c r="N380" s="206">
        <f>ROUND(T$5*'[7]2.생잔모형인구'!$E378,0)</f>
        <v>13</v>
      </c>
      <c r="O380" s="206">
        <f>ROUND(U$5*'[7]2.생잔모형인구'!$E378,0)</f>
        <v>13</v>
      </c>
      <c r="P380" s="204">
        <v>0</v>
      </c>
      <c r="Q380" s="204"/>
      <c r="R380" s="206">
        <f>IF(ISERROR(VLOOKUP($C380,'2.사회적인구 행정구역별 집계'!$C$6:$M$73,2,FALSE)),0,(VLOOKUP($C380,'2.사회적인구 행정구역별 집계'!$C$6:$M$73,8,FALSE)-VLOOKUP($C380,'2.사회적인구 행정구역별 집계'!$C$6:$M$73,3,FALSE)))</f>
        <v>0</v>
      </c>
      <c r="S380" s="206">
        <f>IF(ISERROR(VLOOKUP($C380,'2.사회적인구 행정구역별 집계'!$C$6:$M$73,2,FALSE)),0,(VLOOKUP($C380,'2.사회적인구 행정구역별 집계'!$C$6:$M$73,9,FALSE)-VLOOKUP($C380,'2.사회적인구 행정구역별 집계'!$C$6:$M$73,4,FALSE)))</f>
        <v>0</v>
      </c>
      <c r="T380" s="206">
        <f>IF(ISERROR(VLOOKUP($C380,'2.사회적인구 행정구역별 집계'!$C$6:$M$73,2,FALSE)),0,(VLOOKUP($C380,'2.사회적인구 행정구역별 집계'!$C$6:$M$73,10,FALSE)-VLOOKUP($C380,'2.사회적인구 행정구역별 집계'!$C$6:$M$73,5,FALSE)))</f>
        <v>0</v>
      </c>
      <c r="U380" s="206">
        <f>IF(ISERROR(VLOOKUP($C380,'2.사회적인구 행정구역별 집계'!$C$6:$M$73,2,FALSE)),0,(VLOOKUP($C380,'2.사회적인구 행정구역별 집계'!$C$6:$M$73,11,FALSE)-VLOOKUP($C380,'2.사회적인구 행정구역별 집계'!$C$6:$M$73,6,FALSE)))</f>
        <v>0</v>
      </c>
      <c r="V380" s="189">
        <f t="shared" si="190"/>
        <v>220</v>
      </c>
      <c r="W380" s="189">
        <f t="shared" si="191"/>
        <v>220</v>
      </c>
      <c r="X380" s="189">
        <f t="shared" si="191"/>
        <v>217</v>
      </c>
      <c r="Y380" s="189">
        <f t="shared" si="192"/>
        <v>214</v>
      </c>
      <c r="Z380" s="189">
        <f t="shared" si="193"/>
        <v>219</v>
      </c>
      <c r="AA380" s="189">
        <f t="shared" si="194"/>
        <v>223</v>
      </c>
    </row>
    <row r="381" spans="1:27" ht="18" customHeight="1">
      <c r="A381" s="194" t="s">
        <v>1511</v>
      </c>
      <c r="B381" s="194" t="s">
        <v>1515</v>
      </c>
      <c r="C381" s="197" t="s">
        <v>494</v>
      </c>
      <c r="D381" s="192">
        <f>VLOOKUP($C381,'[7]2.생잔모형인구'!$C$5:$J$499,2,FALSE)</f>
        <v>112</v>
      </c>
      <c r="E381" s="201">
        <f>VLOOKUP($C381,'[7]2.생잔모형인구'!$C$5:$J$499,4,FALSE)</f>
        <v>115</v>
      </c>
      <c r="F381" s="201">
        <f>VLOOKUP($C381,'[7]2.생잔모형인구'!$C$5:$J$499,5,FALSE)</f>
        <v>113</v>
      </c>
      <c r="G381" s="201">
        <f>VLOOKUP($C381,'[7]2.생잔모형인구'!$C$5:$J$499,6,FALSE)</f>
        <v>116</v>
      </c>
      <c r="H381" s="201">
        <f>VLOOKUP($C381,'[7]2.생잔모형인구'!$C$5:$J$499,7,FALSE)</f>
        <v>118</v>
      </c>
      <c r="I381" s="201">
        <f>VLOOKUP($C381,'[7]2.생잔모형인구'!$C$5:$J$499,8,FALSE)</f>
        <v>120</v>
      </c>
      <c r="J381" s="206">
        <f>ROUND(P$5*'[7]2.생잔모형인구'!$E379,0)</f>
        <v>0</v>
      </c>
      <c r="K381" s="206">
        <f>ROUND(Q$5*'[7]2.생잔모형인구'!$E379,0)</f>
        <v>3</v>
      </c>
      <c r="L381" s="206">
        <f>ROUND(R$5*'[7]2.생잔모형인구'!$E379,0)</f>
        <v>3</v>
      </c>
      <c r="M381" s="206">
        <f>ROUND(S$5*'[7]2.생잔모형인구'!$E379,0)</f>
        <v>6</v>
      </c>
      <c r="N381" s="206">
        <f>ROUND(T$5*'[7]2.생잔모형인구'!$E379,0)</f>
        <v>6</v>
      </c>
      <c r="O381" s="206">
        <f>ROUND(U$5*'[7]2.생잔모형인구'!$E379,0)</f>
        <v>6</v>
      </c>
      <c r="P381" s="204">
        <v>0</v>
      </c>
      <c r="Q381" s="204"/>
      <c r="R381" s="206">
        <f>IF(ISERROR(VLOOKUP($C381,'2.사회적인구 행정구역별 집계'!$C$6:$M$73,2,FALSE)),0,(VLOOKUP($C381,'2.사회적인구 행정구역별 집계'!$C$6:$M$73,8,FALSE)-VLOOKUP($C381,'2.사회적인구 행정구역별 집계'!$C$6:$M$73,3,FALSE)))</f>
        <v>0</v>
      </c>
      <c r="S381" s="206">
        <f>IF(ISERROR(VLOOKUP($C381,'2.사회적인구 행정구역별 집계'!$C$6:$M$73,2,FALSE)),0,(VLOOKUP($C381,'2.사회적인구 행정구역별 집계'!$C$6:$M$73,9,FALSE)-VLOOKUP($C381,'2.사회적인구 행정구역별 집계'!$C$6:$M$73,4,FALSE)))</f>
        <v>0</v>
      </c>
      <c r="T381" s="206">
        <f>IF(ISERROR(VLOOKUP($C381,'2.사회적인구 행정구역별 집계'!$C$6:$M$73,2,FALSE)),0,(VLOOKUP($C381,'2.사회적인구 행정구역별 집계'!$C$6:$M$73,10,FALSE)-VLOOKUP($C381,'2.사회적인구 행정구역별 집계'!$C$6:$M$73,5,FALSE)))</f>
        <v>0</v>
      </c>
      <c r="U381" s="206">
        <f>IF(ISERROR(VLOOKUP($C381,'2.사회적인구 행정구역별 집계'!$C$6:$M$73,2,FALSE)),0,(VLOOKUP($C381,'2.사회적인구 행정구역별 집계'!$C$6:$M$73,11,FALSE)-VLOOKUP($C381,'2.사회적인구 행정구역별 집계'!$C$6:$M$73,6,FALSE)))</f>
        <v>0</v>
      </c>
      <c r="V381" s="189">
        <f t="shared" si="190"/>
        <v>112</v>
      </c>
      <c r="W381" s="189">
        <f t="shared" si="191"/>
        <v>112</v>
      </c>
      <c r="X381" s="189">
        <f t="shared" si="191"/>
        <v>110</v>
      </c>
      <c r="Y381" s="189">
        <f t="shared" si="192"/>
        <v>110</v>
      </c>
      <c r="Z381" s="189">
        <f t="shared" si="193"/>
        <v>112</v>
      </c>
      <c r="AA381" s="189">
        <f t="shared" si="194"/>
        <v>114</v>
      </c>
    </row>
    <row r="382" spans="1:27" ht="18" customHeight="1">
      <c r="A382" s="194" t="s">
        <v>1511</v>
      </c>
      <c r="B382" s="194" t="s">
        <v>1516</v>
      </c>
      <c r="C382" s="197" t="s">
        <v>495</v>
      </c>
      <c r="D382" s="192">
        <f>VLOOKUP($C382,'[7]2.생잔모형인구'!$C$5:$J$499,2,FALSE)</f>
        <v>186</v>
      </c>
      <c r="E382" s="201">
        <f>VLOOKUP($C382,'[7]2.생잔모형인구'!$C$5:$J$499,4,FALSE)</f>
        <v>191</v>
      </c>
      <c r="F382" s="201">
        <f>VLOOKUP($C382,'[7]2.생잔모형인구'!$C$5:$J$499,5,FALSE)</f>
        <v>188</v>
      </c>
      <c r="G382" s="201">
        <f>VLOOKUP($C382,'[7]2.생잔모형인구'!$C$5:$J$499,6,FALSE)</f>
        <v>192</v>
      </c>
      <c r="H382" s="201">
        <f>VLOOKUP($C382,'[7]2.생잔모형인구'!$C$5:$J$499,7,FALSE)</f>
        <v>196</v>
      </c>
      <c r="I382" s="201">
        <f>VLOOKUP($C382,'[7]2.생잔모형인구'!$C$5:$J$499,8,FALSE)</f>
        <v>200</v>
      </c>
      <c r="J382" s="206">
        <f>ROUND(P$5*'[7]2.생잔모형인구'!$E380,0)</f>
        <v>0</v>
      </c>
      <c r="K382" s="206">
        <f>ROUND(Q$5*'[7]2.생잔모형인구'!$E380,0)</f>
        <v>5</v>
      </c>
      <c r="L382" s="206">
        <f>ROUND(R$5*'[7]2.생잔모형인구'!$E380,0)</f>
        <v>5</v>
      </c>
      <c r="M382" s="206">
        <f>ROUND(S$5*'[7]2.생잔모형인구'!$E380,0)</f>
        <v>11</v>
      </c>
      <c r="N382" s="206">
        <f>ROUND(T$5*'[7]2.생잔모형인구'!$E380,0)</f>
        <v>11</v>
      </c>
      <c r="O382" s="206">
        <f>ROUND(U$5*'[7]2.생잔모형인구'!$E380,0)</f>
        <v>11</v>
      </c>
      <c r="P382" s="204">
        <v>0</v>
      </c>
      <c r="Q382" s="204"/>
      <c r="R382" s="206">
        <f>IF(ISERROR(VLOOKUP($C382,'2.사회적인구 행정구역별 집계'!$C$6:$M$73,2,FALSE)),0,(VLOOKUP($C382,'2.사회적인구 행정구역별 집계'!$C$6:$M$73,8,FALSE)-VLOOKUP($C382,'2.사회적인구 행정구역별 집계'!$C$6:$M$73,3,FALSE)))</f>
        <v>0</v>
      </c>
      <c r="S382" s="206">
        <f>IF(ISERROR(VLOOKUP($C382,'2.사회적인구 행정구역별 집계'!$C$6:$M$73,2,FALSE)),0,(VLOOKUP($C382,'2.사회적인구 행정구역별 집계'!$C$6:$M$73,9,FALSE)-VLOOKUP($C382,'2.사회적인구 행정구역별 집계'!$C$6:$M$73,4,FALSE)))</f>
        <v>0</v>
      </c>
      <c r="T382" s="206">
        <f>IF(ISERROR(VLOOKUP($C382,'2.사회적인구 행정구역별 집계'!$C$6:$M$73,2,FALSE)),0,(VLOOKUP($C382,'2.사회적인구 행정구역별 집계'!$C$6:$M$73,10,FALSE)-VLOOKUP($C382,'2.사회적인구 행정구역별 집계'!$C$6:$M$73,5,FALSE)))</f>
        <v>0</v>
      </c>
      <c r="U382" s="206">
        <f>IF(ISERROR(VLOOKUP($C382,'2.사회적인구 행정구역별 집계'!$C$6:$M$73,2,FALSE)),0,(VLOOKUP($C382,'2.사회적인구 행정구역별 집계'!$C$6:$M$73,11,FALSE)-VLOOKUP($C382,'2.사회적인구 행정구역별 집계'!$C$6:$M$73,6,FALSE)))</f>
        <v>0</v>
      </c>
      <c r="V382" s="189">
        <f t="shared" si="190"/>
        <v>186</v>
      </c>
      <c r="W382" s="189">
        <f t="shared" si="191"/>
        <v>186</v>
      </c>
      <c r="X382" s="189">
        <f t="shared" si="191"/>
        <v>183</v>
      </c>
      <c r="Y382" s="189">
        <f t="shared" si="192"/>
        <v>181</v>
      </c>
      <c r="Z382" s="189">
        <f t="shared" si="193"/>
        <v>185</v>
      </c>
      <c r="AA382" s="189">
        <f t="shared" si="194"/>
        <v>189</v>
      </c>
    </row>
    <row r="383" spans="1:27" ht="18" customHeight="1">
      <c r="A383" s="194" t="s">
        <v>1511</v>
      </c>
      <c r="B383" s="194" t="s">
        <v>1516</v>
      </c>
      <c r="C383" s="197" t="s">
        <v>496</v>
      </c>
      <c r="D383" s="192">
        <f>VLOOKUP($C383,'[7]2.생잔모형인구'!$C$5:$J$499,2,FALSE)</f>
        <v>186</v>
      </c>
      <c r="E383" s="201">
        <f>VLOOKUP($C383,'[7]2.생잔모형인구'!$C$5:$J$499,4,FALSE)</f>
        <v>191</v>
      </c>
      <c r="F383" s="201">
        <f>VLOOKUP($C383,'[7]2.생잔모형인구'!$C$5:$J$499,5,FALSE)</f>
        <v>188</v>
      </c>
      <c r="G383" s="201">
        <f>VLOOKUP($C383,'[7]2.생잔모형인구'!$C$5:$J$499,6,FALSE)</f>
        <v>192</v>
      </c>
      <c r="H383" s="201">
        <f>VLOOKUP($C383,'[7]2.생잔모형인구'!$C$5:$J$499,7,FALSE)</f>
        <v>196</v>
      </c>
      <c r="I383" s="201">
        <f>VLOOKUP($C383,'[7]2.생잔모형인구'!$C$5:$J$499,8,FALSE)</f>
        <v>200</v>
      </c>
      <c r="J383" s="206">
        <f>ROUND(P$5*'[7]2.생잔모형인구'!$E381,0)</f>
        <v>0</v>
      </c>
      <c r="K383" s="206">
        <f>ROUND(Q$5*'[7]2.생잔모형인구'!$E381,0)</f>
        <v>5</v>
      </c>
      <c r="L383" s="206">
        <f>ROUND(R$5*'[7]2.생잔모형인구'!$E381,0)</f>
        <v>5</v>
      </c>
      <c r="M383" s="206">
        <f>ROUND(S$5*'[7]2.생잔모형인구'!$E381,0)</f>
        <v>11</v>
      </c>
      <c r="N383" s="206">
        <f>ROUND(T$5*'[7]2.생잔모형인구'!$E381,0)</f>
        <v>11</v>
      </c>
      <c r="O383" s="206">
        <f>ROUND(U$5*'[7]2.생잔모형인구'!$E381,0)</f>
        <v>11</v>
      </c>
      <c r="P383" s="204">
        <v>0</v>
      </c>
      <c r="Q383" s="204"/>
      <c r="R383" s="206">
        <f>IF(ISERROR(VLOOKUP($C383,'2.사회적인구 행정구역별 집계'!$C$6:$M$73,2,FALSE)),0,(VLOOKUP($C383,'2.사회적인구 행정구역별 집계'!$C$6:$M$73,8,FALSE)-VLOOKUP($C383,'2.사회적인구 행정구역별 집계'!$C$6:$M$73,3,FALSE)))</f>
        <v>0</v>
      </c>
      <c r="S383" s="206">
        <f>IF(ISERROR(VLOOKUP($C383,'2.사회적인구 행정구역별 집계'!$C$6:$M$73,2,FALSE)),0,(VLOOKUP($C383,'2.사회적인구 행정구역별 집계'!$C$6:$M$73,9,FALSE)-VLOOKUP($C383,'2.사회적인구 행정구역별 집계'!$C$6:$M$73,4,FALSE)))</f>
        <v>0</v>
      </c>
      <c r="T383" s="206">
        <f>IF(ISERROR(VLOOKUP($C383,'2.사회적인구 행정구역별 집계'!$C$6:$M$73,2,FALSE)),0,(VLOOKUP($C383,'2.사회적인구 행정구역별 집계'!$C$6:$M$73,10,FALSE)-VLOOKUP($C383,'2.사회적인구 행정구역별 집계'!$C$6:$M$73,5,FALSE)))</f>
        <v>0</v>
      </c>
      <c r="U383" s="206">
        <f>IF(ISERROR(VLOOKUP($C383,'2.사회적인구 행정구역별 집계'!$C$6:$M$73,2,FALSE)),0,(VLOOKUP($C383,'2.사회적인구 행정구역별 집계'!$C$6:$M$73,11,FALSE)-VLOOKUP($C383,'2.사회적인구 행정구역별 집계'!$C$6:$M$73,6,FALSE)))</f>
        <v>0</v>
      </c>
      <c r="V383" s="189">
        <f t="shared" si="190"/>
        <v>186</v>
      </c>
      <c r="W383" s="189">
        <f t="shared" si="191"/>
        <v>186</v>
      </c>
      <c r="X383" s="189">
        <f t="shared" si="191"/>
        <v>183</v>
      </c>
      <c r="Y383" s="189">
        <f t="shared" si="192"/>
        <v>181</v>
      </c>
      <c r="Z383" s="189">
        <f t="shared" si="193"/>
        <v>185</v>
      </c>
      <c r="AA383" s="189">
        <f t="shared" si="194"/>
        <v>189</v>
      </c>
    </row>
    <row r="384" spans="1:27" ht="18" customHeight="1">
      <c r="A384" s="194" t="s">
        <v>1511</v>
      </c>
      <c r="B384" s="197" t="s">
        <v>1517</v>
      </c>
      <c r="C384" s="197" t="s">
        <v>497</v>
      </c>
      <c r="D384" s="192">
        <f>VLOOKUP($C384,'[7]2.생잔모형인구'!$C$5:$J$499,2,FALSE)</f>
        <v>123</v>
      </c>
      <c r="E384" s="201">
        <f>VLOOKUP($C384,'[7]2.생잔모형인구'!$C$5:$J$499,4,FALSE)</f>
        <v>126</v>
      </c>
      <c r="F384" s="201">
        <f>VLOOKUP($C384,'[7]2.생잔모형인구'!$C$5:$J$499,5,FALSE)</f>
        <v>124</v>
      </c>
      <c r="G384" s="201">
        <f>VLOOKUP($C384,'[7]2.생잔모형인구'!$C$5:$J$499,6,FALSE)</f>
        <v>127</v>
      </c>
      <c r="H384" s="201">
        <f>VLOOKUP($C384,'[7]2.생잔모형인구'!$C$5:$J$499,7,FALSE)</f>
        <v>130</v>
      </c>
      <c r="I384" s="201">
        <f>VLOOKUP($C384,'[7]2.생잔모형인구'!$C$5:$J$499,8,FALSE)</f>
        <v>132</v>
      </c>
      <c r="J384" s="206">
        <f>ROUND(P$5*'[7]2.생잔모형인구'!$E382,0)</f>
        <v>0</v>
      </c>
      <c r="K384" s="206">
        <f>ROUND(Q$5*'[7]2.생잔모형인구'!$E382,0)</f>
        <v>3</v>
      </c>
      <c r="L384" s="206">
        <f>ROUND(R$5*'[7]2.생잔모형인구'!$E382,0)</f>
        <v>3</v>
      </c>
      <c r="M384" s="206">
        <f>ROUND(S$5*'[7]2.생잔모형인구'!$E382,0)</f>
        <v>7</v>
      </c>
      <c r="N384" s="206">
        <f>ROUND(T$5*'[7]2.생잔모형인구'!$E382,0)</f>
        <v>7</v>
      </c>
      <c r="O384" s="206">
        <f>ROUND(U$5*'[7]2.생잔모형인구'!$E382,0)</f>
        <v>7</v>
      </c>
      <c r="P384" s="204">
        <v>0</v>
      </c>
      <c r="Q384" s="204"/>
      <c r="R384" s="206">
        <f>IF(ISERROR(VLOOKUP($C384,'2.사회적인구 행정구역별 집계'!$C$6:$M$73,2,FALSE)),0,(VLOOKUP($C384,'2.사회적인구 행정구역별 집계'!$C$6:$M$73,8,FALSE)-VLOOKUP($C384,'2.사회적인구 행정구역별 집계'!$C$6:$M$73,3,FALSE)))</f>
        <v>0</v>
      </c>
      <c r="S384" s="206">
        <f>IF(ISERROR(VLOOKUP($C384,'2.사회적인구 행정구역별 집계'!$C$6:$M$73,2,FALSE)),0,(VLOOKUP($C384,'2.사회적인구 행정구역별 집계'!$C$6:$M$73,9,FALSE)-VLOOKUP($C384,'2.사회적인구 행정구역별 집계'!$C$6:$M$73,4,FALSE)))</f>
        <v>0</v>
      </c>
      <c r="T384" s="206">
        <f>IF(ISERROR(VLOOKUP($C384,'2.사회적인구 행정구역별 집계'!$C$6:$M$73,2,FALSE)),0,(VLOOKUP($C384,'2.사회적인구 행정구역별 집계'!$C$6:$M$73,10,FALSE)-VLOOKUP($C384,'2.사회적인구 행정구역별 집계'!$C$6:$M$73,5,FALSE)))</f>
        <v>0</v>
      </c>
      <c r="U384" s="206">
        <f>IF(ISERROR(VLOOKUP($C384,'2.사회적인구 행정구역별 집계'!$C$6:$M$73,2,FALSE)),0,(VLOOKUP($C384,'2.사회적인구 행정구역별 집계'!$C$6:$M$73,11,FALSE)-VLOOKUP($C384,'2.사회적인구 행정구역별 집계'!$C$6:$M$73,6,FALSE)))</f>
        <v>0</v>
      </c>
      <c r="V384" s="189">
        <f t="shared" si="190"/>
        <v>123</v>
      </c>
      <c r="W384" s="189">
        <f t="shared" si="191"/>
        <v>123</v>
      </c>
      <c r="X384" s="189">
        <f t="shared" si="191"/>
        <v>121</v>
      </c>
      <c r="Y384" s="189">
        <f t="shared" si="192"/>
        <v>120</v>
      </c>
      <c r="Z384" s="189">
        <f t="shared" si="193"/>
        <v>123</v>
      </c>
      <c r="AA384" s="189">
        <f t="shared" si="194"/>
        <v>125</v>
      </c>
    </row>
    <row r="385" spans="1:27" ht="18" customHeight="1">
      <c r="A385" s="195" t="s">
        <v>1518</v>
      </c>
      <c r="B385" s="232" t="s">
        <v>1364</v>
      </c>
      <c r="C385" s="232"/>
      <c r="D385" s="196">
        <f>SUM(D386:D413)</f>
        <v>5431</v>
      </c>
      <c r="E385" s="196">
        <f t="shared" ref="E385:I385" si="195">SUM(E386:E413)</f>
        <v>5577</v>
      </c>
      <c r="F385" s="196">
        <f t="shared" si="195"/>
        <v>5494</v>
      </c>
      <c r="G385" s="196">
        <f t="shared" si="195"/>
        <v>5609</v>
      </c>
      <c r="H385" s="196">
        <f t="shared" si="195"/>
        <v>5735</v>
      </c>
      <c r="I385" s="196">
        <f t="shared" si="195"/>
        <v>5834</v>
      </c>
      <c r="J385" s="205">
        <f>SUM(J386:J413)</f>
        <v>0</v>
      </c>
      <c r="K385" s="205">
        <f t="shared" ref="K385:L385" si="196">SUM(K386:K413)</f>
        <v>139</v>
      </c>
      <c r="L385" s="205">
        <f t="shared" si="196"/>
        <v>139</v>
      </c>
      <c r="M385" s="205">
        <f t="shared" ref="M385" si="197">SUM(M386:M413)</f>
        <v>310</v>
      </c>
      <c r="N385" s="205">
        <f t="shared" ref="N385" si="198">SUM(N386:N413)</f>
        <v>310</v>
      </c>
      <c r="O385" s="205">
        <f t="shared" ref="O385" si="199">SUM(O386:O413)</f>
        <v>310</v>
      </c>
      <c r="P385" s="205">
        <f>SUM(P386:P413)</f>
        <v>0</v>
      </c>
      <c r="Q385" s="205">
        <f t="shared" ref="Q385:R385" si="200">SUM(Q386:Q413)</f>
        <v>0</v>
      </c>
      <c r="R385" s="205">
        <f t="shared" si="200"/>
        <v>0</v>
      </c>
      <c r="S385" s="205">
        <f t="shared" ref="S385" si="201">SUM(S386:S413)</f>
        <v>0</v>
      </c>
      <c r="T385" s="205">
        <f t="shared" ref="T385" si="202">SUM(T386:T413)</f>
        <v>0</v>
      </c>
      <c r="U385" s="205">
        <f t="shared" ref="U385" si="203">SUM(U386:U413)</f>
        <v>0</v>
      </c>
      <c r="V385" s="205">
        <f>SUM(V386:V413)</f>
        <v>5431</v>
      </c>
      <c r="W385" s="205">
        <f t="shared" ref="W385:X385" si="204">SUM(W386:W413)</f>
        <v>5438</v>
      </c>
      <c r="X385" s="205">
        <f t="shared" si="204"/>
        <v>5355</v>
      </c>
      <c r="Y385" s="205">
        <f t="shared" ref="Y385" si="205">SUM(Y386:Y413)</f>
        <v>5299</v>
      </c>
      <c r="Z385" s="205">
        <f t="shared" ref="Z385" si="206">SUM(Z386:Z413)</f>
        <v>5425</v>
      </c>
      <c r="AA385" s="205">
        <f t="shared" ref="AA385" si="207">SUM(AA386:AA413)</f>
        <v>5524</v>
      </c>
    </row>
    <row r="386" spans="1:27" ht="18" customHeight="1">
      <c r="A386" s="194" t="s">
        <v>1518</v>
      </c>
      <c r="B386" s="194" t="s">
        <v>1519</v>
      </c>
      <c r="C386" s="197" t="s">
        <v>499</v>
      </c>
      <c r="D386" s="192">
        <f>VLOOKUP($C386,'[7]2.생잔모형인구'!$C$5:$J$499,2,FALSE)</f>
        <v>228</v>
      </c>
      <c r="E386" s="201">
        <f>VLOOKUP($C386,'[7]2.생잔모형인구'!$C$5:$J$499,4,FALSE)</f>
        <v>234</v>
      </c>
      <c r="F386" s="201">
        <f>VLOOKUP($C386,'[7]2.생잔모형인구'!$C$5:$J$499,5,FALSE)</f>
        <v>231</v>
      </c>
      <c r="G386" s="201">
        <f>VLOOKUP($C386,'[7]2.생잔모형인구'!$C$5:$J$499,6,FALSE)</f>
        <v>235</v>
      </c>
      <c r="H386" s="201">
        <f>VLOOKUP($C386,'[7]2.생잔모형인구'!$C$5:$J$499,7,FALSE)</f>
        <v>241</v>
      </c>
      <c r="I386" s="201">
        <f>VLOOKUP($C386,'[7]2.생잔모형인구'!$C$5:$J$499,8,FALSE)</f>
        <v>245</v>
      </c>
      <c r="J386" s="206">
        <f>ROUND(P$5*'[7]2.생잔모형인구'!$E384,0)</f>
        <v>0</v>
      </c>
      <c r="K386" s="206">
        <f>ROUND(Q$5*'[7]2.생잔모형인구'!$E384,0)</f>
        <v>6</v>
      </c>
      <c r="L386" s="206">
        <f>ROUND(R$5*'[7]2.생잔모형인구'!$E384,0)</f>
        <v>6</v>
      </c>
      <c r="M386" s="206">
        <f>ROUND(S$5*'[7]2.생잔모형인구'!$E384,0)</f>
        <v>13</v>
      </c>
      <c r="N386" s="206">
        <f>ROUND(T$5*'[7]2.생잔모형인구'!$E384,0)</f>
        <v>13</v>
      </c>
      <c r="O386" s="206">
        <f>ROUND(U$5*'[7]2.생잔모형인구'!$E384,0)</f>
        <v>13</v>
      </c>
      <c r="P386" s="204">
        <v>0</v>
      </c>
      <c r="Q386" s="204"/>
      <c r="R386" s="206">
        <f>IF(ISERROR(VLOOKUP($C386,'2.사회적인구 행정구역별 집계'!$C$6:$M$73,2,FALSE)),0,(VLOOKUP($C386,'2.사회적인구 행정구역별 집계'!$C$6:$M$73,8,FALSE)-VLOOKUP($C386,'2.사회적인구 행정구역별 집계'!$C$6:$M$73,3,FALSE)))</f>
        <v>0</v>
      </c>
      <c r="S386" s="206">
        <f>IF(ISERROR(VLOOKUP($C386,'2.사회적인구 행정구역별 집계'!$C$6:$M$73,2,FALSE)),0,(VLOOKUP($C386,'2.사회적인구 행정구역별 집계'!$C$6:$M$73,9,FALSE)-VLOOKUP($C386,'2.사회적인구 행정구역별 집계'!$C$6:$M$73,4,FALSE)))</f>
        <v>0</v>
      </c>
      <c r="T386" s="206">
        <f>IF(ISERROR(VLOOKUP($C386,'2.사회적인구 행정구역별 집계'!$C$6:$M$73,2,FALSE)),0,(VLOOKUP($C386,'2.사회적인구 행정구역별 집계'!$C$6:$M$73,10,FALSE)-VLOOKUP($C386,'2.사회적인구 행정구역별 집계'!$C$6:$M$73,5,FALSE)))</f>
        <v>0</v>
      </c>
      <c r="U386" s="206">
        <f>IF(ISERROR(VLOOKUP($C386,'2.사회적인구 행정구역별 집계'!$C$6:$M$73,2,FALSE)),0,(VLOOKUP($C386,'2.사회적인구 행정구역별 집계'!$C$6:$M$73,11,FALSE)-VLOOKUP($C386,'2.사회적인구 행정구역별 집계'!$C$6:$M$73,6,FALSE)))</f>
        <v>0</v>
      </c>
      <c r="V386" s="189">
        <f t="shared" ref="V386:V413" si="208">D386-J386+P386</f>
        <v>228</v>
      </c>
      <c r="W386" s="189">
        <f t="shared" ref="W386:X413" si="209">E386-K386+Q386</f>
        <v>228</v>
      </c>
      <c r="X386" s="189">
        <f t="shared" si="209"/>
        <v>225</v>
      </c>
      <c r="Y386" s="189">
        <f t="shared" ref="Y386:Y413" si="210">G386-M386+S386</f>
        <v>222</v>
      </c>
      <c r="Z386" s="189">
        <f t="shared" ref="Z386:Z413" si="211">H386-N386+T386</f>
        <v>228</v>
      </c>
      <c r="AA386" s="189">
        <f t="shared" ref="AA386:AA413" si="212">I386-O386+U386</f>
        <v>232</v>
      </c>
    </row>
    <row r="387" spans="1:27" ht="18" customHeight="1">
      <c r="A387" s="194" t="s">
        <v>1518</v>
      </c>
      <c r="B387" s="194" t="s">
        <v>1519</v>
      </c>
      <c r="C387" s="197" t="s">
        <v>500</v>
      </c>
      <c r="D387" s="192">
        <f>VLOOKUP($C387,'[7]2.생잔모형인구'!$C$5:$J$499,2,FALSE)</f>
        <v>190</v>
      </c>
      <c r="E387" s="201">
        <f>VLOOKUP($C387,'[7]2.생잔모형인구'!$C$5:$J$499,4,FALSE)</f>
        <v>195</v>
      </c>
      <c r="F387" s="201">
        <f>VLOOKUP($C387,'[7]2.생잔모형인구'!$C$5:$J$499,5,FALSE)</f>
        <v>192</v>
      </c>
      <c r="G387" s="201">
        <f>VLOOKUP($C387,'[7]2.생잔모형인구'!$C$5:$J$499,6,FALSE)</f>
        <v>196</v>
      </c>
      <c r="H387" s="201">
        <f>VLOOKUP($C387,'[7]2.생잔모형인구'!$C$5:$J$499,7,FALSE)</f>
        <v>201</v>
      </c>
      <c r="I387" s="201">
        <f>VLOOKUP($C387,'[7]2.생잔모형인구'!$C$5:$J$499,8,FALSE)</f>
        <v>204</v>
      </c>
      <c r="J387" s="206">
        <f>ROUND(P$5*'[7]2.생잔모형인구'!$E385,0)</f>
        <v>0</v>
      </c>
      <c r="K387" s="206">
        <f>ROUND(Q$5*'[7]2.생잔모형인구'!$E385,0)</f>
        <v>5</v>
      </c>
      <c r="L387" s="206">
        <f>ROUND(R$5*'[7]2.생잔모형인구'!$E385,0)</f>
        <v>5</v>
      </c>
      <c r="M387" s="206">
        <f>ROUND(S$5*'[7]2.생잔모형인구'!$E385,0)</f>
        <v>11</v>
      </c>
      <c r="N387" s="206">
        <f>ROUND(T$5*'[7]2.생잔모형인구'!$E385,0)</f>
        <v>11</v>
      </c>
      <c r="O387" s="206">
        <f>ROUND(U$5*'[7]2.생잔모형인구'!$E385,0)</f>
        <v>11</v>
      </c>
      <c r="P387" s="204">
        <v>0</v>
      </c>
      <c r="Q387" s="204"/>
      <c r="R387" s="206">
        <f>IF(ISERROR(VLOOKUP($C387,'2.사회적인구 행정구역별 집계'!$C$6:$M$73,2,FALSE)),0,(VLOOKUP($C387,'2.사회적인구 행정구역별 집계'!$C$6:$M$73,8,FALSE)-VLOOKUP($C387,'2.사회적인구 행정구역별 집계'!$C$6:$M$73,3,FALSE)))</f>
        <v>0</v>
      </c>
      <c r="S387" s="206">
        <f>IF(ISERROR(VLOOKUP($C387,'2.사회적인구 행정구역별 집계'!$C$6:$M$73,2,FALSE)),0,(VLOOKUP($C387,'2.사회적인구 행정구역별 집계'!$C$6:$M$73,9,FALSE)-VLOOKUP($C387,'2.사회적인구 행정구역별 집계'!$C$6:$M$73,4,FALSE)))</f>
        <v>0</v>
      </c>
      <c r="T387" s="206">
        <f>IF(ISERROR(VLOOKUP($C387,'2.사회적인구 행정구역별 집계'!$C$6:$M$73,2,FALSE)),0,(VLOOKUP($C387,'2.사회적인구 행정구역별 집계'!$C$6:$M$73,10,FALSE)-VLOOKUP($C387,'2.사회적인구 행정구역별 집계'!$C$6:$M$73,5,FALSE)))</f>
        <v>0</v>
      </c>
      <c r="U387" s="206">
        <f>IF(ISERROR(VLOOKUP($C387,'2.사회적인구 행정구역별 집계'!$C$6:$M$73,2,FALSE)),0,(VLOOKUP($C387,'2.사회적인구 행정구역별 집계'!$C$6:$M$73,11,FALSE)-VLOOKUP($C387,'2.사회적인구 행정구역별 집계'!$C$6:$M$73,6,FALSE)))</f>
        <v>0</v>
      </c>
      <c r="V387" s="189">
        <f t="shared" si="208"/>
        <v>190</v>
      </c>
      <c r="W387" s="189">
        <f t="shared" si="209"/>
        <v>190</v>
      </c>
      <c r="X387" s="189">
        <f t="shared" si="209"/>
        <v>187</v>
      </c>
      <c r="Y387" s="189">
        <f t="shared" si="210"/>
        <v>185</v>
      </c>
      <c r="Z387" s="189">
        <f t="shared" si="211"/>
        <v>190</v>
      </c>
      <c r="AA387" s="189">
        <f t="shared" si="212"/>
        <v>193</v>
      </c>
    </row>
    <row r="388" spans="1:27" ht="18" customHeight="1">
      <c r="A388" s="194" t="s">
        <v>1518</v>
      </c>
      <c r="B388" s="194" t="s">
        <v>1519</v>
      </c>
      <c r="C388" s="197" t="s">
        <v>501</v>
      </c>
      <c r="D388" s="192">
        <f>VLOOKUP($C388,'[7]2.생잔모형인구'!$C$5:$J$499,2,FALSE)</f>
        <v>109</v>
      </c>
      <c r="E388" s="201">
        <f>VLOOKUP($C388,'[7]2.생잔모형인구'!$C$5:$J$499,4,FALSE)</f>
        <v>112</v>
      </c>
      <c r="F388" s="201">
        <f>VLOOKUP($C388,'[7]2.생잔모형인구'!$C$5:$J$499,5,FALSE)</f>
        <v>110</v>
      </c>
      <c r="G388" s="201">
        <f>VLOOKUP($C388,'[7]2.생잔모형인구'!$C$5:$J$499,6,FALSE)</f>
        <v>113</v>
      </c>
      <c r="H388" s="201">
        <f>VLOOKUP($C388,'[7]2.생잔모형인구'!$C$5:$J$499,7,FALSE)</f>
        <v>115</v>
      </c>
      <c r="I388" s="201">
        <f>VLOOKUP($C388,'[7]2.생잔모형인구'!$C$5:$J$499,8,FALSE)</f>
        <v>117</v>
      </c>
      <c r="J388" s="206">
        <f>ROUND(P$5*'[7]2.생잔모형인구'!$E386,0)</f>
        <v>0</v>
      </c>
      <c r="K388" s="206">
        <f>ROUND(Q$5*'[7]2.생잔모형인구'!$E386,0)</f>
        <v>3</v>
      </c>
      <c r="L388" s="206">
        <f>ROUND(R$5*'[7]2.생잔모형인구'!$E386,0)</f>
        <v>3</v>
      </c>
      <c r="M388" s="206">
        <f>ROUND(S$5*'[7]2.생잔모형인구'!$E386,0)</f>
        <v>6</v>
      </c>
      <c r="N388" s="206">
        <f>ROUND(T$5*'[7]2.생잔모형인구'!$E386,0)</f>
        <v>6</v>
      </c>
      <c r="O388" s="206">
        <f>ROUND(U$5*'[7]2.생잔모형인구'!$E386,0)</f>
        <v>6</v>
      </c>
      <c r="P388" s="204">
        <v>0</v>
      </c>
      <c r="Q388" s="204"/>
      <c r="R388" s="206">
        <f>IF(ISERROR(VLOOKUP($C388,'2.사회적인구 행정구역별 집계'!$C$6:$M$73,2,FALSE)),0,(VLOOKUP($C388,'2.사회적인구 행정구역별 집계'!$C$6:$M$73,8,FALSE)-VLOOKUP($C388,'2.사회적인구 행정구역별 집계'!$C$6:$M$73,3,FALSE)))</f>
        <v>0</v>
      </c>
      <c r="S388" s="206">
        <f>IF(ISERROR(VLOOKUP($C388,'2.사회적인구 행정구역별 집계'!$C$6:$M$73,2,FALSE)),0,(VLOOKUP($C388,'2.사회적인구 행정구역별 집계'!$C$6:$M$73,9,FALSE)-VLOOKUP($C388,'2.사회적인구 행정구역별 집계'!$C$6:$M$73,4,FALSE)))</f>
        <v>0</v>
      </c>
      <c r="T388" s="206">
        <f>IF(ISERROR(VLOOKUP($C388,'2.사회적인구 행정구역별 집계'!$C$6:$M$73,2,FALSE)),0,(VLOOKUP($C388,'2.사회적인구 행정구역별 집계'!$C$6:$M$73,10,FALSE)-VLOOKUP($C388,'2.사회적인구 행정구역별 집계'!$C$6:$M$73,5,FALSE)))</f>
        <v>0</v>
      </c>
      <c r="U388" s="206">
        <f>IF(ISERROR(VLOOKUP($C388,'2.사회적인구 행정구역별 집계'!$C$6:$M$73,2,FALSE)),0,(VLOOKUP($C388,'2.사회적인구 행정구역별 집계'!$C$6:$M$73,11,FALSE)-VLOOKUP($C388,'2.사회적인구 행정구역별 집계'!$C$6:$M$73,6,FALSE)))</f>
        <v>0</v>
      </c>
      <c r="V388" s="189">
        <f t="shared" si="208"/>
        <v>109</v>
      </c>
      <c r="W388" s="189">
        <f t="shared" si="209"/>
        <v>109</v>
      </c>
      <c r="X388" s="189">
        <f t="shared" si="209"/>
        <v>107</v>
      </c>
      <c r="Y388" s="189">
        <f t="shared" si="210"/>
        <v>107</v>
      </c>
      <c r="Z388" s="189">
        <f t="shared" si="211"/>
        <v>109</v>
      </c>
      <c r="AA388" s="189">
        <f t="shared" si="212"/>
        <v>111</v>
      </c>
    </row>
    <row r="389" spans="1:27" ht="18" customHeight="1">
      <c r="A389" s="194" t="s">
        <v>1518</v>
      </c>
      <c r="B389" s="194" t="s">
        <v>1520</v>
      </c>
      <c r="C389" s="197" t="s">
        <v>502</v>
      </c>
      <c r="D389" s="192">
        <f>VLOOKUP($C389,'[7]2.생잔모형인구'!$C$5:$J$499,2,FALSE)</f>
        <v>113</v>
      </c>
      <c r="E389" s="201">
        <f>VLOOKUP($C389,'[7]2.생잔모형인구'!$C$5:$J$499,4,FALSE)</f>
        <v>116</v>
      </c>
      <c r="F389" s="201">
        <f>VLOOKUP($C389,'[7]2.생잔모형인구'!$C$5:$J$499,5,FALSE)</f>
        <v>114</v>
      </c>
      <c r="G389" s="201">
        <f>VLOOKUP($C389,'[7]2.생잔모형인구'!$C$5:$J$499,6,FALSE)</f>
        <v>117</v>
      </c>
      <c r="H389" s="201">
        <f>VLOOKUP($C389,'[7]2.생잔모형인구'!$C$5:$J$499,7,FALSE)</f>
        <v>119</v>
      </c>
      <c r="I389" s="201">
        <f>VLOOKUP($C389,'[7]2.생잔모형인구'!$C$5:$J$499,8,FALSE)</f>
        <v>121</v>
      </c>
      <c r="J389" s="206">
        <f>ROUND(P$5*'[7]2.생잔모형인구'!$E387,0)</f>
        <v>0</v>
      </c>
      <c r="K389" s="206">
        <f>ROUND(Q$5*'[7]2.생잔모형인구'!$E387,0)</f>
        <v>3</v>
      </c>
      <c r="L389" s="206">
        <f>ROUND(R$5*'[7]2.생잔모형인구'!$E387,0)</f>
        <v>3</v>
      </c>
      <c r="M389" s="206">
        <f>ROUND(S$5*'[7]2.생잔모형인구'!$E387,0)</f>
        <v>6</v>
      </c>
      <c r="N389" s="206">
        <f>ROUND(T$5*'[7]2.생잔모형인구'!$E387,0)</f>
        <v>6</v>
      </c>
      <c r="O389" s="206">
        <f>ROUND(U$5*'[7]2.생잔모형인구'!$E387,0)</f>
        <v>6</v>
      </c>
      <c r="P389" s="204">
        <v>0</v>
      </c>
      <c r="Q389" s="204"/>
      <c r="R389" s="206">
        <f>IF(ISERROR(VLOOKUP($C389,'2.사회적인구 행정구역별 집계'!$C$6:$M$73,2,FALSE)),0,(VLOOKUP($C389,'2.사회적인구 행정구역별 집계'!$C$6:$M$73,8,FALSE)-VLOOKUP($C389,'2.사회적인구 행정구역별 집계'!$C$6:$M$73,3,FALSE)))</f>
        <v>0</v>
      </c>
      <c r="S389" s="206">
        <f>IF(ISERROR(VLOOKUP($C389,'2.사회적인구 행정구역별 집계'!$C$6:$M$73,2,FALSE)),0,(VLOOKUP($C389,'2.사회적인구 행정구역별 집계'!$C$6:$M$73,9,FALSE)-VLOOKUP($C389,'2.사회적인구 행정구역별 집계'!$C$6:$M$73,4,FALSE)))</f>
        <v>0</v>
      </c>
      <c r="T389" s="206">
        <f>IF(ISERROR(VLOOKUP($C389,'2.사회적인구 행정구역별 집계'!$C$6:$M$73,2,FALSE)),0,(VLOOKUP($C389,'2.사회적인구 행정구역별 집계'!$C$6:$M$73,10,FALSE)-VLOOKUP($C389,'2.사회적인구 행정구역별 집계'!$C$6:$M$73,5,FALSE)))</f>
        <v>0</v>
      </c>
      <c r="U389" s="206">
        <f>IF(ISERROR(VLOOKUP($C389,'2.사회적인구 행정구역별 집계'!$C$6:$M$73,2,FALSE)),0,(VLOOKUP($C389,'2.사회적인구 행정구역별 집계'!$C$6:$M$73,11,FALSE)-VLOOKUP($C389,'2.사회적인구 행정구역별 집계'!$C$6:$M$73,6,FALSE)))</f>
        <v>0</v>
      </c>
      <c r="V389" s="189">
        <f t="shared" si="208"/>
        <v>113</v>
      </c>
      <c r="W389" s="189">
        <f t="shared" si="209"/>
        <v>113</v>
      </c>
      <c r="X389" s="189">
        <f t="shared" si="209"/>
        <v>111</v>
      </c>
      <c r="Y389" s="189">
        <f t="shared" si="210"/>
        <v>111</v>
      </c>
      <c r="Z389" s="189">
        <f t="shared" si="211"/>
        <v>113</v>
      </c>
      <c r="AA389" s="189">
        <f t="shared" si="212"/>
        <v>115</v>
      </c>
    </row>
    <row r="390" spans="1:27" ht="18" customHeight="1">
      <c r="A390" s="194" t="s">
        <v>1518</v>
      </c>
      <c r="B390" s="194" t="s">
        <v>1520</v>
      </c>
      <c r="C390" s="197" t="s">
        <v>503</v>
      </c>
      <c r="D390" s="192">
        <f>VLOOKUP($C390,'[7]2.생잔모형인구'!$C$5:$J$499,2,FALSE)</f>
        <v>90</v>
      </c>
      <c r="E390" s="201">
        <f>VLOOKUP($C390,'[7]2.생잔모형인구'!$C$5:$J$499,4,FALSE)</f>
        <v>92</v>
      </c>
      <c r="F390" s="201">
        <f>VLOOKUP($C390,'[7]2.생잔모형인구'!$C$5:$J$499,5,FALSE)</f>
        <v>91</v>
      </c>
      <c r="G390" s="201">
        <f>VLOOKUP($C390,'[7]2.생잔모형인구'!$C$5:$J$499,6,FALSE)</f>
        <v>93</v>
      </c>
      <c r="H390" s="201">
        <f>VLOOKUP($C390,'[7]2.생잔모형인구'!$C$5:$J$499,7,FALSE)</f>
        <v>95</v>
      </c>
      <c r="I390" s="201">
        <f>VLOOKUP($C390,'[7]2.생잔모형인구'!$C$5:$J$499,8,FALSE)</f>
        <v>97</v>
      </c>
      <c r="J390" s="206">
        <f>ROUND(P$5*'[7]2.생잔모형인구'!$E388,0)</f>
        <v>0</v>
      </c>
      <c r="K390" s="206">
        <f>ROUND(Q$5*'[7]2.생잔모형인구'!$E388,0)</f>
        <v>2</v>
      </c>
      <c r="L390" s="206">
        <f>ROUND(R$5*'[7]2.생잔모형인구'!$E388,0)</f>
        <v>2</v>
      </c>
      <c r="M390" s="206">
        <f>ROUND(S$5*'[7]2.생잔모형인구'!$E388,0)</f>
        <v>5</v>
      </c>
      <c r="N390" s="206">
        <f>ROUND(T$5*'[7]2.생잔모형인구'!$E388,0)</f>
        <v>5</v>
      </c>
      <c r="O390" s="206">
        <f>ROUND(U$5*'[7]2.생잔모형인구'!$E388,0)</f>
        <v>5</v>
      </c>
      <c r="P390" s="204">
        <v>0</v>
      </c>
      <c r="Q390" s="204"/>
      <c r="R390" s="206">
        <f>IF(ISERROR(VLOOKUP($C390,'2.사회적인구 행정구역별 집계'!$C$6:$M$73,2,FALSE)),0,(VLOOKUP($C390,'2.사회적인구 행정구역별 집계'!$C$6:$M$73,8,FALSE)-VLOOKUP($C390,'2.사회적인구 행정구역별 집계'!$C$6:$M$73,3,FALSE)))</f>
        <v>0</v>
      </c>
      <c r="S390" s="206">
        <f>IF(ISERROR(VLOOKUP($C390,'2.사회적인구 행정구역별 집계'!$C$6:$M$73,2,FALSE)),0,(VLOOKUP($C390,'2.사회적인구 행정구역별 집계'!$C$6:$M$73,9,FALSE)-VLOOKUP($C390,'2.사회적인구 행정구역별 집계'!$C$6:$M$73,4,FALSE)))</f>
        <v>0</v>
      </c>
      <c r="T390" s="206">
        <f>IF(ISERROR(VLOOKUP($C390,'2.사회적인구 행정구역별 집계'!$C$6:$M$73,2,FALSE)),0,(VLOOKUP($C390,'2.사회적인구 행정구역별 집계'!$C$6:$M$73,10,FALSE)-VLOOKUP($C390,'2.사회적인구 행정구역별 집계'!$C$6:$M$73,5,FALSE)))</f>
        <v>0</v>
      </c>
      <c r="U390" s="206">
        <f>IF(ISERROR(VLOOKUP($C390,'2.사회적인구 행정구역별 집계'!$C$6:$M$73,2,FALSE)),0,(VLOOKUP($C390,'2.사회적인구 행정구역별 집계'!$C$6:$M$73,11,FALSE)-VLOOKUP($C390,'2.사회적인구 행정구역별 집계'!$C$6:$M$73,6,FALSE)))</f>
        <v>0</v>
      </c>
      <c r="V390" s="189">
        <f t="shared" si="208"/>
        <v>90</v>
      </c>
      <c r="W390" s="189">
        <f t="shared" si="209"/>
        <v>90</v>
      </c>
      <c r="X390" s="189">
        <f t="shared" si="209"/>
        <v>89</v>
      </c>
      <c r="Y390" s="189">
        <f t="shared" si="210"/>
        <v>88</v>
      </c>
      <c r="Z390" s="189">
        <f t="shared" si="211"/>
        <v>90</v>
      </c>
      <c r="AA390" s="189">
        <f t="shared" si="212"/>
        <v>92</v>
      </c>
    </row>
    <row r="391" spans="1:27" ht="18" customHeight="1">
      <c r="A391" s="194" t="s">
        <v>1518</v>
      </c>
      <c r="B391" s="194" t="s">
        <v>1520</v>
      </c>
      <c r="C391" s="197" t="s">
        <v>504</v>
      </c>
      <c r="D391" s="192">
        <f>VLOOKUP($C391,'[7]2.생잔모형인구'!$C$5:$J$499,2,FALSE)</f>
        <v>152</v>
      </c>
      <c r="E391" s="201">
        <f>VLOOKUP($C391,'[7]2.생잔모형인구'!$C$5:$J$499,4,FALSE)</f>
        <v>156</v>
      </c>
      <c r="F391" s="201">
        <f>VLOOKUP($C391,'[7]2.생잔모형인구'!$C$5:$J$499,5,FALSE)</f>
        <v>154</v>
      </c>
      <c r="G391" s="201">
        <f>VLOOKUP($C391,'[7]2.생잔모형인구'!$C$5:$J$499,6,FALSE)</f>
        <v>157</v>
      </c>
      <c r="H391" s="201">
        <f>VLOOKUP($C391,'[7]2.생잔모형인구'!$C$5:$J$499,7,FALSE)</f>
        <v>161</v>
      </c>
      <c r="I391" s="201">
        <f>VLOOKUP($C391,'[7]2.생잔모형인구'!$C$5:$J$499,8,FALSE)</f>
        <v>163</v>
      </c>
      <c r="J391" s="206">
        <f>ROUND(P$5*'[7]2.생잔모형인구'!$E389,0)</f>
        <v>0</v>
      </c>
      <c r="K391" s="206">
        <f>ROUND(Q$5*'[7]2.생잔모형인구'!$E389,0)</f>
        <v>4</v>
      </c>
      <c r="L391" s="206">
        <f>ROUND(R$5*'[7]2.생잔모형인구'!$E389,0)</f>
        <v>4</v>
      </c>
      <c r="M391" s="206">
        <f>ROUND(S$5*'[7]2.생잔모형인구'!$E389,0)</f>
        <v>9</v>
      </c>
      <c r="N391" s="206">
        <f>ROUND(T$5*'[7]2.생잔모형인구'!$E389,0)</f>
        <v>9</v>
      </c>
      <c r="O391" s="206">
        <f>ROUND(U$5*'[7]2.생잔모형인구'!$E389,0)</f>
        <v>9</v>
      </c>
      <c r="P391" s="204">
        <v>0</v>
      </c>
      <c r="Q391" s="204"/>
      <c r="R391" s="206">
        <f>IF(ISERROR(VLOOKUP($C391,'2.사회적인구 행정구역별 집계'!$C$6:$M$73,2,FALSE)),0,(VLOOKUP($C391,'2.사회적인구 행정구역별 집계'!$C$6:$M$73,8,FALSE)-VLOOKUP($C391,'2.사회적인구 행정구역별 집계'!$C$6:$M$73,3,FALSE)))</f>
        <v>0</v>
      </c>
      <c r="S391" s="206">
        <f>IF(ISERROR(VLOOKUP($C391,'2.사회적인구 행정구역별 집계'!$C$6:$M$73,2,FALSE)),0,(VLOOKUP($C391,'2.사회적인구 행정구역별 집계'!$C$6:$M$73,9,FALSE)-VLOOKUP($C391,'2.사회적인구 행정구역별 집계'!$C$6:$M$73,4,FALSE)))</f>
        <v>0</v>
      </c>
      <c r="T391" s="206">
        <f>IF(ISERROR(VLOOKUP($C391,'2.사회적인구 행정구역별 집계'!$C$6:$M$73,2,FALSE)),0,(VLOOKUP($C391,'2.사회적인구 행정구역별 집계'!$C$6:$M$73,10,FALSE)-VLOOKUP($C391,'2.사회적인구 행정구역별 집계'!$C$6:$M$73,5,FALSE)))</f>
        <v>0</v>
      </c>
      <c r="U391" s="206">
        <f>IF(ISERROR(VLOOKUP($C391,'2.사회적인구 행정구역별 집계'!$C$6:$M$73,2,FALSE)),0,(VLOOKUP($C391,'2.사회적인구 행정구역별 집계'!$C$6:$M$73,11,FALSE)-VLOOKUP($C391,'2.사회적인구 행정구역별 집계'!$C$6:$M$73,6,FALSE)))</f>
        <v>0</v>
      </c>
      <c r="V391" s="189">
        <f t="shared" si="208"/>
        <v>152</v>
      </c>
      <c r="W391" s="189">
        <f t="shared" si="209"/>
        <v>152</v>
      </c>
      <c r="X391" s="189">
        <f t="shared" si="209"/>
        <v>150</v>
      </c>
      <c r="Y391" s="189">
        <f t="shared" si="210"/>
        <v>148</v>
      </c>
      <c r="Z391" s="189">
        <f t="shared" si="211"/>
        <v>152</v>
      </c>
      <c r="AA391" s="189">
        <f t="shared" si="212"/>
        <v>154</v>
      </c>
    </row>
    <row r="392" spans="1:27" ht="18" customHeight="1">
      <c r="A392" s="194" t="s">
        <v>1518</v>
      </c>
      <c r="B392" s="194" t="s">
        <v>1520</v>
      </c>
      <c r="C392" s="197" t="s">
        <v>505</v>
      </c>
      <c r="D392" s="192">
        <f>VLOOKUP($C392,'[7]2.생잔모형인구'!$C$5:$J$499,2,FALSE)</f>
        <v>119</v>
      </c>
      <c r="E392" s="201">
        <f>VLOOKUP($C392,'[7]2.생잔모형인구'!$C$5:$J$499,4,FALSE)</f>
        <v>122</v>
      </c>
      <c r="F392" s="201">
        <f>VLOOKUP($C392,'[7]2.생잔모형인구'!$C$5:$J$499,5,FALSE)</f>
        <v>120</v>
      </c>
      <c r="G392" s="201">
        <f>VLOOKUP($C392,'[7]2.생잔모형인구'!$C$5:$J$499,6,FALSE)</f>
        <v>123</v>
      </c>
      <c r="H392" s="201">
        <f>VLOOKUP($C392,'[7]2.생잔모형인구'!$C$5:$J$499,7,FALSE)</f>
        <v>126</v>
      </c>
      <c r="I392" s="201">
        <f>VLOOKUP($C392,'[7]2.생잔모형인구'!$C$5:$J$499,8,FALSE)</f>
        <v>128</v>
      </c>
      <c r="J392" s="206">
        <f>ROUND(P$5*'[7]2.생잔모형인구'!$E390,0)</f>
        <v>0</v>
      </c>
      <c r="K392" s="206">
        <f>ROUND(Q$5*'[7]2.생잔모형인구'!$E390,0)</f>
        <v>3</v>
      </c>
      <c r="L392" s="206">
        <f>ROUND(R$5*'[7]2.생잔모형인구'!$E390,0)</f>
        <v>3</v>
      </c>
      <c r="M392" s="206">
        <f>ROUND(S$5*'[7]2.생잔모형인구'!$E390,0)</f>
        <v>7</v>
      </c>
      <c r="N392" s="206">
        <f>ROUND(T$5*'[7]2.생잔모형인구'!$E390,0)</f>
        <v>7</v>
      </c>
      <c r="O392" s="206">
        <f>ROUND(U$5*'[7]2.생잔모형인구'!$E390,0)</f>
        <v>7</v>
      </c>
      <c r="P392" s="204">
        <v>0</v>
      </c>
      <c r="Q392" s="204"/>
      <c r="R392" s="206">
        <f>IF(ISERROR(VLOOKUP($C392,'2.사회적인구 행정구역별 집계'!$C$6:$M$73,2,FALSE)),0,(VLOOKUP($C392,'2.사회적인구 행정구역별 집계'!$C$6:$M$73,8,FALSE)-VLOOKUP($C392,'2.사회적인구 행정구역별 집계'!$C$6:$M$73,3,FALSE)))</f>
        <v>0</v>
      </c>
      <c r="S392" s="206">
        <f>IF(ISERROR(VLOOKUP($C392,'2.사회적인구 행정구역별 집계'!$C$6:$M$73,2,FALSE)),0,(VLOOKUP($C392,'2.사회적인구 행정구역별 집계'!$C$6:$M$73,9,FALSE)-VLOOKUP($C392,'2.사회적인구 행정구역별 집계'!$C$6:$M$73,4,FALSE)))</f>
        <v>0</v>
      </c>
      <c r="T392" s="206">
        <f>IF(ISERROR(VLOOKUP($C392,'2.사회적인구 행정구역별 집계'!$C$6:$M$73,2,FALSE)),0,(VLOOKUP($C392,'2.사회적인구 행정구역별 집계'!$C$6:$M$73,10,FALSE)-VLOOKUP($C392,'2.사회적인구 행정구역별 집계'!$C$6:$M$73,5,FALSE)))</f>
        <v>0</v>
      </c>
      <c r="U392" s="206">
        <f>IF(ISERROR(VLOOKUP($C392,'2.사회적인구 행정구역별 집계'!$C$6:$M$73,2,FALSE)),0,(VLOOKUP($C392,'2.사회적인구 행정구역별 집계'!$C$6:$M$73,11,FALSE)-VLOOKUP($C392,'2.사회적인구 행정구역별 집계'!$C$6:$M$73,6,FALSE)))</f>
        <v>0</v>
      </c>
      <c r="V392" s="189">
        <f t="shared" si="208"/>
        <v>119</v>
      </c>
      <c r="W392" s="189">
        <f t="shared" si="209"/>
        <v>119</v>
      </c>
      <c r="X392" s="189">
        <f t="shared" si="209"/>
        <v>117</v>
      </c>
      <c r="Y392" s="189">
        <f t="shared" si="210"/>
        <v>116</v>
      </c>
      <c r="Z392" s="189">
        <f t="shared" si="211"/>
        <v>119</v>
      </c>
      <c r="AA392" s="189">
        <f t="shared" si="212"/>
        <v>121</v>
      </c>
    </row>
    <row r="393" spans="1:27" ht="18" customHeight="1">
      <c r="A393" s="194" t="s">
        <v>1518</v>
      </c>
      <c r="B393" s="194" t="s">
        <v>1521</v>
      </c>
      <c r="C393" s="197" t="s">
        <v>506</v>
      </c>
      <c r="D393" s="192">
        <f>VLOOKUP($C393,'[7]2.생잔모형인구'!$C$5:$J$499,2,FALSE)</f>
        <v>271</v>
      </c>
      <c r="E393" s="201">
        <f>VLOOKUP($C393,'[7]2.생잔모형인구'!$C$5:$J$499,4,FALSE)</f>
        <v>278</v>
      </c>
      <c r="F393" s="201">
        <f>VLOOKUP($C393,'[7]2.생잔모형인구'!$C$5:$J$499,5,FALSE)</f>
        <v>274</v>
      </c>
      <c r="G393" s="201">
        <f>VLOOKUP($C393,'[7]2.생잔모형인구'!$C$5:$J$499,6,FALSE)</f>
        <v>280</v>
      </c>
      <c r="H393" s="201">
        <f>VLOOKUP($C393,'[7]2.생잔모형인구'!$C$5:$J$499,7,FALSE)</f>
        <v>286</v>
      </c>
      <c r="I393" s="201">
        <f>VLOOKUP($C393,'[7]2.생잔모형인구'!$C$5:$J$499,8,FALSE)</f>
        <v>291</v>
      </c>
      <c r="J393" s="206">
        <f>ROUND(P$5*'[7]2.생잔모형인구'!$E391,0)</f>
        <v>0</v>
      </c>
      <c r="K393" s="206">
        <f>ROUND(Q$5*'[7]2.생잔모형인구'!$E391,0)</f>
        <v>7</v>
      </c>
      <c r="L393" s="206">
        <f>ROUND(R$5*'[7]2.생잔모형인구'!$E391,0)</f>
        <v>7</v>
      </c>
      <c r="M393" s="206">
        <f>ROUND(S$5*'[7]2.생잔모형인구'!$E391,0)</f>
        <v>15</v>
      </c>
      <c r="N393" s="206">
        <f>ROUND(T$5*'[7]2.생잔모형인구'!$E391,0)</f>
        <v>15</v>
      </c>
      <c r="O393" s="206">
        <f>ROUND(U$5*'[7]2.생잔모형인구'!$E391,0)</f>
        <v>15</v>
      </c>
      <c r="P393" s="204">
        <v>0</v>
      </c>
      <c r="Q393" s="204"/>
      <c r="R393" s="206">
        <f>IF(ISERROR(VLOOKUP($C393,'2.사회적인구 행정구역별 집계'!$C$6:$M$73,2,FALSE)),0,(VLOOKUP($C393,'2.사회적인구 행정구역별 집계'!$C$6:$M$73,8,FALSE)-VLOOKUP($C393,'2.사회적인구 행정구역별 집계'!$C$6:$M$73,3,FALSE)))</f>
        <v>0</v>
      </c>
      <c r="S393" s="206">
        <f>IF(ISERROR(VLOOKUP($C393,'2.사회적인구 행정구역별 집계'!$C$6:$M$73,2,FALSE)),0,(VLOOKUP($C393,'2.사회적인구 행정구역별 집계'!$C$6:$M$73,9,FALSE)-VLOOKUP($C393,'2.사회적인구 행정구역별 집계'!$C$6:$M$73,4,FALSE)))</f>
        <v>0</v>
      </c>
      <c r="T393" s="206">
        <f>IF(ISERROR(VLOOKUP($C393,'2.사회적인구 행정구역별 집계'!$C$6:$M$73,2,FALSE)),0,(VLOOKUP($C393,'2.사회적인구 행정구역별 집계'!$C$6:$M$73,10,FALSE)-VLOOKUP($C393,'2.사회적인구 행정구역별 집계'!$C$6:$M$73,5,FALSE)))</f>
        <v>0</v>
      </c>
      <c r="U393" s="206">
        <f>IF(ISERROR(VLOOKUP($C393,'2.사회적인구 행정구역별 집계'!$C$6:$M$73,2,FALSE)),0,(VLOOKUP($C393,'2.사회적인구 행정구역별 집계'!$C$6:$M$73,11,FALSE)-VLOOKUP($C393,'2.사회적인구 행정구역별 집계'!$C$6:$M$73,6,FALSE)))</f>
        <v>0</v>
      </c>
      <c r="V393" s="189">
        <f t="shared" si="208"/>
        <v>271</v>
      </c>
      <c r="W393" s="189">
        <f t="shared" si="209"/>
        <v>271</v>
      </c>
      <c r="X393" s="189">
        <f t="shared" si="209"/>
        <v>267</v>
      </c>
      <c r="Y393" s="189">
        <f t="shared" si="210"/>
        <v>265</v>
      </c>
      <c r="Z393" s="189">
        <f t="shared" si="211"/>
        <v>271</v>
      </c>
      <c r="AA393" s="189">
        <f t="shared" si="212"/>
        <v>276</v>
      </c>
    </row>
    <row r="394" spans="1:27" ht="18" customHeight="1">
      <c r="A394" s="194" t="s">
        <v>1518</v>
      </c>
      <c r="B394" s="194" t="s">
        <v>1521</v>
      </c>
      <c r="C394" s="197" t="s">
        <v>507</v>
      </c>
      <c r="D394" s="192">
        <f>VLOOKUP($C394,'[7]2.생잔모형인구'!$C$5:$J$499,2,FALSE)</f>
        <v>71</v>
      </c>
      <c r="E394" s="201">
        <f>VLOOKUP($C394,'[7]2.생잔모형인구'!$C$5:$J$499,4,FALSE)</f>
        <v>73</v>
      </c>
      <c r="F394" s="201">
        <f>VLOOKUP($C394,'[7]2.생잔모형인구'!$C$5:$J$499,5,FALSE)</f>
        <v>72</v>
      </c>
      <c r="G394" s="201">
        <f>VLOOKUP($C394,'[7]2.생잔모형인구'!$C$5:$J$499,6,FALSE)</f>
        <v>73</v>
      </c>
      <c r="H394" s="201">
        <f>VLOOKUP($C394,'[7]2.생잔모형인구'!$C$5:$J$499,7,FALSE)</f>
        <v>75</v>
      </c>
      <c r="I394" s="201">
        <f>VLOOKUP($C394,'[7]2.생잔모형인구'!$C$5:$J$499,8,FALSE)</f>
        <v>76</v>
      </c>
      <c r="J394" s="206">
        <f>ROUND(P$5*'[7]2.생잔모형인구'!$E392,0)</f>
        <v>0</v>
      </c>
      <c r="K394" s="206">
        <f>ROUND(Q$5*'[7]2.생잔모형인구'!$E392,0)</f>
        <v>2</v>
      </c>
      <c r="L394" s="206">
        <f>ROUND(R$5*'[7]2.생잔모형인구'!$E392,0)</f>
        <v>2</v>
      </c>
      <c r="M394" s="206">
        <f>ROUND(S$5*'[7]2.생잔모형인구'!$E392,0)</f>
        <v>4</v>
      </c>
      <c r="N394" s="206">
        <f>ROUND(T$5*'[7]2.생잔모형인구'!$E392,0)</f>
        <v>4</v>
      </c>
      <c r="O394" s="206">
        <f>ROUND(U$5*'[7]2.생잔모형인구'!$E392,0)</f>
        <v>4</v>
      </c>
      <c r="P394" s="204">
        <v>0</v>
      </c>
      <c r="Q394" s="204"/>
      <c r="R394" s="206">
        <f>IF(ISERROR(VLOOKUP($C394,'2.사회적인구 행정구역별 집계'!$C$6:$M$73,2,FALSE)),0,(VLOOKUP($C394,'2.사회적인구 행정구역별 집계'!$C$6:$M$73,8,FALSE)-VLOOKUP($C394,'2.사회적인구 행정구역별 집계'!$C$6:$M$73,3,FALSE)))</f>
        <v>0</v>
      </c>
      <c r="S394" s="206">
        <f>IF(ISERROR(VLOOKUP($C394,'2.사회적인구 행정구역별 집계'!$C$6:$M$73,2,FALSE)),0,(VLOOKUP($C394,'2.사회적인구 행정구역별 집계'!$C$6:$M$73,9,FALSE)-VLOOKUP($C394,'2.사회적인구 행정구역별 집계'!$C$6:$M$73,4,FALSE)))</f>
        <v>0</v>
      </c>
      <c r="T394" s="206">
        <f>IF(ISERROR(VLOOKUP($C394,'2.사회적인구 행정구역별 집계'!$C$6:$M$73,2,FALSE)),0,(VLOOKUP($C394,'2.사회적인구 행정구역별 집계'!$C$6:$M$73,10,FALSE)-VLOOKUP($C394,'2.사회적인구 행정구역별 집계'!$C$6:$M$73,5,FALSE)))</f>
        <v>0</v>
      </c>
      <c r="U394" s="206">
        <f>IF(ISERROR(VLOOKUP($C394,'2.사회적인구 행정구역별 집계'!$C$6:$M$73,2,FALSE)),0,(VLOOKUP($C394,'2.사회적인구 행정구역별 집계'!$C$6:$M$73,11,FALSE)-VLOOKUP($C394,'2.사회적인구 행정구역별 집계'!$C$6:$M$73,6,FALSE)))</f>
        <v>0</v>
      </c>
      <c r="V394" s="189">
        <f t="shared" si="208"/>
        <v>71</v>
      </c>
      <c r="W394" s="189">
        <f t="shared" si="209"/>
        <v>71</v>
      </c>
      <c r="X394" s="189">
        <f t="shared" si="209"/>
        <v>70</v>
      </c>
      <c r="Y394" s="189">
        <f t="shared" si="210"/>
        <v>69</v>
      </c>
      <c r="Z394" s="189">
        <f t="shared" si="211"/>
        <v>71</v>
      </c>
      <c r="AA394" s="189">
        <f t="shared" si="212"/>
        <v>72</v>
      </c>
    </row>
    <row r="395" spans="1:27" ht="18" customHeight="1">
      <c r="A395" s="194" t="s">
        <v>1518</v>
      </c>
      <c r="B395" s="194" t="s">
        <v>1521</v>
      </c>
      <c r="C395" s="197" t="s">
        <v>508</v>
      </c>
      <c r="D395" s="192">
        <f>VLOOKUP($C395,'[7]2.생잔모형인구'!$C$5:$J$499,2,FALSE)</f>
        <v>62</v>
      </c>
      <c r="E395" s="201">
        <f>VLOOKUP($C395,'[7]2.생잔모형인구'!$C$5:$J$499,4,FALSE)</f>
        <v>64</v>
      </c>
      <c r="F395" s="201">
        <f>VLOOKUP($C395,'[7]2.생잔모형인구'!$C$5:$J$499,5,FALSE)</f>
        <v>63</v>
      </c>
      <c r="G395" s="201">
        <f>VLOOKUP($C395,'[7]2.생잔모형인구'!$C$5:$J$499,6,FALSE)</f>
        <v>64</v>
      </c>
      <c r="H395" s="201">
        <f>VLOOKUP($C395,'[7]2.생잔모형인구'!$C$5:$J$499,7,FALSE)</f>
        <v>65</v>
      </c>
      <c r="I395" s="201">
        <f>VLOOKUP($C395,'[7]2.생잔모형인구'!$C$5:$J$499,8,FALSE)</f>
        <v>67</v>
      </c>
      <c r="J395" s="206">
        <f>ROUND(P$5*'[7]2.생잔모형인구'!$E393,0)</f>
        <v>0</v>
      </c>
      <c r="K395" s="206">
        <f>ROUND(Q$5*'[7]2.생잔모형인구'!$E393,0)</f>
        <v>2</v>
      </c>
      <c r="L395" s="206">
        <f>ROUND(R$5*'[7]2.생잔모형인구'!$E393,0)</f>
        <v>2</v>
      </c>
      <c r="M395" s="206">
        <f>ROUND(S$5*'[7]2.생잔모형인구'!$E393,0)</f>
        <v>4</v>
      </c>
      <c r="N395" s="206">
        <f>ROUND(T$5*'[7]2.생잔모형인구'!$E393,0)</f>
        <v>4</v>
      </c>
      <c r="O395" s="206">
        <f>ROUND(U$5*'[7]2.생잔모형인구'!$E393,0)</f>
        <v>4</v>
      </c>
      <c r="P395" s="204">
        <v>0</v>
      </c>
      <c r="Q395" s="204"/>
      <c r="R395" s="206">
        <f>IF(ISERROR(VLOOKUP($C395,'2.사회적인구 행정구역별 집계'!$C$6:$M$73,2,FALSE)),0,(VLOOKUP($C395,'2.사회적인구 행정구역별 집계'!$C$6:$M$73,8,FALSE)-VLOOKUP($C395,'2.사회적인구 행정구역별 집계'!$C$6:$M$73,3,FALSE)))</f>
        <v>0</v>
      </c>
      <c r="S395" s="206">
        <f>IF(ISERROR(VLOOKUP($C395,'2.사회적인구 행정구역별 집계'!$C$6:$M$73,2,FALSE)),0,(VLOOKUP($C395,'2.사회적인구 행정구역별 집계'!$C$6:$M$73,9,FALSE)-VLOOKUP($C395,'2.사회적인구 행정구역별 집계'!$C$6:$M$73,4,FALSE)))</f>
        <v>0</v>
      </c>
      <c r="T395" s="206">
        <f>IF(ISERROR(VLOOKUP($C395,'2.사회적인구 행정구역별 집계'!$C$6:$M$73,2,FALSE)),0,(VLOOKUP($C395,'2.사회적인구 행정구역별 집계'!$C$6:$M$73,10,FALSE)-VLOOKUP($C395,'2.사회적인구 행정구역별 집계'!$C$6:$M$73,5,FALSE)))</f>
        <v>0</v>
      </c>
      <c r="U395" s="206">
        <f>IF(ISERROR(VLOOKUP($C395,'2.사회적인구 행정구역별 집계'!$C$6:$M$73,2,FALSE)),0,(VLOOKUP($C395,'2.사회적인구 행정구역별 집계'!$C$6:$M$73,11,FALSE)-VLOOKUP($C395,'2.사회적인구 행정구역별 집계'!$C$6:$M$73,6,FALSE)))</f>
        <v>0</v>
      </c>
      <c r="V395" s="189">
        <f t="shared" si="208"/>
        <v>62</v>
      </c>
      <c r="W395" s="189">
        <f t="shared" si="209"/>
        <v>62</v>
      </c>
      <c r="X395" s="189">
        <f t="shared" si="209"/>
        <v>61</v>
      </c>
      <c r="Y395" s="189">
        <f t="shared" si="210"/>
        <v>60</v>
      </c>
      <c r="Z395" s="189">
        <f t="shared" si="211"/>
        <v>61</v>
      </c>
      <c r="AA395" s="189">
        <f t="shared" si="212"/>
        <v>63</v>
      </c>
    </row>
    <row r="396" spans="1:27" ht="18" customHeight="1">
      <c r="A396" s="194" t="s">
        <v>1518</v>
      </c>
      <c r="B396" s="194" t="s">
        <v>1522</v>
      </c>
      <c r="C396" s="197" t="s">
        <v>509</v>
      </c>
      <c r="D396" s="192">
        <f>VLOOKUP($C396,'[7]2.생잔모형인구'!$C$5:$J$499,2,FALSE)</f>
        <v>144</v>
      </c>
      <c r="E396" s="201">
        <f>VLOOKUP($C396,'[7]2.생잔모형인구'!$C$5:$J$499,4,FALSE)</f>
        <v>148</v>
      </c>
      <c r="F396" s="201">
        <f>VLOOKUP($C396,'[7]2.생잔모형인구'!$C$5:$J$499,5,FALSE)</f>
        <v>146</v>
      </c>
      <c r="G396" s="201">
        <f>VLOOKUP($C396,'[7]2.생잔모형인구'!$C$5:$J$499,6,FALSE)</f>
        <v>149</v>
      </c>
      <c r="H396" s="201">
        <f>VLOOKUP($C396,'[7]2.생잔모형인구'!$C$5:$J$499,7,FALSE)</f>
        <v>152</v>
      </c>
      <c r="I396" s="201">
        <f>VLOOKUP($C396,'[7]2.생잔모형인구'!$C$5:$J$499,8,FALSE)</f>
        <v>155</v>
      </c>
      <c r="J396" s="206">
        <f>ROUND(P$5*'[7]2.생잔모형인구'!$E394,0)</f>
        <v>0</v>
      </c>
      <c r="K396" s="206">
        <f>ROUND(Q$5*'[7]2.생잔모형인구'!$E394,0)</f>
        <v>4</v>
      </c>
      <c r="L396" s="206">
        <f>ROUND(R$5*'[7]2.생잔모형인구'!$E394,0)</f>
        <v>4</v>
      </c>
      <c r="M396" s="206">
        <f>ROUND(S$5*'[7]2.생잔모형인구'!$E394,0)</f>
        <v>8</v>
      </c>
      <c r="N396" s="206">
        <f>ROUND(T$5*'[7]2.생잔모형인구'!$E394,0)</f>
        <v>8</v>
      </c>
      <c r="O396" s="206">
        <f>ROUND(U$5*'[7]2.생잔모형인구'!$E394,0)</f>
        <v>8</v>
      </c>
      <c r="P396" s="204">
        <v>0</v>
      </c>
      <c r="Q396" s="204"/>
      <c r="R396" s="206">
        <f>IF(ISERROR(VLOOKUP($C396,'2.사회적인구 행정구역별 집계'!$C$6:$M$73,2,FALSE)),0,(VLOOKUP($C396,'2.사회적인구 행정구역별 집계'!$C$6:$M$73,8,FALSE)-VLOOKUP($C396,'2.사회적인구 행정구역별 집계'!$C$6:$M$73,3,FALSE)))</f>
        <v>0</v>
      </c>
      <c r="S396" s="206">
        <f>IF(ISERROR(VLOOKUP($C396,'2.사회적인구 행정구역별 집계'!$C$6:$M$73,2,FALSE)),0,(VLOOKUP($C396,'2.사회적인구 행정구역별 집계'!$C$6:$M$73,9,FALSE)-VLOOKUP($C396,'2.사회적인구 행정구역별 집계'!$C$6:$M$73,4,FALSE)))</f>
        <v>0</v>
      </c>
      <c r="T396" s="206">
        <f>IF(ISERROR(VLOOKUP($C396,'2.사회적인구 행정구역별 집계'!$C$6:$M$73,2,FALSE)),0,(VLOOKUP($C396,'2.사회적인구 행정구역별 집계'!$C$6:$M$73,10,FALSE)-VLOOKUP($C396,'2.사회적인구 행정구역별 집계'!$C$6:$M$73,5,FALSE)))</f>
        <v>0</v>
      </c>
      <c r="U396" s="206">
        <f>IF(ISERROR(VLOOKUP($C396,'2.사회적인구 행정구역별 집계'!$C$6:$M$73,2,FALSE)),0,(VLOOKUP($C396,'2.사회적인구 행정구역별 집계'!$C$6:$M$73,11,FALSE)-VLOOKUP($C396,'2.사회적인구 행정구역별 집계'!$C$6:$M$73,6,FALSE)))</f>
        <v>0</v>
      </c>
      <c r="V396" s="189">
        <f t="shared" si="208"/>
        <v>144</v>
      </c>
      <c r="W396" s="189">
        <f t="shared" si="209"/>
        <v>144</v>
      </c>
      <c r="X396" s="189">
        <f t="shared" si="209"/>
        <v>142</v>
      </c>
      <c r="Y396" s="189">
        <f t="shared" si="210"/>
        <v>141</v>
      </c>
      <c r="Z396" s="189">
        <f t="shared" si="211"/>
        <v>144</v>
      </c>
      <c r="AA396" s="189">
        <f t="shared" si="212"/>
        <v>147</v>
      </c>
    </row>
    <row r="397" spans="1:27" ht="18" customHeight="1">
      <c r="A397" s="194" t="s">
        <v>1518</v>
      </c>
      <c r="B397" s="194" t="s">
        <v>1522</v>
      </c>
      <c r="C397" s="197" t="s">
        <v>510</v>
      </c>
      <c r="D397" s="192">
        <f>VLOOKUP($C397,'[7]2.생잔모형인구'!$C$5:$J$499,2,FALSE)</f>
        <v>90</v>
      </c>
      <c r="E397" s="201">
        <f>VLOOKUP($C397,'[7]2.생잔모형인구'!$C$5:$J$499,4,FALSE)</f>
        <v>92</v>
      </c>
      <c r="F397" s="201">
        <f>VLOOKUP($C397,'[7]2.생잔모형인구'!$C$5:$J$499,5,FALSE)</f>
        <v>91</v>
      </c>
      <c r="G397" s="201">
        <f>VLOOKUP($C397,'[7]2.생잔모형인구'!$C$5:$J$499,6,FALSE)</f>
        <v>93</v>
      </c>
      <c r="H397" s="201">
        <f>VLOOKUP($C397,'[7]2.생잔모형인구'!$C$5:$J$499,7,FALSE)</f>
        <v>95</v>
      </c>
      <c r="I397" s="201">
        <f>VLOOKUP($C397,'[7]2.생잔모형인구'!$C$5:$J$499,8,FALSE)</f>
        <v>97</v>
      </c>
      <c r="J397" s="206">
        <f>ROUND(P$5*'[7]2.생잔모형인구'!$E395,0)</f>
        <v>0</v>
      </c>
      <c r="K397" s="206">
        <f>ROUND(Q$5*'[7]2.생잔모형인구'!$E395,0)</f>
        <v>2</v>
      </c>
      <c r="L397" s="206">
        <f>ROUND(R$5*'[7]2.생잔모형인구'!$E395,0)</f>
        <v>2</v>
      </c>
      <c r="M397" s="206">
        <f>ROUND(S$5*'[7]2.생잔모형인구'!$E395,0)</f>
        <v>5</v>
      </c>
      <c r="N397" s="206">
        <f>ROUND(T$5*'[7]2.생잔모형인구'!$E395,0)</f>
        <v>5</v>
      </c>
      <c r="O397" s="206">
        <f>ROUND(U$5*'[7]2.생잔모형인구'!$E395,0)</f>
        <v>5</v>
      </c>
      <c r="P397" s="204">
        <v>0</v>
      </c>
      <c r="Q397" s="204"/>
      <c r="R397" s="206">
        <f>IF(ISERROR(VLOOKUP($C397,'2.사회적인구 행정구역별 집계'!$C$6:$M$73,2,FALSE)),0,(VLOOKUP($C397,'2.사회적인구 행정구역별 집계'!$C$6:$M$73,8,FALSE)-VLOOKUP($C397,'2.사회적인구 행정구역별 집계'!$C$6:$M$73,3,FALSE)))</f>
        <v>0</v>
      </c>
      <c r="S397" s="206">
        <f>IF(ISERROR(VLOOKUP($C397,'2.사회적인구 행정구역별 집계'!$C$6:$M$73,2,FALSE)),0,(VLOOKUP($C397,'2.사회적인구 행정구역별 집계'!$C$6:$M$73,9,FALSE)-VLOOKUP($C397,'2.사회적인구 행정구역별 집계'!$C$6:$M$73,4,FALSE)))</f>
        <v>0</v>
      </c>
      <c r="T397" s="206">
        <f>IF(ISERROR(VLOOKUP($C397,'2.사회적인구 행정구역별 집계'!$C$6:$M$73,2,FALSE)),0,(VLOOKUP($C397,'2.사회적인구 행정구역별 집계'!$C$6:$M$73,10,FALSE)-VLOOKUP($C397,'2.사회적인구 행정구역별 집계'!$C$6:$M$73,5,FALSE)))</f>
        <v>0</v>
      </c>
      <c r="U397" s="206">
        <f>IF(ISERROR(VLOOKUP($C397,'2.사회적인구 행정구역별 집계'!$C$6:$M$73,2,FALSE)),0,(VLOOKUP($C397,'2.사회적인구 행정구역별 집계'!$C$6:$M$73,11,FALSE)-VLOOKUP($C397,'2.사회적인구 행정구역별 집계'!$C$6:$M$73,6,FALSE)))</f>
        <v>0</v>
      </c>
      <c r="V397" s="189">
        <f t="shared" si="208"/>
        <v>90</v>
      </c>
      <c r="W397" s="189">
        <f t="shared" si="209"/>
        <v>90</v>
      </c>
      <c r="X397" s="189">
        <f t="shared" si="209"/>
        <v>89</v>
      </c>
      <c r="Y397" s="189">
        <f t="shared" si="210"/>
        <v>88</v>
      </c>
      <c r="Z397" s="189">
        <f t="shared" si="211"/>
        <v>90</v>
      </c>
      <c r="AA397" s="189">
        <f t="shared" si="212"/>
        <v>92</v>
      </c>
    </row>
    <row r="398" spans="1:27" ht="18" customHeight="1">
      <c r="A398" s="194" t="s">
        <v>1518</v>
      </c>
      <c r="B398" s="194" t="s">
        <v>1522</v>
      </c>
      <c r="C398" s="197" t="s">
        <v>511</v>
      </c>
      <c r="D398" s="192">
        <f>VLOOKUP($C398,'[7]2.생잔모형인구'!$C$5:$J$499,2,FALSE)</f>
        <v>132</v>
      </c>
      <c r="E398" s="201">
        <f>VLOOKUP($C398,'[7]2.생잔모형인구'!$C$5:$J$499,4,FALSE)</f>
        <v>136</v>
      </c>
      <c r="F398" s="201">
        <f>VLOOKUP($C398,'[7]2.생잔모형인구'!$C$5:$J$499,5,FALSE)</f>
        <v>134</v>
      </c>
      <c r="G398" s="201">
        <f>VLOOKUP($C398,'[7]2.생잔모형인구'!$C$5:$J$499,6,FALSE)</f>
        <v>136</v>
      </c>
      <c r="H398" s="201">
        <f>VLOOKUP($C398,'[7]2.생잔모형인구'!$C$5:$J$499,7,FALSE)</f>
        <v>139</v>
      </c>
      <c r="I398" s="201">
        <f>VLOOKUP($C398,'[7]2.생잔모형인구'!$C$5:$J$499,8,FALSE)</f>
        <v>142</v>
      </c>
      <c r="J398" s="206">
        <f>ROUND(P$5*'[7]2.생잔모형인구'!$E396,0)</f>
        <v>0</v>
      </c>
      <c r="K398" s="206">
        <f>ROUND(Q$5*'[7]2.생잔모형인구'!$E396,0)</f>
        <v>3</v>
      </c>
      <c r="L398" s="206">
        <f>ROUND(R$5*'[7]2.생잔모형인구'!$E396,0)</f>
        <v>3</v>
      </c>
      <c r="M398" s="206">
        <f>ROUND(S$5*'[7]2.생잔모형인구'!$E396,0)</f>
        <v>8</v>
      </c>
      <c r="N398" s="206">
        <f>ROUND(T$5*'[7]2.생잔모형인구'!$E396,0)</f>
        <v>8</v>
      </c>
      <c r="O398" s="206">
        <f>ROUND(U$5*'[7]2.생잔모형인구'!$E396,0)</f>
        <v>8</v>
      </c>
      <c r="P398" s="204">
        <v>0</v>
      </c>
      <c r="Q398" s="204"/>
      <c r="R398" s="206">
        <f>IF(ISERROR(VLOOKUP($C398,'2.사회적인구 행정구역별 집계'!$C$6:$M$73,2,FALSE)),0,(VLOOKUP($C398,'2.사회적인구 행정구역별 집계'!$C$6:$M$73,8,FALSE)-VLOOKUP($C398,'2.사회적인구 행정구역별 집계'!$C$6:$M$73,3,FALSE)))</f>
        <v>0</v>
      </c>
      <c r="S398" s="206">
        <f>IF(ISERROR(VLOOKUP($C398,'2.사회적인구 행정구역별 집계'!$C$6:$M$73,2,FALSE)),0,(VLOOKUP($C398,'2.사회적인구 행정구역별 집계'!$C$6:$M$73,9,FALSE)-VLOOKUP($C398,'2.사회적인구 행정구역별 집계'!$C$6:$M$73,4,FALSE)))</f>
        <v>0</v>
      </c>
      <c r="T398" s="206">
        <f>IF(ISERROR(VLOOKUP($C398,'2.사회적인구 행정구역별 집계'!$C$6:$M$73,2,FALSE)),0,(VLOOKUP($C398,'2.사회적인구 행정구역별 집계'!$C$6:$M$73,10,FALSE)-VLOOKUP($C398,'2.사회적인구 행정구역별 집계'!$C$6:$M$73,5,FALSE)))</f>
        <v>0</v>
      </c>
      <c r="U398" s="206">
        <f>IF(ISERROR(VLOOKUP($C398,'2.사회적인구 행정구역별 집계'!$C$6:$M$73,2,FALSE)),0,(VLOOKUP($C398,'2.사회적인구 행정구역별 집계'!$C$6:$M$73,11,FALSE)-VLOOKUP($C398,'2.사회적인구 행정구역별 집계'!$C$6:$M$73,6,FALSE)))</f>
        <v>0</v>
      </c>
      <c r="V398" s="189">
        <f t="shared" si="208"/>
        <v>132</v>
      </c>
      <c r="W398" s="189">
        <f t="shared" si="209"/>
        <v>133</v>
      </c>
      <c r="X398" s="189">
        <f t="shared" si="209"/>
        <v>131</v>
      </c>
      <c r="Y398" s="189">
        <f t="shared" si="210"/>
        <v>128</v>
      </c>
      <c r="Z398" s="189">
        <f t="shared" si="211"/>
        <v>131</v>
      </c>
      <c r="AA398" s="189">
        <f t="shared" si="212"/>
        <v>134</v>
      </c>
    </row>
    <row r="399" spans="1:27" ht="18" customHeight="1">
      <c r="A399" s="194" t="s">
        <v>1518</v>
      </c>
      <c r="B399" s="194" t="s">
        <v>1522</v>
      </c>
      <c r="C399" s="197" t="s">
        <v>512</v>
      </c>
      <c r="D399" s="192">
        <f>VLOOKUP($C399,'[7]2.생잔모형인구'!$C$5:$J$499,2,FALSE)</f>
        <v>114</v>
      </c>
      <c r="E399" s="201">
        <f>VLOOKUP($C399,'[7]2.생잔모형인구'!$C$5:$J$499,4,FALSE)</f>
        <v>117</v>
      </c>
      <c r="F399" s="201">
        <f>VLOOKUP($C399,'[7]2.생잔모형인구'!$C$5:$J$499,5,FALSE)</f>
        <v>115</v>
      </c>
      <c r="G399" s="201">
        <f>VLOOKUP($C399,'[7]2.생잔모형인구'!$C$5:$J$499,6,FALSE)</f>
        <v>118</v>
      </c>
      <c r="H399" s="201">
        <f>VLOOKUP($C399,'[7]2.생잔모형인구'!$C$5:$J$499,7,FALSE)</f>
        <v>120</v>
      </c>
      <c r="I399" s="201">
        <f>VLOOKUP($C399,'[7]2.생잔모형인구'!$C$5:$J$499,8,FALSE)</f>
        <v>122</v>
      </c>
      <c r="J399" s="206">
        <f>ROUND(P$5*'[7]2.생잔모형인구'!$E397,0)</f>
        <v>0</v>
      </c>
      <c r="K399" s="206">
        <f>ROUND(Q$5*'[7]2.생잔모형인구'!$E397,0)</f>
        <v>3</v>
      </c>
      <c r="L399" s="206">
        <f>ROUND(R$5*'[7]2.생잔모형인구'!$E397,0)</f>
        <v>3</v>
      </c>
      <c r="M399" s="206">
        <f>ROUND(S$5*'[7]2.생잔모형인구'!$E397,0)</f>
        <v>7</v>
      </c>
      <c r="N399" s="206">
        <f>ROUND(T$5*'[7]2.생잔모형인구'!$E397,0)</f>
        <v>7</v>
      </c>
      <c r="O399" s="206">
        <f>ROUND(U$5*'[7]2.생잔모형인구'!$E397,0)</f>
        <v>7</v>
      </c>
      <c r="P399" s="204">
        <v>0</v>
      </c>
      <c r="Q399" s="204"/>
      <c r="R399" s="206">
        <f>IF(ISERROR(VLOOKUP($C399,'2.사회적인구 행정구역별 집계'!$C$6:$M$73,2,FALSE)),0,(VLOOKUP($C399,'2.사회적인구 행정구역별 집계'!$C$6:$M$73,8,FALSE)-VLOOKUP($C399,'2.사회적인구 행정구역별 집계'!$C$6:$M$73,3,FALSE)))</f>
        <v>0</v>
      </c>
      <c r="S399" s="206">
        <f>IF(ISERROR(VLOOKUP($C399,'2.사회적인구 행정구역별 집계'!$C$6:$M$73,2,FALSE)),0,(VLOOKUP($C399,'2.사회적인구 행정구역별 집계'!$C$6:$M$73,9,FALSE)-VLOOKUP($C399,'2.사회적인구 행정구역별 집계'!$C$6:$M$73,4,FALSE)))</f>
        <v>0</v>
      </c>
      <c r="T399" s="206">
        <f>IF(ISERROR(VLOOKUP($C399,'2.사회적인구 행정구역별 집계'!$C$6:$M$73,2,FALSE)),0,(VLOOKUP($C399,'2.사회적인구 행정구역별 집계'!$C$6:$M$73,10,FALSE)-VLOOKUP($C399,'2.사회적인구 행정구역별 집계'!$C$6:$M$73,5,FALSE)))</f>
        <v>0</v>
      </c>
      <c r="U399" s="206">
        <f>IF(ISERROR(VLOOKUP($C399,'2.사회적인구 행정구역별 집계'!$C$6:$M$73,2,FALSE)),0,(VLOOKUP($C399,'2.사회적인구 행정구역별 집계'!$C$6:$M$73,11,FALSE)-VLOOKUP($C399,'2.사회적인구 행정구역별 집계'!$C$6:$M$73,6,FALSE)))</f>
        <v>0</v>
      </c>
      <c r="V399" s="189">
        <f t="shared" si="208"/>
        <v>114</v>
      </c>
      <c r="W399" s="189">
        <f t="shared" si="209"/>
        <v>114</v>
      </c>
      <c r="X399" s="189">
        <f t="shared" si="209"/>
        <v>112</v>
      </c>
      <c r="Y399" s="189">
        <f t="shared" si="210"/>
        <v>111</v>
      </c>
      <c r="Z399" s="189">
        <f t="shared" si="211"/>
        <v>113</v>
      </c>
      <c r="AA399" s="189">
        <f t="shared" si="212"/>
        <v>115</v>
      </c>
    </row>
    <row r="400" spans="1:27" ht="18" customHeight="1">
      <c r="A400" s="194" t="s">
        <v>1518</v>
      </c>
      <c r="B400" s="194" t="s">
        <v>1523</v>
      </c>
      <c r="C400" s="197" t="s">
        <v>513</v>
      </c>
      <c r="D400" s="192">
        <f>VLOOKUP($C400,'[7]2.생잔모형인구'!$C$5:$J$499,2,FALSE)</f>
        <v>119</v>
      </c>
      <c r="E400" s="201">
        <f>VLOOKUP($C400,'[7]2.생잔모형인구'!$C$5:$J$499,4,FALSE)</f>
        <v>122</v>
      </c>
      <c r="F400" s="201">
        <f>VLOOKUP($C400,'[7]2.생잔모형인구'!$C$5:$J$499,5,FALSE)</f>
        <v>120</v>
      </c>
      <c r="G400" s="201">
        <f>VLOOKUP($C400,'[7]2.생잔모형인구'!$C$5:$J$499,6,FALSE)</f>
        <v>123</v>
      </c>
      <c r="H400" s="201">
        <f>VLOOKUP($C400,'[7]2.생잔모형인구'!$C$5:$J$499,7,FALSE)</f>
        <v>126</v>
      </c>
      <c r="I400" s="201">
        <f>VLOOKUP($C400,'[7]2.생잔모형인구'!$C$5:$J$499,8,FALSE)</f>
        <v>128</v>
      </c>
      <c r="J400" s="206">
        <f>ROUND(P$5*'[7]2.생잔모형인구'!$E398,0)</f>
        <v>0</v>
      </c>
      <c r="K400" s="206">
        <f>ROUND(Q$5*'[7]2.생잔모형인구'!$E398,0)</f>
        <v>3</v>
      </c>
      <c r="L400" s="206">
        <f>ROUND(R$5*'[7]2.생잔모형인구'!$E398,0)</f>
        <v>3</v>
      </c>
      <c r="M400" s="206">
        <f>ROUND(S$5*'[7]2.생잔모형인구'!$E398,0)</f>
        <v>7</v>
      </c>
      <c r="N400" s="206">
        <f>ROUND(T$5*'[7]2.생잔모형인구'!$E398,0)</f>
        <v>7</v>
      </c>
      <c r="O400" s="206">
        <f>ROUND(U$5*'[7]2.생잔모형인구'!$E398,0)</f>
        <v>7</v>
      </c>
      <c r="P400" s="204">
        <v>0</v>
      </c>
      <c r="Q400" s="204"/>
      <c r="R400" s="206">
        <f>IF(ISERROR(VLOOKUP($C400,'2.사회적인구 행정구역별 집계'!$C$6:$M$73,2,FALSE)),0,(VLOOKUP($C400,'2.사회적인구 행정구역별 집계'!$C$6:$M$73,8,FALSE)-VLOOKUP($C400,'2.사회적인구 행정구역별 집계'!$C$6:$M$73,3,FALSE)))</f>
        <v>0</v>
      </c>
      <c r="S400" s="206">
        <f>IF(ISERROR(VLOOKUP($C400,'2.사회적인구 행정구역별 집계'!$C$6:$M$73,2,FALSE)),0,(VLOOKUP($C400,'2.사회적인구 행정구역별 집계'!$C$6:$M$73,9,FALSE)-VLOOKUP($C400,'2.사회적인구 행정구역별 집계'!$C$6:$M$73,4,FALSE)))</f>
        <v>0</v>
      </c>
      <c r="T400" s="206">
        <f>IF(ISERROR(VLOOKUP($C400,'2.사회적인구 행정구역별 집계'!$C$6:$M$73,2,FALSE)),0,(VLOOKUP($C400,'2.사회적인구 행정구역별 집계'!$C$6:$M$73,10,FALSE)-VLOOKUP($C400,'2.사회적인구 행정구역별 집계'!$C$6:$M$73,5,FALSE)))</f>
        <v>0</v>
      </c>
      <c r="U400" s="206">
        <f>IF(ISERROR(VLOOKUP($C400,'2.사회적인구 행정구역별 집계'!$C$6:$M$73,2,FALSE)),0,(VLOOKUP($C400,'2.사회적인구 행정구역별 집계'!$C$6:$M$73,11,FALSE)-VLOOKUP($C400,'2.사회적인구 행정구역별 집계'!$C$6:$M$73,6,FALSE)))</f>
        <v>0</v>
      </c>
      <c r="V400" s="189">
        <f t="shared" si="208"/>
        <v>119</v>
      </c>
      <c r="W400" s="189">
        <f t="shared" si="209"/>
        <v>119</v>
      </c>
      <c r="X400" s="189">
        <f t="shared" si="209"/>
        <v>117</v>
      </c>
      <c r="Y400" s="189">
        <f t="shared" si="210"/>
        <v>116</v>
      </c>
      <c r="Z400" s="189">
        <f t="shared" si="211"/>
        <v>119</v>
      </c>
      <c r="AA400" s="189">
        <f t="shared" si="212"/>
        <v>121</v>
      </c>
    </row>
    <row r="401" spans="1:27" ht="18" customHeight="1">
      <c r="A401" s="194" t="s">
        <v>1518</v>
      </c>
      <c r="B401" s="194" t="s">
        <v>1523</v>
      </c>
      <c r="C401" s="197" t="s">
        <v>514</v>
      </c>
      <c r="D401" s="192">
        <f>VLOOKUP($C401,'[7]2.생잔모형인구'!$C$5:$J$499,2,FALSE)</f>
        <v>153</v>
      </c>
      <c r="E401" s="201">
        <f>VLOOKUP($C401,'[7]2.생잔모형인구'!$C$5:$J$499,4,FALSE)</f>
        <v>157</v>
      </c>
      <c r="F401" s="201">
        <f>VLOOKUP($C401,'[7]2.생잔모형인구'!$C$5:$J$499,5,FALSE)</f>
        <v>155</v>
      </c>
      <c r="G401" s="201">
        <f>VLOOKUP($C401,'[7]2.생잔모형인구'!$C$5:$J$499,6,FALSE)</f>
        <v>158</v>
      </c>
      <c r="H401" s="201">
        <f>VLOOKUP($C401,'[7]2.생잔모형인구'!$C$5:$J$499,7,FALSE)</f>
        <v>162</v>
      </c>
      <c r="I401" s="201">
        <f>VLOOKUP($C401,'[7]2.생잔모형인구'!$C$5:$J$499,8,FALSE)</f>
        <v>164</v>
      </c>
      <c r="J401" s="206">
        <f>ROUND(P$5*'[7]2.생잔모형인구'!$E399,0)</f>
        <v>0</v>
      </c>
      <c r="K401" s="206">
        <f>ROUND(Q$5*'[7]2.생잔모형인구'!$E399,0)</f>
        <v>4</v>
      </c>
      <c r="L401" s="206">
        <f>ROUND(R$5*'[7]2.생잔모형인구'!$E399,0)</f>
        <v>4</v>
      </c>
      <c r="M401" s="206">
        <f>ROUND(S$5*'[7]2.생잔모형인구'!$E399,0)</f>
        <v>9</v>
      </c>
      <c r="N401" s="206">
        <f>ROUND(T$5*'[7]2.생잔모형인구'!$E399,0)</f>
        <v>9</v>
      </c>
      <c r="O401" s="206">
        <f>ROUND(U$5*'[7]2.생잔모형인구'!$E399,0)</f>
        <v>9</v>
      </c>
      <c r="P401" s="204">
        <v>0</v>
      </c>
      <c r="Q401" s="204"/>
      <c r="R401" s="206">
        <f>IF(ISERROR(VLOOKUP($C401,'2.사회적인구 행정구역별 집계'!$C$6:$M$73,2,FALSE)),0,(VLOOKUP($C401,'2.사회적인구 행정구역별 집계'!$C$6:$M$73,8,FALSE)-VLOOKUP($C401,'2.사회적인구 행정구역별 집계'!$C$6:$M$73,3,FALSE)))</f>
        <v>0</v>
      </c>
      <c r="S401" s="206">
        <f>IF(ISERROR(VLOOKUP($C401,'2.사회적인구 행정구역별 집계'!$C$6:$M$73,2,FALSE)),0,(VLOOKUP($C401,'2.사회적인구 행정구역별 집계'!$C$6:$M$73,9,FALSE)-VLOOKUP($C401,'2.사회적인구 행정구역별 집계'!$C$6:$M$73,4,FALSE)))</f>
        <v>0</v>
      </c>
      <c r="T401" s="206">
        <f>IF(ISERROR(VLOOKUP($C401,'2.사회적인구 행정구역별 집계'!$C$6:$M$73,2,FALSE)),0,(VLOOKUP($C401,'2.사회적인구 행정구역별 집계'!$C$6:$M$73,10,FALSE)-VLOOKUP($C401,'2.사회적인구 행정구역별 집계'!$C$6:$M$73,5,FALSE)))</f>
        <v>0</v>
      </c>
      <c r="U401" s="206">
        <f>IF(ISERROR(VLOOKUP($C401,'2.사회적인구 행정구역별 집계'!$C$6:$M$73,2,FALSE)),0,(VLOOKUP($C401,'2.사회적인구 행정구역별 집계'!$C$6:$M$73,11,FALSE)-VLOOKUP($C401,'2.사회적인구 행정구역별 집계'!$C$6:$M$73,6,FALSE)))</f>
        <v>0</v>
      </c>
      <c r="V401" s="189">
        <f t="shared" si="208"/>
        <v>153</v>
      </c>
      <c r="W401" s="189">
        <f t="shared" si="209"/>
        <v>153</v>
      </c>
      <c r="X401" s="189">
        <f t="shared" si="209"/>
        <v>151</v>
      </c>
      <c r="Y401" s="189">
        <f t="shared" si="210"/>
        <v>149</v>
      </c>
      <c r="Z401" s="189">
        <f t="shared" si="211"/>
        <v>153</v>
      </c>
      <c r="AA401" s="189">
        <f t="shared" si="212"/>
        <v>155</v>
      </c>
    </row>
    <row r="402" spans="1:27" ht="18" customHeight="1">
      <c r="A402" s="194" t="s">
        <v>1518</v>
      </c>
      <c r="B402" s="194" t="s">
        <v>1523</v>
      </c>
      <c r="C402" s="197" t="s">
        <v>515</v>
      </c>
      <c r="D402" s="192">
        <f>VLOOKUP($C402,'[7]2.생잔모형인구'!$C$5:$J$499,2,FALSE)</f>
        <v>72</v>
      </c>
      <c r="E402" s="201">
        <f>VLOOKUP($C402,'[7]2.생잔모형인구'!$C$5:$J$499,4,FALSE)</f>
        <v>74</v>
      </c>
      <c r="F402" s="201">
        <f>VLOOKUP($C402,'[7]2.생잔모형인구'!$C$5:$J$499,5,FALSE)</f>
        <v>73</v>
      </c>
      <c r="G402" s="201">
        <f>VLOOKUP($C402,'[7]2.생잔모형인구'!$C$5:$J$499,6,FALSE)</f>
        <v>74</v>
      </c>
      <c r="H402" s="201">
        <f>VLOOKUP($C402,'[7]2.생잔모형인구'!$C$5:$J$499,7,FALSE)</f>
        <v>76</v>
      </c>
      <c r="I402" s="201">
        <f>VLOOKUP($C402,'[7]2.생잔모형인구'!$C$5:$J$499,8,FALSE)</f>
        <v>77</v>
      </c>
      <c r="J402" s="206">
        <f>ROUND(P$5*'[7]2.생잔모형인구'!$E400,0)</f>
        <v>0</v>
      </c>
      <c r="K402" s="206">
        <f>ROUND(Q$5*'[7]2.생잔모형인구'!$E400,0)</f>
        <v>2</v>
      </c>
      <c r="L402" s="206">
        <f>ROUND(R$5*'[7]2.생잔모형인구'!$E400,0)</f>
        <v>2</v>
      </c>
      <c r="M402" s="206">
        <f>ROUND(S$5*'[7]2.생잔모형인구'!$E400,0)</f>
        <v>4</v>
      </c>
      <c r="N402" s="206">
        <f>ROUND(T$5*'[7]2.생잔모형인구'!$E400,0)</f>
        <v>4</v>
      </c>
      <c r="O402" s="206">
        <f>ROUND(U$5*'[7]2.생잔모형인구'!$E400,0)</f>
        <v>4</v>
      </c>
      <c r="P402" s="204">
        <v>0</v>
      </c>
      <c r="Q402" s="204"/>
      <c r="R402" s="206">
        <f>IF(ISERROR(VLOOKUP($C402,'2.사회적인구 행정구역별 집계'!$C$6:$M$73,2,FALSE)),0,(VLOOKUP($C402,'2.사회적인구 행정구역별 집계'!$C$6:$M$73,8,FALSE)-VLOOKUP($C402,'2.사회적인구 행정구역별 집계'!$C$6:$M$73,3,FALSE)))</f>
        <v>0</v>
      </c>
      <c r="S402" s="206">
        <f>IF(ISERROR(VLOOKUP($C402,'2.사회적인구 행정구역별 집계'!$C$6:$M$73,2,FALSE)),0,(VLOOKUP($C402,'2.사회적인구 행정구역별 집계'!$C$6:$M$73,9,FALSE)-VLOOKUP($C402,'2.사회적인구 행정구역별 집계'!$C$6:$M$73,4,FALSE)))</f>
        <v>0</v>
      </c>
      <c r="T402" s="206">
        <f>IF(ISERROR(VLOOKUP($C402,'2.사회적인구 행정구역별 집계'!$C$6:$M$73,2,FALSE)),0,(VLOOKUP($C402,'2.사회적인구 행정구역별 집계'!$C$6:$M$73,10,FALSE)-VLOOKUP($C402,'2.사회적인구 행정구역별 집계'!$C$6:$M$73,5,FALSE)))</f>
        <v>0</v>
      </c>
      <c r="U402" s="206">
        <f>IF(ISERROR(VLOOKUP($C402,'2.사회적인구 행정구역별 집계'!$C$6:$M$73,2,FALSE)),0,(VLOOKUP($C402,'2.사회적인구 행정구역별 집계'!$C$6:$M$73,11,FALSE)-VLOOKUP($C402,'2.사회적인구 행정구역별 집계'!$C$6:$M$73,6,FALSE)))</f>
        <v>0</v>
      </c>
      <c r="V402" s="189">
        <f t="shared" si="208"/>
        <v>72</v>
      </c>
      <c r="W402" s="189">
        <f t="shared" si="209"/>
        <v>72</v>
      </c>
      <c r="X402" s="189">
        <f t="shared" si="209"/>
        <v>71</v>
      </c>
      <c r="Y402" s="189">
        <f t="shared" si="210"/>
        <v>70</v>
      </c>
      <c r="Z402" s="189">
        <f t="shared" si="211"/>
        <v>72</v>
      </c>
      <c r="AA402" s="189">
        <f t="shared" si="212"/>
        <v>73</v>
      </c>
    </row>
    <row r="403" spans="1:27" ht="18" customHeight="1">
      <c r="A403" s="194" t="s">
        <v>1518</v>
      </c>
      <c r="B403" s="194" t="s">
        <v>1397</v>
      </c>
      <c r="C403" s="197" t="s">
        <v>516</v>
      </c>
      <c r="D403" s="192">
        <f>VLOOKUP($C403,'[7]2.생잔모형인구'!$C$5:$J$499,2,FALSE)</f>
        <v>171</v>
      </c>
      <c r="E403" s="201">
        <f>VLOOKUP($C403,'[7]2.생잔모형인구'!$C$5:$J$499,4,FALSE)</f>
        <v>176</v>
      </c>
      <c r="F403" s="201">
        <f>VLOOKUP($C403,'[7]2.생잔모형인구'!$C$5:$J$499,5,FALSE)</f>
        <v>173</v>
      </c>
      <c r="G403" s="201">
        <f>VLOOKUP($C403,'[7]2.생잔모형인구'!$C$5:$J$499,6,FALSE)</f>
        <v>177</v>
      </c>
      <c r="H403" s="201">
        <f>VLOOKUP($C403,'[7]2.생잔모형인구'!$C$5:$J$499,7,FALSE)</f>
        <v>181</v>
      </c>
      <c r="I403" s="201">
        <f>VLOOKUP($C403,'[7]2.생잔모형인구'!$C$5:$J$499,8,FALSE)</f>
        <v>184</v>
      </c>
      <c r="J403" s="206">
        <f>ROUND(P$5*'[7]2.생잔모형인구'!$E401,0)</f>
        <v>0</v>
      </c>
      <c r="K403" s="206">
        <f>ROUND(Q$5*'[7]2.생잔모형인구'!$E401,0)</f>
        <v>4</v>
      </c>
      <c r="L403" s="206">
        <f>ROUND(R$5*'[7]2.생잔모형인구'!$E401,0)</f>
        <v>4</v>
      </c>
      <c r="M403" s="206">
        <f>ROUND(S$5*'[7]2.생잔모형인구'!$E401,0)</f>
        <v>10</v>
      </c>
      <c r="N403" s="206">
        <f>ROUND(T$5*'[7]2.생잔모형인구'!$E401,0)</f>
        <v>10</v>
      </c>
      <c r="O403" s="206">
        <f>ROUND(U$5*'[7]2.생잔모형인구'!$E401,0)</f>
        <v>10</v>
      </c>
      <c r="P403" s="204">
        <v>0</v>
      </c>
      <c r="Q403" s="204"/>
      <c r="R403" s="206">
        <f>IF(ISERROR(VLOOKUP($C403,'2.사회적인구 행정구역별 집계'!$C$6:$M$73,2,FALSE)),0,(VLOOKUP($C403,'2.사회적인구 행정구역별 집계'!$C$6:$M$73,8,FALSE)-VLOOKUP($C403,'2.사회적인구 행정구역별 집계'!$C$6:$M$73,3,FALSE)))</f>
        <v>0</v>
      </c>
      <c r="S403" s="206">
        <f>IF(ISERROR(VLOOKUP($C403,'2.사회적인구 행정구역별 집계'!$C$6:$M$73,2,FALSE)),0,(VLOOKUP($C403,'2.사회적인구 행정구역별 집계'!$C$6:$M$73,9,FALSE)-VLOOKUP($C403,'2.사회적인구 행정구역별 집계'!$C$6:$M$73,4,FALSE)))</f>
        <v>0</v>
      </c>
      <c r="T403" s="206">
        <f>IF(ISERROR(VLOOKUP($C403,'2.사회적인구 행정구역별 집계'!$C$6:$M$73,2,FALSE)),0,(VLOOKUP($C403,'2.사회적인구 행정구역별 집계'!$C$6:$M$73,10,FALSE)-VLOOKUP($C403,'2.사회적인구 행정구역별 집계'!$C$6:$M$73,5,FALSE)))</f>
        <v>0</v>
      </c>
      <c r="U403" s="206">
        <f>IF(ISERROR(VLOOKUP($C403,'2.사회적인구 행정구역별 집계'!$C$6:$M$73,2,FALSE)),0,(VLOOKUP($C403,'2.사회적인구 행정구역별 집계'!$C$6:$M$73,11,FALSE)-VLOOKUP($C403,'2.사회적인구 행정구역별 집계'!$C$6:$M$73,6,FALSE)))</f>
        <v>0</v>
      </c>
      <c r="V403" s="189">
        <f t="shared" si="208"/>
        <v>171</v>
      </c>
      <c r="W403" s="189">
        <f t="shared" si="209"/>
        <v>172</v>
      </c>
      <c r="X403" s="189">
        <f t="shared" si="209"/>
        <v>169</v>
      </c>
      <c r="Y403" s="189">
        <f t="shared" si="210"/>
        <v>167</v>
      </c>
      <c r="Z403" s="189">
        <f t="shared" si="211"/>
        <v>171</v>
      </c>
      <c r="AA403" s="189">
        <f t="shared" si="212"/>
        <v>174</v>
      </c>
    </row>
    <row r="404" spans="1:27" ht="18" customHeight="1">
      <c r="A404" s="194" t="s">
        <v>1518</v>
      </c>
      <c r="B404" s="194" t="s">
        <v>1397</v>
      </c>
      <c r="C404" s="197" t="s">
        <v>517</v>
      </c>
      <c r="D404" s="192">
        <f>VLOOKUP($C404,'[7]2.생잔모형인구'!$C$5:$J$499,2,FALSE)</f>
        <v>338</v>
      </c>
      <c r="E404" s="201">
        <f>VLOOKUP($C404,'[7]2.생잔모형인구'!$C$5:$J$499,4,FALSE)</f>
        <v>347</v>
      </c>
      <c r="F404" s="201">
        <f>VLOOKUP($C404,'[7]2.생잔모형인구'!$C$5:$J$499,5,FALSE)</f>
        <v>342</v>
      </c>
      <c r="G404" s="201">
        <f>VLOOKUP($C404,'[7]2.생잔모형인구'!$C$5:$J$499,6,FALSE)</f>
        <v>349</v>
      </c>
      <c r="H404" s="201">
        <f>VLOOKUP($C404,'[7]2.생잔모형인구'!$C$5:$J$499,7,FALSE)</f>
        <v>357</v>
      </c>
      <c r="I404" s="201">
        <f>VLOOKUP($C404,'[7]2.생잔모형인구'!$C$5:$J$499,8,FALSE)</f>
        <v>363</v>
      </c>
      <c r="J404" s="206">
        <f>ROUND(P$5*'[7]2.생잔모형인구'!$E402,0)</f>
        <v>0</v>
      </c>
      <c r="K404" s="206">
        <f>ROUND(Q$5*'[7]2.생잔모형인구'!$E402,0)</f>
        <v>9</v>
      </c>
      <c r="L404" s="206">
        <f>ROUND(R$5*'[7]2.생잔모형인구'!$E402,0)</f>
        <v>9</v>
      </c>
      <c r="M404" s="206">
        <f>ROUND(S$5*'[7]2.생잔모형인구'!$E402,0)</f>
        <v>19</v>
      </c>
      <c r="N404" s="206">
        <f>ROUND(T$5*'[7]2.생잔모형인구'!$E402,0)</f>
        <v>19</v>
      </c>
      <c r="O404" s="206">
        <f>ROUND(U$5*'[7]2.생잔모형인구'!$E402,0)</f>
        <v>19</v>
      </c>
      <c r="P404" s="204">
        <v>0</v>
      </c>
      <c r="Q404" s="204"/>
      <c r="R404" s="206">
        <f>IF(ISERROR(VLOOKUP($C404,'2.사회적인구 행정구역별 집계'!$C$6:$M$73,2,FALSE)),0,(VLOOKUP($C404,'2.사회적인구 행정구역별 집계'!$C$6:$M$73,8,FALSE)-VLOOKUP($C404,'2.사회적인구 행정구역별 집계'!$C$6:$M$73,3,FALSE)))</f>
        <v>0</v>
      </c>
      <c r="S404" s="206">
        <f>IF(ISERROR(VLOOKUP($C404,'2.사회적인구 행정구역별 집계'!$C$6:$M$73,2,FALSE)),0,(VLOOKUP($C404,'2.사회적인구 행정구역별 집계'!$C$6:$M$73,9,FALSE)-VLOOKUP($C404,'2.사회적인구 행정구역별 집계'!$C$6:$M$73,4,FALSE)))</f>
        <v>0</v>
      </c>
      <c r="T404" s="206">
        <f>IF(ISERROR(VLOOKUP($C404,'2.사회적인구 행정구역별 집계'!$C$6:$M$73,2,FALSE)),0,(VLOOKUP($C404,'2.사회적인구 행정구역별 집계'!$C$6:$M$73,10,FALSE)-VLOOKUP($C404,'2.사회적인구 행정구역별 집계'!$C$6:$M$73,5,FALSE)))</f>
        <v>0</v>
      </c>
      <c r="U404" s="206">
        <f>IF(ISERROR(VLOOKUP($C404,'2.사회적인구 행정구역별 집계'!$C$6:$M$73,2,FALSE)),0,(VLOOKUP($C404,'2.사회적인구 행정구역별 집계'!$C$6:$M$73,11,FALSE)-VLOOKUP($C404,'2.사회적인구 행정구역별 집계'!$C$6:$M$73,6,FALSE)))</f>
        <v>0</v>
      </c>
      <c r="V404" s="189">
        <f t="shared" si="208"/>
        <v>338</v>
      </c>
      <c r="W404" s="189">
        <f t="shared" si="209"/>
        <v>338</v>
      </c>
      <c r="X404" s="189">
        <f t="shared" si="209"/>
        <v>333</v>
      </c>
      <c r="Y404" s="189">
        <f t="shared" si="210"/>
        <v>330</v>
      </c>
      <c r="Z404" s="189">
        <f t="shared" si="211"/>
        <v>338</v>
      </c>
      <c r="AA404" s="189">
        <f t="shared" si="212"/>
        <v>344</v>
      </c>
    </row>
    <row r="405" spans="1:27" ht="18" customHeight="1">
      <c r="A405" s="194" t="s">
        <v>1518</v>
      </c>
      <c r="B405" s="194" t="s">
        <v>1397</v>
      </c>
      <c r="C405" s="197" t="s">
        <v>518</v>
      </c>
      <c r="D405" s="192">
        <f>VLOOKUP($C405,'[7]2.생잔모형인구'!$C$5:$J$499,2,FALSE)</f>
        <v>133</v>
      </c>
      <c r="E405" s="201">
        <f>VLOOKUP($C405,'[7]2.생잔모형인구'!$C$5:$J$499,4,FALSE)</f>
        <v>137</v>
      </c>
      <c r="F405" s="201">
        <f>VLOOKUP($C405,'[7]2.생잔모형인구'!$C$5:$J$499,5,FALSE)</f>
        <v>135</v>
      </c>
      <c r="G405" s="201">
        <f>VLOOKUP($C405,'[7]2.생잔모형인구'!$C$5:$J$499,6,FALSE)</f>
        <v>137</v>
      </c>
      <c r="H405" s="201">
        <f>VLOOKUP($C405,'[7]2.생잔모형인구'!$C$5:$J$499,7,FALSE)</f>
        <v>140</v>
      </c>
      <c r="I405" s="201">
        <f>VLOOKUP($C405,'[7]2.생잔모형인구'!$C$5:$J$499,8,FALSE)</f>
        <v>143</v>
      </c>
      <c r="J405" s="206">
        <f>ROUND(P$5*'[7]2.생잔모형인구'!$E403,0)</f>
        <v>0</v>
      </c>
      <c r="K405" s="206">
        <f>ROUND(Q$5*'[7]2.생잔모형인구'!$E403,0)</f>
        <v>3</v>
      </c>
      <c r="L405" s="206">
        <f>ROUND(R$5*'[7]2.생잔모형인구'!$E403,0)</f>
        <v>3</v>
      </c>
      <c r="M405" s="206">
        <f>ROUND(S$5*'[7]2.생잔모형인구'!$E403,0)</f>
        <v>8</v>
      </c>
      <c r="N405" s="206">
        <f>ROUND(T$5*'[7]2.생잔모형인구'!$E403,0)</f>
        <v>8</v>
      </c>
      <c r="O405" s="206">
        <f>ROUND(U$5*'[7]2.생잔모형인구'!$E403,0)</f>
        <v>8</v>
      </c>
      <c r="P405" s="204">
        <v>0</v>
      </c>
      <c r="Q405" s="204"/>
      <c r="R405" s="206">
        <f>IF(ISERROR(VLOOKUP($C405,'2.사회적인구 행정구역별 집계'!$C$6:$M$73,2,FALSE)),0,(VLOOKUP($C405,'2.사회적인구 행정구역별 집계'!$C$6:$M$73,8,FALSE)-VLOOKUP($C405,'2.사회적인구 행정구역별 집계'!$C$6:$M$73,3,FALSE)))</f>
        <v>0</v>
      </c>
      <c r="S405" s="206">
        <f>IF(ISERROR(VLOOKUP($C405,'2.사회적인구 행정구역별 집계'!$C$6:$M$73,2,FALSE)),0,(VLOOKUP($C405,'2.사회적인구 행정구역별 집계'!$C$6:$M$73,9,FALSE)-VLOOKUP($C405,'2.사회적인구 행정구역별 집계'!$C$6:$M$73,4,FALSE)))</f>
        <v>0</v>
      </c>
      <c r="T405" s="206">
        <f>IF(ISERROR(VLOOKUP($C405,'2.사회적인구 행정구역별 집계'!$C$6:$M$73,2,FALSE)),0,(VLOOKUP($C405,'2.사회적인구 행정구역별 집계'!$C$6:$M$73,10,FALSE)-VLOOKUP($C405,'2.사회적인구 행정구역별 집계'!$C$6:$M$73,5,FALSE)))</f>
        <v>0</v>
      </c>
      <c r="U405" s="206">
        <f>IF(ISERROR(VLOOKUP($C405,'2.사회적인구 행정구역별 집계'!$C$6:$M$73,2,FALSE)),0,(VLOOKUP($C405,'2.사회적인구 행정구역별 집계'!$C$6:$M$73,11,FALSE)-VLOOKUP($C405,'2.사회적인구 행정구역별 집계'!$C$6:$M$73,6,FALSE)))</f>
        <v>0</v>
      </c>
      <c r="V405" s="189">
        <f t="shared" si="208"/>
        <v>133</v>
      </c>
      <c r="W405" s="189">
        <f t="shared" si="209"/>
        <v>134</v>
      </c>
      <c r="X405" s="189">
        <f t="shared" si="209"/>
        <v>132</v>
      </c>
      <c r="Y405" s="189">
        <f t="shared" si="210"/>
        <v>129</v>
      </c>
      <c r="Z405" s="189">
        <f t="shared" si="211"/>
        <v>132</v>
      </c>
      <c r="AA405" s="189">
        <f t="shared" si="212"/>
        <v>135</v>
      </c>
    </row>
    <row r="406" spans="1:27" ht="18" customHeight="1">
      <c r="A406" s="194" t="s">
        <v>1518</v>
      </c>
      <c r="B406" s="194" t="s">
        <v>1524</v>
      </c>
      <c r="C406" s="197" t="s">
        <v>519</v>
      </c>
      <c r="D406" s="192">
        <f>VLOOKUP($C406,'[7]2.생잔모형인구'!$C$5:$J$499,2,FALSE)</f>
        <v>1310</v>
      </c>
      <c r="E406" s="201">
        <f>VLOOKUP($C406,'[7]2.생잔모형인구'!$C$5:$J$499,4,FALSE)</f>
        <v>1346</v>
      </c>
      <c r="F406" s="201">
        <f>VLOOKUP($C406,'[7]2.생잔모형인구'!$C$5:$J$499,5,FALSE)</f>
        <v>1325</v>
      </c>
      <c r="G406" s="201">
        <f>VLOOKUP($C406,'[7]2.생잔모형인구'!$C$5:$J$499,6,FALSE)</f>
        <v>1353</v>
      </c>
      <c r="H406" s="201">
        <f>VLOOKUP($C406,'[7]2.생잔모형인구'!$C$5:$J$499,7,FALSE)</f>
        <v>1384</v>
      </c>
      <c r="I406" s="201">
        <f>VLOOKUP($C406,'[7]2.생잔모형인구'!$C$5:$J$499,8,FALSE)</f>
        <v>1407</v>
      </c>
      <c r="J406" s="206">
        <f>ROUND(P$5*'[7]2.생잔모형인구'!$E404,0)</f>
        <v>0</v>
      </c>
      <c r="K406" s="206">
        <f>ROUND(Q$5*'[7]2.생잔모형인구'!$E404,0)</f>
        <v>34</v>
      </c>
      <c r="L406" s="206">
        <f>ROUND(R$5*'[7]2.생잔모형인구'!$E404,0)</f>
        <v>34</v>
      </c>
      <c r="M406" s="206">
        <f>ROUND(S$5*'[7]2.생잔모형인구'!$E404,0)</f>
        <v>75</v>
      </c>
      <c r="N406" s="206">
        <f>ROUND(T$5*'[7]2.생잔모형인구'!$E404,0)</f>
        <v>75</v>
      </c>
      <c r="O406" s="206">
        <f>ROUND(U$5*'[7]2.생잔모형인구'!$E404,0)</f>
        <v>75</v>
      </c>
      <c r="P406" s="204">
        <v>0</v>
      </c>
      <c r="Q406" s="204"/>
      <c r="R406" s="206">
        <f>IF(ISERROR(VLOOKUP($C406,'2.사회적인구 행정구역별 집계'!$C$6:$M$73,2,FALSE)),0,(VLOOKUP($C406,'2.사회적인구 행정구역별 집계'!$C$6:$M$73,8,FALSE)-VLOOKUP($C406,'2.사회적인구 행정구역별 집계'!$C$6:$M$73,3,FALSE)))</f>
        <v>0</v>
      </c>
      <c r="S406" s="206">
        <f>IF(ISERROR(VLOOKUP($C406,'2.사회적인구 행정구역별 집계'!$C$6:$M$73,2,FALSE)),0,(VLOOKUP($C406,'2.사회적인구 행정구역별 집계'!$C$6:$M$73,9,FALSE)-VLOOKUP($C406,'2.사회적인구 행정구역별 집계'!$C$6:$M$73,4,FALSE)))</f>
        <v>0</v>
      </c>
      <c r="T406" s="206">
        <f>IF(ISERROR(VLOOKUP($C406,'2.사회적인구 행정구역별 집계'!$C$6:$M$73,2,FALSE)),0,(VLOOKUP($C406,'2.사회적인구 행정구역별 집계'!$C$6:$M$73,10,FALSE)-VLOOKUP($C406,'2.사회적인구 행정구역별 집계'!$C$6:$M$73,5,FALSE)))</f>
        <v>0</v>
      </c>
      <c r="U406" s="206">
        <f>IF(ISERROR(VLOOKUP($C406,'2.사회적인구 행정구역별 집계'!$C$6:$M$73,2,FALSE)),0,(VLOOKUP($C406,'2.사회적인구 행정구역별 집계'!$C$6:$M$73,11,FALSE)-VLOOKUP($C406,'2.사회적인구 행정구역별 집계'!$C$6:$M$73,6,FALSE)))</f>
        <v>0</v>
      </c>
      <c r="V406" s="189">
        <f t="shared" si="208"/>
        <v>1310</v>
      </c>
      <c r="W406" s="189">
        <f t="shared" si="209"/>
        <v>1312</v>
      </c>
      <c r="X406" s="189">
        <f t="shared" si="209"/>
        <v>1291</v>
      </c>
      <c r="Y406" s="189">
        <f t="shared" si="210"/>
        <v>1278</v>
      </c>
      <c r="Z406" s="189">
        <f t="shared" si="211"/>
        <v>1309</v>
      </c>
      <c r="AA406" s="189">
        <f t="shared" si="212"/>
        <v>1332</v>
      </c>
    </row>
    <row r="407" spans="1:27" ht="18" customHeight="1">
      <c r="A407" s="194" t="s">
        <v>1518</v>
      </c>
      <c r="B407" s="194" t="s">
        <v>1488</v>
      </c>
      <c r="C407" s="197" t="s">
        <v>446</v>
      </c>
      <c r="D407" s="192">
        <f>VLOOKUP($C407,'[7]2.생잔모형인구'!$C$5:$J$499,2,FALSE)</f>
        <v>200</v>
      </c>
      <c r="E407" s="201">
        <f>VLOOKUP($C407,'[7]2.생잔모형인구'!$C$5:$J$499,4,FALSE)</f>
        <v>205</v>
      </c>
      <c r="F407" s="201">
        <f>VLOOKUP($C407,'[7]2.생잔모형인구'!$C$5:$J$499,5,FALSE)</f>
        <v>202</v>
      </c>
      <c r="G407" s="201">
        <f>VLOOKUP($C407,'[7]2.생잔모형인구'!$C$5:$J$499,6,FALSE)</f>
        <v>207</v>
      </c>
      <c r="H407" s="201">
        <f>VLOOKUP($C407,'[7]2.생잔모형인구'!$C$5:$J$499,7,FALSE)</f>
        <v>211</v>
      </c>
      <c r="I407" s="201">
        <f>VLOOKUP($C407,'[7]2.생잔모형인구'!$C$5:$J$499,8,FALSE)</f>
        <v>215</v>
      </c>
      <c r="J407" s="206">
        <f>ROUND(P$5*'[7]2.생잔모형인구'!$E405,0)</f>
        <v>0</v>
      </c>
      <c r="K407" s="206">
        <f>ROUND(Q$5*'[7]2.생잔모형인구'!$E405,0)</f>
        <v>5</v>
      </c>
      <c r="L407" s="206">
        <f>ROUND(R$5*'[7]2.생잔모형인구'!$E405,0)</f>
        <v>5</v>
      </c>
      <c r="M407" s="206">
        <f>ROUND(S$5*'[7]2.생잔모형인구'!$E405,0)</f>
        <v>11</v>
      </c>
      <c r="N407" s="206">
        <f>ROUND(T$5*'[7]2.생잔모형인구'!$E405,0)</f>
        <v>11</v>
      </c>
      <c r="O407" s="206">
        <f>ROUND(U$5*'[7]2.생잔모형인구'!$E405,0)</f>
        <v>11</v>
      </c>
      <c r="P407" s="204">
        <v>0</v>
      </c>
      <c r="Q407" s="204"/>
      <c r="R407" s="206">
        <f>IF(ISERROR(VLOOKUP($C407,'2.사회적인구 행정구역별 집계'!$C$6:$M$73,2,FALSE)),0,(VLOOKUP($C407,'2.사회적인구 행정구역별 집계'!$C$6:$M$73,8,FALSE)-VLOOKUP($C407,'2.사회적인구 행정구역별 집계'!$C$6:$M$73,3,FALSE)))</f>
        <v>0</v>
      </c>
      <c r="S407" s="206">
        <f>IF(ISERROR(VLOOKUP($C407,'2.사회적인구 행정구역별 집계'!$C$6:$M$73,2,FALSE)),0,(VLOOKUP($C407,'2.사회적인구 행정구역별 집계'!$C$6:$M$73,9,FALSE)-VLOOKUP($C407,'2.사회적인구 행정구역별 집계'!$C$6:$M$73,4,FALSE)))</f>
        <v>0</v>
      </c>
      <c r="T407" s="206">
        <f>IF(ISERROR(VLOOKUP($C407,'2.사회적인구 행정구역별 집계'!$C$6:$M$73,2,FALSE)),0,(VLOOKUP($C407,'2.사회적인구 행정구역별 집계'!$C$6:$M$73,10,FALSE)-VLOOKUP($C407,'2.사회적인구 행정구역별 집계'!$C$6:$M$73,5,FALSE)))</f>
        <v>0</v>
      </c>
      <c r="U407" s="206">
        <f>IF(ISERROR(VLOOKUP($C407,'2.사회적인구 행정구역별 집계'!$C$6:$M$73,2,FALSE)),0,(VLOOKUP($C407,'2.사회적인구 행정구역별 집계'!$C$6:$M$73,11,FALSE)-VLOOKUP($C407,'2.사회적인구 행정구역별 집계'!$C$6:$M$73,6,FALSE)))</f>
        <v>0</v>
      </c>
      <c r="V407" s="189">
        <f t="shared" si="208"/>
        <v>200</v>
      </c>
      <c r="W407" s="189">
        <f t="shared" si="209"/>
        <v>200</v>
      </c>
      <c r="X407" s="189">
        <f t="shared" si="209"/>
        <v>197</v>
      </c>
      <c r="Y407" s="189">
        <f t="shared" si="210"/>
        <v>196</v>
      </c>
      <c r="Z407" s="189">
        <f t="shared" si="211"/>
        <v>200</v>
      </c>
      <c r="AA407" s="189">
        <f t="shared" si="212"/>
        <v>204</v>
      </c>
    </row>
    <row r="408" spans="1:27" ht="18" customHeight="1">
      <c r="A408" s="194" t="s">
        <v>1518</v>
      </c>
      <c r="B408" s="194" t="s">
        <v>1488</v>
      </c>
      <c r="C408" s="197" t="s">
        <v>447</v>
      </c>
      <c r="D408" s="192">
        <f>VLOOKUP($C408,'[7]2.생잔모형인구'!$C$5:$J$499,2,FALSE)</f>
        <v>91</v>
      </c>
      <c r="E408" s="201">
        <f>VLOOKUP($C408,'[7]2.생잔모형인구'!$C$5:$J$499,4,FALSE)</f>
        <v>93</v>
      </c>
      <c r="F408" s="201">
        <f>VLOOKUP($C408,'[7]2.생잔모형인구'!$C$5:$J$499,5,FALSE)</f>
        <v>92</v>
      </c>
      <c r="G408" s="201">
        <f>VLOOKUP($C408,'[7]2.생잔모형인구'!$C$5:$J$499,6,FALSE)</f>
        <v>94</v>
      </c>
      <c r="H408" s="201">
        <f>VLOOKUP($C408,'[7]2.생잔모형인구'!$C$5:$J$499,7,FALSE)</f>
        <v>96</v>
      </c>
      <c r="I408" s="201">
        <f>VLOOKUP($C408,'[7]2.생잔모형인구'!$C$5:$J$499,8,FALSE)</f>
        <v>98</v>
      </c>
      <c r="J408" s="206">
        <f>ROUND(P$5*'[7]2.생잔모형인구'!$E406,0)</f>
        <v>0</v>
      </c>
      <c r="K408" s="206">
        <f>ROUND(Q$5*'[7]2.생잔모형인구'!$E406,0)</f>
        <v>2</v>
      </c>
      <c r="L408" s="206">
        <f>ROUND(R$5*'[7]2.생잔모형인구'!$E406,0)</f>
        <v>2</v>
      </c>
      <c r="M408" s="206">
        <f>ROUND(S$5*'[7]2.생잔모형인구'!$E406,0)</f>
        <v>5</v>
      </c>
      <c r="N408" s="206">
        <f>ROUND(T$5*'[7]2.생잔모형인구'!$E406,0)</f>
        <v>5</v>
      </c>
      <c r="O408" s="206">
        <f>ROUND(U$5*'[7]2.생잔모형인구'!$E406,0)</f>
        <v>5</v>
      </c>
      <c r="P408" s="204">
        <v>0</v>
      </c>
      <c r="Q408" s="204"/>
      <c r="R408" s="206">
        <f>IF(ISERROR(VLOOKUP($C408,'2.사회적인구 행정구역별 집계'!$C$6:$M$73,2,FALSE)),0,(VLOOKUP($C408,'2.사회적인구 행정구역별 집계'!$C$6:$M$73,8,FALSE)-VLOOKUP($C408,'2.사회적인구 행정구역별 집계'!$C$6:$M$73,3,FALSE)))</f>
        <v>0</v>
      </c>
      <c r="S408" s="206">
        <f>IF(ISERROR(VLOOKUP($C408,'2.사회적인구 행정구역별 집계'!$C$6:$M$73,2,FALSE)),0,(VLOOKUP($C408,'2.사회적인구 행정구역별 집계'!$C$6:$M$73,9,FALSE)-VLOOKUP($C408,'2.사회적인구 행정구역별 집계'!$C$6:$M$73,4,FALSE)))</f>
        <v>0</v>
      </c>
      <c r="T408" s="206">
        <f>IF(ISERROR(VLOOKUP($C408,'2.사회적인구 행정구역별 집계'!$C$6:$M$73,2,FALSE)),0,(VLOOKUP($C408,'2.사회적인구 행정구역별 집계'!$C$6:$M$73,10,FALSE)-VLOOKUP($C408,'2.사회적인구 행정구역별 집계'!$C$6:$M$73,5,FALSE)))</f>
        <v>0</v>
      </c>
      <c r="U408" s="206">
        <f>IF(ISERROR(VLOOKUP($C408,'2.사회적인구 행정구역별 집계'!$C$6:$M$73,2,FALSE)),0,(VLOOKUP($C408,'2.사회적인구 행정구역별 집계'!$C$6:$M$73,11,FALSE)-VLOOKUP($C408,'2.사회적인구 행정구역별 집계'!$C$6:$M$73,6,FALSE)))</f>
        <v>0</v>
      </c>
      <c r="V408" s="189">
        <f t="shared" si="208"/>
        <v>91</v>
      </c>
      <c r="W408" s="189">
        <f t="shared" si="209"/>
        <v>91</v>
      </c>
      <c r="X408" s="189">
        <f t="shared" si="209"/>
        <v>90</v>
      </c>
      <c r="Y408" s="189">
        <f t="shared" si="210"/>
        <v>89</v>
      </c>
      <c r="Z408" s="189">
        <f t="shared" si="211"/>
        <v>91</v>
      </c>
      <c r="AA408" s="189">
        <f t="shared" si="212"/>
        <v>93</v>
      </c>
    </row>
    <row r="409" spans="1:27" ht="18" customHeight="1">
      <c r="A409" s="194" t="s">
        <v>1518</v>
      </c>
      <c r="B409" s="194" t="s">
        <v>1488</v>
      </c>
      <c r="C409" s="197" t="s">
        <v>520</v>
      </c>
      <c r="D409" s="192">
        <f>VLOOKUP($C409,'[7]2.생잔모형인구'!$C$5:$J$499,2,FALSE)</f>
        <v>133</v>
      </c>
      <c r="E409" s="201">
        <f>VLOOKUP($C409,'[7]2.생잔모형인구'!$C$5:$J$499,4,FALSE)</f>
        <v>137</v>
      </c>
      <c r="F409" s="201">
        <f>VLOOKUP($C409,'[7]2.생잔모형인구'!$C$5:$J$499,5,FALSE)</f>
        <v>135</v>
      </c>
      <c r="G409" s="201">
        <f>VLOOKUP($C409,'[7]2.생잔모형인구'!$C$5:$J$499,6,FALSE)</f>
        <v>137</v>
      </c>
      <c r="H409" s="201">
        <f>VLOOKUP($C409,'[7]2.생잔모형인구'!$C$5:$J$499,7,FALSE)</f>
        <v>140</v>
      </c>
      <c r="I409" s="201">
        <f>VLOOKUP($C409,'[7]2.생잔모형인구'!$C$5:$J$499,8,FALSE)</f>
        <v>143</v>
      </c>
      <c r="J409" s="206">
        <f>ROUND(P$5*'[7]2.생잔모형인구'!$E407,0)</f>
        <v>0</v>
      </c>
      <c r="K409" s="206">
        <f>ROUND(Q$5*'[7]2.생잔모형인구'!$E407,0)</f>
        <v>3</v>
      </c>
      <c r="L409" s="206">
        <f>ROUND(R$5*'[7]2.생잔모형인구'!$E407,0)</f>
        <v>3</v>
      </c>
      <c r="M409" s="206">
        <f>ROUND(S$5*'[7]2.생잔모형인구'!$E407,0)</f>
        <v>8</v>
      </c>
      <c r="N409" s="206">
        <f>ROUND(T$5*'[7]2.생잔모형인구'!$E407,0)</f>
        <v>8</v>
      </c>
      <c r="O409" s="206">
        <f>ROUND(U$5*'[7]2.생잔모형인구'!$E407,0)</f>
        <v>8</v>
      </c>
      <c r="P409" s="204">
        <v>0</v>
      </c>
      <c r="Q409" s="204"/>
      <c r="R409" s="206">
        <f>IF(ISERROR(VLOOKUP($C409,'2.사회적인구 행정구역별 집계'!$C$6:$M$73,2,FALSE)),0,(VLOOKUP($C409,'2.사회적인구 행정구역별 집계'!$C$6:$M$73,8,FALSE)-VLOOKUP($C409,'2.사회적인구 행정구역별 집계'!$C$6:$M$73,3,FALSE)))</f>
        <v>0</v>
      </c>
      <c r="S409" s="206">
        <f>IF(ISERROR(VLOOKUP($C409,'2.사회적인구 행정구역별 집계'!$C$6:$M$73,2,FALSE)),0,(VLOOKUP($C409,'2.사회적인구 행정구역별 집계'!$C$6:$M$73,9,FALSE)-VLOOKUP($C409,'2.사회적인구 행정구역별 집계'!$C$6:$M$73,4,FALSE)))</f>
        <v>0</v>
      </c>
      <c r="T409" s="206">
        <f>IF(ISERROR(VLOOKUP($C409,'2.사회적인구 행정구역별 집계'!$C$6:$M$73,2,FALSE)),0,(VLOOKUP($C409,'2.사회적인구 행정구역별 집계'!$C$6:$M$73,10,FALSE)-VLOOKUP($C409,'2.사회적인구 행정구역별 집계'!$C$6:$M$73,5,FALSE)))</f>
        <v>0</v>
      </c>
      <c r="U409" s="206">
        <f>IF(ISERROR(VLOOKUP($C409,'2.사회적인구 행정구역별 집계'!$C$6:$M$73,2,FALSE)),0,(VLOOKUP($C409,'2.사회적인구 행정구역별 집계'!$C$6:$M$73,11,FALSE)-VLOOKUP($C409,'2.사회적인구 행정구역별 집계'!$C$6:$M$73,6,FALSE)))</f>
        <v>0</v>
      </c>
      <c r="V409" s="189">
        <f t="shared" si="208"/>
        <v>133</v>
      </c>
      <c r="W409" s="189">
        <f t="shared" si="209"/>
        <v>134</v>
      </c>
      <c r="X409" s="189">
        <f t="shared" si="209"/>
        <v>132</v>
      </c>
      <c r="Y409" s="189">
        <f t="shared" si="210"/>
        <v>129</v>
      </c>
      <c r="Z409" s="189">
        <f t="shared" si="211"/>
        <v>132</v>
      </c>
      <c r="AA409" s="189">
        <f t="shared" si="212"/>
        <v>135</v>
      </c>
    </row>
    <row r="410" spans="1:27" ht="18" customHeight="1">
      <c r="A410" s="194" t="s">
        <v>1518</v>
      </c>
      <c r="B410" s="197" t="s">
        <v>521</v>
      </c>
      <c r="C410" s="197" t="s">
        <v>521</v>
      </c>
      <c r="D410" s="192">
        <f>VLOOKUP($C410,'[7]2.생잔모형인구'!$C$5:$J$499,2,FALSE)</f>
        <v>282</v>
      </c>
      <c r="E410" s="201">
        <f>VLOOKUP($C410,'[7]2.생잔모형인구'!$C$5:$J$499,4,FALSE)</f>
        <v>290</v>
      </c>
      <c r="F410" s="201">
        <f>VLOOKUP($C410,'[7]2.생잔모형인구'!$C$5:$J$499,5,FALSE)</f>
        <v>285</v>
      </c>
      <c r="G410" s="201">
        <f>VLOOKUP($C410,'[7]2.생잔모형인구'!$C$5:$J$499,6,FALSE)</f>
        <v>291</v>
      </c>
      <c r="H410" s="201">
        <f>VLOOKUP($C410,'[7]2.생잔모형인구'!$C$5:$J$499,7,FALSE)</f>
        <v>298</v>
      </c>
      <c r="I410" s="201">
        <f>VLOOKUP($C410,'[7]2.생잔모형인구'!$C$5:$J$499,8,FALSE)</f>
        <v>303</v>
      </c>
      <c r="J410" s="206">
        <f>ROUND(P$5*'[7]2.생잔모형인구'!$E408,0)</f>
        <v>0</v>
      </c>
      <c r="K410" s="206">
        <f>ROUND(Q$5*'[7]2.생잔모형인구'!$E408,0)</f>
        <v>7</v>
      </c>
      <c r="L410" s="206">
        <f>ROUND(R$5*'[7]2.생잔모형인구'!$E408,0)</f>
        <v>7</v>
      </c>
      <c r="M410" s="206">
        <f>ROUND(S$5*'[7]2.생잔모형인구'!$E408,0)</f>
        <v>16</v>
      </c>
      <c r="N410" s="206">
        <f>ROUND(T$5*'[7]2.생잔모형인구'!$E408,0)</f>
        <v>16</v>
      </c>
      <c r="O410" s="206">
        <f>ROUND(U$5*'[7]2.생잔모형인구'!$E408,0)</f>
        <v>16</v>
      </c>
      <c r="P410" s="204">
        <v>0</v>
      </c>
      <c r="Q410" s="204"/>
      <c r="R410" s="206">
        <f>IF(ISERROR(VLOOKUP($C410,'2.사회적인구 행정구역별 집계'!$C$6:$M$73,2,FALSE)),0,(VLOOKUP($C410,'2.사회적인구 행정구역별 집계'!$C$6:$M$73,8,FALSE)-VLOOKUP($C410,'2.사회적인구 행정구역별 집계'!$C$6:$M$73,3,FALSE)))</f>
        <v>0</v>
      </c>
      <c r="S410" s="206">
        <f>IF(ISERROR(VLOOKUP($C410,'2.사회적인구 행정구역별 집계'!$C$6:$M$73,2,FALSE)),0,(VLOOKUP($C410,'2.사회적인구 행정구역별 집계'!$C$6:$M$73,9,FALSE)-VLOOKUP($C410,'2.사회적인구 행정구역별 집계'!$C$6:$M$73,4,FALSE)))</f>
        <v>0</v>
      </c>
      <c r="T410" s="206">
        <f>IF(ISERROR(VLOOKUP($C410,'2.사회적인구 행정구역별 집계'!$C$6:$M$73,2,FALSE)),0,(VLOOKUP($C410,'2.사회적인구 행정구역별 집계'!$C$6:$M$73,10,FALSE)-VLOOKUP($C410,'2.사회적인구 행정구역별 집계'!$C$6:$M$73,5,FALSE)))</f>
        <v>0</v>
      </c>
      <c r="U410" s="206">
        <f>IF(ISERROR(VLOOKUP($C410,'2.사회적인구 행정구역별 집계'!$C$6:$M$73,2,FALSE)),0,(VLOOKUP($C410,'2.사회적인구 행정구역별 집계'!$C$6:$M$73,11,FALSE)-VLOOKUP($C410,'2.사회적인구 행정구역별 집계'!$C$6:$M$73,6,FALSE)))</f>
        <v>0</v>
      </c>
      <c r="V410" s="189">
        <f t="shared" si="208"/>
        <v>282</v>
      </c>
      <c r="W410" s="189">
        <f t="shared" si="209"/>
        <v>283</v>
      </c>
      <c r="X410" s="189">
        <f t="shared" si="209"/>
        <v>278</v>
      </c>
      <c r="Y410" s="189">
        <f t="shared" si="210"/>
        <v>275</v>
      </c>
      <c r="Z410" s="189">
        <f t="shared" si="211"/>
        <v>282</v>
      </c>
      <c r="AA410" s="189">
        <f t="shared" si="212"/>
        <v>287</v>
      </c>
    </row>
    <row r="411" spans="1:27" ht="18" customHeight="1">
      <c r="A411" s="194" t="s">
        <v>1518</v>
      </c>
      <c r="B411" s="194" t="s">
        <v>1525</v>
      </c>
      <c r="C411" s="197" t="s">
        <v>522</v>
      </c>
      <c r="D411" s="192">
        <f>VLOOKUP($C411,'[7]2.생잔모형인구'!$C$5:$J$499,2,FALSE)</f>
        <v>112</v>
      </c>
      <c r="E411" s="201">
        <f>VLOOKUP($C411,'[7]2.생잔모형인구'!$C$5:$J$499,4,FALSE)</f>
        <v>115</v>
      </c>
      <c r="F411" s="201">
        <f>VLOOKUP($C411,'[7]2.생잔모형인구'!$C$5:$J$499,5,FALSE)</f>
        <v>113</v>
      </c>
      <c r="G411" s="201">
        <f>VLOOKUP($C411,'[7]2.생잔모형인구'!$C$5:$J$499,6,FALSE)</f>
        <v>116</v>
      </c>
      <c r="H411" s="201">
        <f>VLOOKUP($C411,'[7]2.생잔모형인구'!$C$5:$J$499,7,FALSE)</f>
        <v>118</v>
      </c>
      <c r="I411" s="201">
        <f>VLOOKUP($C411,'[7]2.생잔모형인구'!$C$5:$J$499,8,FALSE)</f>
        <v>120</v>
      </c>
      <c r="J411" s="206">
        <f>ROUND(P$5*'[7]2.생잔모형인구'!$E409,0)</f>
        <v>0</v>
      </c>
      <c r="K411" s="206">
        <f>ROUND(Q$5*'[7]2.생잔모형인구'!$E409,0)</f>
        <v>3</v>
      </c>
      <c r="L411" s="206">
        <f>ROUND(R$5*'[7]2.생잔모형인구'!$E409,0)</f>
        <v>3</v>
      </c>
      <c r="M411" s="206">
        <f>ROUND(S$5*'[7]2.생잔모형인구'!$E409,0)</f>
        <v>6</v>
      </c>
      <c r="N411" s="206">
        <f>ROUND(T$5*'[7]2.생잔모형인구'!$E409,0)</f>
        <v>6</v>
      </c>
      <c r="O411" s="206">
        <f>ROUND(U$5*'[7]2.생잔모형인구'!$E409,0)</f>
        <v>6</v>
      </c>
      <c r="P411" s="204">
        <v>0</v>
      </c>
      <c r="Q411" s="204"/>
      <c r="R411" s="206">
        <f>IF(ISERROR(VLOOKUP($C411,'2.사회적인구 행정구역별 집계'!$C$6:$M$73,2,FALSE)),0,(VLOOKUP($C411,'2.사회적인구 행정구역별 집계'!$C$6:$M$73,8,FALSE)-VLOOKUP($C411,'2.사회적인구 행정구역별 집계'!$C$6:$M$73,3,FALSE)))</f>
        <v>0</v>
      </c>
      <c r="S411" s="206">
        <f>IF(ISERROR(VLOOKUP($C411,'2.사회적인구 행정구역별 집계'!$C$6:$M$73,2,FALSE)),0,(VLOOKUP($C411,'2.사회적인구 행정구역별 집계'!$C$6:$M$73,9,FALSE)-VLOOKUP($C411,'2.사회적인구 행정구역별 집계'!$C$6:$M$73,4,FALSE)))</f>
        <v>0</v>
      </c>
      <c r="T411" s="206">
        <f>IF(ISERROR(VLOOKUP($C411,'2.사회적인구 행정구역별 집계'!$C$6:$M$73,2,FALSE)),0,(VLOOKUP($C411,'2.사회적인구 행정구역별 집계'!$C$6:$M$73,10,FALSE)-VLOOKUP($C411,'2.사회적인구 행정구역별 집계'!$C$6:$M$73,5,FALSE)))</f>
        <v>0</v>
      </c>
      <c r="U411" s="206">
        <f>IF(ISERROR(VLOOKUP($C411,'2.사회적인구 행정구역별 집계'!$C$6:$M$73,2,FALSE)),0,(VLOOKUP($C411,'2.사회적인구 행정구역별 집계'!$C$6:$M$73,11,FALSE)-VLOOKUP($C411,'2.사회적인구 행정구역별 집계'!$C$6:$M$73,6,FALSE)))</f>
        <v>0</v>
      </c>
      <c r="V411" s="189">
        <f t="shared" si="208"/>
        <v>112</v>
      </c>
      <c r="W411" s="189">
        <f t="shared" si="209"/>
        <v>112</v>
      </c>
      <c r="X411" s="189">
        <f t="shared" si="209"/>
        <v>110</v>
      </c>
      <c r="Y411" s="189">
        <f t="shared" si="210"/>
        <v>110</v>
      </c>
      <c r="Z411" s="189">
        <f t="shared" si="211"/>
        <v>112</v>
      </c>
      <c r="AA411" s="189">
        <f t="shared" si="212"/>
        <v>114</v>
      </c>
    </row>
    <row r="412" spans="1:27" ht="18" customHeight="1">
      <c r="A412" s="194" t="s">
        <v>1518</v>
      </c>
      <c r="B412" s="194" t="s">
        <v>1525</v>
      </c>
      <c r="C412" s="197" t="s">
        <v>523</v>
      </c>
      <c r="D412" s="192">
        <f>VLOOKUP($C412,'[7]2.생잔모형인구'!$C$5:$J$499,2,FALSE)</f>
        <v>162</v>
      </c>
      <c r="E412" s="201">
        <f>VLOOKUP($C412,'[7]2.생잔모형인구'!$C$5:$J$499,4,FALSE)</f>
        <v>166</v>
      </c>
      <c r="F412" s="201">
        <f>VLOOKUP($C412,'[7]2.생잔모형인구'!$C$5:$J$499,5,FALSE)</f>
        <v>164</v>
      </c>
      <c r="G412" s="201">
        <f>VLOOKUP($C412,'[7]2.생잔모형인구'!$C$5:$J$499,6,FALSE)</f>
        <v>167</v>
      </c>
      <c r="H412" s="201">
        <f>VLOOKUP($C412,'[7]2.생잔모형인구'!$C$5:$J$499,7,FALSE)</f>
        <v>171</v>
      </c>
      <c r="I412" s="201">
        <f>VLOOKUP($C412,'[7]2.생잔모형인구'!$C$5:$J$499,8,FALSE)</f>
        <v>174</v>
      </c>
      <c r="J412" s="206">
        <f>ROUND(P$5*'[7]2.생잔모형인구'!$E410,0)</f>
        <v>0</v>
      </c>
      <c r="K412" s="206">
        <f>ROUND(Q$5*'[7]2.생잔모형인구'!$E410,0)</f>
        <v>4</v>
      </c>
      <c r="L412" s="206">
        <f>ROUND(R$5*'[7]2.생잔모형인구'!$E410,0)</f>
        <v>4</v>
      </c>
      <c r="M412" s="206">
        <f>ROUND(S$5*'[7]2.생잔모형인구'!$E410,0)</f>
        <v>9</v>
      </c>
      <c r="N412" s="206">
        <f>ROUND(T$5*'[7]2.생잔모형인구'!$E410,0)</f>
        <v>9</v>
      </c>
      <c r="O412" s="206">
        <f>ROUND(U$5*'[7]2.생잔모형인구'!$E410,0)</f>
        <v>9</v>
      </c>
      <c r="P412" s="204">
        <v>0</v>
      </c>
      <c r="Q412" s="204"/>
      <c r="R412" s="206">
        <f>IF(ISERROR(VLOOKUP($C412,'2.사회적인구 행정구역별 집계'!$C$6:$M$73,2,FALSE)),0,(VLOOKUP($C412,'2.사회적인구 행정구역별 집계'!$C$6:$M$73,8,FALSE)-VLOOKUP($C412,'2.사회적인구 행정구역별 집계'!$C$6:$M$73,3,FALSE)))</f>
        <v>0</v>
      </c>
      <c r="S412" s="206">
        <f>IF(ISERROR(VLOOKUP($C412,'2.사회적인구 행정구역별 집계'!$C$6:$M$73,2,FALSE)),0,(VLOOKUP($C412,'2.사회적인구 행정구역별 집계'!$C$6:$M$73,9,FALSE)-VLOOKUP($C412,'2.사회적인구 행정구역별 집계'!$C$6:$M$73,4,FALSE)))</f>
        <v>0</v>
      </c>
      <c r="T412" s="206">
        <f>IF(ISERROR(VLOOKUP($C412,'2.사회적인구 행정구역별 집계'!$C$6:$M$73,2,FALSE)),0,(VLOOKUP($C412,'2.사회적인구 행정구역별 집계'!$C$6:$M$73,10,FALSE)-VLOOKUP($C412,'2.사회적인구 행정구역별 집계'!$C$6:$M$73,5,FALSE)))</f>
        <v>0</v>
      </c>
      <c r="U412" s="206">
        <f>IF(ISERROR(VLOOKUP($C412,'2.사회적인구 행정구역별 집계'!$C$6:$M$73,2,FALSE)),0,(VLOOKUP($C412,'2.사회적인구 행정구역별 집계'!$C$6:$M$73,11,FALSE)-VLOOKUP($C412,'2.사회적인구 행정구역별 집계'!$C$6:$M$73,6,FALSE)))</f>
        <v>0</v>
      </c>
      <c r="V412" s="189">
        <f t="shared" si="208"/>
        <v>162</v>
      </c>
      <c r="W412" s="189">
        <f t="shared" si="209"/>
        <v>162</v>
      </c>
      <c r="X412" s="189">
        <f t="shared" si="209"/>
        <v>160</v>
      </c>
      <c r="Y412" s="189">
        <f t="shared" si="210"/>
        <v>158</v>
      </c>
      <c r="Z412" s="189">
        <f t="shared" si="211"/>
        <v>162</v>
      </c>
      <c r="AA412" s="189">
        <f t="shared" si="212"/>
        <v>165</v>
      </c>
    </row>
    <row r="413" spans="1:27" ht="18" customHeight="1">
      <c r="A413" s="194" t="s">
        <v>1518</v>
      </c>
      <c r="B413" s="194" t="s">
        <v>1525</v>
      </c>
      <c r="C413" s="197" t="s">
        <v>524</v>
      </c>
      <c r="D413" s="192">
        <f>VLOOKUP($C413,'[7]2.생잔모형인구'!$C$5:$J$499,2,FALSE)</f>
        <v>270</v>
      </c>
      <c r="E413" s="201">
        <f>VLOOKUP($C413,'[7]2.생잔모형인구'!$C$5:$J$499,4,FALSE)</f>
        <v>277</v>
      </c>
      <c r="F413" s="201">
        <f>VLOOKUP($C413,'[7]2.생잔모형인구'!$C$5:$J$499,5,FALSE)</f>
        <v>273</v>
      </c>
      <c r="G413" s="201">
        <f>VLOOKUP($C413,'[7]2.생잔모형인구'!$C$5:$J$499,6,FALSE)</f>
        <v>279</v>
      </c>
      <c r="H413" s="201">
        <f>VLOOKUP($C413,'[7]2.생잔모형인구'!$C$5:$J$499,7,FALSE)</f>
        <v>285</v>
      </c>
      <c r="I413" s="201">
        <f>VLOOKUP($C413,'[7]2.생잔모형인구'!$C$5:$J$499,8,FALSE)</f>
        <v>290</v>
      </c>
      <c r="J413" s="206">
        <f>ROUND(P$5*'[7]2.생잔모형인구'!$E411,0)</f>
        <v>0</v>
      </c>
      <c r="K413" s="206">
        <f>ROUND(Q$5*'[7]2.생잔모형인구'!$E411,0)</f>
        <v>7</v>
      </c>
      <c r="L413" s="206">
        <f>ROUND(R$5*'[7]2.생잔모형인구'!$E411,0)</f>
        <v>7</v>
      </c>
      <c r="M413" s="206">
        <f>ROUND(S$5*'[7]2.생잔모형인구'!$E411,0)</f>
        <v>15</v>
      </c>
      <c r="N413" s="206">
        <f>ROUND(T$5*'[7]2.생잔모형인구'!$E411,0)</f>
        <v>15</v>
      </c>
      <c r="O413" s="206">
        <f>ROUND(U$5*'[7]2.생잔모형인구'!$E411,0)</f>
        <v>15</v>
      </c>
      <c r="P413" s="204">
        <v>0</v>
      </c>
      <c r="Q413" s="204"/>
      <c r="R413" s="206">
        <f>IF(ISERROR(VLOOKUP($C413,'2.사회적인구 행정구역별 집계'!$C$6:$M$73,2,FALSE)),0,(VLOOKUP($C413,'2.사회적인구 행정구역별 집계'!$C$6:$M$73,8,FALSE)-VLOOKUP($C413,'2.사회적인구 행정구역별 집계'!$C$6:$M$73,3,FALSE)))</f>
        <v>0</v>
      </c>
      <c r="S413" s="206">
        <f>IF(ISERROR(VLOOKUP($C413,'2.사회적인구 행정구역별 집계'!$C$6:$M$73,2,FALSE)),0,(VLOOKUP($C413,'2.사회적인구 행정구역별 집계'!$C$6:$M$73,9,FALSE)-VLOOKUP($C413,'2.사회적인구 행정구역별 집계'!$C$6:$M$73,4,FALSE)))</f>
        <v>0</v>
      </c>
      <c r="T413" s="206">
        <f>IF(ISERROR(VLOOKUP($C413,'2.사회적인구 행정구역별 집계'!$C$6:$M$73,2,FALSE)),0,(VLOOKUP($C413,'2.사회적인구 행정구역별 집계'!$C$6:$M$73,10,FALSE)-VLOOKUP($C413,'2.사회적인구 행정구역별 집계'!$C$6:$M$73,5,FALSE)))</f>
        <v>0</v>
      </c>
      <c r="U413" s="206">
        <f>IF(ISERROR(VLOOKUP($C413,'2.사회적인구 행정구역별 집계'!$C$6:$M$73,2,FALSE)),0,(VLOOKUP($C413,'2.사회적인구 행정구역별 집계'!$C$6:$M$73,11,FALSE)-VLOOKUP($C413,'2.사회적인구 행정구역별 집계'!$C$6:$M$73,6,FALSE)))</f>
        <v>0</v>
      </c>
      <c r="V413" s="189">
        <f t="shared" si="208"/>
        <v>270</v>
      </c>
      <c r="W413" s="189">
        <f t="shared" si="209"/>
        <v>270</v>
      </c>
      <c r="X413" s="189">
        <f t="shared" si="209"/>
        <v>266</v>
      </c>
      <c r="Y413" s="189">
        <f t="shared" si="210"/>
        <v>264</v>
      </c>
      <c r="Z413" s="189">
        <f t="shared" si="211"/>
        <v>270</v>
      </c>
      <c r="AA413" s="189">
        <f t="shared" si="212"/>
        <v>275</v>
      </c>
    </row>
    <row r="414" spans="1:27" ht="18" customHeight="1">
      <c r="A414" s="195" t="s">
        <v>1526</v>
      </c>
      <c r="B414" s="232" t="s">
        <v>1364</v>
      </c>
      <c r="C414" s="232"/>
      <c r="D414" s="196">
        <f>SUM(D415:D439)</f>
        <v>2879</v>
      </c>
      <c r="E414" s="196">
        <f t="shared" ref="E414:I414" si="213">SUM(E415:E439)</f>
        <v>2957</v>
      </c>
      <c r="F414" s="196">
        <f t="shared" si="213"/>
        <v>2915</v>
      </c>
      <c r="G414" s="196">
        <f t="shared" si="213"/>
        <v>2971</v>
      </c>
      <c r="H414" s="196">
        <f t="shared" si="213"/>
        <v>3041</v>
      </c>
      <c r="I414" s="196">
        <f t="shared" si="213"/>
        <v>3094</v>
      </c>
      <c r="J414" s="205">
        <f>SUM(J415:J439)</f>
        <v>0</v>
      </c>
      <c r="K414" s="205">
        <f t="shared" ref="K414:L414" si="214">SUM(K415:K439)</f>
        <v>76</v>
      </c>
      <c r="L414" s="205">
        <f t="shared" si="214"/>
        <v>76</v>
      </c>
      <c r="M414" s="205">
        <f t="shared" ref="M414" si="215">SUM(M415:M439)</f>
        <v>164</v>
      </c>
      <c r="N414" s="205">
        <f t="shared" ref="N414" si="216">SUM(N415:N439)</f>
        <v>164</v>
      </c>
      <c r="O414" s="205">
        <f t="shared" ref="O414" si="217">SUM(O415:O439)</f>
        <v>164</v>
      </c>
      <c r="P414" s="205">
        <f>SUM(P415:P439)</f>
        <v>0</v>
      </c>
      <c r="Q414" s="205">
        <f t="shared" ref="Q414:R414" si="218">SUM(Q415:Q439)</f>
        <v>0</v>
      </c>
      <c r="R414" s="205">
        <f t="shared" si="218"/>
        <v>0</v>
      </c>
      <c r="S414" s="205">
        <f t="shared" ref="S414" si="219">SUM(S415:S439)</f>
        <v>0</v>
      </c>
      <c r="T414" s="205">
        <f t="shared" ref="T414" si="220">SUM(T415:T439)</f>
        <v>0</v>
      </c>
      <c r="U414" s="205">
        <f t="shared" ref="U414" si="221">SUM(U415:U439)</f>
        <v>0</v>
      </c>
      <c r="V414" s="205">
        <f>SUM(V415:V439)</f>
        <v>2879</v>
      </c>
      <c r="W414" s="205">
        <f t="shared" ref="W414:X414" si="222">SUM(W415:W439)</f>
        <v>2881</v>
      </c>
      <c r="X414" s="205">
        <f t="shared" si="222"/>
        <v>2839</v>
      </c>
      <c r="Y414" s="205">
        <f t="shared" ref="Y414" si="223">SUM(Y415:Y439)</f>
        <v>2807</v>
      </c>
      <c r="Z414" s="205">
        <f t="shared" ref="Z414" si="224">SUM(Z415:Z439)</f>
        <v>2877</v>
      </c>
      <c r="AA414" s="205">
        <f t="shared" ref="AA414" si="225">SUM(AA415:AA439)</f>
        <v>2930</v>
      </c>
    </row>
    <row r="415" spans="1:27" ht="18" customHeight="1">
      <c r="A415" s="194" t="s">
        <v>1526</v>
      </c>
      <c r="B415" s="194" t="s">
        <v>1527</v>
      </c>
      <c r="C415" s="197" t="s">
        <v>526</v>
      </c>
      <c r="D415" s="192">
        <f>VLOOKUP($C415,'[7]2.생잔모형인구'!$C$5:$J$499,2,FALSE)</f>
        <v>237</v>
      </c>
      <c r="E415" s="201">
        <f>VLOOKUP($C415,'[7]2.생잔모형인구'!$C$5:$J$499,4,FALSE)</f>
        <v>243</v>
      </c>
      <c r="F415" s="201">
        <f>VLOOKUP($C415,'[7]2.생잔모형인구'!$C$5:$J$499,5,FALSE)</f>
        <v>240</v>
      </c>
      <c r="G415" s="201">
        <f>VLOOKUP($C415,'[7]2.생잔모형인구'!$C$5:$J$499,6,FALSE)</f>
        <v>245</v>
      </c>
      <c r="H415" s="201">
        <f>VLOOKUP($C415,'[7]2.생잔모형인구'!$C$5:$J$499,7,FALSE)</f>
        <v>250</v>
      </c>
      <c r="I415" s="201">
        <f>VLOOKUP($C415,'[7]2.생잔모형인구'!$C$5:$J$499,8,FALSE)</f>
        <v>255</v>
      </c>
      <c r="J415" s="206">
        <f>ROUND(P$5*'[7]2.생잔모형인구'!$E413,0)</f>
        <v>0</v>
      </c>
      <c r="K415" s="206">
        <f>ROUND(Q$5*'[7]2.생잔모형인구'!$E413,0)</f>
        <v>6</v>
      </c>
      <c r="L415" s="206">
        <f>ROUND(R$5*'[7]2.생잔모형인구'!$E413,0)</f>
        <v>6</v>
      </c>
      <c r="M415" s="206">
        <f>ROUND(S$5*'[7]2.생잔모형인구'!$E413,0)</f>
        <v>14</v>
      </c>
      <c r="N415" s="206">
        <f>ROUND(T$5*'[7]2.생잔모형인구'!$E413,0)</f>
        <v>14</v>
      </c>
      <c r="O415" s="206">
        <f>ROUND(U$5*'[7]2.생잔모형인구'!$E413,0)</f>
        <v>14</v>
      </c>
      <c r="P415" s="204">
        <v>0</v>
      </c>
      <c r="Q415" s="204"/>
      <c r="R415" s="206">
        <f>IF(ISERROR(VLOOKUP($C415,'2.사회적인구 행정구역별 집계'!$C$6:$M$73,2,FALSE)),0,(VLOOKUP($C415,'2.사회적인구 행정구역별 집계'!$C$6:$M$73,8,FALSE)-VLOOKUP($C415,'2.사회적인구 행정구역별 집계'!$C$6:$M$73,3,FALSE)))</f>
        <v>0</v>
      </c>
      <c r="S415" s="206">
        <f>IF(ISERROR(VLOOKUP($C415,'2.사회적인구 행정구역별 집계'!$C$6:$M$73,2,FALSE)),0,(VLOOKUP($C415,'2.사회적인구 행정구역별 집계'!$C$6:$M$73,9,FALSE)-VLOOKUP($C415,'2.사회적인구 행정구역별 집계'!$C$6:$M$73,4,FALSE)))</f>
        <v>0</v>
      </c>
      <c r="T415" s="206">
        <f>IF(ISERROR(VLOOKUP($C415,'2.사회적인구 행정구역별 집계'!$C$6:$M$73,2,FALSE)),0,(VLOOKUP($C415,'2.사회적인구 행정구역별 집계'!$C$6:$M$73,10,FALSE)-VLOOKUP($C415,'2.사회적인구 행정구역별 집계'!$C$6:$M$73,5,FALSE)))</f>
        <v>0</v>
      </c>
      <c r="U415" s="206">
        <f>IF(ISERROR(VLOOKUP($C415,'2.사회적인구 행정구역별 집계'!$C$6:$M$73,2,FALSE)),0,(VLOOKUP($C415,'2.사회적인구 행정구역별 집계'!$C$6:$M$73,11,FALSE)-VLOOKUP($C415,'2.사회적인구 행정구역별 집계'!$C$6:$M$73,6,FALSE)))</f>
        <v>0</v>
      </c>
      <c r="V415" s="189">
        <f t="shared" ref="V415:V439" si="226">D415-J415+P415</f>
        <v>237</v>
      </c>
      <c r="W415" s="189">
        <f t="shared" ref="W415:X439" si="227">E415-K415+Q415</f>
        <v>237</v>
      </c>
      <c r="X415" s="189">
        <f t="shared" si="227"/>
        <v>234</v>
      </c>
      <c r="Y415" s="189">
        <f t="shared" ref="Y415:Y439" si="228">G415-M415+S415</f>
        <v>231</v>
      </c>
      <c r="Z415" s="189">
        <f t="shared" ref="Z415:Z439" si="229">H415-N415+T415</f>
        <v>236</v>
      </c>
      <c r="AA415" s="189">
        <f t="shared" ref="AA415:AA439" si="230">I415-O415+U415</f>
        <v>241</v>
      </c>
    </row>
    <row r="416" spans="1:27" ht="18" customHeight="1">
      <c r="A416" s="194" t="s">
        <v>1526</v>
      </c>
      <c r="B416" s="194" t="s">
        <v>1527</v>
      </c>
      <c r="C416" s="197" t="s">
        <v>527</v>
      </c>
      <c r="D416" s="192">
        <f>VLOOKUP($C416,'[7]2.생잔모형인구'!$C$5:$J$499,2,FALSE)</f>
        <v>225</v>
      </c>
      <c r="E416" s="201">
        <f>VLOOKUP($C416,'[7]2.생잔모형인구'!$C$5:$J$499,4,FALSE)</f>
        <v>231</v>
      </c>
      <c r="F416" s="201">
        <f>VLOOKUP($C416,'[7]2.생잔모형인구'!$C$5:$J$499,5,FALSE)</f>
        <v>228</v>
      </c>
      <c r="G416" s="201">
        <f>VLOOKUP($C416,'[7]2.생잔모형인구'!$C$5:$J$499,6,FALSE)</f>
        <v>232</v>
      </c>
      <c r="H416" s="201">
        <f>VLOOKUP($C416,'[7]2.생잔모형인구'!$C$5:$J$499,7,FALSE)</f>
        <v>238</v>
      </c>
      <c r="I416" s="201">
        <f>VLOOKUP($C416,'[7]2.생잔모형인구'!$C$5:$J$499,8,FALSE)</f>
        <v>242</v>
      </c>
      <c r="J416" s="206">
        <f>ROUND(P$5*'[7]2.생잔모형인구'!$E414,0)</f>
        <v>0</v>
      </c>
      <c r="K416" s="206">
        <f>ROUND(Q$5*'[7]2.생잔모형인구'!$E414,0)</f>
        <v>6</v>
      </c>
      <c r="L416" s="206">
        <f>ROUND(R$5*'[7]2.생잔모형인구'!$E414,0)</f>
        <v>6</v>
      </c>
      <c r="M416" s="206">
        <f>ROUND(S$5*'[7]2.생잔모형인구'!$E414,0)</f>
        <v>13</v>
      </c>
      <c r="N416" s="206">
        <f>ROUND(T$5*'[7]2.생잔모형인구'!$E414,0)</f>
        <v>13</v>
      </c>
      <c r="O416" s="206">
        <f>ROUND(U$5*'[7]2.생잔모형인구'!$E414,0)</f>
        <v>13</v>
      </c>
      <c r="P416" s="204">
        <v>0</v>
      </c>
      <c r="Q416" s="204"/>
      <c r="R416" s="206">
        <f>IF(ISERROR(VLOOKUP($C416,'2.사회적인구 행정구역별 집계'!$C$6:$M$73,2,FALSE)),0,(VLOOKUP($C416,'2.사회적인구 행정구역별 집계'!$C$6:$M$73,8,FALSE)-VLOOKUP($C416,'2.사회적인구 행정구역별 집계'!$C$6:$M$73,3,FALSE)))</f>
        <v>0</v>
      </c>
      <c r="S416" s="206">
        <f>IF(ISERROR(VLOOKUP($C416,'2.사회적인구 행정구역별 집계'!$C$6:$M$73,2,FALSE)),0,(VLOOKUP($C416,'2.사회적인구 행정구역별 집계'!$C$6:$M$73,9,FALSE)-VLOOKUP($C416,'2.사회적인구 행정구역별 집계'!$C$6:$M$73,4,FALSE)))</f>
        <v>0</v>
      </c>
      <c r="T416" s="206">
        <f>IF(ISERROR(VLOOKUP($C416,'2.사회적인구 행정구역별 집계'!$C$6:$M$73,2,FALSE)),0,(VLOOKUP($C416,'2.사회적인구 행정구역별 집계'!$C$6:$M$73,10,FALSE)-VLOOKUP($C416,'2.사회적인구 행정구역별 집계'!$C$6:$M$73,5,FALSE)))</f>
        <v>0</v>
      </c>
      <c r="U416" s="206">
        <f>IF(ISERROR(VLOOKUP($C416,'2.사회적인구 행정구역별 집계'!$C$6:$M$73,2,FALSE)),0,(VLOOKUP($C416,'2.사회적인구 행정구역별 집계'!$C$6:$M$73,11,FALSE)-VLOOKUP($C416,'2.사회적인구 행정구역별 집계'!$C$6:$M$73,6,FALSE)))</f>
        <v>0</v>
      </c>
      <c r="V416" s="189">
        <f t="shared" si="226"/>
        <v>225</v>
      </c>
      <c r="W416" s="189">
        <f t="shared" si="227"/>
        <v>225</v>
      </c>
      <c r="X416" s="189">
        <f t="shared" si="227"/>
        <v>222</v>
      </c>
      <c r="Y416" s="189">
        <f t="shared" si="228"/>
        <v>219</v>
      </c>
      <c r="Z416" s="189">
        <f t="shared" si="229"/>
        <v>225</v>
      </c>
      <c r="AA416" s="189">
        <f t="shared" si="230"/>
        <v>229</v>
      </c>
    </row>
    <row r="417" spans="1:27" ht="18" customHeight="1">
      <c r="A417" s="194" t="s">
        <v>1526</v>
      </c>
      <c r="B417" s="194" t="s">
        <v>1527</v>
      </c>
      <c r="C417" s="197" t="s">
        <v>528</v>
      </c>
      <c r="D417" s="192">
        <f>VLOOKUP($C417,'[7]2.생잔모형인구'!$C$5:$J$499,2,FALSE)</f>
        <v>129</v>
      </c>
      <c r="E417" s="201">
        <f>VLOOKUP($C417,'[7]2.생잔모형인구'!$C$5:$J$499,4,FALSE)</f>
        <v>133</v>
      </c>
      <c r="F417" s="201">
        <f>VLOOKUP($C417,'[7]2.생잔모형인구'!$C$5:$J$499,5,FALSE)</f>
        <v>131</v>
      </c>
      <c r="G417" s="201">
        <f>VLOOKUP($C417,'[7]2.생잔모형인구'!$C$5:$J$499,6,FALSE)</f>
        <v>133</v>
      </c>
      <c r="H417" s="201">
        <f>VLOOKUP($C417,'[7]2.생잔모형인구'!$C$5:$J$499,7,FALSE)</f>
        <v>136</v>
      </c>
      <c r="I417" s="201">
        <f>VLOOKUP($C417,'[7]2.생잔모형인구'!$C$5:$J$499,8,FALSE)</f>
        <v>139</v>
      </c>
      <c r="J417" s="206">
        <f>ROUND(P$5*'[7]2.생잔모형인구'!$E415,0)</f>
        <v>0</v>
      </c>
      <c r="K417" s="206">
        <f>ROUND(Q$5*'[7]2.생잔모형인구'!$E415,0)</f>
        <v>3</v>
      </c>
      <c r="L417" s="206">
        <f>ROUND(R$5*'[7]2.생잔모형인구'!$E415,0)</f>
        <v>3</v>
      </c>
      <c r="M417" s="206">
        <f>ROUND(S$5*'[7]2.생잔모형인구'!$E415,0)</f>
        <v>7</v>
      </c>
      <c r="N417" s="206">
        <f>ROUND(T$5*'[7]2.생잔모형인구'!$E415,0)</f>
        <v>7</v>
      </c>
      <c r="O417" s="206">
        <f>ROUND(U$5*'[7]2.생잔모형인구'!$E415,0)</f>
        <v>7</v>
      </c>
      <c r="P417" s="204">
        <v>0</v>
      </c>
      <c r="Q417" s="204"/>
      <c r="R417" s="206">
        <f>IF(ISERROR(VLOOKUP($C417,'2.사회적인구 행정구역별 집계'!$C$6:$M$73,2,FALSE)),0,(VLOOKUP($C417,'2.사회적인구 행정구역별 집계'!$C$6:$M$73,8,FALSE)-VLOOKUP($C417,'2.사회적인구 행정구역별 집계'!$C$6:$M$73,3,FALSE)))</f>
        <v>0</v>
      </c>
      <c r="S417" s="206">
        <f>IF(ISERROR(VLOOKUP($C417,'2.사회적인구 행정구역별 집계'!$C$6:$M$73,2,FALSE)),0,(VLOOKUP($C417,'2.사회적인구 행정구역별 집계'!$C$6:$M$73,9,FALSE)-VLOOKUP($C417,'2.사회적인구 행정구역별 집계'!$C$6:$M$73,4,FALSE)))</f>
        <v>0</v>
      </c>
      <c r="T417" s="206">
        <f>IF(ISERROR(VLOOKUP($C417,'2.사회적인구 행정구역별 집계'!$C$6:$M$73,2,FALSE)),0,(VLOOKUP($C417,'2.사회적인구 행정구역별 집계'!$C$6:$M$73,10,FALSE)-VLOOKUP($C417,'2.사회적인구 행정구역별 집계'!$C$6:$M$73,5,FALSE)))</f>
        <v>0</v>
      </c>
      <c r="U417" s="206">
        <f>IF(ISERROR(VLOOKUP($C417,'2.사회적인구 행정구역별 집계'!$C$6:$M$73,2,FALSE)),0,(VLOOKUP($C417,'2.사회적인구 행정구역별 집계'!$C$6:$M$73,11,FALSE)-VLOOKUP($C417,'2.사회적인구 행정구역별 집계'!$C$6:$M$73,6,FALSE)))</f>
        <v>0</v>
      </c>
      <c r="V417" s="189">
        <f t="shared" si="226"/>
        <v>129</v>
      </c>
      <c r="W417" s="189">
        <f t="shared" si="227"/>
        <v>130</v>
      </c>
      <c r="X417" s="189">
        <f t="shared" si="227"/>
        <v>128</v>
      </c>
      <c r="Y417" s="189">
        <f t="shared" si="228"/>
        <v>126</v>
      </c>
      <c r="Z417" s="189">
        <f t="shared" si="229"/>
        <v>129</v>
      </c>
      <c r="AA417" s="189">
        <f t="shared" si="230"/>
        <v>132</v>
      </c>
    </row>
    <row r="418" spans="1:27" ht="18" customHeight="1">
      <c r="A418" s="194" t="s">
        <v>1526</v>
      </c>
      <c r="B418" s="194" t="s">
        <v>1528</v>
      </c>
      <c r="C418" s="197" t="s">
        <v>529</v>
      </c>
      <c r="D418" s="192">
        <f>VLOOKUP($C418,'[7]2.생잔모형인구'!$C$5:$J$499,2,FALSE)</f>
        <v>149</v>
      </c>
      <c r="E418" s="201">
        <f>VLOOKUP($C418,'[7]2.생잔모형인구'!$C$5:$J$499,4,FALSE)</f>
        <v>153</v>
      </c>
      <c r="F418" s="201">
        <f>VLOOKUP($C418,'[7]2.생잔모형인구'!$C$5:$J$499,5,FALSE)</f>
        <v>151</v>
      </c>
      <c r="G418" s="201">
        <f>VLOOKUP($C418,'[7]2.생잔모형인구'!$C$5:$J$499,6,FALSE)</f>
        <v>154</v>
      </c>
      <c r="H418" s="201">
        <f>VLOOKUP($C418,'[7]2.생잔모형인구'!$C$5:$J$499,7,FALSE)</f>
        <v>157</v>
      </c>
      <c r="I418" s="201">
        <f>VLOOKUP($C418,'[7]2.생잔모형인구'!$C$5:$J$499,8,FALSE)</f>
        <v>160</v>
      </c>
      <c r="J418" s="206">
        <f>ROUND(P$5*'[7]2.생잔모형인구'!$E416,0)</f>
        <v>0</v>
      </c>
      <c r="K418" s="206">
        <f>ROUND(Q$5*'[7]2.생잔모형인구'!$E416,0)</f>
        <v>4</v>
      </c>
      <c r="L418" s="206">
        <f>ROUND(R$5*'[7]2.생잔모형인구'!$E416,0)</f>
        <v>4</v>
      </c>
      <c r="M418" s="206">
        <f>ROUND(S$5*'[7]2.생잔모형인구'!$E416,0)</f>
        <v>9</v>
      </c>
      <c r="N418" s="206">
        <f>ROUND(T$5*'[7]2.생잔모형인구'!$E416,0)</f>
        <v>9</v>
      </c>
      <c r="O418" s="206">
        <f>ROUND(U$5*'[7]2.생잔모형인구'!$E416,0)</f>
        <v>9</v>
      </c>
      <c r="P418" s="204">
        <v>0</v>
      </c>
      <c r="Q418" s="204"/>
      <c r="R418" s="206">
        <f>IF(ISERROR(VLOOKUP($C418,'2.사회적인구 행정구역별 집계'!$C$6:$M$73,2,FALSE)),0,(VLOOKUP($C418,'2.사회적인구 행정구역별 집계'!$C$6:$M$73,8,FALSE)-VLOOKUP($C418,'2.사회적인구 행정구역별 집계'!$C$6:$M$73,3,FALSE)))</f>
        <v>0</v>
      </c>
      <c r="S418" s="206">
        <f>IF(ISERROR(VLOOKUP($C418,'2.사회적인구 행정구역별 집계'!$C$6:$M$73,2,FALSE)),0,(VLOOKUP($C418,'2.사회적인구 행정구역별 집계'!$C$6:$M$73,9,FALSE)-VLOOKUP($C418,'2.사회적인구 행정구역별 집계'!$C$6:$M$73,4,FALSE)))</f>
        <v>0</v>
      </c>
      <c r="T418" s="206">
        <f>IF(ISERROR(VLOOKUP($C418,'2.사회적인구 행정구역별 집계'!$C$6:$M$73,2,FALSE)),0,(VLOOKUP($C418,'2.사회적인구 행정구역별 집계'!$C$6:$M$73,10,FALSE)-VLOOKUP($C418,'2.사회적인구 행정구역별 집계'!$C$6:$M$73,5,FALSE)))</f>
        <v>0</v>
      </c>
      <c r="U418" s="206">
        <f>IF(ISERROR(VLOOKUP($C418,'2.사회적인구 행정구역별 집계'!$C$6:$M$73,2,FALSE)),0,(VLOOKUP($C418,'2.사회적인구 행정구역별 집계'!$C$6:$M$73,11,FALSE)-VLOOKUP($C418,'2.사회적인구 행정구역별 집계'!$C$6:$M$73,6,FALSE)))</f>
        <v>0</v>
      </c>
      <c r="V418" s="189">
        <f t="shared" si="226"/>
        <v>149</v>
      </c>
      <c r="W418" s="189">
        <f t="shared" si="227"/>
        <v>149</v>
      </c>
      <c r="X418" s="189">
        <f t="shared" si="227"/>
        <v>147</v>
      </c>
      <c r="Y418" s="189">
        <f t="shared" si="228"/>
        <v>145</v>
      </c>
      <c r="Z418" s="189">
        <f t="shared" si="229"/>
        <v>148</v>
      </c>
      <c r="AA418" s="189">
        <f t="shared" si="230"/>
        <v>151</v>
      </c>
    </row>
    <row r="419" spans="1:27" ht="18" customHeight="1">
      <c r="A419" s="194" t="s">
        <v>1526</v>
      </c>
      <c r="B419" s="194" t="s">
        <v>1528</v>
      </c>
      <c r="C419" s="197" t="s">
        <v>530</v>
      </c>
      <c r="D419" s="192">
        <f>VLOOKUP($C419,'[7]2.생잔모형인구'!$C$5:$J$499,2,FALSE)</f>
        <v>145</v>
      </c>
      <c r="E419" s="201">
        <f>VLOOKUP($C419,'[7]2.생잔모형인구'!$C$5:$J$499,4,FALSE)</f>
        <v>149</v>
      </c>
      <c r="F419" s="201">
        <f>VLOOKUP($C419,'[7]2.생잔모형인구'!$C$5:$J$499,5,FALSE)</f>
        <v>147</v>
      </c>
      <c r="G419" s="201">
        <f>VLOOKUP($C419,'[7]2.생잔모형인구'!$C$5:$J$499,6,FALSE)</f>
        <v>150</v>
      </c>
      <c r="H419" s="201">
        <f>VLOOKUP($C419,'[7]2.생잔모형인구'!$C$5:$J$499,7,FALSE)</f>
        <v>153</v>
      </c>
      <c r="I419" s="201">
        <f>VLOOKUP($C419,'[7]2.생잔모형인구'!$C$5:$J$499,8,FALSE)</f>
        <v>156</v>
      </c>
      <c r="J419" s="206">
        <f>ROUND(P$5*'[7]2.생잔모형인구'!$E417,0)</f>
        <v>0</v>
      </c>
      <c r="K419" s="206">
        <f>ROUND(Q$5*'[7]2.생잔모형인구'!$E417,0)</f>
        <v>4</v>
      </c>
      <c r="L419" s="206">
        <f>ROUND(R$5*'[7]2.생잔모형인구'!$E417,0)</f>
        <v>4</v>
      </c>
      <c r="M419" s="206">
        <f>ROUND(S$5*'[7]2.생잔모형인구'!$E417,0)</f>
        <v>8</v>
      </c>
      <c r="N419" s="206">
        <f>ROUND(T$5*'[7]2.생잔모형인구'!$E417,0)</f>
        <v>8</v>
      </c>
      <c r="O419" s="206">
        <f>ROUND(U$5*'[7]2.생잔모형인구'!$E417,0)</f>
        <v>8</v>
      </c>
      <c r="P419" s="204">
        <v>0</v>
      </c>
      <c r="Q419" s="204"/>
      <c r="R419" s="206">
        <f>IF(ISERROR(VLOOKUP($C419,'2.사회적인구 행정구역별 집계'!$C$6:$M$73,2,FALSE)),0,(VLOOKUP($C419,'2.사회적인구 행정구역별 집계'!$C$6:$M$73,8,FALSE)-VLOOKUP($C419,'2.사회적인구 행정구역별 집계'!$C$6:$M$73,3,FALSE)))</f>
        <v>0</v>
      </c>
      <c r="S419" s="206">
        <f>IF(ISERROR(VLOOKUP($C419,'2.사회적인구 행정구역별 집계'!$C$6:$M$73,2,FALSE)),0,(VLOOKUP($C419,'2.사회적인구 행정구역별 집계'!$C$6:$M$73,9,FALSE)-VLOOKUP($C419,'2.사회적인구 행정구역별 집계'!$C$6:$M$73,4,FALSE)))</f>
        <v>0</v>
      </c>
      <c r="T419" s="206">
        <f>IF(ISERROR(VLOOKUP($C419,'2.사회적인구 행정구역별 집계'!$C$6:$M$73,2,FALSE)),0,(VLOOKUP($C419,'2.사회적인구 행정구역별 집계'!$C$6:$M$73,10,FALSE)-VLOOKUP($C419,'2.사회적인구 행정구역별 집계'!$C$6:$M$73,5,FALSE)))</f>
        <v>0</v>
      </c>
      <c r="U419" s="206">
        <f>IF(ISERROR(VLOOKUP($C419,'2.사회적인구 행정구역별 집계'!$C$6:$M$73,2,FALSE)),0,(VLOOKUP($C419,'2.사회적인구 행정구역별 집계'!$C$6:$M$73,11,FALSE)-VLOOKUP($C419,'2.사회적인구 행정구역별 집계'!$C$6:$M$73,6,FALSE)))</f>
        <v>0</v>
      </c>
      <c r="V419" s="189">
        <f t="shared" si="226"/>
        <v>145</v>
      </c>
      <c r="W419" s="189">
        <f t="shared" si="227"/>
        <v>145</v>
      </c>
      <c r="X419" s="189">
        <f t="shared" si="227"/>
        <v>143</v>
      </c>
      <c r="Y419" s="189">
        <f t="shared" si="228"/>
        <v>142</v>
      </c>
      <c r="Z419" s="189">
        <f t="shared" si="229"/>
        <v>145</v>
      </c>
      <c r="AA419" s="189">
        <f t="shared" si="230"/>
        <v>148</v>
      </c>
    </row>
    <row r="420" spans="1:27" ht="18" customHeight="1">
      <c r="A420" s="194" t="s">
        <v>1526</v>
      </c>
      <c r="B420" s="194" t="s">
        <v>1528</v>
      </c>
      <c r="C420" s="197" t="s">
        <v>531</v>
      </c>
      <c r="D420" s="192">
        <f>VLOOKUP($C420,'[7]2.생잔모형인구'!$C$5:$J$499,2,FALSE)</f>
        <v>154</v>
      </c>
      <c r="E420" s="201">
        <f>VLOOKUP($C420,'[7]2.생잔모형인구'!$C$5:$J$499,4,FALSE)</f>
        <v>158</v>
      </c>
      <c r="F420" s="201">
        <f>VLOOKUP($C420,'[7]2.생잔모형인구'!$C$5:$J$499,5,FALSE)</f>
        <v>156</v>
      </c>
      <c r="G420" s="201">
        <f>VLOOKUP($C420,'[7]2.생잔모형인구'!$C$5:$J$499,6,FALSE)</f>
        <v>159</v>
      </c>
      <c r="H420" s="201">
        <f>VLOOKUP($C420,'[7]2.생잔모형인구'!$C$5:$J$499,7,FALSE)</f>
        <v>163</v>
      </c>
      <c r="I420" s="201">
        <f>VLOOKUP($C420,'[7]2.생잔모형인구'!$C$5:$J$499,8,FALSE)</f>
        <v>165</v>
      </c>
      <c r="J420" s="206">
        <f>ROUND(P$5*'[7]2.생잔모형인구'!$E418,0)</f>
        <v>0</v>
      </c>
      <c r="K420" s="206">
        <f>ROUND(Q$5*'[7]2.생잔모형인구'!$E418,0)</f>
        <v>4</v>
      </c>
      <c r="L420" s="206">
        <f>ROUND(R$5*'[7]2.생잔모형인구'!$E418,0)</f>
        <v>4</v>
      </c>
      <c r="M420" s="206">
        <f>ROUND(S$5*'[7]2.생잔모형인구'!$E418,0)</f>
        <v>9</v>
      </c>
      <c r="N420" s="206">
        <f>ROUND(T$5*'[7]2.생잔모형인구'!$E418,0)</f>
        <v>9</v>
      </c>
      <c r="O420" s="206">
        <f>ROUND(U$5*'[7]2.생잔모형인구'!$E418,0)</f>
        <v>9</v>
      </c>
      <c r="P420" s="204">
        <v>0</v>
      </c>
      <c r="Q420" s="204"/>
      <c r="R420" s="206">
        <f>IF(ISERROR(VLOOKUP($C420,'2.사회적인구 행정구역별 집계'!$C$6:$M$73,2,FALSE)),0,(VLOOKUP($C420,'2.사회적인구 행정구역별 집계'!$C$6:$M$73,8,FALSE)-VLOOKUP($C420,'2.사회적인구 행정구역별 집계'!$C$6:$M$73,3,FALSE)))</f>
        <v>0</v>
      </c>
      <c r="S420" s="206">
        <f>IF(ISERROR(VLOOKUP($C420,'2.사회적인구 행정구역별 집계'!$C$6:$M$73,2,FALSE)),0,(VLOOKUP($C420,'2.사회적인구 행정구역별 집계'!$C$6:$M$73,9,FALSE)-VLOOKUP($C420,'2.사회적인구 행정구역별 집계'!$C$6:$M$73,4,FALSE)))</f>
        <v>0</v>
      </c>
      <c r="T420" s="206">
        <f>IF(ISERROR(VLOOKUP($C420,'2.사회적인구 행정구역별 집계'!$C$6:$M$73,2,FALSE)),0,(VLOOKUP($C420,'2.사회적인구 행정구역별 집계'!$C$6:$M$73,10,FALSE)-VLOOKUP($C420,'2.사회적인구 행정구역별 집계'!$C$6:$M$73,5,FALSE)))</f>
        <v>0</v>
      </c>
      <c r="U420" s="206">
        <f>IF(ISERROR(VLOOKUP($C420,'2.사회적인구 행정구역별 집계'!$C$6:$M$73,2,FALSE)),0,(VLOOKUP($C420,'2.사회적인구 행정구역별 집계'!$C$6:$M$73,11,FALSE)-VLOOKUP($C420,'2.사회적인구 행정구역별 집계'!$C$6:$M$73,6,FALSE)))</f>
        <v>0</v>
      </c>
      <c r="V420" s="189">
        <f t="shared" si="226"/>
        <v>154</v>
      </c>
      <c r="W420" s="189">
        <f t="shared" si="227"/>
        <v>154</v>
      </c>
      <c r="X420" s="189">
        <f t="shared" si="227"/>
        <v>152</v>
      </c>
      <c r="Y420" s="189">
        <f t="shared" si="228"/>
        <v>150</v>
      </c>
      <c r="Z420" s="189">
        <f t="shared" si="229"/>
        <v>154</v>
      </c>
      <c r="AA420" s="189">
        <f t="shared" si="230"/>
        <v>156</v>
      </c>
    </row>
    <row r="421" spans="1:27" ht="18" customHeight="1">
      <c r="A421" s="194" t="s">
        <v>1526</v>
      </c>
      <c r="B421" s="194" t="s">
        <v>1528</v>
      </c>
      <c r="C421" s="197" t="s">
        <v>532</v>
      </c>
      <c r="D421" s="192">
        <f>VLOOKUP($C421,'[7]2.생잔모형인구'!$C$5:$J$499,2,FALSE)</f>
        <v>66</v>
      </c>
      <c r="E421" s="201">
        <f>VLOOKUP($C421,'[7]2.생잔모형인구'!$C$5:$J$499,4,FALSE)</f>
        <v>68</v>
      </c>
      <c r="F421" s="201">
        <f>VLOOKUP($C421,'[7]2.생잔모형인구'!$C$5:$J$499,5,FALSE)</f>
        <v>67</v>
      </c>
      <c r="G421" s="201">
        <f>VLOOKUP($C421,'[7]2.생잔모형인구'!$C$5:$J$499,6,FALSE)</f>
        <v>68</v>
      </c>
      <c r="H421" s="201">
        <f>VLOOKUP($C421,'[7]2.생잔모형인구'!$C$5:$J$499,7,FALSE)</f>
        <v>70</v>
      </c>
      <c r="I421" s="201">
        <f>VLOOKUP($C421,'[7]2.생잔모형인구'!$C$5:$J$499,8,FALSE)</f>
        <v>71</v>
      </c>
      <c r="J421" s="206">
        <f>ROUND(P$5*'[7]2.생잔모형인구'!$E419,0)</f>
        <v>0</v>
      </c>
      <c r="K421" s="206">
        <f>ROUND(Q$5*'[7]2.생잔모형인구'!$E419,0)</f>
        <v>2</v>
      </c>
      <c r="L421" s="206">
        <f>ROUND(R$5*'[7]2.생잔모형인구'!$E419,0)</f>
        <v>2</v>
      </c>
      <c r="M421" s="206">
        <f>ROUND(S$5*'[7]2.생잔모형인구'!$E419,0)</f>
        <v>4</v>
      </c>
      <c r="N421" s="206">
        <f>ROUND(T$5*'[7]2.생잔모형인구'!$E419,0)</f>
        <v>4</v>
      </c>
      <c r="O421" s="206">
        <f>ROUND(U$5*'[7]2.생잔모형인구'!$E419,0)</f>
        <v>4</v>
      </c>
      <c r="P421" s="204">
        <v>0</v>
      </c>
      <c r="Q421" s="204"/>
      <c r="R421" s="206">
        <f>IF(ISERROR(VLOOKUP($C421,'2.사회적인구 행정구역별 집계'!$C$6:$M$73,2,FALSE)),0,(VLOOKUP($C421,'2.사회적인구 행정구역별 집계'!$C$6:$M$73,8,FALSE)-VLOOKUP($C421,'2.사회적인구 행정구역별 집계'!$C$6:$M$73,3,FALSE)))</f>
        <v>0</v>
      </c>
      <c r="S421" s="206">
        <f>IF(ISERROR(VLOOKUP($C421,'2.사회적인구 행정구역별 집계'!$C$6:$M$73,2,FALSE)),0,(VLOOKUP($C421,'2.사회적인구 행정구역별 집계'!$C$6:$M$73,9,FALSE)-VLOOKUP($C421,'2.사회적인구 행정구역별 집계'!$C$6:$M$73,4,FALSE)))</f>
        <v>0</v>
      </c>
      <c r="T421" s="206">
        <f>IF(ISERROR(VLOOKUP($C421,'2.사회적인구 행정구역별 집계'!$C$6:$M$73,2,FALSE)),0,(VLOOKUP($C421,'2.사회적인구 행정구역별 집계'!$C$6:$M$73,10,FALSE)-VLOOKUP($C421,'2.사회적인구 행정구역별 집계'!$C$6:$M$73,5,FALSE)))</f>
        <v>0</v>
      </c>
      <c r="U421" s="206">
        <f>IF(ISERROR(VLOOKUP($C421,'2.사회적인구 행정구역별 집계'!$C$6:$M$73,2,FALSE)),0,(VLOOKUP($C421,'2.사회적인구 행정구역별 집계'!$C$6:$M$73,11,FALSE)-VLOOKUP($C421,'2.사회적인구 행정구역별 집계'!$C$6:$M$73,6,FALSE)))</f>
        <v>0</v>
      </c>
      <c r="V421" s="189">
        <f t="shared" si="226"/>
        <v>66</v>
      </c>
      <c r="W421" s="189">
        <f t="shared" si="227"/>
        <v>66</v>
      </c>
      <c r="X421" s="189">
        <f t="shared" si="227"/>
        <v>65</v>
      </c>
      <c r="Y421" s="189">
        <f t="shared" si="228"/>
        <v>64</v>
      </c>
      <c r="Z421" s="189">
        <f t="shared" si="229"/>
        <v>66</v>
      </c>
      <c r="AA421" s="189">
        <f t="shared" si="230"/>
        <v>67</v>
      </c>
    </row>
    <row r="422" spans="1:27" ht="18" customHeight="1">
      <c r="A422" s="194" t="s">
        <v>1526</v>
      </c>
      <c r="B422" s="194" t="s">
        <v>1529</v>
      </c>
      <c r="C422" s="197" t="s">
        <v>533</v>
      </c>
      <c r="D422" s="192">
        <f>VLOOKUP($C422,'[7]2.생잔모형인구'!$C$5:$J$499,2,FALSE)</f>
        <v>241</v>
      </c>
      <c r="E422" s="201">
        <f>VLOOKUP($C422,'[7]2.생잔모형인구'!$C$5:$J$499,4,FALSE)</f>
        <v>248</v>
      </c>
      <c r="F422" s="201">
        <f>VLOOKUP($C422,'[7]2.생잔모형인구'!$C$5:$J$499,5,FALSE)</f>
        <v>244</v>
      </c>
      <c r="G422" s="201">
        <f>VLOOKUP($C422,'[7]2.생잔모형인구'!$C$5:$J$499,6,FALSE)</f>
        <v>249</v>
      </c>
      <c r="H422" s="201">
        <f>VLOOKUP($C422,'[7]2.생잔모형인구'!$C$5:$J$499,7,FALSE)</f>
        <v>255</v>
      </c>
      <c r="I422" s="201">
        <f>VLOOKUP($C422,'[7]2.생잔모형인구'!$C$5:$J$499,8,FALSE)</f>
        <v>259</v>
      </c>
      <c r="J422" s="206">
        <f>ROUND(P$5*'[7]2.생잔모형인구'!$E420,0)</f>
        <v>0</v>
      </c>
      <c r="K422" s="206">
        <f>ROUND(Q$5*'[7]2.생잔모형인구'!$E420,0)</f>
        <v>6</v>
      </c>
      <c r="L422" s="206">
        <f>ROUND(R$5*'[7]2.생잔모형인구'!$E420,0)</f>
        <v>6</v>
      </c>
      <c r="M422" s="206">
        <f>ROUND(S$5*'[7]2.생잔모형인구'!$E420,0)</f>
        <v>14</v>
      </c>
      <c r="N422" s="206">
        <f>ROUND(T$5*'[7]2.생잔모형인구'!$E420,0)</f>
        <v>14</v>
      </c>
      <c r="O422" s="206">
        <f>ROUND(U$5*'[7]2.생잔모형인구'!$E420,0)</f>
        <v>14</v>
      </c>
      <c r="P422" s="204">
        <v>0</v>
      </c>
      <c r="Q422" s="204"/>
      <c r="R422" s="206">
        <f>IF(ISERROR(VLOOKUP($C422,'2.사회적인구 행정구역별 집계'!$C$6:$M$73,2,FALSE)),0,(VLOOKUP($C422,'2.사회적인구 행정구역별 집계'!$C$6:$M$73,8,FALSE)-VLOOKUP($C422,'2.사회적인구 행정구역별 집계'!$C$6:$M$73,3,FALSE)))</f>
        <v>0</v>
      </c>
      <c r="S422" s="206">
        <f>IF(ISERROR(VLOOKUP($C422,'2.사회적인구 행정구역별 집계'!$C$6:$M$73,2,FALSE)),0,(VLOOKUP($C422,'2.사회적인구 행정구역별 집계'!$C$6:$M$73,9,FALSE)-VLOOKUP($C422,'2.사회적인구 행정구역별 집계'!$C$6:$M$73,4,FALSE)))</f>
        <v>0</v>
      </c>
      <c r="T422" s="206">
        <f>IF(ISERROR(VLOOKUP($C422,'2.사회적인구 행정구역별 집계'!$C$6:$M$73,2,FALSE)),0,(VLOOKUP($C422,'2.사회적인구 행정구역별 집계'!$C$6:$M$73,10,FALSE)-VLOOKUP($C422,'2.사회적인구 행정구역별 집계'!$C$6:$M$73,5,FALSE)))</f>
        <v>0</v>
      </c>
      <c r="U422" s="206">
        <f>IF(ISERROR(VLOOKUP($C422,'2.사회적인구 행정구역별 집계'!$C$6:$M$73,2,FALSE)),0,(VLOOKUP($C422,'2.사회적인구 행정구역별 집계'!$C$6:$M$73,11,FALSE)-VLOOKUP($C422,'2.사회적인구 행정구역별 집계'!$C$6:$M$73,6,FALSE)))</f>
        <v>0</v>
      </c>
      <c r="V422" s="189">
        <f t="shared" si="226"/>
        <v>241</v>
      </c>
      <c r="W422" s="189">
        <f t="shared" si="227"/>
        <v>242</v>
      </c>
      <c r="X422" s="189">
        <f t="shared" si="227"/>
        <v>238</v>
      </c>
      <c r="Y422" s="189">
        <f t="shared" si="228"/>
        <v>235</v>
      </c>
      <c r="Z422" s="189">
        <f t="shared" si="229"/>
        <v>241</v>
      </c>
      <c r="AA422" s="189">
        <f t="shared" si="230"/>
        <v>245</v>
      </c>
    </row>
    <row r="423" spans="1:27" ht="18" customHeight="1">
      <c r="A423" s="194" t="s">
        <v>1526</v>
      </c>
      <c r="B423" s="194" t="s">
        <v>1529</v>
      </c>
      <c r="C423" s="197" t="s">
        <v>534</v>
      </c>
      <c r="D423" s="192">
        <f>VLOOKUP($C423,'[7]2.생잔모형인구'!$C$5:$J$499,2,FALSE)</f>
        <v>163</v>
      </c>
      <c r="E423" s="201">
        <f>VLOOKUP($C423,'[7]2.생잔모형인구'!$C$5:$J$499,4,FALSE)</f>
        <v>167</v>
      </c>
      <c r="F423" s="201">
        <f>VLOOKUP($C423,'[7]2.생잔모형인구'!$C$5:$J$499,5,FALSE)</f>
        <v>165</v>
      </c>
      <c r="G423" s="201">
        <f>VLOOKUP($C423,'[7]2.생잔모형인구'!$C$5:$J$499,6,FALSE)</f>
        <v>168</v>
      </c>
      <c r="H423" s="201">
        <f>VLOOKUP($C423,'[7]2.생잔모형인구'!$C$5:$J$499,7,FALSE)</f>
        <v>172</v>
      </c>
      <c r="I423" s="201">
        <f>VLOOKUP($C423,'[7]2.생잔모형인구'!$C$5:$J$499,8,FALSE)</f>
        <v>175</v>
      </c>
      <c r="J423" s="206">
        <f>ROUND(P$5*'[7]2.생잔모형인구'!$E421,0)</f>
        <v>0</v>
      </c>
      <c r="K423" s="206">
        <f>ROUND(Q$5*'[7]2.생잔모형인구'!$E421,0)</f>
        <v>4</v>
      </c>
      <c r="L423" s="206">
        <f>ROUND(R$5*'[7]2.생잔모형인구'!$E421,0)</f>
        <v>4</v>
      </c>
      <c r="M423" s="206">
        <f>ROUND(S$5*'[7]2.생잔모형인구'!$E421,0)</f>
        <v>9</v>
      </c>
      <c r="N423" s="206">
        <f>ROUND(T$5*'[7]2.생잔모형인구'!$E421,0)</f>
        <v>9</v>
      </c>
      <c r="O423" s="206">
        <f>ROUND(U$5*'[7]2.생잔모형인구'!$E421,0)</f>
        <v>9</v>
      </c>
      <c r="P423" s="204">
        <v>0</v>
      </c>
      <c r="Q423" s="204"/>
      <c r="R423" s="206">
        <f>IF(ISERROR(VLOOKUP($C423,'2.사회적인구 행정구역별 집계'!$C$6:$M$73,2,FALSE)),0,(VLOOKUP($C423,'2.사회적인구 행정구역별 집계'!$C$6:$M$73,8,FALSE)-VLOOKUP($C423,'2.사회적인구 행정구역별 집계'!$C$6:$M$73,3,FALSE)))</f>
        <v>0</v>
      </c>
      <c r="S423" s="206">
        <f>IF(ISERROR(VLOOKUP($C423,'2.사회적인구 행정구역별 집계'!$C$6:$M$73,2,FALSE)),0,(VLOOKUP($C423,'2.사회적인구 행정구역별 집계'!$C$6:$M$73,9,FALSE)-VLOOKUP($C423,'2.사회적인구 행정구역별 집계'!$C$6:$M$73,4,FALSE)))</f>
        <v>0</v>
      </c>
      <c r="T423" s="206">
        <f>IF(ISERROR(VLOOKUP($C423,'2.사회적인구 행정구역별 집계'!$C$6:$M$73,2,FALSE)),0,(VLOOKUP($C423,'2.사회적인구 행정구역별 집계'!$C$6:$M$73,10,FALSE)-VLOOKUP($C423,'2.사회적인구 행정구역별 집계'!$C$6:$M$73,5,FALSE)))</f>
        <v>0</v>
      </c>
      <c r="U423" s="206">
        <f>IF(ISERROR(VLOOKUP($C423,'2.사회적인구 행정구역별 집계'!$C$6:$M$73,2,FALSE)),0,(VLOOKUP($C423,'2.사회적인구 행정구역별 집계'!$C$6:$M$73,11,FALSE)-VLOOKUP($C423,'2.사회적인구 행정구역별 집계'!$C$6:$M$73,6,FALSE)))</f>
        <v>0</v>
      </c>
      <c r="V423" s="189">
        <f t="shared" si="226"/>
        <v>163</v>
      </c>
      <c r="W423" s="189">
        <f t="shared" si="227"/>
        <v>163</v>
      </c>
      <c r="X423" s="189">
        <f t="shared" si="227"/>
        <v>161</v>
      </c>
      <c r="Y423" s="189">
        <f t="shared" si="228"/>
        <v>159</v>
      </c>
      <c r="Z423" s="189">
        <f t="shared" si="229"/>
        <v>163</v>
      </c>
      <c r="AA423" s="189">
        <f t="shared" si="230"/>
        <v>166</v>
      </c>
    </row>
    <row r="424" spans="1:27" ht="18" customHeight="1">
      <c r="A424" s="194" t="s">
        <v>1526</v>
      </c>
      <c r="B424" s="194" t="s">
        <v>1529</v>
      </c>
      <c r="C424" s="197" t="s">
        <v>535</v>
      </c>
      <c r="D424" s="192">
        <f>VLOOKUP($C424,'[7]2.생잔모형인구'!$C$5:$J$499,2,FALSE)</f>
        <v>107</v>
      </c>
      <c r="E424" s="201">
        <f>VLOOKUP($C424,'[7]2.생잔모형인구'!$C$5:$J$499,4,FALSE)</f>
        <v>110</v>
      </c>
      <c r="F424" s="201">
        <f>VLOOKUP($C424,'[7]2.생잔모형인구'!$C$5:$J$499,5,FALSE)</f>
        <v>108</v>
      </c>
      <c r="G424" s="201">
        <f>VLOOKUP($C424,'[7]2.생잔모형인구'!$C$5:$J$499,6,FALSE)</f>
        <v>111</v>
      </c>
      <c r="H424" s="201">
        <f>VLOOKUP($C424,'[7]2.생잔모형인구'!$C$5:$J$499,7,FALSE)</f>
        <v>113</v>
      </c>
      <c r="I424" s="201">
        <f>VLOOKUP($C424,'[7]2.생잔모형인구'!$C$5:$J$499,8,FALSE)</f>
        <v>115</v>
      </c>
      <c r="J424" s="206">
        <f>ROUND(P$5*'[7]2.생잔모형인구'!$E422,0)</f>
        <v>0</v>
      </c>
      <c r="K424" s="206">
        <f>ROUND(Q$5*'[7]2.생잔모형인구'!$E422,0)</f>
        <v>3</v>
      </c>
      <c r="L424" s="206">
        <f>ROUND(R$5*'[7]2.생잔모형인구'!$E422,0)</f>
        <v>3</v>
      </c>
      <c r="M424" s="206">
        <f>ROUND(S$5*'[7]2.생잔모형인구'!$E422,0)</f>
        <v>6</v>
      </c>
      <c r="N424" s="206">
        <f>ROUND(T$5*'[7]2.생잔모형인구'!$E422,0)</f>
        <v>6</v>
      </c>
      <c r="O424" s="206">
        <f>ROUND(U$5*'[7]2.생잔모형인구'!$E422,0)</f>
        <v>6</v>
      </c>
      <c r="P424" s="204">
        <v>0</v>
      </c>
      <c r="Q424" s="204"/>
      <c r="R424" s="206">
        <f>IF(ISERROR(VLOOKUP($C424,'2.사회적인구 행정구역별 집계'!$C$6:$M$73,2,FALSE)),0,(VLOOKUP($C424,'2.사회적인구 행정구역별 집계'!$C$6:$M$73,8,FALSE)-VLOOKUP($C424,'2.사회적인구 행정구역별 집계'!$C$6:$M$73,3,FALSE)))</f>
        <v>0</v>
      </c>
      <c r="S424" s="206">
        <f>IF(ISERROR(VLOOKUP($C424,'2.사회적인구 행정구역별 집계'!$C$6:$M$73,2,FALSE)),0,(VLOOKUP($C424,'2.사회적인구 행정구역별 집계'!$C$6:$M$73,9,FALSE)-VLOOKUP($C424,'2.사회적인구 행정구역별 집계'!$C$6:$M$73,4,FALSE)))</f>
        <v>0</v>
      </c>
      <c r="T424" s="206">
        <f>IF(ISERROR(VLOOKUP($C424,'2.사회적인구 행정구역별 집계'!$C$6:$M$73,2,FALSE)),0,(VLOOKUP($C424,'2.사회적인구 행정구역별 집계'!$C$6:$M$73,10,FALSE)-VLOOKUP($C424,'2.사회적인구 행정구역별 집계'!$C$6:$M$73,5,FALSE)))</f>
        <v>0</v>
      </c>
      <c r="U424" s="206">
        <f>IF(ISERROR(VLOOKUP($C424,'2.사회적인구 행정구역별 집계'!$C$6:$M$73,2,FALSE)),0,(VLOOKUP($C424,'2.사회적인구 행정구역별 집계'!$C$6:$M$73,11,FALSE)-VLOOKUP($C424,'2.사회적인구 행정구역별 집계'!$C$6:$M$73,6,FALSE)))</f>
        <v>0</v>
      </c>
      <c r="V424" s="189">
        <f t="shared" si="226"/>
        <v>107</v>
      </c>
      <c r="W424" s="189">
        <f t="shared" si="227"/>
        <v>107</v>
      </c>
      <c r="X424" s="189">
        <f t="shared" si="227"/>
        <v>105</v>
      </c>
      <c r="Y424" s="189">
        <f t="shared" si="228"/>
        <v>105</v>
      </c>
      <c r="Z424" s="189">
        <f t="shared" si="229"/>
        <v>107</v>
      </c>
      <c r="AA424" s="189">
        <f t="shared" si="230"/>
        <v>109</v>
      </c>
    </row>
    <row r="425" spans="1:27" ht="18" customHeight="1">
      <c r="A425" s="194" t="s">
        <v>1526</v>
      </c>
      <c r="B425" s="194" t="s">
        <v>1530</v>
      </c>
      <c r="C425" s="197" t="s">
        <v>536</v>
      </c>
      <c r="D425" s="192">
        <f>VLOOKUP($C425,'[7]2.생잔모형인구'!$C$5:$J$499,2,FALSE)</f>
        <v>176</v>
      </c>
      <c r="E425" s="201">
        <f>VLOOKUP($C425,'[7]2.생잔모형인구'!$C$5:$J$499,4,FALSE)</f>
        <v>181</v>
      </c>
      <c r="F425" s="201">
        <f>VLOOKUP($C425,'[7]2.생잔모형인구'!$C$5:$J$499,5,FALSE)</f>
        <v>178</v>
      </c>
      <c r="G425" s="201">
        <f>VLOOKUP($C425,'[7]2.생잔모형인구'!$C$5:$J$499,6,FALSE)</f>
        <v>182</v>
      </c>
      <c r="H425" s="201">
        <f>VLOOKUP($C425,'[7]2.생잔모형인구'!$C$5:$J$499,7,FALSE)</f>
        <v>186</v>
      </c>
      <c r="I425" s="201">
        <f>VLOOKUP($C425,'[7]2.생잔모형인구'!$C$5:$J$499,8,FALSE)</f>
        <v>189</v>
      </c>
      <c r="J425" s="206">
        <f>ROUND(P$5*'[7]2.생잔모형인구'!$E423,0)</f>
        <v>0</v>
      </c>
      <c r="K425" s="206">
        <f>ROUND(Q$5*'[7]2.생잔모형인구'!$E423,0)</f>
        <v>5</v>
      </c>
      <c r="L425" s="206">
        <f>ROUND(R$5*'[7]2.생잔모형인구'!$E423,0)</f>
        <v>5</v>
      </c>
      <c r="M425" s="206">
        <f>ROUND(S$5*'[7]2.생잔모형인구'!$E423,0)</f>
        <v>10</v>
      </c>
      <c r="N425" s="206">
        <f>ROUND(T$5*'[7]2.생잔모형인구'!$E423,0)</f>
        <v>10</v>
      </c>
      <c r="O425" s="206">
        <f>ROUND(U$5*'[7]2.생잔모형인구'!$E423,0)</f>
        <v>10</v>
      </c>
      <c r="P425" s="204">
        <v>0</v>
      </c>
      <c r="Q425" s="204"/>
      <c r="R425" s="206">
        <f>IF(ISERROR(VLOOKUP($C425,'2.사회적인구 행정구역별 집계'!$C$6:$M$73,2,FALSE)),0,(VLOOKUP($C425,'2.사회적인구 행정구역별 집계'!$C$6:$M$73,8,FALSE)-VLOOKUP($C425,'2.사회적인구 행정구역별 집계'!$C$6:$M$73,3,FALSE)))</f>
        <v>0</v>
      </c>
      <c r="S425" s="206">
        <f>IF(ISERROR(VLOOKUP($C425,'2.사회적인구 행정구역별 집계'!$C$6:$M$73,2,FALSE)),0,(VLOOKUP($C425,'2.사회적인구 행정구역별 집계'!$C$6:$M$73,9,FALSE)-VLOOKUP($C425,'2.사회적인구 행정구역별 집계'!$C$6:$M$73,4,FALSE)))</f>
        <v>0</v>
      </c>
      <c r="T425" s="206">
        <f>IF(ISERROR(VLOOKUP($C425,'2.사회적인구 행정구역별 집계'!$C$6:$M$73,2,FALSE)),0,(VLOOKUP($C425,'2.사회적인구 행정구역별 집계'!$C$6:$M$73,10,FALSE)-VLOOKUP($C425,'2.사회적인구 행정구역별 집계'!$C$6:$M$73,5,FALSE)))</f>
        <v>0</v>
      </c>
      <c r="U425" s="206">
        <f>IF(ISERROR(VLOOKUP($C425,'2.사회적인구 행정구역별 집계'!$C$6:$M$73,2,FALSE)),0,(VLOOKUP($C425,'2.사회적인구 행정구역별 집계'!$C$6:$M$73,11,FALSE)-VLOOKUP($C425,'2.사회적인구 행정구역별 집계'!$C$6:$M$73,6,FALSE)))</f>
        <v>0</v>
      </c>
      <c r="V425" s="189">
        <f t="shared" si="226"/>
        <v>176</v>
      </c>
      <c r="W425" s="189">
        <f t="shared" si="227"/>
        <v>176</v>
      </c>
      <c r="X425" s="189">
        <f t="shared" si="227"/>
        <v>173</v>
      </c>
      <c r="Y425" s="189">
        <f t="shared" si="228"/>
        <v>172</v>
      </c>
      <c r="Z425" s="189">
        <f t="shared" si="229"/>
        <v>176</v>
      </c>
      <c r="AA425" s="189">
        <f t="shared" si="230"/>
        <v>179</v>
      </c>
    </row>
    <row r="426" spans="1:27" ht="18" customHeight="1">
      <c r="A426" s="194" t="s">
        <v>1526</v>
      </c>
      <c r="B426" s="194" t="s">
        <v>1530</v>
      </c>
      <c r="C426" s="197" t="s">
        <v>537</v>
      </c>
      <c r="D426" s="192">
        <f>VLOOKUP($C426,'[7]2.생잔모형인구'!$C$5:$J$499,2,FALSE)</f>
        <v>74</v>
      </c>
      <c r="E426" s="201">
        <f>VLOOKUP($C426,'[7]2.생잔모형인구'!$C$5:$J$499,4,FALSE)</f>
        <v>76</v>
      </c>
      <c r="F426" s="201">
        <f>VLOOKUP($C426,'[7]2.생잔모형인구'!$C$5:$J$499,5,FALSE)</f>
        <v>75</v>
      </c>
      <c r="G426" s="201">
        <f>VLOOKUP($C426,'[7]2.생잔모형인구'!$C$5:$J$499,6,FALSE)</f>
        <v>76</v>
      </c>
      <c r="H426" s="201">
        <f>VLOOKUP($C426,'[7]2.생잔모형인구'!$C$5:$J$499,7,FALSE)</f>
        <v>78</v>
      </c>
      <c r="I426" s="201">
        <f>VLOOKUP($C426,'[7]2.생잔모형인구'!$C$5:$J$499,8,FALSE)</f>
        <v>80</v>
      </c>
      <c r="J426" s="206">
        <f>ROUND(P$5*'[7]2.생잔모형인구'!$E424,0)</f>
        <v>0</v>
      </c>
      <c r="K426" s="206">
        <f>ROUND(Q$5*'[7]2.생잔모형인구'!$E424,0)</f>
        <v>2</v>
      </c>
      <c r="L426" s="206">
        <f>ROUND(R$5*'[7]2.생잔모형인구'!$E424,0)</f>
        <v>2</v>
      </c>
      <c r="M426" s="206">
        <f>ROUND(S$5*'[7]2.생잔모형인구'!$E424,0)</f>
        <v>4</v>
      </c>
      <c r="N426" s="206">
        <f>ROUND(T$5*'[7]2.생잔모형인구'!$E424,0)</f>
        <v>4</v>
      </c>
      <c r="O426" s="206">
        <f>ROUND(U$5*'[7]2.생잔모형인구'!$E424,0)</f>
        <v>4</v>
      </c>
      <c r="P426" s="204">
        <v>0</v>
      </c>
      <c r="Q426" s="204"/>
      <c r="R426" s="206">
        <f>IF(ISERROR(VLOOKUP($C426,'2.사회적인구 행정구역별 집계'!$C$6:$M$73,2,FALSE)),0,(VLOOKUP($C426,'2.사회적인구 행정구역별 집계'!$C$6:$M$73,8,FALSE)-VLOOKUP($C426,'2.사회적인구 행정구역별 집계'!$C$6:$M$73,3,FALSE)))</f>
        <v>0</v>
      </c>
      <c r="S426" s="206">
        <f>IF(ISERROR(VLOOKUP($C426,'2.사회적인구 행정구역별 집계'!$C$6:$M$73,2,FALSE)),0,(VLOOKUP($C426,'2.사회적인구 행정구역별 집계'!$C$6:$M$73,9,FALSE)-VLOOKUP($C426,'2.사회적인구 행정구역별 집계'!$C$6:$M$73,4,FALSE)))</f>
        <v>0</v>
      </c>
      <c r="T426" s="206">
        <f>IF(ISERROR(VLOOKUP($C426,'2.사회적인구 행정구역별 집계'!$C$6:$M$73,2,FALSE)),0,(VLOOKUP($C426,'2.사회적인구 행정구역별 집계'!$C$6:$M$73,10,FALSE)-VLOOKUP($C426,'2.사회적인구 행정구역별 집계'!$C$6:$M$73,5,FALSE)))</f>
        <v>0</v>
      </c>
      <c r="U426" s="206">
        <f>IF(ISERROR(VLOOKUP($C426,'2.사회적인구 행정구역별 집계'!$C$6:$M$73,2,FALSE)),0,(VLOOKUP($C426,'2.사회적인구 행정구역별 집계'!$C$6:$M$73,11,FALSE)-VLOOKUP($C426,'2.사회적인구 행정구역별 집계'!$C$6:$M$73,6,FALSE)))</f>
        <v>0</v>
      </c>
      <c r="V426" s="189">
        <f t="shared" si="226"/>
        <v>74</v>
      </c>
      <c r="W426" s="189">
        <f t="shared" si="227"/>
        <v>74</v>
      </c>
      <c r="X426" s="189">
        <f t="shared" si="227"/>
        <v>73</v>
      </c>
      <c r="Y426" s="189">
        <f t="shared" si="228"/>
        <v>72</v>
      </c>
      <c r="Z426" s="189">
        <f t="shared" si="229"/>
        <v>74</v>
      </c>
      <c r="AA426" s="189">
        <f t="shared" si="230"/>
        <v>76</v>
      </c>
    </row>
    <row r="427" spans="1:27" ht="18" customHeight="1">
      <c r="A427" s="194" t="s">
        <v>1526</v>
      </c>
      <c r="B427" s="194" t="s">
        <v>1375</v>
      </c>
      <c r="C427" s="197" t="s">
        <v>238</v>
      </c>
      <c r="D427" s="192">
        <f>VLOOKUP($C427,'[7]2.생잔모형인구'!$C$5:$J$499,2,FALSE)</f>
        <v>148</v>
      </c>
      <c r="E427" s="201">
        <f>VLOOKUP($C427,'[7]2.생잔모형인구'!$C$5:$J$499,4,FALSE)</f>
        <v>152</v>
      </c>
      <c r="F427" s="201">
        <f>VLOOKUP($C427,'[7]2.생잔모형인구'!$C$5:$J$499,5,FALSE)</f>
        <v>150</v>
      </c>
      <c r="G427" s="201">
        <f>VLOOKUP($C427,'[7]2.생잔모형인구'!$C$5:$J$499,6,FALSE)</f>
        <v>153</v>
      </c>
      <c r="H427" s="201">
        <f>VLOOKUP($C427,'[7]2.생잔모형인구'!$C$5:$J$499,7,FALSE)</f>
        <v>156</v>
      </c>
      <c r="I427" s="201">
        <f>VLOOKUP($C427,'[7]2.생잔모형인구'!$C$5:$J$499,8,FALSE)</f>
        <v>159</v>
      </c>
      <c r="J427" s="206">
        <f>ROUND(P$5*'[7]2.생잔모형인구'!$E425,0)</f>
        <v>0</v>
      </c>
      <c r="K427" s="206">
        <f>ROUND(Q$5*'[7]2.생잔모형인구'!$E425,0)</f>
        <v>4</v>
      </c>
      <c r="L427" s="206">
        <f>ROUND(R$5*'[7]2.생잔모형인구'!$E425,0)</f>
        <v>4</v>
      </c>
      <c r="M427" s="206">
        <f>ROUND(S$5*'[7]2.생잔모형인구'!$E425,0)</f>
        <v>8</v>
      </c>
      <c r="N427" s="206">
        <f>ROUND(T$5*'[7]2.생잔모형인구'!$E425,0)</f>
        <v>8</v>
      </c>
      <c r="O427" s="206">
        <f>ROUND(U$5*'[7]2.생잔모형인구'!$E425,0)</f>
        <v>8</v>
      </c>
      <c r="P427" s="204">
        <v>0</v>
      </c>
      <c r="Q427" s="204"/>
      <c r="R427" s="206">
        <f>IF(ISERROR(VLOOKUP($C427,'2.사회적인구 행정구역별 집계'!$C$6:$M$73,2,FALSE)),0,(VLOOKUP($C427,'2.사회적인구 행정구역별 집계'!$C$6:$M$73,8,FALSE)-VLOOKUP($C427,'2.사회적인구 행정구역별 집계'!$C$6:$M$73,3,FALSE)))</f>
        <v>0</v>
      </c>
      <c r="S427" s="206">
        <f>IF(ISERROR(VLOOKUP($C427,'2.사회적인구 행정구역별 집계'!$C$6:$M$73,2,FALSE)),0,(VLOOKUP($C427,'2.사회적인구 행정구역별 집계'!$C$6:$M$73,9,FALSE)-VLOOKUP($C427,'2.사회적인구 행정구역별 집계'!$C$6:$M$73,4,FALSE)))</f>
        <v>0</v>
      </c>
      <c r="T427" s="206">
        <f>IF(ISERROR(VLOOKUP($C427,'2.사회적인구 행정구역별 집계'!$C$6:$M$73,2,FALSE)),0,(VLOOKUP($C427,'2.사회적인구 행정구역별 집계'!$C$6:$M$73,10,FALSE)-VLOOKUP($C427,'2.사회적인구 행정구역별 집계'!$C$6:$M$73,5,FALSE)))</f>
        <v>0</v>
      </c>
      <c r="U427" s="206">
        <f>IF(ISERROR(VLOOKUP($C427,'2.사회적인구 행정구역별 집계'!$C$6:$M$73,2,FALSE)),0,(VLOOKUP($C427,'2.사회적인구 행정구역별 집계'!$C$6:$M$73,11,FALSE)-VLOOKUP($C427,'2.사회적인구 행정구역별 집계'!$C$6:$M$73,6,FALSE)))</f>
        <v>0</v>
      </c>
      <c r="V427" s="189">
        <f t="shared" si="226"/>
        <v>148</v>
      </c>
      <c r="W427" s="189">
        <f t="shared" si="227"/>
        <v>148</v>
      </c>
      <c r="X427" s="189">
        <f t="shared" si="227"/>
        <v>146</v>
      </c>
      <c r="Y427" s="189">
        <f t="shared" si="228"/>
        <v>145</v>
      </c>
      <c r="Z427" s="189">
        <f t="shared" si="229"/>
        <v>148</v>
      </c>
      <c r="AA427" s="189">
        <f t="shared" si="230"/>
        <v>151</v>
      </c>
    </row>
    <row r="428" spans="1:27" ht="18" customHeight="1">
      <c r="A428" s="194" t="s">
        <v>1526</v>
      </c>
      <c r="B428" s="194" t="s">
        <v>1375</v>
      </c>
      <c r="C428" s="197" t="s">
        <v>239</v>
      </c>
      <c r="D428" s="192">
        <f>VLOOKUP($C428,'[7]2.생잔모형인구'!$C$5:$J$499,2,FALSE)</f>
        <v>180</v>
      </c>
      <c r="E428" s="201">
        <f>VLOOKUP($C428,'[7]2.생잔모형인구'!$C$5:$J$499,4,FALSE)</f>
        <v>185</v>
      </c>
      <c r="F428" s="201">
        <f>VLOOKUP($C428,'[7]2.생잔모형인구'!$C$5:$J$499,5,FALSE)</f>
        <v>182</v>
      </c>
      <c r="G428" s="201">
        <f>VLOOKUP($C428,'[7]2.생잔모형인구'!$C$5:$J$499,6,FALSE)</f>
        <v>186</v>
      </c>
      <c r="H428" s="201">
        <f>VLOOKUP($C428,'[7]2.생잔모형인구'!$C$5:$J$499,7,FALSE)</f>
        <v>190</v>
      </c>
      <c r="I428" s="201">
        <f>VLOOKUP($C428,'[7]2.생잔모형인구'!$C$5:$J$499,8,FALSE)</f>
        <v>193</v>
      </c>
      <c r="J428" s="206">
        <f>ROUND(P$5*'[7]2.생잔모형인구'!$E426,0)</f>
        <v>0</v>
      </c>
      <c r="K428" s="206">
        <f>ROUND(Q$5*'[7]2.생잔모형인구'!$E426,0)</f>
        <v>5</v>
      </c>
      <c r="L428" s="206">
        <f>ROUND(R$5*'[7]2.생잔모형인구'!$E426,0)</f>
        <v>5</v>
      </c>
      <c r="M428" s="206">
        <f>ROUND(S$5*'[7]2.생잔모형인구'!$E426,0)</f>
        <v>10</v>
      </c>
      <c r="N428" s="206">
        <f>ROUND(T$5*'[7]2.생잔모형인구'!$E426,0)</f>
        <v>10</v>
      </c>
      <c r="O428" s="206">
        <f>ROUND(U$5*'[7]2.생잔모형인구'!$E426,0)</f>
        <v>10</v>
      </c>
      <c r="P428" s="204">
        <v>0</v>
      </c>
      <c r="Q428" s="204"/>
      <c r="R428" s="206">
        <f>IF(ISERROR(VLOOKUP($C428,'2.사회적인구 행정구역별 집계'!$C$6:$M$73,2,FALSE)),0,(VLOOKUP($C428,'2.사회적인구 행정구역별 집계'!$C$6:$M$73,8,FALSE)-VLOOKUP($C428,'2.사회적인구 행정구역별 집계'!$C$6:$M$73,3,FALSE)))</f>
        <v>0</v>
      </c>
      <c r="S428" s="206">
        <f>IF(ISERROR(VLOOKUP($C428,'2.사회적인구 행정구역별 집계'!$C$6:$M$73,2,FALSE)),0,(VLOOKUP($C428,'2.사회적인구 행정구역별 집계'!$C$6:$M$73,9,FALSE)-VLOOKUP($C428,'2.사회적인구 행정구역별 집계'!$C$6:$M$73,4,FALSE)))</f>
        <v>0</v>
      </c>
      <c r="T428" s="206">
        <f>IF(ISERROR(VLOOKUP($C428,'2.사회적인구 행정구역별 집계'!$C$6:$M$73,2,FALSE)),0,(VLOOKUP($C428,'2.사회적인구 행정구역별 집계'!$C$6:$M$73,10,FALSE)-VLOOKUP($C428,'2.사회적인구 행정구역별 집계'!$C$6:$M$73,5,FALSE)))</f>
        <v>0</v>
      </c>
      <c r="U428" s="206">
        <f>IF(ISERROR(VLOOKUP($C428,'2.사회적인구 행정구역별 집계'!$C$6:$M$73,2,FALSE)),0,(VLOOKUP($C428,'2.사회적인구 행정구역별 집계'!$C$6:$M$73,11,FALSE)-VLOOKUP($C428,'2.사회적인구 행정구역별 집계'!$C$6:$M$73,6,FALSE)))</f>
        <v>0</v>
      </c>
      <c r="V428" s="189">
        <f t="shared" si="226"/>
        <v>180</v>
      </c>
      <c r="W428" s="189">
        <f t="shared" si="227"/>
        <v>180</v>
      </c>
      <c r="X428" s="189">
        <f t="shared" si="227"/>
        <v>177</v>
      </c>
      <c r="Y428" s="189">
        <f t="shared" si="228"/>
        <v>176</v>
      </c>
      <c r="Z428" s="189">
        <f t="shared" si="229"/>
        <v>180</v>
      </c>
      <c r="AA428" s="189">
        <f t="shared" si="230"/>
        <v>183</v>
      </c>
    </row>
    <row r="429" spans="1:27" ht="18" customHeight="1">
      <c r="A429" s="194" t="s">
        <v>1526</v>
      </c>
      <c r="B429" s="194" t="s">
        <v>1531</v>
      </c>
      <c r="C429" s="197" t="s">
        <v>538</v>
      </c>
      <c r="D429" s="192">
        <f>VLOOKUP($C429,'[7]2.생잔모형인구'!$C$5:$J$499,2,FALSE)</f>
        <v>35</v>
      </c>
      <c r="E429" s="201">
        <f>VLOOKUP($C429,'[7]2.생잔모형인구'!$C$5:$J$499,4,FALSE)</f>
        <v>36</v>
      </c>
      <c r="F429" s="201">
        <f>VLOOKUP($C429,'[7]2.생잔모형인구'!$C$5:$J$499,5,FALSE)</f>
        <v>35</v>
      </c>
      <c r="G429" s="201">
        <f>VLOOKUP($C429,'[7]2.생잔모형인구'!$C$5:$J$499,6,FALSE)</f>
        <v>36</v>
      </c>
      <c r="H429" s="201">
        <f>VLOOKUP($C429,'[7]2.생잔모형인구'!$C$5:$J$499,7,FALSE)</f>
        <v>37</v>
      </c>
      <c r="I429" s="201">
        <f>VLOOKUP($C429,'[7]2.생잔모형인구'!$C$5:$J$499,8,FALSE)</f>
        <v>38</v>
      </c>
      <c r="J429" s="206">
        <f>ROUND(P$5*'[7]2.생잔모형인구'!$E427,0)</f>
        <v>0</v>
      </c>
      <c r="K429" s="206">
        <f>ROUND(Q$5*'[7]2.생잔모형인구'!$E427,0)</f>
        <v>1</v>
      </c>
      <c r="L429" s="206">
        <f>ROUND(R$5*'[7]2.생잔모형인구'!$E427,0)</f>
        <v>1</v>
      </c>
      <c r="M429" s="206">
        <f>ROUND(S$5*'[7]2.생잔모형인구'!$E427,0)</f>
        <v>2</v>
      </c>
      <c r="N429" s="206">
        <f>ROUND(T$5*'[7]2.생잔모형인구'!$E427,0)</f>
        <v>2</v>
      </c>
      <c r="O429" s="206">
        <f>ROUND(U$5*'[7]2.생잔모형인구'!$E427,0)</f>
        <v>2</v>
      </c>
      <c r="P429" s="204">
        <v>0</v>
      </c>
      <c r="Q429" s="204"/>
      <c r="R429" s="206">
        <f>IF(ISERROR(VLOOKUP($C429,'2.사회적인구 행정구역별 집계'!$C$6:$M$73,2,FALSE)),0,(VLOOKUP($C429,'2.사회적인구 행정구역별 집계'!$C$6:$M$73,8,FALSE)-VLOOKUP($C429,'2.사회적인구 행정구역별 집계'!$C$6:$M$73,3,FALSE)))</f>
        <v>0</v>
      </c>
      <c r="S429" s="206">
        <f>IF(ISERROR(VLOOKUP($C429,'2.사회적인구 행정구역별 집계'!$C$6:$M$73,2,FALSE)),0,(VLOOKUP($C429,'2.사회적인구 행정구역별 집계'!$C$6:$M$73,9,FALSE)-VLOOKUP($C429,'2.사회적인구 행정구역별 집계'!$C$6:$M$73,4,FALSE)))</f>
        <v>0</v>
      </c>
      <c r="T429" s="206">
        <f>IF(ISERROR(VLOOKUP($C429,'2.사회적인구 행정구역별 집계'!$C$6:$M$73,2,FALSE)),0,(VLOOKUP($C429,'2.사회적인구 행정구역별 집계'!$C$6:$M$73,10,FALSE)-VLOOKUP($C429,'2.사회적인구 행정구역별 집계'!$C$6:$M$73,5,FALSE)))</f>
        <v>0</v>
      </c>
      <c r="U429" s="206">
        <f>IF(ISERROR(VLOOKUP($C429,'2.사회적인구 행정구역별 집계'!$C$6:$M$73,2,FALSE)),0,(VLOOKUP($C429,'2.사회적인구 행정구역별 집계'!$C$6:$M$73,11,FALSE)-VLOOKUP($C429,'2.사회적인구 행정구역별 집계'!$C$6:$M$73,6,FALSE)))</f>
        <v>0</v>
      </c>
      <c r="V429" s="189">
        <f t="shared" si="226"/>
        <v>35</v>
      </c>
      <c r="W429" s="189">
        <f t="shared" si="227"/>
        <v>35</v>
      </c>
      <c r="X429" s="189">
        <f t="shared" si="227"/>
        <v>34</v>
      </c>
      <c r="Y429" s="189">
        <f t="shared" si="228"/>
        <v>34</v>
      </c>
      <c r="Z429" s="189">
        <f t="shared" si="229"/>
        <v>35</v>
      </c>
      <c r="AA429" s="189">
        <f t="shared" si="230"/>
        <v>36</v>
      </c>
    </row>
    <row r="430" spans="1:27" ht="18" customHeight="1">
      <c r="A430" s="194" t="s">
        <v>1526</v>
      </c>
      <c r="B430" s="194" t="s">
        <v>1531</v>
      </c>
      <c r="C430" s="197" t="s">
        <v>539</v>
      </c>
      <c r="D430" s="192">
        <f>VLOOKUP($C430,'[7]2.생잔모형인구'!$C$5:$J$499,2,FALSE)</f>
        <v>40</v>
      </c>
      <c r="E430" s="201">
        <f>VLOOKUP($C430,'[7]2.생잔모형인구'!$C$5:$J$499,4,FALSE)</f>
        <v>41</v>
      </c>
      <c r="F430" s="201">
        <f>VLOOKUP($C430,'[7]2.생잔모형인구'!$C$5:$J$499,5,FALSE)</f>
        <v>40</v>
      </c>
      <c r="G430" s="201">
        <f>VLOOKUP($C430,'[7]2.생잔모형인구'!$C$5:$J$499,6,FALSE)</f>
        <v>41</v>
      </c>
      <c r="H430" s="201">
        <f>VLOOKUP($C430,'[7]2.생잔모형인구'!$C$5:$J$499,7,FALSE)</f>
        <v>42</v>
      </c>
      <c r="I430" s="201">
        <f>VLOOKUP($C430,'[7]2.생잔모형인구'!$C$5:$J$499,8,FALSE)</f>
        <v>43</v>
      </c>
      <c r="J430" s="206">
        <f>ROUND(P$5*'[7]2.생잔모형인구'!$E428,0)</f>
        <v>0</v>
      </c>
      <c r="K430" s="206">
        <f>ROUND(Q$5*'[7]2.생잔모형인구'!$E428,0)</f>
        <v>1</v>
      </c>
      <c r="L430" s="206">
        <f>ROUND(R$5*'[7]2.생잔모형인구'!$E428,0)</f>
        <v>1</v>
      </c>
      <c r="M430" s="206">
        <f>ROUND(S$5*'[7]2.생잔모형인구'!$E428,0)</f>
        <v>2</v>
      </c>
      <c r="N430" s="206">
        <f>ROUND(T$5*'[7]2.생잔모형인구'!$E428,0)</f>
        <v>2</v>
      </c>
      <c r="O430" s="206">
        <f>ROUND(U$5*'[7]2.생잔모형인구'!$E428,0)</f>
        <v>2</v>
      </c>
      <c r="P430" s="204">
        <v>0</v>
      </c>
      <c r="Q430" s="204"/>
      <c r="R430" s="206">
        <f>IF(ISERROR(VLOOKUP($C430,'2.사회적인구 행정구역별 집계'!$C$6:$M$73,2,FALSE)),0,(VLOOKUP($C430,'2.사회적인구 행정구역별 집계'!$C$6:$M$73,8,FALSE)-VLOOKUP($C430,'2.사회적인구 행정구역별 집계'!$C$6:$M$73,3,FALSE)))</f>
        <v>0</v>
      </c>
      <c r="S430" s="206">
        <f>IF(ISERROR(VLOOKUP($C430,'2.사회적인구 행정구역별 집계'!$C$6:$M$73,2,FALSE)),0,(VLOOKUP($C430,'2.사회적인구 행정구역별 집계'!$C$6:$M$73,9,FALSE)-VLOOKUP($C430,'2.사회적인구 행정구역별 집계'!$C$6:$M$73,4,FALSE)))</f>
        <v>0</v>
      </c>
      <c r="T430" s="206">
        <f>IF(ISERROR(VLOOKUP($C430,'2.사회적인구 행정구역별 집계'!$C$6:$M$73,2,FALSE)),0,(VLOOKUP($C430,'2.사회적인구 행정구역별 집계'!$C$6:$M$73,10,FALSE)-VLOOKUP($C430,'2.사회적인구 행정구역별 집계'!$C$6:$M$73,5,FALSE)))</f>
        <v>0</v>
      </c>
      <c r="U430" s="206">
        <f>IF(ISERROR(VLOOKUP($C430,'2.사회적인구 행정구역별 집계'!$C$6:$M$73,2,FALSE)),0,(VLOOKUP($C430,'2.사회적인구 행정구역별 집계'!$C$6:$M$73,11,FALSE)-VLOOKUP($C430,'2.사회적인구 행정구역별 집계'!$C$6:$M$73,6,FALSE)))</f>
        <v>0</v>
      </c>
      <c r="V430" s="189">
        <f t="shared" si="226"/>
        <v>40</v>
      </c>
      <c r="W430" s="189">
        <f t="shared" si="227"/>
        <v>40</v>
      </c>
      <c r="X430" s="189">
        <f t="shared" si="227"/>
        <v>39</v>
      </c>
      <c r="Y430" s="189">
        <f t="shared" si="228"/>
        <v>39</v>
      </c>
      <c r="Z430" s="189">
        <f t="shared" si="229"/>
        <v>40</v>
      </c>
      <c r="AA430" s="189">
        <f t="shared" si="230"/>
        <v>41</v>
      </c>
    </row>
    <row r="431" spans="1:27" ht="18" customHeight="1">
      <c r="A431" s="194" t="s">
        <v>1526</v>
      </c>
      <c r="B431" s="194" t="s">
        <v>1531</v>
      </c>
      <c r="C431" s="197" t="s">
        <v>540</v>
      </c>
      <c r="D431" s="192">
        <f>VLOOKUP($C431,'[7]2.생잔모형인구'!$C$5:$J$499,2,FALSE)</f>
        <v>47</v>
      </c>
      <c r="E431" s="201">
        <f>VLOOKUP($C431,'[7]2.생잔모형인구'!$C$5:$J$499,4,FALSE)</f>
        <v>48</v>
      </c>
      <c r="F431" s="201">
        <f>VLOOKUP($C431,'[7]2.생잔모형인구'!$C$5:$J$499,5,FALSE)</f>
        <v>48</v>
      </c>
      <c r="G431" s="201">
        <f>VLOOKUP($C431,'[7]2.생잔모형인구'!$C$5:$J$499,6,FALSE)</f>
        <v>49</v>
      </c>
      <c r="H431" s="201">
        <f>VLOOKUP($C431,'[7]2.생잔모형인구'!$C$5:$J$499,7,FALSE)</f>
        <v>50</v>
      </c>
      <c r="I431" s="201">
        <f>VLOOKUP($C431,'[7]2.생잔모형인구'!$C$5:$J$499,8,FALSE)</f>
        <v>50</v>
      </c>
      <c r="J431" s="206">
        <f>ROUND(P$5*'[7]2.생잔모형인구'!$E429,0)</f>
        <v>0</v>
      </c>
      <c r="K431" s="206">
        <f>ROUND(Q$5*'[7]2.생잔모형인구'!$E429,0)</f>
        <v>1</v>
      </c>
      <c r="L431" s="206">
        <f>ROUND(R$5*'[7]2.생잔모형인구'!$E429,0)</f>
        <v>1</v>
      </c>
      <c r="M431" s="206">
        <f>ROUND(S$5*'[7]2.생잔모형인구'!$E429,0)</f>
        <v>3</v>
      </c>
      <c r="N431" s="206">
        <f>ROUND(T$5*'[7]2.생잔모형인구'!$E429,0)</f>
        <v>3</v>
      </c>
      <c r="O431" s="206">
        <f>ROUND(U$5*'[7]2.생잔모형인구'!$E429,0)</f>
        <v>3</v>
      </c>
      <c r="P431" s="204">
        <v>0</v>
      </c>
      <c r="Q431" s="204"/>
      <c r="R431" s="206">
        <f>IF(ISERROR(VLOOKUP($C431,'2.사회적인구 행정구역별 집계'!$C$6:$M$73,2,FALSE)),0,(VLOOKUP($C431,'2.사회적인구 행정구역별 집계'!$C$6:$M$73,8,FALSE)-VLOOKUP($C431,'2.사회적인구 행정구역별 집계'!$C$6:$M$73,3,FALSE)))</f>
        <v>0</v>
      </c>
      <c r="S431" s="206">
        <f>IF(ISERROR(VLOOKUP($C431,'2.사회적인구 행정구역별 집계'!$C$6:$M$73,2,FALSE)),0,(VLOOKUP($C431,'2.사회적인구 행정구역별 집계'!$C$6:$M$73,9,FALSE)-VLOOKUP($C431,'2.사회적인구 행정구역별 집계'!$C$6:$M$73,4,FALSE)))</f>
        <v>0</v>
      </c>
      <c r="T431" s="206">
        <f>IF(ISERROR(VLOOKUP($C431,'2.사회적인구 행정구역별 집계'!$C$6:$M$73,2,FALSE)),0,(VLOOKUP($C431,'2.사회적인구 행정구역별 집계'!$C$6:$M$73,10,FALSE)-VLOOKUP($C431,'2.사회적인구 행정구역별 집계'!$C$6:$M$73,5,FALSE)))</f>
        <v>0</v>
      </c>
      <c r="U431" s="206">
        <f>IF(ISERROR(VLOOKUP($C431,'2.사회적인구 행정구역별 집계'!$C$6:$M$73,2,FALSE)),0,(VLOOKUP($C431,'2.사회적인구 행정구역별 집계'!$C$6:$M$73,11,FALSE)-VLOOKUP($C431,'2.사회적인구 행정구역별 집계'!$C$6:$M$73,6,FALSE)))</f>
        <v>0</v>
      </c>
      <c r="V431" s="189">
        <f t="shared" si="226"/>
        <v>47</v>
      </c>
      <c r="W431" s="189">
        <f t="shared" si="227"/>
        <v>47</v>
      </c>
      <c r="X431" s="189">
        <f t="shared" si="227"/>
        <v>47</v>
      </c>
      <c r="Y431" s="189">
        <f t="shared" si="228"/>
        <v>46</v>
      </c>
      <c r="Z431" s="189">
        <f t="shared" si="229"/>
        <v>47</v>
      </c>
      <c r="AA431" s="189">
        <f t="shared" si="230"/>
        <v>47</v>
      </c>
    </row>
    <row r="432" spans="1:27" ht="18" customHeight="1">
      <c r="A432" s="194" t="s">
        <v>1526</v>
      </c>
      <c r="B432" s="194" t="s">
        <v>1531</v>
      </c>
      <c r="C432" s="197" t="s">
        <v>541</v>
      </c>
      <c r="D432" s="192">
        <f>VLOOKUP($C432,'[7]2.생잔모형인구'!$C$5:$J$499,2,FALSE)</f>
        <v>11</v>
      </c>
      <c r="E432" s="201">
        <f>VLOOKUP($C432,'[7]2.생잔모형인구'!$C$5:$J$499,4,FALSE)</f>
        <v>11</v>
      </c>
      <c r="F432" s="201">
        <f>VLOOKUP($C432,'[7]2.생잔모형인구'!$C$5:$J$499,5,FALSE)</f>
        <v>11</v>
      </c>
      <c r="G432" s="201">
        <f>VLOOKUP($C432,'[7]2.생잔모형인구'!$C$5:$J$499,6,FALSE)</f>
        <v>11</v>
      </c>
      <c r="H432" s="201">
        <f>VLOOKUP($C432,'[7]2.생잔모형인구'!$C$5:$J$499,7,FALSE)</f>
        <v>12</v>
      </c>
      <c r="I432" s="201">
        <f>VLOOKUP($C432,'[7]2.생잔모형인구'!$C$5:$J$499,8,FALSE)</f>
        <v>12</v>
      </c>
      <c r="J432" s="206">
        <f>ROUND(P$5*'[7]2.생잔모형인구'!$E430,0)</f>
        <v>0</v>
      </c>
      <c r="K432" s="206">
        <f>ROUND(Q$5*'[7]2.생잔모형인구'!$E430,0)</f>
        <v>0</v>
      </c>
      <c r="L432" s="206">
        <f>ROUND(R$5*'[7]2.생잔모형인구'!$E430,0)</f>
        <v>0</v>
      </c>
      <c r="M432" s="206">
        <f>ROUND(S$5*'[7]2.생잔모형인구'!$E430,0)</f>
        <v>1</v>
      </c>
      <c r="N432" s="206">
        <f>ROUND(T$5*'[7]2.생잔모형인구'!$E430,0)</f>
        <v>1</v>
      </c>
      <c r="O432" s="206">
        <f>ROUND(U$5*'[7]2.생잔모형인구'!$E430,0)</f>
        <v>1</v>
      </c>
      <c r="P432" s="204">
        <v>0</v>
      </c>
      <c r="Q432" s="204"/>
      <c r="R432" s="206">
        <f>IF(ISERROR(VLOOKUP($C432,'2.사회적인구 행정구역별 집계'!$C$6:$M$73,2,FALSE)),0,(VLOOKUP($C432,'2.사회적인구 행정구역별 집계'!$C$6:$M$73,8,FALSE)-VLOOKUP($C432,'2.사회적인구 행정구역별 집계'!$C$6:$M$73,3,FALSE)))</f>
        <v>0</v>
      </c>
      <c r="S432" s="206">
        <f>IF(ISERROR(VLOOKUP($C432,'2.사회적인구 행정구역별 집계'!$C$6:$M$73,2,FALSE)),0,(VLOOKUP($C432,'2.사회적인구 행정구역별 집계'!$C$6:$M$73,9,FALSE)-VLOOKUP($C432,'2.사회적인구 행정구역별 집계'!$C$6:$M$73,4,FALSE)))</f>
        <v>0</v>
      </c>
      <c r="T432" s="206">
        <f>IF(ISERROR(VLOOKUP($C432,'2.사회적인구 행정구역별 집계'!$C$6:$M$73,2,FALSE)),0,(VLOOKUP($C432,'2.사회적인구 행정구역별 집계'!$C$6:$M$73,10,FALSE)-VLOOKUP($C432,'2.사회적인구 행정구역별 집계'!$C$6:$M$73,5,FALSE)))</f>
        <v>0</v>
      </c>
      <c r="U432" s="206">
        <f>IF(ISERROR(VLOOKUP($C432,'2.사회적인구 행정구역별 집계'!$C$6:$M$73,2,FALSE)),0,(VLOOKUP($C432,'2.사회적인구 행정구역별 집계'!$C$6:$M$73,11,FALSE)-VLOOKUP($C432,'2.사회적인구 행정구역별 집계'!$C$6:$M$73,6,FALSE)))</f>
        <v>0</v>
      </c>
      <c r="V432" s="189">
        <f t="shared" si="226"/>
        <v>11</v>
      </c>
      <c r="W432" s="189">
        <f t="shared" si="227"/>
        <v>11</v>
      </c>
      <c r="X432" s="189">
        <f t="shared" si="227"/>
        <v>11</v>
      </c>
      <c r="Y432" s="189">
        <f t="shared" si="228"/>
        <v>10</v>
      </c>
      <c r="Z432" s="189">
        <f t="shared" si="229"/>
        <v>11</v>
      </c>
      <c r="AA432" s="189">
        <f t="shared" si="230"/>
        <v>11</v>
      </c>
    </row>
    <row r="433" spans="1:27" ht="18" customHeight="1">
      <c r="A433" s="194" t="s">
        <v>1526</v>
      </c>
      <c r="B433" s="194" t="s">
        <v>1531</v>
      </c>
      <c r="C433" s="197" t="s">
        <v>542</v>
      </c>
      <c r="D433" s="192">
        <f>VLOOKUP($C433,'[7]2.생잔모형인구'!$C$5:$J$499,2,FALSE)</f>
        <v>70</v>
      </c>
      <c r="E433" s="201">
        <f>VLOOKUP($C433,'[7]2.생잔모형인구'!$C$5:$J$499,4,FALSE)</f>
        <v>72</v>
      </c>
      <c r="F433" s="201">
        <f>VLOOKUP($C433,'[7]2.생잔모형인구'!$C$5:$J$499,5,FALSE)</f>
        <v>71</v>
      </c>
      <c r="G433" s="201">
        <f>VLOOKUP($C433,'[7]2.생잔모형인구'!$C$5:$J$499,6,FALSE)</f>
        <v>72</v>
      </c>
      <c r="H433" s="201">
        <f>VLOOKUP($C433,'[7]2.생잔모형인구'!$C$5:$J$499,7,FALSE)</f>
        <v>74</v>
      </c>
      <c r="I433" s="201">
        <f>VLOOKUP($C433,'[7]2.생잔모형인구'!$C$5:$J$499,8,FALSE)</f>
        <v>75</v>
      </c>
      <c r="J433" s="206">
        <f>ROUND(P$5*'[7]2.생잔모형인구'!$E431,0)</f>
        <v>0</v>
      </c>
      <c r="K433" s="206">
        <f>ROUND(Q$5*'[7]2.생잔모형인구'!$E431,0)</f>
        <v>2</v>
      </c>
      <c r="L433" s="206">
        <f>ROUND(R$5*'[7]2.생잔모형인구'!$E431,0)</f>
        <v>2</v>
      </c>
      <c r="M433" s="206">
        <f>ROUND(S$5*'[7]2.생잔모형인구'!$E431,0)</f>
        <v>4</v>
      </c>
      <c r="N433" s="206">
        <f>ROUND(T$5*'[7]2.생잔모형인구'!$E431,0)</f>
        <v>4</v>
      </c>
      <c r="O433" s="206">
        <f>ROUND(U$5*'[7]2.생잔모형인구'!$E431,0)</f>
        <v>4</v>
      </c>
      <c r="P433" s="204">
        <v>0</v>
      </c>
      <c r="Q433" s="204"/>
      <c r="R433" s="206">
        <f>IF(ISERROR(VLOOKUP($C433,'2.사회적인구 행정구역별 집계'!$C$6:$M$73,2,FALSE)),0,(VLOOKUP($C433,'2.사회적인구 행정구역별 집계'!$C$6:$M$73,8,FALSE)-VLOOKUP($C433,'2.사회적인구 행정구역별 집계'!$C$6:$M$73,3,FALSE)))</f>
        <v>0</v>
      </c>
      <c r="S433" s="206">
        <f>IF(ISERROR(VLOOKUP($C433,'2.사회적인구 행정구역별 집계'!$C$6:$M$73,2,FALSE)),0,(VLOOKUP($C433,'2.사회적인구 행정구역별 집계'!$C$6:$M$73,9,FALSE)-VLOOKUP($C433,'2.사회적인구 행정구역별 집계'!$C$6:$M$73,4,FALSE)))</f>
        <v>0</v>
      </c>
      <c r="T433" s="206">
        <f>IF(ISERROR(VLOOKUP($C433,'2.사회적인구 행정구역별 집계'!$C$6:$M$73,2,FALSE)),0,(VLOOKUP($C433,'2.사회적인구 행정구역별 집계'!$C$6:$M$73,10,FALSE)-VLOOKUP($C433,'2.사회적인구 행정구역별 집계'!$C$6:$M$73,5,FALSE)))</f>
        <v>0</v>
      </c>
      <c r="U433" s="206">
        <f>IF(ISERROR(VLOOKUP($C433,'2.사회적인구 행정구역별 집계'!$C$6:$M$73,2,FALSE)),0,(VLOOKUP($C433,'2.사회적인구 행정구역별 집계'!$C$6:$M$73,11,FALSE)-VLOOKUP($C433,'2.사회적인구 행정구역별 집계'!$C$6:$M$73,6,FALSE)))</f>
        <v>0</v>
      </c>
      <c r="V433" s="189">
        <f t="shared" si="226"/>
        <v>70</v>
      </c>
      <c r="W433" s="189">
        <f t="shared" si="227"/>
        <v>70</v>
      </c>
      <c r="X433" s="189">
        <f t="shared" si="227"/>
        <v>69</v>
      </c>
      <c r="Y433" s="189">
        <f t="shared" si="228"/>
        <v>68</v>
      </c>
      <c r="Z433" s="189">
        <f t="shared" si="229"/>
        <v>70</v>
      </c>
      <c r="AA433" s="189">
        <f t="shared" si="230"/>
        <v>71</v>
      </c>
    </row>
    <row r="434" spans="1:27" ht="18" customHeight="1">
      <c r="A434" s="194" t="s">
        <v>1526</v>
      </c>
      <c r="B434" s="194" t="s">
        <v>1532</v>
      </c>
      <c r="C434" s="197" t="s">
        <v>543</v>
      </c>
      <c r="D434" s="192">
        <f>VLOOKUP($C434,'[7]2.생잔모형인구'!$C$5:$J$499,2,FALSE)</f>
        <v>70</v>
      </c>
      <c r="E434" s="201">
        <f>VLOOKUP($C434,'[7]2.생잔모형인구'!$C$5:$J$499,4,FALSE)</f>
        <v>72</v>
      </c>
      <c r="F434" s="201">
        <f>VLOOKUP($C434,'[7]2.생잔모형인구'!$C$5:$J$499,5,FALSE)</f>
        <v>71</v>
      </c>
      <c r="G434" s="201">
        <f>VLOOKUP($C434,'[7]2.생잔모형인구'!$C$5:$J$499,6,FALSE)</f>
        <v>72</v>
      </c>
      <c r="H434" s="201">
        <f>VLOOKUP($C434,'[7]2.생잔모형인구'!$C$5:$J$499,7,FALSE)</f>
        <v>74</v>
      </c>
      <c r="I434" s="201">
        <f>VLOOKUP($C434,'[7]2.생잔모형인구'!$C$5:$J$499,8,FALSE)</f>
        <v>75</v>
      </c>
      <c r="J434" s="206">
        <f>ROUND(P$5*'[7]2.생잔모형인구'!$E432,0)</f>
        <v>0</v>
      </c>
      <c r="K434" s="206">
        <f>ROUND(Q$5*'[7]2.생잔모형인구'!$E432,0)</f>
        <v>2</v>
      </c>
      <c r="L434" s="206">
        <f>ROUND(R$5*'[7]2.생잔모형인구'!$E432,0)</f>
        <v>2</v>
      </c>
      <c r="M434" s="206">
        <f>ROUND(S$5*'[7]2.생잔모형인구'!$E432,0)</f>
        <v>4</v>
      </c>
      <c r="N434" s="206">
        <f>ROUND(T$5*'[7]2.생잔모형인구'!$E432,0)</f>
        <v>4</v>
      </c>
      <c r="O434" s="206">
        <f>ROUND(U$5*'[7]2.생잔모형인구'!$E432,0)</f>
        <v>4</v>
      </c>
      <c r="P434" s="204">
        <v>0</v>
      </c>
      <c r="Q434" s="204"/>
      <c r="R434" s="206">
        <f>IF(ISERROR(VLOOKUP($C434,'2.사회적인구 행정구역별 집계'!$C$6:$M$73,2,FALSE)),0,(VLOOKUP($C434,'2.사회적인구 행정구역별 집계'!$C$6:$M$73,8,FALSE)-VLOOKUP($C434,'2.사회적인구 행정구역별 집계'!$C$6:$M$73,3,FALSE)))</f>
        <v>0</v>
      </c>
      <c r="S434" s="206">
        <f>IF(ISERROR(VLOOKUP($C434,'2.사회적인구 행정구역별 집계'!$C$6:$M$73,2,FALSE)),0,(VLOOKUP($C434,'2.사회적인구 행정구역별 집계'!$C$6:$M$73,9,FALSE)-VLOOKUP($C434,'2.사회적인구 행정구역별 집계'!$C$6:$M$73,4,FALSE)))</f>
        <v>0</v>
      </c>
      <c r="T434" s="206">
        <f>IF(ISERROR(VLOOKUP($C434,'2.사회적인구 행정구역별 집계'!$C$6:$M$73,2,FALSE)),0,(VLOOKUP($C434,'2.사회적인구 행정구역별 집계'!$C$6:$M$73,10,FALSE)-VLOOKUP($C434,'2.사회적인구 행정구역별 집계'!$C$6:$M$73,5,FALSE)))</f>
        <v>0</v>
      </c>
      <c r="U434" s="206">
        <f>IF(ISERROR(VLOOKUP($C434,'2.사회적인구 행정구역별 집계'!$C$6:$M$73,2,FALSE)),0,(VLOOKUP($C434,'2.사회적인구 행정구역별 집계'!$C$6:$M$73,11,FALSE)-VLOOKUP($C434,'2.사회적인구 행정구역별 집계'!$C$6:$M$73,6,FALSE)))</f>
        <v>0</v>
      </c>
      <c r="V434" s="189">
        <f t="shared" si="226"/>
        <v>70</v>
      </c>
      <c r="W434" s="189">
        <f t="shared" si="227"/>
        <v>70</v>
      </c>
      <c r="X434" s="189">
        <f t="shared" si="227"/>
        <v>69</v>
      </c>
      <c r="Y434" s="189">
        <f t="shared" si="228"/>
        <v>68</v>
      </c>
      <c r="Z434" s="189">
        <f t="shared" si="229"/>
        <v>70</v>
      </c>
      <c r="AA434" s="189">
        <f t="shared" si="230"/>
        <v>71</v>
      </c>
    </row>
    <row r="435" spans="1:27" ht="18" customHeight="1">
      <c r="A435" s="194" t="s">
        <v>1526</v>
      </c>
      <c r="B435" s="194" t="s">
        <v>1532</v>
      </c>
      <c r="C435" s="197" t="s">
        <v>544</v>
      </c>
      <c r="D435" s="192">
        <f>VLOOKUP($C435,'[7]2.생잔모형인구'!$C$5:$J$499,2,FALSE)</f>
        <v>75</v>
      </c>
      <c r="E435" s="201">
        <f>VLOOKUP($C435,'[7]2.생잔모형인구'!$C$5:$J$499,4,FALSE)</f>
        <v>77</v>
      </c>
      <c r="F435" s="201">
        <f>VLOOKUP($C435,'[7]2.생잔모형인구'!$C$5:$J$499,5,FALSE)</f>
        <v>76</v>
      </c>
      <c r="G435" s="201">
        <f>VLOOKUP($C435,'[7]2.생잔모형인구'!$C$5:$J$499,6,FALSE)</f>
        <v>77</v>
      </c>
      <c r="H435" s="201">
        <f>VLOOKUP($C435,'[7]2.생잔모형인구'!$C$5:$J$499,7,FALSE)</f>
        <v>79</v>
      </c>
      <c r="I435" s="201">
        <f>VLOOKUP($C435,'[7]2.생잔모형인구'!$C$5:$J$499,8,FALSE)</f>
        <v>81</v>
      </c>
      <c r="J435" s="206">
        <f>ROUND(P$5*'[7]2.생잔모형인구'!$E433,0)</f>
        <v>0</v>
      </c>
      <c r="K435" s="206">
        <f>ROUND(Q$5*'[7]2.생잔모형인구'!$E433,0)</f>
        <v>2</v>
      </c>
      <c r="L435" s="206">
        <f>ROUND(R$5*'[7]2.생잔모형인구'!$E433,0)</f>
        <v>2</v>
      </c>
      <c r="M435" s="206">
        <f>ROUND(S$5*'[7]2.생잔모형인구'!$E433,0)</f>
        <v>4</v>
      </c>
      <c r="N435" s="206">
        <f>ROUND(T$5*'[7]2.생잔모형인구'!$E433,0)</f>
        <v>4</v>
      </c>
      <c r="O435" s="206">
        <f>ROUND(U$5*'[7]2.생잔모형인구'!$E433,0)</f>
        <v>4</v>
      </c>
      <c r="P435" s="204">
        <v>0</v>
      </c>
      <c r="Q435" s="204"/>
      <c r="R435" s="206">
        <f>IF(ISERROR(VLOOKUP($C435,'2.사회적인구 행정구역별 집계'!$C$6:$M$73,2,FALSE)),0,(VLOOKUP($C435,'2.사회적인구 행정구역별 집계'!$C$6:$M$73,8,FALSE)-VLOOKUP($C435,'2.사회적인구 행정구역별 집계'!$C$6:$M$73,3,FALSE)))</f>
        <v>0</v>
      </c>
      <c r="S435" s="206">
        <f>IF(ISERROR(VLOOKUP($C435,'2.사회적인구 행정구역별 집계'!$C$6:$M$73,2,FALSE)),0,(VLOOKUP($C435,'2.사회적인구 행정구역별 집계'!$C$6:$M$73,9,FALSE)-VLOOKUP($C435,'2.사회적인구 행정구역별 집계'!$C$6:$M$73,4,FALSE)))</f>
        <v>0</v>
      </c>
      <c r="T435" s="206">
        <f>IF(ISERROR(VLOOKUP($C435,'2.사회적인구 행정구역별 집계'!$C$6:$M$73,2,FALSE)),0,(VLOOKUP($C435,'2.사회적인구 행정구역별 집계'!$C$6:$M$73,10,FALSE)-VLOOKUP($C435,'2.사회적인구 행정구역별 집계'!$C$6:$M$73,5,FALSE)))</f>
        <v>0</v>
      </c>
      <c r="U435" s="206">
        <f>IF(ISERROR(VLOOKUP($C435,'2.사회적인구 행정구역별 집계'!$C$6:$M$73,2,FALSE)),0,(VLOOKUP($C435,'2.사회적인구 행정구역별 집계'!$C$6:$M$73,11,FALSE)-VLOOKUP($C435,'2.사회적인구 행정구역별 집계'!$C$6:$M$73,6,FALSE)))</f>
        <v>0</v>
      </c>
      <c r="V435" s="189">
        <f t="shared" si="226"/>
        <v>75</v>
      </c>
      <c r="W435" s="189">
        <f t="shared" si="227"/>
        <v>75</v>
      </c>
      <c r="X435" s="189">
        <f t="shared" si="227"/>
        <v>74</v>
      </c>
      <c r="Y435" s="189">
        <f t="shared" si="228"/>
        <v>73</v>
      </c>
      <c r="Z435" s="189">
        <f t="shared" si="229"/>
        <v>75</v>
      </c>
      <c r="AA435" s="189">
        <f t="shared" si="230"/>
        <v>77</v>
      </c>
    </row>
    <row r="436" spans="1:27" ht="18" customHeight="1">
      <c r="A436" s="194" t="s">
        <v>1526</v>
      </c>
      <c r="B436" s="194" t="s">
        <v>1532</v>
      </c>
      <c r="C436" s="197" t="s">
        <v>545</v>
      </c>
      <c r="D436" s="192">
        <f>VLOOKUP($C436,'[7]2.생잔모형인구'!$C$5:$J$499,2,FALSE)</f>
        <v>6</v>
      </c>
      <c r="E436" s="201">
        <f>VLOOKUP($C436,'[7]2.생잔모형인구'!$C$5:$J$499,4,FALSE)</f>
        <v>6</v>
      </c>
      <c r="F436" s="201">
        <f>VLOOKUP($C436,'[7]2.생잔모형인구'!$C$5:$J$499,5,FALSE)</f>
        <v>6</v>
      </c>
      <c r="G436" s="201">
        <f>VLOOKUP($C436,'[7]2.생잔모형인구'!$C$5:$J$499,6,FALSE)</f>
        <v>6</v>
      </c>
      <c r="H436" s="201">
        <f>VLOOKUP($C436,'[7]2.생잔모형인구'!$C$5:$J$499,7,FALSE)</f>
        <v>6</v>
      </c>
      <c r="I436" s="201">
        <f>VLOOKUP($C436,'[7]2.생잔모형인구'!$C$5:$J$499,8,FALSE)</f>
        <v>6</v>
      </c>
      <c r="J436" s="206">
        <f>ROUND(P$5*'[7]2.생잔모형인구'!$E434,0)</f>
        <v>0</v>
      </c>
      <c r="K436" s="206">
        <f>ROUND(Q$5*'[7]2.생잔모형인구'!$E434,0)</f>
        <v>0</v>
      </c>
      <c r="L436" s="206">
        <f>ROUND(R$5*'[7]2.생잔모형인구'!$E434,0)</f>
        <v>0</v>
      </c>
      <c r="M436" s="206">
        <f>ROUND(S$5*'[7]2.생잔모형인구'!$E434,0)</f>
        <v>0</v>
      </c>
      <c r="N436" s="206">
        <f>ROUND(T$5*'[7]2.생잔모형인구'!$E434,0)</f>
        <v>0</v>
      </c>
      <c r="O436" s="206">
        <f>ROUND(U$5*'[7]2.생잔모형인구'!$E434,0)</f>
        <v>0</v>
      </c>
      <c r="P436" s="204">
        <v>0</v>
      </c>
      <c r="Q436" s="204"/>
      <c r="R436" s="206">
        <f>IF(ISERROR(VLOOKUP($C436,'2.사회적인구 행정구역별 집계'!$C$6:$M$73,2,FALSE)),0,(VLOOKUP($C436,'2.사회적인구 행정구역별 집계'!$C$6:$M$73,8,FALSE)-VLOOKUP($C436,'2.사회적인구 행정구역별 집계'!$C$6:$M$73,3,FALSE)))</f>
        <v>0</v>
      </c>
      <c r="S436" s="206">
        <f>IF(ISERROR(VLOOKUP($C436,'2.사회적인구 행정구역별 집계'!$C$6:$M$73,2,FALSE)),0,(VLOOKUP($C436,'2.사회적인구 행정구역별 집계'!$C$6:$M$73,9,FALSE)-VLOOKUP($C436,'2.사회적인구 행정구역별 집계'!$C$6:$M$73,4,FALSE)))</f>
        <v>0</v>
      </c>
      <c r="T436" s="206">
        <f>IF(ISERROR(VLOOKUP($C436,'2.사회적인구 행정구역별 집계'!$C$6:$M$73,2,FALSE)),0,(VLOOKUP($C436,'2.사회적인구 행정구역별 집계'!$C$6:$M$73,10,FALSE)-VLOOKUP($C436,'2.사회적인구 행정구역별 집계'!$C$6:$M$73,5,FALSE)))</f>
        <v>0</v>
      </c>
      <c r="U436" s="206">
        <f>IF(ISERROR(VLOOKUP($C436,'2.사회적인구 행정구역별 집계'!$C$6:$M$73,2,FALSE)),0,(VLOOKUP($C436,'2.사회적인구 행정구역별 집계'!$C$6:$M$73,11,FALSE)-VLOOKUP($C436,'2.사회적인구 행정구역별 집계'!$C$6:$M$73,6,FALSE)))</f>
        <v>0</v>
      </c>
      <c r="V436" s="189">
        <f t="shared" si="226"/>
        <v>6</v>
      </c>
      <c r="W436" s="189">
        <f t="shared" si="227"/>
        <v>6</v>
      </c>
      <c r="X436" s="189">
        <f t="shared" si="227"/>
        <v>6</v>
      </c>
      <c r="Y436" s="189">
        <f t="shared" si="228"/>
        <v>6</v>
      </c>
      <c r="Z436" s="189">
        <f t="shared" si="229"/>
        <v>6</v>
      </c>
      <c r="AA436" s="189">
        <f t="shared" si="230"/>
        <v>6</v>
      </c>
    </row>
    <row r="437" spans="1:27" ht="18" customHeight="1">
      <c r="A437" s="194" t="s">
        <v>1526</v>
      </c>
      <c r="B437" s="194" t="s">
        <v>1533</v>
      </c>
      <c r="C437" s="197" t="s">
        <v>546</v>
      </c>
      <c r="D437" s="192">
        <f>VLOOKUP($C437,'[7]2.생잔모형인구'!$C$5:$J$499,2,FALSE)</f>
        <v>137</v>
      </c>
      <c r="E437" s="201">
        <f>VLOOKUP($C437,'[7]2.생잔모형인구'!$C$5:$J$499,4,FALSE)</f>
        <v>141</v>
      </c>
      <c r="F437" s="201">
        <f>VLOOKUP($C437,'[7]2.생잔모형인구'!$C$5:$J$499,5,FALSE)</f>
        <v>139</v>
      </c>
      <c r="G437" s="201">
        <f>VLOOKUP($C437,'[7]2.생잔모형인구'!$C$5:$J$499,6,FALSE)</f>
        <v>141</v>
      </c>
      <c r="H437" s="201">
        <f>VLOOKUP($C437,'[7]2.생잔모형인구'!$C$5:$J$499,7,FALSE)</f>
        <v>145</v>
      </c>
      <c r="I437" s="201">
        <f>VLOOKUP($C437,'[7]2.생잔모형인구'!$C$5:$J$499,8,FALSE)</f>
        <v>147</v>
      </c>
      <c r="J437" s="206">
        <f>ROUND(P$5*'[7]2.생잔모형인구'!$E435,0)</f>
        <v>0</v>
      </c>
      <c r="K437" s="206">
        <f>ROUND(Q$5*'[7]2.생잔모형인구'!$E435,0)</f>
        <v>4</v>
      </c>
      <c r="L437" s="206">
        <f>ROUND(R$5*'[7]2.생잔모형인구'!$E435,0)</f>
        <v>4</v>
      </c>
      <c r="M437" s="206">
        <f>ROUND(S$5*'[7]2.생잔모형인구'!$E435,0)</f>
        <v>8</v>
      </c>
      <c r="N437" s="206">
        <f>ROUND(T$5*'[7]2.생잔모형인구'!$E435,0)</f>
        <v>8</v>
      </c>
      <c r="O437" s="206">
        <f>ROUND(U$5*'[7]2.생잔모형인구'!$E435,0)</f>
        <v>8</v>
      </c>
      <c r="P437" s="204">
        <v>0</v>
      </c>
      <c r="Q437" s="204"/>
      <c r="R437" s="206">
        <f>IF(ISERROR(VLOOKUP($C437,'2.사회적인구 행정구역별 집계'!$C$6:$M$73,2,FALSE)),0,(VLOOKUP($C437,'2.사회적인구 행정구역별 집계'!$C$6:$M$73,8,FALSE)-VLOOKUP($C437,'2.사회적인구 행정구역별 집계'!$C$6:$M$73,3,FALSE)))</f>
        <v>0</v>
      </c>
      <c r="S437" s="206">
        <f>IF(ISERROR(VLOOKUP($C437,'2.사회적인구 행정구역별 집계'!$C$6:$M$73,2,FALSE)),0,(VLOOKUP($C437,'2.사회적인구 행정구역별 집계'!$C$6:$M$73,9,FALSE)-VLOOKUP($C437,'2.사회적인구 행정구역별 집계'!$C$6:$M$73,4,FALSE)))</f>
        <v>0</v>
      </c>
      <c r="T437" s="206">
        <f>IF(ISERROR(VLOOKUP($C437,'2.사회적인구 행정구역별 집계'!$C$6:$M$73,2,FALSE)),0,(VLOOKUP($C437,'2.사회적인구 행정구역별 집계'!$C$6:$M$73,10,FALSE)-VLOOKUP($C437,'2.사회적인구 행정구역별 집계'!$C$6:$M$73,5,FALSE)))</f>
        <v>0</v>
      </c>
      <c r="U437" s="206">
        <f>IF(ISERROR(VLOOKUP($C437,'2.사회적인구 행정구역별 집계'!$C$6:$M$73,2,FALSE)),0,(VLOOKUP($C437,'2.사회적인구 행정구역별 집계'!$C$6:$M$73,11,FALSE)-VLOOKUP($C437,'2.사회적인구 행정구역별 집계'!$C$6:$M$73,6,FALSE)))</f>
        <v>0</v>
      </c>
      <c r="V437" s="189">
        <f t="shared" si="226"/>
        <v>137</v>
      </c>
      <c r="W437" s="189">
        <f t="shared" si="227"/>
        <v>137</v>
      </c>
      <c r="X437" s="189">
        <f t="shared" si="227"/>
        <v>135</v>
      </c>
      <c r="Y437" s="189">
        <f t="shared" si="228"/>
        <v>133</v>
      </c>
      <c r="Z437" s="189">
        <f t="shared" si="229"/>
        <v>137</v>
      </c>
      <c r="AA437" s="189">
        <f t="shared" si="230"/>
        <v>139</v>
      </c>
    </row>
    <row r="438" spans="1:27" ht="18" customHeight="1">
      <c r="A438" s="194" t="s">
        <v>1526</v>
      </c>
      <c r="B438" s="194" t="s">
        <v>1533</v>
      </c>
      <c r="C438" s="197" t="s">
        <v>547</v>
      </c>
      <c r="D438" s="192">
        <f>VLOOKUP($C438,'[7]2.생잔모형인구'!$C$5:$J$499,2,FALSE)</f>
        <v>120</v>
      </c>
      <c r="E438" s="201">
        <f>VLOOKUP($C438,'[7]2.생잔모형인구'!$C$5:$J$499,4,FALSE)</f>
        <v>123</v>
      </c>
      <c r="F438" s="201">
        <f>VLOOKUP($C438,'[7]2.생잔모형인구'!$C$5:$J$499,5,FALSE)</f>
        <v>121</v>
      </c>
      <c r="G438" s="201">
        <f>VLOOKUP($C438,'[7]2.생잔모형인구'!$C$5:$J$499,6,FALSE)</f>
        <v>124</v>
      </c>
      <c r="H438" s="201">
        <f>VLOOKUP($C438,'[7]2.생잔모형인구'!$C$5:$J$499,7,FALSE)</f>
        <v>127</v>
      </c>
      <c r="I438" s="201">
        <f>VLOOKUP($C438,'[7]2.생잔모형인구'!$C$5:$J$499,8,FALSE)</f>
        <v>129</v>
      </c>
      <c r="J438" s="206">
        <f>ROUND(P$5*'[7]2.생잔모형인구'!$E436,0)</f>
        <v>0</v>
      </c>
      <c r="K438" s="206">
        <f>ROUND(Q$5*'[7]2.생잔모형인구'!$E436,0)</f>
        <v>3</v>
      </c>
      <c r="L438" s="206">
        <f>ROUND(R$5*'[7]2.생잔모형인구'!$E436,0)</f>
        <v>3</v>
      </c>
      <c r="M438" s="206">
        <f>ROUND(S$5*'[7]2.생잔모형인구'!$E436,0)</f>
        <v>7</v>
      </c>
      <c r="N438" s="206">
        <f>ROUND(T$5*'[7]2.생잔모형인구'!$E436,0)</f>
        <v>7</v>
      </c>
      <c r="O438" s="206">
        <f>ROUND(U$5*'[7]2.생잔모형인구'!$E436,0)</f>
        <v>7</v>
      </c>
      <c r="P438" s="204">
        <v>0</v>
      </c>
      <c r="Q438" s="204"/>
      <c r="R438" s="206">
        <f>IF(ISERROR(VLOOKUP($C438,'2.사회적인구 행정구역별 집계'!$C$6:$M$73,2,FALSE)),0,(VLOOKUP($C438,'2.사회적인구 행정구역별 집계'!$C$6:$M$73,8,FALSE)-VLOOKUP($C438,'2.사회적인구 행정구역별 집계'!$C$6:$M$73,3,FALSE)))</f>
        <v>0</v>
      </c>
      <c r="S438" s="206">
        <f>IF(ISERROR(VLOOKUP($C438,'2.사회적인구 행정구역별 집계'!$C$6:$M$73,2,FALSE)),0,(VLOOKUP($C438,'2.사회적인구 행정구역별 집계'!$C$6:$M$73,9,FALSE)-VLOOKUP($C438,'2.사회적인구 행정구역별 집계'!$C$6:$M$73,4,FALSE)))</f>
        <v>0</v>
      </c>
      <c r="T438" s="206">
        <f>IF(ISERROR(VLOOKUP($C438,'2.사회적인구 행정구역별 집계'!$C$6:$M$73,2,FALSE)),0,(VLOOKUP($C438,'2.사회적인구 행정구역별 집계'!$C$6:$M$73,10,FALSE)-VLOOKUP($C438,'2.사회적인구 행정구역별 집계'!$C$6:$M$73,5,FALSE)))</f>
        <v>0</v>
      </c>
      <c r="U438" s="206">
        <f>IF(ISERROR(VLOOKUP($C438,'2.사회적인구 행정구역별 집계'!$C$6:$M$73,2,FALSE)),0,(VLOOKUP($C438,'2.사회적인구 행정구역별 집계'!$C$6:$M$73,11,FALSE)-VLOOKUP($C438,'2.사회적인구 행정구역별 집계'!$C$6:$M$73,6,FALSE)))</f>
        <v>0</v>
      </c>
      <c r="V438" s="189">
        <f t="shared" si="226"/>
        <v>120</v>
      </c>
      <c r="W438" s="189">
        <f t="shared" si="227"/>
        <v>120</v>
      </c>
      <c r="X438" s="189">
        <f t="shared" si="227"/>
        <v>118</v>
      </c>
      <c r="Y438" s="189">
        <f t="shared" si="228"/>
        <v>117</v>
      </c>
      <c r="Z438" s="189">
        <f t="shared" si="229"/>
        <v>120</v>
      </c>
      <c r="AA438" s="189">
        <f t="shared" si="230"/>
        <v>122</v>
      </c>
    </row>
    <row r="439" spans="1:27" ht="18" customHeight="1">
      <c r="A439" s="194" t="s">
        <v>1526</v>
      </c>
      <c r="B439" s="194" t="s">
        <v>1533</v>
      </c>
      <c r="C439" s="197" t="s">
        <v>548</v>
      </c>
      <c r="D439" s="192">
        <f>VLOOKUP($C439,'[7]2.생잔모형인구'!$C$5:$J$499,2,FALSE)</f>
        <v>74</v>
      </c>
      <c r="E439" s="201">
        <f>VLOOKUP($C439,'[7]2.생잔모형인구'!$C$5:$J$499,4,FALSE)</f>
        <v>76</v>
      </c>
      <c r="F439" s="201">
        <f>VLOOKUP($C439,'[7]2.생잔모형인구'!$C$5:$J$499,5,FALSE)</f>
        <v>75</v>
      </c>
      <c r="G439" s="201">
        <f>VLOOKUP($C439,'[7]2.생잔모형인구'!$C$5:$J$499,6,FALSE)</f>
        <v>76</v>
      </c>
      <c r="H439" s="201">
        <f>VLOOKUP($C439,'[7]2.생잔모형인구'!$C$5:$J$499,7,FALSE)</f>
        <v>78</v>
      </c>
      <c r="I439" s="201">
        <f>VLOOKUP($C439,'[7]2.생잔모형인구'!$C$5:$J$499,8,FALSE)</f>
        <v>80</v>
      </c>
      <c r="J439" s="206">
        <f>ROUND(P$5*'[7]2.생잔모형인구'!$E437,0)</f>
        <v>0</v>
      </c>
      <c r="K439" s="206">
        <f>ROUND(Q$5*'[7]2.생잔모형인구'!$E437,0)</f>
        <v>2</v>
      </c>
      <c r="L439" s="206">
        <f>ROUND(R$5*'[7]2.생잔모형인구'!$E437,0)</f>
        <v>2</v>
      </c>
      <c r="M439" s="206">
        <f>ROUND(S$5*'[7]2.생잔모형인구'!$E437,0)</f>
        <v>4</v>
      </c>
      <c r="N439" s="206">
        <f>ROUND(T$5*'[7]2.생잔모형인구'!$E437,0)</f>
        <v>4</v>
      </c>
      <c r="O439" s="206">
        <f>ROUND(U$5*'[7]2.생잔모형인구'!$E437,0)</f>
        <v>4</v>
      </c>
      <c r="P439" s="204">
        <v>0</v>
      </c>
      <c r="Q439" s="204"/>
      <c r="R439" s="206">
        <f>IF(ISERROR(VLOOKUP($C439,'2.사회적인구 행정구역별 집계'!$C$6:$M$73,2,FALSE)),0,(VLOOKUP($C439,'2.사회적인구 행정구역별 집계'!$C$6:$M$73,8,FALSE)-VLOOKUP($C439,'2.사회적인구 행정구역별 집계'!$C$6:$M$73,3,FALSE)))</f>
        <v>0</v>
      </c>
      <c r="S439" s="206">
        <f>IF(ISERROR(VLOOKUP($C439,'2.사회적인구 행정구역별 집계'!$C$6:$M$73,2,FALSE)),0,(VLOOKUP($C439,'2.사회적인구 행정구역별 집계'!$C$6:$M$73,9,FALSE)-VLOOKUP($C439,'2.사회적인구 행정구역별 집계'!$C$6:$M$73,4,FALSE)))</f>
        <v>0</v>
      </c>
      <c r="T439" s="206">
        <f>IF(ISERROR(VLOOKUP($C439,'2.사회적인구 행정구역별 집계'!$C$6:$M$73,2,FALSE)),0,(VLOOKUP($C439,'2.사회적인구 행정구역별 집계'!$C$6:$M$73,10,FALSE)-VLOOKUP($C439,'2.사회적인구 행정구역별 집계'!$C$6:$M$73,5,FALSE)))</f>
        <v>0</v>
      </c>
      <c r="U439" s="206">
        <f>IF(ISERROR(VLOOKUP($C439,'2.사회적인구 행정구역별 집계'!$C$6:$M$73,2,FALSE)),0,(VLOOKUP($C439,'2.사회적인구 행정구역별 집계'!$C$6:$M$73,11,FALSE)-VLOOKUP($C439,'2.사회적인구 행정구역별 집계'!$C$6:$M$73,6,FALSE)))</f>
        <v>0</v>
      </c>
      <c r="V439" s="189">
        <f t="shared" si="226"/>
        <v>74</v>
      </c>
      <c r="W439" s="189">
        <f t="shared" si="227"/>
        <v>74</v>
      </c>
      <c r="X439" s="189">
        <f t="shared" si="227"/>
        <v>73</v>
      </c>
      <c r="Y439" s="189">
        <f t="shared" si="228"/>
        <v>72</v>
      </c>
      <c r="Z439" s="189">
        <f t="shared" si="229"/>
        <v>74</v>
      </c>
      <c r="AA439" s="189">
        <f t="shared" si="230"/>
        <v>76</v>
      </c>
    </row>
    <row r="440" spans="1:27" ht="18" customHeight="1">
      <c r="A440" s="195" t="s">
        <v>1534</v>
      </c>
      <c r="B440" s="232" t="s">
        <v>1364</v>
      </c>
      <c r="C440" s="232"/>
      <c r="D440" s="196">
        <f>SUM(D441:D476)</f>
        <v>30861</v>
      </c>
      <c r="E440" s="196">
        <f t="shared" ref="E440:I440" si="231">SUM(E441:E476)</f>
        <v>31702</v>
      </c>
      <c r="F440" s="196">
        <f t="shared" si="231"/>
        <v>31223</v>
      </c>
      <c r="G440" s="196">
        <f t="shared" si="231"/>
        <v>31873</v>
      </c>
      <c r="H440" s="196">
        <f t="shared" si="231"/>
        <v>32593</v>
      </c>
      <c r="I440" s="196">
        <f t="shared" si="231"/>
        <v>33159</v>
      </c>
      <c r="J440" s="205">
        <f>SUM(J441:J476)</f>
        <v>0</v>
      </c>
      <c r="K440" s="205">
        <f t="shared" ref="K440:L440" si="232">SUM(K441:K476)</f>
        <v>803</v>
      </c>
      <c r="L440" s="205">
        <f t="shared" si="232"/>
        <v>792</v>
      </c>
      <c r="M440" s="205">
        <f t="shared" ref="M440" si="233">SUM(M441:M476)</f>
        <v>1762</v>
      </c>
      <c r="N440" s="205">
        <f t="shared" ref="N440" si="234">SUM(N441:N476)</f>
        <v>1762</v>
      </c>
      <c r="O440" s="205">
        <f t="shared" ref="O440" si="235">SUM(O441:O476)</f>
        <v>1762</v>
      </c>
      <c r="P440" s="205">
        <f>SUM(P441:P476)</f>
        <v>0</v>
      </c>
      <c r="Q440" s="205">
        <f t="shared" ref="Q440:R440" si="236">SUM(Q441:Q476)</f>
        <v>3231</v>
      </c>
      <c r="R440" s="205">
        <f t="shared" si="236"/>
        <v>1067</v>
      </c>
      <c r="S440" s="205">
        <f t="shared" ref="S440" si="237">SUM(S441:S476)</f>
        <v>4264</v>
      </c>
      <c r="T440" s="205">
        <f t="shared" ref="T440" si="238">SUM(T441:T476)</f>
        <v>4264</v>
      </c>
      <c r="U440" s="205">
        <f t="shared" ref="U440" si="239">SUM(U441:U476)</f>
        <v>4264</v>
      </c>
      <c r="V440" s="205">
        <f>SUM(V441:V476)</f>
        <v>30861</v>
      </c>
      <c r="W440" s="205">
        <f t="shared" ref="W440:X440" si="240">SUM(W441:W476)</f>
        <v>34130</v>
      </c>
      <c r="X440" s="205">
        <f t="shared" si="240"/>
        <v>31498</v>
      </c>
      <c r="Y440" s="205">
        <f t="shared" ref="Y440" si="241">SUM(Y441:Y476)</f>
        <v>34375</v>
      </c>
      <c r="Z440" s="205">
        <f t="shared" ref="Z440" si="242">SUM(Z441:Z476)</f>
        <v>35095</v>
      </c>
      <c r="AA440" s="205">
        <f t="shared" ref="AA440" si="243">SUM(AA441:AA476)</f>
        <v>35661</v>
      </c>
    </row>
    <row r="441" spans="1:27" ht="18" customHeight="1">
      <c r="A441" s="194" t="s">
        <v>1534</v>
      </c>
      <c r="B441" s="194" t="s">
        <v>1535</v>
      </c>
      <c r="C441" s="197" t="s">
        <v>550</v>
      </c>
      <c r="D441" s="192">
        <f>VLOOKUP($C441,'[7]2.생잔모형인구'!$C$5:$J$499,2,FALSE)</f>
        <v>344</v>
      </c>
      <c r="E441" s="201">
        <f>VLOOKUP($C441,'[7]2.생잔모형인구'!$C$5:$J$499,4,FALSE)</f>
        <v>353</v>
      </c>
      <c r="F441" s="201">
        <f>VLOOKUP($C441,'[7]2.생잔모형인구'!$C$5:$J$499,5,FALSE)</f>
        <v>348</v>
      </c>
      <c r="G441" s="201">
        <f>VLOOKUP($C441,'[7]2.생잔모형인구'!$C$5:$J$499,6,FALSE)</f>
        <v>355</v>
      </c>
      <c r="H441" s="201">
        <f>VLOOKUP($C441,'[7]2.생잔모형인구'!$C$5:$J$499,7,FALSE)</f>
        <v>363</v>
      </c>
      <c r="I441" s="201">
        <f>VLOOKUP($C441,'[7]2.생잔모형인구'!$C$5:$J$499,8,FALSE)</f>
        <v>370</v>
      </c>
      <c r="J441" s="206">
        <f>ROUND(P$5*'[7]2.생잔모형인구'!$E439,0)</f>
        <v>0</v>
      </c>
      <c r="K441" s="206">
        <f>ROUND(Q$5*'[7]2.생잔모형인구'!$E439,0)</f>
        <v>9</v>
      </c>
      <c r="L441" s="206">
        <f>ROUND(R$5*'[7]2.생잔모형인구'!$E439,0)</f>
        <v>9</v>
      </c>
      <c r="M441" s="206">
        <f>ROUND(S$5*'[7]2.생잔모형인구'!$E439,0)</f>
        <v>20</v>
      </c>
      <c r="N441" s="206">
        <f>ROUND(T$5*'[7]2.생잔모형인구'!$E439,0)</f>
        <v>20</v>
      </c>
      <c r="O441" s="206">
        <f>ROUND(U$5*'[7]2.생잔모형인구'!$E439,0)</f>
        <v>20</v>
      </c>
      <c r="P441" s="204">
        <v>0</v>
      </c>
      <c r="Q441" s="204"/>
      <c r="R441" s="206">
        <f>IF(ISERROR(VLOOKUP($C441,'2.사회적인구 행정구역별 집계'!$C$6:$M$73,2,FALSE)),0,(VLOOKUP($C441,'2.사회적인구 행정구역별 집계'!$C$6:$M$73,8,FALSE)-VLOOKUP($C441,'2.사회적인구 행정구역별 집계'!$C$6:$M$73,3,FALSE)))</f>
        <v>0</v>
      </c>
      <c r="S441" s="206">
        <f>IF(ISERROR(VLOOKUP($C441,'2.사회적인구 행정구역별 집계'!$C$6:$M$73,2,FALSE)),0,(VLOOKUP($C441,'2.사회적인구 행정구역별 집계'!$C$6:$M$73,9,FALSE)-VLOOKUP($C441,'2.사회적인구 행정구역별 집계'!$C$6:$M$73,4,FALSE)))</f>
        <v>0</v>
      </c>
      <c r="T441" s="206">
        <f>IF(ISERROR(VLOOKUP($C441,'2.사회적인구 행정구역별 집계'!$C$6:$M$73,2,FALSE)),0,(VLOOKUP($C441,'2.사회적인구 행정구역별 집계'!$C$6:$M$73,10,FALSE)-VLOOKUP($C441,'2.사회적인구 행정구역별 집계'!$C$6:$M$73,5,FALSE)))</f>
        <v>0</v>
      </c>
      <c r="U441" s="206">
        <f>IF(ISERROR(VLOOKUP($C441,'2.사회적인구 행정구역별 집계'!$C$6:$M$73,2,FALSE)),0,(VLOOKUP($C441,'2.사회적인구 행정구역별 집계'!$C$6:$M$73,11,FALSE)-VLOOKUP($C441,'2.사회적인구 행정구역별 집계'!$C$6:$M$73,6,FALSE)))</f>
        <v>0</v>
      </c>
      <c r="V441" s="189">
        <f t="shared" ref="V441:V476" si="244">D441-J441+P441</f>
        <v>344</v>
      </c>
      <c r="W441" s="189">
        <f t="shared" ref="W441:X476" si="245">E441-K441+Q441</f>
        <v>344</v>
      </c>
      <c r="X441" s="189">
        <f t="shared" si="245"/>
        <v>339</v>
      </c>
      <c r="Y441" s="189">
        <f t="shared" ref="Y441:Y476" si="246">G441-M441+S441</f>
        <v>335</v>
      </c>
      <c r="Z441" s="189">
        <f t="shared" ref="Z441:Z476" si="247">H441-N441+T441</f>
        <v>343</v>
      </c>
      <c r="AA441" s="189">
        <f t="shared" ref="AA441:AA476" si="248">I441-O441+U441</f>
        <v>350</v>
      </c>
    </row>
    <row r="442" spans="1:27" ht="18" customHeight="1">
      <c r="A442" s="194" t="s">
        <v>1534</v>
      </c>
      <c r="B442" s="194" t="s">
        <v>1535</v>
      </c>
      <c r="C442" s="197" t="s">
        <v>551</v>
      </c>
      <c r="D442" s="192">
        <f>VLOOKUP($C442,'[7]2.생잔모형인구'!$C$5:$J$499,2,FALSE)</f>
        <v>429</v>
      </c>
      <c r="E442" s="201">
        <f>VLOOKUP($C442,'[7]2.생잔모형인구'!$C$5:$J$499,4,FALSE)</f>
        <v>441</v>
      </c>
      <c r="F442" s="201">
        <f>VLOOKUP($C442,'[7]2.생잔모형인구'!$C$5:$J$499,5,FALSE)</f>
        <v>434</v>
      </c>
      <c r="G442" s="201">
        <f>VLOOKUP($C442,'[7]2.생잔모형인구'!$C$5:$J$499,6,FALSE)</f>
        <v>443</v>
      </c>
      <c r="H442" s="201">
        <f>VLOOKUP($C442,'[7]2.생잔모형인구'!$C$5:$J$499,7,FALSE)</f>
        <v>453</v>
      </c>
      <c r="I442" s="201">
        <f>VLOOKUP($C442,'[7]2.생잔모형인구'!$C$5:$J$499,8,FALSE)</f>
        <v>461</v>
      </c>
      <c r="J442" s="206">
        <f>ROUND(P$5*'[7]2.생잔모형인구'!$E440,0)</f>
        <v>0</v>
      </c>
      <c r="K442" s="206">
        <f>ROUND(Q$5*'[7]2.생잔모형인구'!$E440,0)</f>
        <v>11</v>
      </c>
      <c r="L442" s="206">
        <f>ROUND(R$5*'[7]2.생잔모형인구'!$E440,0)</f>
        <v>11</v>
      </c>
      <c r="M442" s="206">
        <f>ROUND(S$5*'[7]2.생잔모형인구'!$E440,0)</f>
        <v>24</v>
      </c>
      <c r="N442" s="206">
        <f>ROUND(T$5*'[7]2.생잔모형인구'!$E440,0)</f>
        <v>24</v>
      </c>
      <c r="O442" s="206">
        <f>ROUND(U$5*'[7]2.생잔모형인구'!$E440,0)</f>
        <v>24</v>
      </c>
      <c r="P442" s="204">
        <v>0</v>
      </c>
      <c r="Q442" s="204"/>
      <c r="R442" s="206">
        <f>IF(ISERROR(VLOOKUP($C442,'2.사회적인구 행정구역별 집계'!$C$6:$M$73,2,FALSE)),0,(VLOOKUP($C442,'2.사회적인구 행정구역별 집계'!$C$6:$M$73,8,FALSE)-VLOOKUP($C442,'2.사회적인구 행정구역별 집계'!$C$6:$M$73,3,FALSE)))</f>
        <v>0</v>
      </c>
      <c r="S442" s="206">
        <f>IF(ISERROR(VLOOKUP($C442,'2.사회적인구 행정구역별 집계'!$C$6:$M$73,2,FALSE)),0,(VLOOKUP($C442,'2.사회적인구 행정구역별 집계'!$C$6:$M$73,9,FALSE)-VLOOKUP($C442,'2.사회적인구 행정구역별 집계'!$C$6:$M$73,4,FALSE)))</f>
        <v>0</v>
      </c>
      <c r="T442" s="206">
        <f>IF(ISERROR(VLOOKUP($C442,'2.사회적인구 행정구역별 집계'!$C$6:$M$73,2,FALSE)),0,(VLOOKUP($C442,'2.사회적인구 행정구역별 집계'!$C$6:$M$73,10,FALSE)-VLOOKUP($C442,'2.사회적인구 행정구역별 집계'!$C$6:$M$73,5,FALSE)))</f>
        <v>0</v>
      </c>
      <c r="U442" s="206">
        <f>IF(ISERROR(VLOOKUP($C442,'2.사회적인구 행정구역별 집계'!$C$6:$M$73,2,FALSE)),0,(VLOOKUP($C442,'2.사회적인구 행정구역별 집계'!$C$6:$M$73,11,FALSE)-VLOOKUP($C442,'2.사회적인구 행정구역별 집계'!$C$6:$M$73,6,FALSE)))</f>
        <v>0</v>
      </c>
      <c r="V442" s="189">
        <f t="shared" si="244"/>
        <v>429</v>
      </c>
      <c r="W442" s="189">
        <f t="shared" si="245"/>
        <v>430</v>
      </c>
      <c r="X442" s="189">
        <f t="shared" si="245"/>
        <v>423</v>
      </c>
      <c r="Y442" s="189">
        <f t="shared" si="246"/>
        <v>419</v>
      </c>
      <c r="Z442" s="189">
        <f t="shared" si="247"/>
        <v>429</v>
      </c>
      <c r="AA442" s="189">
        <f t="shared" si="248"/>
        <v>437</v>
      </c>
    </row>
    <row r="443" spans="1:27" ht="18" customHeight="1">
      <c r="A443" s="194" t="s">
        <v>1534</v>
      </c>
      <c r="B443" s="194" t="s">
        <v>1535</v>
      </c>
      <c r="C443" s="197" t="s">
        <v>552</v>
      </c>
      <c r="D443" s="192">
        <f>VLOOKUP($C443,'[7]2.생잔모형인구'!$C$5:$J$499,2,FALSE)</f>
        <v>730</v>
      </c>
      <c r="E443" s="201">
        <f>VLOOKUP($C443,'[7]2.생잔모형인구'!$C$5:$J$499,4,FALSE)</f>
        <v>750</v>
      </c>
      <c r="F443" s="201">
        <f>VLOOKUP($C443,'[7]2.생잔모형인구'!$C$5:$J$499,5,FALSE)</f>
        <v>739</v>
      </c>
      <c r="G443" s="201">
        <f>VLOOKUP($C443,'[7]2.생잔모형인구'!$C$5:$J$499,6,FALSE)</f>
        <v>754</v>
      </c>
      <c r="H443" s="201">
        <f>VLOOKUP($C443,'[7]2.생잔모형인구'!$C$5:$J$499,7,FALSE)</f>
        <v>771</v>
      </c>
      <c r="I443" s="201">
        <f>VLOOKUP($C443,'[7]2.생잔모형인구'!$C$5:$J$499,8,FALSE)</f>
        <v>784</v>
      </c>
      <c r="J443" s="206">
        <f>ROUND(P$5*'[7]2.생잔모형인구'!$E441,0)</f>
        <v>0</v>
      </c>
      <c r="K443" s="206">
        <f>ROUND(Q$5*'[7]2.생잔모형인구'!$E441,0)</f>
        <v>19</v>
      </c>
      <c r="L443" s="206">
        <f>ROUND(R$5*'[7]2.생잔모형인구'!$E441,0)</f>
        <v>19</v>
      </c>
      <c r="M443" s="206">
        <f>ROUND(S$5*'[7]2.생잔모형인구'!$E441,0)</f>
        <v>42</v>
      </c>
      <c r="N443" s="206">
        <f>ROUND(T$5*'[7]2.생잔모형인구'!$E441,0)</f>
        <v>42</v>
      </c>
      <c r="O443" s="206">
        <f>ROUND(U$5*'[7]2.생잔모형인구'!$E441,0)</f>
        <v>42</v>
      </c>
      <c r="P443" s="204">
        <v>0</v>
      </c>
      <c r="Q443" s="204"/>
      <c r="R443" s="206">
        <f>IF(ISERROR(VLOOKUP($C443,'2.사회적인구 행정구역별 집계'!$C$6:$M$73,2,FALSE)),0,(VLOOKUP($C443,'2.사회적인구 행정구역별 집계'!$C$6:$M$73,8,FALSE)-VLOOKUP($C443,'2.사회적인구 행정구역별 집계'!$C$6:$M$73,3,FALSE)))</f>
        <v>0</v>
      </c>
      <c r="S443" s="206">
        <f>IF(ISERROR(VLOOKUP($C443,'2.사회적인구 행정구역별 집계'!$C$6:$M$73,2,FALSE)),0,(VLOOKUP($C443,'2.사회적인구 행정구역별 집계'!$C$6:$M$73,9,FALSE)-VLOOKUP($C443,'2.사회적인구 행정구역별 집계'!$C$6:$M$73,4,FALSE)))</f>
        <v>0</v>
      </c>
      <c r="T443" s="206">
        <f>IF(ISERROR(VLOOKUP($C443,'2.사회적인구 행정구역별 집계'!$C$6:$M$73,2,FALSE)),0,(VLOOKUP($C443,'2.사회적인구 행정구역별 집계'!$C$6:$M$73,10,FALSE)-VLOOKUP($C443,'2.사회적인구 행정구역별 집계'!$C$6:$M$73,5,FALSE)))</f>
        <v>0</v>
      </c>
      <c r="U443" s="206">
        <f>IF(ISERROR(VLOOKUP($C443,'2.사회적인구 행정구역별 집계'!$C$6:$M$73,2,FALSE)),0,(VLOOKUP($C443,'2.사회적인구 행정구역별 집계'!$C$6:$M$73,11,FALSE)-VLOOKUP($C443,'2.사회적인구 행정구역별 집계'!$C$6:$M$73,6,FALSE)))</f>
        <v>0</v>
      </c>
      <c r="V443" s="189">
        <f t="shared" si="244"/>
        <v>730</v>
      </c>
      <c r="W443" s="189">
        <f t="shared" si="245"/>
        <v>731</v>
      </c>
      <c r="X443" s="189">
        <f t="shared" si="245"/>
        <v>720</v>
      </c>
      <c r="Y443" s="189">
        <f t="shared" si="246"/>
        <v>712</v>
      </c>
      <c r="Z443" s="189">
        <f t="shared" si="247"/>
        <v>729</v>
      </c>
      <c r="AA443" s="189">
        <f t="shared" si="248"/>
        <v>742</v>
      </c>
    </row>
    <row r="444" spans="1:27" ht="18" customHeight="1">
      <c r="A444" s="194" t="s">
        <v>1534</v>
      </c>
      <c r="B444" s="194" t="s">
        <v>1535</v>
      </c>
      <c r="C444" s="197" t="s">
        <v>553</v>
      </c>
      <c r="D444" s="192">
        <f>VLOOKUP($C444,'[7]2.생잔모형인구'!$C$5:$J$499,2,FALSE)</f>
        <v>379</v>
      </c>
      <c r="E444" s="201">
        <f>VLOOKUP($C444,'[7]2.생잔모형인구'!$C$5:$J$499,4,FALSE)</f>
        <v>389</v>
      </c>
      <c r="F444" s="201">
        <f>VLOOKUP($C444,'[7]2.생잔모형인구'!$C$5:$J$499,5,FALSE)</f>
        <v>383</v>
      </c>
      <c r="G444" s="201">
        <f>VLOOKUP($C444,'[7]2.생잔모형인구'!$C$5:$J$499,6,FALSE)</f>
        <v>391</v>
      </c>
      <c r="H444" s="201">
        <f>VLOOKUP($C444,'[7]2.생잔모형인구'!$C$5:$J$499,7,FALSE)</f>
        <v>400</v>
      </c>
      <c r="I444" s="201">
        <f>VLOOKUP($C444,'[7]2.생잔모형인구'!$C$5:$J$499,8,FALSE)</f>
        <v>407</v>
      </c>
      <c r="J444" s="206">
        <f>ROUND(P$5*'[7]2.생잔모형인구'!$E442,0)</f>
        <v>0</v>
      </c>
      <c r="K444" s="206">
        <f>ROUND(Q$5*'[7]2.생잔모형인구'!$E442,0)</f>
        <v>10</v>
      </c>
      <c r="L444" s="206">
        <f>ROUND(R$5*'[7]2.생잔모형인구'!$E442,0)</f>
        <v>10</v>
      </c>
      <c r="M444" s="206">
        <f>ROUND(S$5*'[7]2.생잔모형인구'!$E442,0)</f>
        <v>22</v>
      </c>
      <c r="N444" s="206">
        <f>ROUND(T$5*'[7]2.생잔모형인구'!$E442,0)</f>
        <v>22</v>
      </c>
      <c r="O444" s="206">
        <f>ROUND(U$5*'[7]2.생잔모형인구'!$E442,0)</f>
        <v>22</v>
      </c>
      <c r="P444" s="204">
        <v>0</v>
      </c>
      <c r="Q444" s="204"/>
      <c r="R444" s="206">
        <f>IF(ISERROR(VLOOKUP($C444,'2.사회적인구 행정구역별 집계'!$C$6:$M$73,2,FALSE)),0,(VLOOKUP($C444,'2.사회적인구 행정구역별 집계'!$C$6:$M$73,8,FALSE)-VLOOKUP($C444,'2.사회적인구 행정구역별 집계'!$C$6:$M$73,3,FALSE)))</f>
        <v>0</v>
      </c>
      <c r="S444" s="206">
        <f>IF(ISERROR(VLOOKUP($C444,'2.사회적인구 행정구역별 집계'!$C$6:$M$73,2,FALSE)),0,(VLOOKUP($C444,'2.사회적인구 행정구역별 집계'!$C$6:$M$73,9,FALSE)-VLOOKUP($C444,'2.사회적인구 행정구역별 집계'!$C$6:$M$73,4,FALSE)))</f>
        <v>0</v>
      </c>
      <c r="T444" s="206">
        <f>IF(ISERROR(VLOOKUP($C444,'2.사회적인구 행정구역별 집계'!$C$6:$M$73,2,FALSE)),0,(VLOOKUP($C444,'2.사회적인구 행정구역별 집계'!$C$6:$M$73,10,FALSE)-VLOOKUP($C444,'2.사회적인구 행정구역별 집계'!$C$6:$M$73,5,FALSE)))</f>
        <v>0</v>
      </c>
      <c r="U444" s="206">
        <f>IF(ISERROR(VLOOKUP($C444,'2.사회적인구 행정구역별 집계'!$C$6:$M$73,2,FALSE)),0,(VLOOKUP($C444,'2.사회적인구 행정구역별 집계'!$C$6:$M$73,11,FALSE)-VLOOKUP($C444,'2.사회적인구 행정구역별 집계'!$C$6:$M$73,6,FALSE)))</f>
        <v>0</v>
      </c>
      <c r="V444" s="189">
        <f t="shared" si="244"/>
        <v>379</v>
      </c>
      <c r="W444" s="189">
        <f t="shared" si="245"/>
        <v>379</v>
      </c>
      <c r="X444" s="189">
        <f t="shared" si="245"/>
        <v>373</v>
      </c>
      <c r="Y444" s="189">
        <f t="shared" si="246"/>
        <v>369</v>
      </c>
      <c r="Z444" s="189">
        <f t="shared" si="247"/>
        <v>378</v>
      </c>
      <c r="AA444" s="189">
        <f t="shared" si="248"/>
        <v>385</v>
      </c>
    </row>
    <row r="445" spans="1:27" ht="18" customHeight="1">
      <c r="A445" s="194" t="s">
        <v>1534</v>
      </c>
      <c r="B445" s="194" t="s">
        <v>1535</v>
      </c>
      <c r="C445" s="197" t="s">
        <v>554</v>
      </c>
      <c r="D445" s="192">
        <f>VLOOKUP($C445,'[7]2.생잔모형인구'!$C$5:$J$499,2,FALSE)</f>
        <v>894</v>
      </c>
      <c r="E445" s="201">
        <f>VLOOKUP($C445,'[7]2.생잔모형인구'!$C$5:$J$499,4,FALSE)</f>
        <v>918</v>
      </c>
      <c r="F445" s="201">
        <f>VLOOKUP($C445,'[7]2.생잔모형인구'!$C$5:$J$499,5,FALSE)</f>
        <v>904</v>
      </c>
      <c r="G445" s="201">
        <f>VLOOKUP($C445,'[7]2.생잔모형인구'!$C$5:$J$499,6,FALSE)</f>
        <v>923</v>
      </c>
      <c r="H445" s="201">
        <f>VLOOKUP($C445,'[7]2.생잔모형인구'!$C$5:$J$499,7,FALSE)</f>
        <v>944</v>
      </c>
      <c r="I445" s="201">
        <f>VLOOKUP($C445,'[7]2.생잔모형인구'!$C$5:$J$499,8,FALSE)</f>
        <v>961</v>
      </c>
      <c r="J445" s="206">
        <f>ROUND(P$5*'[7]2.생잔모형인구'!$E443,0)</f>
        <v>0</v>
      </c>
      <c r="K445" s="206">
        <f>ROUND(Q$5*'[7]2.생잔모형인구'!$E443,0)</f>
        <v>23</v>
      </c>
      <c r="L445" s="206">
        <f>ROUND(R$5*'[7]2.생잔모형인구'!$E443,0)</f>
        <v>23</v>
      </c>
      <c r="M445" s="206">
        <f>ROUND(S$5*'[7]2.생잔모형인구'!$E443,0)</f>
        <v>51</v>
      </c>
      <c r="N445" s="206">
        <f>ROUND(T$5*'[7]2.생잔모형인구'!$E443,0)</f>
        <v>51</v>
      </c>
      <c r="O445" s="206">
        <f>ROUND(U$5*'[7]2.생잔모형인구'!$E443,0)</f>
        <v>51</v>
      </c>
      <c r="P445" s="204">
        <v>0</v>
      </c>
      <c r="Q445" s="204"/>
      <c r="R445" s="206">
        <f>IF(ISERROR(VLOOKUP($C445,'2.사회적인구 행정구역별 집계'!$C$6:$M$73,2,FALSE)),0,(VLOOKUP($C445,'2.사회적인구 행정구역별 집계'!$C$6:$M$73,8,FALSE)-VLOOKUP($C445,'2.사회적인구 행정구역별 집계'!$C$6:$M$73,3,FALSE)))</f>
        <v>0</v>
      </c>
      <c r="S445" s="206">
        <f>IF(ISERROR(VLOOKUP($C445,'2.사회적인구 행정구역별 집계'!$C$6:$M$73,2,FALSE)),0,(VLOOKUP($C445,'2.사회적인구 행정구역별 집계'!$C$6:$M$73,9,FALSE)-VLOOKUP($C445,'2.사회적인구 행정구역별 집계'!$C$6:$M$73,4,FALSE)))</f>
        <v>0</v>
      </c>
      <c r="T445" s="206">
        <f>IF(ISERROR(VLOOKUP($C445,'2.사회적인구 행정구역별 집계'!$C$6:$M$73,2,FALSE)),0,(VLOOKUP($C445,'2.사회적인구 행정구역별 집계'!$C$6:$M$73,10,FALSE)-VLOOKUP($C445,'2.사회적인구 행정구역별 집계'!$C$6:$M$73,5,FALSE)))</f>
        <v>0</v>
      </c>
      <c r="U445" s="206">
        <f>IF(ISERROR(VLOOKUP($C445,'2.사회적인구 행정구역별 집계'!$C$6:$M$73,2,FALSE)),0,(VLOOKUP($C445,'2.사회적인구 행정구역별 집계'!$C$6:$M$73,11,FALSE)-VLOOKUP($C445,'2.사회적인구 행정구역별 집계'!$C$6:$M$73,6,FALSE)))</f>
        <v>0</v>
      </c>
      <c r="V445" s="189">
        <f t="shared" si="244"/>
        <v>894</v>
      </c>
      <c r="W445" s="189">
        <f t="shared" si="245"/>
        <v>895</v>
      </c>
      <c r="X445" s="189">
        <f t="shared" si="245"/>
        <v>881</v>
      </c>
      <c r="Y445" s="189">
        <f t="shared" si="246"/>
        <v>872</v>
      </c>
      <c r="Z445" s="189">
        <f t="shared" si="247"/>
        <v>893</v>
      </c>
      <c r="AA445" s="189">
        <f t="shared" si="248"/>
        <v>910</v>
      </c>
    </row>
    <row r="446" spans="1:27" ht="18" customHeight="1">
      <c r="A446" s="194" t="s">
        <v>1534</v>
      </c>
      <c r="B446" s="194" t="s">
        <v>1536</v>
      </c>
      <c r="C446" s="197" t="s">
        <v>555</v>
      </c>
      <c r="D446" s="192">
        <f>VLOOKUP($C446,'[7]2.생잔모형인구'!$C$5:$J$499,2,FALSE)</f>
        <v>510</v>
      </c>
      <c r="E446" s="201">
        <f>VLOOKUP($C446,'[7]2.생잔모형인구'!$C$5:$J$499,4,FALSE)</f>
        <v>524</v>
      </c>
      <c r="F446" s="201">
        <f>VLOOKUP($C446,'[7]2.생잔모형인구'!$C$5:$J$499,5,FALSE)</f>
        <v>516</v>
      </c>
      <c r="G446" s="201">
        <f>VLOOKUP($C446,'[7]2.생잔모형인구'!$C$5:$J$499,6,FALSE)</f>
        <v>527</v>
      </c>
      <c r="H446" s="201">
        <f>VLOOKUP($C446,'[7]2.생잔모형인구'!$C$5:$J$499,7,FALSE)</f>
        <v>539</v>
      </c>
      <c r="I446" s="201">
        <f>VLOOKUP($C446,'[7]2.생잔모형인구'!$C$5:$J$499,8,FALSE)</f>
        <v>548</v>
      </c>
      <c r="J446" s="206">
        <f>ROUND(P$5*'[7]2.생잔모형인구'!$E444,0)</f>
        <v>0</v>
      </c>
      <c r="K446" s="206">
        <f>ROUND(Q$5*'[7]2.생잔모형인구'!$E444,0)</f>
        <v>13</v>
      </c>
      <c r="L446" s="206">
        <f>ROUND(R$5*'[7]2.생잔모형인구'!$E444,0)</f>
        <v>13</v>
      </c>
      <c r="M446" s="206">
        <f>ROUND(S$5*'[7]2.생잔모형인구'!$E444,0)</f>
        <v>29</v>
      </c>
      <c r="N446" s="206">
        <f>ROUND(T$5*'[7]2.생잔모형인구'!$E444,0)</f>
        <v>29</v>
      </c>
      <c r="O446" s="206">
        <f>ROUND(U$5*'[7]2.생잔모형인구'!$E444,0)</f>
        <v>29</v>
      </c>
      <c r="P446" s="204">
        <v>0</v>
      </c>
      <c r="Q446" s="204"/>
      <c r="R446" s="206">
        <f>IF(ISERROR(VLOOKUP($C446,'2.사회적인구 행정구역별 집계'!$C$6:$M$73,2,FALSE)),0,(VLOOKUP($C446,'2.사회적인구 행정구역별 집계'!$C$6:$M$73,8,FALSE)-VLOOKUP($C446,'2.사회적인구 행정구역별 집계'!$C$6:$M$73,3,FALSE)))</f>
        <v>0</v>
      </c>
      <c r="S446" s="206">
        <f>IF(ISERROR(VLOOKUP($C446,'2.사회적인구 행정구역별 집계'!$C$6:$M$73,2,FALSE)),0,(VLOOKUP($C446,'2.사회적인구 행정구역별 집계'!$C$6:$M$73,9,FALSE)-VLOOKUP($C446,'2.사회적인구 행정구역별 집계'!$C$6:$M$73,4,FALSE)))</f>
        <v>0</v>
      </c>
      <c r="T446" s="206">
        <f>IF(ISERROR(VLOOKUP($C446,'2.사회적인구 행정구역별 집계'!$C$6:$M$73,2,FALSE)),0,(VLOOKUP($C446,'2.사회적인구 행정구역별 집계'!$C$6:$M$73,10,FALSE)-VLOOKUP($C446,'2.사회적인구 행정구역별 집계'!$C$6:$M$73,5,FALSE)))</f>
        <v>0</v>
      </c>
      <c r="U446" s="206">
        <f>IF(ISERROR(VLOOKUP($C446,'2.사회적인구 행정구역별 집계'!$C$6:$M$73,2,FALSE)),0,(VLOOKUP($C446,'2.사회적인구 행정구역별 집계'!$C$6:$M$73,11,FALSE)-VLOOKUP($C446,'2.사회적인구 행정구역별 집계'!$C$6:$M$73,6,FALSE)))</f>
        <v>0</v>
      </c>
      <c r="V446" s="189">
        <f t="shared" si="244"/>
        <v>510</v>
      </c>
      <c r="W446" s="189">
        <f t="shared" si="245"/>
        <v>511</v>
      </c>
      <c r="X446" s="189">
        <f t="shared" si="245"/>
        <v>503</v>
      </c>
      <c r="Y446" s="189">
        <f t="shared" si="246"/>
        <v>498</v>
      </c>
      <c r="Z446" s="189">
        <f t="shared" si="247"/>
        <v>510</v>
      </c>
      <c r="AA446" s="189">
        <f t="shared" si="248"/>
        <v>519</v>
      </c>
    </row>
    <row r="447" spans="1:27" ht="18" customHeight="1">
      <c r="A447" s="194" t="s">
        <v>1534</v>
      </c>
      <c r="B447" s="194" t="s">
        <v>1536</v>
      </c>
      <c r="C447" s="197" t="s">
        <v>556</v>
      </c>
      <c r="D447" s="192">
        <f>VLOOKUP($C447,'[7]2.생잔모형인구'!$C$5:$J$499,2,FALSE)</f>
        <v>1016</v>
      </c>
      <c r="E447" s="201">
        <f>VLOOKUP($C447,'[7]2.생잔모형인구'!$C$5:$J$499,4,FALSE)</f>
        <v>1044</v>
      </c>
      <c r="F447" s="201">
        <f>VLOOKUP($C447,'[7]2.생잔모형인구'!$C$5:$J$499,5,FALSE)</f>
        <v>1028</v>
      </c>
      <c r="G447" s="201">
        <f>VLOOKUP($C447,'[7]2.생잔모형인구'!$C$5:$J$499,6,FALSE)</f>
        <v>1049</v>
      </c>
      <c r="H447" s="201">
        <f>VLOOKUP($C447,'[7]2.생잔모형인구'!$C$5:$J$499,7,FALSE)</f>
        <v>1073</v>
      </c>
      <c r="I447" s="201">
        <f>VLOOKUP($C447,'[7]2.생잔모형인구'!$C$5:$J$499,8,FALSE)</f>
        <v>1092</v>
      </c>
      <c r="J447" s="206">
        <f>ROUND(P$5*'[7]2.생잔모형인구'!$E445,0)</f>
        <v>0</v>
      </c>
      <c r="K447" s="206">
        <f>ROUND(Q$5*'[7]2.생잔모형인구'!$E445,0)</f>
        <v>26</v>
      </c>
      <c r="L447" s="206">
        <f>ROUND(R$5*'[7]2.생잔모형인구'!$E445,0)</f>
        <v>26</v>
      </c>
      <c r="M447" s="206">
        <f>ROUND(S$5*'[7]2.생잔모형인구'!$E445,0)</f>
        <v>58</v>
      </c>
      <c r="N447" s="206">
        <f>ROUND(T$5*'[7]2.생잔모형인구'!$E445,0)</f>
        <v>58</v>
      </c>
      <c r="O447" s="206">
        <f>ROUND(U$5*'[7]2.생잔모형인구'!$E445,0)</f>
        <v>58</v>
      </c>
      <c r="P447" s="204">
        <v>0</v>
      </c>
      <c r="Q447" s="204"/>
      <c r="R447" s="206">
        <f>IF(ISERROR(VLOOKUP($C447,'2.사회적인구 행정구역별 집계'!$C$6:$M$73,2,FALSE)),0,(VLOOKUP($C447,'2.사회적인구 행정구역별 집계'!$C$6:$M$73,8,FALSE)-VLOOKUP($C447,'2.사회적인구 행정구역별 집계'!$C$6:$M$73,3,FALSE)))</f>
        <v>0</v>
      </c>
      <c r="S447" s="206">
        <f>IF(ISERROR(VLOOKUP($C447,'2.사회적인구 행정구역별 집계'!$C$6:$M$73,2,FALSE)),0,(VLOOKUP($C447,'2.사회적인구 행정구역별 집계'!$C$6:$M$73,9,FALSE)-VLOOKUP($C447,'2.사회적인구 행정구역별 집계'!$C$6:$M$73,4,FALSE)))</f>
        <v>0</v>
      </c>
      <c r="T447" s="206">
        <f>IF(ISERROR(VLOOKUP($C447,'2.사회적인구 행정구역별 집계'!$C$6:$M$73,2,FALSE)),0,(VLOOKUP($C447,'2.사회적인구 행정구역별 집계'!$C$6:$M$73,10,FALSE)-VLOOKUP($C447,'2.사회적인구 행정구역별 집계'!$C$6:$M$73,5,FALSE)))</f>
        <v>0</v>
      </c>
      <c r="U447" s="206">
        <f>IF(ISERROR(VLOOKUP($C447,'2.사회적인구 행정구역별 집계'!$C$6:$M$73,2,FALSE)),0,(VLOOKUP($C447,'2.사회적인구 행정구역별 집계'!$C$6:$M$73,11,FALSE)-VLOOKUP($C447,'2.사회적인구 행정구역별 집계'!$C$6:$M$73,6,FALSE)))</f>
        <v>0</v>
      </c>
      <c r="V447" s="189">
        <f t="shared" si="244"/>
        <v>1016</v>
      </c>
      <c r="W447" s="189">
        <f t="shared" si="245"/>
        <v>1018</v>
      </c>
      <c r="X447" s="189">
        <f t="shared" si="245"/>
        <v>1002</v>
      </c>
      <c r="Y447" s="189">
        <f t="shared" si="246"/>
        <v>991</v>
      </c>
      <c r="Z447" s="189">
        <f t="shared" si="247"/>
        <v>1015</v>
      </c>
      <c r="AA447" s="189">
        <f t="shared" si="248"/>
        <v>1034</v>
      </c>
    </row>
    <row r="448" spans="1:27" ht="18" customHeight="1">
      <c r="A448" s="194" t="s">
        <v>1534</v>
      </c>
      <c r="B448" s="194" t="s">
        <v>1536</v>
      </c>
      <c r="C448" s="197" t="s">
        <v>557</v>
      </c>
      <c r="D448" s="192">
        <f>VLOOKUP($C448,'[7]2.생잔모형인구'!$C$5:$J$499,2,FALSE)</f>
        <v>218</v>
      </c>
      <c r="E448" s="201">
        <f>VLOOKUP($C448,'[7]2.생잔모형인구'!$C$5:$J$499,4,FALSE)</f>
        <v>224</v>
      </c>
      <c r="F448" s="201">
        <f>VLOOKUP($C448,'[7]2.생잔모형인구'!$C$5:$J$499,5,FALSE)</f>
        <v>221</v>
      </c>
      <c r="G448" s="201">
        <f>VLOOKUP($C448,'[7]2.생잔모형인구'!$C$5:$J$499,6,FALSE)</f>
        <v>225</v>
      </c>
      <c r="H448" s="201">
        <f>VLOOKUP($C448,'[7]2.생잔모형인구'!$C$5:$J$499,7,FALSE)</f>
        <v>230</v>
      </c>
      <c r="I448" s="201">
        <f>VLOOKUP($C448,'[7]2.생잔모형인구'!$C$5:$J$499,8,FALSE)</f>
        <v>234</v>
      </c>
      <c r="J448" s="206">
        <f>ROUND(P$5*'[7]2.생잔모형인구'!$E446,0)</f>
        <v>0</v>
      </c>
      <c r="K448" s="206">
        <f>ROUND(Q$5*'[7]2.생잔모형인구'!$E446,0)</f>
        <v>6</v>
      </c>
      <c r="L448" s="206">
        <f>ROUND(R$5*'[7]2.생잔모형인구'!$E446,0)</f>
        <v>6</v>
      </c>
      <c r="M448" s="206">
        <f>ROUND(S$5*'[7]2.생잔모형인구'!$E446,0)</f>
        <v>12</v>
      </c>
      <c r="N448" s="206">
        <f>ROUND(T$5*'[7]2.생잔모형인구'!$E446,0)</f>
        <v>12</v>
      </c>
      <c r="O448" s="206">
        <f>ROUND(U$5*'[7]2.생잔모형인구'!$E446,0)</f>
        <v>12</v>
      </c>
      <c r="P448" s="204">
        <v>0</v>
      </c>
      <c r="Q448" s="204"/>
      <c r="R448" s="206">
        <f>IF(ISERROR(VLOOKUP($C448,'2.사회적인구 행정구역별 집계'!$C$6:$M$73,2,FALSE)),0,(VLOOKUP($C448,'2.사회적인구 행정구역별 집계'!$C$6:$M$73,8,FALSE)-VLOOKUP($C448,'2.사회적인구 행정구역별 집계'!$C$6:$M$73,3,FALSE)))</f>
        <v>0</v>
      </c>
      <c r="S448" s="206">
        <f>IF(ISERROR(VLOOKUP($C448,'2.사회적인구 행정구역별 집계'!$C$6:$M$73,2,FALSE)),0,(VLOOKUP($C448,'2.사회적인구 행정구역별 집계'!$C$6:$M$73,9,FALSE)-VLOOKUP($C448,'2.사회적인구 행정구역별 집계'!$C$6:$M$73,4,FALSE)))</f>
        <v>0</v>
      </c>
      <c r="T448" s="206">
        <f>IF(ISERROR(VLOOKUP($C448,'2.사회적인구 행정구역별 집계'!$C$6:$M$73,2,FALSE)),0,(VLOOKUP($C448,'2.사회적인구 행정구역별 집계'!$C$6:$M$73,10,FALSE)-VLOOKUP($C448,'2.사회적인구 행정구역별 집계'!$C$6:$M$73,5,FALSE)))</f>
        <v>0</v>
      </c>
      <c r="U448" s="206">
        <f>IF(ISERROR(VLOOKUP($C448,'2.사회적인구 행정구역별 집계'!$C$6:$M$73,2,FALSE)),0,(VLOOKUP($C448,'2.사회적인구 행정구역별 집계'!$C$6:$M$73,11,FALSE)-VLOOKUP($C448,'2.사회적인구 행정구역별 집계'!$C$6:$M$73,6,FALSE)))</f>
        <v>0</v>
      </c>
      <c r="V448" s="189">
        <f t="shared" si="244"/>
        <v>218</v>
      </c>
      <c r="W448" s="189">
        <f t="shared" si="245"/>
        <v>218</v>
      </c>
      <c r="X448" s="189">
        <f t="shared" si="245"/>
        <v>215</v>
      </c>
      <c r="Y448" s="189">
        <f t="shared" si="246"/>
        <v>213</v>
      </c>
      <c r="Z448" s="189">
        <f t="shared" si="247"/>
        <v>218</v>
      </c>
      <c r="AA448" s="189">
        <f t="shared" si="248"/>
        <v>222</v>
      </c>
    </row>
    <row r="449" spans="1:27" ht="18" customHeight="1">
      <c r="A449" s="194" t="s">
        <v>1534</v>
      </c>
      <c r="B449" s="194" t="s">
        <v>1537</v>
      </c>
      <c r="C449" s="197" t="s">
        <v>558</v>
      </c>
      <c r="D449" s="192">
        <f>VLOOKUP($C449,'[7]2.생잔모형인구'!$C$5:$J$499,2,FALSE)</f>
        <v>707</v>
      </c>
      <c r="E449" s="201">
        <f>VLOOKUP($C449,'[7]2.생잔모형인구'!$C$5:$J$499,4,FALSE)</f>
        <v>726</v>
      </c>
      <c r="F449" s="201">
        <f>VLOOKUP($C449,'[7]2.생잔모형인구'!$C$5:$J$499,5,FALSE)</f>
        <v>715</v>
      </c>
      <c r="G449" s="201">
        <f>VLOOKUP($C449,'[7]2.생잔모형인구'!$C$5:$J$499,6,FALSE)</f>
        <v>730</v>
      </c>
      <c r="H449" s="201">
        <f>VLOOKUP($C449,'[7]2.생잔모형인구'!$C$5:$J$499,7,FALSE)</f>
        <v>747</v>
      </c>
      <c r="I449" s="201">
        <f>VLOOKUP($C449,'[7]2.생잔모형인구'!$C$5:$J$499,8,FALSE)</f>
        <v>760</v>
      </c>
      <c r="J449" s="206">
        <f>ROUND(P$5*'[7]2.생잔모형인구'!$E447,0)</f>
        <v>0</v>
      </c>
      <c r="K449" s="206">
        <f>ROUND(Q$5*'[7]2.생잔모형인구'!$E447,0)</f>
        <v>18</v>
      </c>
      <c r="L449" s="206">
        <f>ROUND(R$5*'[7]2.생잔모형인구'!$E447,0)</f>
        <v>18</v>
      </c>
      <c r="M449" s="206">
        <f>ROUND(S$5*'[7]2.생잔모형인구'!$E447,0)</f>
        <v>40</v>
      </c>
      <c r="N449" s="206">
        <f>ROUND(T$5*'[7]2.생잔모형인구'!$E447,0)</f>
        <v>40</v>
      </c>
      <c r="O449" s="206">
        <f>ROUND(U$5*'[7]2.생잔모형인구'!$E447,0)</f>
        <v>40</v>
      </c>
      <c r="P449" s="204">
        <v>0</v>
      </c>
      <c r="Q449" s="207">
        <v>9</v>
      </c>
      <c r="R449" s="206">
        <f>IF(ISERROR(VLOOKUP($C449,'2.사회적인구 행정구역별 집계'!$C$6:$M$73,2,FALSE)),0,(VLOOKUP($C449,'2.사회적인구 행정구역별 집계'!$C$6:$M$73,8,FALSE)-VLOOKUP($C449,'2.사회적인구 행정구역별 집계'!$C$6:$M$73,3,FALSE)))</f>
        <v>9</v>
      </c>
      <c r="S449" s="206">
        <f>IF(ISERROR(VLOOKUP($C449,'2.사회적인구 행정구역별 집계'!$C$6:$M$73,2,FALSE)),0,(VLOOKUP($C449,'2.사회적인구 행정구역별 집계'!$C$6:$M$73,9,FALSE)-VLOOKUP($C449,'2.사회적인구 행정구역별 집계'!$C$6:$M$73,4,FALSE)))</f>
        <v>27</v>
      </c>
      <c r="T449" s="206">
        <f>IF(ISERROR(VLOOKUP($C449,'2.사회적인구 행정구역별 집계'!$C$6:$M$73,2,FALSE)),0,(VLOOKUP($C449,'2.사회적인구 행정구역별 집계'!$C$6:$M$73,10,FALSE)-VLOOKUP($C449,'2.사회적인구 행정구역별 집계'!$C$6:$M$73,5,FALSE)))</f>
        <v>27</v>
      </c>
      <c r="U449" s="206">
        <f>IF(ISERROR(VLOOKUP($C449,'2.사회적인구 행정구역별 집계'!$C$6:$M$73,2,FALSE)),0,(VLOOKUP($C449,'2.사회적인구 행정구역별 집계'!$C$6:$M$73,11,FALSE)-VLOOKUP($C449,'2.사회적인구 행정구역별 집계'!$C$6:$M$73,6,FALSE)))</f>
        <v>27</v>
      </c>
      <c r="V449" s="189">
        <f t="shared" si="244"/>
        <v>707</v>
      </c>
      <c r="W449" s="189">
        <f t="shared" si="245"/>
        <v>717</v>
      </c>
      <c r="X449" s="189">
        <f t="shared" si="245"/>
        <v>706</v>
      </c>
      <c r="Y449" s="189">
        <f t="shared" si="246"/>
        <v>717</v>
      </c>
      <c r="Z449" s="189">
        <f t="shared" si="247"/>
        <v>734</v>
      </c>
      <c r="AA449" s="189">
        <f t="shared" si="248"/>
        <v>747</v>
      </c>
    </row>
    <row r="450" spans="1:27" ht="18" customHeight="1">
      <c r="A450" s="194" t="s">
        <v>1534</v>
      </c>
      <c r="B450" s="194" t="s">
        <v>1537</v>
      </c>
      <c r="C450" s="197" t="s">
        <v>559</v>
      </c>
      <c r="D450" s="192">
        <f>VLOOKUP($C450,'[7]2.생잔모형인구'!$C$5:$J$499,2,FALSE)</f>
        <v>276</v>
      </c>
      <c r="E450" s="201">
        <f>VLOOKUP($C450,'[7]2.생잔모형인구'!$C$5:$J$499,4,FALSE)</f>
        <v>284</v>
      </c>
      <c r="F450" s="201">
        <f>VLOOKUP($C450,'[7]2.생잔모형인구'!$C$5:$J$499,5,FALSE)</f>
        <v>279</v>
      </c>
      <c r="G450" s="201">
        <f>VLOOKUP($C450,'[7]2.생잔모형인구'!$C$5:$J$499,6,FALSE)</f>
        <v>285</v>
      </c>
      <c r="H450" s="201">
        <f>VLOOKUP($C450,'[7]2.생잔모형인구'!$C$5:$J$499,7,FALSE)</f>
        <v>292</v>
      </c>
      <c r="I450" s="201">
        <f>VLOOKUP($C450,'[7]2.생잔모형인구'!$C$5:$J$499,8,FALSE)</f>
        <v>297</v>
      </c>
      <c r="J450" s="206">
        <f>ROUND(P$5*'[7]2.생잔모형인구'!$E448,0)</f>
        <v>0</v>
      </c>
      <c r="K450" s="206">
        <f>ROUND(Q$5*'[7]2.생잔모형인구'!$E448,0)</f>
        <v>7</v>
      </c>
      <c r="L450" s="206">
        <f>ROUND(R$5*'[7]2.생잔모형인구'!$E448,0)</f>
        <v>7</v>
      </c>
      <c r="M450" s="206">
        <f>ROUND(S$5*'[7]2.생잔모형인구'!$E448,0)</f>
        <v>16</v>
      </c>
      <c r="N450" s="206">
        <f>ROUND(T$5*'[7]2.생잔모형인구'!$E448,0)</f>
        <v>16</v>
      </c>
      <c r="O450" s="206">
        <f>ROUND(U$5*'[7]2.생잔모형인구'!$E448,0)</f>
        <v>16</v>
      </c>
      <c r="P450" s="204">
        <v>0</v>
      </c>
      <c r="Q450" s="207">
        <v>9</v>
      </c>
      <c r="R450" s="206">
        <f>IF(ISERROR(VLOOKUP($C450,'2.사회적인구 행정구역별 집계'!$C$6:$M$73,2,FALSE)),0,(VLOOKUP($C450,'2.사회적인구 행정구역별 집계'!$C$6:$M$73,8,FALSE)-VLOOKUP($C450,'2.사회적인구 행정구역별 집계'!$C$6:$M$73,3,FALSE)))</f>
        <v>9</v>
      </c>
      <c r="S450" s="206">
        <f>IF(ISERROR(VLOOKUP($C450,'2.사회적인구 행정구역별 집계'!$C$6:$M$73,2,FALSE)),0,(VLOOKUP($C450,'2.사회적인구 행정구역별 집계'!$C$6:$M$73,9,FALSE)-VLOOKUP($C450,'2.사회적인구 행정구역별 집계'!$C$6:$M$73,4,FALSE)))</f>
        <v>27</v>
      </c>
      <c r="T450" s="206">
        <f>IF(ISERROR(VLOOKUP($C450,'2.사회적인구 행정구역별 집계'!$C$6:$M$73,2,FALSE)),0,(VLOOKUP($C450,'2.사회적인구 행정구역별 집계'!$C$6:$M$73,10,FALSE)-VLOOKUP($C450,'2.사회적인구 행정구역별 집계'!$C$6:$M$73,5,FALSE)))</f>
        <v>27</v>
      </c>
      <c r="U450" s="206">
        <f>IF(ISERROR(VLOOKUP($C450,'2.사회적인구 행정구역별 집계'!$C$6:$M$73,2,FALSE)),0,(VLOOKUP($C450,'2.사회적인구 행정구역별 집계'!$C$6:$M$73,11,FALSE)-VLOOKUP($C450,'2.사회적인구 행정구역별 집계'!$C$6:$M$73,6,FALSE)))</f>
        <v>27</v>
      </c>
      <c r="V450" s="189">
        <f t="shared" si="244"/>
        <v>276</v>
      </c>
      <c r="W450" s="189">
        <f t="shared" si="245"/>
        <v>286</v>
      </c>
      <c r="X450" s="189">
        <f t="shared" si="245"/>
        <v>281</v>
      </c>
      <c r="Y450" s="189">
        <f t="shared" si="246"/>
        <v>296</v>
      </c>
      <c r="Z450" s="189">
        <f t="shared" si="247"/>
        <v>303</v>
      </c>
      <c r="AA450" s="189">
        <f t="shared" si="248"/>
        <v>308</v>
      </c>
    </row>
    <row r="451" spans="1:27" ht="18" customHeight="1">
      <c r="A451" s="194" t="s">
        <v>1534</v>
      </c>
      <c r="B451" s="194" t="s">
        <v>1537</v>
      </c>
      <c r="C451" s="197" t="s">
        <v>560</v>
      </c>
      <c r="D451" s="192">
        <f>VLOOKUP($C451,'[7]2.생잔모형인구'!$C$5:$J$499,2,FALSE)</f>
        <v>1179</v>
      </c>
      <c r="E451" s="201">
        <f>VLOOKUP($C451,'[7]2.생잔모형인구'!$C$5:$J$499,4,FALSE)</f>
        <v>1211</v>
      </c>
      <c r="F451" s="201">
        <f>VLOOKUP($C451,'[7]2.생잔모형인구'!$C$5:$J$499,5,FALSE)</f>
        <v>1193</v>
      </c>
      <c r="G451" s="201">
        <f>VLOOKUP($C451,'[7]2.생잔모형인구'!$C$5:$J$499,6,FALSE)</f>
        <v>1218</v>
      </c>
      <c r="H451" s="201">
        <f>VLOOKUP($C451,'[7]2.생잔모형인구'!$C$5:$J$499,7,FALSE)</f>
        <v>1245</v>
      </c>
      <c r="I451" s="201">
        <f>VLOOKUP($C451,'[7]2.생잔모형인구'!$C$5:$J$499,8,FALSE)</f>
        <v>1267</v>
      </c>
      <c r="J451" s="206">
        <f>ROUND(P$5*'[7]2.생잔모형인구'!$E449,0)</f>
        <v>0</v>
      </c>
      <c r="K451" s="206">
        <f>ROUND(Q$5*'[7]2.생잔모형인구'!$E449,0)</f>
        <v>31</v>
      </c>
      <c r="L451" s="206">
        <f>ROUND(R$5*'[7]2.생잔모형인구'!$E449,0)</f>
        <v>30</v>
      </c>
      <c r="M451" s="206">
        <f>ROUND(S$5*'[7]2.생잔모형인구'!$E449,0)</f>
        <v>67</v>
      </c>
      <c r="N451" s="206">
        <f>ROUND(T$5*'[7]2.생잔모형인구'!$E449,0)</f>
        <v>67</v>
      </c>
      <c r="O451" s="206">
        <f>ROUND(U$5*'[7]2.생잔모형인구'!$E449,0)</f>
        <v>67</v>
      </c>
      <c r="P451" s="204">
        <v>0</v>
      </c>
      <c r="Q451" s="207">
        <v>9</v>
      </c>
      <c r="R451" s="206">
        <f>IF(ISERROR(VLOOKUP($C451,'2.사회적인구 행정구역별 집계'!$C$6:$M$73,2,FALSE)),0,(VLOOKUP($C451,'2.사회적인구 행정구역별 집계'!$C$6:$M$73,8,FALSE)-VLOOKUP($C451,'2.사회적인구 행정구역별 집계'!$C$6:$M$73,3,FALSE)))</f>
        <v>9</v>
      </c>
      <c r="S451" s="206">
        <f>IF(ISERROR(VLOOKUP($C451,'2.사회적인구 행정구역별 집계'!$C$6:$M$73,2,FALSE)),0,(VLOOKUP($C451,'2.사회적인구 행정구역별 집계'!$C$6:$M$73,9,FALSE)-VLOOKUP($C451,'2.사회적인구 행정구역별 집계'!$C$6:$M$73,4,FALSE)))</f>
        <v>27</v>
      </c>
      <c r="T451" s="206">
        <f>IF(ISERROR(VLOOKUP($C451,'2.사회적인구 행정구역별 집계'!$C$6:$M$73,2,FALSE)),0,(VLOOKUP($C451,'2.사회적인구 행정구역별 집계'!$C$6:$M$73,10,FALSE)-VLOOKUP($C451,'2.사회적인구 행정구역별 집계'!$C$6:$M$73,5,FALSE)))</f>
        <v>27</v>
      </c>
      <c r="U451" s="206">
        <f>IF(ISERROR(VLOOKUP($C451,'2.사회적인구 행정구역별 집계'!$C$6:$M$73,2,FALSE)),0,(VLOOKUP($C451,'2.사회적인구 행정구역별 집계'!$C$6:$M$73,11,FALSE)-VLOOKUP($C451,'2.사회적인구 행정구역별 집계'!$C$6:$M$73,6,FALSE)))</f>
        <v>27</v>
      </c>
      <c r="V451" s="189">
        <f t="shared" si="244"/>
        <v>1179</v>
      </c>
      <c r="W451" s="189">
        <f t="shared" si="245"/>
        <v>1189</v>
      </c>
      <c r="X451" s="189">
        <f t="shared" si="245"/>
        <v>1172</v>
      </c>
      <c r="Y451" s="189">
        <f t="shared" si="246"/>
        <v>1178</v>
      </c>
      <c r="Z451" s="189">
        <f t="shared" si="247"/>
        <v>1205</v>
      </c>
      <c r="AA451" s="189">
        <f t="shared" si="248"/>
        <v>1227</v>
      </c>
    </row>
    <row r="452" spans="1:27" ht="18" customHeight="1">
      <c r="A452" s="194" t="s">
        <v>1534</v>
      </c>
      <c r="B452" s="194" t="s">
        <v>1537</v>
      </c>
      <c r="C452" s="197" t="s">
        <v>561</v>
      </c>
      <c r="D452" s="192">
        <f>VLOOKUP($C452,'[7]2.생잔모형인구'!$C$5:$J$499,2,FALSE)</f>
        <v>2076</v>
      </c>
      <c r="E452" s="201">
        <f>VLOOKUP($C452,'[7]2.생잔모형인구'!$C$5:$J$499,4,FALSE)</f>
        <v>2133</v>
      </c>
      <c r="F452" s="201">
        <f>VLOOKUP($C452,'[7]2.생잔모형인구'!$C$5:$J$499,5,FALSE)</f>
        <v>2100</v>
      </c>
      <c r="G452" s="201">
        <f>VLOOKUP($C452,'[7]2.생잔모형인구'!$C$5:$J$499,6,FALSE)</f>
        <v>2144</v>
      </c>
      <c r="H452" s="201">
        <f>VLOOKUP($C452,'[7]2.생잔모형인구'!$C$5:$J$499,7,FALSE)</f>
        <v>2193</v>
      </c>
      <c r="I452" s="201">
        <f>VLOOKUP($C452,'[7]2.생잔모형인구'!$C$5:$J$499,8,FALSE)</f>
        <v>2230</v>
      </c>
      <c r="J452" s="206">
        <f>ROUND(P$5*'[7]2.생잔모형인구'!$E450,0)</f>
        <v>0</v>
      </c>
      <c r="K452" s="206">
        <f>ROUND(Q$5*'[7]2.생잔모형인구'!$E450,0)</f>
        <v>54</v>
      </c>
      <c r="L452" s="206">
        <f>ROUND(R$5*'[7]2.생잔모형인구'!$E450,0)</f>
        <v>53</v>
      </c>
      <c r="M452" s="206">
        <f>ROUND(S$5*'[7]2.생잔모형인구'!$E450,0)</f>
        <v>118</v>
      </c>
      <c r="N452" s="206">
        <f>ROUND(T$5*'[7]2.생잔모형인구'!$E450,0)</f>
        <v>118</v>
      </c>
      <c r="O452" s="206">
        <f>ROUND(U$5*'[7]2.생잔모형인구'!$E450,0)</f>
        <v>118</v>
      </c>
      <c r="P452" s="204">
        <v>0</v>
      </c>
      <c r="Q452" s="207">
        <v>9</v>
      </c>
      <c r="R452" s="206">
        <f>IF(ISERROR(VLOOKUP($C452,'2.사회적인구 행정구역별 집계'!$C$6:$M$73,2,FALSE)),0,(VLOOKUP($C452,'2.사회적인구 행정구역별 집계'!$C$6:$M$73,8,FALSE)-VLOOKUP($C452,'2.사회적인구 행정구역별 집계'!$C$6:$M$73,3,FALSE)))</f>
        <v>9</v>
      </c>
      <c r="S452" s="206">
        <f>IF(ISERROR(VLOOKUP($C452,'2.사회적인구 행정구역별 집계'!$C$6:$M$73,2,FALSE)),0,(VLOOKUP($C452,'2.사회적인구 행정구역별 집계'!$C$6:$M$73,9,FALSE)-VLOOKUP($C452,'2.사회적인구 행정구역별 집계'!$C$6:$M$73,4,FALSE)))</f>
        <v>27</v>
      </c>
      <c r="T452" s="206">
        <f>IF(ISERROR(VLOOKUP($C452,'2.사회적인구 행정구역별 집계'!$C$6:$M$73,2,FALSE)),0,(VLOOKUP($C452,'2.사회적인구 행정구역별 집계'!$C$6:$M$73,10,FALSE)-VLOOKUP($C452,'2.사회적인구 행정구역별 집계'!$C$6:$M$73,5,FALSE)))</f>
        <v>27</v>
      </c>
      <c r="U452" s="206">
        <f>IF(ISERROR(VLOOKUP($C452,'2.사회적인구 행정구역별 집계'!$C$6:$M$73,2,FALSE)),0,(VLOOKUP($C452,'2.사회적인구 행정구역별 집계'!$C$6:$M$73,11,FALSE)-VLOOKUP($C452,'2.사회적인구 행정구역별 집계'!$C$6:$M$73,6,FALSE)))</f>
        <v>27</v>
      </c>
      <c r="V452" s="189">
        <f t="shared" si="244"/>
        <v>2076</v>
      </c>
      <c r="W452" s="189">
        <f t="shared" si="245"/>
        <v>2088</v>
      </c>
      <c r="X452" s="189">
        <f t="shared" si="245"/>
        <v>2056</v>
      </c>
      <c r="Y452" s="189">
        <f t="shared" si="246"/>
        <v>2053</v>
      </c>
      <c r="Z452" s="189">
        <f t="shared" si="247"/>
        <v>2102</v>
      </c>
      <c r="AA452" s="189">
        <f t="shared" si="248"/>
        <v>2139</v>
      </c>
    </row>
    <row r="453" spans="1:27" ht="18" customHeight="1">
      <c r="A453" s="194" t="s">
        <v>1534</v>
      </c>
      <c r="B453" s="194" t="s">
        <v>1537</v>
      </c>
      <c r="C453" s="197" t="s">
        <v>562</v>
      </c>
      <c r="D453" s="192">
        <f>VLOOKUP($C453,'[7]2.생잔모형인구'!$C$5:$J$499,2,FALSE)</f>
        <v>656</v>
      </c>
      <c r="E453" s="201">
        <f>VLOOKUP($C453,'[7]2.생잔모형인구'!$C$5:$J$499,4,FALSE)</f>
        <v>674</v>
      </c>
      <c r="F453" s="201">
        <f>VLOOKUP($C453,'[7]2.생잔모형인구'!$C$5:$J$499,5,FALSE)</f>
        <v>664</v>
      </c>
      <c r="G453" s="201">
        <f>VLOOKUP($C453,'[7]2.생잔모형인구'!$C$5:$J$499,6,FALSE)</f>
        <v>678</v>
      </c>
      <c r="H453" s="201">
        <f>VLOOKUP($C453,'[7]2.생잔모형인구'!$C$5:$J$499,7,FALSE)</f>
        <v>693</v>
      </c>
      <c r="I453" s="201">
        <f>VLOOKUP($C453,'[7]2.생잔모형인구'!$C$5:$J$499,8,FALSE)</f>
        <v>705</v>
      </c>
      <c r="J453" s="206">
        <f>ROUND(P$5*'[7]2.생잔모형인구'!$E451,0)</f>
        <v>0</v>
      </c>
      <c r="K453" s="206">
        <f>ROUND(Q$5*'[7]2.생잔모형인구'!$E451,0)</f>
        <v>17</v>
      </c>
      <c r="L453" s="206">
        <f>ROUND(R$5*'[7]2.생잔모형인구'!$E451,0)</f>
        <v>17</v>
      </c>
      <c r="M453" s="206">
        <f>ROUND(S$5*'[7]2.생잔모형인구'!$E451,0)</f>
        <v>37</v>
      </c>
      <c r="N453" s="206">
        <f>ROUND(T$5*'[7]2.생잔모형인구'!$E451,0)</f>
        <v>37</v>
      </c>
      <c r="O453" s="206">
        <f>ROUND(U$5*'[7]2.생잔모형인구'!$E451,0)</f>
        <v>37</v>
      </c>
      <c r="P453" s="204">
        <v>0</v>
      </c>
      <c r="Q453" s="207">
        <v>9</v>
      </c>
      <c r="R453" s="206">
        <f>IF(ISERROR(VLOOKUP($C453,'2.사회적인구 행정구역별 집계'!$C$6:$M$73,2,FALSE)),0,(VLOOKUP($C453,'2.사회적인구 행정구역별 집계'!$C$6:$M$73,8,FALSE)-VLOOKUP($C453,'2.사회적인구 행정구역별 집계'!$C$6:$M$73,3,FALSE)))</f>
        <v>9</v>
      </c>
      <c r="S453" s="206">
        <f>IF(ISERROR(VLOOKUP($C453,'2.사회적인구 행정구역별 집계'!$C$6:$M$73,2,FALSE)),0,(VLOOKUP($C453,'2.사회적인구 행정구역별 집계'!$C$6:$M$73,9,FALSE)-VLOOKUP($C453,'2.사회적인구 행정구역별 집계'!$C$6:$M$73,4,FALSE)))</f>
        <v>27</v>
      </c>
      <c r="T453" s="206">
        <f>IF(ISERROR(VLOOKUP($C453,'2.사회적인구 행정구역별 집계'!$C$6:$M$73,2,FALSE)),0,(VLOOKUP($C453,'2.사회적인구 행정구역별 집계'!$C$6:$M$73,10,FALSE)-VLOOKUP($C453,'2.사회적인구 행정구역별 집계'!$C$6:$M$73,5,FALSE)))</f>
        <v>27</v>
      </c>
      <c r="U453" s="206">
        <f>IF(ISERROR(VLOOKUP($C453,'2.사회적인구 행정구역별 집계'!$C$6:$M$73,2,FALSE)),0,(VLOOKUP($C453,'2.사회적인구 행정구역별 집계'!$C$6:$M$73,11,FALSE)-VLOOKUP($C453,'2.사회적인구 행정구역별 집계'!$C$6:$M$73,6,FALSE)))</f>
        <v>27</v>
      </c>
      <c r="V453" s="189">
        <f t="shared" si="244"/>
        <v>656</v>
      </c>
      <c r="W453" s="189">
        <f t="shared" si="245"/>
        <v>666</v>
      </c>
      <c r="X453" s="189">
        <f t="shared" si="245"/>
        <v>656</v>
      </c>
      <c r="Y453" s="189">
        <f t="shared" si="246"/>
        <v>668</v>
      </c>
      <c r="Z453" s="189">
        <f t="shared" si="247"/>
        <v>683</v>
      </c>
      <c r="AA453" s="189">
        <f t="shared" si="248"/>
        <v>695</v>
      </c>
    </row>
    <row r="454" spans="1:27" ht="18" customHeight="1">
      <c r="A454" s="194" t="s">
        <v>1534</v>
      </c>
      <c r="B454" s="194" t="s">
        <v>1537</v>
      </c>
      <c r="C454" s="197" t="s">
        <v>563</v>
      </c>
      <c r="D454" s="192">
        <f>VLOOKUP($C454,'[7]2.생잔모형인구'!$C$5:$J$499,2,FALSE)</f>
        <v>420</v>
      </c>
      <c r="E454" s="201">
        <f>VLOOKUP($C454,'[7]2.생잔모형인구'!$C$5:$J$499,4,FALSE)</f>
        <v>431</v>
      </c>
      <c r="F454" s="201">
        <f>VLOOKUP($C454,'[7]2.생잔모형인구'!$C$5:$J$499,5,FALSE)</f>
        <v>425</v>
      </c>
      <c r="G454" s="201">
        <f>VLOOKUP($C454,'[7]2.생잔모형인구'!$C$5:$J$499,6,FALSE)</f>
        <v>434</v>
      </c>
      <c r="H454" s="201">
        <f>VLOOKUP($C454,'[7]2.생잔모형인구'!$C$5:$J$499,7,FALSE)</f>
        <v>444</v>
      </c>
      <c r="I454" s="201">
        <f>VLOOKUP($C454,'[7]2.생잔모형인구'!$C$5:$J$499,8,FALSE)</f>
        <v>451</v>
      </c>
      <c r="J454" s="206">
        <f>ROUND(P$5*'[7]2.생잔모형인구'!$E452,0)</f>
        <v>0</v>
      </c>
      <c r="K454" s="206">
        <f>ROUND(Q$5*'[7]2.생잔모형인구'!$E452,0)</f>
        <v>11</v>
      </c>
      <c r="L454" s="206">
        <f>ROUND(R$5*'[7]2.생잔모형인구'!$E452,0)</f>
        <v>11</v>
      </c>
      <c r="M454" s="206">
        <f>ROUND(S$5*'[7]2.생잔모형인구'!$E452,0)</f>
        <v>24</v>
      </c>
      <c r="N454" s="206">
        <f>ROUND(T$5*'[7]2.생잔모형인구'!$E452,0)</f>
        <v>24</v>
      </c>
      <c r="O454" s="206">
        <f>ROUND(U$5*'[7]2.생잔모형인구'!$E452,0)</f>
        <v>24</v>
      </c>
      <c r="P454" s="204">
        <v>0</v>
      </c>
      <c r="Q454" s="207">
        <v>9</v>
      </c>
      <c r="R454" s="206">
        <f>IF(ISERROR(VLOOKUP($C454,'2.사회적인구 행정구역별 집계'!$C$6:$M$73,2,FALSE)),0,(VLOOKUP($C454,'2.사회적인구 행정구역별 집계'!$C$6:$M$73,8,FALSE)-VLOOKUP($C454,'2.사회적인구 행정구역별 집계'!$C$6:$M$73,3,FALSE)))</f>
        <v>9</v>
      </c>
      <c r="S454" s="206">
        <f>IF(ISERROR(VLOOKUP($C454,'2.사회적인구 행정구역별 집계'!$C$6:$M$73,2,FALSE)),0,(VLOOKUP($C454,'2.사회적인구 행정구역별 집계'!$C$6:$M$73,9,FALSE)-VLOOKUP($C454,'2.사회적인구 행정구역별 집계'!$C$6:$M$73,4,FALSE)))</f>
        <v>27</v>
      </c>
      <c r="T454" s="206">
        <f>IF(ISERROR(VLOOKUP($C454,'2.사회적인구 행정구역별 집계'!$C$6:$M$73,2,FALSE)),0,(VLOOKUP($C454,'2.사회적인구 행정구역별 집계'!$C$6:$M$73,10,FALSE)-VLOOKUP($C454,'2.사회적인구 행정구역별 집계'!$C$6:$M$73,5,FALSE)))</f>
        <v>27</v>
      </c>
      <c r="U454" s="206">
        <f>IF(ISERROR(VLOOKUP($C454,'2.사회적인구 행정구역별 집계'!$C$6:$M$73,2,FALSE)),0,(VLOOKUP($C454,'2.사회적인구 행정구역별 집계'!$C$6:$M$73,11,FALSE)-VLOOKUP($C454,'2.사회적인구 행정구역별 집계'!$C$6:$M$73,6,FALSE)))</f>
        <v>27</v>
      </c>
      <c r="V454" s="189">
        <f t="shared" si="244"/>
        <v>420</v>
      </c>
      <c r="W454" s="189">
        <f t="shared" si="245"/>
        <v>429</v>
      </c>
      <c r="X454" s="189">
        <f t="shared" si="245"/>
        <v>423</v>
      </c>
      <c r="Y454" s="189">
        <f t="shared" si="246"/>
        <v>437</v>
      </c>
      <c r="Z454" s="189">
        <f t="shared" si="247"/>
        <v>447</v>
      </c>
      <c r="AA454" s="189">
        <f t="shared" si="248"/>
        <v>454</v>
      </c>
    </row>
    <row r="455" spans="1:27" ht="18" customHeight="1">
      <c r="A455" s="194" t="s">
        <v>1534</v>
      </c>
      <c r="B455" s="194" t="s">
        <v>1537</v>
      </c>
      <c r="C455" s="197" t="s">
        <v>564</v>
      </c>
      <c r="D455" s="192">
        <f>VLOOKUP($C455,'[7]2.생잔모형인구'!$C$5:$J$499,2,FALSE)</f>
        <v>1448</v>
      </c>
      <c r="E455" s="201">
        <f>VLOOKUP($C455,'[7]2.생잔모형인구'!$C$5:$J$499,4,FALSE)</f>
        <v>1487</v>
      </c>
      <c r="F455" s="201">
        <f>VLOOKUP($C455,'[7]2.생잔모형인구'!$C$5:$J$499,5,FALSE)</f>
        <v>1465</v>
      </c>
      <c r="G455" s="201">
        <f>VLOOKUP($C455,'[7]2.생잔모형인구'!$C$5:$J$499,6,FALSE)</f>
        <v>1496</v>
      </c>
      <c r="H455" s="201">
        <f>VLOOKUP($C455,'[7]2.생잔모형인구'!$C$5:$J$499,7,FALSE)</f>
        <v>1529</v>
      </c>
      <c r="I455" s="201">
        <f>VLOOKUP($C455,'[7]2.생잔모형인구'!$C$5:$J$499,8,FALSE)</f>
        <v>1556</v>
      </c>
      <c r="J455" s="206">
        <f>ROUND(P$5*'[7]2.생잔모형인구'!$E453,0)</f>
        <v>0</v>
      </c>
      <c r="K455" s="206">
        <f>ROUND(Q$5*'[7]2.생잔모형인구'!$E453,0)</f>
        <v>38</v>
      </c>
      <c r="L455" s="206">
        <f>ROUND(R$5*'[7]2.생잔모형인구'!$E453,0)</f>
        <v>37</v>
      </c>
      <c r="M455" s="206">
        <f>ROUND(S$5*'[7]2.생잔모형인구'!$E453,0)</f>
        <v>83</v>
      </c>
      <c r="N455" s="206">
        <f>ROUND(T$5*'[7]2.생잔모형인구'!$E453,0)</f>
        <v>83</v>
      </c>
      <c r="O455" s="206">
        <f>ROUND(U$5*'[7]2.생잔모형인구'!$E453,0)</f>
        <v>83</v>
      </c>
      <c r="P455" s="204">
        <v>0</v>
      </c>
      <c r="Q455" s="207">
        <v>9</v>
      </c>
      <c r="R455" s="206">
        <f>IF(ISERROR(VLOOKUP($C455,'2.사회적인구 행정구역별 집계'!$C$6:$M$73,2,FALSE)),0,(VLOOKUP($C455,'2.사회적인구 행정구역별 집계'!$C$6:$M$73,8,FALSE)-VLOOKUP($C455,'2.사회적인구 행정구역별 집계'!$C$6:$M$73,3,FALSE)))</f>
        <v>9</v>
      </c>
      <c r="S455" s="206">
        <f>IF(ISERROR(VLOOKUP($C455,'2.사회적인구 행정구역별 집계'!$C$6:$M$73,2,FALSE)),0,(VLOOKUP($C455,'2.사회적인구 행정구역별 집계'!$C$6:$M$73,9,FALSE)-VLOOKUP($C455,'2.사회적인구 행정구역별 집계'!$C$6:$M$73,4,FALSE)))</f>
        <v>27</v>
      </c>
      <c r="T455" s="206">
        <f>IF(ISERROR(VLOOKUP($C455,'2.사회적인구 행정구역별 집계'!$C$6:$M$73,2,FALSE)),0,(VLOOKUP($C455,'2.사회적인구 행정구역별 집계'!$C$6:$M$73,10,FALSE)-VLOOKUP($C455,'2.사회적인구 행정구역별 집계'!$C$6:$M$73,5,FALSE)))</f>
        <v>27</v>
      </c>
      <c r="U455" s="206">
        <f>IF(ISERROR(VLOOKUP($C455,'2.사회적인구 행정구역별 집계'!$C$6:$M$73,2,FALSE)),0,(VLOOKUP($C455,'2.사회적인구 행정구역별 집계'!$C$6:$M$73,11,FALSE)-VLOOKUP($C455,'2.사회적인구 행정구역별 집계'!$C$6:$M$73,6,FALSE)))</f>
        <v>27</v>
      </c>
      <c r="V455" s="189">
        <f t="shared" si="244"/>
        <v>1448</v>
      </c>
      <c r="W455" s="189">
        <f t="shared" si="245"/>
        <v>1458</v>
      </c>
      <c r="X455" s="189">
        <f t="shared" si="245"/>
        <v>1437</v>
      </c>
      <c r="Y455" s="189">
        <f t="shared" si="246"/>
        <v>1440</v>
      </c>
      <c r="Z455" s="189">
        <f t="shared" si="247"/>
        <v>1473</v>
      </c>
      <c r="AA455" s="189">
        <f t="shared" si="248"/>
        <v>1500</v>
      </c>
    </row>
    <row r="456" spans="1:27" ht="18" customHeight="1">
      <c r="A456" s="194" t="s">
        <v>1534</v>
      </c>
      <c r="B456" s="194" t="s">
        <v>1537</v>
      </c>
      <c r="C456" s="197" t="s">
        <v>565</v>
      </c>
      <c r="D456" s="192">
        <f>VLOOKUP($C456,'[7]2.생잔모형인구'!$C$5:$J$499,2,FALSE)</f>
        <v>870</v>
      </c>
      <c r="E456" s="201">
        <f>VLOOKUP($C456,'[7]2.생잔모형인구'!$C$5:$J$499,4,FALSE)</f>
        <v>894</v>
      </c>
      <c r="F456" s="201">
        <f>VLOOKUP($C456,'[7]2.생잔모형인구'!$C$5:$J$499,5,FALSE)</f>
        <v>880</v>
      </c>
      <c r="G456" s="201">
        <f>VLOOKUP($C456,'[7]2.생잔모형인구'!$C$5:$J$499,6,FALSE)</f>
        <v>899</v>
      </c>
      <c r="H456" s="201">
        <f>VLOOKUP($C456,'[7]2.생잔모형인구'!$C$5:$J$499,7,FALSE)</f>
        <v>919</v>
      </c>
      <c r="I456" s="201">
        <f>VLOOKUP($C456,'[7]2.생잔모형인구'!$C$5:$J$499,8,FALSE)</f>
        <v>935</v>
      </c>
      <c r="J456" s="206">
        <f>ROUND(P$5*'[7]2.생잔모형인구'!$E454,0)</f>
        <v>0</v>
      </c>
      <c r="K456" s="206">
        <f>ROUND(Q$5*'[7]2.생잔모형인구'!$E454,0)</f>
        <v>23</v>
      </c>
      <c r="L456" s="206">
        <f>ROUND(R$5*'[7]2.생잔모형인구'!$E454,0)</f>
        <v>22</v>
      </c>
      <c r="M456" s="206">
        <f>ROUND(S$5*'[7]2.생잔모형인구'!$E454,0)</f>
        <v>50</v>
      </c>
      <c r="N456" s="206">
        <f>ROUND(T$5*'[7]2.생잔모형인구'!$E454,0)</f>
        <v>50</v>
      </c>
      <c r="O456" s="206">
        <f>ROUND(U$5*'[7]2.생잔모형인구'!$E454,0)</f>
        <v>50</v>
      </c>
      <c r="P456" s="204">
        <v>0</v>
      </c>
      <c r="Q456" s="207">
        <v>9</v>
      </c>
      <c r="R456" s="206">
        <f>IF(ISERROR(VLOOKUP($C456,'2.사회적인구 행정구역별 집계'!$C$6:$M$73,2,FALSE)),0,(VLOOKUP($C456,'2.사회적인구 행정구역별 집계'!$C$6:$M$73,8,FALSE)-VLOOKUP($C456,'2.사회적인구 행정구역별 집계'!$C$6:$M$73,3,FALSE)))</f>
        <v>9</v>
      </c>
      <c r="S456" s="206">
        <f>IF(ISERROR(VLOOKUP($C456,'2.사회적인구 행정구역별 집계'!$C$6:$M$73,2,FALSE)),0,(VLOOKUP($C456,'2.사회적인구 행정구역별 집계'!$C$6:$M$73,9,FALSE)-VLOOKUP($C456,'2.사회적인구 행정구역별 집계'!$C$6:$M$73,4,FALSE)))</f>
        <v>27</v>
      </c>
      <c r="T456" s="206">
        <f>IF(ISERROR(VLOOKUP($C456,'2.사회적인구 행정구역별 집계'!$C$6:$M$73,2,FALSE)),0,(VLOOKUP($C456,'2.사회적인구 행정구역별 집계'!$C$6:$M$73,10,FALSE)-VLOOKUP($C456,'2.사회적인구 행정구역별 집계'!$C$6:$M$73,5,FALSE)))</f>
        <v>27</v>
      </c>
      <c r="U456" s="206">
        <f>IF(ISERROR(VLOOKUP($C456,'2.사회적인구 행정구역별 집계'!$C$6:$M$73,2,FALSE)),0,(VLOOKUP($C456,'2.사회적인구 행정구역별 집계'!$C$6:$M$73,11,FALSE)-VLOOKUP($C456,'2.사회적인구 행정구역별 집계'!$C$6:$M$73,6,FALSE)))</f>
        <v>27</v>
      </c>
      <c r="V456" s="189">
        <f t="shared" si="244"/>
        <v>870</v>
      </c>
      <c r="W456" s="189">
        <f t="shared" si="245"/>
        <v>880</v>
      </c>
      <c r="X456" s="189">
        <f t="shared" si="245"/>
        <v>867</v>
      </c>
      <c r="Y456" s="189">
        <f t="shared" si="246"/>
        <v>876</v>
      </c>
      <c r="Z456" s="189">
        <f t="shared" si="247"/>
        <v>896</v>
      </c>
      <c r="AA456" s="189">
        <f t="shared" si="248"/>
        <v>912</v>
      </c>
    </row>
    <row r="457" spans="1:27" ht="18" customHeight="1">
      <c r="A457" s="194" t="s">
        <v>1534</v>
      </c>
      <c r="B457" s="194" t="s">
        <v>1537</v>
      </c>
      <c r="C457" s="197" t="s">
        <v>566</v>
      </c>
      <c r="D457" s="192">
        <f>VLOOKUP($C457,'[7]2.생잔모형인구'!$C$5:$J$499,2,FALSE)</f>
        <v>682</v>
      </c>
      <c r="E457" s="201">
        <f>VLOOKUP($C457,'[7]2.생잔모형인구'!$C$5:$J$499,4,FALSE)</f>
        <v>701</v>
      </c>
      <c r="F457" s="201">
        <f>VLOOKUP($C457,'[7]2.생잔모형인구'!$C$5:$J$499,5,FALSE)</f>
        <v>690</v>
      </c>
      <c r="G457" s="201">
        <f>VLOOKUP($C457,'[7]2.생잔모형인구'!$C$5:$J$499,6,FALSE)</f>
        <v>704</v>
      </c>
      <c r="H457" s="201">
        <f>VLOOKUP($C457,'[7]2.생잔모형인구'!$C$5:$J$499,7,FALSE)</f>
        <v>720</v>
      </c>
      <c r="I457" s="201">
        <f>VLOOKUP($C457,'[7]2.생잔모형인구'!$C$5:$J$499,8,FALSE)</f>
        <v>733</v>
      </c>
      <c r="J457" s="206">
        <f>ROUND(P$5*'[7]2.생잔모형인구'!$E455,0)</f>
        <v>0</v>
      </c>
      <c r="K457" s="206">
        <f>ROUND(Q$5*'[7]2.생잔모형인구'!$E455,0)</f>
        <v>18</v>
      </c>
      <c r="L457" s="206">
        <f>ROUND(R$5*'[7]2.생잔모형인구'!$E455,0)</f>
        <v>18</v>
      </c>
      <c r="M457" s="206">
        <f>ROUND(S$5*'[7]2.생잔모형인구'!$E455,0)</f>
        <v>39</v>
      </c>
      <c r="N457" s="206">
        <f>ROUND(T$5*'[7]2.생잔모형인구'!$E455,0)</f>
        <v>39</v>
      </c>
      <c r="O457" s="206">
        <f>ROUND(U$5*'[7]2.생잔모형인구'!$E455,0)</f>
        <v>39</v>
      </c>
      <c r="P457" s="204">
        <v>0</v>
      </c>
      <c r="Q457" s="207">
        <v>9</v>
      </c>
      <c r="R457" s="206">
        <f>IF(ISERROR(VLOOKUP($C457,'2.사회적인구 행정구역별 집계'!$C$6:$M$73,2,FALSE)),0,(VLOOKUP($C457,'2.사회적인구 행정구역별 집계'!$C$6:$M$73,8,FALSE)-VLOOKUP($C457,'2.사회적인구 행정구역별 집계'!$C$6:$M$73,3,FALSE)))</f>
        <v>9</v>
      </c>
      <c r="S457" s="206">
        <f>IF(ISERROR(VLOOKUP($C457,'2.사회적인구 행정구역별 집계'!$C$6:$M$73,2,FALSE)),0,(VLOOKUP($C457,'2.사회적인구 행정구역별 집계'!$C$6:$M$73,9,FALSE)-VLOOKUP($C457,'2.사회적인구 행정구역별 집계'!$C$6:$M$73,4,FALSE)))</f>
        <v>27</v>
      </c>
      <c r="T457" s="206">
        <f>IF(ISERROR(VLOOKUP($C457,'2.사회적인구 행정구역별 집계'!$C$6:$M$73,2,FALSE)),0,(VLOOKUP($C457,'2.사회적인구 행정구역별 집계'!$C$6:$M$73,10,FALSE)-VLOOKUP($C457,'2.사회적인구 행정구역별 집계'!$C$6:$M$73,5,FALSE)))</f>
        <v>27</v>
      </c>
      <c r="U457" s="206">
        <f>IF(ISERROR(VLOOKUP($C457,'2.사회적인구 행정구역별 집계'!$C$6:$M$73,2,FALSE)),0,(VLOOKUP($C457,'2.사회적인구 행정구역별 집계'!$C$6:$M$73,11,FALSE)-VLOOKUP($C457,'2.사회적인구 행정구역별 집계'!$C$6:$M$73,6,FALSE)))</f>
        <v>27</v>
      </c>
      <c r="V457" s="189">
        <f t="shared" si="244"/>
        <v>682</v>
      </c>
      <c r="W457" s="189">
        <f t="shared" si="245"/>
        <v>692</v>
      </c>
      <c r="X457" s="189">
        <f t="shared" si="245"/>
        <v>681</v>
      </c>
      <c r="Y457" s="189">
        <f t="shared" si="246"/>
        <v>692</v>
      </c>
      <c r="Z457" s="189">
        <f t="shared" si="247"/>
        <v>708</v>
      </c>
      <c r="AA457" s="189">
        <f t="shared" si="248"/>
        <v>721</v>
      </c>
    </row>
    <row r="458" spans="1:27" ht="18" customHeight="1">
      <c r="A458" s="194" t="s">
        <v>1534</v>
      </c>
      <c r="B458" s="194" t="s">
        <v>1537</v>
      </c>
      <c r="C458" s="197" t="s">
        <v>567</v>
      </c>
      <c r="D458" s="192">
        <f>VLOOKUP($C458,'[7]2.생잔모형인구'!$C$5:$J$499,2,FALSE)</f>
        <v>1105</v>
      </c>
      <c r="E458" s="201">
        <f>VLOOKUP($C458,'[7]2.생잔모형인구'!$C$5:$J$499,4,FALSE)</f>
        <v>1135</v>
      </c>
      <c r="F458" s="201">
        <f>VLOOKUP($C458,'[7]2.생잔모형인구'!$C$5:$J$499,5,FALSE)</f>
        <v>1118</v>
      </c>
      <c r="G458" s="201">
        <f>VLOOKUP($C458,'[7]2.생잔모형인구'!$C$5:$J$499,6,FALSE)</f>
        <v>1141</v>
      </c>
      <c r="H458" s="201">
        <f>VLOOKUP($C458,'[7]2.생잔모형인구'!$C$5:$J$499,7,FALSE)</f>
        <v>1167</v>
      </c>
      <c r="I458" s="201">
        <f>VLOOKUP($C458,'[7]2.생잔모형인구'!$C$5:$J$499,8,FALSE)</f>
        <v>1187</v>
      </c>
      <c r="J458" s="206">
        <f>ROUND(P$5*'[7]2.생잔모형인구'!$E456,0)</f>
        <v>0</v>
      </c>
      <c r="K458" s="206">
        <f>ROUND(Q$5*'[7]2.생잔모형인구'!$E456,0)</f>
        <v>29</v>
      </c>
      <c r="L458" s="206">
        <f>ROUND(R$5*'[7]2.생잔모형인구'!$E456,0)</f>
        <v>28</v>
      </c>
      <c r="M458" s="206">
        <f>ROUND(S$5*'[7]2.생잔모형인구'!$E456,0)</f>
        <v>63</v>
      </c>
      <c r="N458" s="206">
        <f>ROUND(T$5*'[7]2.생잔모형인구'!$E456,0)</f>
        <v>63</v>
      </c>
      <c r="O458" s="206">
        <f>ROUND(U$5*'[7]2.생잔모형인구'!$E456,0)</f>
        <v>63</v>
      </c>
      <c r="P458" s="204">
        <v>0</v>
      </c>
      <c r="Q458" s="207">
        <v>9</v>
      </c>
      <c r="R458" s="206">
        <f>IF(ISERROR(VLOOKUP($C458,'2.사회적인구 행정구역별 집계'!$C$6:$M$73,2,FALSE)),0,(VLOOKUP($C458,'2.사회적인구 행정구역별 집계'!$C$6:$M$73,8,FALSE)-VLOOKUP($C458,'2.사회적인구 행정구역별 집계'!$C$6:$M$73,3,FALSE)))</f>
        <v>9</v>
      </c>
      <c r="S458" s="206">
        <f>IF(ISERROR(VLOOKUP($C458,'2.사회적인구 행정구역별 집계'!$C$6:$M$73,2,FALSE)),0,(VLOOKUP($C458,'2.사회적인구 행정구역별 집계'!$C$6:$M$73,9,FALSE)-VLOOKUP($C458,'2.사회적인구 행정구역별 집계'!$C$6:$M$73,4,FALSE)))</f>
        <v>27</v>
      </c>
      <c r="T458" s="206">
        <f>IF(ISERROR(VLOOKUP($C458,'2.사회적인구 행정구역별 집계'!$C$6:$M$73,2,FALSE)),0,(VLOOKUP($C458,'2.사회적인구 행정구역별 집계'!$C$6:$M$73,10,FALSE)-VLOOKUP($C458,'2.사회적인구 행정구역별 집계'!$C$6:$M$73,5,FALSE)))</f>
        <v>27</v>
      </c>
      <c r="U458" s="206">
        <f>IF(ISERROR(VLOOKUP($C458,'2.사회적인구 행정구역별 집계'!$C$6:$M$73,2,FALSE)),0,(VLOOKUP($C458,'2.사회적인구 행정구역별 집계'!$C$6:$M$73,11,FALSE)-VLOOKUP($C458,'2.사회적인구 행정구역별 집계'!$C$6:$M$73,6,FALSE)))</f>
        <v>27</v>
      </c>
      <c r="V458" s="189">
        <f t="shared" si="244"/>
        <v>1105</v>
      </c>
      <c r="W458" s="189">
        <f t="shared" si="245"/>
        <v>1115</v>
      </c>
      <c r="X458" s="189">
        <f t="shared" si="245"/>
        <v>1099</v>
      </c>
      <c r="Y458" s="189">
        <f t="shared" si="246"/>
        <v>1105</v>
      </c>
      <c r="Z458" s="189">
        <f t="shared" si="247"/>
        <v>1131</v>
      </c>
      <c r="AA458" s="189">
        <f t="shared" si="248"/>
        <v>1151</v>
      </c>
    </row>
    <row r="459" spans="1:27" ht="18" customHeight="1">
      <c r="A459" s="194" t="s">
        <v>1534</v>
      </c>
      <c r="B459" s="194" t="s">
        <v>1537</v>
      </c>
      <c r="C459" s="197" t="s">
        <v>568</v>
      </c>
      <c r="D459" s="192">
        <f>VLOOKUP($C459,'[7]2.생잔모형인구'!$C$5:$J$499,2,FALSE)</f>
        <v>1994</v>
      </c>
      <c r="E459" s="201">
        <f>VLOOKUP($C459,'[7]2.생잔모형인구'!$C$5:$J$499,4,FALSE)</f>
        <v>2048</v>
      </c>
      <c r="F459" s="201">
        <f>VLOOKUP($C459,'[7]2.생잔모형인구'!$C$5:$J$499,5,FALSE)</f>
        <v>2017</v>
      </c>
      <c r="G459" s="201">
        <f>VLOOKUP($C459,'[7]2.생잔모형인구'!$C$5:$J$499,6,FALSE)</f>
        <v>2059</v>
      </c>
      <c r="H459" s="201">
        <f>VLOOKUP($C459,'[7]2.생잔모형인구'!$C$5:$J$499,7,FALSE)</f>
        <v>2106</v>
      </c>
      <c r="I459" s="201">
        <f>VLOOKUP($C459,'[7]2.생잔모형인구'!$C$5:$J$499,8,FALSE)</f>
        <v>2142</v>
      </c>
      <c r="J459" s="206">
        <f>ROUND(P$5*'[7]2.생잔모형인구'!$E457,0)</f>
        <v>0</v>
      </c>
      <c r="K459" s="206">
        <f>ROUND(Q$5*'[7]2.생잔모형인구'!$E457,0)</f>
        <v>52</v>
      </c>
      <c r="L459" s="206">
        <f>ROUND(R$5*'[7]2.생잔모형인구'!$E457,0)</f>
        <v>51</v>
      </c>
      <c r="M459" s="206">
        <f>ROUND(S$5*'[7]2.생잔모형인구'!$E457,0)</f>
        <v>114</v>
      </c>
      <c r="N459" s="206">
        <f>ROUND(T$5*'[7]2.생잔모형인구'!$E457,0)</f>
        <v>114</v>
      </c>
      <c r="O459" s="206">
        <f>ROUND(U$5*'[7]2.생잔모형인구'!$E457,0)</f>
        <v>114</v>
      </c>
      <c r="P459" s="204">
        <v>0</v>
      </c>
      <c r="Q459" s="207">
        <v>9</v>
      </c>
      <c r="R459" s="206">
        <f>IF(ISERROR(VLOOKUP($C459,'2.사회적인구 행정구역별 집계'!$C$6:$M$73,2,FALSE)),0,(VLOOKUP($C459,'2.사회적인구 행정구역별 집계'!$C$6:$M$73,8,FALSE)-VLOOKUP($C459,'2.사회적인구 행정구역별 집계'!$C$6:$M$73,3,FALSE)))</f>
        <v>9</v>
      </c>
      <c r="S459" s="206">
        <f>IF(ISERROR(VLOOKUP($C459,'2.사회적인구 행정구역별 집계'!$C$6:$M$73,2,FALSE)),0,(VLOOKUP($C459,'2.사회적인구 행정구역별 집계'!$C$6:$M$73,9,FALSE)-VLOOKUP($C459,'2.사회적인구 행정구역별 집계'!$C$6:$M$73,4,FALSE)))</f>
        <v>27</v>
      </c>
      <c r="T459" s="206">
        <f>IF(ISERROR(VLOOKUP($C459,'2.사회적인구 행정구역별 집계'!$C$6:$M$73,2,FALSE)),0,(VLOOKUP($C459,'2.사회적인구 행정구역별 집계'!$C$6:$M$73,10,FALSE)-VLOOKUP($C459,'2.사회적인구 행정구역별 집계'!$C$6:$M$73,5,FALSE)))</f>
        <v>27</v>
      </c>
      <c r="U459" s="206">
        <f>IF(ISERROR(VLOOKUP($C459,'2.사회적인구 행정구역별 집계'!$C$6:$M$73,2,FALSE)),0,(VLOOKUP($C459,'2.사회적인구 행정구역별 집계'!$C$6:$M$73,11,FALSE)-VLOOKUP($C459,'2.사회적인구 행정구역별 집계'!$C$6:$M$73,6,FALSE)))</f>
        <v>27</v>
      </c>
      <c r="V459" s="189">
        <f t="shared" si="244"/>
        <v>1994</v>
      </c>
      <c r="W459" s="189">
        <f t="shared" si="245"/>
        <v>2005</v>
      </c>
      <c r="X459" s="189">
        <f t="shared" si="245"/>
        <v>1975</v>
      </c>
      <c r="Y459" s="189">
        <f t="shared" si="246"/>
        <v>1972</v>
      </c>
      <c r="Z459" s="189">
        <f t="shared" si="247"/>
        <v>2019</v>
      </c>
      <c r="AA459" s="189">
        <f t="shared" si="248"/>
        <v>2055</v>
      </c>
    </row>
    <row r="460" spans="1:27" ht="18" customHeight="1">
      <c r="A460" s="194" t="s">
        <v>1534</v>
      </c>
      <c r="B460" s="194" t="s">
        <v>1537</v>
      </c>
      <c r="C460" s="197" t="s">
        <v>1538</v>
      </c>
      <c r="D460" s="192">
        <f>VLOOKUP($C460,'[7]2.생잔모형인구'!$C$5:$J$499,2,FALSE)</f>
        <v>1424</v>
      </c>
      <c r="E460" s="201">
        <f>VLOOKUP($C460,'[7]2.생잔모형인구'!$C$5:$J$499,4,FALSE)</f>
        <v>1463</v>
      </c>
      <c r="F460" s="201">
        <f>VLOOKUP($C460,'[7]2.생잔모형인구'!$C$5:$J$499,5,FALSE)</f>
        <v>1441</v>
      </c>
      <c r="G460" s="201">
        <f>VLOOKUP($C460,'[7]2.생잔모형인구'!$C$5:$J$499,6,FALSE)</f>
        <v>1471</v>
      </c>
      <c r="H460" s="201">
        <f>VLOOKUP($C460,'[7]2.생잔모형인구'!$C$5:$J$499,7,FALSE)</f>
        <v>1504</v>
      </c>
      <c r="I460" s="201">
        <f>VLOOKUP($C460,'[7]2.생잔모형인구'!$C$5:$J$499,8,FALSE)</f>
        <v>1530</v>
      </c>
      <c r="J460" s="206">
        <f>ROUND(P$5*'[7]2.생잔모형인구'!$E458,0)</f>
        <v>0</v>
      </c>
      <c r="K460" s="206">
        <f>ROUND(Q$5*'[7]2.생잔모형인구'!$E458,0)</f>
        <v>37</v>
      </c>
      <c r="L460" s="206">
        <f>ROUND(R$5*'[7]2.생잔모형인구'!$E458,0)</f>
        <v>37</v>
      </c>
      <c r="M460" s="206">
        <f>ROUND(S$5*'[7]2.생잔모형인구'!$E458,0)</f>
        <v>81</v>
      </c>
      <c r="N460" s="206">
        <f>ROUND(T$5*'[7]2.생잔모형인구'!$E458,0)</f>
        <v>81</v>
      </c>
      <c r="O460" s="206">
        <f>ROUND(U$5*'[7]2.생잔모형인구'!$E458,0)</f>
        <v>81</v>
      </c>
      <c r="P460" s="204">
        <v>0</v>
      </c>
      <c r="Q460" s="207">
        <v>19</v>
      </c>
      <c r="R460" s="206">
        <f>IF(ISERROR(VLOOKUP($C460,'2.사회적인구 행정구역별 집계'!$C$6:$M$73,2,FALSE)),0,(VLOOKUP($C460,'2.사회적인구 행정구역별 집계'!$C$6:$M$73,8,FALSE)-VLOOKUP($C460,'2.사회적인구 행정구역별 집계'!$C$6:$M$73,3,FALSE)))</f>
        <v>19</v>
      </c>
      <c r="S460" s="206">
        <f>IF(ISERROR(VLOOKUP($C460,'2.사회적인구 행정구역별 집계'!$C$6:$M$73,2,FALSE)),0,(VLOOKUP($C460,'2.사회적인구 행정구역별 집계'!$C$6:$M$73,9,FALSE)-VLOOKUP($C460,'2.사회적인구 행정구역별 집계'!$C$6:$M$73,4,FALSE)))</f>
        <v>38</v>
      </c>
      <c r="T460" s="206">
        <f>IF(ISERROR(VLOOKUP($C460,'2.사회적인구 행정구역별 집계'!$C$6:$M$73,2,FALSE)),0,(VLOOKUP($C460,'2.사회적인구 행정구역별 집계'!$C$6:$M$73,10,FALSE)-VLOOKUP($C460,'2.사회적인구 행정구역별 집계'!$C$6:$M$73,5,FALSE)))</f>
        <v>38</v>
      </c>
      <c r="U460" s="206">
        <f>IF(ISERROR(VLOOKUP($C460,'2.사회적인구 행정구역별 집계'!$C$6:$M$73,2,FALSE)),0,(VLOOKUP($C460,'2.사회적인구 행정구역별 집계'!$C$6:$M$73,11,FALSE)-VLOOKUP($C460,'2.사회적인구 행정구역별 집계'!$C$6:$M$73,6,FALSE)))</f>
        <v>38</v>
      </c>
      <c r="V460" s="189">
        <f t="shared" si="244"/>
        <v>1424</v>
      </c>
      <c r="W460" s="189">
        <f t="shared" si="245"/>
        <v>1445</v>
      </c>
      <c r="X460" s="189">
        <f t="shared" si="245"/>
        <v>1423</v>
      </c>
      <c r="Y460" s="189">
        <f t="shared" si="246"/>
        <v>1428</v>
      </c>
      <c r="Z460" s="189">
        <f t="shared" si="247"/>
        <v>1461</v>
      </c>
      <c r="AA460" s="189">
        <f t="shared" si="248"/>
        <v>1487</v>
      </c>
    </row>
    <row r="461" spans="1:27" ht="18" customHeight="1">
      <c r="A461" s="194" t="s">
        <v>1534</v>
      </c>
      <c r="B461" s="194" t="s">
        <v>1539</v>
      </c>
      <c r="C461" s="197" t="s">
        <v>570</v>
      </c>
      <c r="D461" s="192">
        <f>VLOOKUP($C461,'[7]2.생잔모형인구'!$C$5:$J$499,2,FALSE)</f>
        <v>314</v>
      </c>
      <c r="E461" s="201">
        <f>VLOOKUP($C461,'[7]2.생잔모형인구'!$C$5:$J$499,4,FALSE)</f>
        <v>323</v>
      </c>
      <c r="F461" s="201">
        <f>VLOOKUP($C461,'[7]2.생잔모형인구'!$C$5:$J$499,5,FALSE)</f>
        <v>318</v>
      </c>
      <c r="G461" s="201">
        <f>VLOOKUP($C461,'[7]2.생잔모형인구'!$C$5:$J$499,6,FALSE)</f>
        <v>324</v>
      </c>
      <c r="H461" s="201">
        <f>VLOOKUP($C461,'[7]2.생잔모형인구'!$C$5:$J$499,7,FALSE)</f>
        <v>332</v>
      </c>
      <c r="I461" s="201">
        <f>VLOOKUP($C461,'[7]2.생잔모형인구'!$C$5:$J$499,8,FALSE)</f>
        <v>337</v>
      </c>
      <c r="J461" s="206">
        <f>ROUND(P$5*'[7]2.생잔모형인구'!$E459,0)</f>
        <v>0</v>
      </c>
      <c r="K461" s="206">
        <f>ROUND(Q$5*'[7]2.생잔모형인구'!$E459,0)</f>
        <v>8</v>
      </c>
      <c r="L461" s="206">
        <f>ROUND(R$5*'[7]2.생잔모형인구'!$E459,0)</f>
        <v>8</v>
      </c>
      <c r="M461" s="206">
        <f>ROUND(S$5*'[7]2.생잔모형인구'!$E459,0)</f>
        <v>18</v>
      </c>
      <c r="N461" s="206">
        <f>ROUND(T$5*'[7]2.생잔모형인구'!$E459,0)</f>
        <v>18</v>
      </c>
      <c r="O461" s="206">
        <f>ROUND(U$5*'[7]2.생잔모형인구'!$E459,0)</f>
        <v>18</v>
      </c>
      <c r="P461" s="204">
        <v>0</v>
      </c>
      <c r="Q461" s="204"/>
      <c r="R461" s="206">
        <f>IF(ISERROR(VLOOKUP($C461,'2.사회적인구 행정구역별 집계'!$C$6:$M$73,2,FALSE)),0,(VLOOKUP($C461,'2.사회적인구 행정구역별 집계'!$C$6:$M$73,8,FALSE)-VLOOKUP($C461,'2.사회적인구 행정구역별 집계'!$C$6:$M$73,3,FALSE)))</f>
        <v>0</v>
      </c>
      <c r="S461" s="206">
        <f>IF(ISERROR(VLOOKUP($C461,'2.사회적인구 행정구역별 집계'!$C$6:$M$73,2,FALSE)),0,(VLOOKUP($C461,'2.사회적인구 행정구역별 집계'!$C$6:$M$73,9,FALSE)-VLOOKUP($C461,'2.사회적인구 행정구역별 집계'!$C$6:$M$73,4,FALSE)))</f>
        <v>0</v>
      </c>
      <c r="T461" s="206">
        <f>IF(ISERROR(VLOOKUP($C461,'2.사회적인구 행정구역별 집계'!$C$6:$M$73,2,FALSE)),0,(VLOOKUP($C461,'2.사회적인구 행정구역별 집계'!$C$6:$M$73,10,FALSE)-VLOOKUP($C461,'2.사회적인구 행정구역별 집계'!$C$6:$M$73,5,FALSE)))</f>
        <v>0</v>
      </c>
      <c r="U461" s="206">
        <f>IF(ISERROR(VLOOKUP($C461,'2.사회적인구 행정구역별 집계'!$C$6:$M$73,2,FALSE)),0,(VLOOKUP($C461,'2.사회적인구 행정구역별 집계'!$C$6:$M$73,11,FALSE)-VLOOKUP($C461,'2.사회적인구 행정구역별 집계'!$C$6:$M$73,6,FALSE)))</f>
        <v>0</v>
      </c>
      <c r="V461" s="189">
        <f t="shared" si="244"/>
        <v>314</v>
      </c>
      <c r="W461" s="189">
        <f t="shared" si="245"/>
        <v>315</v>
      </c>
      <c r="X461" s="189">
        <f t="shared" si="245"/>
        <v>310</v>
      </c>
      <c r="Y461" s="189">
        <f t="shared" si="246"/>
        <v>306</v>
      </c>
      <c r="Z461" s="189">
        <f t="shared" si="247"/>
        <v>314</v>
      </c>
      <c r="AA461" s="189">
        <f t="shared" si="248"/>
        <v>319</v>
      </c>
    </row>
    <row r="462" spans="1:27" ht="18" customHeight="1">
      <c r="A462" s="194" t="s">
        <v>1534</v>
      </c>
      <c r="B462" s="194" t="s">
        <v>1539</v>
      </c>
      <c r="C462" s="197" t="s">
        <v>571</v>
      </c>
      <c r="D462" s="192">
        <f>VLOOKUP($C462,'[7]2.생잔모형인구'!$C$5:$J$499,2,FALSE)</f>
        <v>325</v>
      </c>
      <c r="E462" s="201">
        <f>VLOOKUP($C462,'[7]2.생잔모형인구'!$C$5:$J$499,4,FALSE)</f>
        <v>334</v>
      </c>
      <c r="F462" s="201">
        <f>VLOOKUP($C462,'[7]2.생잔모형인구'!$C$5:$J$499,5,FALSE)</f>
        <v>329</v>
      </c>
      <c r="G462" s="201">
        <f>VLOOKUP($C462,'[7]2.생잔모형인구'!$C$5:$J$499,6,FALSE)</f>
        <v>336</v>
      </c>
      <c r="H462" s="201">
        <f>VLOOKUP($C462,'[7]2.생잔모형인구'!$C$5:$J$499,7,FALSE)</f>
        <v>343</v>
      </c>
      <c r="I462" s="201">
        <f>VLOOKUP($C462,'[7]2.생잔모형인구'!$C$5:$J$499,8,FALSE)</f>
        <v>349</v>
      </c>
      <c r="J462" s="206">
        <f>ROUND(P$5*'[7]2.생잔모형인구'!$E460,0)</f>
        <v>0</v>
      </c>
      <c r="K462" s="206">
        <f>ROUND(Q$5*'[7]2.생잔모형인구'!$E460,0)</f>
        <v>8</v>
      </c>
      <c r="L462" s="206">
        <f>ROUND(R$5*'[7]2.생잔모형인구'!$E460,0)</f>
        <v>8</v>
      </c>
      <c r="M462" s="206">
        <f>ROUND(S$5*'[7]2.생잔모형인구'!$E460,0)</f>
        <v>19</v>
      </c>
      <c r="N462" s="206">
        <f>ROUND(T$5*'[7]2.생잔모형인구'!$E460,0)</f>
        <v>19</v>
      </c>
      <c r="O462" s="206">
        <f>ROUND(U$5*'[7]2.생잔모형인구'!$E460,0)</f>
        <v>19</v>
      </c>
      <c r="P462" s="204">
        <v>0</v>
      </c>
      <c r="Q462" s="204"/>
      <c r="R462" s="206">
        <f>IF(ISERROR(VLOOKUP($C462,'2.사회적인구 행정구역별 집계'!$C$6:$M$73,2,FALSE)),0,(VLOOKUP($C462,'2.사회적인구 행정구역별 집계'!$C$6:$M$73,8,FALSE)-VLOOKUP($C462,'2.사회적인구 행정구역별 집계'!$C$6:$M$73,3,FALSE)))</f>
        <v>0</v>
      </c>
      <c r="S462" s="206">
        <f>IF(ISERROR(VLOOKUP($C462,'2.사회적인구 행정구역별 집계'!$C$6:$M$73,2,FALSE)),0,(VLOOKUP($C462,'2.사회적인구 행정구역별 집계'!$C$6:$M$73,9,FALSE)-VLOOKUP($C462,'2.사회적인구 행정구역별 집계'!$C$6:$M$73,4,FALSE)))</f>
        <v>0</v>
      </c>
      <c r="T462" s="206">
        <f>IF(ISERROR(VLOOKUP($C462,'2.사회적인구 행정구역별 집계'!$C$6:$M$73,2,FALSE)),0,(VLOOKUP($C462,'2.사회적인구 행정구역별 집계'!$C$6:$M$73,10,FALSE)-VLOOKUP($C462,'2.사회적인구 행정구역별 집계'!$C$6:$M$73,5,FALSE)))</f>
        <v>0</v>
      </c>
      <c r="U462" s="206">
        <f>IF(ISERROR(VLOOKUP($C462,'2.사회적인구 행정구역별 집계'!$C$6:$M$73,2,FALSE)),0,(VLOOKUP($C462,'2.사회적인구 행정구역별 집계'!$C$6:$M$73,11,FALSE)-VLOOKUP($C462,'2.사회적인구 행정구역별 집계'!$C$6:$M$73,6,FALSE)))</f>
        <v>0</v>
      </c>
      <c r="V462" s="189">
        <f t="shared" si="244"/>
        <v>325</v>
      </c>
      <c r="W462" s="189">
        <f t="shared" si="245"/>
        <v>326</v>
      </c>
      <c r="X462" s="189">
        <f t="shared" si="245"/>
        <v>321</v>
      </c>
      <c r="Y462" s="189">
        <f t="shared" si="246"/>
        <v>317</v>
      </c>
      <c r="Z462" s="189">
        <f t="shared" si="247"/>
        <v>324</v>
      </c>
      <c r="AA462" s="189">
        <f t="shared" si="248"/>
        <v>330</v>
      </c>
    </row>
    <row r="463" spans="1:27" ht="18" customHeight="1">
      <c r="A463" s="194" t="s">
        <v>1534</v>
      </c>
      <c r="B463" s="194" t="s">
        <v>1539</v>
      </c>
      <c r="C463" s="197" t="s">
        <v>572</v>
      </c>
      <c r="D463" s="192">
        <f>VLOOKUP($C463,'[7]2.생잔모형인구'!$C$5:$J$499,2,FALSE)</f>
        <v>185</v>
      </c>
      <c r="E463" s="201">
        <f>VLOOKUP($C463,'[7]2.생잔모형인구'!$C$5:$J$499,4,FALSE)</f>
        <v>190</v>
      </c>
      <c r="F463" s="201">
        <f>VLOOKUP($C463,'[7]2.생잔모형인구'!$C$5:$J$499,5,FALSE)</f>
        <v>187</v>
      </c>
      <c r="G463" s="201">
        <f>VLOOKUP($C463,'[7]2.생잔모형인구'!$C$5:$J$499,6,FALSE)</f>
        <v>191</v>
      </c>
      <c r="H463" s="201">
        <f>VLOOKUP($C463,'[7]2.생잔모형인구'!$C$5:$J$499,7,FALSE)</f>
        <v>195</v>
      </c>
      <c r="I463" s="201">
        <f>VLOOKUP($C463,'[7]2.생잔모형인구'!$C$5:$J$499,8,FALSE)</f>
        <v>199</v>
      </c>
      <c r="J463" s="206">
        <f>ROUND(P$5*'[7]2.생잔모형인구'!$E461,0)</f>
        <v>0</v>
      </c>
      <c r="K463" s="206">
        <f>ROUND(Q$5*'[7]2.생잔모형인구'!$E461,0)</f>
        <v>5</v>
      </c>
      <c r="L463" s="206">
        <f>ROUND(R$5*'[7]2.생잔모형인구'!$E461,0)</f>
        <v>5</v>
      </c>
      <c r="M463" s="206">
        <f>ROUND(S$5*'[7]2.생잔모형인구'!$E461,0)</f>
        <v>11</v>
      </c>
      <c r="N463" s="206">
        <f>ROUND(T$5*'[7]2.생잔모형인구'!$E461,0)</f>
        <v>11</v>
      </c>
      <c r="O463" s="206">
        <f>ROUND(U$5*'[7]2.생잔모형인구'!$E461,0)</f>
        <v>11</v>
      </c>
      <c r="P463" s="204">
        <v>0</v>
      </c>
      <c r="Q463" s="204"/>
      <c r="R463" s="206">
        <f>IF(ISERROR(VLOOKUP($C463,'2.사회적인구 행정구역별 집계'!$C$6:$M$73,2,FALSE)),0,(VLOOKUP($C463,'2.사회적인구 행정구역별 집계'!$C$6:$M$73,8,FALSE)-VLOOKUP($C463,'2.사회적인구 행정구역별 집계'!$C$6:$M$73,3,FALSE)))</f>
        <v>0</v>
      </c>
      <c r="S463" s="206">
        <f>IF(ISERROR(VLOOKUP($C463,'2.사회적인구 행정구역별 집계'!$C$6:$M$73,2,FALSE)),0,(VLOOKUP($C463,'2.사회적인구 행정구역별 집계'!$C$6:$M$73,9,FALSE)-VLOOKUP($C463,'2.사회적인구 행정구역별 집계'!$C$6:$M$73,4,FALSE)))</f>
        <v>0</v>
      </c>
      <c r="T463" s="206">
        <f>IF(ISERROR(VLOOKUP($C463,'2.사회적인구 행정구역별 집계'!$C$6:$M$73,2,FALSE)),0,(VLOOKUP($C463,'2.사회적인구 행정구역별 집계'!$C$6:$M$73,10,FALSE)-VLOOKUP($C463,'2.사회적인구 행정구역별 집계'!$C$6:$M$73,5,FALSE)))</f>
        <v>0</v>
      </c>
      <c r="U463" s="206">
        <f>IF(ISERROR(VLOOKUP($C463,'2.사회적인구 행정구역별 집계'!$C$6:$M$73,2,FALSE)),0,(VLOOKUP($C463,'2.사회적인구 행정구역별 집계'!$C$6:$M$73,11,FALSE)-VLOOKUP($C463,'2.사회적인구 행정구역별 집계'!$C$6:$M$73,6,FALSE)))</f>
        <v>0</v>
      </c>
      <c r="V463" s="189">
        <f t="shared" si="244"/>
        <v>185</v>
      </c>
      <c r="W463" s="189">
        <f t="shared" si="245"/>
        <v>185</v>
      </c>
      <c r="X463" s="189">
        <f t="shared" si="245"/>
        <v>182</v>
      </c>
      <c r="Y463" s="189">
        <f t="shared" si="246"/>
        <v>180</v>
      </c>
      <c r="Z463" s="189">
        <f t="shared" si="247"/>
        <v>184</v>
      </c>
      <c r="AA463" s="189">
        <f t="shared" si="248"/>
        <v>188</v>
      </c>
    </row>
    <row r="464" spans="1:27" ht="18" customHeight="1">
      <c r="A464" s="194" t="s">
        <v>1534</v>
      </c>
      <c r="B464" s="194" t="s">
        <v>1540</v>
      </c>
      <c r="C464" s="197" t="s">
        <v>573</v>
      </c>
      <c r="D464" s="192">
        <f>VLOOKUP($C464,'[7]2.생잔모형인구'!$C$5:$J$499,2,FALSE)</f>
        <v>164</v>
      </c>
      <c r="E464" s="201">
        <f>VLOOKUP($C464,'[7]2.생잔모형인구'!$C$5:$J$499,4,FALSE)</f>
        <v>168</v>
      </c>
      <c r="F464" s="201">
        <f>VLOOKUP($C464,'[7]2.생잔모형인구'!$C$5:$J$499,5,FALSE)</f>
        <v>166</v>
      </c>
      <c r="G464" s="201">
        <f>VLOOKUP($C464,'[7]2.생잔모형인구'!$C$5:$J$499,6,FALSE)</f>
        <v>169</v>
      </c>
      <c r="H464" s="201">
        <f>VLOOKUP($C464,'[7]2.생잔모형인구'!$C$5:$J$499,7,FALSE)</f>
        <v>173</v>
      </c>
      <c r="I464" s="201">
        <f>VLOOKUP($C464,'[7]2.생잔모형인구'!$C$5:$J$499,8,FALSE)</f>
        <v>176</v>
      </c>
      <c r="J464" s="206">
        <f>ROUND(P$5*'[7]2.생잔모형인구'!$E462,0)</f>
        <v>0</v>
      </c>
      <c r="K464" s="206">
        <f>ROUND(Q$5*'[7]2.생잔모형인구'!$E462,0)</f>
        <v>4</v>
      </c>
      <c r="L464" s="206">
        <f>ROUND(R$5*'[7]2.생잔모형인구'!$E462,0)</f>
        <v>4</v>
      </c>
      <c r="M464" s="206">
        <f>ROUND(S$5*'[7]2.생잔모형인구'!$E462,0)</f>
        <v>9</v>
      </c>
      <c r="N464" s="206">
        <f>ROUND(T$5*'[7]2.생잔모형인구'!$E462,0)</f>
        <v>9</v>
      </c>
      <c r="O464" s="206">
        <f>ROUND(U$5*'[7]2.생잔모형인구'!$E462,0)</f>
        <v>9</v>
      </c>
      <c r="P464" s="204">
        <v>0</v>
      </c>
      <c r="Q464" s="204"/>
      <c r="R464" s="206">
        <f>IF(ISERROR(VLOOKUP($C464,'2.사회적인구 행정구역별 집계'!$C$6:$M$73,2,FALSE)),0,(VLOOKUP($C464,'2.사회적인구 행정구역별 집계'!$C$6:$M$73,8,FALSE)-VLOOKUP($C464,'2.사회적인구 행정구역별 집계'!$C$6:$M$73,3,FALSE)))</f>
        <v>0</v>
      </c>
      <c r="S464" s="206">
        <f>IF(ISERROR(VLOOKUP($C464,'2.사회적인구 행정구역별 집계'!$C$6:$M$73,2,FALSE)),0,(VLOOKUP($C464,'2.사회적인구 행정구역별 집계'!$C$6:$M$73,9,FALSE)-VLOOKUP($C464,'2.사회적인구 행정구역별 집계'!$C$6:$M$73,4,FALSE)))</f>
        <v>0</v>
      </c>
      <c r="T464" s="206">
        <f>IF(ISERROR(VLOOKUP($C464,'2.사회적인구 행정구역별 집계'!$C$6:$M$73,2,FALSE)),0,(VLOOKUP($C464,'2.사회적인구 행정구역별 집계'!$C$6:$M$73,10,FALSE)-VLOOKUP($C464,'2.사회적인구 행정구역별 집계'!$C$6:$M$73,5,FALSE)))</f>
        <v>0</v>
      </c>
      <c r="U464" s="206">
        <f>IF(ISERROR(VLOOKUP($C464,'2.사회적인구 행정구역별 집계'!$C$6:$M$73,2,FALSE)),0,(VLOOKUP($C464,'2.사회적인구 행정구역별 집계'!$C$6:$M$73,11,FALSE)-VLOOKUP($C464,'2.사회적인구 행정구역별 집계'!$C$6:$M$73,6,FALSE)))</f>
        <v>0</v>
      </c>
      <c r="V464" s="189">
        <f t="shared" si="244"/>
        <v>164</v>
      </c>
      <c r="W464" s="189">
        <f t="shared" si="245"/>
        <v>164</v>
      </c>
      <c r="X464" s="189">
        <f t="shared" si="245"/>
        <v>162</v>
      </c>
      <c r="Y464" s="189">
        <f t="shared" si="246"/>
        <v>160</v>
      </c>
      <c r="Z464" s="189">
        <f t="shared" si="247"/>
        <v>164</v>
      </c>
      <c r="AA464" s="189">
        <f t="shared" si="248"/>
        <v>167</v>
      </c>
    </row>
    <row r="465" spans="1:27" ht="18" customHeight="1">
      <c r="A465" s="194" t="s">
        <v>1534</v>
      </c>
      <c r="B465" s="194" t="s">
        <v>1540</v>
      </c>
      <c r="C465" s="197" t="s">
        <v>574</v>
      </c>
      <c r="D465" s="192">
        <f>VLOOKUP($C465,'[7]2.생잔모형인구'!$C$5:$J$499,2,FALSE)</f>
        <v>221</v>
      </c>
      <c r="E465" s="201">
        <f>VLOOKUP($C465,'[7]2.생잔모형인구'!$C$5:$J$499,4,FALSE)</f>
        <v>227</v>
      </c>
      <c r="F465" s="201">
        <f>VLOOKUP($C465,'[7]2.생잔모형인구'!$C$5:$J$499,5,FALSE)</f>
        <v>224</v>
      </c>
      <c r="G465" s="201">
        <f>VLOOKUP($C465,'[7]2.생잔모형인구'!$C$5:$J$499,6,FALSE)</f>
        <v>228</v>
      </c>
      <c r="H465" s="201">
        <f>VLOOKUP($C465,'[7]2.생잔모형인구'!$C$5:$J$499,7,FALSE)</f>
        <v>233</v>
      </c>
      <c r="I465" s="201">
        <f>VLOOKUP($C465,'[7]2.생잔모형인구'!$C$5:$J$499,8,FALSE)</f>
        <v>237</v>
      </c>
      <c r="J465" s="206">
        <f>ROUND(P$5*'[7]2.생잔모형인구'!$E463,0)</f>
        <v>0</v>
      </c>
      <c r="K465" s="206">
        <f>ROUND(Q$5*'[7]2.생잔모형인구'!$E463,0)</f>
        <v>6</v>
      </c>
      <c r="L465" s="206">
        <f>ROUND(R$5*'[7]2.생잔모형인구'!$E463,0)</f>
        <v>6</v>
      </c>
      <c r="M465" s="206">
        <f>ROUND(S$5*'[7]2.생잔모형인구'!$E463,0)</f>
        <v>13</v>
      </c>
      <c r="N465" s="206">
        <f>ROUND(T$5*'[7]2.생잔모형인구'!$E463,0)</f>
        <v>13</v>
      </c>
      <c r="O465" s="206">
        <f>ROUND(U$5*'[7]2.생잔모형인구'!$E463,0)</f>
        <v>13</v>
      </c>
      <c r="P465" s="204">
        <v>0</v>
      </c>
      <c r="Q465" s="204"/>
      <c r="R465" s="206">
        <f>IF(ISERROR(VLOOKUP($C465,'2.사회적인구 행정구역별 집계'!$C$6:$M$73,2,FALSE)),0,(VLOOKUP($C465,'2.사회적인구 행정구역별 집계'!$C$6:$M$73,8,FALSE)-VLOOKUP($C465,'2.사회적인구 행정구역별 집계'!$C$6:$M$73,3,FALSE)))</f>
        <v>0</v>
      </c>
      <c r="S465" s="206">
        <f>IF(ISERROR(VLOOKUP($C465,'2.사회적인구 행정구역별 집계'!$C$6:$M$73,2,FALSE)),0,(VLOOKUP($C465,'2.사회적인구 행정구역별 집계'!$C$6:$M$73,9,FALSE)-VLOOKUP($C465,'2.사회적인구 행정구역별 집계'!$C$6:$M$73,4,FALSE)))</f>
        <v>0</v>
      </c>
      <c r="T465" s="206">
        <f>IF(ISERROR(VLOOKUP($C465,'2.사회적인구 행정구역별 집계'!$C$6:$M$73,2,FALSE)),0,(VLOOKUP($C465,'2.사회적인구 행정구역별 집계'!$C$6:$M$73,10,FALSE)-VLOOKUP($C465,'2.사회적인구 행정구역별 집계'!$C$6:$M$73,5,FALSE)))</f>
        <v>0</v>
      </c>
      <c r="U465" s="206">
        <f>IF(ISERROR(VLOOKUP($C465,'2.사회적인구 행정구역별 집계'!$C$6:$M$73,2,FALSE)),0,(VLOOKUP($C465,'2.사회적인구 행정구역별 집계'!$C$6:$M$73,11,FALSE)-VLOOKUP($C465,'2.사회적인구 행정구역별 집계'!$C$6:$M$73,6,FALSE)))</f>
        <v>0</v>
      </c>
      <c r="V465" s="189">
        <f t="shared" si="244"/>
        <v>221</v>
      </c>
      <c r="W465" s="189">
        <f t="shared" si="245"/>
        <v>221</v>
      </c>
      <c r="X465" s="189">
        <f t="shared" si="245"/>
        <v>218</v>
      </c>
      <c r="Y465" s="189">
        <f t="shared" si="246"/>
        <v>215</v>
      </c>
      <c r="Z465" s="189">
        <f t="shared" si="247"/>
        <v>220</v>
      </c>
      <c r="AA465" s="189">
        <f t="shared" si="248"/>
        <v>224</v>
      </c>
    </row>
    <row r="466" spans="1:27" ht="18" customHeight="1">
      <c r="A466" s="194" t="s">
        <v>1534</v>
      </c>
      <c r="B466" s="194" t="s">
        <v>1541</v>
      </c>
      <c r="C466" s="192" t="s">
        <v>693</v>
      </c>
      <c r="D466" s="192">
        <f>VLOOKUP($C466,'[7]2.생잔모형인구'!$C$5:$J$499,2,FALSE)</f>
        <v>3239</v>
      </c>
      <c r="E466" s="201">
        <f>VLOOKUP($C466,'[7]2.생잔모형인구'!$C$5:$J$499,4,FALSE)</f>
        <v>3327</v>
      </c>
      <c r="F466" s="201">
        <f>VLOOKUP($C466,'[7]2.생잔모형인구'!$C$5:$J$499,5,FALSE)</f>
        <v>3277</v>
      </c>
      <c r="G466" s="201">
        <f>VLOOKUP($C466,'[7]2.생잔모형인구'!$C$5:$J$499,6,FALSE)</f>
        <v>3345</v>
      </c>
      <c r="H466" s="201">
        <f>VLOOKUP($C466,'[7]2.생잔모형인구'!$C$5:$J$499,7,FALSE)</f>
        <v>3421</v>
      </c>
      <c r="I466" s="201">
        <f>VLOOKUP($C466,'[7]2.생잔모형인구'!$C$5:$J$499,8,FALSE)</f>
        <v>3480</v>
      </c>
      <c r="J466" s="206">
        <f>ROUND(P$5*'[7]2.생잔모형인구'!$E464,0)</f>
        <v>0</v>
      </c>
      <c r="K466" s="206">
        <f>ROUND(Q$5*'[7]2.생잔모형인구'!$E464,0)</f>
        <v>84</v>
      </c>
      <c r="L466" s="206">
        <f>ROUND(R$5*'[7]2.생잔모형인구'!$E464,0)</f>
        <v>83</v>
      </c>
      <c r="M466" s="206">
        <f>ROUND(S$5*'[7]2.생잔모형인구'!$E464,0)</f>
        <v>185</v>
      </c>
      <c r="N466" s="206">
        <f>ROUND(T$5*'[7]2.생잔모형인구'!$E464,0)</f>
        <v>185</v>
      </c>
      <c r="O466" s="206">
        <f>ROUND(U$5*'[7]2.생잔모형인구'!$E464,0)</f>
        <v>185</v>
      </c>
      <c r="P466" s="204">
        <v>0</v>
      </c>
      <c r="Q466" s="207">
        <v>346</v>
      </c>
      <c r="R466" s="206">
        <f>IF(ISERROR(VLOOKUP($C466,'2.사회적인구 행정구역별 집계'!$C$6:$M$73,2,FALSE)),0,(VLOOKUP($C466,'2.사회적인구 행정구역별 집계'!$C$6:$M$73,8,FALSE)-VLOOKUP($C466,'2.사회적인구 행정구역별 집계'!$C$6:$M$73,3,FALSE)))</f>
        <v>106</v>
      </c>
      <c r="S466" s="206">
        <f>IF(ISERROR(VLOOKUP($C466,'2.사회적인구 행정구역별 집계'!$C$6:$M$73,2,FALSE)),0,(VLOOKUP($C466,'2.사회적인구 행정구역별 집계'!$C$6:$M$73,9,FALSE)-VLOOKUP($C466,'2.사회적인구 행정구역별 집계'!$C$6:$M$73,4,FALSE)))</f>
        <v>437</v>
      </c>
      <c r="T466" s="206">
        <f>IF(ISERROR(VLOOKUP($C466,'2.사회적인구 행정구역별 집계'!$C$6:$M$73,2,FALSE)),0,(VLOOKUP($C466,'2.사회적인구 행정구역별 집계'!$C$6:$M$73,10,FALSE)-VLOOKUP($C466,'2.사회적인구 행정구역별 집계'!$C$6:$M$73,5,FALSE)))</f>
        <v>437</v>
      </c>
      <c r="U466" s="206">
        <f>IF(ISERROR(VLOOKUP($C466,'2.사회적인구 행정구역별 집계'!$C$6:$M$73,2,FALSE)),0,(VLOOKUP($C466,'2.사회적인구 행정구역별 집계'!$C$6:$M$73,11,FALSE)-VLOOKUP($C466,'2.사회적인구 행정구역별 집계'!$C$6:$M$73,6,FALSE)))</f>
        <v>437</v>
      </c>
      <c r="V466" s="189">
        <f t="shared" si="244"/>
        <v>3239</v>
      </c>
      <c r="W466" s="189">
        <f t="shared" si="245"/>
        <v>3589</v>
      </c>
      <c r="X466" s="189">
        <f t="shared" si="245"/>
        <v>3300</v>
      </c>
      <c r="Y466" s="189">
        <f t="shared" si="246"/>
        <v>3597</v>
      </c>
      <c r="Z466" s="189">
        <f t="shared" si="247"/>
        <v>3673</v>
      </c>
      <c r="AA466" s="189">
        <f t="shared" si="248"/>
        <v>3732</v>
      </c>
    </row>
    <row r="467" spans="1:27" ht="18" customHeight="1">
      <c r="A467" s="194" t="s">
        <v>1542</v>
      </c>
      <c r="B467" s="194" t="s">
        <v>1543</v>
      </c>
      <c r="C467" s="192" t="s">
        <v>694</v>
      </c>
      <c r="D467" s="192">
        <f>VLOOKUP($C467,'[7]2.생잔모형인구'!$C$5:$J$499,2,FALSE)</f>
        <v>808</v>
      </c>
      <c r="E467" s="201">
        <f>VLOOKUP($C467,'[7]2.생잔모형인구'!$C$5:$J$499,4,FALSE)</f>
        <v>830</v>
      </c>
      <c r="F467" s="201">
        <f>VLOOKUP($C467,'[7]2.생잔모형인구'!$C$5:$J$499,5,FALSE)</f>
        <v>817</v>
      </c>
      <c r="G467" s="201">
        <f>VLOOKUP($C467,'[7]2.생잔모형인구'!$C$5:$J$499,6,FALSE)</f>
        <v>835</v>
      </c>
      <c r="H467" s="201">
        <f>VLOOKUP($C467,'[7]2.생잔모형인구'!$C$5:$J$499,7,FALSE)</f>
        <v>853</v>
      </c>
      <c r="I467" s="201">
        <f>VLOOKUP($C467,'[7]2.생잔모형인구'!$C$5:$J$499,8,FALSE)</f>
        <v>868</v>
      </c>
      <c r="J467" s="206">
        <f>ROUND(P$5*'[7]2.생잔모형인구'!$E465,0)</f>
        <v>0</v>
      </c>
      <c r="K467" s="206">
        <f>ROUND(Q$5*'[7]2.생잔모형인구'!$E465,0)</f>
        <v>21</v>
      </c>
      <c r="L467" s="206">
        <f>ROUND(R$5*'[7]2.생잔모형인구'!$E465,0)</f>
        <v>21</v>
      </c>
      <c r="M467" s="206">
        <f>ROUND(S$5*'[7]2.생잔모형인구'!$E465,0)</f>
        <v>46</v>
      </c>
      <c r="N467" s="206">
        <f>ROUND(T$5*'[7]2.생잔모형인구'!$E465,0)</f>
        <v>46</v>
      </c>
      <c r="O467" s="206">
        <f>ROUND(U$5*'[7]2.생잔모형인구'!$E465,0)</f>
        <v>46</v>
      </c>
      <c r="P467" s="204">
        <v>0</v>
      </c>
      <c r="Q467" s="207">
        <v>346</v>
      </c>
      <c r="R467" s="206">
        <f>IF(ISERROR(VLOOKUP($C467,'2.사회적인구 행정구역별 집계'!$C$6:$M$73,2,FALSE)),0,(VLOOKUP($C467,'2.사회적인구 행정구역별 집계'!$C$6:$M$73,8,FALSE)-VLOOKUP($C467,'2.사회적인구 행정구역별 집계'!$C$6:$M$73,3,FALSE)))</f>
        <v>106</v>
      </c>
      <c r="S467" s="206">
        <f>IF(ISERROR(VLOOKUP($C467,'2.사회적인구 행정구역별 집계'!$C$6:$M$73,2,FALSE)),0,(VLOOKUP($C467,'2.사회적인구 행정구역별 집계'!$C$6:$M$73,9,FALSE)-VLOOKUP($C467,'2.사회적인구 행정구역별 집계'!$C$6:$M$73,4,FALSE)))</f>
        <v>437</v>
      </c>
      <c r="T467" s="206">
        <f>IF(ISERROR(VLOOKUP($C467,'2.사회적인구 행정구역별 집계'!$C$6:$M$73,2,FALSE)),0,(VLOOKUP($C467,'2.사회적인구 행정구역별 집계'!$C$6:$M$73,10,FALSE)-VLOOKUP($C467,'2.사회적인구 행정구역별 집계'!$C$6:$M$73,5,FALSE)))</f>
        <v>437</v>
      </c>
      <c r="U467" s="206">
        <f>IF(ISERROR(VLOOKUP($C467,'2.사회적인구 행정구역별 집계'!$C$6:$M$73,2,FALSE)),0,(VLOOKUP($C467,'2.사회적인구 행정구역별 집계'!$C$6:$M$73,11,FALSE)-VLOOKUP($C467,'2.사회적인구 행정구역별 집계'!$C$6:$M$73,6,FALSE)))</f>
        <v>437</v>
      </c>
      <c r="V467" s="189">
        <f t="shared" si="244"/>
        <v>808</v>
      </c>
      <c r="W467" s="189">
        <f t="shared" si="245"/>
        <v>1155</v>
      </c>
      <c r="X467" s="189">
        <f t="shared" si="245"/>
        <v>902</v>
      </c>
      <c r="Y467" s="189">
        <f t="shared" si="246"/>
        <v>1226</v>
      </c>
      <c r="Z467" s="189">
        <f t="shared" si="247"/>
        <v>1244</v>
      </c>
      <c r="AA467" s="189">
        <f t="shared" si="248"/>
        <v>1259</v>
      </c>
    </row>
    <row r="468" spans="1:27" ht="18" customHeight="1">
      <c r="A468" s="194" t="s">
        <v>1544</v>
      </c>
      <c r="B468" s="194" t="s">
        <v>1545</v>
      </c>
      <c r="C468" s="192" t="s">
        <v>695</v>
      </c>
      <c r="D468" s="192">
        <f>VLOOKUP($C468,'[7]2.생잔모형인구'!$C$5:$J$499,2,FALSE)</f>
        <v>290</v>
      </c>
      <c r="E468" s="201">
        <f>VLOOKUP($C468,'[7]2.생잔모형인구'!$C$5:$J$499,4,FALSE)</f>
        <v>298</v>
      </c>
      <c r="F468" s="201">
        <f>VLOOKUP($C468,'[7]2.생잔모형인구'!$C$5:$J$499,5,FALSE)</f>
        <v>293</v>
      </c>
      <c r="G468" s="201">
        <f>VLOOKUP($C468,'[7]2.생잔모형인구'!$C$5:$J$499,6,FALSE)</f>
        <v>300</v>
      </c>
      <c r="H468" s="201">
        <f>VLOOKUP($C468,'[7]2.생잔모형인구'!$C$5:$J$499,7,FALSE)</f>
        <v>306</v>
      </c>
      <c r="I468" s="201">
        <f>VLOOKUP($C468,'[7]2.생잔모형인구'!$C$5:$J$499,8,FALSE)</f>
        <v>312</v>
      </c>
      <c r="J468" s="206">
        <f>ROUND(P$5*'[7]2.생잔모형인구'!$E466,0)</f>
        <v>0</v>
      </c>
      <c r="K468" s="206">
        <f>ROUND(Q$5*'[7]2.생잔모형인구'!$E466,0)</f>
        <v>8</v>
      </c>
      <c r="L468" s="206">
        <f>ROUND(R$5*'[7]2.생잔모형인구'!$E466,0)</f>
        <v>7</v>
      </c>
      <c r="M468" s="206">
        <f>ROUND(S$5*'[7]2.생잔모형인구'!$E466,0)</f>
        <v>17</v>
      </c>
      <c r="N468" s="206">
        <f>ROUND(T$5*'[7]2.생잔모형인구'!$E466,0)</f>
        <v>17</v>
      </c>
      <c r="O468" s="206">
        <f>ROUND(U$5*'[7]2.생잔모형인구'!$E466,0)</f>
        <v>17</v>
      </c>
      <c r="P468" s="204">
        <v>0</v>
      </c>
      <c r="Q468" s="207">
        <v>346</v>
      </c>
      <c r="R468" s="206">
        <f>IF(ISERROR(VLOOKUP($C468,'2.사회적인구 행정구역별 집계'!$C$6:$M$73,2,FALSE)),0,(VLOOKUP($C468,'2.사회적인구 행정구역별 집계'!$C$6:$M$73,8,FALSE)-VLOOKUP($C468,'2.사회적인구 행정구역별 집계'!$C$6:$M$73,3,FALSE)))</f>
        <v>106</v>
      </c>
      <c r="S468" s="206">
        <f>IF(ISERROR(VLOOKUP($C468,'2.사회적인구 행정구역별 집계'!$C$6:$M$73,2,FALSE)),0,(VLOOKUP($C468,'2.사회적인구 행정구역별 집계'!$C$6:$M$73,9,FALSE)-VLOOKUP($C468,'2.사회적인구 행정구역별 집계'!$C$6:$M$73,4,FALSE)))</f>
        <v>437</v>
      </c>
      <c r="T468" s="206">
        <f>IF(ISERROR(VLOOKUP($C468,'2.사회적인구 행정구역별 집계'!$C$6:$M$73,2,FALSE)),0,(VLOOKUP($C468,'2.사회적인구 행정구역별 집계'!$C$6:$M$73,10,FALSE)-VLOOKUP($C468,'2.사회적인구 행정구역별 집계'!$C$6:$M$73,5,FALSE)))</f>
        <v>437</v>
      </c>
      <c r="U468" s="206">
        <f>IF(ISERROR(VLOOKUP($C468,'2.사회적인구 행정구역별 집계'!$C$6:$M$73,2,FALSE)),0,(VLOOKUP($C468,'2.사회적인구 행정구역별 집계'!$C$6:$M$73,11,FALSE)-VLOOKUP($C468,'2.사회적인구 행정구역별 집계'!$C$6:$M$73,6,FALSE)))</f>
        <v>437</v>
      </c>
      <c r="V468" s="189">
        <f t="shared" si="244"/>
        <v>290</v>
      </c>
      <c r="W468" s="189">
        <f t="shared" si="245"/>
        <v>636</v>
      </c>
      <c r="X468" s="189">
        <f t="shared" si="245"/>
        <v>392</v>
      </c>
      <c r="Y468" s="189">
        <f t="shared" si="246"/>
        <v>720</v>
      </c>
      <c r="Z468" s="189">
        <f t="shared" si="247"/>
        <v>726</v>
      </c>
      <c r="AA468" s="189">
        <f t="shared" si="248"/>
        <v>732</v>
      </c>
    </row>
    <row r="469" spans="1:27" ht="18" customHeight="1">
      <c r="A469" s="194" t="s">
        <v>1546</v>
      </c>
      <c r="B469" s="194" t="s">
        <v>1547</v>
      </c>
      <c r="C469" s="192" t="s">
        <v>696</v>
      </c>
      <c r="D469" s="192">
        <f>VLOOKUP($C469,'[7]2.생잔모형인구'!$C$5:$J$499,2,FALSE)</f>
        <v>911</v>
      </c>
      <c r="E469" s="201">
        <f>VLOOKUP($C469,'[7]2.생잔모형인구'!$C$5:$J$499,4,FALSE)</f>
        <v>936</v>
      </c>
      <c r="F469" s="201">
        <f>VLOOKUP($C469,'[7]2.생잔모형인구'!$C$5:$J$499,5,FALSE)</f>
        <v>922</v>
      </c>
      <c r="G469" s="201">
        <f>VLOOKUP($C469,'[7]2.생잔모형인구'!$C$5:$J$499,6,FALSE)</f>
        <v>941</v>
      </c>
      <c r="H469" s="201">
        <f>VLOOKUP($C469,'[7]2.생잔모형인구'!$C$5:$J$499,7,FALSE)</f>
        <v>962</v>
      </c>
      <c r="I469" s="201">
        <f>VLOOKUP($C469,'[7]2.생잔모형인구'!$C$5:$J$499,8,FALSE)</f>
        <v>979</v>
      </c>
      <c r="J469" s="206">
        <f>ROUND(P$5*'[7]2.생잔모형인구'!$E467,0)</f>
        <v>0</v>
      </c>
      <c r="K469" s="206">
        <f>ROUND(Q$5*'[7]2.생잔모형인구'!$E467,0)</f>
        <v>24</v>
      </c>
      <c r="L469" s="206">
        <f>ROUND(R$5*'[7]2.생잔모형인구'!$E467,0)</f>
        <v>23</v>
      </c>
      <c r="M469" s="206">
        <f>ROUND(S$5*'[7]2.생잔모형인구'!$E467,0)</f>
        <v>52</v>
      </c>
      <c r="N469" s="206">
        <f>ROUND(T$5*'[7]2.생잔모형인구'!$E467,0)</f>
        <v>52</v>
      </c>
      <c r="O469" s="206">
        <f>ROUND(U$5*'[7]2.생잔모형인구'!$E467,0)</f>
        <v>52</v>
      </c>
      <c r="P469" s="204">
        <v>0</v>
      </c>
      <c r="Q469" s="207">
        <v>346</v>
      </c>
      <c r="R469" s="206">
        <f>IF(ISERROR(VLOOKUP($C469,'2.사회적인구 행정구역별 집계'!$C$6:$M$73,2,FALSE)),0,(VLOOKUP($C469,'2.사회적인구 행정구역별 집계'!$C$6:$M$73,8,FALSE)-VLOOKUP($C469,'2.사회적인구 행정구역별 집계'!$C$6:$M$73,3,FALSE)))</f>
        <v>106</v>
      </c>
      <c r="S469" s="206">
        <f>IF(ISERROR(VLOOKUP($C469,'2.사회적인구 행정구역별 집계'!$C$6:$M$73,2,FALSE)),0,(VLOOKUP($C469,'2.사회적인구 행정구역별 집계'!$C$6:$M$73,9,FALSE)-VLOOKUP($C469,'2.사회적인구 행정구역별 집계'!$C$6:$M$73,4,FALSE)))</f>
        <v>437</v>
      </c>
      <c r="T469" s="206">
        <f>IF(ISERROR(VLOOKUP($C469,'2.사회적인구 행정구역별 집계'!$C$6:$M$73,2,FALSE)),0,(VLOOKUP($C469,'2.사회적인구 행정구역별 집계'!$C$6:$M$73,10,FALSE)-VLOOKUP($C469,'2.사회적인구 행정구역별 집계'!$C$6:$M$73,5,FALSE)))</f>
        <v>437</v>
      </c>
      <c r="U469" s="206">
        <f>IF(ISERROR(VLOOKUP($C469,'2.사회적인구 행정구역별 집계'!$C$6:$M$73,2,FALSE)),0,(VLOOKUP($C469,'2.사회적인구 행정구역별 집계'!$C$6:$M$73,11,FALSE)-VLOOKUP($C469,'2.사회적인구 행정구역별 집계'!$C$6:$M$73,6,FALSE)))</f>
        <v>437</v>
      </c>
      <c r="V469" s="189">
        <f t="shared" si="244"/>
        <v>911</v>
      </c>
      <c r="W469" s="189">
        <f t="shared" si="245"/>
        <v>1258</v>
      </c>
      <c r="X469" s="189">
        <f t="shared" si="245"/>
        <v>1005</v>
      </c>
      <c r="Y469" s="189">
        <f t="shared" si="246"/>
        <v>1326</v>
      </c>
      <c r="Z469" s="189">
        <f t="shared" si="247"/>
        <v>1347</v>
      </c>
      <c r="AA469" s="189">
        <f t="shared" si="248"/>
        <v>1364</v>
      </c>
    </row>
    <row r="470" spans="1:27" ht="18" customHeight="1">
      <c r="A470" s="194" t="s">
        <v>1548</v>
      </c>
      <c r="B470" s="194" t="s">
        <v>1549</v>
      </c>
      <c r="C470" s="192" t="s">
        <v>697</v>
      </c>
      <c r="D470" s="192">
        <f>VLOOKUP($C470,'[7]2.생잔모형인구'!$C$5:$J$499,2,FALSE)</f>
        <v>1943</v>
      </c>
      <c r="E470" s="201">
        <f>VLOOKUP($C470,'[7]2.생잔모형인구'!$C$5:$J$499,4,FALSE)</f>
        <v>1996</v>
      </c>
      <c r="F470" s="201">
        <f>VLOOKUP($C470,'[7]2.생잔모형인구'!$C$5:$J$499,5,FALSE)</f>
        <v>1966</v>
      </c>
      <c r="G470" s="201">
        <f>VLOOKUP($C470,'[7]2.생잔모형인구'!$C$5:$J$499,6,FALSE)</f>
        <v>2007</v>
      </c>
      <c r="H470" s="201">
        <f>VLOOKUP($C470,'[7]2.생잔모형인구'!$C$5:$J$499,7,FALSE)</f>
        <v>2052</v>
      </c>
      <c r="I470" s="201">
        <f>VLOOKUP($C470,'[7]2.생잔모형인구'!$C$5:$J$499,8,FALSE)</f>
        <v>2088</v>
      </c>
      <c r="J470" s="206">
        <f>ROUND(P$5*'[7]2.생잔모형인구'!$E468,0)</f>
        <v>0</v>
      </c>
      <c r="K470" s="206">
        <f>ROUND(Q$5*'[7]2.생잔모형인구'!$E468,0)</f>
        <v>50</v>
      </c>
      <c r="L470" s="206">
        <f>ROUND(R$5*'[7]2.생잔모형인구'!$E468,0)</f>
        <v>50</v>
      </c>
      <c r="M470" s="206">
        <f>ROUND(S$5*'[7]2.생잔모형인구'!$E468,0)</f>
        <v>111</v>
      </c>
      <c r="N470" s="206">
        <f>ROUND(T$5*'[7]2.생잔모형인구'!$E468,0)</f>
        <v>111</v>
      </c>
      <c r="O470" s="206">
        <f>ROUND(U$5*'[7]2.생잔모형인구'!$E468,0)</f>
        <v>111</v>
      </c>
      <c r="P470" s="204">
        <v>0</v>
      </c>
      <c r="Q470" s="207">
        <v>346</v>
      </c>
      <c r="R470" s="206">
        <f>IF(ISERROR(VLOOKUP($C470,'2.사회적인구 행정구역별 집계'!$C$6:$M$73,2,FALSE)),0,(VLOOKUP($C470,'2.사회적인구 행정구역별 집계'!$C$6:$M$73,8,FALSE)-VLOOKUP($C470,'2.사회적인구 행정구역별 집계'!$C$6:$M$73,3,FALSE)))</f>
        <v>106</v>
      </c>
      <c r="S470" s="206">
        <f>IF(ISERROR(VLOOKUP($C470,'2.사회적인구 행정구역별 집계'!$C$6:$M$73,2,FALSE)),0,(VLOOKUP($C470,'2.사회적인구 행정구역별 집계'!$C$6:$M$73,9,FALSE)-VLOOKUP($C470,'2.사회적인구 행정구역별 집계'!$C$6:$M$73,4,FALSE)))</f>
        <v>437</v>
      </c>
      <c r="T470" s="206">
        <f>IF(ISERROR(VLOOKUP($C470,'2.사회적인구 행정구역별 집계'!$C$6:$M$73,2,FALSE)),0,(VLOOKUP($C470,'2.사회적인구 행정구역별 집계'!$C$6:$M$73,10,FALSE)-VLOOKUP($C470,'2.사회적인구 행정구역별 집계'!$C$6:$M$73,5,FALSE)))</f>
        <v>437</v>
      </c>
      <c r="U470" s="206">
        <f>IF(ISERROR(VLOOKUP($C470,'2.사회적인구 행정구역별 집계'!$C$6:$M$73,2,FALSE)),0,(VLOOKUP($C470,'2.사회적인구 행정구역별 집계'!$C$6:$M$73,11,FALSE)-VLOOKUP($C470,'2.사회적인구 행정구역별 집계'!$C$6:$M$73,6,FALSE)))</f>
        <v>437</v>
      </c>
      <c r="V470" s="189">
        <f t="shared" si="244"/>
        <v>1943</v>
      </c>
      <c r="W470" s="189">
        <f t="shared" si="245"/>
        <v>2292</v>
      </c>
      <c r="X470" s="189">
        <f t="shared" si="245"/>
        <v>2022</v>
      </c>
      <c r="Y470" s="189">
        <f t="shared" si="246"/>
        <v>2333</v>
      </c>
      <c r="Z470" s="189">
        <f t="shared" si="247"/>
        <v>2378</v>
      </c>
      <c r="AA470" s="189">
        <f t="shared" si="248"/>
        <v>2414</v>
      </c>
    </row>
    <row r="471" spans="1:27" ht="18" customHeight="1">
      <c r="A471" s="194" t="s">
        <v>1550</v>
      </c>
      <c r="B471" s="194" t="s">
        <v>1551</v>
      </c>
      <c r="C471" s="192" t="s">
        <v>698</v>
      </c>
      <c r="D471" s="192">
        <f>VLOOKUP($C471,'[7]2.생잔모형인구'!$C$5:$J$499,2,FALSE)</f>
        <v>1108</v>
      </c>
      <c r="E471" s="201">
        <f>VLOOKUP($C471,'[7]2.생잔모형인구'!$C$5:$J$499,4,FALSE)</f>
        <v>1138</v>
      </c>
      <c r="F471" s="201">
        <f>VLOOKUP($C471,'[7]2.생잔모형인구'!$C$5:$J$499,5,FALSE)</f>
        <v>1121</v>
      </c>
      <c r="G471" s="201">
        <f>VLOOKUP($C471,'[7]2.생잔모형인구'!$C$5:$J$499,6,FALSE)</f>
        <v>1144</v>
      </c>
      <c r="H471" s="201">
        <f>VLOOKUP($C471,'[7]2.생잔모형인구'!$C$5:$J$499,7,FALSE)</f>
        <v>1170</v>
      </c>
      <c r="I471" s="201">
        <f>VLOOKUP($C471,'[7]2.생잔모형인구'!$C$5:$J$499,8,FALSE)</f>
        <v>1190</v>
      </c>
      <c r="J471" s="206">
        <f>ROUND(P$5*'[7]2.생잔모형인구'!$E469,0)</f>
        <v>0</v>
      </c>
      <c r="K471" s="206">
        <f>ROUND(Q$5*'[7]2.생잔모형인구'!$E469,0)</f>
        <v>29</v>
      </c>
      <c r="L471" s="206">
        <f>ROUND(R$5*'[7]2.생잔모형인구'!$E469,0)</f>
        <v>28</v>
      </c>
      <c r="M471" s="206">
        <f>ROUND(S$5*'[7]2.생잔모형인구'!$E469,0)</f>
        <v>63</v>
      </c>
      <c r="N471" s="206">
        <f>ROUND(T$5*'[7]2.생잔모형인구'!$E469,0)</f>
        <v>63</v>
      </c>
      <c r="O471" s="206">
        <f>ROUND(U$5*'[7]2.생잔모형인구'!$E469,0)</f>
        <v>63</v>
      </c>
      <c r="P471" s="204">
        <v>0</v>
      </c>
      <c r="Q471" s="207">
        <v>346</v>
      </c>
      <c r="R471" s="206">
        <f>IF(ISERROR(VLOOKUP($C471,'2.사회적인구 행정구역별 집계'!$C$6:$M$73,2,FALSE)),0,(VLOOKUP($C471,'2.사회적인구 행정구역별 집계'!$C$6:$M$73,8,FALSE)-VLOOKUP($C471,'2.사회적인구 행정구역별 집계'!$C$6:$M$73,3,FALSE)))</f>
        <v>106</v>
      </c>
      <c r="S471" s="206">
        <f>IF(ISERROR(VLOOKUP($C471,'2.사회적인구 행정구역별 집계'!$C$6:$M$73,2,FALSE)),0,(VLOOKUP($C471,'2.사회적인구 행정구역별 집계'!$C$6:$M$73,9,FALSE)-VLOOKUP($C471,'2.사회적인구 행정구역별 집계'!$C$6:$M$73,4,FALSE)))</f>
        <v>437</v>
      </c>
      <c r="T471" s="206">
        <f>IF(ISERROR(VLOOKUP($C471,'2.사회적인구 행정구역별 집계'!$C$6:$M$73,2,FALSE)),0,(VLOOKUP($C471,'2.사회적인구 행정구역별 집계'!$C$6:$M$73,10,FALSE)-VLOOKUP($C471,'2.사회적인구 행정구역별 집계'!$C$6:$M$73,5,FALSE)))</f>
        <v>437</v>
      </c>
      <c r="U471" s="206">
        <f>IF(ISERROR(VLOOKUP($C471,'2.사회적인구 행정구역별 집계'!$C$6:$M$73,2,FALSE)),0,(VLOOKUP($C471,'2.사회적인구 행정구역별 집계'!$C$6:$M$73,11,FALSE)-VLOOKUP($C471,'2.사회적인구 행정구역별 집계'!$C$6:$M$73,6,FALSE)))</f>
        <v>437</v>
      </c>
      <c r="V471" s="189">
        <f t="shared" si="244"/>
        <v>1108</v>
      </c>
      <c r="W471" s="189">
        <f t="shared" si="245"/>
        <v>1455</v>
      </c>
      <c r="X471" s="189">
        <f t="shared" si="245"/>
        <v>1199</v>
      </c>
      <c r="Y471" s="189">
        <f t="shared" si="246"/>
        <v>1518</v>
      </c>
      <c r="Z471" s="189">
        <f t="shared" si="247"/>
        <v>1544</v>
      </c>
      <c r="AA471" s="189">
        <f t="shared" si="248"/>
        <v>1564</v>
      </c>
    </row>
    <row r="472" spans="1:27" ht="18" customHeight="1">
      <c r="A472" s="194" t="s">
        <v>1552</v>
      </c>
      <c r="B472" s="194" t="s">
        <v>1553</v>
      </c>
      <c r="C472" s="192" t="s">
        <v>699</v>
      </c>
      <c r="D472" s="192">
        <f>VLOOKUP($C472,'[7]2.생잔모형인구'!$C$5:$J$499,2,FALSE)</f>
        <v>386</v>
      </c>
      <c r="E472" s="201">
        <f>VLOOKUP($C472,'[7]2.생잔모형인구'!$C$5:$J$499,4,FALSE)</f>
        <v>397</v>
      </c>
      <c r="F472" s="201">
        <f>VLOOKUP($C472,'[7]2.생잔모형인구'!$C$5:$J$499,5,FALSE)</f>
        <v>391</v>
      </c>
      <c r="G472" s="201">
        <f>VLOOKUP($C472,'[7]2.생잔모형인구'!$C$5:$J$499,6,FALSE)</f>
        <v>399</v>
      </c>
      <c r="H472" s="201">
        <f>VLOOKUP($C472,'[7]2.생잔모형인구'!$C$5:$J$499,7,FALSE)</f>
        <v>408</v>
      </c>
      <c r="I472" s="201">
        <f>VLOOKUP($C472,'[7]2.생잔모형인구'!$C$5:$J$499,8,FALSE)</f>
        <v>415</v>
      </c>
      <c r="J472" s="206">
        <f>ROUND(P$5*'[7]2.생잔모형인구'!$E470,0)</f>
        <v>0</v>
      </c>
      <c r="K472" s="206">
        <f>ROUND(Q$5*'[7]2.생잔모형인구'!$E470,0)</f>
        <v>10</v>
      </c>
      <c r="L472" s="206">
        <f>ROUND(R$5*'[7]2.생잔모형인구'!$E470,0)</f>
        <v>10</v>
      </c>
      <c r="M472" s="206">
        <f>ROUND(S$5*'[7]2.생잔모형인구'!$E470,0)</f>
        <v>22</v>
      </c>
      <c r="N472" s="206">
        <f>ROUND(T$5*'[7]2.생잔모형인구'!$E470,0)</f>
        <v>22</v>
      </c>
      <c r="O472" s="206">
        <f>ROUND(U$5*'[7]2.생잔모형인구'!$E470,0)</f>
        <v>22</v>
      </c>
      <c r="P472" s="204">
        <v>0</v>
      </c>
      <c r="Q472" s="207">
        <v>346</v>
      </c>
      <c r="R472" s="206">
        <f>IF(ISERROR(VLOOKUP($C472,'2.사회적인구 행정구역별 집계'!$C$6:$M$73,2,FALSE)),0,(VLOOKUP($C472,'2.사회적인구 행정구역별 집계'!$C$6:$M$73,8,FALSE)-VLOOKUP($C472,'2.사회적인구 행정구역별 집계'!$C$6:$M$73,3,FALSE)))</f>
        <v>106</v>
      </c>
      <c r="S472" s="206">
        <f>IF(ISERROR(VLOOKUP($C472,'2.사회적인구 행정구역별 집계'!$C$6:$M$73,2,FALSE)),0,(VLOOKUP($C472,'2.사회적인구 행정구역별 집계'!$C$6:$M$73,9,FALSE)-VLOOKUP($C472,'2.사회적인구 행정구역별 집계'!$C$6:$M$73,4,FALSE)))</f>
        <v>437</v>
      </c>
      <c r="T472" s="206">
        <f>IF(ISERROR(VLOOKUP($C472,'2.사회적인구 행정구역별 집계'!$C$6:$M$73,2,FALSE)),0,(VLOOKUP($C472,'2.사회적인구 행정구역별 집계'!$C$6:$M$73,10,FALSE)-VLOOKUP($C472,'2.사회적인구 행정구역별 집계'!$C$6:$M$73,5,FALSE)))</f>
        <v>437</v>
      </c>
      <c r="U472" s="206">
        <f>IF(ISERROR(VLOOKUP($C472,'2.사회적인구 행정구역별 집계'!$C$6:$M$73,2,FALSE)),0,(VLOOKUP($C472,'2.사회적인구 행정구역별 집계'!$C$6:$M$73,11,FALSE)-VLOOKUP($C472,'2.사회적인구 행정구역별 집계'!$C$6:$M$73,6,FALSE)))</f>
        <v>437</v>
      </c>
      <c r="V472" s="189">
        <f t="shared" si="244"/>
        <v>386</v>
      </c>
      <c r="W472" s="189">
        <f t="shared" si="245"/>
        <v>733</v>
      </c>
      <c r="X472" s="189">
        <f t="shared" si="245"/>
        <v>487</v>
      </c>
      <c r="Y472" s="189">
        <f t="shared" si="246"/>
        <v>814</v>
      </c>
      <c r="Z472" s="189">
        <f t="shared" si="247"/>
        <v>823</v>
      </c>
      <c r="AA472" s="189">
        <f t="shared" si="248"/>
        <v>830</v>
      </c>
    </row>
    <row r="473" spans="1:27" ht="18" customHeight="1">
      <c r="A473" s="194" t="s">
        <v>1554</v>
      </c>
      <c r="B473" s="194" t="s">
        <v>1555</v>
      </c>
      <c r="C473" s="192" t="s">
        <v>700</v>
      </c>
      <c r="D473" s="192">
        <f>VLOOKUP($C473,'[7]2.생잔모형인구'!$C$5:$J$499,2,FALSE)</f>
        <v>1571</v>
      </c>
      <c r="E473" s="201">
        <f>VLOOKUP($C473,'[7]2.생잔모형인구'!$C$5:$J$499,4,FALSE)</f>
        <v>1614</v>
      </c>
      <c r="F473" s="201">
        <f>VLOOKUP($C473,'[7]2.생잔모형인구'!$C$5:$J$499,5,FALSE)</f>
        <v>1589</v>
      </c>
      <c r="G473" s="201">
        <f>VLOOKUP($C473,'[7]2.생잔모형인구'!$C$5:$J$499,6,FALSE)</f>
        <v>1623</v>
      </c>
      <c r="H473" s="201">
        <f>VLOOKUP($C473,'[7]2.생잔모형인구'!$C$5:$J$499,7,FALSE)</f>
        <v>1659</v>
      </c>
      <c r="I473" s="201">
        <f>VLOOKUP($C473,'[7]2.생잔모형인구'!$C$5:$J$499,8,FALSE)</f>
        <v>1688</v>
      </c>
      <c r="J473" s="206">
        <f>ROUND(P$5*'[7]2.생잔모형인구'!$E471,0)</f>
        <v>0</v>
      </c>
      <c r="K473" s="206">
        <f>ROUND(Q$5*'[7]2.생잔모형인구'!$E471,0)</f>
        <v>41</v>
      </c>
      <c r="L473" s="206">
        <f>ROUND(R$5*'[7]2.생잔모형인구'!$E471,0)</f>
        <v>40</v>
      </c>
      <c r="M473" s="206">
        <f>ROUND(S$5*'[7]2.생잔모형인구'!$E471,0)</f>
        <v>90</v>
      </c>
      <c r="N473" s="206">
        <f>ROUND(T$5*'[7]2.생잔모형인구'!$E471,0)</f>
        <v>90</v>
      </c>
      <c r="O473" s="206">
        <f>ROUND(U$5*'[7]2.생잔모형인구'!$E471,0)</f>
        <v>90</v>
      </c>
      <c r="P473" s="204">
        <v>0</v>
      </c>
      <c r="Q473" s="207">
        <v>346</v>
      </c>
      <c r="R473" s="206">
        <f>IF(ISERROR(VLOOKUP($C473,'2.사회적인구 행정구역별 집계'!$C$6:$M$73,2,FALSE)),0,(VLOOKUP($C473,'2.사회적인구 행정구역별 집계'!$C$6:$M$73,8,FALSE)-VLOOKUP($C473,'2.사회적인구 행정구역별 집계'!$C$6:$M$73,3,FALSE)))</f>
        <v>106</v>
      </c>
      <c r="S473" s="206">
        <f>IF(ISERROR(VLOOKUP($C473,'2.사회적인구 행정구역별 집계'!$C$6:$M$73,2,FALSE)),0,(VLOOKUP($C473,'2.사회적인구 행정구역별 집계'!$C$6:$M$73,9,FALSE)-VLOOKUP($C473,'2.사회적인구 행정구역별 집계'!$C$6:$M$73,4,FALSE)))</f>
        <v>437</v>
      </c>
      <c r="T473" s="206">
        <f>IF(ISERROR(VLOOKUP($C473,'2.사회적인구 행정구역별 집계'!$C$6:$M$73,2,FALSE)),0,(VLOOKUP($C473,'2.사회적인구 행정구역별 집계'!$C$6:$M$73,10,FALSE)-VLOOKUP($C473,'2.사회적인구 행정구역별 집계'!$C$6:$M$73,5,FALSE)))</f>
        <v>437</v>
      </c>
      <c r="U473" s="206">
        <f>IF(ISERROR(VLOOKUP($C473,'2.사회적인구 행정구역별 집계'!$C$6:$M$73,2,FALSE)),0,(VLOOKUP($C473,'2.사회적인구 행정구역별 집계'!$C$6:$M$73,11,FALSE)-VLOOKUP($C473,'2.사회적인구 행정구역별 집계'!$C$6:$M$73,6,FALSE)))</f>
        <v>437</v>
      </c>
      <c r="V473" s="189">
        <f t="shared" si="244"/>
        <v>1571</v>
      </c>
      <c r="W473" s="189">
        <f t="shared" si="245"/>
        <v>1919</v>
      </c>
      <c r="X473" s="189">
        <f t="shared" si="245"/>
        <v>1655</v>
      </c>
      <c r="Y473" s="189">
        <f t="shared" si="246"/>
        <v>1970</v>
      </c>
      <c r="Z473" s="189">
        <f t="shared" si="247"/>
        <v>2006</v>
      </c>
      <c r="AA473" s="189">
        <f t="shared" si="248"/>
        <v>2035</v>
      </c>
    </row>
    <row r="474" spans="1:27" ht="18" customHeight="1">
      <c r="A474" s="194" t="s">
        <v>1556</v>
      </c>
      <c r="B474" s="194" t="s">
        <v>1557</v>
      </c>
      <c r="C474" s="192" t="s">
        <v>701</v>
      </c>
      <c r="D474" s="192">
        <f>VLOOKUP($C474,'[7]2.생잔모형인구'!$C$5:$J$499,2,FALSE)</f>
        <v>1473</v>
      </c>
      <c r="E474" s="201">
        <f>VLOOKUP($C474,'[7]2.생잔모형인구'!$C$5:$J$499,4,FALSE)</f>
        <v>1513</v>
      </c>
      <c r="F474" s="201">
        <f>VLOOKUP($C474,'[7]2.생잔모형인구'!$C$5:$J$499,5,FALSE)</f>
        <v>1490</v>
      </c>
      <c r="G474" s="201">
        <f>VLOOKUP($C474,'[7]2.생잔모형인구'!$C$5:$J$499,6,FALSE)</f>
        <v>1521</v>
      </c>
      <c r="H474" s="201">
        <f>VLOOKUP($C474,'[7]2.생잔모형인구'!$C$5:$J$499,7,FALSE)</f>
        <v>1556</v>
      </c>
      <c r="I474" s="201">
        <f>VLOOKUP($C474,'[7]2.생잔모형인구'!$C$5:$J$499,8,FALSE)</f>
        <v>1583</v>
      </c>
      <c r="J474" s="206">
        <f>ROUND(P$5*'[7]2.생잔모형인구'!$E472,0)</f>
        <v>0</v>
      </c>
      <c r="K474" s="206">
        <f>ROUND(Q$5*'[7]2.생잔모형인구'!$E472,0)</f>
        <v>38</v>
      </c>
      <c r="L474" s="206">
        <f>ROUND(R$5*'[7]2.생잔모형인구'!$E472,0)</f>
        <v>38</v>
      </c>
      <c r="M474" s="206">
        <f>ROUND(S$5*'[7]2.생잔모형인구'!$E472,0)</f>
        <v>84</v>
      </c>
      <c r="N474" s="206">
        <f>ROUND(T$5*'[7]2.생잔모형인구'!$E472,0)</f>
        <v>84</v>
      </c>
      <c r="O474" s="206">
        <f>ROUND(U$5*'[7]2.생잔모형인구'!$E472,0)</f>
        <v>84</v>
      </c>
      <c r="P474" s="204">
        <v>0</v>
      </c>
      <c r="Q474" s="207">
        <v>345</v>
      </c>
      <c r="R474" s="206">
        <f>IF(ISERROR(VLOOKUP($C474,'2.사회적인구 행정구역별 집계'!$C$6:$M$73,2,FALSE)),0,(VLOOKUP($C474,'2.사회적인구 행정구역별 집계'!$C$6:$M$73,8,FALSE)-VLOOKUP($C474,'2.사회적인구 행정구역별 집계'!$C$6:$M$73,3,FALSE)))</f>
        <v>101</v>
      </c>
      <c r="S474" s="206">
        <f>IF(ISERROR(VLOOKUP($C474,'2.사회적인구 행정구역별 집계'!$C$6:$M$73,2,FALSE)),0,(VLOOKUP($C474,'2.사회적인구 행정구역별 집계'!$C$6:$M$73,9,FALSE)-VLOOKUP($C474,'2.사회적인구 행정구역별 집계'!$C$6:$M$73,4,FALSE)))</f>
        <v>433</v>
      </c>
      <c r="T474" s="206">
        <f>IF(ISERROR(VLOOKUP($C474,'2.사회적인구 행정구역별 집계'!$C$6:$M$73,2,FALSE)),0,(VLOOKUP($C474,'2.사회적인구 행정구역별 집계'!$C$6:$M$73,10,FALSE)-VLOOKUP($C474,'2.사회적인구 행정구역별 집계'!$C$6:$M$73,5,FALSE)))</f>
        <v>433</v>
      </c>
      <c r="U474" s="206">
        <f>IF(ISERROR(VLOOKUP($C474,'2.사회적인구 행정구역별 집계'!$C$6:$M$73,2,FALSE)),0,(VLOOKUP($C474,'2.사회적인구 행정구역별 집계'!$C$6:$M$73,11,FALSE)-VLOOKUP($C474,'2.사회적인구 행정구역별 집계'!$C$6:$M$73,6,FALSE)))</f>
        <v>433</v>
      </c>
      <c r="V474" s="189">
        <f t="shared" si="244"/>
        <v>1473</v>
      </c>
      <c r="W474" s="189">
        <f t="shared" si="245"/>
        <v>1820</v>
      </c>
      <c r="X474" s="189">
        <f t="shared" si="245"/>
        <v>1553</v>
      </c>
      <c r="Y474" s="189">
        <f t="shared" si="246"/>
        <v>1870</v>
      </c>
      <c r="Z474" s="189">
        <f t="shared" si="247"/>
        <v>1905</v>
      </c>
      <c r="AA474" s="189">
        <f t="shared" si="248"/>
        <v>1932</v>
      </c>
    </row>
    <row r="475" spans="1:27" ht="18" customHeight="1">
      <c r="A475" s="194" t="s">
        <v>1558</v>
      </c>
      <c r="B475" s="194" t="s">
        <v>1559</v>
      </c>
      <c r="C475" s="197" t="s">
        <v>584</v>
      </c>
      <c r="D475" s="192">
        <f>VLOOKUP($C475,'[7]2.생잔모형인구'!$C$5:$J$499,2,FALSE)</f>
        <v>347</v>
      </c>
      <c r="E475" s="201">
        <f>VLOOKUP($C475,'[7]2.생잔모형인구'!$C$5:$J$499,4,FALSE)</f>
        <v>356</v>
      </c>
      <c r="F475" s="201">
        <f>VLOOKUP($C475,'[7]2.생잔모형인구'!$C$5:$J$499,5,FALSE)</f>
        <v>351</v>
      </c>
      <c r="G475" s="201">
        <f>VLOOKUP($C475,'[7]2.생잔모형인구'!$C$5:$J$499,6,FALSE)</f>
        <v>358</v>
      </c>
      <c r="H475" s="201">
        <f>VLOOKUP($C475,'[7]2.생잔모형인구'!$C$5:$J$499,7,FALSE)</f>
        <v>367</v>
      </c>
      <c r="I475" s="201">
        <f>VLOOKUP($C475,'[7]2.생잔모형인구'!$C$5:$J$499,8,FALSE)</f>
        <v>373</v>
      </c>
      <c r="J475" s="206">
        <f>ROUND(P$5*'[7]2.생잔모형인구'!$E473,0)</f>
        <v>0</v>
      </c>
      <c r="K475" s="206">
        <f>ROUND(Q$5*'[7]2.생잔모형인구'!$E473,0)</f>
        <v>9</v>
      </c>
      <c r="L475" s="206">
        <f>ROUND(R$5*'[7]2.생잔모형인구'!$E473,0)</f>
        <v>9</v>
      </c>
      <c r="M475" s="206">
        <f>ROUND(S$5*'[7]2.생잔모형인구'!$E473,0)</f>
        <v>20</v>
      </c>
      <c r="N475" s="206">
        <f>ROUND(T$5*'[7]2.생잔모형인구'!$E473,0)</f>
        <v>20</v>
      </c>
      <c r="O475" s="206">
        <f>ROUND(U$5*'[7]2.생잔모형인구'!$E473,0)</f>
        <v>20</v>
      </c>
      <c r="P475" s="204">
        <v>0</v>
      </c>
      <c r="Q475" s="204"/>
      <c r="R475" s="206">
        <f>IF(ISERROR(VLOOKUP($C475,'2.사회적인구 행정구역별 집계'!$C$6:$M$73,2,FALSE)),0,(VLOOKUP($C475,'2.사회적인구 행정구역별 집계'!$C$6:$M$73,8,FALSE)-VLOOKUP($C475,'2.사회적인구 행정구역별 집계'!$C$6:$M$73,3,FALSE)))</f>
        <v>0</v>
      </c>
      <c r="S475" s="206">
        <f>IF(ISERROR(VLOOKUP($C475,'2.사회적인구 행정구역별 집계'!$C$6:$M$73,2,FALSE)),0,(VLOOKUP($C475,'2.사회적인구 행정구역별 집계'!$C$6:$M$73,9,FALSE)-VLOOKUP($C475,'2.사회적인구 행정구역별 집계'!$C$6:$M$73,4,FALSE)))</f>
        <v>0</v>
      </c>
      <c r="T475" s="206">
        <f>IF(ISERROR(VLOOKUP($C475,'2.사회적인구 행정구역별 집계'!$C$6:$M$73,2,FALSE)),0,(VLOOKUP($C475,'2.사회적인구 행정구역별 집계'!$C$6:$M$73,10,FALSE)-VLOOKUP($C475,'2.사회적인구 행정구역별 집계'!$C$6:$M$73,5,FALSE)))</f>
        <v>0</v>
      </c>
      <c r="U475" s="206">
        <f>IF(ISERROR(VLOOKUP($C475,'2.사회적인구 행정구역별 집계'!$C$6:$M$73,2,FALSE)),0,(VLOOKUP($C475,'2.사회적인구 행정구역별 집계'!$C$6:$M$73,11,FALSE)-VLOOKUP($C475,'2.사회적인구 행정구역별 집계'!$C$6:$M$73,6,FALSE)))</f>
        <v>0</v>
      </c>
      <c r="V475" s="189">
        <f t="shared" si="244"/>
        <v>347</v>
      </c>
      <c r="W475" s="189">
        <f t="shared" si="245"/>
        <v>347</v>
      </c>
      <c r="X475" s="189">
        <f t="shared" si="245"/>
        <v>342</v>
      </c>
      <c r="Y475" s="189">
        <f t="shared" si="246"/>
        <v>338</v>
      </c>
      <c r="Z475" s="189">
        <f t="shared" si="247"/>
        <v>347</v>
      </c>
      <c r="AA475" s="189">
        <f t="shared" si="248"/>
        <v>353</v>
      </c>
    </row>
    <row r="476" spans="1:27" ht="18" customHeight="1">
      <c r="A476" s="194" t="s">
        <v>1558</v>
      </c>
      <c r="B476" s="194" t="s">
        <v>1559</v>
      </c>
      <c r="C476" s="197" t="s">
        <v>585</v>
      </c>
      <c r="D476" s="192">
        <f>VLOOKUP($C476,'[7]2.생잔모형인구'!$C$5:$J$499,2,FALSE)</f>
        <v>219</v>
      </c>
      <c r="E476" s="201">
        <f>VLOOKUP($C476,'[7]2.생잔모형인구'!$C$5:$J$499,4,FALSE)</f>
        <v>225</v>
      </c>
      <c r="F476" s="201">
        <f>VLOOKUP($C476,'[7]2.생잔모형인구'!$C$5:$J$499,5,FALSE)</f>
        <v>222</v>
      </c>
      <c r="G476" s="201">
        <f>VLOOKUP($C476,'[7]2.생잔모형인구'!$C$5:$J$499,6,FALSE)</f>
        <v>226</v>
      </c>
      <c r="H476" s="201">
        <f>VLOOKUP($C476,'[7]2.생잔모형인구'!$C$5:$J$499,7,FALSE)</f>
        <v>231</v>
      </c>
      <c r="I476" s="201">
        <f>VLOOKUP($C476,'[7]2.생잔모형인구'!$C$5:$J$499,8,FALSE)</f>
        <v>235</v>
      </c>
      <c r="J476" s="206">
        <f>ROUND(P$5*'[7]2.생잔모형인구'!$E474,0)</f>
        <v>0</v>
      </c>
      <c r="K476" s="206">
        <f>ROUND(Q$5*'[7]2.생잔모형인구'!$E474,0)</f>
        <v>6</v>
      </c>
      <c r="L476" s="206">
        <f>ROUND(R$5*'[7]2.생잔모형인구'!$E474,0)</f>
        <v>6</v>
      </c>
      <c r="M476" s="206">
        <f>ROUND(S$5*'[7]2.생잔모형인구'!$E474,0)</f>
        <v>12</v>
      </c>
      <c r="N476" s="206">
        <f>ROUND(T$5*'[7]2.생잔모형인구'!$E474,0)</f>
        <v>12</v>
      </c>
      <c r="O476" s="206">
        <f>ROUND(U$5*'[7]2.생잔모형인구'!$E474,0)</f>
        <v>12</v>
      </c>
      <c r="P476" s="204">
        <v>0</v>
      </c>
      <c r="Q476" s="204"/>
      <c r="R476" s="206">
        <f>IF(ISERROR(VLOOKUP($C476,'2.사회적인구 행정구역별 집계'!$C$6:$M$73,2,FALSE)),0,(VLOOKUP($C476,'2.사회적인구 행정구역별 집계'!$C$6:$M$73,8,FALSE)-VLOOKUP($C476,'2.사회적인구 행정구역별 집계'!$C$6:$M$73,3,FALSE)))</f>
        <v>0</v>
      </c>
      <c r="S476" s="206">
        <f>IF(ISERROR(VLOOKUP($C476,'2.사회적인구 행정구역별 집계'!$C$6:$M$73,2,FALSE)),0,(VLOOKUP($C476,'2.사회적인구 행정구역별 집계'!$C$6:$M$73,9,FALSE)-VLOOKUP($C476,'2.사회적인구 행정구역별 집계'!$C$6:$M$73,4,FALSE)))</f>
        <v>0</v>
      </c>
      <c r="T476" s="206">
        <f>IF(ISERROR(VLOOKUP($C476,'2.사회적인구 행정구역별 집계'!$C$6:$M$73,2,FALSE)),0,(VLOOKUP($C476,'2.사회적인구 행정구역별 집계'!$C$6:$M$73,10,FALSE)-VLOOKUP($C476,'2.사회적인구 행정구역별 집계'!$C$6:$M$73,5,FALSE)))</f>
        <v>0</v>
      </c>
      <c r="U476" s="206">
        <f>IF(ISERROR(VLOOKUP($C476,'2.사회적인구 행정구역별 집계'!$C$6:$M$73,2,FALSE)),0,(VLOOKUP($C476,'2.사회적인구 행정구역별 집계'!$C$6:$M$73,11,FALSE)-VLOOKUP($C476,'2.사회적인구 행정구역별 집계'!$C$6:$M$73,6,FALSE)))</f>
        <v>0</v>
      </c>
      <c r="V476" s="189">
        <f t="shared" si="244"/>
        <v>219</v>
      </c>
      <c r="W476" s="189">
        <f t="shared" si="245"/>
        <v>219</v>
      </c>
      <c r="X476" s="189">
        <f t="shared" si="245"/>
        <v>216</v>
      </c>
      <c r="Y476" s="189">
        <f t="shared" si="246"/>
        <v>214</v>
      </c>
      <c r="Z476" s="189">
        <f t="shared" si="247"/>
        <v>219</v>
      </c>
      <c r="AA476" s="189">
        <f t="shared" si="248"/>
        <v>223</v>
      </c>
    </row>
    <row r="477" spans="1:27" ht="18" customHeight="1">
      <c r="A477" s="195" t="s">
        <v>1560</v>
      </c>
      <c r="B477" s="232" t="s">
        <v>1561</v>
      </c>
      <c r="C477" s="232"/>
      <c r="D477" s="196">
        <f>SUM(D478:D501)</f>
        <v>18943</v>
      </c>
      <c r="E477" s="196">
        <f t="shared" ref="E477:I477" si="249">SUM(E478:E501)</f>
        <v>19460</v>
      </c>
      <c r="F477" s="196">
        <f t="shared" si="249"/>
        <v>19164</v>
      </c>
      <c r="G477" s="196">
        <f t="shared" si="249"/>
        <v>19564</v>
      </c>
      <c r="H477" s="196">
        <f t="shared" si="249"/>
        <v>20010</v>
      </c>
      <c r="I477" s="196">
        <f t="shared" si="249"/>
        <v>20354</v>
      </c>
      <c r="J477" s="205">
        <f>SUM(J478:J501)</f>
        <v>0</v>
      </c>
      <c r="K477" s="205">
        <f t="shared" ref="K477:L477" si="250">SUM(K478:K501)</f>
        <v>489</v>
      </c>
      <c r="L477" s="205">
        <f t="shared" si="250"/>
        <v>487</v>
      </c>
      <c r="M477" s="205">
        <f t="shared" ref="M477" si="251">SUM(M478:M501)</f>
        <v>1082</v>
      </c>
      <c r="N477" s="205">
        <f t="shared" ref="N477" si="252">SUM(N478:N501)</f>
        <v>1082</v>
      </c>
      <c r="O477" s="205">
        <f t="shared" ref="O477" si="253">SUM(O478:O501)</f>
        <v>1082</v>
      </c>
      <c r="P477" s="205">
        <f>SUM(P478:P501)</f>
        <v>0</v>
      </c>
      <c r="Q477" s="205">
        <f t="shared" ref="Q477:R477" si="254">SUM(Q478:Q501)</f>
        <v>0</v>
      </c>
      <c r="R477" s="205">
        <f t="shared" si="254"/>
        <v>0</v>
      </c>
      <c r="S477" s="205">
        <f t="shared" ref="S477" si="255">SUM(S478:S501)</f>
        <v>849</v>
      </c>
      <c r="T477" s="205">
        <f t="shared" ref="T477" si="256">SUM(T478:T501)</f>
        <v>849</v>
      </c>
      <c r="U477" s="205">
        <f t="shared" ref="U477" si="257">SUM(U478:U501)</f>
        <v>849</v>
      </c>
      <c r="V477" s="205">
        <f>SUM(V478:V501)</f>
        <v>18943</v>
      </c>
      <c r="W477" s="205">
        <f t="shared" ref="W477:X477" si="258">SUM(W478:W501)</f>
        <v>18971</v>
      </c>
      <c r="X477" s="205">
        <f t="shared" si="258"/>
        <v>18677</v>
      </c>
      <c r="Y477" s="205">
        <f t="shared" ref="Y477" si="259">SUM(Y478:Y501)</f>
        <v>19331</v>
      </c>
      <c r="Z477" s="205">
        <f t="shared" ref="Z477" si="260">SUM(Z478:Z501)</f>
        <v>19777</v>
      </c>
      <c r="AA477" s="205">
        <f t="shared" ref="AA477" si="261">SUM(AA478:AA501)</f>
        <v>20121</v>
      </c>
    </row>
    <row r="478" spans="1:27" ht="18" customHeight="1">
      <c r="A478" s="194" t="s">
        <v>1560</v>
      </c>
      <c r="B478" s="194" t="s">
        <v>1562</v>
      </c>
      <c r="C478" s="192" t="s">
        <v>587</v>
      </c>
      <c r="D478" s="192">
        <f>VLOOKUP($C478,'[7]2.생잔모형인구'!$C$5:$J$499,2,FALSE)</f>
        <v>763</v>
      </c>
      <c r="E478" s="201">
        <f>VLOOKUP($C478,'[7]2.생잔모형인구'!$C$5:$J$499,4,FALSE)</f>
        <v>784</v>
      </c>
      <c r="F478" s="201">
        <f>VLOOKUP($C478,'[7]2.생잔모형인구'!$C$5:$J$499,5,FALSE)</f>
        <v>772</v>
      </c>
      <c r="G478" s="201">
        <f>VLOOKUP($C478,'[7]2.생잔모형인구'!$C$5:$J$499,6,FALSE)</f>
        <v>788</v>
      </c>
      <c r="H478" s="201">
        <f>VLOOKUP($C478,'[7]2.생잔모형인구'!$C$5:$J$499,7,FALSE)</f>
        <v>806</v>
      </c>
      <c r="I478" s="201">
        <f>VLOOKUP($C478,'[7]2.생잔모형인구'!$C$5:$J$499,8,FALSE)</f>
        <v>820</v>
      </c>
      <c r="J478" s="206">
        <f>ROUND(P$5*'[7]2.생잔모형인구'!$E476,0)</f>
        <v>0</v>
      </c>
      <c r="K478" s="206">
        <f>ROUND(Q$5*'[7]2.생잔모형인구'!$E476,0)</f>
        <v>20</v>
      </c>
      <c r="L478" s="206">
        <f>ROUND(R$5*'[7]2.생잔모형인구'!$E476,0)</f>
        <v>20</v>
      </c>
      <c r="M478" s="206">
        <f>ROUND(S$5*'[7]2.생잔모형인구'!$E476,0)</f>
        <v>44</v>
      </c>
      <c r="N478" s="206">
        <f>ROUND(T$5*'[7]2.생잔모형인구'!$E476,0)</f>
        <v>44</v>
      </c>
      <c r="O478" s="206">
        <f>ROUND(U$5*'[7]2.생잔모형인구'!$E476,0)</f>
        <v>44</v>
      </c>
      <c r="P478" s="204">
        <v>0</v>
      </c>
      <c r="Q478" s="204"/>
      <c r="R478" s="206">
        <f>IF(ISERROR(VLOOKUP($C478,'2.사회적인구 행정구역별 집계'!$C$6:$M$73,2,FALSE)),0,(VLOOKUP($C478,'2.사회적인구 행정구역별 집계'!$C$6:$M$73,8,FALSE)-VLOOKUP($C478,'2.사회적인구 행정구역별 집계'!$C$6:$M$73,3,FALSE)))</f>
        <v>0</v>
      </c>
      <c r="S478" s="206">
        <f>IF(ISERROR(VLOOKUP($C478,'2.사회적인구 행정구역별 집계'!$C$6:$M$73,2,FALSE)),0,(VLOOKUP($C478,'2.사회적인구 행정구역별 집계'!$C$6:$M$73,9,FALSE)-VLOOKUP($C478,'2.사회적인구 행정구역별 집계'!$C$6:$M$73,4,FALSE)))</f>
        <v>142</v>
      </c>
      <c r="T478" s="206">
        <f>IF(ISERROR(VLOOKUP($C478,'2.사회적인구 행정구역별 집계'!$C$6:$M$73,2,FALSE)),0,(VLOOKUP($C478,'2.사회적인구 행정구역별 집계'!$C$6:$M$73,10,FALSE)-VLOOKUP($C478,'2.사회적인구 행정구역별 집계'!$C$6:$M$73,5,FALSE)))</f>
        <v>142</v>
      </c>
      <c r="U478" s="206">
        <f>IF(ISERROR(VLOOKUP($C478,'2.사회적인구 행정구역별 집계'!$C$6:$M$73,2,FALSE)),0,(VLOOKUP($C478,'2.사회적인구 행정구역별 집계'!$C$6:$M$73,11,FALSE)-VLOOKUP($C478,'2.사회적인구 행정구역별 집계'!$C$6:$M$73,6,FALSE)))</f>
        <v>142</v>
      </c>
      <c r="V478" s="189">
        <f t="shared" ref="V478:V501" si="262">D478-J478+P478</f>
        <v>763</v>
      </c>
      <c r="W478" s="189">
        <f t="shared" ref="W478:X501" si="263">E478-K478+Q478</f>
        <v>764</v>
      </c>
      <c r="X478" s="189">
        <f t="shared" si="263"/>
        <v>752</v>
      </c>
      <c r="Y478" s="189">
        <f t="shared" ref="Y478:Y501" si="264">G478-M478+S478</f>
        <v>886</v>
      </c>
      <c r="Z478" s="189">
        <f t="shared" ref="Z478:Z501" si="265">H478-N478+T478</f>
        <v>904</v>
      </c>
      <c r="AA478" s="189">
        <f t="shared" ref="AA478:AA501" si="266">I478-O478+U478</f>
        <v>918</v>
      </c>
    </row>
    <row r="479" spans="1:27" ht="18" customHeight="1">
      <c r="A479" s="194" t="s">
        <v>1560</v>
      </c>
      <c r="B479" s="194" t="s">
        <v>1562</v>
      </c>
      <c r="C479" s="192" t="s">
        <v>588</v>
      </c>
      <c r="D479" s="192">
        <f>VLOOKUP($C479,'[7]2.생잔모형인구'!$C$5:$J$499,2,FALSE)</f>
        <v>631</v>
      </c>
      <c r="E479" s="201">
        <f>VLOOKUP($C479,'[7]2.생잔모형인구'!$C$5:$J$499,4,FALSE)</f>
        <v>648</v>
      </c>
      <c r="F479" s="201">
        <f>VLOOKUP($C479,'[7]2.생잔모형인구'!$C$5:$J$499,5,FALSE)</f>
        <v>638</v>
      </c>
      <c r="G479" s="201">
        <f>VLOOKUP($C479,'[7]2.생잔모형인구'!$C$5:$J$499,6,FALSE)</f>
        <v>652</v>
      </c>
      <c r="H479" s="201">
        <f>VLOOKUP($C479,'[7]2.생잔모형인구'!$C$5:$J$499,7,FALSE)</f>
        <v>667</v>
      </c>
      <c r="I479" s="201">
        <f>VLOOKUP($C479,'[7]2.생잔모형인구'!$C$5:$J$499,8,FALSE)</f>
        <v>678</v>
      </c>
      <c r="J479" s="206">
        <f>ROUND(P$5*'[7]2.생잔모형인구'!$E477,0)</f>
        <v>0</v>
      </c>
      <c r="K479" s="206">
        <f>ROUND(Q$5*'[7]2.생잔모형인구'!$E477,0)</f>
        <v>16</v>
      </c>
      <c r="L479" s="206">
        <f>ROUND(R$5*'[7]2.생잔모형인구'!$E477,0)</f>
        <v>16</v>
      </c>
      <c r="M479" s="206">
        <f>ROUND(S$5*'[7]2.생잔모형인구'!$E477,0)</f>
        <v>36</v>
      </c>
      <c r="N479" s="206">
        <f>ROUND(T$5*'[7]2.생잔모형인구'!$E477,0)</f>
        <v>36</v>
      </c>
      <c r="O479" s="206">
        <f>ROUND(U$5*'[7]2.생잔모형인구'!$E477,0)</f>
        <v>36</v>
      </c>
      <c r="P479" s="204">
        <v>0</v>
      </c>
      <c r="Q479" s="204"/>
      <c r="R479" s="206">
        <f>IF(ISERROR(VLOOKUP($C479,'2.사회적인구 행정구역별 집계'!$C$6:$M$73,2,FALSE)),0,(VLOOKUP($C479,'2.사회적인구 행정구역별 집계'!$C$6:$M$73,8,FALSE)-VLOOKUP($C479,'2.사회적인구 행정구역별 집계'!$C$6:$M$73,3,FALSE)))</f>
        <v>0</v>
      </c>
      <c r="S479" s="206">
        <f>IF(ISERROR(VLOOKUP($C479,'2.사회적인구 행정구역별 집계'!$C$6:$M$73,2,FALSE)),0,(VLOOKUP($C479,'2.사회적인구 행정구역별 집계'!$C$6:$M$73,9,FALSE)-VLOOKUP($C479,'2.사회적인구 행정구역별 집계'!$C$6:$M$73,4,FALSE)))</f>
        <v>142</v>
      </c>
      <c r="T479" s="206">
        <f>IF(ISERROR(VLOOKUP($C479,'2.사회적인구 행정구역별 집계'!$C$6:$M$73,2,FALSE)),0,(VLOOKUP($C479,'2.사회적인구 행정구역별 집계'!$C$6:$M$73,10,FALSE)-VLOOKUP($C479,'2.사회적인구 행정구역별 집계'!$C$6:$M$73,5,FALSE)))</f>
        <v>142</v>
      </c>
      <c r="U479" s="206">
        <f>IF(ISERROR(VLOOKUP($C479,'2.사회적인구 행정구역별 집계'!$C$6:$M$73,2,FALSE)),0,(VLOOKUP($C479,'2.사회적인구 행정구역별 집계'!$C$6:$M$73,11,FALSE)-VLOOKUP($C479,'2.사회적인구 행정구역별 집계'!$C$6:$M$73,6,FALSE)))</f>
        <v>142</v>
      </c>
      <c r="V479" s="189">
        <f t="shared" si="262"/>
        <v>631</v>
      </c>
      <c r="W479" s="189">
        <f t="shared" si="263"/>
        <v>632</v>
      </c>
      <c r="X479" s="189">
        <f t="shared" si="263"/>
        <v>622</v>
      </c>
      <c r="Y479" s="189">
        <f t="shared" si="264"/>
        <v>758</v>
      </c>
      <c r="Z479" s="189">
        <f t="shared" si="265"/>
        <v>773</v>
      </c>
      <c r="AA479" s="189">
        <f t="shared" si="266"/>
        <v>784</v>
      </c>
    </row>
    <row r="480" spans="1:27" ht="18" customHeight="1">
      <c r="A480" s="194" t="s">
        <v>1560</v>
      </c>
      <c r="B480" s="194" t="s">
        <v>1562</v>
      </c>
      <c r="C480" s="192" t="s">
        <v>589</v>
      </c>
      <c r="D480" s="192">
        <f>VLOOKUP($C480,'[7]2.생잔모형인구'!$C$5:$J$499,2,FALSE)</f>
        <v>610</v>
      </c>
      <c r="E480" s="201">
        <f>VLOOKUP($C480,'[7]2.생잔모형인구'!$C$5:$J$499,4,FALSE)</f>
        <v>627</v>
      </c>
      <c r="F480" s="201">
        <f>VLOOKUP($C480,'[7]2.생잔모형인구'!$C$5:$J$499,5,FALSE)</f>
        <v>617</v>
      </c>
      <c r="G480" s="201">
        <f>VLOOKUP($C480,'[7]2.생잔모형인구'!$C$5:$J$499,6,FALSE)</f>
        <v>630</v>
      </c>
      <c r="H480" s="201">
        <f>VLOOKUP($C480,'[7]2.생잔모형인구'!$C$5:$J$499,7,FALSE)</f>
        <v>644</v>
      </c>
      <c r="I480" s="201">
        <f>VLOOKUP($C480,'[7]2.생잔모형인구'!$C$5:$J$499,8,FALSE)</f>
        <v>655</v>
      </c>
      <c r="J480" s="206">
        <f>ROUND(P$5*'[7]2.생잔모형인구'!$E478,0)</f>
        <v>0</v>
      </c>
      <c r="K480" s="206">
        <f>ROUND(Q$5*'[7]2.생잔모형인구'!$E478,0)</f>
        <v>16</v>
      </c>
      <c r="L480" s="206">
        <f>ROUND(R$5*'[7]2.생잔모형인구'!$E478,0)</f>
        <v>16</v>
      </c>
      <c r="M480" s="206">
        <f>ROUND(S$5*'[7]2.생잔모형인구'!$E478,0)</f>
        <v>35</v>
      </c>
      <c r="N480" s="206">
        <f>ROUND(T$5*'[7]2.생잔모형인구'!$E478,0)</f>
        <v>35</v>
      </c>
      <c r="O480" s="206">
        <f>ROUND(U$5*'[7]2.생잔모형인구'!$E478,0)</f>
        <v>35</v>
      </c>
      <c r="P480" s="204">
        <v>0</v>
      </c>
      <c r="Q480" s="204"/>
      <c r="R480" s="206">
        <f>IF(ISERROR(VLOOKUP($C480,'2.사회적인구 행정구역별 집계'!$C$6:$M$73,2,FALSE)),0,(VLOOKUP($C480,'2.사회적인구 행정구역별 집계'!$C$6:$M$73,8,FALSE)-VLOOKUP($C480,'2.사회적인구 행정구역별 집계'!$C$6:$M$73,3,FALSE)))</f>
        <v>0</v>
      </c>
      <c r="S480" s="206">
        <f>IF(ISERROR(VLOOKUP($C480,'2.사회적인구 행정구역별 집계'!$C$6:$M$73,2,FALSE)),0,(VLOOKUP($C480,'2.사회적인구 행정구역별 집계'!$C$6:$M$73,9,FALSE)-VLOOKUP($C480,'2.사회적인구 행정구역별 집계'!$C$6:$M$73,4,FALSE)))</f>
        <v>142</v>
      </c>
      <c r="T480" s="206">
        <f>IF(ISERROR(VLOOKUP($C480,'2.사회적인구 행정구역별 집계'!$C$6:$M$73,2,FALSE)),0,(VLOOKUP($C480,'2.사회적인구 행정구역별 집계'!$C$6:$M$73,10,FALSE)-VLOOKUP($C480,'2.사회적인구 행정구역별 집계'!$C$6:$M$73,5,FALSE)))</f>
        <v>142</v>
      </c>
      <c r="U480" s="206">
        <f>IF(ISERROR(VLOOKUP($C480,'2.사회적인구 행정구역별 집계'!$C$6:$M$73,2,FALSE)),0,(VLOOKUP($C480,'2.사회적인구 행정구역별 집계'!$C$6:$M$73,11,FALSE)-VLOOKUP($C480,'2.사회적인구 행정구역별 집계'!$C$6:$M$73,6,FALSE)))</f>
        <v>142</v>
      </c>
      <c r="V480" s="189">
        <f t="shared" si="262"/>
        <v>610</v>
      </c>
      <c r="W480" s="189">
        <f t="shared" si="263"/>
        <v>611</v>
      </c>
      <c r="X480" s="189">
        <f t="shared" si="263"/>
        <v>601</v>
      </c>
      <c r="Y480" s="189">
        <f t="shared" si="264"/>
        <v>737</v>
      </c>
      <c r="Z480" s="189">
        <f t="shared" si="265"/>
        <v>751</v>
      </c>
      <c r="AA480" s="189">
        <f t="shared" si="266"/>
        <v>762</v>
      </c>
    </row>
    <row r="481" spans="1:27" ht="18" customHeight="1">
      <c r="A481" s="194" t="s">
        <v>1560</v>
      </c>
      <c r="B481" s="194" t="s">
        <v>1562</v>
      </c>
      <c r="C481" s="192" t="s">
        <v>590</v>
      </c>
      <c r="D481" s="192">
        <f>VLOOKUP($C481,'[7]2.생잔모형인구'!$C$5:$J$499,2,FALSE)</f>
        <v>698</v>
      </c>
      <c r="E481" s="201">
        <f>VLOOKUP($C481,'[7]2.생잔모형인구'!$C$5:$J$499,4,FALSE)</f>
        <v>717</v>
      </c>
      <c r="F481" s="201">
        <f>VLOOKUP($C481,'[7]2.생잔모형인구'!$C$5:$J$499,5,FALSE)</f>
        <v>706</v>
      </c>
      <c r="G481" s="201">
        <f>VLOOKUP($C481,'[7]2.생잔모형인구'!$C$5:$J$499,6,FALSE)</f>
        <v>721</v>
      </c>
      <c r="H481" s="201">
        <f>VLOOKUP($C481,'[7]2.생잔모형인구'!$C$5:$J$499,7,FALSE)</f>
        <v>737</v>
      </c>
      <c r="I481" s="201">
        <f>VLOOKUP($C481,'[7]2.생잔모형인구'!$C$5:$J$499,8,FALSE)</f>
        <v>750</v>
      </c>
      <c r="J481" s="206">
        <f>ROUND(P$5*'[7]2.생잔모형인구'!$E479,0)</f>
        <v>0</v>
      </c>
      <c r="K481" s="206">
        <f>ROUND(Q$5*'[7]2.생잔모형인구'!$E479,0)</f>
        <v>18</v>
      </c>
      <c r="L481" s="206">
        <f>ROUND(R$5*'[7]2.생잔모형인구'!$E479,0)</f>
        <v>18</v>
      </c>
      <c r="M481" s="206">
        <f>ROUND(S$5*'[7]2.생잔모형인구'!$E479,0)</f>
        <v>40</v>
      </c>
      <c r="N481" s="206">
        <f>ROUND(T$5*'[7]2.생잔모형인구'!$E479,0)</f>
        <v>40</v>
      </c>
      <c r="O481" s="206">
        <f>ROUND(U$5*'[7]2.생잔모형인구'!$E479,0)</f>
        <v>40</v>
      </c>
      <c r="P481" s="204">
        <v>0</v>
      </c>
      <c r="Q481" s="204"/>
      <c r="R481" s="206">
        <f>IF(ISERROR(VLOOKUP($C481,'2.사회적인구 행정구역별 집계'!$C$6:$M$73,2,FALSE)),0,(VLOOKUP($C481,'2.사회적인구 행정구역별 집계'!$C$6:$M$73,8,FALSE)-VLOOKUP($C481,'2.사회적인구 행정구역별 집계'!$C$6:$M$73,3,FALSE)))</f>
        <v>0</v>
      </c>
      <c r="S481" s="206">
        <f>IF(ISERROR(VLOOKUP($C481,'2.사회적인구 행정구역별 집계'!$C$6:$M$73,2,FALSE)),0,(VLOOKUP($C481,'2.사회적인구 행정구역별 집계'!$C$6:$M$73,9,FALSE)-VLOOKUP($C481,'2.사회적인구 행정구역별 집계'!$C$6:$M$73,4,FALSE)))</f>
        <v>142</v>
      </c>
      <c r="T481" s="206">
        <f>IF(ISERROR(VLOOKUP($C481,'2.사회적인구 행정구역별 집계'!$C$6:$M$73,2,FALSE)),0,(VLOOKUP($C481,'2.사회적인구 행정구역별 집계'!$C$6:$M$73,10,FALSE)-VLOOKUP($C481,'2.사회적인구 행정구역별 집계'!$C$6:$M$73,5,FALSE)))</f>
        <v>142</v>
      </c>
      <c r="U481" s="206">
        <f>IF(ISERROR(VLOOKUP($C481,'2.사회적인구 행정구역별 집계'!$C$6:$M$73,2,FALSE)),0,(VLOOKUP($C481,'2.사회적인구 행정구역별 집계'!$C$6:$M$73,11,FALSE)-VLOOKUP($C481,'2.사회적인구 행정구역별 집계'!$C$6:$M$73,6,FALSE)))</f>
        <v>142</v>
      </c>
      <c r="V481" s="189">
        <f t="shared" si="262"/>
        <v>698</v>
      </c>
      <c r="W481" s="189">
        <f t="shared" si="263"/>
        <v>699</v>
      </c>
      <c r="X481" s="189">
        <f t="shared" si="263"/>
        <v>688</v>
      </c>
      <c r="Y481" s="189">
        <f t="shared" si="264"/>
        <v>823</v>
      </c>
      <c r="Z481" s="189">
        <f t="shared" si="265"/>
        <v>839</v>
      </c>
      <c r="AA481" s="189">
        <f t="shared" si="266"/>
        <v>852</v>
      </c>
    </row>
    <row r="482" spans="1:27" ht="18" customHeight="1">
      <c r="A482" s="194" t="s">
        <v>1560</v>
      </c>
      <c r="B482" s="194" t="s">
        <v>1562</v>
      </c>
      <c r="C482" s="192" t="s">
        <v>1563</v>
      </c>
      <c r="D482" s="192">
        <f>VLOOKUP($C482,'[7]2.생잔모형인구'!$C$5:$J$499,2,FALSE)</f>
        <v>359</v>
      </c>
      <c r="E482" s="201">
        <f>VLOOKUP($C482,'[7]2.생잔모형인구'!$C$5:$J$499,4,FALSE)</f>
        <v>369</v>
      </c>
      <c r="F482" s="201">
        <f>VLOOKUP($C482,'[7]2.생잔모형인구'!$C$5:$J$499,5,FALSE)</f>
        <v>363</v>
      </c>
      <c r="G482" s="201">
        <f>VLOOKUP($C482,'[7]2.생잔모형인구'!$C$5:$J$499,6,FALSE)</f>
        <v>371</v>
      </c>
      <c r="H482" s="201">
        <f>VLOOKUP($C482,'[7]2.생잔모형인구'!$C$5:$J$499,7,FALSE)</f>
        <v>379</v>
      </c>
      <c r="I482" s="201">
        <f>VLOOKUP($C482,'[7]2.생잔모형인구'!$C$5:$J$499,8,FALSE)</f>
        <v>386</v>
      </c>
      <c r="J482" s="206">
        <f>ROUND(P$5*'[7]2.생잔모형인구'!$E480,0)</f>
        <v>0</v>
      </c>
      <c r="K482" s="206">
        <f>ROUND(Q$5*'[7]2.생잔모형인구'!$E480,0)</f>
        <v>9</v>
      </c>
      <c r="L482" s="206">
        <f>ROUND(R$5*'[7]2.생잔모형인구'!$E480,0)</f>
        <v>9</v>
      </c>
      <c r="M482" s="206">
        <f>ROUND(S$5*'[7]2.생잔모형인구'!$E480,0)</f>
        <v>20</v>
      </c>
      <c r="N482" s="206">
        <f>ROUND(T$5*'[7]2.생잔모형인구'!$E480,0)</f>
        <v>20</v>
      </c>
      <c r="O482" s="206">
        <f>ROUND(U$5*'[7]2.생잔모형인구'!$E480,0)</f>
        <v>20</v>
      </c>
      <c r="P482" s="204">
        <v>0</v>
      </c>
      <c r="Q482" s="204"/>
      <c r="R482" s="206">
        <f>IF(ISERROR(VLOOKUP($C482,'2.사회적인구 행정구역별 집계'!$C$6:$M$73,2,FALSE)),0,(VLOOKUP($C482,'2.사회적인구 행정구역별 집계'!$C$6:$M$73,8,FALSE)-VLOOKUP($C482,'2.사회적인구 행정구역별 집계'!$C$6:$M$73,3,FALSE)))</f>
        <v>0</v>
      </c>
      <c r="S482" s="206">
        <f>IF(ISERROR(VLOOKUP($C482,'2.사회적인구 행정구역별 집계'!$C$6:$M$73,2,FALSE)),0,(VLOOKUP($C482,'2.사회적인구 행정구역별 집계'!$C$6:$M$73,9,FALSE)-VLOOKUP($C482,'2.사회적인구 행정구역별 집계'!$C$6:$M$73,4,FALSE)))</f>
        <v>142</v>
      </c>
      <c r="T482" s="206">
        <f>IF(ISERROR(VLOOKUP($C482,'2.사회적인구 행정구역별 집계'!$C$6:$M$73,2,FALSE)),0,(VLOOKUP($C482,'2.사회적인구 행정구역별 집계'!$C$6:$M$73,10,FALSE)-VLOOKUP($C482,'2.사회적인구 행정구역별 집계'!$C$6:$M$73,5,FALSE)))</f>
        <v>142</v>
      </c>
      <c r="U482" s="206">
        <f>IF(ISERROR(VLOOKUP($C482,'2.사회적인구 행정구역별 집계'!$C$6:$M$73,2,FALSE)),0,(VLOOKUP($C482,'2.사회적인구 행정구역별 집계'!$C$6:$M$73,11,FALSE)-VLOOKUP($C482,'2.사회적인구 행정구역별 집계'!$C$6:$M$73,6,FALSE)))</f>
        <v>142</v>
      </c>
      <c r="V482" s="189">
        <f t="shared" si="262"/>
        <v>359</v>
      </c>
      <c r="W482" s="189">
        <f t="shared" si="263"/>
        <v>360</v>
      </c>
      <c r="X482" s="189">
        <f t="shared" si="263"/>
        <v>354</v>
      </c>
      <c r="Y482" s="189">
        <f t="shared" si="264"/>
        <v>493</v>
      </c>
      <c r="Z482" s="189">
        <f t="shared" si="265"/>
        <v>501</v>
      </c>
      <c r="AA482" s="189">
        <f t="shared" si="266"/>
        <v>508</v>
      </c>
    </row>
    <row r="483" spans="1:27" ht="18" customHeight="1">
      <c r="A483" s="194" t="s">
        <v>1560</v>
      </c>
      <c r="B483" s="194" t="s">
        <v>1562</v>
      </c>
      <c r="C483" s="192" t="s">
        <v>703</v>
      </c>
      <c r="D483" s="192">
        <f>VLOOKUP($C483,'[7]2.생잔모형인구'!$C$5:$J$499,2,FALSE)</f>
        <v>1502</v>
      </c>
      <c r="E483" s="201">
        <f>VLOOKUP($C483,'[7]2.생잔모형인구'!$C$5:$J$499,4,FALSE)</f>
        <v>1543</v>
      </c>
      <c r="F483" s="201">
        <f>VLOOKUP($C483,'[7]2.생잔모형인구'!$C$5:$J$499,5,FALSE)</f>
        <v>1520</v>
      </c>
      <c r="G483" s="201">
        <f>VLOOKUP($C483,'[7]2.생잔모형인구'!$C$5:$J$499,6,FALSE)</f>
        <v>1551</v>
      </c>
      <c r="H483" s="201">
        <f>VLOOKUP($C483,'[7]2.생잔모형인구'!$C$5:$J$499,7,FALSE)</f>
        <v>1587</v>
      </c>
      <c r="I483" s="201">
        <f>VLOOKUP($C483,'[7]2.생잔모형인구'!$C$5:$J$499,8,FALSE)</f>
        <v>1614</v>
      </c>
      <c r="J483" s="206">
        <f>ROUND(P$5*'[7]2.생잔모형인구'!$E481,0)</f>
        <v>0</v>
      </c>
      <c r="K483" s="206">
        <f>ROUND(Q$5*'[7]2.생잔모형인구'!$E481,0)</f>
        <v>39</v>
      </c>
      <c r="L483" s="206">
        <f>ROUND(R$5*'[7]2.생잔모형인구'!$E481,0)</f>
        <v>39</v>
      </c>
      <c r="M483" s="206">
        <f>ROUND(S$5*'[7]2.생잔모형인구'!$E481,0)</f>
        <v>86</v>
      </c>
      <c r="N483" s="206">
        <f>ROUND(T$5*'[7]2.생잔모형인구'!$E481,0)</f>
        <v>86</v>
      </c>
      <c r="O483" s="206">
        <f>ROUND(U$5*'[7]2.생잔모형인구'!$E481,0)</f>
        <v>86</v>
      </c>
      <c r="P483" s="204">
        <v>0</v>
      </c>
      <c r="Q483" s="204"/>
      <c r="R483" s="206">
        <f>IF(ISERROR(VLOOKUP($C483,'2.사회적인구 행정구역별 집계'!$C$6:$M$73,2,FALSE)),0,(VLOOKUP($C483,'2.사회적인구 행정구역별 집계'!$C$6:$M$73,8,FALSE)-VLOOKUP($C483,'2.사회적인구 행정구역별 집계'!$C$6:$M$73,3,FALSE)))</f>
        <v>0</v>
      </c>
      <c r="S483" s="206">
        <f>IF(ISERROR(VLOOKUP($C483,'2.사회적인구 행정구역별 집계'!$C$6:$M$73,2,FALSE)),0,(VLOOKUP($C483,'2.사회적인구 행정구역별 집계'!$C$6:$M$73,9,FALSE)-VLOOKUP($C483,'2.사회적인구 행정구역별 집계'!$C$6:$M$73,4,FALSE)))</f>
        <v>139</v>
      </c>
      <c r="T483" s="206">
        <f>IF(ISERROR(VLOOKUP($C483,'2.사회적인구 행정구역별 집계'!$C$6:$M$73,2,FALSE)),0,(VLOOKUP($C483,'2.사회적인구 행정구역별 집계'!$C$6:$M$73,10,FALSE)-VLOOKUP($C483,'2.사회적인구 행정구역별 집계'!$C$6:$M$73,5,FALSE)))</f>
        <v>139</v>
      </c>
      <c r="U483" s="206">
        <f>IF(ISERROR(VLOOKUP($C483,'2.사회적인구 행정구역별 집계'!$C$6:$M$73,2,FALSE)),0,(VLOOKUP($C483,'2.사회적인구 행정구역별 집계'!$C$6:$M$73,11,FALSE)-VLOOKUP($C483,'2.사회적인구 행정구역별 집계'!$C$6:$M$73,6,FALSE)))</f>
        <v>139</v>
      </c>
      <c r="V483" s="189">
        <f t="shared" si="262"/>
        <v>1502</v>
      </c>
      <c r="W483" s="189">
        <f t="shared" si="263"/>
        <v>1504</v>
      </c>
      <c r="X483" s="189">
        <f t="shared" si="263"/>
        <v>1481</v>
      </c>
      <c r="Y483" s="189">
        <f t="shared" si="264"/>
        <v>1604</v>
      </c>
      <c r="Z483" s="189">
        <f t="shared" si="265"/>
        <v>1640</v>
      </c>
      <c r="AA483" s="189">
        <f t="shared" si="266"/>
        <v>1667</v>
      </c>
    </row>
    <row r="484" spans="1:27" ht="18" customHeight="1">
      <c r="A484" s="194" t="s">
        <v>1560</v>
      </c>
      <c r="B484" s="194" t="s">
        <v>1560</v>
      </c>
      <c r="C484" s="197" t="s">
        <v>592</v>
      </c>
      <c r="D484" s="192">
        <f>VLOOKUP($C484,'[7]2.생잔모형인구'!$C$5:$J$499,2,FALSE)</f>
        <v>310</v>
      </c>
      <c r="E484" s="201">
        <f>VLOOKUP($C484,'[7]2.생잔모형인구'!$C$5:$J$499,4,FALSE)</f>
        <v>318</v>
      </c>
      <c r="F484" s="201">
        <f>VLOOKUP($C484,'[7]2.생잔모형인구'!$C$5:$J$499,5,FALSE)</f>
        <v>314</v>
      </c>
      <c r="G484" s="201">
        <f>VLOOKUP($C484,'[7]2.생잔모형인구'!$C$5:$J$499,6,FALSE)</f>
        <v>320</v>
      </c>
      <c r="H484" s="201">
        <f>VLOOKUP($C484,'[7]2.생잔모형인구'!$C$5:$J$499,7,FALSE)</f>
        <v>327</v>
      </c>
      <c r="I484" s="201">
        <f>VLOOKUP($C484,'[7]2.생잔모형인구'!$C$5:$J$499,8,FALSE)</f>
        <v>333</v>
      </c>
      <c r="J484" s="206">
        <f>ROUND(P$5*'[7]2.생잔모형인구'!$E482,0)</f>
        <v>0</v>
      </c>
      <c r="K484" s="206">
        <f>ROUND(Q$5*'[7]2.생잔모형인구'!$E482,0)</f>
        <v>8</v>
      </c>
      <c r="L484" s="206">
        <f>ROUND(R$5*'[7]2.생잔모형인구'!$E482,0)</f>
        <v>8</v>
      </c>
      <c r="M484" s="206">
        <f>ROUND(S$5*'[7]2.생잔모형인구'!$E482,0)</f>
        <v>18</v>
      </c>
      <c r="N484" s="206">
        <f>ROUND(T$5*'[7]2.생잔모형인구'!$E482,0)</f>
        <v>18</v>
      </c>
      <c r="O484" s="206">
        <f>ROUND(U$5*'[7]2.생잔모형인구'!$E482,0)</f>
        <v>18</v>
      </c>
      <c r="P484" s="204">
        <v>0</v>
      </c>
      <c r="Q484" s="204"/>
      <c r="R484" s="206">
        <f>IF(ISERROR(VLOOKUP($C484,'2.사회적인구 행정구역별 집계'!$C$6:$M$73,2,FALSE)),0,(VLOOKUP($C484,'2.사회적인구 행정구역별 집계'!$C$6:$M$73,8,FALSE)-VLOOKUP($C484,'2.사회적인구 행정구역별 집계'!$C$6:$M$73,3,FALSE)))</f>
        <v>0</v>
      </c>
      <c r="S484" s="206">
        <f>IF(ISERROR(VLOOKUP($C484,'2.사회적인구 행정구역별 집계'!$C$6:$M$73,2,FALSE)),0,(VLOOKUP($C484,'2.사회적인구 행정구역별 집계'!$C$6:$M$73,9,FALSE)-VLOOKUP($C484,'2.사회적인구 행정구역별 집계'!$C$6:$M$73,4,FALSE)))</f>
        <v>0</v>
      </c>
      <c r="T484" s="206">
        <f>IF(ISERROR(VLOOKUP($C484,'2.사회적인구 행정구역별 집계'!$C$6:$M$73,2,FALSE)),0,(VLOOKUP($C484,'2.사회적인구 행정구역별 집계'!$C$6:$M$73,10,FALSE)-VLOOKUP($C484,'2.사회적인구 행정구역별 집계'!$C$6:$M$73,5,FALSE)))</f>
        <v>0</v>
      </c>
      <c r="U484" s="206">
        <f>IF(ISERROR(VLOOKUP($C484,'2.사회적인구 행정구역별 집계'!$C$6:$M$73,2,FALSE)),0,(VLOOKUP($C484,'2.사회적인구 행정구역별 집계'!$C$6:$M$73,11,FALSE)-VLOOKUP($C484,'2.사회적인구 행정구역별 집계'!$C$6:$M$73,6,FALSE)))</f>
        <v>0</v>
      </c>
      <c r="V484" s="189">
        <f t="shared" si="262"/>
        <v>310</v>
      </c>
      <c r="W484" s="189">
        <f t="shared" si="263"/>
        <v>310</v>
      </c>
      <c r="X484" s="189">
        <f t="shared" si="263"/>
        <v>306</v>
      </c>
      <c r="Y484" s="189">
        <f t="shared" si="264"/>
        <v>302</v>
      </c>
      <c r="Z484" s="189">
        <f t="shared" si="265"/>
        <v>309</v>
      </c>
      <c r="AA484" s="189">
        <f t="shared" si="266"/>
        <v>315</v>
      </c>
    </row>
    <row r="485" spans="1:27" ht="18" customHeight="1">
      <c r="A485" s="194" t="s">
        <v>1560</v>
      </c>
      <c r="B485" s="194" t="s">
        <v>1560</v>
      </c>
      <c r="C485" s="197" t="s">
        <v>593</v>
      </c>
      <c r="D485" s="192">
        <f>VLOOKUP($C485,'[7]2.생잔모형인구'!$C$5:$J$499,2,FALSE)</f>
        <v>1545</v>
      </c>
      <c r="E485" s="201">
        <f>VLOOKUP($C485,'[7]2.생잔모형인구'!$C$5:$J$499,4,FALSE)</f>
        <v>1587</v>
      </c>
      <c r="F485" s="201">
        <f>VLOOKUP($C485,'[7]2.생잔모형인구'!$C$5:$J$499,5,FALSE)</f>
        <v>1563</v>
      </c>
      <c r="G485" s="201">
        <f>VLOOKUP($C485,'[7]2.생잔모형인구'!$C$5:$J$499,6,FALSE)</f>
        <v>1596</v>
      </c>
      <c r="H485" s="201">
        <f>VLOOKUP($C485,'[7]2.생잔모형인구'!$C$5:$J$499,7,FALSE)</f>
        <v>1632</v>
      </c>
      <c r="I485" s="201">
        <f>VLOOKUP($C485,'[7]2.생잔모형인구'!$C$5:$J$499,8,FALSE)</f>
        <v>1660</v>
      </c>
      <c r="J485" s="206">
        <f>ROUND(P$5*'[7]2.생잔모형인구'!$E483,0)</f>
        <v>0</v>
      </c>
      <c r="K485" s="206">
        <f>ROUND(Q$5*'[7]2.생잔모형인구'!$E483,0)</f>
        <v>40</v>
      </c>
      <c r="L485" s="206">
        <f>ROUND(R$5*'[7]2.생잔모형인구'!$E483,0)</f>
        <v>40</v>
      </c>
      <c r="M485" s="206">
        <f>ROUND(S$5*'[7]2.생잔모형인구'!$E483,0)</f>
        <v>88</v>
      </c>
      <c r="N485" s="206">
        <f>ROUND(T$5*'[7]2.생잔모형인구'!$E483,0)</f>
        <v>88</v>
      </c>
      <c r="O485" s="206">
        <f>ROUND(U$5*'[7]2.생잔모형인구'!$E483,0)</f>
        <v>88</v>
      </c>
      <c r="P485" s="204">
        <v>0</v>
      </c>
      <c r="Q485" s="204"/>
      <c r="R485" s="206">
        <f>IF(ISERROR(VLOOKUP($C485,'2.사회적인구 행정구역별 집계'!$C$6:$M$73,2,FALSE)),0,(VLOOKUP($C485,'2.사회적인구 행정구역별 집계'!$C$6:$M$73,8,FALSE)-VLOOKUP($C485,'2.사회적인구 행정구역별 집계'!$C$6:$M$73,3,FALSE)))</f>
        <v>0</v>
      </c>
      <c r="S485" s="206">
        <f>IF(ISERROR(VLOOKUP($C485,'2.사회적인구 행정구역별 집계'!$C$6:$M$73,2,FALSE)),0,(VLOOKUP($C485,'2.사회적인구 행정구역별 집계'!$C$6:$M$73,9,FALSE)-VLOOKUP($C485,'2.사회적인구 행정구역별 집계'!$C$6:$M$73,4,FALSE)))</f>
        <v>0</v>
      </c>
      <c r="T485" s="206">
        <f>IF(ISERROR(VLOOKUP($C485,'2.사회적인구 행정구역별 집계'!$C$6:$M$73,2,FALSE)),0,(VLOOKUP($C485,'2.사회적인구 행정구역별 집계'!$C$6:$M$73,10,FALSE)-VLOOKUP($C485,'2.사회적인구 행정구역별 집계'!$C$6:$M$73,5,FALSE)))</f>
        <v>0</v>
      </c>
      <c r="U485" s="206">
        <f>IF(ISERROR(VLOOKUP($C485,'2.사회적인구 행정구역별 집계'!$C$6:$M$73,2,FALSE)),0,(VLOOKUP($C485,'2.사회적인구 행정구역별 집계'!$C$6:$M$73,11,FALSE)-VLOOKUP($C485,'2.사회적인구 행정구역별 집계'!$C$6:$M$73,6,FALSE)))</f>
        <v>0</v>
      </c>
      <c r="V485" s="189">
        <f t="shared" si="262"/>
        <v>1545</v>
      </c>
      <c r="W485" s="189">
        <f t="shared" si="263"/>
        <v>1547</v>
      </c>
      <c r="X485" s="189">
        <f t="shared" si="263"/>
        <v>1523</v>
      </c>
      <c r="Y485" s="189">
        <f t="shared" si="264"/>
        <v>1508</v>
      </c>
      <c r="Z485" s="189">
        <f t="shared" si="265"/>
        <v>1544</v>
      </c>
      <c r="AA485" s="189">
        <f t="shared" si="266"/>
        <v>1572</v>
      </c>
    </row>
    <row r="486" spans="1:27" ht="18" customHeight="1">
      <c r="A486" s="194" t="s">
        <v>1560</v>
      </c>
      <c r="B486" s="194" t="s">
        <v>1560</v>
      </c>
      <c r="C486" s="197" t="s">
        <v>594</v>
      </c>
      <c r="D486" s="192">
        <f>VLOOKUP($C486,'[7]2.생잔모형인구'!$C$5:$J$499,2,FALSE)</f>
        <v>462</v>
      </c>
      <c r="E486" s="201">
        <f>VLOOKUP($C486,'[7]2.생잔모형인구'!$C$5:$J$499,4,FALSE)</f>
        <v>475</v>
      </c>
      <c r="F486" s="201">
        <f>VLOOKUP($C486,'[7]2.생잔모형인구'!$C$5:$J$499,5,FALSE)</f>
        <v>467</v>
      </c>
      <c r="G486" s="201">
        <f>VLOOKUP($C486,'[7]2.생잔모형인구'!$C$5:$J$499,6,FALSE)</f>
        <v>477</v>
      </c>
      <c r="H486" s="201">
        <f>VLOOKUP($C486,'[7]2.생잔모형인구'!$C$5:$J$499,7,FALSE)</f>
        <v>488</v>
      </c>
      <c r="I486" s="201">
        <f>VLOOKUP($C486,'[7]2.생잔모형인구'!$C$5:$J$499,8,FALSE)</f>
        <v>496</v>
      </c>
      <c r="J486" s="206">
        <f>ROUND(P$5*'[7]2.생잔모형인구'!$E484,0)</f>
        <v>0</v>
      </c>
      <c r="K486" s="206">
        <f>ROUND(Q$5*'[7]2.생잔모형인구'!$E484,0)</f>
        <v>12</v>
      </c>
      <c r="L486" s="206">
        <f>ROUND(R$5*'[7]2.생잔모형인구'!$E484,0)</f>
        <v>12</v>
      </c>
      <c r="M486" s="206">
        <f>ROUND(S$5*'[7]2.생잔모형인구'!$E484,0)</f>
        <v>26</v>
      </c>
      <c r="N486" s="206">
        <f>ROUND(T$5*'[7]2.생잔모형인구'!$E484,0)</f>
        <v>26</v>
      </c>
      <c r="O486" s="206">
        <f>ROUND(U$5*'[7]2.생잔모형인구'!$E484,0)</f>
        <v>26</v>
      </c>
      <c r="P486" s="204">
        <v>0</v>
      </c>
      <c r="Q486" s="204"/>
      <c r="R486" s="206">
        <f>IF(ISERROR(VLOOKUP($C486,'2.사회적인구 행정구역별 집계'!$C$6:$M$73,2,FALSE)),0,(VLOOKUP($C486,'2.사회적인구 행정구역별 집계'!$C$6:$M$73,8,FALSE)-VLOOKUP($C486,'2.사회적인구 행정구역별 집계'!$C$6:$M$73,3,FALSE)))</f>
        <v>0</v>
      </c>
      <c r="S486" s="206">
        <f>IF(ISERROR(VLOOKUP($C486,'2.사회적인구 행정구역별 집계'!$C$6:$M$73,2,FALSE)),0,(VLOOKUP($C486,'2.사회적인구 행정구역별 집계'!$C$6:$M$73,9,FALSE)-VLOOKUP($C486,'2.사회적인구 행정구역별 집계'!$C$6:$M$73,4,FALSE)))</f>
        <v>0</v>
      </c>
      <c r="T486" s="206">
        <f>IF(ISERROR(VLOOKUP($C486,'2.사회적인구 행정구역별 집계'!$C$6:$M$73,2,FALSE)),0,(VLOOKUP($C486,'2.사회적인구 행정구역별 집계'!$C$6:$M$73,10,FALSE)-VLOOKUP($C486,'2.사회적인구 행정구역별 집계'!$C$6:$M$73,5,FALSE)))</f>
        <v>0</v>
      </c>
      <c r="U486" s="206">
        <f>IF(ISERROR(VLOOKUP($C486,'2.사회적인구 행정구역별 집계'!$C$6:$M$73,2,FALSE)),0,(VLOOKUP($C486,'2.사회적인구 행정구역별 집계'!$C$6:$M$73,11,FALSE)-VLOOKUP($C486,'2.사회적인구 행정구역별 집계'!$C$6:$M$73,6,FALSE)))</f>
        <v>0</v>
      </c>
      <c r="V486" s="189">
        <f t="shared" si="262"/>
        <v>462</v>
      </c>
      <c r="W486" s="189">
        <f t="shared" si="263"/>
        <v>463</v>
      </c>
      <c r="X486" s="189">
        <f t="shared" si="263"/>
        <v>455</v>
      </c>
      <c r="Y486" s="189">
        <f t="shared" si="264"/>
        <v>451</v>
      </c>
      <c r="Z486" s="189">
        <f t="shared" si="265"/>
        <v>462</v>
      </c>
      <c r="AA486" s="189">
        <f t="shared" si="266"/>
        <v>470</v>
      </c>
    </row>
    <row r="487" spans="1:27" ht="18" customHeight="1">
      <c r="A487" s="194" t="s">
        <v>1560</v>
      </c>
      <c r="B487" s="194" t="s">
        <v>1560</v>
      </c>
      <c r="C487" s="197" t="s">
        <v>595</v>
      </c>
      <c r="D487" s="192">
        <f>VLOOKUP($C487,'[7]2.생잔모형인구'!$C$5:$J$499,2,FALSE)</f>
        <v>836</v>
      </c>
      <c r="E487" s="201">
        <f>VLOOKUP($C487,'[7]2.생잔모형인구'!$C$5:$J$499,4,FALSE)</f>
        <v>859</v>
      </c>
      <c r="F487" s="201">
        <f>VLOOKUP($C487,'[7]2.생잔모형인구'!$C$5:$J$499,5,FALSE)</f>
        <v>846</v>
      </c>
      <c r="G487" s="201">
        <f>VLOOKUP($C487,'[7]2.생잔모형인구'!$C$5:$J$499,6,FALSE)</f>
        <v>863</v>
      </c>
      <c r="H487" s="201">
        <f>VLOOKUP($C487,'[7]2.생잔모형인구'!$C$5:$J$499,7,FALSE)</f>
        <v>883</v>
      </c>
      <c r="I487" s="201">
        <f>VLOOKUP($C487,'[7]2.생잔모형인구'!$C$5:$J$499,8,FALSE)</f>
        <v>898</v>
      </c>
      <c r="J487" s="206">
        <f>ROUND(P$5*'[7]2.생잔모형인구'!$E485,0)</f>
        <v>0</v>
      </c>
      <c r="K487" s="206">
        <f>ROUND(Q$5*'[7]2.생잔모형인구'!$E485,0)</f>
        <v>22</v>
      </c>
      <c r="L487" s="206">
        <f>ROUND(R$5*'[7]2.생잔모형인구'!$E485,0)</f>
        <v>21</v>
      </c>
      <c r="M487" s="206">
        <f>ROUND(S$5*'[7]2.생잔모형인구'!$E485,0)</f>
        <v>48</v>
      </c>
      <c r="N487" s="206">
        <f>ROUND(T$5*'[7]2.생잔모형인구'!$E485,0)</f>
        <v>48</v>
      </c>
      <c r="O487" s="206">
        <f>ROUND(U$5*'[7]2.생잔모형인구'!$E485,0)</f>
        <v>48</v>
      </c>
      <c r="P487" s="204">
        <v>0</v>
      </c>
      <c r="Q487" s="204"/>
      <c r="R487" s="206">
        <f>IF(ISERROR(VLOOKUP($C487,'2.사회적인구 행정구역별 집계'!$C$6:$M$73,2,FALSE)),0,(VLOOKUP($C487,'2.사회적인구 행정구역별 집계'!$C$6:$M$73,8,FALSE)-VLOOKUP($C487,'2.사회적인구 행정구역별 집계'!$C$6:$M$73,3,FALSE)))</f>
        <v>0</v>
      </c>
      <c r="S487" s="206">
        <f>IF(ISERROR(VLOOKUP($C487,'2.사회적인구 행정구역별 집계'!$C$6:$M$73,2,FALSE)),0,(VLOOKUP($C487,'2.사회적인구 행정구역별 집계'!$C$6:$M$73,9,FALSE)-VLOOKUP($C487,'2.사회적인구 행정구역별 집계'!$C$6:$M$73,4,FALSE)))</f>
        <v>0</v>
      </c>
      <c r="T487" s="206">
        <f>IF(ISERROR(VLOOKUP($C487,'2.사회적인구 행정구역별 집계'!$C$6:$M$73,2,FALSE)),0,(VLOOKUP($C487,'2.사회적인구 행정구역별 집계'!$C$6:$M$73,10,FALSE)-VLOOKUP($C487,'2.사회적인구 행정구역별 집계'!$C$6:$M$73,5,FALSE)))</f>
        <v>0</v>
      </c>
      <c r="U487" s="206">
        <f>IF(ISERROR(VLOOKUP($C487,'2.사회적인구 행정구역별 집계'!$C$6:$M$73,2,FALSE)),0,(VLOOKUP($C487,'2.사회적인구 행정구역별 집계'!$C$6:$M$73,11,FALSE)-VLOOKUP($C487,'2.사회적인구 행정구역별 집계'!$C$6:$M$73,6,FALSE)))</f>
        <v>0</v>
      </c>
      <c r="V487" s="189">
        <f t="shared" si="262"/>
        <v>836</v>
      </c>
      <c r="W487" s="189">
        <f t="shared" si="263"/>
        <v>837</v>
      </c>
      <c r="X487" s="189">
        <f t="shared" si="263"/>
        <v>825</v>
      </c>
      <c r="Y487" s="189">
        <f t="shared" si="264"/>
        <v>815</v>
      </c>
      <c r="Z487" s="189">
        <f t="shared" si="265"/>
        <v>835</v>
      </c>
      <c r="AA487" s="189">
        <f t="shared" si="266"/>
        <v>850</v>
      </c>
    </row>
    <row r="488" spans="1:27" ht="18" customHeight="1">
      <c r="A488" s="194" t="s">
        <v>1560</v>
      </c>
      <c r="B488" s="194" t="s">
        <v>1560</v>
      </c>
      <c r="C488" s="197" t="s">
        <v>596</v>
      </c>
      <c r="D488" s="192">
        <f>VLOOKUP($C488,'[7]2.생잔모형인구'!$C$5:$J$499,2,FALSE)</f>
        <v>391</v>
      </c>
      <c r="E488" s="201">
        <f>VLOOKUP($C488,'[7]2.생잔모형인구'!$C$5:$J$499,4,FALSE)</f>
        <v>402</v>
      </c>
      <c r="F488" s="201">
        <f>VLOOKUP($C488,'[7]2.생잔모형인구'!$C$5:$J$499,5,FALSE)</f>
        <v>396</v>
      </c>
      <c r="G488" s="201">
        <f>VLOOKUP($C488,'[7]2.생잔모형인구'!$C$5:$J$499,6,FALSE)</f>
        <v>404</v>
      </c>
      <c r="H488" s="201">
        <f>VLOOKUP($C488,'[7]2.생잔모형인구'!$C$5:$J$499,7,FALSE)</f>
        <v>413</v>
      </c>
      <c r="I488" s="201">
        <f>VLOOKUP($C488,'[7]2.생잔모형인구'!$C$5:$J$499,8,FALSE)</f>
        <v>420</v>
      </c>
      <c r="J488" s="206">
        <f>ROUND(P$5*'[7]2.생잔모형인구'!$E486,0)</f>
        <v>0</v>
      </c>
      <c r="K488" s="206">
        <f>ROUND(Q$5*'[7]2.생잔모형인구'!$E486,0)</f>
        <v>10</v>
      </c>
      <c r="L488" s="206">
        <f>ROUND(R$5*'[7]2.생잔모형인구'!$E486,0)</f>
        <v>10</v>
      </c>
      <c r="M488" s="206">
        <f>ROUND(S$5*'[7]2.생잔모형인구'!$E486,0)</f>
        <v>22</v>
      </c>
      <c r="N488" s="206">
        <f>ROUND(T$5*'[7]2.생잔모형인구'!$E486,0)</f>
        <v>22</v>
      </c>
      <c r="O488" s="206">
        <f>ROUND(U$5*'[7]2.생잔모형인구'!$E486,0)</f>
        <v>22</v>
      </c>
      <c r="P488" s="204">
        <v>0</v>
      </c>
      <c r="Q488" s="204"/>
      <c r="R488" s="206">
        <f>IF(ISERROR(VLOOKUP($C488,'2.사회적인구 행정구역별 집계'!$C$6:$M$73,2,FALSE)),0,(VLOOKUP($C488,'2.사회적인구 행정구역별 집계'!$C$6:$M$73,8,FALSE)-VLOOKUP($C488,'2.사회적인구 행정구역별 집계'!$C$6:$M$73,3,FALSE)))</f>
        <v>0</v>
      </c>
      <c r="S488" s="206">
        <f>IF(ISERROR(VLOOKUP($C488,'2.사회적인구 행정구역별 집계'!$C$6:$M$73,2,FALSE)),0,(VLOOKUP($C488,'2.사회적인구 행정구역별 집계'!$C$6:$M$73,9,FALSE)-VLOOKUP($C488,'2.사회적인구 행정구역별 집계'!$C$6:$M$73,4,FALSE)))</f>
        <v>0</v>
      </c>
      <c r="T488" s="206">
        <f>IF(ISERROR(VLOOKUP($C488,'2.사회적인구 행정구역별 집계'!$C$6:$M$73,2,FALSE)),0,(VLOOKUP($C488,'2.사회적인구 행정구역별 집계'!$C$6:$M$73,10,FALSE)-VLOOKUP($C488,'2.사회적인구 행정구역별 집계'!$C$6:$M$73,5,FALSE)))</f>
        <v>0</v>
      </c>
      <c r="U488" s="206">
        <f>IF(ISERROR(VLOOKUP($C488,'2.사회적인구 행정구역별 집계'!$C$6:$M$73,2,FALSE)),0,(VLOOKUP($C488,'2.사회적인구 행정구역별 집계'!$C$6:$M$73,11,FALSE)-VLOOKUP($C488,'2.사회적인구 행정구역별 집계'!$C$6:$M$73,6,FALSE)))</f>
        <v>0</v>
      </c>
      <c r="V488" s="189">
        <f t="shared" si="262"/>
        <v>391</v>
      </c>
      <c r="W488" s="189">
        <f t="shared" si="263"/>
        <v>392</v>
      </c>
      <c r="X488" s="189">
        <f t="shared" si="263"/>
        <v>386</v>
      </c>
      <c r="Y488" s="189">
        <f t="shared" si="264"/>
        <v>382</v>
      </c>
      <c r="Z488" s="189">
        <f t="shared" si="265"/>
        <v>391</v>
      </c>
      <c r="AA488" s="189">
        <f t="shared" si="266"/>
        <v>398</v>
      </c>
    </row>
    <row r="489" spans="1:27" ht="18" customHeight="1">
      <c r="A489" s="194" t="s">
        <v>1560</v>
      </c>
      <c r="B489" s="194" t="s">
        <v>1560</v>
      </c>
      <c r="C489" s="197" t="s">
        <v>597</v>
      </c>
      <c r="D489" s="192">
        <f>VLOOKUP($C489,'[7]2.생잔모형인구'!$C$5:$J$499,2,FALSE)</f>
        <v>565</v>
      </c>
      <c r="E489" s="201">
        <f>VLOOKUP($C489,'[7]2.생잔모형인구'!$C$5:$J$499,4,FALSE)</f>
        <v>580</v>
      </c>
      <c r="F489" s="201">
        <f>VLOOKUP($C489,'[7]2.생잔모형인구'!$C$5:$J$499,5,FALSE)</f>
        <v>572</v>
      </c>
      <c r="G489" s="201">
        <f>VLOOKUP($C489,'[7]2.생잔모형인구'!$C$5:$J$499,6,FALSE)</f>
        <v>584</v>
      </c>
      <c r="H489" s="201">
        <f>VLOOKUP($C489,'[7]2.생잔모형인구'!$C$5:$J$499,7,FALSE)</f>
        <v>597</v>
      </c>
      <c r="I489" s="201">
        <f>VLOOKUP($C489,'[7]2.생잔모형인구'!$C$5:$J$499,8,FALSE)</f>
        <v>607</v>
      </c>
      <c r="J489" s="206">
        <f>ROUND(P$5*'[7]2.생잔모형인구'!$E487,0)</f>
        <v>0</v>
      </c>
      <c r="K489" s="206">
        <f>ROUND(Q$5*'[7]2.생잔모형인구'!$E487,0)</f>
        <v>15</v>
      </c>
      <c r="L489" s="206">
        <f>ROUND(R$5*'[7]2.생잔모형인구'!$E487,0)</f>
        <v>15</v>
      </c>
      <c r="M489" s="206">
        <f>ROUND(S$5*'[7]2.생잔모형인구'!$E487,0)</f>
        <v>32</v>
      </c>
      <c r="N489" s="206">
        <f>ROUND(T$5*'[7]2.생잔모형인구'!$E487,0)</f>
        <v>32</v>
      </c>
      <c r="O489" s="206">
        <f>ROUND(U$5*'[7]2.생잔모형인구'!$E487,0)</f>
        <v>32</v>
      </c>
      <c r="P489" s="204">
        <v>0</v>
      </c>
      <c r="Q489" s="204"/>
      <c r="R489" s="206">
        <f>IF(ISERROR(VLOOKUP($C489,'2.사회적인구 행정구역별 집계'!$C$6:$M$73,2,FALSE)),0,(VLOOKUP($C489,'2.사회적인구 행정구역별 집계'!$C$6:$M$73,8,FALSE)-VLOOKUP($C489,'2.사회적인구 행정구역별 집계'!$C$6:$M$73,3,FALSE)))</f>
        <v>0</v>
      </c>
      <c r="S489" s="206">
        <f>IF(ISERROR(VLOOKUP($C489,'2.사회적인구 행정구역별 집계'!$C$6:$M$73,2,FALSE)),0,(VLOOKUP($C489,'2.사회적인구 행정구역별 집계'!$C$6:$M$73,9,FALSE)-VLOOKUP($C489,'2.사회적인구 행정구역별 집계'!$C$6:$M$73,4,FALSE)))</f>
        <v>0</v>
      </c>
      <c r="T489" s="206">
        <f>IF(ISERROR(VLOOKUP($C489,'2.사회적인구 행정구역별 집계'!$C$6:$M$73,2,FALSE)),0,(VLOOKUP($C489,'2.사회적인구 행정구역별 집계'!$C$6:$M$73,10,FALSE)-VLOOKUP($C489,'2.사회적인구 행정구역별 집계'!$C$6:$M$73,5,FALSE)))</f>
        <v>0</v>
      </c>
      <c r="U489" s="206">
        <f>IF(ISERROR(VLOOKUP($C489,'2.사회적인구 행정구역별 집계'!$C$6:$M$73,2,FALSE)),0,(VLOOKUP($C489,'2.사회적인구 행정구역별 집계'!$C$6:$M$73,11,FALSE)-VLOOKUP($C489,'2.사회적인구 행정구역별 집계'!$C$6:$M$73,6,FALSE)))</f>
        <v>0</v>
      </c>
      <c r="V489" s="189">
        <f t="shared" si="262"/>
        <v>565</v>
      </c>
      <c r="W489" s="189">
        <f t="shared" si="263"/>
        <v>565</v>
      </c>
      <c r="X489" s="189">
        <f t="shared" si="263"/>
        <v>557</v>
      </c>
      <c r="Y489" s="189">
        <f t="shared" si="264"/>
        <v>552</v>
      </c>
      <c r="Z489" s="189">
        <f t="shared" si="265"/>
        <v>565</v>
      </c>
      <c r="AA489" s="189">
        <f t="shared" si="266"/>
        <v>575</v>
      </c>
    </row>
    <row r="490" spans="1:27" ht="18" customHeight="1">
      <c r="A490" s="194" t="s">
        <v>1560</v>
      </c>
      <c r="B490" s="194" t="s">
        <v>1560</v>
      </c>
      <c r="C490" s="197" t="s">
        <v>598</v>
      </c>
      <c r="D490" s="192">
        <f>VLOOKUP($C490,'[7]2.생잔모형인구'!$C$5:$J$499,2,FALSE)</f>
        <v>2122</v>
      </c>
      <c r="E490" s="201">
        <f>VLOOKUP($C490,'[7]2.생잔모형인구'!$C$5:$J$499,4,FALSE)</f>
        <v>2180</v>
      </c>
      <c r="F490" s="201">
        <f>VLOOKUP($C490,'[7]2.생잔모형인구'!$C$5:$J$499,5,FALSE)</f>
        <v>2147</v>
      </c>
      <c r="G490" s="201">
        <f>VLOOKUP($C490,'[7]2.생잔모형인구'!$C$5:$J$499,6,FALSE)</f>
        <v>2192</v>
      </c>
      <c r="H490" s="201">
        <f>VLOOKUP($C490,'[7]2.생잔모형인구'!$C$5:$J$499,7,FALSE)</f>
        <v>2241</v>
      </c>
      <c r="I490" s="201">
        <f>VLOOKUP($C490,'[7]2.생잔모형인구'!$C$5:$J$499,8,FALSE)</f>
        <v>2280</v>
      </c>
      <c r="J490" s="206">
        <f>ROUND(P$5*'[7]2.생잔모형인구'!$E488,0)</f>
        <v>0</v>
      </c>
      <c r="K490" s="206">
        <f>ROUND(Q$5*'[7]2.생잔모형인구'!$E488,0)</f>
        <v>55</v>
      </c>
      <c r="L490" s="206">
        <f>ROUND(R$5*'[7]2.생잔모형인구'!$E488,0)</f>
        <v>54</v>
      </c>
      <c r="M490" s="206">
        <f>ROUND(S$5*'[7]2.생잔모형인구'!$E488,0)</f>
        <v>121</v>
      </c>
      <c r="N490" s="206">
        <f>ROUND(T$5*'[7]2.생잔모형인구'!$E488,0)</f>
        <v>121</v>
      </c>
      <c r="O490" s="206">
        <f>ROUND(U$5*'[7]2.생잔모형인구'!$E488,0)</f>
        <v>121</v>
      </c>
      <c r="P490" s="204">
        <v>0</v>
      </c>
      <c r="Q490" s="204"/>
      <c r="R490" s="206">
        <f>IF(ISERROR(VLOOKUP($C490,'2.사회적인구 행정구역별 집계'!$C$6:$M$73,2,FALSE)),0,(VLOOKUP($C490,'2.사회적인구 행정구역별 집계'!$C$6:$M$73,8,FALSE)-VLOOKUP($C490,'2.사회적인구 행정구역별 집계'!$C$6:$M$73,3,FALSE)))</f>
        <v>0</v>
      </c>
      <c r="S490" s="206">
        <f>IF(ISERROR(VLOOKUP($C490,'2.사회적인구 행정구역별 집계'!$C$6:$M$73,2,FALSE)),0,(VLOOKUP($C490,'2.사회적인구 행정구역별 집계'!$C$6:$M$73,9,FALSE)-VLOOKUP($C490,'2.사회적인구 행정구역별 집계'!$C$6:$M$73,4,FALSE)))</f>
        <v>0</v>
      </c>
      <c r="T490" s="206">
        <f>IF(ISERROR(VLOOKUP($C490,'2.사회적인구 행정구역별 집계'!$C$6:$M$73,2,FALSE)),0,(VLOOKUP($C490,'2.사회적인구 행정구역별 집계'!$C$6:$M$73,10,FALSE)-VLOOKUP($C490,'2.사회적인구 행정구역별 집계'!$C$6:$M$73,5,FALSE)))</f>
        <v>0</v>
      </c>
      <c r="U490" s="206">
        <f>IF(ISERROR(VLOOKUP($C490,'2.사회적인구 행정구역별 집계'!$C$6:$M$73,2,FALSE)),0,(VLOOKUP($C490,'2.사회적인구 행정구역별 집계'!$C$6:$M$73,11,FALSE)-VLOOKUP($C490,'2.사회적인구 행정구역별 집계'!$C$6:$M$73,6,FALSE)))</f>
        <v>0</v>
      </c>
      <c r="V490" s="189">
        <f t="shared" si="262"/>
        <v>2122</v>
      </c>
      <c r="W490" s="189">
        <f t="shared" si="263"/>
        <v>2125</v>
      </c>
      <c r="X490" s="189">
        <f t="shared" si="263"/>
        <v>2093</v>
      </c>
      <c r="Y490" s="189">
        <f t="shared" si="264"/>
        <v>2071</v>
      </c>
      <c r="Z490" s="189">
        <f t="shared" si="265"/>
        <v>2120</v>
      </c>
      <c r="AA490" s="189">
        <f t="shared" si="266"/>
        <v>2159</v>
      </c>
    </row>
    <row r="491" spans="1:27" ht="18" customHeight="1">
      <c r="A491" s="194" t="s">
        <v>1560</v>
      </c>
      <c r="B491" s="194" t="s">
        <v>1560</v>
      </c>
      <c r="C491" s="197" t="s">
        <v>1324</v>
      </c>
      <c r="D491" s="192">
        <f>VLOOKUP($C491,'[7]2.생잔모형인구'!$C$5:$J$499,2,FALSE)</f>
        <v>614</v>
      </c>
      <c r="E491" s="201">
        <f>VLOOKUP($C491,'[7]2.생잔모형인구'!$C$5:$J$499,4,FALSE)</f>
        <v>631</v>
      </c>
      <c r="F491" s="201">
        <f>VLOOKUP($C491,'[7]2.생잔모형인구'!$C$5:$J$499,5,FALSE)</f>
        <v>621</v>
      </c>
      <c r="G491" s="201">
        <f>VLOOKUP($C491,'[7]2.생잔모형인구'!$C$5:$J$499,6,FALSE)</f>
        <v>634</v>
      </c>
      <c r="H491" s="201">
        <f>VLOOKUP($C491,'[7]2.생잔모형인구'!$C$5:$J$499,7,FALSE)</f>
        <v>649</v>
      </c>
      <c r="I491" s="201">
        <f>VLOOKUP($C491,'[7]2.생잔모형인구'!$C$5:$J$499,8,FALSE)</f>
        <v>660</v>
      </c>
      <c r="J491" s="206">
        <f>ROUND(P$5*'[7]2.생잔모형인구'!$E489,0)</f>
        <v>0</v>
      </c>
      <c r="K491" s="206">
        <f>ROUND(Q$5*'[7]2.생잔모형인구'!$E489,0)</f>
        <v>16</v>
      </c>
      <c r="L491" s="206">
        <f>ROUND(R$5*'[7]2.생잔모형인구'!$E489,0)</f>
        <v>16</v>
      </c>
      <c r="M491" s="206">
        <f>ROUND(S$5*'[7]2.생잔모형인구'!$E489,0)</f>
        <v>35</v>
      </c>
      <c r="N491" s="206">
        <f>ROUND(T$5*'[7]2.생잔모형인구'!$E489,0)</f>
        <v>35</v>
      </c>
      <c r="O491" s="206">
        <f>ROUND(U$5*'[7]2.생잔모형인구'!$E489,0)</f>
        <v>35</v>
      </c>
      <c r="P491" s="204">
        <v>0</v>
      </c>
      <c r="Q491" s="204"/>
      <c r="R491" s="206">
        <f>IF(ISERROR(VLOOKUP($C491,'2.사회적인구 행정구역별 집계'!$C$6:$M$73,2,FALSE)),0,(VLOOKUP($C491,'2.사회적인구 행정구역별 집계'!$C$6:$M$73,8,FALSE)-VLOOKUP($C491,'2.사회적인구 행정구역별 집계'!$C$6:$M$73,3,FALSE)))</f>
        <v>0</v>
      </c>
      <c r="S491" s="206">
        <f>IF(ISERROR(VLOOKUP($C491,'2.사회적인구 행정구역별 집계'!$C$6:$M$73,2,FALSE)),0,(VLOOKUP($C491,'2.사회적인구 행정구역별 집계'!$C$6:$M$73,9,FALSE)-VLOOKUP($C491,'2.사회적인구 행정구역별 집계'!$C$6:$M$73,4,FALSE)))</f>
        <v>0</v>
      </c>
      <c r="T491" s="206">
        <f>IF(ISERROR(VLOOKUP($C491,'2.사회적인구 행정구역별 집계'!$C$6:$M$73,2,FALSE)),0,(VLOOKUP($C491,'2.사회적인구 행정구역별 집계'!$C$6:$M$73,10,FALSE)-VLOOKUP($C491,'2.사회적인구 행정구역별 집계'!$C$6:$M$73,5,FALSE)))</f>
        <v>0</v>
      </c>
      <c r="U491" s="206">
        <f>IF(ISERROR(VLOOKUP($C491,'2.사회적인구 행정구역별 집계'!$C$6:$M$73,2,FALSE)),0,(VLOOKUP($C491,'2.사회적인구 행정구역별 집계'!$C$6:$M$73,11,FALSE)-VLOOKUP($C491,'2.사회적인구 행정구역별 집계'!$C$6:$M$73,6,FALSE)))</f>
        <v>0</v>
      </c>
      <c r="V491" s="189">
        <f t="shared" si="262"/>
        <v>614</v>
      </c>
      <c r="W491" s="189">
        <f t="shared" si="263"/>
        <v>615</v>
      </c>
      <c r="X491" s="189">
        <f t="shared" si="263"/>
        <v>605</v>
      </c>
      <c r="Y491" s="189">
        <f t="shared" si="264"/>
        <v>599</v>
      </c>
      <c r="Z491" s="189">
        <f t="shared" si="265"/>
        <v>614</v>
      </c>
      <c r="AA491" s="189">
        <f t="shared" si="266"/>
        <v>625</v>
      </c>
    </row>
    <row r="492" spans="1:27" ht="18" customHeight="1">
      <c r="A492" s="194" t="s">
        <v>1560</v>
      </c>
      <c r="B492" s="194" t="s">
        <v>1564</v>
      </c>
      <c r="C492" s="197" t="s">
        <v>599</v>
      </c>
      <c r="D492" s="192">
        <f>VLOOKUP($C492,'[7]2.생잔모형인구'!$C$5:$J$499,2,FALSE)</f>
        <v>280</v>
      </c>
      <c r="E492" s="201">
        <f>VLOOKUP($C492,'[7]2.생잔모형인구'!$C$5:$J$499,4,FALSE)</f>
        <v>288</v>
      </c>
      <c r="F492" s="201">
        <f>VLOOKUP($C492,'[7]2.생잔모형인구'!$C$5:$J$499,5,FALSE)</f>
        <v>283</v>
      </c>
      <c r="G492" s="201">
        <f>VLOOKUP($C492,'[7]2.생잔모형인구'!$C$5:$J$499,6,FALSE)</f>
        <v>289</v>
      </c>
      <c r="H492" s="201">
        <f>VLOOKUP($C492,'[7]2.생잔모형인구'!$C$5:$J$499,7,FALSE)</f>
        <v>296</v>
      </c>
      <c r="I492" s="201">
        <f>VLOOKUP($C492,'[7]2.생잔모형인구'!$C$5:$J$499,8,FALSE)</f>
        <v>301</v>
      </c>
      <c r="J492" s="206">
        <f>ROUND(P$5*'[7]2.생잔모형인구'!$E490,0)</f>
        <v>0</v>
      </c>
      <c r="K492" s="206">
        <f>ROUND(Q$5*'[7]2.생잔모형인구'!$E490,0)</f>
        <v>7</v>
      </c>
      <c r="L492" s="206">
        <f>ROUND(R$5*'[7]2.생잔모형인구'!$E490,0)</f>
        <v>7</v>
      </c>
      <c r="M492" s="206">
        <f>ROUND(S$5*'[7]2.생잔모형인구'!$E490,0)</f>
        <v>16</v>
      </c>
      <c r="N492" s="206">
        <f>ROUND(T$5*'[7]2.생잔모형인구'!$E490,0)</f>
        <v>16</v>
      </c>
      <c r="O492" s="206">
        <f>ROUND(U$5*'[7]2.생잔모형인구'!$E490,0)</f>
        <v>16</v>
      </c>
      <c r="P492" s="204">
        <v>0</v>
      </c>
      <c r="Q492" s="204"/>
      <c r="R492" s="206">
        <f>IF(ISERROR(VLOOKUP($C492,'2.사회적인구 행정구역별 집계'!$C$6:$M$73,2,FALSE)),0,(VLOOKUP($C492,'2.사회적인구 행정구역별 집계'!$C$6:$M$73,8,FALSE)-VLOOKUP($C492,'2.사회적인구 행정구역별 집계'!$C$6:$M$73,3,FALSE)))</f>
        <v>0</v>
      </c>
      <c r="S492" s="206">
        <f>IF(ISERROR(VLOOKUP($C492,'2.사회적인구 행정구역별 집계'!$C$6:$M$73,2,FALSE)),0,(VLOOKUP($C492,'2.사회적인구 행정구역별 집계'!$C$6:$M$73,9,FALSE)-VLOOKUP($C492,'2.사회적인구 행정구역별 집계'!$C$6:$M$73,4,FALSE)))</f>
        <v>0</v>
      </c>
      <c r="T492" s="206">
        <f>IF(ISERROR(VLOOKUP($C492,'2.사회적인구 행정구역별 집계'!$C$6:$M$73,2,FALSE)),0,(VLOOKUP($C492,'2.사회적인구 행정구역별 집계'!$C$6:$M$73,10,FALSE)-VLOOKUP($C492,'2.사회적인구 행정구역별 집계'!$C$6:$M$73,5,FALSE)))</f>
        <v>0</v>
      </c>
      <c r="U492" s="206">
        <f>IF(ISERROR(VLOOKUP($C492,'2.사회적인구 행정구역별 집계'!$C$6:$M$73,2,FALSE)),0,(VLOOKUP($C492,'2.사회적인구 행정구역별 집계'!$C$6:$M$73,11,FALSE)-VLOOKUP($C492,'2.사회적인구 행정구역별 집계'!$C$6:$M$73,6,FALSE)))</f>
        <v>0</v>
      </c>
      <c r="V492" s="189">
        <f t="shared" si="262"/>
        <v>280</v>
      </c>
      <c r="W492" s="189">
        <f t="shared" si="263"/>
        <v>281</v>
      </c>
      <c r="X492" s="189">
        <f t="shared" si="263"/>
        <v>276</v>
      </c>
      <c r="Y492" s="189">
        <f t="shared" si="264"/>
        <v>273</v>
      </c>
      <c r="Z492" s="189">
        <f t="shared" si="265"/>
        <v>280</v>
      </c>
      <c r="AA492" s="189">
        <f t="shared" si="266"/>
        <v>285</v>
      </c>
    </row>
    <row r="493" spans="1:27" ht="18" customHeight="1">
      <c r="A493" s="194" t="s">
        <v>1560</v>
      </c>
      <c r="B493" s="194" t="s">
        <v>1564</v>
      </c>
      <c r="C493" s="197" t="s">
        <v>600</v>
      </c>
      <c r="D493" s="192">
        <f>VLOOKUP($C493,'[7]2.생잔모형인구'!$C$5:$J$499,2,FALSE)</f>
        <v>435</v>
      </c>
      <c r="E493" s="201">
        <f>VLOOKUP($C493,'[7]2.생잔모형인구'!$C$5:$J$499,4,FALSE)</f>
        <v>447</v>
      </c>
      <c r="F493" s="201">
        <f>VLOOKUP($C493,'[7]2.생잔모형인구'!$C$5:$J$499,5,FALSE)</f>
        <v>440</v>
      </c>
      <c r="G493" s="201">
        <f>VLOOKUP($C493,'[7]2.생잔모형인구'!$C$5:$J$499,6,FALSE)</f>
        <v>449</v>
      </c>
      <c r="H493" s="201">
        <f>VLOOKUP($C493,'[7]2.생잔모형인구'!$C$5:$J$499,7,FALSE)</f>
        <v>459</v>
      </c>
      <c r="I493" s="201">
        <f>VLOOKUP($C493,'[7]2.생잔모형인구'!$C$5:$J$499,8,FALSE)</f>
        <v>467</v>
      </c>
      <c r="J493" s="206">
        <f>ROUND(P$5*'[7]2.생잔모형인구'!$E491,0)</f>
        <v>0</v>
      </c>
      <c r="K493" s="206">
        <f>ROUND(Q$5*'[7]2.생잔모형인구'!$E491,0)</f>
        <v>11</v>
      </c>
      <c r="L493" s="206">
        <f>ROUND(R$5*'[7]2.생잔모형인구'!$E491,0)</f>
        <v>11</v>
      </c>
      <c r="M493" s="206">
        <f>ROUND(S$5*'[7]2.생잔모형인구'!$E491,0)</f>
        <v>25</v>
      </c>
      <c r="N493" s="206">
        <f>ROUND(T$5*'[7]2.생잔모형인구'!$E491,0)</f>
        <v>25</v>
      </c>
      <c r="O493" s="206">
        <f>ROUND(U$5*'[7]2.생잔모형인구'!$E491,0)</f>
        <v>25</v>
      </c>
      <c r="P493" s="204">
        <v>0</v>
      </c>
      <c r="Q493" s="204"/>
      <c r="R493" s="206">
        <f>IF(ISERROR(VLOOKUP($C493,'2.사회적인구 행정구역별 집계'!$C$6:$M$73,2,FALSE)),0,(VLOOKUP($C493,'2.사회적인구 행정구역별 집계'!$C$6:$M$73,8,FALSE)-VLOOKUP($C493,'2.사회적인구 행정구역별 집계'!$C$6:$M$73,3,FALSE)))</f>
        <v>0</v>
      </c>
      <c r="S493" s="206">
        <f>IF(ISERROR(VLOOKUP($C493,'2.사회적인구 행정구역별 집계'!$C$6:$M$73,2,FALSE)),0,(VLOOKUP($C493,'2.사회적인구 행정구역별 집계'!$C$6:$M$73,9,FALSE)-VLOOKUP($C493,'2.사회적인구 행정구역별 집계'!$C$6:$M$73,4,FALSE)))</f>
        <v>0</v>
      </c>
      <c r="T493" s="206">
        <f>IF(ISERROR(VLOOKUP($C493,'2.사회적인구 행정구역별 집계'!$C$6:$M$73,2,FALSE)),0,(VLOOKUP($C493,'2.사회적인구 행정구역별 집계'!$C$6:$M$73,10,FALSE)-VLOOKUP($C493,'2.사회적인구 행정구역별 집계'!$C$6:$M$73,5,FALSE)))</f>
        <v>0</v>
      </c>
      <c r="U493" s="206">
        <f>IF(ISERROR(VLOOKUP($C493,'2.사회적인구 행정구역별 집계'!$C$6:$M$73,2,FALSE)),0,(VLOOKUP($C493,'2.사회적인구 행정구역별 집계'!$C$6:$M$73,11,FALSE)-VLOOKUP($C493,'2.사회적인구 행정구역별 집계'!$C$6:$M$73,6,FALSE)))</f>
        <v>0</v>
      </c>
      <c r="V493" s="189">
        <f t="shared" si="262"/>
        <v>435</v>
      </c>
      <c r="W493" s="189">
        <f t="shared" si="263"/>
        <v>436</v>
      </c>
      <c r="X493" s="189">
        <f t="shared" si="263"/>
        <v>429</v>
      </c>
      <c r="Y493" s="189">
        <f t="shared" si="264"/>
        <v>424</v>
      </c>
      <c r="Z493" s="189">
        <f t="shared" si="265"/>
        <v>434</v>
      </c>
      <c r="AA493" s="189">
        <f t="shared" si="266"/>
        <v>442</v>
      </c>
    </row>
    <row r="494" spans="1:27" ht="18" customHeight="1">
      <c r="A494" s="194" t="s">
        <v>1560</v>
      </c>
      <c r="B494" s="194" t="s">
        <v>1565</v>
      </c>
      <c r="C494" s="197" t="s">
        <v>601</v>
      </c>
      <c r="D494" s="192">
        <f>VLOOKUP($C494,'[7]2.생잔모형인구'!$C$5:$J$499,2,FALSE)</f>
        <v>244</v>
      </c>
      <c r="E494" s="201">
        <f>VLOOKUP($C494,'[7]2.생잔모형인구'!$C$5:$J$499,4,FALSE)</f>
        <v>251</v>
      </c>
      <c r="F494" s="201">
        <f>VLOOKUP($C494,'[7]2.생잔모형인구'!$C$5:$J$499,5,FALSE)</f>
        <v>247</v>
      </c>
      <c r="G494" s="201">
        <f>VLOOKUP($C494,'[7]2.생잔모형인구'!$C$5:$J$499,6,FALSE)</f>
        <v>252</v>
      </c>
      <c r="H494" s="201">
        <f>VLOOKUP($C494,'[7]2.생잔모형인구'!$C$5:$J$499,7,FALSE)</f>
        <v>258</v>
      </c>
      <c r="I494" s="201">
        <f>VLOOKUP($C494,'[7]2.생잔모형인구'!$C$5:$J$499,8,FALSE)</f>
        <v>262</v>
      </c>
      <c r="J494" s="206">
        <f>ROUND(P$5*'[7]2.생잔모형인구'!$E492,0)</f>
        <v>0</v>
      </c>
      <c r="K494" s="206">
        <f>ROUND(Q$5*'[7]2.생잔모형인구'!$E492,0)</f>
        <v>6</v>
      </c>
      <c r="L494" s="206">
        <f>ROUND(R$5*'[7]2.생잔모형인구'!$E492,0)</f>
        <v>6</v>
      </c>
      <c r="M494" s="206">
        <f>ROUND(S$5*'[7]2.생잔모형인구'!$E492,0)</f>
        <v>14</v>
      </c>
      <c r="N494" s="206">
        <f>ROUND(T$5*'[7]2.생잔모형인구'!$E492,0)</f>
        <v>14</v>
      </c>
      <c r="O494" s="206">
        <f>ROUND(U$5*'[7]2.생잔모형인구'!$E492,0)</f>
        <v>14</v>
      </c>
      <c r="P494" s="204">
        <v>0</v>
      </c>
      <c r="Q494" s="204"/>
      <c r="R494" s="206">
        <f>IF(ISERROR(VLOOKUP($C494,'2.사회적인구 행정구역별 집계'!$C$6:$M$73,2,FALSE)),0,(VLOOKUP($C494,'2.사회적인구 행정구역별 집계'!$C$6:$M$73,8,FALSE)-VLOOKUP($C494,'2.사회적인구 행정구역별 집계'!$C$6:$M$73,3,FALSE)))</f>
        <v>0</v>
      </c>
      <c r="S494" s="206">
        <f>IF(ISERROR(VLOOKUP($C494,'2.사회적인구 행정구역별 집계'!$C$6:$M$73,2,FALSE)),0,(VLOOKUP($C494,'2.사회적인구 행정구역별 집계'!$C$6:$M$73,9,FALSE)-VLOOKUP($C494,'2.사회적인구 행정구역별 집계'!$C$6:$M$73,4,FALSE)))</f>
        <v>0</v>
      </c>
      <c r="T494" s="206">
        <f>IF(ISERROR(VLOOKUP($C494,'2.사회적인구 행정구역별 집계'!$C$6:$M$73,2,FALSE)),0,(VLOOKUP($C494,'2.사회적인구 행정구역별 집계'!$C$6:$M$73,10,FALSE)-VLOOKUP($C494,'2.사회적인구 행정구역별 집계'!$C$6:$M$73,5,FALSE)))</f>
        <v>0</v>
      </c>
      <c r="U494" s="206">
        <f>IF(ISERROR(VLOOKUP($C494,'2.사회적인구 행정구역별 집계'!$C$6:$M$73,2,FALSE)),0,(VLOOKUP($C494,'2.사회적인구 행정구역별 집계'!$C$6:$M$73,11,FALSE)-VLOOKUP($C494,'2.사회적인구 행정구역별 집계'!$C$6:$M$73,6,FALSE)))</f>
        <v>0</v>
      </c>
      <c r="V494" s="189">
        <f t="shared" si="262"/>
        <v>244</v>
      </c>
      <c r="W494" s="189">
        <f t="shared" si="263"/>
        <v>245</v>
      </c>
      <c r="X494" s="189">
        <f t="shared" si="263"/>
        <v>241</v>
      </c>
      <c r="Y494" s="189">
        <f t="shared" si="264"/>
        <v>238</v>
      </c>
      <c r="Z494" s="189">
        <f t="shared" si="265"/>
        <v>244</v>
      </c>
      <c r="AA494" s="189">
        <f t="shared" si="266"/>
        <v>248</v>
      </c>
    </row>
    <row r="495" spans="1:27" ht="18" customHeight="1">
      <c r="A495" s="194" t="s">
        <v>1560</v>
      </c>
      <c r="B495" s="194" t="s">
        <v>1565</v>
      </c>
      <c r="C495" s="197" t="s">
        <v>602</v>
      </c>
      <c r="D495" s="192">
        <f>VLOOKUP($C495,'[7]2.생잔모형인구'!$C$5:$J$499,2,FALSE)</f>
        <v>161</v>
      </c>
      <c r="E495" s="201">
        <f>VLOOKUP($C495,'[7]2.생잔모형인구'!$C$5:$J$499,4,FALSE)</f>
        <v>165</v>
      </c>
      <c r="F495" s="201">
        <f>VLOOKUP($C495,'[7]2.생잔모형인구'!$C$5:$J$499,5,FALSE)</f>
        <v>163</v>
      </c>
      <c r="G495" s="201">
        <f>VLOOKUP($C495,'[7]2.생잔모형인구'!$C$5:$J$499,6,FALSE)</f>
        <v>166</v>
      </c>
      <c r="H495" s="201">
        <f>VLOOKUP($C495,'[7]2.생잔모형인구'!$C$5:$J$499,7,FALSE)</f>
        <v>170</v>
      </c>
      <c r="I495" s="201">
        <f>VLOOKUP($C495,'[7]2.생잔모형인구'!$C$5:$J$499,8,FALSE)</f>
        <v>173</v>
      </c>
      <c r="J495" s="206">
        <f>ROUND(P$5*'[7]2.생잔모형인구'!$E493,0)</f>
        <v>0</v>
      </c>
      <c r="K495" s="206">
        <f>ROUND(Q$5*'[7]2.생잔모형인구'!$E493,0)</f>
        <v>4</v>
      </c>
      <c r="L495" s="206">
        <f>ROUND(R$5*'[7]2.생잔모형인구'!$E493,0)</f>
        <v>4</v>
      </c>
      <c r="M495" s="206">
        <f>ROUND(S$5*'[7]2.생잔모형인구'!$E493,0)</f>
        <v>9</v>
      </c>
      <c r="N495" s="206">
        <f>ROUND(T$5*'[7]2.생잔모형인구'!$E493,0)</f>
        <v>9</v>
      </c>
      <c r="O495" s="206">
        <f>ROUND(U$5*'[7]2.생잔모형인구'!$E493,0)</f>
        <v>9</v>
      </c>
      <c r="P495" s="204">
        <v>0</v>
      </c>
      <c r="Q495" s="204"/>
      <c r="R495" s="206">
        <f>IF(ISERROR(VLOOKUP($C495,'2.사회적인구 행정구역별 집계'!$C$6:$M$73,2,FALSE)),0,(VLOOKUP($C495,'2.사회적인구 행정구역별 집계'!$C$6:$M$73,8,FALSE)-VLOOKUP($C495,'2.사회적인구 행정구역별 집계'!$C$6:$M$73,3,FALSE)))</f>
        <v>0</v>
      </c>
      <c r="S495" s="206">
        <f>IF(ISERROR(VLOOKUP($C495,'2.사회적인구 행정구역별 집계'!$C$6:$M$73,2,FALSE)),0,(VLOOKUP($C495,'2.사회적인구 행정구역별 집계'!$C$6:$M$73,9,FALSE)-VLOOKUP($C495,'2.사회적인구 행정구역별 집계'!$C$6:$M$73,4,FALSE)))</f>
        <v>0</v>
      </c>
      <c r="T495" s="206">
        <f>IF(ISERROR(VLOOKUP($C495,'2.사회적인구 행정구역별 집계'!$C$6:$M$73,2,FALSE)),0,(VLOOKUP($C495,'2.사회적인구 행정구역별 집계'!$C$6:$M$73,10,FALSE)-VLOOKUP($C495,'2.사회적인구 행정구역별 집계'!$C$6:$M$73,5,FALSE)))</f>
        <v>0</v>
      </c>
      <c r="U495" s="206">
        <f>IF(ISERROR(VLOOKUP($C495,'2.사회적인구 행정구역별 집계'!$C$6:$M$73,2,FALSE)),0,(VLOOKUP($C495,'2.사회적인구 행정구역별 집계'!$C$6:$M$73,11,FALSE)-VLOOKUP($C495,'2.사회적인구 행정구역별 집계'!$C$6:$M$73,6,FALSE)))</f>
        <v>0</v>
      </c>
      <c r="V495" s="189">
        <f t="shared" si="262"/>
        <v>161</v>
      </c>
      <c r="W495" s="189">
        <f t="shared" si="263"/>
        <v>161</v>
      </c>
      <c r="X495" s="189">
        <f t="shared" si="263"/>
        <v>159</v>
      </c>
      <c r="Y495" s="189">
        <f t="shared" si="264"/>
        <v>157</v>
      </c>
      <c r="Z495" s="189">
        <f t="shared" si="265"/>
        <v>161</v>
      </c>
      <c r="AA495" s="189">
        <f t="shared" si="266"/>
        <v>164</v>
      </c>
    </row>
    <row r="496" spans="1:27" ht="18" customHeight="1">
      <c r="A496" s="194" t="s">
        <v>1560</v>
      </c>
      <c r="B496" s="194" t="s">
        <v>1565</v>
      </c>
      <c r="C496" s="197" t="s">
        <v>603</v>
      </c>
      <c r="D496" s="192">
        <f>VLOOKUP($C496,'[7]2.생잔모형인구'!$C$5:$J$499,2,FALSE)</f>
        <v>118</v>
      </c>
      <c r="E496" s="201">
        <f>VLOOKUP($C496,'[7]2.생잔모형인구'!$C$5:$J$499,4,FALSE)</f>
        <v>121</v>
      </c>
      <c r="F496" s="201">
        <f>VLOOKUP($C496,'[7]2.생잔모형인구'!$C$5:$J$499,5,FALSE)</f>
        <v>119</v>
      </c>
      <c r="G496" s="201">
        <f>VLOOKUP($C496,'[7]2.생잔모형인구'!$C$5:$J$499,6,FALSE)</f>
        <v>122</v>
      </c>
      <c r="H496" s="201">
        <f>VLOOKUP($C496,'[7]2.생잔모형인구'!$C$5:$J$499,7,FALSE)</f>
        <v>125</v>
      </c>
      <c r="I496" s="201">
        <f>VLOOKUP($C496,'[7]2.생잔모형인구'!$C$5:$J$499,8,FALSE)</f>
        <v>127</v>
      </c>
      <c r="J496" s="206">
        <f>ROUND(P$5*'[7]2.생잔모형인구'!$E494,0)</f>
        <v>0</v>
      </c>
      <c r="K496" s="206">
        <f>ROUND(Q$5*'[7]2.생잔모형인구'!$E494,0)</f>
        <v>3</v>
      </c>
      <c r="L496" s="206">
        <f>ROUND(R$5*'[7]2.생잔모형인구'!$E494,0)</f>
        <v>3</v>
      </c>
      <c r="M496" s="206">
        <f>ROUND(S$5*'[7]2.생잔모형인구'!$E494,0)</f>
        <v>7</v>
      </c>
      <c r="N496" s="206">
        <f>ROUND(T$5*'[7]2.생잔모형인구'!$E494,0)</f>
        <v>7</v>
      </c>
      <c r="O496" s="206">
        <f>ROUND(U$5*'[7]2.생잔모형인구'!$E494,0)</f>
        <v>7</v>
      </c>
      <c r="P496" s="204">
        <v>0</v>
      </c>
      <c r="Q496" s="204"/>
      <c r="R496" s="206">
        <f>IF(ISERROR(VLOOKUP($C496,'2.사회적인구 행정구역별 집계'!$C$6:$M$73,2,FALSE)),0,(VLOOKUP($C496,'2.사회적인구 행정구역별 집계'!$C$6:$M$73,8,FALSE)-VLOOKUP($C496,'2.사회적인구 행정구역별 집계'!$C$6:$M$73,3,FALSE)))</f>
        <v>0</v>
      </c>
      <c r="S496" s="206">
        <f>IF(ISERROR(VLOOKUP($C496,'2.사회적인구 행정구역별 집계'!$C$6:$M$73,2,FALSE)),0,(VLOOKUP($C496,'2.사회적인구 행정구역별 집계'!$C$6:$M$73,9,FALSE)-VLOOKUP($C496,'2.사회적인구 행정구역별 집계'!$C$6:$M$73,4,FALSE)))</f>
        <v>0</v>
      </c>
      <c r="T496" s="206">
        <f>IF(ISERROR(VLOOKUP($C496,'2.사회적인구 행정구역별 집계'!$C$6:$M$73,2,FALSE)),0,(VLOOKUP($C496,'2.사회적인구 행정구역별 집계'!$C$6:$M$73,10,FALSE)-VLOOKUP($C496,'2.사회적인구 행정구역별 집계'!$C$6:$M$73,5,FALSE)))</f>
        <v>0</v>
      </c>
      <c r="U496" s="206">
        <f>IF(ISERROR(VLOOKUP($C496,'2.사회적인구 행정구역별 집계'!$C$6:$M$73,2,FALSE)),0,(VLOOKUP($C496,'2.사회적인구 행정구역별 집계'!$C$6:$M$73,11,FALSE)-VLOOKUP($C496,'2.사회적인구 행정구역별 집계'!$C$6:$M$73,6,FALSE)))</f>
        <v>0</v>
      </c>
      <c r="V496" s="189">
        <f t="shared" si="262"/>
        <v>118</v>
      </c>
      <c r="W496" s="189">
        <f t="shared" si="263"/>
        <v>118</v>
      </c>
      <c r="X496" s="189">
        <f t="shared" si="263"/>
        <v>116</v>
      </c>
      <c r="Y496" s="189">
        <f t="shared" si="264"/>
        <v>115</v>
      </c>
      <c r="Z496" s="189">
        <f t="shared" si="265"/>
        <v>118</v>
      </c>
      <c r="AA496" s="189">
        <f t="shared" si="266"/>
        <v>120</v>
      </c>
    </row>
    <row r="497" spans="1:27" ht="18" customHeight="1">
      <c r="A497" s="194" t="s">
        <v>1560</v>
      </c>
      <c r="B497" s="194" t="s">
        <v>1565</v>
      </c>
      <c r="C497" s="197" t="s">
        <v>604</v>
      </c>
      <c r="D497" s="192">
        <f>VLOOKUP($C497,'[7]2.생잔모형인구'!$C$5:$J$499,2,FALSE)</f>
        <v>1139</v>
      </c>
      <c r="E497" s="201">
        <f>VLOOKUP($C497,'[7]2.생잔모형인구'!$C$5:$J$499,4,FALSE)</f>
        <v>1170</v>
      </c>
      <c r="F497" s="201">
        <f>VLOOKUP($C497,'[7]2.생잔모형인구'!$C$5:$J$499,5,FALSE)</f>
        <v>1152</v>
      </c>
      <c r="G497" s="201">
        <f>VLOOKUP($C497,'[7]2.생잔모형인구'!$C$5:$J$499,6,FALSE)</f>
        <v>1176</v>
      </c>
      <c r="H497" s="201">
        <f>VLOOKUP($C497,'[7]2.생잔모형인구'!$C$5:$J$499,7,FALSE)</f>
        <v>1203</v>
      </c>
      <c r="I497" s="201">
        <f>VLOOKUP($C497,'[7]2.생잔모형인구'!$C$5:$J$499,8,FALSE)</f>
        <v>1224</v>
      </c>
      <c r="J497" s="206">
        <f>ROUND(P$5*'[7]2.생잔모형인구'!$E495,0)</f>
        <v>0</v>
      </c>
      <c r="K497" s="206">
        <f>ROUND(Q$5*'[7]2.생잔모형인구'!$E495,0)</f>
        <v>29</v>
      </c>
      <c r="L497" s="206">
        <f>ROUND(R$5*'[7]2.생잔모형인구'!$E495,0)</f>
        <v>29</v>
      </c>
      <c r="M497" s="206">
        <f>ROUND(S$5*'[7]2.생잔모형인구'!$E495,0)</f>
        <v>65</v>
      </c>
      <c r="N497" s="206">
        <f>ROUND(T$5*'[7]2.생잔모형인구'!$E495,0)</f>
        <v>65</v>
      </c>
      <c r="O497" s="206">
        <f>ROUND(U$5*'[7]2.생잔모형인구'!$E495,0)</f>
        <v>65</v>
      </c>
      <c r="P497" s="204">
        <v>0</v>
      </c>
      <c r="Q497" s="204"/>
      <c r="R497" s="206">
        <f>IF(ISERROR(VLOOKUP($C497,'2.사회적인구 행정구역별 집계'!$C$6:$M$73,2,FALSE)),0,(VLOOKUP($C497,'2.사회적인구 행정구역별 집계'!$C$6:$M$73,8,FALSE)-VLOOKUP($C497,'2.사회적인구 행정구역별 집계'!$C$6:$M$73,3,FALSE)))</f>
        <v>0</v>
      </c>
      <c r="S497" s="206">
        <f>IF(ISERROR(VLOOKUP($C497,'2.사회적인구 행정구역별 집계'!$C$6:$M$73,2,FALSE)),0,(VLOOKUP($C497,'2.사회적인구 행정구역별 집계'!$C$6:$M$73,9,FALSE)-VLOOKUP($C497,'2.사회적인구 행정구역별 집계'!$C$6:$M$73,4,FALSE)))</f>
        <v>0</v>
      </c>
      <c r="T497" s="206">
        <f>IF(ISERROR(VLOOKUP($C497,'2.사회적인구 행정구역별 집계'!$C$6:$M$73,2,FALSE)),0,(VLOOKUP($C497,'2.사회적인구 행정구역별 집계'!$C$6:$M$73,10,FALSE)-VLOOKUP($C497,'2.사회적인구 행정구역별 집계'!$C$6:$M$73,5,FALSE)))</f>
        <v>0</v>
      </c>
      <c r="U497" s="206">
        <f>IF(ISERROR(VLOOKUP($C497,'2.사회적인구 행정구역별 집계'!$C$6:$M$73,2,FALSE)),0,(VLOOKUP($C497,'2.사회적인구 행정구역별 집계'!$C$6:$M$73,11,FALSE)-VLOOKUP($C497,'2.사회적인구 행정구역별 집계'!$C$6:$M$73,6,FALSE)))</f>
        <v>0</v>
      </c>
      <c r="V497" s="189">
        <f t="shared" si="262"/>
        <v>1139</v>
      </c>
      <c r="W497" s="189">
        <f t="shared" si="263"/>
        <v>1141</v>
      </c>
      <c r="X497" s="189">
        <f t="shared" si="263"/>
        <v>1123</v>
      </c>
      <c r="Y497" s="189">
        <f t="shared" si="264"/>
        <v>1111</v>
      </c>
      <c r="Z497" s="189">
        <f t="shared" si="265"/>
        <v>1138</v>
      </c>
      <c r="AA497" s="189">
        <f t="shared" si="266"/>
        <v>1159</v>
      </c>
    </row>
    <row r="498" spans="1:27" ht="18" customHeight="1">
      <c r="A498" s="194" t="s">
        <v>1560</v>
      </c>
      <c r="B498" s="194" t="s">
        <v>1565</v>
      </c>
      <c r="C498" s="197" t="s">
        <v>605</v>
      </c>
      <c r="D498" s="192">
        <f>VLOOKUP($C498,'[7]2.생잔모형인구'!$C$5:$J$499,2,FALSE)</f>
        <v>3448</v>
      </c>
      <c r="E498" s="201">
        <f>VLOOKUP($C498,'[7]2.생잔모형인구'!$C$5:$J$499,4,FALSE)</f>
        <v>3542</v>
      </c>
      <c r="F498" s="201">
        <f>VLOOKUP($C498,'[7]2.생잔모형인구'!$C$5:$J$499,5,FALSE)</f>
        <v>3488</v>
      </c>
      <c r="G498" s="201">
        <f>VLOOKUP($C498,'[7]2.생잔모형인구'!$C$5:$J$499,6,FALSE)</f>
        <v>3561</v>
      </c>
      <c r="H498" s="201">
        <f>VLOOKUP($C498,'[7]2.생잔모형인구'!$C$5:$J$499,7,FALSE)</f>
        <v>3642</v>
      </c>
      <c r="I498" s="201">
        <f>VLOOKUP($C498,'[7]2.생잔모형인구'!$C$5:$J$499,8,FALSE)</f>
        <v>3705</v>
      </c>
      <c r="J498" s="206">
        <f>ROUND(P$5*'[7]2.생잔모형인구'!$E496,0)</f>
        <v>0</v>
      </c>
      <c r="K498" s="206">
        <f>ROUND(Q$5*'[7]2.생잔모형인구'!$E496,0)</f>
        <v>89</v>
      </c>
      <c r="L498" s="206">
        <f>ROUND(R$5*'[7]2.생잔모형인구'!$E496,0)</f>
        <v>89</v>
      </c>
      <c r="M498" s="206">
        <f>ROUND(S$5*'[7]2.생잔모형인구'!$E496,0)</f>
        <v>197</v>
      </c>
      <c r="N498" s="206">
        <f>ROUND(T$5*'[7]2.생잔모형인구'!$E496,0)</f>
        <v>197</v>
      </c>
      <c r="O498" s="206">
        <f>ROUND(U$5*'[7]2.생잔모형인구'!$E496,0)</f>
        <v>197</v>
      </c>
      <c r="P498" s="204">
        <v>0</v>
      </c>
      <c r="Q498" s="204"/>
      <c r="R498" s="206">
        <f>IF(ISERROR(VLOOKUP($C498,'2.사회적인구 행정구역별 집계'!$C$6:$M$73,2,FALSE)),0,(VLOOKUP($C498,'2.사회적인구 행정구역별 집계'!$C$6:$M$73,8,FALSE)-VLOOKUP($C498,'2.사회적인구 행정구역별 집계'!$C$6:$M$73,3,FALSE)))</f>
        <v>0</v>
      </c>
      <c r="S498" s="206">
        <f>IF(ISERROR(VLOOKUP($C498,'2.사회적인구 행정구역별 집계'!$C$6:$M$73,2,FALSE)),0,(VLOOKUP($C498,'2.사회적인구 행정구역별 집계'!$C$6:$M$73,9,FALSE)-VLOOKUP($C498,'2.사회적인구 행정구역별 집계'!$C$6:$M$73,4,FALSE)))</f>
        <v>0</v>
      </c>
      <c r="T498" s="206">
        <f>IF(ISERROR(VLOOKUP($C498,'2.사회적인구 행정구역별 집계'!$C$6:$M$73,2,FALSE)),0,(VLOOKUP($C498,'2.사회적인구 행정구역별 집계'!$C$6:$M$73,10,FALSE)-VLOOKUP($C498,'2.사회적인구 행정구역별 집계'!$C$6:$M$73,5,FALSE)))</f>
        <v>0</v>
      </c>
      <c r="U498" s="206">
        <f>IF(ISERROR(VLOOKUP($C498,'2.사회적인구 행정구역별 집계'!$C$6:$M$73,2,FALSE)),0,(VLOOKUP($C498,'2.사회적인구 행정구역별 집계'!$C$6:$M$73,11,FALSE)-VLOOKUP($C498,'2.사회적인구 행정구역별 집계'!$C$6:$M$73,6,FALSE)))</f>
        <v>0</v>
      </c>
      <c r="V498" s="189">
        <f t="shared" si="262"/>
        <v>3448</v>
      </c>
      <c r="W498" s="189">
        <f t="shared" si="263"/>
        <v>3453</v>
      </c>
      <c r="X498" s="189">
        <f t="shared" si="263"/>
        <v>3399</v>
      </c>
      <c r="Y498" s="189">
        <f t="shared" si="264"/>
        <v>3364</v>
      </c>
      <c r="Z498" s="189">
        <f t="shared" si="265"/>
        <v>3445</v>
      </c>
      <c r="AA498" s="189">
        <f t="shared" si="266"/>
        <v>3508</v>
      </c>
    </row>
    <row r="499" spans="1:27" ht="18" customHeight="1">
      <c r="A499" s="194" t="s">
        <v>1560</v>
      </c>
      <c r="B499" s="194" t="s">
        <v>1565</v>
      </c>
      <c r="C499" s="197" t="s">
        <v>606</v>
      </c>
      <c r="D499" s="192">
        <f>VLOOKUP($C499,'[7]2.생잔모형인구'!$C$5:$J$499,2,FALSE)</f>
        <v>223</v>
      </c>
      <c r="E499" s="201">
        <f>VLOOKUP($C499,'[7]2.생잔모형인구'!$C$5:$J$499,4,FALSE)</f>
        <v>229</v>
      </c>
      <c r="F499" s="201">
        <f>VLOOKUP($C499,'[7]2.생잔모형인구'!$C$5:$J$499,5,FALSE)</f>
        <v>226</v>
      </c>
      <c r="G499" s="201">
        <f>VLOOKUP($C499,'[7]2.생잔모형인구'!$C$5:$J$499,6,FALSE)</f>
        <v>230</v>
      </c>
      <c r="H499" s="201">
        <f>VLOOKUP($C499,'[7]2.생잔모형인구'!$C$5:$J$499,7,FALSE)</f>
        <v>236</v>
      </c>
      <c r="I499" s="201">
        <f>VLOOKUP($C499,'[7]2.생잔모형인구'!$C$5:$J$499,8,FALSE)</f>
        <v>240</v>
      </c>
      <c r="J499" s="206">
        <f>ROUND(P$5*'[7]2.생잔모형인구'!$E497,0)</f>
        <v>0</v>
      </c>
      <c r="K499" s="206">
        <f>ROUND(Q$5*'[7]2.생잔모형인구'!$E497,0)</f>
        <v>6</v>
      </c>
      <c r="L499" s="206">
        <f>ROUND(R$5*'[7]2.생잔모형인구'!$E497,0)</f>
        <v>6</v>
      </c>
      <c r="M499" s="206">
        <f>ROUND(S$5*'[7]2.생잔모형인구'!$E497,0)</f>
        <v>13</v>
      </c>
      <c r="N499" s="206">
        <f>ROUND(T$5*'[7]2.생잔모형인구'!$E497,0)</f>
        <v>13</v>
      </c>
      <c r="O499" s="206">
        <f>ROUND(U$5*'[7]2.생잔모형인구'!$E497,0)</f>
        <v>13</v>
      </c>
      <c r="P499" s="204">
        <v>0</v>
      </c>
      <c r="Q499" s="204"/>
      <c r="R499" s="206">
        <f>IF(ISERROR(VLOOKUP($C499,'2.사회적인구 행정구역별 집계'!$C$6:$M$73,2,FALSE)),0,(VLOOKUP($C499,'2.사회적인구 행정구역별 집계'!$C$6:$M$73,8,FALSE)-VLOOKUP($C499,'2.사회적인구 행정구역별 집계'!$C$6:$M$73,3,FALSE)))</f>
        <v>0</v>
      </c>
      <c r="S499" s="206">
        <f>IF(ISERROR(VLOOKUP($C499,'2.사회적인구 행정구역별 집계'!$C$6:$M$73,2,FALSE)),0,(VLOOKUP($C499,'2.사회적인구 행정구역별 집계'!$C$6:$M$73,9,FALSE)-VLOOKUP($C499,'2.사회적인구 행정구역별 집계'!$C$6:$M$73,4,FALSE)))</f>
        <v>0</v>
      </c>
      <c r="T499" s="206">
        <f>IF(ISERROR(VLOOKUP($C499,'2.사회적인구 행정구역별 집계'!$C$6:$M$73,2,FALSE)),0,(VLOOKUP($C499,'2.사회적인구 행정구역별 집계'!$C$6:$M$73,10,FALSE)-VLOOKUP($C499,'2.사회적인구 행정구역별 집계'!$C$6:$M$73,5,FALSE)))</f>
        <v>0</v>
      </c>
      <c r="U499" s="206">
        <f>IF(ISERROR(VLOOKUP($C499,'2.사회적인구 행정구역별 집계'!$C$6:$M$73,2,FALSE)),0,(VLOOKUP($C499,'2.사회적인구 행정구역별 집계'!$C$6:$M$73,11,FALSE)-VLOOKUP($C499,'2.사회적인구 행정구역별 집계'!$C$6:$M$73,6,FALSE)))</f>
        <v>0</v>
      </c>
      <c r="V499" s="189">
        <f t="shared" si="262"/>
        <v>223</v>
      </c>
      <c r="W499" s="189">
        <f t="shared" si="263"/>
        <v>223</v>
      </c>
      <c r="X499" s="189">
        <f t="shared" si="263"/>
        <v>220</v>
      </c>
      <c r="Y499" s="189">
        <f t="shared" si="264"/>
        <v>217</v>
      </c>
      <c r="Z499" s="189">
        <f t="shared" si="265"/>
        <v>223</v>
      </c>
      <c r="AA499" s="189">
        <f t="shared" si="266"/>
        <v>227</v>
      </c>
    </row>
    <row r="500" spans="1:27" ht="18" customHeight="1">
      <c r="A500" s="194" t="s">
        <v>1560</v>
      </c>
      <c r="B500" s="194" t="s">
        <v>1565</v>
      </c>
      <c r="C500" s="197" t="s">
        <v>607</v>
      </c>
      <c r="D500" s="192">
        <f>VLOOKUP($C500,'[7]2.생잔모형인구'!$C$5:$J$499,2,FALSE)</f>
        <v>1397</v>
      </c>
      <c r="E500" s="201">
        <f>VLOOKUP($C500,'[7]2.생잔모형인구'!$C$5:$J$499,4,FALSE)</f>
        <v>1435</v>
      </c>
      <c r="F500" s="201">
        <f>VLOOKUP($C500,'[7]2.생잔모형인구'!$C$5:$J$499,5,FALSE)</f>
        <v>1413</v>
      </c>
      <c r="G500" s="201">
        <f>VLOOKUP($C500,'[7]2.생잔모형인구'!$C$5:$J$499,6,FALSE)</f>
        <v>1443</v>
      </c>
      <c r="H500" s="201">
        <f>VLOOKUP($C500,'[7]2.생잔모형인구'!$C$5:$J$499,7,FALSE)</f>
        <v>1476</v>
      </c>
      <c r="I500" s="201">
        <f>VLOOKUP($C500,'[7]2.생잔모형인구'!$C$5:$J$499,8,FALSE)</f>
        <v>1501</v>
      </c>
      <c r="J500" s="206">
        <f>ROUND(P$5*'[7]2.생잔모형인구'!$E498,0)</f>
        <v>0</v>
      </c>
      <c r="K500" s="206">
        <f>ROUND(Q$5*'[7]2.생잔모형인구'!$E498,0)</f>
        <v>36</v>
      </c>
      <c r="L500" s="206">
        <f>ROUND(R$5*'[7]2.생잔모형인구'!$E498,0)</f>
        <v>36</v>
      </c>
      <c r="M500" s="206">
        <f>ROUND(S$5*'[7]2.생잔모형인구'!$E498,0)</f>
        <v>80</v>
      </c>
      <c r="N500" s="206">
        <f>ROUND(T$5*'[7]2.생잔모형인구'!$E498,0)</f>
        <v>80</v>
      </c>
      <c r="O500" s="206">
        <f>ROUND(U$5*'[7]2.생잔모형인구'!$E498,0)</f>
        <v>80</v>
      </c>
      <c r="P500" s="204">
        <v>0</v>
      </c>
      <c r="Q500" s="204"/>
      <c r="R500" s="206">
        <f>IF(ISERROR(VLOOKUP($C500,'2.사회적인구 행정구역별 집계'!$C$6:$M$73,2,FALSE)),0,(VLOOKUP($C500,'2.사회적인구 행정구역별 집계'!$C$6:$M$73,8,FALSE)-VLOOKUP($C500,'2.사회적인구 행정구역별 집계'!$C$6:$M$73,3,FALSE)))</f>
        <v>0</v>
      </c>
      <c r="S500" s="206">
        <f>IF(ISERROR(VLOOKUP($C500,'2.사회적인구 행정구역별 집계'!$C$6:$M$73,2,FALSE)),0,(VLOOKUP($C500,'2.사회적인구 행정구역별 집계'!$C$6:$M$73,9,FALSE)-VLOOKUP($C500,'2.사회적인구 행정구역별 집계'!$C$6:$M$73,4,FALSE)))</f>
        <v>0</v>
      </c>
      <c r="T500" s="206">
        <f>IF(ISERROR(VLOOKUP($C500,'2.사회적인구 행정구역별 집계'!$C$6:$M$73,2,FALSE)),0,(VLOOKUP($C500,'2.사회적인구 행정구역별 집계'!$C$6:$M$73,10,FALSE)-VLOOKUP($C500,'2.사회적인구 행정구역별 집계'!$C$6:$M$73,5,FALSE)))</f>
        <v>0</v>
      </c>
      <c r="U500" s="206">
        <f>IF(ISERROR(VLOOKUP($C500,'2.사회적인구 행정구역별 집계'!$C$6:$M$73,2,FALSE)),0,(VLOOKUP($C500,'2.사회적인구 행정구역별 집계'!$C$6:$M$73,11,FALSE)-VLOOKUP($C500,'2.사회적인구 행정구역별 집계'!$C$6:$M$73,6,FALSE)))</f>
        <v>0</v>
      </c>
      <c r="V500" s="189">
        <f t="shared" si="262"/>
        <v>1397</v>
      </c>
      <c r="W500" s="189">
        <f t="shared" si="263"/>
        <v>1399</v>
      </c>
      <c r="X500" s="189">
        <f t="shared" si="263"/>
        <v>1377</v>
      </c>
      <c r="Y500" s="189">
        <f t="shared" si="264"/>
        <v>1363</v>
      </c>
      <c r="Z500" s="189">
        <f t="shared" si="265"/>
        <v>1396</v>
      </c>
      <c r="AA500" s="189">
        <f t="shared" si="266"/>
        <v>1421</v>
      </c>
    </row>
    <row r="501" spans="1:27" ht="18" customHeight="1">
      <c r="A501" s="194" t="s">
        <v>1560</v>
      </c>
      <c r="B501" s="194" t="s">
        <v>1565</v>
      </c>
      <c r="C501" s="197" t="s">
        <v>608</v>
      </c>
      <c r="D501" s="192">
        <f>VLOOKUP($C501,'[7]2.생잔모형인구'!$C$5:$J$499,2,FALSE)</f>
        <v>90</v>
      </c>
      <c r="E501" s="201">
        <f>VLOOKUP($C501,'[7]2.생잔모형인구'!$C$5:$J$499,4,FALSE)</f>
        <v>92</v>
      </c>
      <c r="F501" s="201">
        <f>VLOOKUP($C501,'[7]2.생잔모형인구'!$C$5:$J$499,5,FALSE)</f>
        <v>91</v>
      </c>
      <c r="G501" s="201">
        <f>VLOOKUP($C501,'[7]2.생잔모형인구'!$C$5:$J$499,6,FALSE)</f>
        <v>93</v>
      </c>
      <c r="H501" s="201">
        <f>VLOOKUP($C501,'[7]2.생잔모형인구'!$C$5:$J$499,7,FALSE)</f>
        <v>95</v>
      </c>
      <c r="I501" s="201">
        <f>VLOOKUP($C501,'[7]2.생잔모형인구'!$C$5:$J$499,8,FALSE)</f>
        <v>97</v>
      </c>
      <c r="J501" s="206">
        <f>ROUND(P$5*'[7]2.생잔모형인구'!$E499,0)</f>
        <v>0</v>
      </c>
      <c r="K501" s="206">
        <f>ROUND(Q$5*'[7]2.생잔모형인구'!$E499,0)</f>
        <v>2</v>
      </c>
      <c r="L501" s="206">
        <f>ROUND(R$5*'[7]2.생잔모형인구'!$E499,0)</f>
        <v>2</v>
      </c>
      <c r="M501" s="206">
        <f>ROUND(S$5*'[7]2.생잔모형인구'!$E499,0)</f>
        <v>5</v>
      </c>
      <c r="N501" s="206">
        <f>ROUND(T$5*'[7]2.생잔모형인구'!$E499,0)</f>
        <v>5</v>
      </c>
      <c r="O501" s="206">
        <f>ROUND(U$5*'[7]2.생잔모형인구'!$E499,0)</f>
        <v>5</v>
      </c>
      <c r="P501" s="204">
        <v>0</v>
      </c>
      <c r="Q501" s="204"/>
      <c r="R501" s="206">
        <f>IF(ISERROR(VLOOKUP($C501,'2.사회적인구 행정구역별 집계'!$C$6:$M$73,2,FALSE)),0,(VLOOKUP($C501,'2.사회적인구 행정구역별 집계'!$C$6:$M$73,8,FALSE)-VLOOKUP($C501,'2.사회적인구 행정구역별 집계'!$C$6:$M$73,3,FALSE)))</f>
        <v>0</v>
      </c>
      <c r="S501" s="206">
        <f>IF(ISERROR(VLOOKUP($C501,'2.사회적인구 행정구역별 집계'!$C$6:$M$73,2,FALSE)),0,(VLOOKUP($C501,'2.사회적인구 행정구역별 집계'!$C$6:$M$73,9,FALSE)-VLOOKUP($C501,'2.사회적인구 행정구역별 집계'!$C$6:$M$73,4,FALSE)))</f>
        <v>0</v>
      </c>
      <c r="T501" s="206">
        <f>IF(ISERROR(VLOOKUP($C501,'2.사회적인구 행정구역별 집계'!$C$6:$M$73,2,FALSE)),0,(VLOOKUP($C501,'2.사회적인구 행정구역별 집계'!$C$6:$M$73,10,FALSE)-VLOOKUP($C501,'2.사회적인구 행정구역별 집계'!$C$6:$M$73,5,FALSE)))</f>
        <v>0</v>
      </c>
      <c r="U501" s="206">
        <f>IF(ISERROR(VLOOKUP($C501,'2.사회적인구 행정구역별 집계'!$C$6:$M$73,2,FALSE)),0,(VLOOKUP($C501,'2.사회적인구 행정구역별 집계'!$C$6:$M$73,11,FALSE)-VLOOKUP($C501,'2.사회적인구 행정구역별 집계'!$C$6:$M$73,6,FALSE)))</f>
        <v>0</v>
      </c>
      <c r="V501" s="189">
        <f t="shared" si="262"/>
        <v>90</v>
      </c>
      <c r="W501" s="189">
        <f t="shared" si="263"/>
        <v>90</v>
      </c>
      <c r="X501" s="189">
        <f t="shared" si="263"/>
        <v>89</v>
      </c>
      <c r="Y501" s="189">
        <f t="shared" si="264"/>
        <v>88</v>
      </c>
      <c r="Z501" s="189">
        <f t="shared" si="265"/>
        <v>90</v>
      </c>
      <c r="AA501" s="189">
        <f t="shared" si="266"/>
        <v>92</v>
      </c>
    </row>
  </sheetData>
  <mergeCells count="21">
    <mergeCell ref="B385:C385"/>
    <mergeCell ref="B414:C414"/>
    <mergeCell ref="B440:C440"/>
    <mergeCell ref="B477:C477"/>
    <mergeCell ref="B126:C126"/>
    <mergeCell ref="B160:C160"/>
    <mergeCell ref="B187:C187"/>
    <mergeCell ref="B214:C214"/>
    <mergeCell ref="B248:C248"/>
    <mergeCell ref="B289:C289"/>
    <mergeCell ref="J3:O3"/>
    <mergeCell ref="P3:U3"/>
    <mergeCell ref="V3:AA3"/>
    <mergeCell ref="B313:C313"/>
    <mergeCell ref="B356:C356"/>
    <mergeCell ref="A5:C5"/>
    <mergeCell ref="B6:C6"/>
    <mergeCell ref="B35:C35"/>
    <mergeCell ref="B94:C94"/>
    <mergeCell ref="A3:C4"/>
    <mergeCell ref="D3:I3"/>
  </mergeCells>
  <phoneticPr fontId="7" type="noConversion"/>
  <printOptions horizontalCentered="1"/>
  <pageMargins left="0.62992125984251968" right="0.62992125984251968" top="0.62992125984251968" bottom="0.62992125984251968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Z493"/>
  <sheetViews>
    <sheetView view="pageBreakPreview" zoomScale="85" zoomScaleSheetLayoutView="85" workbookViewId="0">
      <pane xSplit="4" ySplit="5" topLeftCell="P6" activePane="bottomRight" state="frozen"/>
      <selection pane="topRight" activeCell="E1" sqref="E1"/>
      <selection pane="bottomLeft" activeCell="A6" sqref="A6"/>
      <selection pane="bottomRight" activeCell="T7" sqref="T7"/>
    </sheetView>
  </sheetViews>
  <sheetFormatPr defaultColWidth="8.625" defaultRowHeight="15.95" customHeight="1"/>
  <cols>
    <col min="1" max="3" width="6.625" style="66" customWidth="1"/>
    <col min="4" max="4" width="8.125" style="66" customWidth="1"/>
    <col min="5" max="24" width="7.625" style="66" customWidth="1"/>
    <col min="25" max="16384" width="8.625" style="66"/>
  </cols>
  <sheetData>
    <row r="1" spans="1:26" s="100" customFormat="1" ht="20.100000000000001" customHeight="1">
      <c r="A1" s="67" t="s">
        <v>905</v>
      </c>
    </row>
    <row r="2" spans="1:26" s="100" customFormat="1" ht="20.100000000000001" customHeight="1">
      <c r="A2" s="67" t="s">
        <v>904</v>
      </c>
      <c r="D2" s="101"/>
      <c r="E2" s="101"/>
      <c r="G2" s="101"/>
      <c r="H2" s="101"/>
    </row>
    <row r="3" spans="1:26" ht="15.95" customHeight="1">
      <c r="A3" s="230" t="s">
        <v>842</v>
      </c>
      <c r="B3" s="230"/>
      <c r="C3" s="230"/>
      <c r="D3" s="230"/>
      <c r="E3" s="230" t="s">
        <v>899</v>
      </c>
      <c r="F3" s="230"/>
      <c r="G3" s="230"/>
      <c r="H3" s="230"/>
      <c r="I3" s="230"/>
      <c r="J3" s="230" t="s">
        <v>900</v>
      </c>
      <c r="K3" s="230"/>
      <c r="L3" s="230"/>
      <c r="M3" s="230"/>
      <c r="N3" s="230"/>
      <c r="O3" s="230" t="s">
        <v>901</v>
      </c>
      <c r="P3" s="230"/>
      <c r="Q3" s="230"/>
      <c r="R3" s="230"/>
      <c r="S3" s="230"/>
      <c r="T3" s="230" t="s">
        <v>902</v>
      </c>
      <c r="U3" s="230"/>
      <c r="V3" s="230"/>
      <c r="W3" s="230"/>
      <c r="X3" s="230"/>
      <c r="Z3" s="66" t="s">
        <v>1249</v>
      </c>
    </row>
    <row r="4" spans="1:26" ht="15.95" customHeight="1">
      <c r="A4" s="230"/>
      <c r="B4" s="230"/>
      <c r="C4" s="230"/>
      <c r="D4" s="230"/>
      <c r="E4" s="103">
        <v>2013</v>
      </c>
      <c r="F4" s="103">
        <v>2015</v>
      </c>
      <c r="G4" s="103">
        <v>2020</v>
      </c>
      <c r="H4" s="103">
        <v>2025</v>
      </c>
      <c r="I4" s="103">
        <v>2030</v>
      </c>
      <c r="J4" s="103">
        <v>2013</v>
      </c>
      <c r="K4" s="103">
        <v>2015</v>
      </c>
      <c r="L4" s="103">
        <v>2020</v>
      </c>
      <c r="M4" s="103">
        <v>2025</v>
      </c>
      <c r="N4" s="103">
        <v>2030</v>
      </c>
      <c r="O4" s="103">
        <v>2013</v>
      </c>
      <c r="P4" s="103">
        <v>2015</v>
      </c>
      <c r="Q4" s="103">
        <v>2020</v>
      </c>
      <c r="R4" s="103">
        <v>2025</v>
      </c>
      <c r="S4" s="103">
        <v>2030</v>
      </c>
      <c r="T4" s="103">
        <v>2013</v>
      </c>
      <c r="U4" s="103">
        <v>2015</v>
      </c>
      <c r="V4" s="103">
        <v>2020</v>
      </c>
      <c r="W4" s="103">
        <v>2025</v>
      </c>
      <c r="X4" s="103">
        <v>2030</v>
      </c>
      <c r="Z4" s="66" t="str">
        <f>IF(SUM(O5:S5)=SUM('2.사회적인구 집계'!M5:P5)-SUM('2.사회적인구 집계'!H5:K5),"OK","NG")</f>
        <v>OK</v>
      </c>
    </row>
    <row r="5" spans="1:26" ht="15.95" customHeight="1">
      <c r="A5" s="230" t="s">
        <v>800</v>
      </c>
      <c r="B5" s="230"/>
      <c r="C5" s="230"/>
      <c r="D5" s="230"/>
      <c r="E5" s="114">
        <f t="shared" ref="E5:I5" si="0">E6+E67+E94+E133+E238+E377+E430</f>
        <v>128965</v>
      </c>
      <c r="F5" s="114">
        <f>F6+F67+F94+F133+F238+F377+F430</f>
        <v>130469</v>
      </c>
      <c r="G5" s="114">
        <f t="shared" si="0"/>
        <v>133201</v>
      </c>
      <c r="H5" s="114">
        <f t="shared" si="0"/>
        <v>136221</v>
      </c>
      <c r="I5" s="114">
        <f t="shared" si="0"/>
        <v>138561</v>
      </c>
      <c r="J5" s="114">
        <f>J6+J67+J94+J133+J238+J377+J430</f>
        <v>0</v>
      </c>
      <c r="K5" s="114">
        <f t="shared" ref="K5:S5" si="1">K6+K67+K94+K133+K238+K377+K430</f>
        <v>3312</v>
      </c>
      <c r="L5" s="114">
        <f t="shared" si="1"/>
        <v>7358</v>
      </c>
      <c r="M5" s="114">
        <f t="shared" si="1"/>
        <v>7358</v>
      </c>
      <c r="N5" s="114">
        <f t="shared" si="1"/>
        <v>7358</v>
      </c>
      <c r="O5" s="114">
        <f t="shared" si="1"/>
        <v>0</v>
      </c>
      <c r="P5" s="114">
        <f t="shared" si="1"/>
        <v>3312</v>
      </c>
      <c r="Q5" s="114">
        <f t="shared" si="1"/>
        <v>7358</v>
      </c>
      <c r="R5" s="114">
        <f t="shared" si="1"/>
        <v>7358</v>
      </c>
      <c r="S5" s="114">
        <f t="shared" si="1"/>
        <v>7358</v>
      </c>
      <c r="T5" s="114">
        <f t="shared" ref="T5:X5" si="2">T6+T67+T94+T133+T238+T377+T430</f>
        <v>128965</v>
      </c>
      <c r="U5" s="114">
        <f t="shared" si="2"/>
        <v>130469</v>
      </c>
      <c r="V5" s="114">
        <f t="shared" si="2"/>
        <v>133201</v>
      </c>
      <c r="W5" s="114">
        <f t="shared" si="2"/>
        <v>136221</v>
      </c>
      <c r="X5" s="114">
        <f t="shared" si="2"/>
        <v>138561</v>
      </c>
    </row>
    <row r="6" spans="1:26" ht="15.95" customHeight="1">
      <c r="A6" s="282" t="s">
        <v>801</v>
      </c>
      <c r="B6" s="283" t="s">
        <v>802</v>
      </c>
      <c r="C6" s="283"/>
      <c r="D6" s="283"/>
      <c r="E6" s="115">
        <f t="shared" ref="E6:I6" si="3">SUM(E7:E66)</f>
        <v>49804</v>
      </c>
      <c r="F6" s="115">
        <f t="shared" si="3"/>
        <v>50378</v>
      </c>
      <c r="G6" s="115">
        <f t="shared" si="3"/>
        <v>51449</v>
      </c>
      <c r="H6" s="115">
        <f t="shared" si="3"/>
        <v>52618</v>
      </c>
      <c r="I6" s="115">
        <f t="shared" si="3"/>
        <v>53509</v>
      </c>
      <c r="J6" s="115">
        <f>O5-J67-J94-J133-J238-J377-J430</f>
        <v>0</v>
      </c>
      <c r="K6" s="115">
        <f>P5-K67-K94-K133-K238-K377-K430</f>
        <v>1276</v>
      </c>
      <c r="L6" s="115">
        <f>Q5-L67-L94-L133-L238-L377-L430</f>
        <v>2845</v>
      </c>
      <c r="M6" s="115">
        <f>R5-M67-M94-M133-M238-M377-M430</f>
        <v>2845</v>
      </c>
      <c r="N6" s="115">
        <f>S5-N67-N94-N133-N238-N377-N430</f>
        <v>2845</v>
      </c>
      <c r="O6" s="115">
        <f t="shared" ref="O6:S6" si="4">SUM(O7:O66)</f>
        <v>0</v>
      </c>
      <c r="P6" s="115">
        <f t="shared" si="4"/>
        <v>1067</v>
      </c>
      <c r="Q6" s="115">
        <f t="shared" si="4"/>
        <v>5113</v>
      </c>
      <c r="R6" s="115">
        <f t="shared" si="4"/>
        <v>5113</v>
      </c>
      <c r="S6" s="115">
        <f t="shared" si="4"/>
        <v>5113</v>
      </c>
      <c r="T6" s="115">
        <f t="shared" ref="T6:X6" si="5">SUM(T7:T66)</f>
        <v>49804</v>
      </c>
      <c r="U6" s="115">
        <f t="shared" si="5"/>
        <v>50169</v>
      </c>
      <c r="V6" s="115">
        <f t="shared" si="5"/>
        <v>53717</v>
      </c>
      <c r="W6" s="115">
        <f t="shared" si="5"/>
        <v>54886</v>
      </c>
      <c r="X6" s="115">
        <f t="shared" si="5"/>
        <v>55777</v>
      </c>
    </row>
    <row r="7" spans="1:26" ht="15.95" customHeight="1">
      <c r="A7" s="282"/>
      <c r="B7" s="230" t="s">
        <v>803</v>
      </c>
      <c r="C7" s="103" t="s">
        <v>891</v>
      </c>
      <c r="D7" s="105" t="s">
        <v>550</v>
      </c>
      <c r="E7" s="160">
        <f>VLOOKUP($D7,'[7]급수계통별장래인구(출x)'!$C$5:$I$491,2,FALSE)</f>
        <v>344</v>
      </c>
      <c r="F7" s="160">
        <f>VLOOKUP($D7,'[7]급수계통별장래인구(출x)'!$C$5:$I$491,4,FALSE)</f>
        <v>339</v>
      </c>
      <c r="G7" s="160">
        <f>VLOOKUP($D7,'[7]급수계통별장래인구(출x)'!$C$5:$I$491,5,FALSE)</f>
        <v>367</v>
      </c>
      <c r="H7" s="160">
        <f>VLOOKUP($D7,'[7]급수계통별장래인구(출x)'!$C$5:$I$491,6,FALSE)</f>
        <v>378</v>
      </c>
      <c r="I7" s="160">
        <f>VLOOKUP($D7,'[7]급수계통별장래인구(출x)'!$C$5:$I$491,7,FALSE)</f>
        <v>366</v>
      </c>
      <c r="J7" s="114">
        <f>J6-SUM(J8:J66)</f>
        <v>0</v>
      </c>
      <c r="K7" s="114">
        <f>K6-SUM(K8:K66)</f>
        <v>6</v>
      </c>
      <c r="L7" s="114">
        <f t="shared" ref="L7:N7" si="6">L6-SUM(L8:L66)</f>
        <v>21</v>
      </c>
      <c r="M7" s="114">
        <f t="shared" si="6"/>
        <v>21</v>
      </c>
      <c r="N7" s="114">
        <f t="shared" si="6"/>
        <v>21</v>
      </c>
      <c r="O7" s="114">
        <f>IF(ISERROR((VLOOKUP($D7,'2.사회적인구 행정구역별 집계'!$C$6:$M$73,7,FALSE)-VLOOKUP($D7,'2.사회적인구 행정구역별 집계'!$C$6:$M$73,2,FALSE))),0,(VLOOKUP($D7,'2.사회적인구 행정구역별 집계'!$C$6:$M$73,7,FALSE)-VLOOKUP($D7,'2.사회적인구 행정구역별 집계'!$C$6:$M$73,2,FALSE)))</f>
        <v>0</v>
      </c>
      <c r="P7" s="114">
        <f>IF(ISERROR(VLOOKUP($D7,'2.사회적인구 행정구역별 집계'!$C$6:$M$73,2,FALSE)),0,(VLOOKUP($D7,'2.사회적인구 행정구역별 집계'!$C$6:$M$73,8,FALSE)-VLOOKUP($D7,'2.사회적인구 행정구역별 집계'!$C$6:$M$73,3,FALSE)))</f>
        <v>0</v>
      </c>
      <c r="Q7" s="114">
        <f>IF(ISERROR(VLOOKUP($D7,'2.사회적인구 행정구역별 집계'!$C$6:$M$73,2,FALSE)),0,(VLOOKUP($D7,'2.사회적인구 행정구역별 집계'!$C$6:$M$73,9,FALSE)-VLOOKUP($D7,'2.사회적인구 행정구역별 집계'!$C$6:$M$73,4,FALSE)))</f>
        <v>0</v>
      </c>
      <c r="R7" s="114">
        <f>IF(ISERROR(VLOOKUP($D7,'2.사회적인구 행정구역별 집계'!$C$6:$M$73,2,FALSE)),0,(VLOOKUP($D7,'2.사회적인구 행정구역별 집계'!$C$6:$M$73,10,FALSE)-VLOOKUP($D7,'2.사회적인구 행정구역별 집계'!$C$6:$M$73,5,FALSE)))</f>
        <v>0</v>
      </c>
      <c r="S7" s="114">
        <f>IF(ISERROR(VLOOKUP($D7,'2.사회적인구 행정구역별 집계'!$C$6:$M$73,2,FALSE)),0,(VLOOKUP($D7,'2.사회적인구 행정구역별 집계'!$C$6:$M$73,11,FALSE)-VLOOKUP($D7,'2.사회적인구 행정구역별 집계'!$C$6:$M$73,6,FALSE)))</f>
        <v>0</v>
      </c>
      <c r="T7" s="160">
        <f>E7-J7+O7</f>
        <v>344</v>
      </c>
      <c r="U7" s="160">
        <f t="shared" ref="U7:X7" si="7">F7-K7+P7</f>
        <v>333</v>
      </c>
      <c r="V7" s="160">
        <f t="shared" si="7"/>
        <v>346</v>
      </c>
      <c r="W7" s="160">
        <f t="shared" si="7"/>
        <v>357</v>
      </c>
      <c r="X7" s="160">
        <f t="shared" si="7"/>
        <v>345</v>
      </c>
    </row>
    <row r="8" spans="1:26" ht="15.95" customHeight="1">
      <c r="A8" s="282"/>
      <c r="B8" s="230"/>
      <c r="C8" s="103" t="s">
        <v>891</v>
      </c>
      <c r="D8" s="105" t="s">
        <v>551</v>
      </c>
      <c r="E8" s="160">
        <f>VLOOKUP($D8,'[7]급수계통별장래인구(출x)'!$C$5:$I$491,2,FALSE)</f>
        <v>429</v>
      </c>
      <c r="F8" s="160">
        <f>VLOOKUP($D8,'[7]급수계통별장래인구(출x)'!$C$5:$I$491,4,FALSE)</f>
        <v>434</v>
      </c>
      <c r="G8" s="160">
        <f>VLOOKUP($D8,'[7]급수계통별장래인구(출x)'!$C$5:$I$491,5,FALSE)</f>
        <v>443</v>
      </c>
      <c r="H8" s="160">
        <f>VLOOKUP($D8,'[7]급수계통별장래인구(출x)'!$C$5:$I$491,6,FALSE)</f>
        <v>453</v>
      </c>
      <c r="I8" s="160">
        <f>VLOOKUP($D8,'[7]급수계통별장래인구(출x)'!$C$5:$I$491,7,FALSE)</f>
        <v>461</v>
      </c>
      <c r="J8" s="114">
        <f>ROUND(O$5*'[7]급수계통별장래인구(출x)'!$E6,0)</f>
        <v>0</v>
      </c>
      <c r="K8" s="114">
        <f>ROUND(P$5*'[7]급수계통별장래인구(출x)'!$E6,0)</f>
        <v>11</v>
      </c>
      <c r="L8" s="114">
        <f>ROUND(Q$5*'[7]급수계통별장래인구(출x)'!$E6,0)</f>
        <v>24</v>
      </c>
      <c r="M8" s="114">
        <f>ROUND(R$5*'[7]급수계통별장래인구(출x)'!$E6,0)</f>
        <v>24</v>
      </c>
      <c r="N8" s="114">
        <f>ROUND(S$5*'[7]급수계통별장래인구(출x)'!$E6,0)</f>
        <v>24</v>
      </c>
      <c r="O8" s="114">
        <f>IF(ISERROR((VLOOKUP($D8,'2.사회적인구 행정구역별 집계'!$C$6:$M$73,7,FALSE)-VLOOKUP($D8,'2.사회적인구 행정구역별 집계'!$C$6:$M$73,2,FALSE))),0,(VLOOKUP($D8,'2.사회적인구 행정구역별 집계'!$C$6:$M$73,7,FALSE)-VLOOKUP($D8,'2.사회적인구 행정구역별 집계'!$C$6:$M$73,2,FALSE)))</f>
        <v>0</v>
      </c>
      <c r="P8" s="114">
        <f>IF(ISERROR(VLOOKUP($D8,'2.사회적인구 행정구역별 집계'!$C$6:$M$73,2,FALSE)),0,(VLOOKUP($D8,'2.사회적인구 행정구역별 집계'!$C$6:$M$73,8,FALSE)-VLOOKUP($D8,'2.사회적인구 행정구역별 집계'!$C$6:$M$73,3,FALSE)))</f>
        <v>0</v>
      </c>
      <c r="Q8" s="114">
        <f>IF(ISERROR(VLOOKUP($D8,'2.사회적인구 행정구역별 집계'!$C$6:$M$73,2,FALSE)),0,(VLOOKUP($D8,'2.사회적인구 행정구역별 집계'!$C$6:$M$73,9,FALSE)-VLOOKUP($D8,'2.사회적인구 행정구역별 집계'!$C$6:$M$73,4,FALSE)))</f>
        <v>0</v>
      </c>
      <c r="R8" s="114">
        <f>IF(ISERROR(VLOOKUP($D8,'2.사회적인구 행정구역별 집계'!$C$6:$M$73,2,FALSE)),0,(VLOOKUP($D8,'2.사회적인구 행정구역별 집계'!$C$6:$M$73,10,FALSE)-VLOOKUP($D8,'2.사회적인구 행정구역별 집계'!$C$6:$M$73,5,FALSE)))</f>
        <v>0</v>
      </c>
      <c r="S8" s="114">
        <f>IF(ISERROR(VLOOKUP($D8,'2.사회적인구 행정구역별 집계'!$C$6:$M$73,2,FALSE)),0,(VLOOKUP($D8,'2.사회적인구 행정구역별 집계'!$C$6:$M$73,11,FALSE)-VLOOKUP($D8,'2.사회적인구 행정구역별 집계'!$C$6:$M$73,6,FALSE)))</f>
        <v>0</v>
      </c>
      <c r="T8" s="160">
        <f t="shared" ref="T8:T66" si="8">E8-J8+O8</f>
        <v>429</v>
      </c>
      <c r="U8" s="160">
        <f t="shared" ref="U8:U66" si="9">F8-K8+P8</f>
        <v>423</v>
      </c>
      <c r="V8" s="160">
        <f t="shared" ref="V8:V66" si="10">G8-L8+Q8</f>
        <v>419</v>
      </c>
      <c r="W8" s="160">
        <f t="shared" ref="W8:W66" si="11">H8-M8+R8</f>
        <v>429</v>
      </c>
      <c r="X8" s="160">
        <f t="shared" ref="X8:X66" si="12">I8-N8+S8</f>
        <v>437</v>
      </c>
    </row>
    <row r="9" spans="1:26" ht="15.95" customHeight="1">
      <c r="A9" s="282"/>
      <c r="B9" s="230"/>
      <c r="C9" s="103" t="s">
        <v>891</v>
      </c>
      <c r="D9" s="105" t="s">
        <v>552</v>
      </c>
      <c r="E9" s="160">
        <f>VLOOKUP($D9,'[7]급수계통별장래인구(출x)'!$C$5:$I$491,2,FALSE)</f>
        <v>730</v>
      </c>
      <c r="F9" s="160">
        <f>VLOOKUP($D9,'[7]급수계통별장래인구(출x)'!$C$5:$I$491,4,FALSE)</f>
        <v>739</v>
      </c>
      <c r="G9" s="160">
        <f>VLOOKUP($D9,'[7]급수계통별장래인구(출x)'!$C$5:$I$491,5,FALSE)</f>
        <v>754</v>
      </c>
      <c r="H9" s="160">
        <f>VLOOKUP($D9,'[7]급수계통별장래인구(출x)'!$C$5:$I$491,6,FALSE)</f>
        <v>771</v>
      </c>
      <c r="I9" s="160">
        <f>VLOOKUP($D9,'[7]급수계통별장래인구(출x)'!$C$5:$I$491,7,FALSE)</f>
        <v>784</v>
      </c>
      <c r="J9" s="114">
        <f>ROUND(O$5*'[7]급수계통별장래인구(출x)'!$E7,0)</f>
        <v>0</v>
      </c>
      <c r="K9" s="114">
        <f>ROUND(P$5*'[7]급수계통별장래인구(출x)'!$E7,0)</f>
        <v>19</v>
      </c>
      <c r="L9" s="114">
        <f>ROUND(Q$5*'[7]급수계통별장래인구(출x)'!$E7,0)</f>
        <v>42</v>
      </c>
      <c r="M9" s="114">
        <f>ROUND(R$5*'[7]급수계통별장래인구(출x)'!$E7,0)</f>
        <v>42</v>
      </c>
      <c r="N9" s="114">
        <f>ROUND(S$5*'[7]급수계통별장래인구(출x)'!$E7,0)</f>
        <v>42</v>
      </c>
      <c r="O9" s="114">
        <f>IF(ISERROR((VLOOKUP($D9,'2.사회적인구 행정구역별 집계'!$C$6:$M$73,7,FALSE)-VLOOKUP($D9,'2.사회적인구 행정구역별 집계'!$C$6:$M$73,2,FALSE))),0,(VLOOKUP($D9,'2.사회적인구 행정구역별 집계'!$C$6:$M$73,7,FALSE)-VLOOKUP($D9,'2.사회적인구 행정구역별 집계'!$C$6:$M$73,2,FALSE)))</f>
        <v>0</v>
      </c>
      <c r="P9" s="114">
        <f>IF(ISERROR(VLOOKUP($D9,'2.사회적인구 행정구역별 집계'!$C$6:$M$73,2,FALSE)),0,(VLOOKUP($D9,'2.사회적인구 행정구역별 집계'!$C$6:$M$73,8,FALSE)-VLOOKUP($D9,'2.사회적인구 행정구역별 집계'!$C$6:$M$73,3,FALSE)))</f>
        <v>0</v>
      </c>
      <c r="Q9" s="114">
        <f>IF(ISERROR(VLOOKUP($D9,'2.사회적인구 행정구역별 집계'!$C$6:$M$73,2,FALSE)),0,(VLOOKUP($D9,'2.사회적인구 행정구역별 집계'!$C$6:$M$73,9,FALSE)-VLOOKUP($D9,'2.사회적인구 행정구역별 집계'!$C$6:$M$73,4,FALSE)))</f>
        <v>0</v>
      </c>
      <c r="R9" s="114">
        <f>IF(ISERROR(VLOOKUP($D9,'2.사회적인구 행정구역별 집계'!$C$6:$M$73,2,FALSE)),0,(VLOOKUP($D9,'2.사회적인구 행정구역별 집계'!$C$6:$M$73,10,FALSE)-VLOOKUP($D9,'2.사회적인구 행정구역별 집계'!$C$6:$M$73,5,FALSE)))</f>
        <v>0</v>
      </c>
      <c r="S9" s="114">
        <f>IF(ISERROR(VLOOKUP($D9,'2.사회적인구 행정구역별 집계'!$C$6:$M$73,2,FALSE)),0,(VLOOKUP($D9,'2.사회적인구 행정구역별 집계'!$C$6:$M$73,11,FALSE)-VLOOKUP($D9,'2.사회적인구 행정구역별 집계'!$C$6:$M$73,6,FALSE)))</f>
        <v>0</v>
      </c>
      <c r="T9" s="160">
        <f t="shared" si="8"/>
        <v>730</v>
      </c>
      <c r="U9" s="160">
        <f t="shared" si="9"/>
        <v>720</v>
      </c>
      <c r="V9" s="160">
        <f t="shared" si="10"/>
        <v>712</v>
      </c>
      <c r="W9" s="160">
        <f t="shared" si="11"/>
        <v>729</v>
      </c>
      <c r="X9" s="160">
        <f t="shared" si="12"/>
        <v>742</v>
      </c>
    </row>
    <row r="10" spans="1:26" ht="15.95" customHeight="1">
      <c r="A10" s="282"/>
      <c r="B10" s="230"/>
      <c r="C10" s="103" t="s">
        <v>891</v>
      </c>
      <c r="D10" s="105" t="s">
        <v>553</v>
      </c>
      <c r="E10" s="160">
        <f>VLOOKUP($D10,'[7]급수계통별장래인구(출x)'!$C$5:$I$491,2,FALSE)</f>
        <v>379</v>
      </c>
      <c r="F10" s="160">
        <f>VLOOKUP($D10,'[7]급수계통별장래인구(출x)'!$C$5:$I$491,4,FALSE)</f>
        <v>383</v>
      </c>
      <c r="G10" s="160">
        <f>VLOOKUP($D10,'[7]급수계통별장래인구(출x)'!$C$5:$I$491,5,FALSE)</f>
        <v>391</v>
      </c>
      <c r="H10" s="160">
        <f>VLOOKUP($D10,'[7]급수계통별장래인구(출x)'!$C$5:$I$491,6,FALSE)</f>
        <v>400</v>
      </c>
      <c r="I10" s="160">
        <f>VLOOKUP($D10,'[7]급수계통별장래인구(출x)'!$C$5:$I$491,7,FALSE)</f>
        <v>407</v>
      </c>
      <c r="J10" s="114">
        <f>ROUND(O$5*'[7]급수계통별장래인구(출x)'!$E8,0)</f>
        <v>0</v>
      </c>
      <c r="K10" s="114">
        <f>ROUND(P$5*'[7]급수계통별장래인구(출x)'!$E8,0)</f>
        <v>10</v>
      </c>
      <c r="L10" s="114">
        <f>ROUND(Q$5*'[7]급수계통별장래인구(출x)'!$E8,0)</f>
        <v>22</v>
      </c>
      <c r="M10" s="114">
        <f>ROUND(R$5*'[7]급수계통별장래인구(출x)'!$E8,0)</f>
        <v>22</v>
      </c>
      <c r="N10" s="114">
        <f>ROUND(S$5*'[7]급수계통별장래인구(출x)'!$E8,0)</f>
        <v>22</v>
      </c>
      <c r="O10" s="114">
        <f>IF(ISERROR((VLOOKUP($D10,'2.사회적인구 행정구역별 집계'!$C$6:$M$73,7,FALSE)-VLOOKUP($D10,'2.사회적인구 행정구역별 집계'!$C$6:$M$73,2,FALSE))),0,(VLOOKUP($D10,'2.사회적인구 행정구역별 집계'!$C$6:$M$73,7,FALSE)-VLOOKUP($D10,'2.사회적인구 행정구역별 집계'!$C$6:$M$73,2,FALSE)))</f>
        <v>0</v>
      </c>
      <c r="P10" s="114">
        <f>IF(ISERROR(VLOOKUP($D10,'2.사회적인구 행정구역별 집계'!$C$6:$M$73,2,FALSE)),0,(VLOOKUP($D10,'2.사회적인구 행정구역별 집계'!$C$6:$M$73,8,FALSE)-VLOOKUP($D10,'2.사회적인구 행정구역별 집계'!$C$6:$M$73,3,FALSE)))</f>
        <v>0</v>
      </c>
      <c r="Q10" s="114">
        <f>IF(ISERROR(VLOOKUP($D10,'2.사회적인구 행정구역별 집계'!$C$6:$M$73,2,FALSE)),0,(VLOOKUP($D10,'2.사회적인구 행정구역별 집계'!$C$6:$M$73,9,FALSE)-VLOOKUP($D10,'2.사회적인구 행정구역별 집계'!$C$6:$M$73,4,FALSE)))</f>
        <v>0</v>
      </c>
      <c r="R10" s="114">
        <f>IF(ISERROR(VLOOKUP($D10,'2.사회적인구 행정구역별 집계'!$C$6:$M$73,2,FALSE)),0,(VLOOKUP($D10,'2.사회적인구 행정구역별 집계'!$C$6:$M$73,10,FALSE)-VLOOKUP($D10,'2.사회적인구 행정구역별 집계'!$C$6:$M$73,5,FALSE)))</f>
        <v>0</v>
      </c>
      <c r="S10" s="114">
        <f>IF(ISERROR(VLOOKUP($D10,'2.사회적인구 행정구역별 집계'!$C$6:$M$73,2,FALSE)),0,(VLOOKUP($D10,'2.사회적인구 행정구역별 집계'!$C$6:$M$73,11,FALSE)-VLOOKUP($D10,'2.사회적인구 행정구역별 집계'!$C$6:$M$73,6,FALSE)))</f>
        <v>0</v>
      </c>
      <c r="T10" s="160">
        <f t="shared" si="8"/>
        <v>379</v>
      </c>
      <c r="U10" s="160">
        <f t="shared" si="9"/>
        <v>373</v>
      </c>
      <c r="V10" s="160">
        <f t="shared" si="10"/>
        <v>369</v>
      </c>
      <c r="W10" s="160">
        <f t="shared" si="11"/>
        <v>378</v>
      </c>
      <c r="X10" s="160">
        <f t="shared" si="12"/>
        <v>385</v>
      </c>
    </row>
    <row r="11" spans="1:26" ht="15.95" customHeight="1">
      <c r="A11" s="282"/>
      <c r="B11" s="230"/>
      <c r="C11" s="103" t="s">
        <v>891</v>
      </c>
      <c r="D11" s="105" t="s">
        <v>554</v>
      </c>
      <c r="E11" s="160">
        <f>VLOOKUP($D11,'[7]급수계통별장래인구(출x)'!$C$5:$I$491,2,FALSE)</f>
        <v>894</v>
      </c>
      <c r="F11" s="160">
        <f>VLOOKUP($D11,'[7]급수계통별장래인구(출x)'!$C$5:$I$491,4,FALSE)</f>
        <v>904</v>
      </c>
      <c r="G11" s="160">
        <f>VLOOKUP($D11,'[7]급수계통별장래인구(출x)'!$C$5:$I$491,5,FALSE)</f>
        <v>923</v>
      </c>
      <c r="H11" s="160">
        <f>VLOOKUP($D11,'[7]급수계통별장래인구(출x)'!$C$5:$I$491,6,FALSE)</f>
        <v>944</v>
      </c>
      <c r="I11" s="160">
        <f>VLOOKUP($D11,'[7]급수계통별장래인구(출x)'!$C$5:$I$491,7,FALSE)</f>
        <v>961</v>
      </c>
      <c r="J11" s="114">
        <f>ROUND(O$5*'[7]급수계통별장래인구(출x)'!$E9,0)</f>
        <v>0</v>
      </c>
      <c r="K11" s="114">
        <f>ROUND(P$5*'[7]급수계통별장래인구(출x)'!$E9,0)</f>
        <v>23</v>
      </c>
      <c r="L11" s="114">
        <f>ROUND(Q$5*'[7]급수계통별장래인구(출x)'!$E9,0)</f>
        <v>51</v>
      </c>
      <c r="M11" s="114">
        <f>ROUND(R$5*'[7]급수계통별장래인구(출x)'!$E9,0)</f>
        <v>51</v>
      </c>
      <c r="N11" s="114">
        <f>ROUND(S$5*'[7]급수계통별장래인구(출x)'!$E9,0)</f>
        <v>51</v>
      </c>
      <c r="O11" s="114">
        <f>IF(ISERROR((VLOOKUP($D11,'2.사회적인구 행정구역별 집계'!$C$6:$M$73,7,FALSE)-VLOOKUP($D11,'2.사회적인구 행정구역별 집계'!$C$6:$M$73,2,FALSE))),0,(VLOOKUP($D11,'2.사회적인구 행정구역별 집계'!$C$6:$M$73,7,FALSE)-VLOOKUP($D11,'2.사회적인구 행정구역별 집계'!$C$6:$M$73,2,FALSE)))</f>
        <v>0</v>
      </c>
      <c r="P11" s="114">
        <f>IF(ISERROR(VLOOKUP($D11,'2.사회적인구 행정구역별 집계'!$C$6:$M$73,2,FALSE)),0,(VLOOKUP($D11,'2.사회적인구 행정구역별 집계'!$C$6:$M$73,8,FALSE)-VLOOKUP($D11,'2.사회적인구 행정구역별 집계'!$C$6:$M$73,3,FALSE)))</f>
        <v>0</v>
      </c>
      <c r="Q11" s="114">
        <f>IF(ISERROR(VLOOKUP($D11,'2.사회적인구 행정구역별 집계'!$C$6:$M$73,2,FALSE)),0,(VLOOKUP($D11,'2.사회적인구 행정구역별 집계'!$C$6:$M$73,9,FALSE)-VLOOKUP($D11,'2.사회적인구 행정구역별 집계'!$C$6:$M$73,4,FALSE)))</f>
        <v>0</v>
      </c>
      <c r="R11" s="114">
        <f>IF(ISERROR(VLOOKUP($D11,'2.사회적인구 행정구역별 집계'!$C$6:$M$73,2,FALSE)),0,(VLOOKUP($D11,'2.사회적인구 행정구역별 집계'!$C$6:$M$73,10,FALSE)-VLOOKUP($D11,'2.사회적인구 행정구역별 집계'!$C$6:$M$73,5,FALSE)))</f>
        <v>0</v>
      </c>
      <c r="S11" s="114">
        <f>IF(ISERROR(VLOOKUP($D11,'2.사회적인구 행정구역별 집계'!$C$6:$M$73,2,FALSE)),0,(VLOOKUP($D11,'2.사회적인구 행정구역별 집계'!$C$6:$M$73,11,FALSE)-VLOOKUP($D11,'2.사회적인구 행정구역별 집계'!$C$6:$M$73,6,FALSE)))</f>
        <v>0</v>
      </c>
      <c r="T11" s="160">
        <f t="shared" si="8"/>
        <v>894</v>
      </c>
      <c r="U11" s="160">
        <f t="shared" si="9"/>
        <v>881</v>
      </c>
      <c r="V11" s="160">
        <f t="shared" si="10"/>
        <v>872</v>
      </c>
      <c r="W11" s="160">
        <f t="shared" si="11"/>
        <v>893</v>
      </c>
      <c r="X11" s="160">
        <f t="shared" si="12"/>
        <v>910</v>
      </c>
    </row>
    <row r="12" spans="1:26" ht="15.95" customHeight="1">
      <c r="A12" s="282"/>
      <c r="B12" s="230"/>
      <c r="C12" s="103" t="s">
        <v>892</v>
      </c>
      <c r="D12" s="105" t="s">
        <v>555</v>
      </c>
      <c r="E12" s="160">
        <f>VLOOKUP($D12,'[7]급수계통별장래인구(출x)'!$C$5:$I$491,2,FALSE)</f>
        <v>510</v>
      </c>
      <c r="F12" s="160">
        <f>VLOOKUP($D12,'[7]급수계통별장래인구(출x)'!$C$5:$I$491,4,FALSE)</f>
        <v>516</v>
      </c>
      <c r="G12" s="160">
        <f>VLOOKUP($D12,'[7]급수계통별장래인구(출x)'!$C$5:$I$491,5,FALSE)</f>
        <v>527</v>
      </c>
      <c r="H12" s="160">
        <f>VLOOKUP($D12,'[7]급수계통별장래인구(출x)'!$C$5:$I$491,6,FALSE)</f>
        <v>539</v>
      </c>
      <c r="I12" s="160">
        <f>VLOOKUP($D12,'[7]급수계통별장래인구(출x)'!$C$5:$I$491,7,FALSE)</f>
        <v>548</v>
      </c>
      <c r="J12" s="114">
        <f>ROUND(O$5*'[7]급수계통별장래인구(출x)'!$E10,0)</f>
        <v>0</v>
      </c>
      <c r="K12" s="114">
        <f>ROUND(P$5*'[7]급수계통별장래인구(출x)'!$E10,0)</f>
        <v>13</v>
      </c>
      <c r="L12" s="114">
        <f>ROUND(Q$5*'[7]급수계통별장래인구(출x)'!$E10,0)</f>
        <v>29</v>
      </c>
      <c r="M12" s="114">
        <f>ROUND(R$5*'[7]급수계통별장래인구(출x)'!$E10,0)</f>
        <v>29</v>
      </c>
      <c r="N12" s="114">
        <f>ROUND(S$5*'[7]급수계통별장래인구(출x)'!$E10,0)</f>
        <v>29</v>
      </c>
      <c r="O12" s="114">
        <f>IF(ISERROR((VLOOKUP($D12,'2.사회적인구 행정구역별 집계'!$C$6:$M$73,7,FALSE)-VLOOKUP($D12,'2.사회적인구 행정구역별 집계'!$C$6:$M$73,2,FALSE))),0,(VLOOKUP($D12,'2.사회적인구 행정구역별 집계'!$C$6:$M$73,7,FALSE)-VLOOKUP($D12,'2.사회적인구 행정구역별 집계'!$C$6:$M$73,2,FALSE)))</f>
        <v>0</v>
      </c>
      <c r="P12" s="114">
        <f>IF(ISERROR(VLOOKUP($D12,'2.사회적인구 행정구역별 집계'!$C$6:$M$73,2,FALSE)),0,(VLOOKUP($D12,'2.사회적인구 행정구역별 집계'!$C$6:$M$73,8,FALSE)-VLOOKUP($D12,'2.사회적인구 행정구역별 집계'!$C$6:$M$73,3,FALSE)))</f>
        <v>0</v>
      </c>
      <c r="Q12" s="114">
        <f>IF(ISERROR(VLOOKUP($D12,'2.사회적인구 행정구역별 집계'!$C$6:$M$73,2,FALSE)),0,(VLOOKUP($D12,'2.사회적인구 행정구역별 집계'!$C$6:$M$73,9,FALSE)-VLOOKUP($D12,'2.사회적인구 행정구역별 집계'!$C$6:$M$73,4,FALSE)))</f>
        <v>0</v>
      </c>
      <c r="R12" s="114">
        <f>IF(ISERROR(VLOOKUP($D12,'2.사회적인구 행정구역별 집계'!$C$6:$M$73,2,FALSE)),0,(VLOOKUP($D12,'2.사회적인구 행정구역별 집계'!$C$6:$M$73,10,FALSE)-VLOOKUP($D12,'2.사회적인구 행정구역별 집계'!$C$6:$M$73,5,FALSE)))</f>
        <v>0</v>
      </c>
      <c r="S12" s="114">
        <f>IF(ISERROR(VLOOKUP($D12,'2.사회적인구 행정구역별 집계'!$C$6:$M$73,2,FALSE)),0,(VLOOKUP($D12,'2.사회적인구 행정구역별 집계'!$C$6:$M$73,11,FALSE)-VLOOKUP($D12,'2.사회적인구 행정구역별 집계'!$C$6:$M$73,6,FALSE)))</f>
        <v>0</v>
      </c>
      <c r="T12" s="160">
        <f t="shared" si="8"/>
        <v>510</v>
      </c>
      <c r="U12" s="160">
        <f t="shared" si="9"/>
        <v>503</v>
      </c>
      <c r="V12" s="160">
        <f t="shared" si="10"/>
        <v>498</v>
      </c>
      <c r="W12" s="160">
        <f t="shared" si="11"/>
        <v>510</v>
      </c>
      <c r="X12" s="160">
        <f t="shared" si="12"/>
        <v>519</v>
      </c>
    </row>
    <row r="13" spans="1:26" ht="15.95" customHeight="1">
      <c r="A13" s="282"/>
      <c r="B13" s="230"/>
      <c r="C13" s="103" t="s">
        <v>892</v>
      </c>
      <c r="D13" s="105" t="s">
        <v>556</v>
      </c>
      <c r="E13" s="160">
        <f>VLOOKUP($D13,'[7]급수계통별장래인구(출x)'!$C$5:$I$491,2,FALSE)</f>
        <v>1016</v>
      </c>
      <c r="F13" s="160">
        <f>VLOOKUP($D13,'[7]급수계통별장래인구(출x)'!$C$5:$I$491,4,FALSE)</f>
        <v>1028</v>
      </c>
      <c r="G13" s="160">
        <f>VLOOKUP($D13,'[7]급수계통별장래인구(출x)'!$C$5:$I$491,5,FALSE)</f>
        <v>1049</v>
      </c>
      <c r="H13" s="160">
        <f>VLOOKUP($D13,'[7]급수계통별장래인구(출x)'!$C$5:$I$491,6,FALSE)</f>
        <v>1073</v>
      </c>
      <c r="I13" s="160">
        <f>VLOOKUP($D13,'[7]급수계통별장래인구(출x)'!$C$5:$I$491,7,FALSE)</f>
        <v>1092</v>
      </c>
      <c r="J13" s="114">
        <f>ROUND(O$5*'[7]급수계통별장래인구(출x)'!$E11,0)</f>
        <v>0</v>
      </c>
      <c r="K13" s="114">
        <f>ROUND(P$5*'[7]급수계통별장래인구(출x)'!$E11,0)</f>
        <v>26</v>
      </c>
      <c r="L13" s="114">
        <f>ROUND(Q$5*'[7]급수계통별장래인구(출x)'!$E11,0)</f>
        <v>58</v>
      </c>
      <c r="M13" s="114">
        <f>ROUND(R$5*'[7]급수계통별장래인구(출x)'!$E11,0)</f>
        <v>58</v>
      </c>
      <c r="N13" s="114">
        <f>ROUND(S$5*'[7]급수계통별장래인구(출x)'!$E11,0)</f>
        <v>58</v>
      </c>
      <c r="O13" s="114">
        <f>IF(ISERROR((VLOOKUP($D13,'2.사회적인구 행정구역별 집계'!$C$6:$M$73,7,FALSE)-VLOOKUP($D13,'2.사회적인구 행정구역별 집계'!$C$6:$M$73,2,FALSE))),0,(VLOOKUP($D13,'2.사회적인구 행정구역별 집계'!$C$6:$M$73,7,FALSE)-VLOOKUP($D13,'2.사회적인구 행정구역별 집계'!$C$6:$M$73,2,FALSE)))</f>
        <v>0</v>
      </c>
      <c r="P13" s="114">
        <f>IF(ISERROR(VLOOKUP($D13,'2.사회적인구 행정구역별 집계'!$C$6:$M$73,2,FALSE)),0,(VLOOKUP($D13,'2.사회적인구 행정구역별 집계'!$C$6:$M$73,8,FALSE)-VLOOKUP($D13,'2.사회적인구 행정구역별 집계'!$C$6:$M$73,3,FALSE)))</f>
        <v>0</v>
      </c>
      <c r="Q13" s="114">
        <f>IF(ISERROR(VLOOKUP($D13,'2.사회적인구 행정구역별 집계'!$C$6:$M$73,2,FALSE)),0,(VLOOKUP($D13,'2.사회적인구 행정구역별 집계'!$C$6:$M$73,9,FALSE)-VLOOKUP($D13,'2.사회적인구 행정구역별 집계'!$C$6:$M$73,4,FALSE)))</f>
        <v>0</v>
      </c>
      <c r="R13" s="114">
        <f>IF(ISERROR(VLOOKUP($D13,'2.사회적인구 행정구역별 집계'!$C$6:$M$73,2,FALSE)),0,(VLOOKUP($D13,'2.사회적인구 행정구역별 집계'!$C$6:$M$73,10,FALSE)-VLOOKUP($D13,'2.사회적인구 행정구역별 집계'!$C$6:$M$73,5,FALSE)))</f>
        <v>0</v>
      </c>
      <c r="S13" s="114">
        <f>IF(ISERROR(VLOOKUP($D13,'2.사회적인구 행정구역별 집계'!$C$6:$M$73,2,FALSE)),0,(VLOOKUP($D13,'2.사회적인구 행정구역별 집계'!$C$6:$M$73,11,FALSE)-VLOOKUP($D13,'2.사회적인구 행정구역별 집계'!$C$6:$M$73,6,FALSE)))</f>
        <v>0</v>
      </c>
      <c r="T13" s="160">
        <f t="shared" si="8"/>
        <v>1016</v>
      </c>
      <c r="U13" s="160">
        <f t="shared" si="9"/>
        <v>1002</v>
      </c>
      <c r="V13" s="160">
        <f t="shared" si="10"/>
        <v>991</v>
      </c>
      <c r="W13" s="160">
        <f t="shared" si="11"/>
        <v>1015</v>
      </c>
      <c r="X13" s="160">
        <f t="shared" si="12"/>
        <v>1034</v>
      </c>
    </row>
    <row r="14" spans="1:26" ht="15.95" customHeight="1">
      <c r="A14" s="282"/>
      <c r="B14" s="230"/>
      <c r="C14" s="103" t="s">
        <v>892</v>
      </c>
      <c r="D14" s="105" t="s">
        <v>557</v>
      </c>
      <c r="E14" s="160">
        <f>VLOOKUP($D14,'[7]급수계통별장래인구(출x)'!$C$5:$I$491,2,FALSE)</f>
        <v>218</v>
      </c>
      <c r="F14" s="160">
        <f>VLOOKUP($D14,'[7]급수계통별장래인구(출x)'!$C$5:$I$491,4,FALSE)</f>
        <v>221</v>
      </c>
      <c r="G14" s="160">
        <f>VLOOKUP($D14,'[7]급수계통별장래인구(출x)'!$C$5:$I$491,5,FALSE)</f>
        <v>225</v>
      </c>
      <c r="H14" s="160">
        <f>VLOOKUP($D14,'[7]급수계통별장래인구(출x)'!$C$5:$I$491,6,FALSE)</f>
        <v>230</v>
      </c>
      <c r="I14" s="160">
        <f>VLOOKUP($D14,'[7]급수계통별장래인구(출x)'!$C$5:$I$491,7,FALSE)</f>
        <v>234</v>
      </c>
      <c r="J14" s="114">
        <f>ROUND(O$5*'[7]급수계통별장래인구(출x)'!$E12,0)</f>
        <v>0</v>
      </c>
      <c r="K14" s="114">
        <f>ROUND(P$5*'[7]급수계통별장래인구(출x)'!$E12,0)</f>
        <v>6</v>
      </c>
      <c r="L14" s="114">
        <f>ROUND(Q$5*'[7]급수계통별장래인구(출x)'!$E12,0)</f>
        <v>12</v>
      </c>
      <c r="M14" s="114">
        <f>ROUND(R$5*'[7]급수계통별장래인구(출x)'!$E12,0)</f>
        <v>12</v>
      </c>
      <c r="N14" s="114">
        <f>ROUND(S$5*'[7]급수계통별장래인구(출x)'!$E12,0)</f>
        <v>12</v>
      </c>
      <c r="O14" s="114">
        <f>IF(ISERROR((VLOOKUP($D14,'2.사회적인구 행정구역별 집계'!$C$6:$M$73,7,FALSE)-VLOOKUP($D14,'2.사회적인구 행정구역별 집계'!$C$6:$M$73,2,FALSE))),0,(VLOOKUP($D14,'2.사회적인구 행정구역별 집계'!$C$6:$M$73,7,FALSE)-VLOOKUP($D14,'2.사회적인구 행정구역별 집계'!$C$6:$M$73,2,FALSE)))</f>
        <v>0</v>
      </c>
      <c r="P14" s="114">
        <f>IF(ISERROR(VLOOKUP($D14,'2.사회적인구 행정구역별 집계'!$C$6:$M$73,2,FALSE)),0,(VLOOKUP($D14,'2.사회적인구 행정구역별 집계'!$C$6:$M$73,8,FALSE)-VLOOKUP($D14,'2.사회적인구 행정구역별 집계'!$C$6:$M$73,3,FALSE)))</f>
        <v>0</v>
      </c>
      <c r="Q14" s="114">
        <f>IF(ISERROR(VLOOKUP($D14,'2.사회적인구 행정구역별 집계'!$C$6:$M$73,2,FALSE)),0,(VLOOKUP($D14,'2.사회적인구 행정구역별 집계'!$C$6:$M$73,9,FALSE)-VLOOKUP($D14,'2.사회적인구 행정구역별 집계'!$C$6:$M$73,4,FALSE)))</f>
        <v>0</v>
      </c>
      <c r="R14" s="114">
        <f>IF(ISERROR(VLOOKUP($D14,'2.사회적인구 행정구역별 집계'!$C$6:$M$73,2,FALSE)),0,(VLOOKUP($D14,'2.사회적인구 행정구역별 집계'!$C$6:$M$73,10,FALSE)-VLOOKUP($D14,'2.사회적인구 행정구역별 집계'!$C$6:$M$73,5,FALSE)))</f>
        <v>0</v>
      </c>
      <c r="S14" s="114">
        <f>IF(ISERROR(VLOOKUP($D14,'2.사회적인구 행정구역별 집계'!$C$6:$M$73,2,FALSE)),0,(VLOOKUP($D14,'2.사회적인구 행정구역별 집계'!$C$6:$M$73,11,FALSE)-VLOOKUP($D14,'2.사회적인구 행정구역별 집계'!$C$6:$M$73,6,FALSE)))</f>
        <v>0</v>
      </c>
      <c r="T14" s="160">
        <f t="shared" si="8"/>
        <v>218</v>
      </c>
      <c r="U14" s="160">
        <f t="shared" si="9"/>
        <v>215</v>
      </c>
      <c r="V14" s="160">
        <f t="shared" si="10"/>
        <v>213</v>
      </c>
      <c r="W14" s="160">
        <f t="shared" si="11"/>
        <v>218</v>
      </c>
      <c r="X14" s="160">
        <f t="shared" si="12"/>
        <v>222</v>
      </c>
    </row>
    <row r="15" spans="1:26" ht="15.95" customHeight="1">
      <c r="A15" s="282"/>
      <c r="B15" s="230"/>
      <c r="C15" s="103" t="s">
        <v>803</v>
      </c>
      <c r="D15" s="105" t="s">
        <v>558</v>
      </c>
      <c r="E15" s="160">
        <f>VLOOKUP($D15,'[7]급수계통별장래인구(출x)'!$C$5:$I$491,2,FALSE)</f>
        <v>707</v>
      </c>
      <c r="F15" s="160">
        <f>VLOOKUP($D15,'[7]급수계통별장래인구(출x)'!$C$5:$I$491,4,FALSE)</f>
        <v>715</v>
      </c>
      <c r="G15" s="160">
        <f>VLOOKUP($D15,'[7]급수계통별장래인구(출x)'!$C$5:$I$491,5,FALSE)</f>
        <v>730</v>
      </c>
      <c r="H15" s="160">
        <f>VLOOKUP($D15,'[7]급수계통별장래인구(출x)'!$C$5:$I$491,6,FALSE)</f>
        <v>747</v>
      </c>
      <c r="I15" s="160">
        <f>VLOOKUP($D15,'[7]급수계통별장래인구(출x)'!$C$5:$I$491,7,FALSE)</f>
        <v>760</v>
      </c>
      <c r="J15" s="114">
        <f>ROUND(O$5*'[7]급수계통별장래인구(출x)'!$E13,0)</f>
        <v>0</v>
      </c>
      <c r="K15" s="114">
        <f>ROUND(P$5*'[7]급수계통별장래인구(출x)'!$E13,0)</f>
        <v>18</v>
      </c>
      <c r="L15" s="114">
        <f>ROUND(Q$5*'[7]급수계통별장래인구(출x)'!$E13,0)</f>
        <v>40</v>
      </c>
      <c r="M15" s="114">
        <f>ROUND(R$5*'[7]급수계통별장래인구(출x)'!$E13,0)</f>
        <v>40</v>
      </c>
      <c r="N15" s="114">
        <f>ROUND(S$5*'[7]급수계통별장래인구(출x)'!$E13,0)</f>
        <v>40</v>
      </c>
      <c r="O15" s="114">
        <f>IF(ISERROR((VLOOKUP($D15,'2.사회적인구 행정구역별 집계'!$C$6:$M$73,7,FALSE)-VLOOKUP($D15,'2.사회적인구 행정구역별 집계'!$C$6:$M$73,2,FALSE))),0,(VLOOKUP($D15,'2.사회적인구 행정구역별 집계'!$C$6:$M$73,7,FALSE)-VLOOKUP($D15,'2.사회적인구 행정구역별 집계'!$C$6:$M$73,2,FALSE)))</f>
        <v>0</v>
      </c>
      <c r="P15" s="114">
        <f>IF(ISERROR(VLOOKUP($D15,'2.사회적인구 행정구역별 집계'!$C$6:$M$73,2,FALSE)),0,(VLOOKUP($D15,'2.사회적인구 행정구역별 집계'!$C$6:$M$73,8,FALSE)-VLOOKUP($D15,'2.사회적인구 행정구역별 집계'!$C$6:$M$73,3,FALSE)))</f>
        <v>9</v>
      </c>
      <c r="Q15" s="114">
        <f>IF(ISERROR(VLOOKUP($D15,'2.사회적인구 행정구역별 집계'!$C$6:$M$73,2,FALSE)),0,(VLOOKUP($D15,'2.사회적인구 행정구역별 집계'!$C$6:$M$73,9,FALSE)-VLOOKUP($D15,'2.사회적인구 행정구역별 집계'!$C$6:$M$73,4,FALSE)))</f>
        <v>27</v>
      </c>
      <c r="R15" s="114">
        <f>IF(ISERROR(VLOOKUP($D15,'2.사회적인구 행정구역별 집계'!$C$6:$M$73,2,FALSE)),0,(VLOOKUP($D15,'2.사회적인구 행정구역별 집계'!$C$6:$M$73,10,FALSE)-VLOOKUP($D15,'2.사회적인구 행정구역별 집계'!$C$6:$M$73,5,FALSE)))</f>
        <v>27</v>
      </c>
      <c r="S15" s="114">
        <f>IF(ISERROR(VLOOKUP($D15,'2.사회적인구 행정구역별 집계'!$C$6:$M$73,2,FALSE)),0,(VLOOKUP($D15,'2.사회적인구 행정구역별 집계'!$C$6:$M$73,11,FALSE)-VLOOKUP($D15,'2.사회적인구 행정구역별 집계'!$C$6:$M$73,6,FALSE)))</f>
        <v>27</v>
      </c>
      <c r="T15" s="160">
        <f t="shared" si="8"/>
        <v>707</v>
      </c>
      <c r="U15" s="160">
        <f t="shared" si="9"/>
        <v>706</v>
      </c>
      <c r="V15" s="160">
        <f t="shared" si="10"/>
        <v>717</v>
      </c>
      <c r="W15" s="160">
        <f t="shared" si="11"/>
        <v>734</v>
      </c>
      <c r="X15" s="160">
        <f t="shared" si="12"/>
        <v>747</v>
      </c>
    </row>
    <row r="16" spans="1:26" ht="15.95" customHeight="1">
      <c r="A16" s="282"/>
      <c r="B16" s="230"/>
      <c r="C16" s="103" t="s">
        <v>803</v>
      </c>
      <c r="D16" s="105" t="s">
        <v>559</v>
      </c>
      <c r="E16" s="160">
        <f>VLOOKUP($D16,'[7]급수계통별장래인구(출x)'!$C$5:$I$491,2,FALSE)</f>
        <v>276</v>
      </c>
      <c r="F16" s="160">
        <f>VLOOKUP($D16,'[7]급수계통별장래인구(출x)'!$C$5:$I$491,4,FALSE)</f>
        <v>279</v>
      </c>
      <c r="G16" s="160">
        <f>VLOOKUP($D16,'[7]급수계통별장래인구(출x)'!$C$5:$I$491,5,FALSE)</f>
        <v>285</v>
      </c>
      <c r="H16" s="160">
        <f>VLOOKUP($D16,'[7]급수계통별장래인구(출x)'!$C$5:$I$491,6,FALSE)</f>
        <v>292</v>
      </c>
      <c r="I16" s="160">
        <f>VLOOKUP($D16,'[7]급수계통별장래인구(출x)'!$C$5:$I$491,7,FALSE)</f>
        <v>297</v>
      </c>
      <c r="J16" s="114">
        <f>ROUND(O$5*'[7]급수계통별장래인구(출x)'!$E14,0)</f>
        <v>0</v>
      </c>
      <c r="K16" s="114">
        <f>ROUND(P$5*'[7]급수계통별장래인구(출x)'!$E14,0)</f>
        <v>7</v>
      </c>
      <c r="L16" s="114">
        <f>ROUND(Q$5*'[7]급수계통별장래인구(출x)'!$E14,0)</f>
        <v>16</v>
      </c>
      <c r="M16" s="114">
        <f>ROUND(R$5*'[7]급수계통별장래인구(출x)'!$E14,0)</f>
        <v>16</v>
      </c>
      <c r="N16" s="114">
        <f>ROUND(S$5*'[7]급수계통별장래인구(출x)'!$E14,0)</f>
        <v>16</v>
      </c>
      <c r="O16" s="114">
        <f>IF(ISERROR((VLOOKUP($D16,'2.사회적인구 행정구역별 집계'!$C$6:$M$73,7,FALSE)-VLOOKUP($D16,'2.사회적인구 행정구역별 집계'!$C$6:$M$73,2,FALSE))),0,(VLOOKUP($D16,'2.사회적인구 행정구역별 집계'!$C$6:$M$73,7,FALSE)-VLOOKUP($D16,'2.사회적인구 행정구역별 집계'!$C$6:$M$73,2,FALSE)))</f>
        <v>0</v>
      </c>
      <c r="P16" s="114">
        <f>IF(ISERROR(VLOOKUP($D16,'2.사회적인구 행정구역별 집계'!$C$6:$M$73,2,FALSE)),0,(VLOOKUP($D16,'2.사회적인구 행정구역별 집계'!$C$6:$M$73,8,FALSE)-VLOOKUP($D16,'2.사회적인구 행정구역별 집계'!$C$6:$M$73,3,FALSE)))</f>
        <v>9</v>
      </c>
      <c r="Q16" s="114">
        <f>IF(ISERROR(VLOOKUP($D16,'2.사회적인구 행정구역별 집계'!$C$6:$M$73,2,FALSE)),0,(VLOOKUP($D16,'2.사회적인구 행정구역별 집계'!$C$6:$M$73,9,FALSE)-VLOOKUP($D16,'2.사회적인구 행정구역별 집계'!$C$6:$M$73,4,FALSE)))</f>
        <v>27</v>
      </c>
      <c r="R16" s="114">
        <f>IF(ISERROR(VLOOKUP($D16,'2.사회적인구 행정구역별 집계'!$C$6:$M$73,2,FALSE)),0,(VLOOKUP($D16,'2.사회적인구 행정구역별 집계'!$C$6:$M$73,10,FALSE)-VLOOKUP($D16,'2.사회적인구 행정구역별 집계'!$C$6:$M$73,5,FALSE)))</f>
        <v>27</v>
      </c>
      <c r="S16" s="114">
        <f>IF(ISERROR(VLOOKUP($D16,'2.사회적인구 행정구역별 집계'!$C$6:$M$73,2,FALSE)),0,(VLOOKUP($D16,'2.사회적인구 행정구역별 집계'!$C$6:$M$73,11,FALSE)-VLOOKUP($D16,'2.사회적인구 행정구역별 집계'!$C$6:$M$73,6,FALSE)))</f>
        <v>27</v>
      </c>
      <c r="T16" s="160">
        <f t="shared" si="8"/>
        <v>276</v>
      </c>
      <c r="U16" s="160">
        <f t="shared" si="9"/>
        <v>281</v>
      </c>
      <c r="V16" s="160">
        <f t="shared" si="10"/>
        <v>296</v>
      </c>
      <c r="W16" s="160">
        <f t="shared" si="11"/>
        <v>303</v>
      </c>
      <c r="X16" s="160">
        <f t="shared" si="12"/>
        <v>308</v>
      </c>
    </row>
    <row r="17" spans="1:24" ht="15.95" customHeight="1">
      <c r="A17" s="282"/>
      <c r="B17" s="230"/>
      <c r="C17" s="103" t="s">
        <v>803</v>
      </c>
      <c r="D17" s="105" t="s">
        <v>560</v>
      </c>
      <c r="E17" s="160">
        <f>VLOOKUP($D17,'[7]급수계통별장래인구(출x)'!$C$5:$I$491,2,FALSE)</f>
        <v>1179</v>
      </c>
      <c r="F17" s="160">
        <f>VLOOKUP($D17,'[7]급수계통별장래인구(출x)'!$C$5:$I$491,4,FALSE)</f>
        <v>1193</v>
      </c>
      <c r="G17" s="160">
        <f>VLOOKUP($D17,'[7]급수계통별장래인구(출x)'!$C$5:$I$491,5,FALSE)</f>
        <v>1218</v>
      </c>
      <c r="H17" s="160">
        <f>VLOOKUP($D17,'[7]급수계통별장래인구(출x)'!$C$5:$I$491,6,FALSE)</f>
        <v>1245</v>
      </c>
      <c r="I17" s="160">
        <f>VLOOKUP($D17,'[7]급수계통별장래인구(출x)'!$C$5:$I$491,7,FALSE)</f>
        <v>1267</v>
      </c>
      <c r="J17" s="114">
        <f>ROUND(O$5*'[7]급수계통별장래인구(출x)'!$E15,0)</f>
        <v>0</v>
      </c>
      <c r="K17" s="114">
        <f>ROUND(P$5*'[7]급수계통별장래인구(출x)'!$E15,0)</f>
        <v>30</v>
      </c>
      <c r="L17" s="114">
        <f>ROUND(Q$5*'[7]급수계통별장래인구(출x)'!$E15,0)</f>
        <v>67</v>
      </c>
      <c r="M17" s="114">
        <f>ROUND(R$5*'[7]급수계통별장래인구(출x)'!$E15,0)</f>
        <v>67</v>
      </c>
      <c r="N17" s="114">
        <f>ROUND(S$5*'[7]급수계통별장래인구(출x)'!$E15,0)</f>
        <v>67</v>
      </c>
      <c r="O17" s="114">
        <f>IF(ISERROR((VLOOKUP($D17,'2.사회적인구 행정구역별 집계'!$C$6:$M$73,7,FALSE)-VLOOKUP($D17,'2.사회적인구 행정구역별 집계'!$C$6:$M$73,2,FALSE))),0,(VLOOKUP($D17,'2.사회적인구 행정구역별 집계'!$C$6:$M$73,7,FALSE)-VLOOKUP($D17,'2.사회적인구 행정구역별 집계'!$C$6:$M$73,2,FALSE)))</f>
        <v>0</v>
      </c>
      <c r="P17" s="114">
        <f>IF(ISERROR(VLOOKUP($D17,'2.사회적인구 행정구역별 집계'!$C$6:$M$73,2,FALSE)),0,(VLOOKUP($D17,'2.사회적인구 행정구역별 집계'!$C$6:$M$73,8,FALSE)-VLOOKUP($D17,'2.사회적인구 행정구역별 집계'!$C$6:$M$73,3,FALSE)))</f>
        <v>9</v>
      </c>
      <c r="Q17" s="114">
        <f>IF(ISERROR(VLOOKUP($D17,'2.사회적인구 행정구역별 집계'!$C$6:$M$73,2,FALSE)),0,(VLOOKUP($D17,'2.사회적인구 행정구역별 집계'!$C$6:$M$73,9,FALSE)-VLOOKUP($D17,'2.사회적인구 행정구역별 집계'!$C$6:$M$73,4,FALSE)))</f>
        <v>27</v>
      </c>
      <c r="R17" s="114">
        <f>IF(ISERROR(VLOOKUP($D17,'2.사회적인구 행정구역별 집계'!$C$6:$M$73,2,FALSE)),0,(VLOOKUP($D17,'2.사회적인구 행정구역별 집계'!$C$6:$M$73,10,FALSE)-VLOOKUP($D17,'2.사회적인구 행정구역별 집계'!$C$6:$M$73,5,FALSE)))</f>
        <v>27</v>
      </c>
      <c r="S17" s="114">
        <f>IF(ISERROR(VLOOKUP($D17,'2.사회적인구 행정구역별 집계'!$C$6:$M$73,2,FALSE)),0,(VLOOKUP($D17,'2.사회적인구 행정구역별 집계'!$C$6:$M$73,11,FALSE)-VLOOKUP($D17,'2.사회적인구 행정구역별 집계'!$C$6:$M$73,6,FALSE)))</f>
        <v>27</v>
      </c>
      <c r="T17" s="160">
        <f t="shared" si="8"/>
        <v>1179</v>
      </c>
      <c r="U17" s="160">
        <f t="shared" si="9"/>
        <v>1172</v>
      </c>
      <c r="V17" s="160">
        <f t="shared" si="10"/>
        <v>1178</v>
      </c>
      <c r="W17" s="160">
        <f t="shared" si="11"/>
        <v>1205</v>
      </c>
      <c r="X17" s="160">
        <f t="shared" si="12"/>
        <v>1227</v>
      </c>
    </row>
    <row r="18" spans="1:24" ht="15.95" customHeight="1">
      <c r="A18" s="282"/>
      <c r="B18" s="230"/>
      <c r="C18" s="103" t="s">
        <v>803</v>
      </c>
      <c r="D18" s="105" t="s">
        <v>561</v>
      </c>
      <c r="E18" s="160">
        <f>VLOOKUP($D18,'[7]급수계통별장래인구(출x)'!$C$5:$I$491,2,FALSE)</f>
        <v>2076</v>
      </c>
      <c r="F18" s="160">
        <f>VLOOKUP($D18,'[7]급수계통별장래인구(출x)'!$C$5:$I$491,4,FALSE)</f>
        <v>2100</v>
      </c>
      <c r="G18" s="160">
        <f>VLOOKUP($D18,'[7]급수계통별장래인구(출x)'!$C$5:$I$491,5,FALSE)</f>
        <v>2144</v>
      </c>
      <c r="H18" s="160">
        <f>VLOOKUP($D18,'[7]급수계통별장래인구(출x)'!$C$5:$I$491,6,FALSE)</f>
        <v>2193</v>
      </c>
      <c r="I18" s="160">
        <f>VLOOKUP($D18,'[7]급수계통별장래인구(출x)'!$C$5:$I$491,7,FALSE)</f>
        <v>2230</v>
      </c>
      <c r="J18" s="114">
        <f>ROUND(O$5*'[7]급수계통별장래인구(출x)'!$E16,0)</f>
        <v>0</v>
      </c>
      <c r="K18" s="114">
        <f>ROUND(P$5*'[7]급수계통별장래인구(출x)'!$E16,0)</f>
        <v>53</v>
      </c>
      <c r="L18" s="114">
        <f>ROUND(Q$5*'[7]급수계통별장래인구(출x)'!$E16,0)</f>
        <v>118</v>
      </c>
      <c r="M18" s="114">
        <f>ROUND(R$5*'[7]급수계통별장래인구(출x)'!$E16,0)</f>
        <v>118</v>
      </c>
      <c r="N18" s="114">
        <f>ROUND(S$5*'[7]급수계통별장래인구(출x)'!$E16,0)</f>
        <v>118</v>
      </c>
      <c r="O18" s="114">
        <f>IF(ISERROR((VLOOKUP($D18,'2.사회적인구 행정구역별 집계'!$C$6:$M$73,7,FALSE)-VLOOKUP($D18,'2.사회적인구 행정구역별 집계'!$C$6:$M$73,2,FALSE))),0,(VLOOKUP($D18,'2.사회적인구 행정구역별 집계'!$C$6:$M$73,7,FALSE)-VLOOKUP($D18,'2.사회적인구 행정구역별 집계'!$C$6:$M$73,2,FALSE)))</f>
        <v>0</v>
      </c>
      <c r="P18" s="114">
        <f>IF(ISERROR(VLOOKUP($D18,'2.사회적인구 행정구역별 집계'!$C$6:$M$73,2,FALSE)),0,(VLOOKUP($D18,'2.사회적인구 행정구역별 집계'!$C$6:$M$73,8,FALSE)-VLOOKUP($D18,'2.사회적인구 행정구역별 집계'!$C$6:$M$73,3,FALSE)))</f>
        <v>9</v>
      </c>
      <c r="Q18" s="114">
        <f>IF(ISERROR(VLOOKUP($D18,'2.사회적인구 행정구역별 집계'!$C$6:$M$73,2,FALSE)),0,(VLOOKUP($D18,'2.사회적인구 행정구역별 집계'!$C$6:$M$73,9,FALSE)-VLOOKUP($D18,'2.사회적인구 행정구역별 집계'!$C$6:$M$73,4,FALSE)))</f>
        <v>27</v>
      </c>
      <c r="R18" s="114">
        <f>IF(ISERROR(VLOOKUP($D18,'2.사회적인구 행정구역별 집계'!$C$6:$M$73,2,FALSE)),0,(VLOOKUP($D18,'2.사회적인구 행정구역별 집계'!$C$6:$M$73,10,FALSE)-VLOOKUP($D18,'2.사회적인구 행정구역별 집계'!$C$6:$M$73,5,FALSE)))</f>
        <v>27</v>
      </c>
      <c r="S18" s="114">
        <f>IF(ISERROR(VLOOKUP($D18,'2.사회적인구 행정구역별 집계'!$C$6:$M$73,2,FALSE)),0,(VLOOKUP($D18,'2.사회적인구 행정구역별 집계'!$C$6:$M$73,11,FALSE)-VLOOKUP($D18,'2.사회적인구 행정구역별 집계'!$C$6:$M$73,6,FALSE)))</f>
        <v>27</v>
      </c>
      <c r="T18" s="160">
        <f t="shared" si="8"/>
        <v>2076</v>
      </c>
      <c r="U18" s="160">
        <f t="shared" si="9"/>
        <v>2056</v>
      </c>
      <c r="V18" s="160">
        <f t="shared" si="10"/>
        <v>2053</v>
      </c>
      <c r="W18" s="160">
        <f t="shared" si="11"/>
        <v>2102</v>
      </c>
      <c r="X18" s="160">
        <f t="shared" si="12"/>
        <v>2139</v>
      </c>
    </row>
    <row r="19" spans="1:24" ht="15.95" customHeight="1">
      <c r="A19" s="282"/>
      <c r="B19" s="230"/>
      <c r="C19" s="103" t="s">
        <v>803</v>
      </c>
      <c r="D19" s="105" t="s">
        <v>562</v>
      </c>
      <c r="E19" s="160">
        <f>VLOOKUP($D19,'[7]급수계통별장래인구(출x)'!$C$5:$I$491,2,FALSE)</f>
        <v>656</v>
      </c>
      <c r="F19" s="160">
        <f>VLOOKUP($D19,'[7]급수계통별장래인구(출x)'!$C$5:$I$491,4,FALSE)</f>
        <v>664</v>
      </c>
      <c r="G19" s="160">
        <f>VLOOKUP($D19,'[7]급수계통별장래인구(출x)'!$C$5:$I$491,5,FALSE)</f>
        <v>678</v>
      </c>
      <c r="H19" s="160">
        <f>VLOOKUP($D19,'[7]급수계통별장래인구(출x)'!$C$5:$I$491,6,FALSE)</f>
        <v>693</v>
      </c>
      <c r="I19" s="160">
        <f>VLOOKUP($D19,'[7]급수계통별장래인구(출x)'!$C$5:$I$491,7,FALSE)</f>
        <v>705</v>
      </c>
      <c r="J19" s="114">
        <f>ROUND(O$5*'[7]급수계통별장래인구(출x)'!$E17,0)</f>
        <v>0</v>
      </c>
      <c r="K19" s="114">
        <f>ROUND(P$5*'[7]급수계통별장래인구(출x)'!$E17,0)</f>
        <v>17</v>
      </c>
      <c r="L19" s="114">
        <f>ROUND(Q$5*'[7]급수계통별장래인구(출x)'!$E17,0)</f>
        <v>37</v>
      </c>
      <c r="M19" s="114">
        <f>ROUND(R$5*'[7]급수계통별장래인구(출x)'!$E17,0)</f>
        <v>37</v>
      </c>
      <c r="N19" s="114">
        <f>ROUND(S$5*'[7]급수계통별장래인구(출x)'!$E17,0)</f>
        <v>37</v>
      </c>
      <c r="O19" s="114">
        <f>IF(ISERROR((VLOOKUP($D19,'2.사회적인구 행정구역별 집계'!$C$6:$M$73,7,FALSE)-VLOOKUP($D19,'2.사회적인구 행정구역별 집계'!$C$6:$M$73,2,FALSE))),0,(VLOOKUP($D19,'2.사회적인구 행정구역별 집계'!$C$6:$M$73,7,FALSE)-VLOOKUP($D19,'2.사회적인구 행정구역별 집계'!$C$6:$M$73,2,FALSE)))</f>
        <v>0</v>
      </c>
      <c r="P19" s="114">
        <f>IF(ISERROR(VLOOKUP($D19,'2.사회적인구 행정구역별 집계'!$C$6:$M$73,2,FALSE)),0,(VLOOKUP($D19,'2.사회적인구 행정구역별 집계'!$C$6:$M$73,8,FALSE)-VLOOKUP($D19,'2.사회적인구 행정구역별 집계'!$C$6:$M$73,3,FALSE)))</f>
        <v>9</v>
      </c>
      <c r="Q19" s="114">
        <f>IF(ISERROR(VLOOKUP($D19,'2.사회적인구 행정구역별 집계'!$C$6:$M$73,2,FALSE)),0,(VLOOKUP($D19,'2.사회적인구 행정구역별 집계'!$C$6:$M$73,9,FALSE)-VLOOKUP($D19,'2.사회적인구 행정구역별 집계'!$C$6:$M$73,4,FALSE)))</f>
        <v>27</v>
      </c>
      <c r="R19" s="114">
        <f>IF(ISERROR(VLOOKUP($D19,'2.사회적인구 행정구역별 집계'!$C$6:$M$73,2,FALSE)),0,(VLOOKUP($D19,'2.사회적인구 행정구역별 집계'!$C$6:$M$73,10,FALSE)-VLOOKUP($D19,'2.사회적인구 행정구역별 집계'!$C$6:$M$73,5,FALSE)))</f>
        <v>27</v>
      </c>
      <c r="S19" s="114">
        <f>IF(ISERROR(VLOOKUP($D19,'2.사회적인구 행정구역별 집계'!$C$6:$M$73,2,FALSE)),0,(VLOOKUP($D19,'2.사회적인구 행정구역별 집계'!$C$6:$M$73,11,FALSE)-VLOOKUP($D19,'2.사회적인구 행정구역별 집계'!$C$6:$M$73,6,FALSE)))</f>
        <v>27</v>
      </c>
      <c r="T19" s="160">
        <f t="shared" si="8"/>
        <v>656</v>
      </c>
      <c r="U19" s="160">
        <f t="shared" si="9"/>
        <v>656</v>
      </c>
      <c r="V19" s="160">
        <f t="shared" si="10"/>
        <v>668</v>
      </c>
      <c r="W19" s="160">
        <f t="shared" si="11"/>
        <v>683</v>
      </c>
      <c r="X19" s="160">
        <f t="shared" si="12"/>
        <v>695</v>
      </c>
    </row>
    <row r="20" spans="1:24" ht="15.95" customHeight="1">
      <c r="A20" s="282"/>
      <c r="B20" s="230"/>
      <c r="C20" s="103" t="s">
        <v>803</v>
      </c>
      <c r="D20" s="105" t="s">
        <v>563</v>
      </c>
      <c r="E20" s="160">
        <f>VLOOKUP($D20,'[7]급수계통별장래인구(출x)'!$C$5:$I$491,2,FALSE)</f>
        <v>420</v>
      </c>
      <c r="F20" s="160">
        <f>VLOOKUP($D20,'[7]급수계통별장래인구(출x)'!$C$5:$I$491,4,FALSE)</f>
        <v>425</v>
      </c>
      <c r="G20" s="160">
        <f>VLOOKUP($D20,'[7]급수계통별장래인구(출x)'!$C$5:$I$491,5,FALSE)</f>
        <v>434</v>
      </c>
      <c r="H20" s="160">
        <f>VLOOKUP($D20,'[7]급수계통별장래인구(출x)'!$C$5:$I$491,6,FALSE)</f>
        <v>444</v>
      </c>
      <c r="I20" s="160">
        <f>VLOOKUP($D20,'[7]급수계통별장래인구(출x)'!$C$5:$I$491,7,FALSE)</f>
        <v>451</v>
      </c>
      <c r="J20" s="114">
        <f>ROUND(O$5*'[7]급수계통별장래인구(출x)'!$E18,0)</f>
        <v>0</v>
      </c>
      <c r="K20" s="114">
        <f>ROUND(P$5*'[7]급수계통별장래인구(출x)'!$E18,0)</f>
        <v>11</v>
      </c>
      <c r="L20" s="114">
        <f>ROUND(Q$5*'[7]급수계통별장래인구(출x)'!$E18,0)</f>
        <v>24</v>
      </c>
      <c r="M20" s="114">
        <f>ROUND(R$5*'[7]급수계통별장래인구(출x)'!$E18,0)</f>
        <v>24</v>
      </c>
      <c r="N20" s="114">
        <f>ROUND(S$5*'[7]급수계통별장래인구(출x)'!$E18,0)</f>
        <v>24</v>
      </c>
      <c r="O20" s="114">
        <f>IF(ISERROR((VLOOKUP($D20,'2.사회적인구 행정구역별 집계'!$C$6:$M$73,7,FALSE)-VLOOKUP($D20,'2.사회적인구 행정구역별 집계'!$C$6:$M$73,2,FALSE))),0,(VLOOKUP($D20,'2.사회적인구 행정구역별 집계'!$C$6:$M$73,7,FALSE)-VLOOKUP($D20,'2.사회적인구 행정구역별 집계'!$C$6:$M$73,2,FALSE)))</f>
        <v>0</v>
      </c>
      <c r="P20" s="114">
        <f>IF(ISERROR(VLOOKUP($D20,'2.사회적인구 행정구역별 집계'!$C$6:$M$73,2,FALSE)),0,(VLOOKUP($D20,'2.사회적인구 행정구역별 집계'!$C$6:$M$73,8,FALSE)-VLOOKUP($D20,'2.사회적인구 행정구역별 집계'!$C$6:$M$73,3,FALSE)))</f>
        <v>9</v>
      </c>
      <c r="Q20" s="114">
        <f>IF(ISERROR(VLOOKUP($D20,'2.사회적인구 행정구역별 집계'!$C$6:$M$73,2,FALSE)),0,(VLOOKUP($D20,'2.사회적인구 행정구역별 집계'!$C$6:$M$73,9,FALSE)-VLOOKUP($D20,'2.사회적인구 행정구역별 집계'!$C$6:$M$73,4,FALSE)))</f>
        <v>27</v>
      </c>
      <c r="R20" s="114">
        <f>IF(ISERROR(VLOOKUP($D20,'2.사회적인구 행정구역별 집계'!$C$6:$M$73,2,FALSE)),0,(VLOOKUP($D20,'2.사회적인구 행정구역별 집계'!$C$6:$M$73,10,FALSE)-VLOOKUP($D20,'2.사회적인구 행정구역별 집계'!$C$6:$M$73,5,FALSE)))</f>
        <v>27</v>
      </c>
      <c r="S20" s="114">
        <f>IF(ISERROR(VLOOKUP($D20,'2.사회적인구 행정구역별 집계'!$C$6:$M$73,2,FALSE)),0,(VLOOKUP($D20,'2.사회적인구 행정구역별 집계'!$C$6:$M$73,11,FALSE)-VLOOKUP($D20,'2.사회적인구 행정구역별 집계'!$C$6:$M$73,6,FALSE)))</f>
        <v>27</v>
      </c>
      <c r="T20" s="160">
        <f t="shared" si="8"/>
        <v>420</v>
      </c>
      <c r="U20" s="160">
        <f t="shared" si="9"/>
        <v>423</v>
      </c>
      <c r="V20" s="160">
        <f t="shared" si="10"/>
        <v>437</v>
      </c>
      <c r="W20" s="160">
        <f t="shared" si="11"/>
        <v>447</v>
      </c>
      <c r="X20" s="160">
        <f t="shared" si="12"/>
        <v>454</v>
      </c>
    </row>
    <row r="21" spans="1:24" ht="15.95" customHeight="1">
      <c r="A21" s="282"/>
      <c r="B21" s="230"/>
      <c r="C21" s="103" t="s">
        <v>803</v>
      </c>
      <c r="D21" s="105" t="s">
        <v>564</v>
      </c>
      <c r="E21" s="160">
        <f>VLOOKUP($D21,'[7]급수계통별장래인구(출x)'!$C$5:$I$491,2,FALSE)</f>
        <v>1448</v>
      </c>
      <c r="F21" s="160">
        <f>VLOOKUP($D21,'[7]급수계통별장래인구(출x)'!$C$5:$I$491,4,FALSE)</f>
        <v>1465</v>
      </c>
      <c r="G21" s="160">
        <f>VLOOKUP($D21,'[7]급수계통별장래인구(출x)'!$C$5:$I$491,5,FALSE)</f>
        <v>1496</v>
      </c>
      <c r="H21" s="160">
        <f>VLOOKUP($D21,'[7]급수계통별장래인구(출x)'!$C$5:$I$491,6,FALSE)</f>
        <v>1529</v>
      </c>
      <c r="I21" s="160">
        <f>VLOOKUP($D21,'[7]급수계통별장래인구(출x)'!$C$5:$I$491,7,FALSE)</f>
        <v>1556</v>
      </c>
      <c r="J21" s="114">
        <f>ROUND(O$5*'[7]급수계통별장래인구(출x)'!$E19,0)</f>
        <v>0</v>
      </c>
      <c r="K21" s="114">
        <f>ROUND(P$5*'[7]급수계통별장래인구(출x)'!$E19,0)</f>
        <v>37</v>
      </c>
      <c r="L21" s="114">
        <f>ROUND(Q$5*'[7]급수계통별장래인구(출x)'!$E19,0)</f>
        <v>83</v>
      </c>
      <c r="M21" s="114">
        <f>ROUND(R$5*'[7]급수계통별장래인구(출x)'!$E19,0)</f>
        <v>83</v>
      </c>
      <c r="N21" s="114">
        <f>ROUND(S$5*'[7]급수계통별장래인구(출x)'!$E19,0)</f>
        <v>83</v>
      </c>
      <c r="O21" s="114">
        <f>IF(ISERROR((VLOOKUP($D21,'2.사회적인구 행정구역별 집계'!$C$6:$M$73,7,FALSE)-VLOOKUP($D21,'2.사회적인구 행정구역별 집계'!$C$6:$M$73,2,FALSE))),0,(VLOOKUP($D21,'2.사회적인구 행정구역별 집계'!$C$6:$M$73,7,FALSE)-VLOOKUP($D21,'2.사회적인구 행정구역별 집계'!$C$6:$M$73,2,FALSE)))</f>
        <v>0</v>
      </c>
      <c r="P21" s="114">
        <f>IF(ISERROR(VLOOKUP($D21,'2.사회적인구 행정구역별 집계'!$C$6:$M$73,2,FALSE)),0,(VLOOKUP($D21,'2.사회적인구 행정구역별 집계'!$C$6:$M$73,8,FALSE)-VLOOKUP($D21,'2.사회적인구 행정구역별 집계'!$C$6:$M$73,3,FALSE)))</f>
        <v>9</v>
      </c>
      <c r="Q21" s="114">
        <f>IF(ISERROR(VLOOKUP($D21,'2.사회적인구 행정구역별 집계'!$C$6:$M$73,2,FALSE)),0,(VLOOKUP($D21,'2.사회적인구 행정구역별 집계'!$C$6:$M$73,9,FALSE)-VLOOKUP($D21,'2.사회적인구 행정구역별 집계'!$C$6:$M$73,4,FALSE)))</f>
        <v>27</v>
      </c>
      <c r="R21" s="114">
        <f>IF(ISERROR(VLOOKUP($D21,'2.사회적인구 행정구역별 집계'!$C$6:$M$73,2,FALSE)),0,(VLOOKUP($D21,'2.사회적인구 행정구역별 집계'!$C$6:$M$73,10,FALSE)-VLOOKUP($D21,'2.사회적인구 행정구역별 집계'!$C$6:$M$73,5,FALSE)))</f>
        <v>27</v>
      </c>
      <c r="S21" s="114">
        <f>IF(ISERROR(VLOOKUP($D21,'2.사회적인구 행정구역별 집계'!$C$6:$M$73,2,FALSE)),0,(VLOOKUP($D21,'2.사회적인구 행정구역별 집계'!$C$6:$M$73,11,FALSE)-VLOOKUP($D21,'2.사회적인구 행정구역별 집계'!$C$6:$M$73,6,FALSE)))</f>
        <v>27</v>
      </c>
      <c r="T21" s="160">
        <f t="shared" si="8"/>
        <v>1448</v>
      </c>
      <c r="U21" s="160">
        <f t="shared" si="9"/>
        <v>1437</v>
      </c>
      <c r="V21" s="160">
        <f t="shared" si="10"/>
        <v>1440</v>
      </c>
      <c r="W21" s="160">
        <f t="shared" si="11"/>
        <v>1473</v>
      </c>
      <c r="X21" s="160">
        <f t="shared" si="12"/>
        <v>1500</v>
      </c>
    </row>
    <row r="22" spans="1:24" ht="15.95" customHeight="1">
      <c r="A22" s="282"/>
      <c r="B22" s="230"/>
      <c r="C22" s="103" t="s">
        <v>803</v>
      </c>
      <c r="D22" s="105" t="s">
        <v>565</v>
      </c>
      <c r="E22" s="160">
        <f>VLOOKUP($D22,'[7]급수계통별장래인구(출x)'!$C$5:$I$491,2,FALSE)</f>
        <v>870</v>
      </c>
      <c r="F22" s="160">
        <f>VLOOKUP($D22,'[7]급수계통별장래인구(출x)'!$C$5:$I$491,4,FALSE)</f>
        <v>880</v>
      </c>
      <c r="G22" s="160">
        <f>VLOOKUP($D22,'[7]급수계통별장래인구(출x)'!$C$5:$I$491,5,FALSE)</f>
        <v>899</v>
      </c>
      <c r="H22" s="160">
        <f>VLOOKUP($D22,'[7]급수계통별장래인구(출x)'!$C$5:$I$491,6,FALSE)</f>
        <v>919</v>
      </c>
      <c r="I22" s="160">
        <f>VLOOKUP($D22,'[7]급수계통별장래인구(출x)'!$C$5:$I$491,7,FALSE)</f>
        <v>935</v>
      </c>
      <c r="J22" s="114">
        <f>ROUND(O$5*'[7]급수계통별장래인구(출x)'!$E20,0)</f>
        <v>0</v>
      </c>
      <c r="K22" s="114">
        <f>ROUND(P$5*'[7]급수계통별장래인구(출x)'!$E20,0)</f>
        <v>22</v>
      </c>
      <c r="L22" s="114">
        <f>ROUND(Q$5*'[7]급수계통별장래인구(출x)'!$E20,0)</f>
        <v>50</v>
      </c>
      <c r="M22" s="114">
        <f>ROUND(R$5*'[7]급수계통별장래인구(출x)'!$E20,0)</f>
        <v>50</v>
      </c>
      <c r="N22" s="114">
        <f>ROUND(S$5*'[7]급수계통별장래인구(출x)'!$E20,0)</f>
        <v>50</v>
      </c>
      <c r="O22" s="114">
        <f>IF(ISERROR((VLOOKUP($D22,'2.사회적인구 행정구역별 집계'!$C$6:$M$73,7,FALSE)-VLOOKUP($D22,'2.사회적인구 행정구역별 집계'!$C$6:$M$73,2,FALSE))),0,(VLOOKUP($D22,'2.사회적인구 행정구역별 집계'!$C$6:$M$73,7,FALSE)-VLOOKUP($D22,'2.사회적인구 행정구역별 집계'!$C$6:$M$73,2,FALSE)))</f>
        <v>0</v>
      </c>
      <c r="P22" s="114">
        <f>IF(ISERROR(VLOOKUP($D22,'2.사회적인구 행정구역별 집계'!$C$6:$M$73,2,FALSE)),0,(VLOOKUP($D22,'2.사회적인구 행정구역별 집계'!$C$6:$M$73,8,FALSE)-VLOOKUP($D22,'2.사회적인구 행정구역별 집계'!$C$6:$M$73,3,FALSE)))</f>
        <v>9</v>
      </c>
      <c r="Q22" s="114">
        <f>IF(ISERROR(VLOOKUP($D22,'2.사회적인구 행정구역별 집계'!$C$6:$M$73,2,FALSE)),0,(VLOOKUP($D22,'2.사회적인구 행정구역별 집계'!$C$6:$M$73,9,FALSE)-VLOOKUP($D22,'2.사회적인구 행정구역별 집계'!$C$6:$M$73,4,FALSE)))</f>
        <v>27</v>
      </c>
      <c r="R22" s="114">
        <f>IF(ISERROR(VLOOKUP($D22,'2.사회적인구 행정구역별 집계'!$C$6:$M$73,2,FALSE)),0,(VLOOKUP($D22,'2.사회적인구 행정구역별 집계'!$C$6:$M$73,10,FALSE)-VLOOKUP($D22,'2.사회적인구 행정구역별 집계'!$C$6:$M$73,5,FALSE)))</f>
        <v>27</v>
      </c>
      <c r="S22" s="114">
        <f>IF(ISERROR(VLOOKUP($D22,'2.사회적인구 행정구역별 집계'!$C$6:$M$73,2,FALSE)),0,(VLOOKUP($D22,'2.사회적인구 행정구역별 집계'!$C$6:$M$73,11,FALSE)-VLOOKUP($D22,'2.사회적인구 행정구역별 집계'!$C$6:$M$73,6,FALSE)))</f>
        <v>27</v>
      </c>
      <c r="T22" s="160">
        <f t="shared" si="8"/>
        <v>870</v>
      </c>
      <c r="U22" s="160">
        <f t="shared" si="9"/>
        <v>867</v>
      </c>
      <c r="V22" s="160">
        <f t="shared" si="10"/>
        <v>876</v>
      </c>
      <c r="W22" s="160">
        <f t="shared" si="11"/>
        <v>896</v>
      </c>
      <c r="X22" s="160">
        <f t="shared" si="12"/>
        <v>912</v>
      </c>
    </row>
    <row r="23" spans="1:24" ht="15.95" customHeight="1">
      <c r="A23" s="282"/>
      <c r="B23" s="230"/>
      <c r="C23" s="103" t="s">
        <v>803</v>
      </c>
      <c r="D23" s="105" t="s">
        <v>566</v>
      </c>
      <c r="E23" s="160">
        <f>VLOOKUP($D23,'[7]급수계통별장래인구(출x)'!$C$5:$I$491,2,FALSE)</f>
        <v>682</v>
      </c>
      <c r="F23" s="160">
        <f>VLOOKUP($D23,'[7]급수계통별장래인구(출x)'!$C$5:$I$491,4,FALSE)</f>
        <v>690</v>
      </c>
      <c r="G23" s="160">
        <f>VLOOKUP($D23,'[7]급수계통별장래인구(출x)'!$C$5:$I$491,5,FALSE)</f>
        <v>704</v>
      </c>
      <c r="H23" s="160">
        <f>VLOOKUP($D23,'[7]급수계통별장래인구(출x)'!$C$5:$I$491,6,FALSE)</f>
        <v>720</v>
      </c>
      <c r="I23" s="160">
        <f>VLOOKUP($D23,'[7]급수계통별장래인구(출x)'!$C$5:$I$491,7,FALSE)</f>
        <v>733</v>
      </c>
      <c r="J23" s="114">
        <f>ROUND(O$5*'[7]급수계통별장래인구(출x)'!$E21,0)</f>
        <v>0</v>
      </c>
      <c r="K23" s="114">
        <f>ROUND(P$5*'[7]급수계통별장래인구(출x)'!$E21,0)</f>
        <v>18</v>
      </c>
      <c r="L23" s="114">
        <f>ROUND(Q$5*'[7]급수계통별장래인구(출x)'!$E21,0)</f>
        <v>39</v>
      </c>
      <c r="M23" s="114">
        <f>ROUND(R$5*'[7]급수계통별장래인구(출x)'!$E21,0)</f>
        <v>39</v>
      </c>
      <c r="N23" s="114">
        <f>ROUND(S$5*'[7]급수계통별장래인구(출x)'!$E21,0)</f>
        <v>39</v>
      </c>
      <c r="O23" s="114">
        <f>IF(ISERROR((VLOOKUP($D23,'2.사회적인구 행정구역별 집계'!$C$6:$M$73,7,FALSE)-VLOOKUP($D23,'2.사회적인구 행정구역별 집계'!$C$6:$M$73,2,FALSE))),0,(VLOOKUP($D23,'2.사회적인구 행정구역별 집계'!$C$6:$M$73,7,FALSE)-VLOOKUP($D23,'2.사회적인구 행정구역별 집계'!$C$6:$M$73,2,FALSE)))</f>
        <v>0</v>
      </c>
      <c r="P23" s="114">
        <f>IF(ISERROR(VLOOKUP($D23,'2.사회적인구 행정구역별 집계'!$C$6:$M$73,2,FALSE)),0,(VLOOKUP($D23,'2.사회적인구 행정구역별 집계'!$C$6:$M$73,8,FALSE)-VLOOKUP($D23,'2.사회적인구 행정구역별 집계'!$C$6:$M$73,3,FALSE)))</f>
        <v>9</v>
      </c>
      <c r="Q23" s="114">
        <f>IF(ISERROR(VLOOKUP($D23,'2.사회적인구 행정구역별 집계'!$C$6:$M$73,2,FALSE)),0,(VLOOKUP($D23,'2.사회적인구 행정구역별 집계'!$C$6:$M$73,9,FALSE)-VLOOKUP($D23,'2.사회적인구 행정구역별 집계'!$C$6:$M$73,4,FALSE)))</f>
        <v>27</v>
      </c>
      <c r="R23" s="114">
        <f>IF(ISERROR(VLOOKUP($D23,'2.사회적인구 행정구역별 집계'!$C$6:$M$73,2,FALSE)),0,(VLOOKUP($D23,'2.사회적인구 행정구역별 집계'!$C$6:$M$73,10,FALSE)-VLOOKUP($D23,'2.사회적인구 행정구역별 집계'!$C$6:$M$73,5,FALSE)))</f>
        <v>27</v>
      </c>
      <c r="S23" s="114">
        <f>IF(ISERROR(VLOOKUP($D23,'2.사회적인구 행정구역별 집계'!$C$6:$M$73,2,FALSE)),0,(VLOOKUP($D23,'2.사회적인구 행정구역별 집계'!$C$6:$M$73,11,FALSE)-VLOOKUP($D23,'2.사회적인구 행정구역별 집계'!$C$6:$M$73,6,FALSE)))</f>
        <v>27</v>
      </c>
      <c r="T23" s="160">
        <f t="shared" si="8"/>
        <v>682</v>
      </c>
      <c r="U23" s="160">
        <f t="shared" si="9"/>
        <v>681</v>
      </c>
      <c r="V23" s="160">
        <f t="shared" si="10"/>
        <v>692</v>
      </c>
      <c r="W23" s="160">
        <f t="shared" si="11"/>
        <v>708</v>
      </c>
      <c r="X23" s="160">
        <f t="shared" si="12"/>
        <v>721</v>
      </c>
    </row>
    <row r="24" spans="1:24" ht="15.95" customHeight="1">
      <c r="A24" s="282"/>
      <c r="B24" s="230"/>
      <c r="C24" s="103" t="s">
        <v>803</v>
      </c>
      <c r="D24" s="105" t="s">
        <v>567</v>
      </c>
      <c r="E24" s="160">
        <f>VLOOKUP($D24,'[7]급수계통별장래인구(출x)'!$C$5:$I$491,2,FALSE)</f>
        <v>1105</v>
      </c>
      <c r="F24" s="160">
        <f>VLOOKUP($D24,'[7]급수계통별장래인구(출x)'!$C$5:$I$491,4,FALSE)</f>
        <v>1118</v>
      </c>
      <c r="G24" s="160">
        <f>VLOOKUP($D24,'[7]급수계통별장래인구(출x)'!$C$5:$I$491,5,FALSE)</f>
        <v>1141</v>
      </c>
      <c r="H24" s="160">
        <f>VLOOKUP($D24,'[7]급수계통별장래인구(출x)'!$C$5:$I$491,6,FALSE)</f>
        <v>1167</v>
      </c>
      <c r="I24" s="160">
        <f>VLOOKUP($D24,'[7]급수계통별장래인구(출x)'!$C$5:$I$491,7,FALSE)</f>
        <v>1187</v>
      </c>
      <c r="J24" s="114">
        <f>ROUND(O$5*'[7]급수계통별장래인구(출x)'!$E22,0)</f>
        <v>0</v>
      </c>
      <c r="K24" s="114">
        <f>ROUND(P$5*'[7]급수계통별장래인구(출x)'!$E22,0)</f>
        <v>28</v>
      </c>
      <c r="L24" s="114">
        <f>ROUND(Q$5*'[7]급수계통별장래인구(출x)'!$E22,0)</f>
        <v>63</v>
      </c>
      <c r="M24" s="114">
        <f>ROUND(R$5*'[7]급수계통별장래인구(출x)'!$E22,0)</f>
        <v>63</v>
      </c>
      <c r="N24" s="114">
        <f>ROUND(S$5*'[7]급수계통별장래인구(출x)'!$E22,0)</f>
        <v>63</v>
      </c>
      <c r="O24" s="114">
        <f>IF(ISERROR((VLOOKUP($D24,'2.사회적인구 행정구역별 집계'!$C$6:$M$73,7,FALSE)-VLOOKUP($D24,'2.사회적인구 행정구역별 집계'!$C$6:$M$73,2,FALSE))),0,(VLOOKUP($D24,'2.사회적인구 행정구역별 집계'!$C$6:$M$73,7,FALSE)-VLOOKUP($D24,'2.사회적인구 행정구역별 집계'!$C$6:$M$73,2,FALSE)))</f>
        <v>0</v>
      </c>
      <c r="P24" s="114">
        <f>IF(ISERROR(VLOOKUP($D24,'2.사회적인구 행정구역별 집계'!$C$6:$M$73,2,FALSE)),0,(VLOOKUP($D24,'2.사회적인구 행정구역별 집계'!$C$6:$M$73,8,FALSE)-VLOOKUP($D24,'2.사회적인구 행정구역별 집계'!$C$6:$M$73,3,FALSE)))</f>
        <v>9</v>
      </c>
      <c r="Q24" s="114">
        <f>IF(ISERROR(VLOOKUP($D24,'2.사회적인구 행정구역별 집계'!$C$6:$M$73,2,FALSE)),0,(VLOOKUP($D24,'2.사회적인구 행정구역별 집계'!$C$6:$M$73,9,FALSE)-VLOOKUP($D24,'2.사회적인구 행정구역별 집계'!$C$6:$M$73,4,FALSE)))</f>
        <v>27</v>
      </c>
      <c r="R24" s="114">
        <f>IF(ISERROR(VLOOKUP($D24,'2.사회적인구 행정구역별 집계'!$C$6:$M$73,2,FALSE)),0,(VLOOKUP($D24,'2.사회적인구 행정구역별 집계'!$C$6:$M$73,10,FALSE)-VLOOKUP($D24,'2.사회적인구 행정구역별 집계'!$C$6:$M$73,5,FALSE)))</f>
        <v>27</v>
      </c>
      <c r="S24" s="114">
        <f>IF(ISERROR(VLOOKUP($D24,'2.사회적인구 행정구역별 집계'!$C$6:$M$73,2,FALSE)),0,(VLOOKUP($D24,'2.사회적인구 행정구역별 집계'!$C$6:$M$73,11,FALSE)-VLOOKUP($D24,'2.사회적인구 행정구역별 집계'!$C$6:$M$73,6,FALSE)))</f>
        <v>27</v>
      </c>
      <c r="T24" s="160">
        <f t="shared" si="8"/>
        <v>1105</v>
      </c>
      <c r="U24" s="160">
        <f t="shared" si="9"/>
        <v>1099</v>
      </c>
      <c r="V24" s="160">
        <f t="shared" si="10"/>
        <v>1105</v>
      </c>
      <c r="W24" s="160">
        <f t="shared" si="11"/>
        <v>1131</v>
      </c>
      <c r="X24" s="160">
        <f t="shared" si="12"/>
        <v>1151</v>
      </c>
    </row>
    <row r="25" spans="1:24" ht="15.95" customHeight="1">
      <c r="A25" s="282"/>
      <c r="B25" s="230"/>
      <c r="C25" s="103" t="s">
        <v>803</v>
      </c>
      <c r="D25" s="105" t="s">
        <v>568</v>
      </c>
      <c r="E25" s="160">
        <f>VLOOKUP($D25,'[7]급수계통별장래인구(출x)'!$C$5:$I$491,2,FALSE)</f>
        <v>1994</v>
      </c>
      <c r="F25" s="160">
        <f>VLOOKUP($D25,'[7]급수계통별장래인구(출x)'!$C$5:$I$491,4,FALSE)</f>
        <v>2017</v>
      </c>
      <c r="G25" s="160">
        <f>VLOOKUP($D25,'[7]급수계통별장래인구(출x)'!$C$5:$I$491,5,FALSE)</f>
        <v>2059</v>
      </c>
      <c r="H25" s="160">
        <f>VLOOKUP($D25,'[7]급수계통별장래인구(출x)'!$C$5:$I$491,6,FALSE)</f>
        <v>2106</v>
      </c>
      <c r="I25" s="160">
        <f>VLOOKUP($D25,'[7]급수계통별장래인구(출x)'!$C$5:$I$491,7,FALSE)</f>
        <v>2142</v>
      </c>
      <c r="J25" s="114">
        <f>ROUND(O$5*'[7]급수계통별장래인구(출x)'!$E23,0)</f>
        <v>0</v>
      </c>
      <c r="K25" s="114">
        <f>ROUND(P$5*'[7]급수계통별장래인구(출x)'!$E23,0)</f>
        <v>51</v>
      </c>
      <c r="L25" s="114">
        <f>ROUND(Q$5*'[7]급수계통별장래인구(출x)'!$E23,0)</f>
        <v>114</v>
      </c>
      <c r="M25" s="114">
        <f>ROUND(R$5*'[7]급수계통별장래인구(출x)'!$E23,0)</f>
        <v>114</v>
      </c>
      <c r="N25" s="114">
        <f>ROUND(S$5*'[7]급수계통별장래인구(출x)'!$E23,0)</f>
        <v>114</v>
      </c>
      <c r="O25" s="114">
        <f>IF(ISERROR((VLOOKUP($D25,'2.사회적인구 행정구역별 집계'!$C$6:$M$73,7,FALSE)-VLOOKUP($D25,'2.사회적인구 행정구역별 집계'!$C$6:$M$73,2,FALSE))),0,(VLOOKUP($D25,'2.사회적인구 행정구역별 집계'!$C$6:$M$73,7,FALSE)-VLOOKUP($D25,'2.사회적인구 행정구역별 집계'!$C$6:$M$73,2,FALSE)))</f>
        <v>0</v>
      </c>
      <c r="P25" s="114">
        <f>IF(ISERROR(VLOOKUP($D25,'2.사회적인구 행정구역별 집계'!$C$6:$M$73,2,FALSE)),0,(VLOOKUP($D25,'2.사회적인구 행정구역별 집계'!$C$6:$M$73,8,FALSE)-VLOOKUP($D25,'2.사회적인구 행정구역별 집계'!$C$6:$M$73,3,FALSE)))</f>
        <v>9</v>
      </c>
      <c r="Q25" s="114">
        <f>IF(ISERROR(VLOOKUP($D25,'2.사회적인구 행정구역별 집계'!$C$6:$M$73,2,FALSE)),0,(VLOOKUP($D25,'2.사회적인구 행정구역별 집계'!$C$6:$M$73,9,FALSE)-VLOOKUP($D25,'2.사회적인구 행정구역별 집계'!$C$6:$M$73,4,FALSE)))</f>
        <v>27</v>
      </c>
      <c r="R25" s="114">
        <f>IF(ISERROR(VLOOKUP($D25,'2.사회적인구 행정구역별 집계'!$C$6:$M$73,2,FALSE)),0,(VLOOKUP($D25,'2.사회적인구 행정구역별 집계'!$C$6:$M$73,10,FALSE)-VLOOKUP($D25,'2.사회적인구 행정구역별 집계'!$C$6:$M$73,5,FALSE)))</f>
        <v>27</v>
      </c>
      <c r="S25" s="114">
        <f>IF(ISERROR(VLOOKUP($D25,'2.사회적인구 행정구역별 집계'!$C$6:$M$73,2,FALSE)),0,(VLOOKUP($D25,'2.사회적인구 행정구역별 집계'!$C$6:$M$73,11,FALSE)-VLOOKUP($D25,'2.사회적인구 행정구역별 집계'!$C$6:$M$73,6,FALSE)))</f>
        <v>27</v>
      </c>
      <c r="T25" s="160">
        <f t="shared" si="8"/>
        <v>1994</v>
      </c>
      <c r="U25" s="160">
        <f t="shared" si="9"/>
        <v>1975</v>
      </c>
      <c r="V25" s="160">
        <f t="shared" si="10"/>
        <v>1972</v>
      </c>
      <c r="W25" s="160">
        <f t="shared" si="11"/>
        <v>2019</v>
      </c>
      <c r="X25" s="160">
        <f t="shared" si="12"/>
        <v>2055</v>
      </c>
    </row>
    <row r="26" spans="1:24" ht="15.95" customHeight="1">
      <c r="A26" s="282"/>
      <c r="B26" s="230"/>
      <c r="C26" s="103" t="s">
        <v>803</v>
      </c>
      <c r="D26" s="105" t="s">
        <v>569</v>
      </c>
      <c r="E26" s="160">
        <f>VLOOKUP($D26,'[7]급수계통별장래인구(출x)'!$C$5:$I$491,2,FALSE)</f>
        <v>1424</v>
      </c>
      <c r="F26" s="160">
        <f>VLOOKUP($D26,'[7]급수계통별장래인구(출x)'!$C$5:$I$491,4,FALSE)</f>
        <v>1441</v>
      </c>
      <c r="G26" s="160">
        <f>VLOOKUP($D26,'[7]급수계통별장래인구(출x)'!$C$5:$I$491,5,FALSE)</f>
        <v>1471</v>
      </c>
      <c r="H26" s="160">
        <f>VLOOKUP($D26,'[7]급수계통별장래인구(출x)'!$C$5:$I$491,6,FALSE)</f>
        <v>1504</v>
      </c>
      <c r="I26" s="160">
        <f>VLOOKUP($D26,'[7]급수계통별장래인구(출x)'!$C$5:$I$491,7,FALSE)</f>
        <v>1530</v>
      </c>
      <c r="J26" s="114">
        <f>ROUND(O$5*'[7]급수계통별장래인구(출x)'!$E24,0)</f>
        <v>0</v>
      </c>
      <c r="K26" s="114">
        <f>ROUND(P$5*'[7]급수계통별장래인구(출x)'!$E24,0)</f>
        <v>37</v>
      </c>
      <c r="L26" s="114">
        <f>ROUND(Q$5*'[7]급수계통별장래인구(출x)'!$E24,0)</f>
        <v>81</v>
      </c>
      <c r="M26" s="114">
        <f>ROUND(R$5*'[7]급수계통별장래인구(출x)'!$E24,0)</f>
        <v>81</v>
      </c>
      <c r="N26" s="114">
        <f>ROUND(S$5*'[7]급수계통별장래인구(출x)'!$E24,0)</f>
        <v>81</v>
      </c>
      <c r="O26" s="114">
        <f>IF(ISERROR((VLOOKUP($D26,'2.사회적인구 행정구역별 집계'!$C$6:$M$73,7,FALSE)-VLOOKUP($D26,'2.사회적인구 행정구역별 집계'!$C$6:$M$73,2,FALSE))),0,(VLOOKUP($D26,'2.사회적인구 행정구역별 집계'!$C$6:$M$73,7,FALSE)-VLOOKUP($D26,'2.사회적인구 행정구역별 집계'!$C$6:$M$73,2,FALSE)))</f>
        <v>0</v>
      </c>
      <c r="P26" s="114">
        <f>IF(ISERROR(VLOOKUP($D26,'2.사회적인구 행정구역별 집계'!$C$6:$M$73,2,FALSE)),0,(VLOOKUP($D26,'2.사회적인구 행정구역별 집계'!$C$6:$M$73,8,FALSE)-VLOOKUP($D26,'2.사회적인구 행정구역별 집계'!$C$6:$M$73,3,FALSE)))</f>
        <v>19</v>
      </c>
      <c r="Q26" s="114">
        <f>IF(ISERROR(VLOOKUP($D26,'2.사회적인구 행정구역별 집계'!$C$6:$M$73,2,FALSE)),0,(VLOOKUP($D26,'2.사회적인구 행정구역별 집계'!$C$6:$M$73,9,FALSE)-VLOOKUP($D26,'2.사회적인구 행정구역별 집계'!$C$6:$M$73,4,FALSE)))</f>
        <v>38</v>
      </c>
      <c r="R26" s="114">
        <f>IF(ISERROR(VLOOKUP($D26,'2.사회적인구 행정구역별 집계'!$C$6:$M$73,2,FALSE)),0,(VLOOKUP($D26,'2.사회적인구 행정구역별 집계'!$C$6:$M$73,10,FALSE)-VLOOKUP($D26,'2.사회적인구 행정구역별 집계'!$C$6:$M$73,5,FALSE)))</f>
        <v>38</v>
      </c>
      <c r="S26" s="114">
        <f>IF(ISERROR(VLOOKUP($D26,'2.사회적인구 행정구역별 집계'!$C$6:$M$73,2,FALSE)),0,(VLOOKUP($D26,'2.사회적인구 행정구역별 집계'!$C$6:$M$73,11,FALSE)-VLOOKUP($D26,'2.사회적인구 행정구역별 집계'!$C$6:$M$73,6,FALSE)))</f>
        <v>38</v>
      </c>
      <c r="T26" s="160">
        <f t="shared" si="8"/>
        <v>1424</v>
      </c>
      <c r="U26" s="160">
        <f t="shared" si="9"/>
        <v>1423</v>
      </c>
      <c r="V26" s="160">
        <f t="shared" si="10"/>
        <v>1428</v>
      </c>
      <c r="W26" s="160">
        <f t="shared" si="11"/>
        <v>1461</v>
      </c>
      <c r="X26" s="160">
        <f t="shared" si="12"/>
        <v>1487</v>
      </c>
    </row>
    <row r="27" spans="1:24" ht="15.95" customHeight="1">
      <c r="A27" s="282"/>
      <c r="B27" s="230"/>
      <c r="C27" s="103" t="s">
        <v>893</v>
      </c>
      <c r="D27" s="105" t="s">
        <v>570</v>
      </c>
      <c r="E27" s="160">
        <f>VLOOKUP($D27,'[7]급수계통별장래인구(출x)'!$C$5:$I$491,2,FALSE)</f>
        <v>314</v>
      </c>
      <c r="F27" s="160">
        <f>VLOOKUP($D27,'[7]급수계통별장래인구(출x)'!$C$5:$I$491,4,FALSE)</f>
        <v>318</v>
      </c>
      <c r="G27" s="160">
        <f>VLOOKUP($D27,'[7]급수계통별장래인구(출x)'!$C$5:$I$491,5,FALSE)</f>
        <v>324</v>
      </c>
      <c r="H27" s="160">
        <f>VLOOKUP($D27,'[7]급수계통별장래인구(출x)'!$C$5:$I$491,6,FALSE)</f>
        <v>332</v>
      </c>
      <c r="I27" s="160">
        <f>VLOOKUP($D27,'[7]급수계통별장래인구(출x)'!$C$5:$I$491,7,FALSE)</f>
        <v>337</v>
      </c>
      <c r="J27" s="114">
        <f>ROUND(O$5*'[7]급수계통별장래인구(출x)'!$E25,0)</f>
        <v>0</v>
      </c>
      <c r="K27" s="114">
        <f>ROUND(P$5*'[7]급수계통별장래인구(출x)'!$E25,0)</f>
        <v>8</v>
      </c>
      <c r="L27" s="114">
        <f>ROUND(Q$5*'[7]급수계통별장래인구(출x)'!$E25,0)</f>
        <v>18</v>
      </c>
      <c r="M27" s="114">
        <f>ROUND(R$5*'[7]급수계통별장래인구(출x)'!$E25,0)</f>
        <v>18</v>
      </c>
      <c r="N27" s="114">
        <f>ROUND(S$5*'[7]급수계통별장래인구(출x)'!$E25,0)</f>
        <v>18</v>
      </c>
      <c r="O27" s="114">
        <f>IF(ISERROR((VLOOKUP($D27,'2.사회적인구 행정구역별 집계'!$C$6:$M$73,7,FALSE)-VLOOKUP($D27,'2.사회적인구 행정구역별 집계'!$C$6:$M$73,2,FALSE))),0,(VLOOKUP($D27,'2.사회적인구 행정구역별 집계'!$C$6:$M$73,7,FALSE)-VLOOKUP($D27,'2.사회적인구 행정구역별 집계'!$C$6:$M$73,2,FALSE)))</f>
        <v>0</v>
      </c>
      <c r="P27" s="114">
        <f>IF(ISERROR(VLOOKUP($D27,'2.사회적인구 행정구역별 집계'!$C$6:$M$73,2,FALSE)),0,(VLOOKUP($D27,'2.사회적인구 행정구역별 집계'!$C$6:$M$73,8,FALSE)-VLOOKUP($D27,'2.사회적인구 행정구역별 집계'!$C$6:$M$73,3,FALSE)))</f>
        <v>0</v>
      </c>
      <c r="Q27" s="114">
        <f>IF(ISERROR(VLOOKUP($D27,'2.사회적인구 행정구역별 집계'!$C$6:$M$73,2,FALSE)),0,(VLOOKUP($D27,'2.사회적인구 행정구역별 집계'!$C$6:$M$73,9,FALSE)-VLOOKUP($D27,'2.사회적인구 행정구역별 집계'!$C$6:$M$73,4,FALSE)))</f>
        <v>0</v>
      </c>
      <c r="R27" s="114">
        <f>IF(ISERROR(VLOOKUP($D27,'2.사회적인구 행정구역별 집계'!$C$6:$M$73,2,FALSE)),0,(VLOOKUP($D27,'2.사회적인구 행정구역별 집계'!$C$6:$M$73,10,FALSE)-VLOOKUP($D27,'2.사회적인구 행정구역별 집계'!$C$6:$M$73,5,FALSE)))</f>
        <v>0</v>
      </c>
      <c r="S27" s="114">
        <f>IF(ISERROR(VLOOKUP($D27,'2.사회적인구 행정구역별 집계'!$C$6:$M$73,2,FALSE)),0,(VLOOKUP($D27,'2.사회적인구 행정구역별 집계'!$C$6:$M$73,11,FALSE)-VLOOKUP($D27,'2.사회적인구 행정구역별 집계'!$C$6:$M$73,6,FALSE)))</f>
        <v>0</v>
      </c>
      <c r="T27" s="160">
        <f t="shared" si="8"/>
        <v>314</v>
      </c>
      <c r="U27" s="160">
        <f t="shared" si="9"/>
        <v>310</v>
      </c>
      <c r="V27" s="160">
        <f t="shared" si="10"/>
        <v>306</v>
      </c>
      <c r="W27" s="160">
        <f t="shared" si="11"/>
        <v>314</v>
      </c>
      <c r="X27" s="160">
        <f t="shared" si="12"/>
        <v>319</v>
      </c>
    </row>
    <row r="28" spans="1:24" ht="15.95" customHeight="1">
      <c r="A28" s="282"/>
      <c r="B28" s="230"/>
      <c r="C28" s="103" t="s">
        <v>893</v>
      </c>
      <c r="D28" s="105" t="s">
        <v>571</v>
      </c>
      <c r="E28" s="160">
        <f>VLOOKUP($D28,'[7]급수계통별장래인구(출x)'!$C$5:$I$491,2,FALSE)</f>
        <v>325</v>
      </c>
      <c r="F28" s="160">
        <f>VLOOKUP($D28,'[7]급수계통별장래인구(출x)'!$C$5:$I$491,4,FALSE)</f>
        <v>329</v>
      </c>
      <c r="G28" s="160">
        <f>VLOOKUP($D28,'[7]급수계통별장래인구(출x)'!$C$5:$I$491,5,FALSE)</f>
        <v>336</v>
      </c>
      <c r="H28" s="160">
        <f>VLOOKUP($D28,'[7]급수계통별장래인구(출x)'!$C$5:$I$491,6,FALSE)</f>
        <v>343</v>
      </c>
      <c r="I28" s="160">
        <f>VLOOKUP($D28,'[7]급수계통별장래인구(출x)'!$C$5:$I$491,7,FALSE)</f>
        <v>349</v>
      </c>
      <c r="J28" s="114">
        <f>ROUND(O$5*'[7]급수계통별장래인구(출x)'!$E26,0)</f>
        <v>0</v>
      </c>
      <c r="K28" s="114">
        <f>ROUND(P$5*'[7]급수계통별장래인구(출x)'!$E26,0)</f>
        <v>8</v>
      </c>
      <c r="L28" s="114">
        <f>ROUND(Q$5*'[7]급수계통별장래인구(출x)'!$E26,0)</f>
        <v>19</v>
      </c>
      <c r="M28" s="114">
        <f>ROUND(R$5*'[7]급수계통별장래인구(출x)'!$E26,0)</f>
        <v>19</v>
      </c>
      <c r="N28" s="114">
        <f>ROUND(S$5*'[7]급수계통별장래인구(출x)'!$E26,0)</f>
        <v>19</v>
      </c>
      <c r="O28" s="114">
        <f>IF(ISERROR((VLOOKUP($D28,'2.사회적인구 행정구역별 집계'!$C$6:$M$73,7,FALSE)-VLOOKUP($D28,'2.사회적인구 행정구역별 집계'!$C$6:$M$73,2,FALSE))),0,(VLOOKUP($D28,'2.사회적인구 행정구역별 집계'!$C$6:$M$73,7,FALSE)-VLOOKUP($D28,'2.사회적인구 행정구역별 집계'!$C$6:$M$73,2,FALSE)))</f>
        <v>0</v>
      </c>
      <c r="P28" s="114">
        <f>IF(ISERROR(VLOOKUP($D28,'2.사회적인구 행정구역별 집계'!$C$6:$M$73,2,FALSE)),0,(VLOOKUP($D28,'2.사회적인구 행정구역별 집계'!$C$6:$M$73,8,FALSE)-VLOOKUP($D28,'2.사회적인구 행정구역별 집계'!$C$6:$M$73,3,FALSE)))</f>
        <v>0</v>
      </c>
      <c r="Q28" s="114">
        <f>IF(ISERROR(VLOOKUP($D28,'2.사회적인구 행정구역별 집계'!$C$6:$M$73,2,FALSE)),0,(VLOOKUP($D28,'2.사회적인구 행정구역별 집계'!$C$6:$M$73,9,FALSE)-VLOOKUP($D28,'2.사회적인구 행정구역별 집계'!$C$6:$M$73,4,FALSE)))</f>
        <v>0</v>
      </c>
      <c r="R28" s="114">
        <f>IF(ISERROR(VLOOKUP($D28,'2.사회적인구 행정구역별 집계'!$C$6:$M$73,2,FALSE)),0,(VLOOKUP($D28,'2.사회적인구 행정구역별 집계'!$C$6:$M$73,10,FALSE)-VLOOKUP($D28,'2.사회적인구 행정구역별 집계'!$C$6:$M$73,5,FALSE)))</f>
        <v>0</v>
      </c>
      <c r="S28" s="114">
        <f>IF(ISERROR(VLOOKUP($D28,'2.사회적인구 행정구역별 집계'!$C$6:$M$73,2,FALSE)),0,(VLOOKUP($D28,'2.사회적인구 행정구역별 집계'!$C$6:$M$73,11,FALSE)-VLOOKUP($D28,'2.사회적인구 행정구역별 집계'!$C$6:$M$73,6,FALSE)))</f>
        <v>0</v>
      </c>
      <c r="T28" s="160">
        <f t="shared" si="8"/>
        <v>325</v>
      </c>
      <c r="U28" s="160">
        <f t="shared" si="9"/>
        <v>321</v>
      </c>
      <c r="V28" s="160">
        <f t="shared" si="10"/>
        <v>317</v>
      </c>
      <c r="W28" s="160">
        <f t="shared" si="11"/>
        <v>324</v>
      </c>
      <c r="X28" s="160">
        <f t="shared" si="12"/>
        <v>330</v>
      </c>
    </row>
    <row r="29" spans="1:24" ht="15.95" customHeight="1">
      <c r="A29" s="282"/>
      <c r="B29" s="230"/>
      <c r="C29" s="103" t="s">
        <v>893</v>
      </c>
      <c r="D29" s="105" t="s">
        <v>804</v>
      </c>
      <c r="E29" s="160">
        <f>VLOOKUP($D29,'[7]급수계통별장래인구(출x)'!$C$5:$I$491,2,FALSE)</f>
        <v>185</v>
      </c>
      <c r="F29" s="160">
        <f>VLOOKUP($D29,'[7]급수계통별장래인구(출x)'!$C$5:$I$491,4,FALSE)</f>
        <v>187</v>
      </c>
      <c r="G29" s="160">
        <f>VLOOKUP($D29,'[7]급수계통별장래인구(출x)'!$C$5:$I$491,5,FALSE)</f>
        <v>191</v>
      </c>
      <c r="H29" s="160">
        <f>VLOOKUP($D29,'[7]급수계통별장래인구(출x)'!$C$5:$I$491,6,FALSE)</f>
        <v>195</v>
      </c>
      <c r="I29" s="160">
        <f>VLOOKUP($D29,'[7]급수계통별장래인구(출x)'!$C$5:$I$491,7,FALSE)</f>
        <v>199</v>
      </c>
      <c r="J29" s="114">
        <f>ROUND(O$5*'[7]급수계통별장래인구(출x)'!$E27,0)</f>
        <v>0</v>
      </c>
      <c r="K29" s="114">
        <f>ROUND(P$5*'[7]급수계통별장래인구(출x)'!$E27,0)</f>
        <v>5</v>
      </c>
      <c r="L29" s="114">
        <f>ROUND(Q$5*'[7]급수계통별장래인구(출x)'!$E27,0)</f>
        <v>11</v>
      </c>
      <c r="M29" s="114">
        <f>ROUND(R$5*'[7]급수계통별장래인구(출x)'!$E27,0)</f>
        <v>11</v>
      </c>
      <c r="N29" s="114">
        <f>ROUND(S$5*'[7]급수계통별장래인구(출x)'!$E27,0)</f>
        <v>11</v>
      </c>
      <c r="O29" s="114">
        <f>IF(ISERROR((VLOOKUP($D29,'2.사회적인구 행정구역별 집계'!$C$6:$M$73,7,FALSE)-VLOOKUP($D29,'2.사회적인구 행정구역별 집계'!$C$6:$M$73,2,FALSE))),0,(VLOOKUP($D29,'2.사회적인구 행정구역별 집계'!$C$6:$M$73,7,FALSE)-VLOOKUP($D29,'2.사회적인구 행정구역별 집계'!$C$6:$M$73,2,FALSE)))</f>
        <v>0</v>
      </c>
      <c r="P29" s="114">
        <f>IF(ISERROR(VLOOKUP($D29,'2.사회적인구 행정구역별 집계'!$C$6:$M$73,2,FALSE)),0,(VLOOKUP($D29,'2.사회적인구 행정구역별 집계'!$C$6:$M$73,8,FALSE)-VLOOKUP($D29,'2.사회적인구 행정구역별 집계'!$C$6:$M$73,3,FALSE)))</f>
        <v>0</v>
      </c>
      <c r="Q29" s="114">
        <f>IF(ISERROR(VLOOKUP($D29,'2.사회적인구 행정구역별 집계'!$C$6:$M$73,2,FALSE)),0,(VLOOKUP($D29,'2.사회적인구 행정구역별 집계'!$C$6:$M$73,9,FALSE)-VLOOKUP($D29,'2.사회적인구 행정구역별 집계'!$C$6:$M$73,4,FALSE)))</f>
        <v>0</v>
      </c>
      <c r="R29" s="114">
        <f>IF(ISERROR(VLOOKUP($D29,'2.사회적인구 행정구역별 집계'!$C$6:$M$73,2,FALSE)),0,(VLOOKUP($D29,'2.사회적인구 행정구역별 집계'!$C$6:$M$73,10,FALSE)-VLOOKUP($D29,'2.사회적인구 행정구역별 집계'!$C$6:$M$73,5,FALSE)))</f>
        <v>0</v>
      </c>
      <c r="S29" s="114">
        <f>IF(ISERROR(VLOOKUP($D29,'2.사회적인구 행정구역별 집계'!$C$6:$M$73,2,FALSE)),0,(VLOOKUP($D29,'2.사회적인구 행정구역별 집계'!$C$6:$M$73,11,FALSE)-VLOOKUP($D29,'2.사회적인구 행정구역별 집계'!$C$6:$M$73,6,FALSE)))</f>
        <v>0</v>
      </c>
      <c r="T29" s="160">
        <f t="shared" si="8"/>
        <v>185</v>
      </c>
      <c r="U29" s="160">
        <f t="shared" si="9"/>
        <v>182</v>
      </c>
      <c r="V29" s="160">
        <f t="shared" si="10"/>
        <v>180</v>
      </c>
      <c r="W29" s="160">
        <f t="shared" si="11"/>
        <v>184</v>
      </c>
      <c r="X29" s="160">
        <f t="shared" si="12"/>
        <v>188</v>
      </c>
    </row>
    <row r="30" spans="1:24" ht="15.95" customHeight="1">
      <c r="A30" s="282"/>
      <c r="B30" s="230"/>
      <c r="C30" s="103" t="s">
        <v>894</v>
      </c>
      <c r="D30" s="105" t="s">
        <v>573</v>
      </c>
      <c r="E30" s="160">
        <f>VLOOKUP($D30,'[7]급수계통별장래인구(출x)'!$C$5:$I$491,2,FALSE)</f>
        <v>164</v>
      </c>
      <c r="F30" s="160">
        <f>VLOOKUP($D30,'[7]급수계통별장래인구(출x)'!$C$5:$I$491,4,FALSE)</f>
        <v>166</v>
      </c>
      <c r="G30" s="160">
        <f>VLOOKUP($D30,'[7]급수계통별장래인구(출x)'!$C$5:$I$491,5,FALSE)</f>
        <v>169</v>
      </c>
      <c r="H30" s="160">
        <f>VLOOKUP($D30,'[7]급수계통별장래인구(출x)'!$C$5:$I$491,6,FALSE)</f>
        <v>173</v>
      </c>
      <c r="I30" s="160">
        <f>VLOOKUP($D30,'[7]급수계통별장래인구(출x)'!$C$5:$I$491,7,FALSE)</f>
        <v>176</v>
      </c>
      <c r="J30" s="114">
        <f>ROUND(O$5*'[7]급수계통별장래인구(출x)'!$E28,0)</f>
        <v>0</v>
      </c>
      <c r="K30" s="114">
        <f>ROUND(P$5*'[7]급수계통별장래인구(출x)'!$E28,0)</f>
        <v>4</v>
      </c>
      <c r="L30" s="114">
        <f>ROUND(Q$5*'[7]급수계통별장래인구(출x)'!$E28,0)</f>
        <v>9</v>
      </c>
      <c r="M30" s="114">
        <f>ROUND(R$5*'[7]급수계통별장래인구(출x)'!$E28,0)</f>
        <v>9</v>
      </c>
      <c r="N30" s="114">
        <f>ROUND(S$5*'[7]급수계통별장래인구(출x)'!$E28,0)</f>
        <v>9</v>
      </c>
      <c r="O30" s="114">
        <f>IF(ISERROR((VLOOKUP($D30,'2.사회적인구 행정구역별 집계'!$C$6:$M$73,7,FALSE)-VLOOKUP($D30,'2.사회적인구 행정구역별 집계'!$C$6:$M$73,2,FALSE))),0,(VLOOKUP($D30,'2.사회적인구 행정구역별 집계'!$C$6:$M$73,7,FALSE)-VLOOKUP($D30,'2.사회적인구 행정구역별 집계'!$C$6:$M$73,2,FALSE)))</f>
        <v>0</v>
      </c>
      <c r="P30" s="114">
        <f>IF(ISERROR(VLOOKUP($D30,'2.사회적인구 행정구역별 집계'!$C$6:$M$73,2,FALSE)),0,(VLOOKUP($D30,'2.사회적인구 행정구역별 집계'!$C$6:$M$73,8,FALSE)-VLOOKUP($D30,'2.사회적인구 행정구역별 집계'!$C$6:$M$73,3,FALSE)))</f>
        <v>0</v>
      </c>
      <c r="Q30" s="114">
        <f>IF(ISERROR(VLOOKUP($D30,'2.사회적인구 행정구역별 집계'!$C$6:$M$73,2,FALSE)),0,(VLOOKUP($D30,'2.사회적인구 행정구역별 집계'!$C$6:$M$73,9,FALSE)-VLOOKUP($D30,'2.사회적인구 행정구역별 집계'!$C$6:$M$73,4,FALSE)))</f>
        <v>0</v>
      </c>
      <c r="R30" s="114">
        <f>IF(ISERROR(VLOOKUP($D30,'2.사회적인구 행정구역별 집계'!$C$6:$M$73,2,FALSE)),0,(VLOOKUP($D30,'2.사회적인구 행정구역별 집계'!$C$6:$M$73,10,FALSE)-VLOOKUP($D30,'2.사회적인구 행정구역별 집계'!$C$6:$M$73,5,FALSE)))</f>
        <v>0</v>
      </c>
      <c r="S30" s="114">
        <f>IF(ISERROR(VLOOKUP($D30,'2.사회적인구 행정구역별 집계'!$C$6:$M$73,2,FALSE)),0,(VLOOKUP($D30,'2.사회적인구 행정구역별 집계'!$C$6:$M$73,11,FALSE)-VLOOKUP($D30,'2.사회적인구 행정구역별 집계'!$C$6:$M$73,6,FALSE)))</f>
        <v>0</v>
      </c>
      <c r="T30" s="160">
        <f t="shared" si="8"/>
        <v>164</v>
      </c>
      <c r="U30" s="160">
        <f t="shared" si="9"/>
        <v>162</v>
      </c>
      <c r="V30" s="160">
        <f t="shared" si="10"/>
        <v>160</v>
      </c>
      <c r="W30" s="160">
        <f t="shared" si="11"/>
        <v>164</v>
      </c>
      <c r="X30" s="160">
        <f t="shared" si="12"/>
        <v>167</v>
      </c>
    </row>
    <row r="31" spans="1:24" ht="15.95" customHeight="1">
      <c r="A31" s="282"/>
      <c r="B31" s="230"/>
      <c r="C31" s="103" t="s">
        <v>894</v>
      </c>
      <c r="D31" s="105" t="s">
        <v>574</v>
      </c>
      <c r="E31" s="160">
        <f>VLOOKUP($D31,'[7]급수계통별장래인구(출x)'!$C$5:$I$491,2,FALSE)</f>
        <v>221</v>
      </c>
      <c r="F31" s="160">
        <f>VLOOKUP($D31,'[7]급수계통별장래인구(출x)'!$C$5:$I$491,4,FALSE)</f>
        <v>224</v>
      </c>
      <c r="G31" s="160">
        <f>VLOOKUP($D31,'[7]급수계통별장래인구(출x)'!$C$5:$I$491,5,FALSE)</f>
        <v>228</v>
      </c>
      <c r="H31" s="160">
        <f>VLOOKUP($D31,'[7]급수계통별장래인구(출x)'!$C$5:$I$491,6,FALSE)</f>
        <v>233</v>
      </c>
      <c r="I31" s="160">
        <f>VLOOKUP($D31,'[7]급수계통별장래인구(출x)'!$C$5:$I$491,7,FALSE)</f>
        <v>237</v>
      </c>
      <c r="J31" s="114">
        <f>ROUND(O$5*'[7]급수계통별장래인구(출x)'!$E29,0)</f>
        <v>0</v>
      </c>
      <c r="K31" s="114">
        <f>ROUND(P$5*'[7]급수계통별장래인구(출x)'!$E29,0)</f>
        <v>6</v>
      </c>
      <c r="L31" s="114">
        <f>ROUND(Q$5*'[7]급수계통별장래인구(출x)'!$E29,0)</f>
        <v>13</v>
      </c>
      <c r="M31" s="114">
        <f>ROUND(R$5*'[7]급수계통별장래인구(출x)'!$E29,0)</f>
        <v>13</v>
      </c>
      <c r="N31" s="114">
        <f>ROUND(S$5*'[7]급수계통별장래인구(출x)'!$E29,0)</f>
        <v>13</v>
      </c>
      <c r="O31" s="114">
        <f>IF(ISERROR((VLOOKUP($D31,'2.사회적인구 행정구역별 집계'!$C$6:$M$73,7,FALSE)-VLOOKUP($D31,'2.사회적인구 행정구역별 집계'!$C$6:$M$73,2,FALSE))),0,(VLOOKUP($D31,'2.사회적인구 행정구역별 집계'!$C$6:$M$73,7,FALSE)-VLOOKUP($D31,'2.사회적인구 행정구역별 집계'!$C$6:$M$73,2,FALSE)))</f>
        <v>0</v>
      </c>
      <c r="P31" s="114">
        <f>IF(ISERROR(VLOOKUP($D31,'2.사회적인구 행정구역별 집계'!$C$6:$M$73,2,FALSE)),0,(VLOOKUP($D31,'2.사회적인구 행정구역별 집계'!$C$6:$M$73,8,FALSE)-VLOOKUP($D31,'2.사회적인구 행정구역별 집계'!$C$6:$M$73,3,FALSE)))</f>
        <v>0</v>
      </c>
      <c r="Q31" s="114">
        <f>IF(ISERROR(VLOOKUP($D31,'2.사회적인구 행정구역별 집계'!$C$6:$M$73,2,FALSE)),0,(VLOOKUP($D31,'2.사회적인구 행정구역별 집계'!$C$6:$M$73,9,FALSE)-VLOOKUP($D31,'2.사회적인구 행정구역별 집계'!$C$6:$M$73,4,FALSE)))</f>
        <v>0</v>
      </c>
      <c r="R31" s="114">
        <f>IF(ISERROR(VLOOKUP($D31,'2.사회적인구 행정구역별 집계'!$C$6:$M$73,2,FALSE)),0,(VLOOKUP($D31,'2.사회적인구 행정구역별 집계'!$C$6:$M$73,10,FALSE)-VLOOKUP($D31,'2.사회적인구 행정구역별 집계'!$C$6:$M$73,5,FALSE)))</f>
        <v>0</v>
      </c>
      <c r="S31" s="114">
        <f>IF(ISERROR(VLOOKUP($D31,'2.사회적인구 행정구역별 집계'!$C$6:$M$73,2,FALSE)),0,(VLOOKUP($D31,'2.사회적인구 행정구역별 집계'!$C$6:$M$73,11,FALSE)-VLOOKUP($D31,'2.사회적인구 행정구역별 집계'!$C$6:$M$73,6,FALSE)))</f>
        <v>0</v>
      </c>
      <c r="T31" s="160">
        <f t="shared" si="8"/>
        <v>221</v>
      </c>
      <c r="U31" s="160">
        <f t="shared" si="9"/>
        <v>218</v>
      </c>
      <c r="V31" s="160">
        <f t="shared" si="10"/>
        <v>215</v>
      </c>
      <c r="W31" s="160">
        <f t="shared" si="11"/>
        <v>220</v>
      </c>
      <c r="X31" s="160">
        <f t="shared" si="12"/>
        <v>224</v>
      </c>
    </row>
    <row r="32" spans="1:24" ht="15.95" customHeight="1">
      <c r="A32" s="282"/>
      <c r="B32" s="230"/>
      <c r="C32" s="103" t="s">
        <v>816</v>
      </c>
      <c r="D32" s="105" t="s">
        <v>693</v>
      </c>
      <c r="E32" s="160">
        <f>VLOOKUP($D32,'[7]급수계통별장래인구(출x)'!$C$5:$I$491,2,FALSE)</f>
        <v>3239</v>
      </c>
      <c r="F32" s="160">
        <f>VLOOKUP($D32,'[7]급수계통별장래인구(출x)'!$C$5:$I$491,4,FALSE)</f>
        <v>3277</v>
      </c>
      <c r="G32" s="160">
        <f>VLOOKUP($D32,'[7]급수계통별장래인구(출x)'!$C$5:$I$491,5,FALSE)</f>
        <v>3345</v>
      </c>
      <c r="H32" s="160">
        <f>VLOOKUP($D32,'[7]급수계통별장래인구(출x)'!$C$5:$I$491,6,FALSE)</f>
        <v>3421</v>
      </c>
      <c r="I32" s="160">
        <f>VLOOKUP($D32,'[7]급수계통별장래인구(출x)'!$C$5:$I$491,7,FALSE)</f>
        <v>3480</v>
      </c>
      <c r="J32" s="114">
        <f>ROUND(O$5*'[7]급수계통별장래인구(출x)'!$E30,0)</f>
        <v>0</v>
      </c>
      <c r="K32" s="114">
        <f>ROUND(P$5*'[7]급수계통별장래인구(출x)'!$E30,0)</f>
        <v>83</v>
      </c>
      <c r="L32" s="114">
        <f>ROUND(Q$5*'[7]급수계통별장래인구(출x)'!$E30,0)</f>
        <v>185</v>
      </c>
      <c r="M32" s="114">
        <f>ROUND(R$5*'[7]급수계통별장래인구(출x)'!$E30,0)</f>
        <v>185</v>
      </c>
      <c r="N32" s="114">
        <f>ROUND(S$5*'[7]급수계통별장래인구(출x)'!$E30,0)</f>
        <v>185</v>
      </c>
      <c r="O32" s="114">
        <f>IF(ISERROR((VLOOKUP($D32,'2.사회적인구 행정구역별 집계'!$C$6:$M$73,7,FALSE)-VLOOKUP($D32,'2.사회적인구 행정구역별 집계'!$C$6:$M$73,2,FALSE))),0,(VLOOKUP($D32,'2.사회적인구 행정구역별 집계'!$C$6:$M$73,7,FALSE)-VLOOKUP($D32,'2.사회적인구 행정구역별 집계'!$C$6:$M$73,2,FALSE)))</f>
        <v>0</v>
      </c>
      <c r="P32" s="114">
        <f>IF(ISERROR(VLOOKUP($D32,'2.사회적인구 행정구역별 집계'!$C$6:$M$73,2,FALSE)),0,(VLOOKUP($D32,'2.사회적인구 행정구역별 집계'!$C$6:$M$73,8,FALSE)-VLOOKUP($D32,'2.사회적인구 행정구역별 집계'!$C$6:$M$73,3,FALSE)))</f>
        <v>106</v>
      </c>
      <c r="Q32" s="114">
        <f>IF(ISERROR(VLOOKUP($D32,'2.사회적인구 행정구역별 집계'!$C$6:$M$73,2,FALSE)),0,(VLOOKUP($D32,'2.사회적인구 행정구역별 집계'!$C$6:$M$73,9,FALSE)-VLOOKUP($D32,'2.사회적인구 행정구역별 집계'!$C$6:$M$73,4,FALSE)))</f>
        <v>437</v>
      </c>
      <c r="R32" s="114">
        <f>IF(ISERROR(VLOOKUP($D32,'2.사회적인구 행정구역별 집계'!$C$6:$M$73,2,FALSE)),0,(VLOOKUP($D32,'2.사회적인구 행정구역별 집계'!$C$6:$M$73,10,FALSE)-VLOOKUP($D32,'2.사회적인구 행정구역별 집계'!$C$6:$M$73,5,FALSE)))</f>
        <v>437</v>
      </c>
      <c r="S32" s="114">
        <f>IF(ISERROR(VLOOKUP($D32,'2.사회적인구 행정구역별 집계'!$C$6:$M$73,2,FALSE)),0,(VLOOKUP($D32,'2.사회적인구 행정구역별 집계'!$C$6:$M$73,11,FALSE)-VLOOKUP($D32,'2.사회적인구 행정구역별 집계'!$C$6:$M$73,6,FALSE)))</f>
        <v>437</v>
      </c>
      <c r="T32" s="160">
        <f t="shared" si="8"/>
        <v>3239</v>
      </c>
      <c r="U32" s="160">
        <f t="shared" si="9"/>
        <v>3300</v>
      </c>
      <c r="V32" s="160">
        <f t="shared" si="10"/>
        <v>3597</v>
      </c>
      <c r="W32" s="160">
        <f t="shared" si="11"/>
        <v>3673</v>
      </c>
      <c r="X32" s="160">
        <f t="shared" si="12"/>
        <v>3732</v>
      </c>
    </row>
    <row r="33" spans="1:24" ht="15.95" customHeight="1">
      <c r="A33" s="282"/>
      <c r="B33" s="230"/>
      <c r="C33" s="103" t="s">
        <v>816</v>
      </c>
      <c r="D33" s="105" t="s">
        <v>694</v>
      </c>
      <c r="E33" s="160">
        <f>VLOOKUP($D33,'[7]급수계통별장래인구(출x)'!$C$5:$I$491,2,FALSE)</f>
        <v>808</v>
      </c>
      <c r="F33" s="160">
        <f>VLOOKUP($D33,'[7]급수계통별장래인구(출x)'!$C$5:$I$491,4,FALSE)</f>
        <v>817</v>
      </c>
      <c r="G33" s="160">
        <f>VLOOKUP($D33,'[7]급수계통별장래인구(출x)'!$C$5:$I$491,5,FALSE)</f>
        <v>835</v>
      </c>
      <c r="H33" s="160">
        <f>VLOOKUP($D33,'[7]급수계통별장래인구(출x)'!$C$5:$I$491,6,FALSE)</f>
        <v>853</v>
      </c>
      <c r="I33" s="160">
        <f>VLOOKUP($D33,'[7]급수계통별장래인구(출x)'!$C$5:$I$491,7,FALSE)</f>
        <v>868</v>
      </c>
      <c r="J33" s="114">
        <f>ROUND(O$5*'[7]급수계통별장래인구(출x)'!$E31,0)</f>
        <v>0</v>
      </c>
      <c r="K33" s="114">
        <f>ROUND(P$5*'[7]급수계통별장래인구(출x)'!$E31,0)</f>
        <v>21</v>
      </c>
      <c r="L33" s="114">
        <f>ROUND(Q$5*'[7]급수계통별장래인구(출x)'!$E31,0)</f>
        <v>46</v>
      </c>
      <c r="M33" s="114">
        <f>ROUND(R$5*'[7]급수계통별장래인구(출x)'!$E31,0)</f>
        <v>46</v>
      </c>
      <c r="N33" s="114">
        <f>ROUND(S$5*'[7]급수계통별장래인구(출x)'!$E31,0)</f>
        <v>46</v>
      </c>
      <c r="O33" s="114">
        <f>IF(ISERROR((VLOOKUP($D33,'2.사회적인구 행정구역별 집계'!$C$6:$M$73,7,FALSE)-VLOOKUP($D33,'2.사회적인구 행정구역별 집계'!$C$6:$M$73,2,FALSE))),0,(VLOOKUP($D33,'2.사회적인구 행정구역별 집계'!$C$6:$M$73,7,FALSE)-VLOOKUP($D33,'2.사회적인구 행정구역별 집계'!$C$6:$M$73,2,FALSE)))</f>
        <v>0</v>
      </c>
      <c r="P33" s="114">
        <f>IF(ISERROR(VLOOKUP($D33,'2.사회적인구 행정구역별 집계'!$C$6:$M$73,2,FALSE)),0,(VLOOKUP($D33,'2.사회적인구 행정구역별 집계'!$C$6:$M$73,8,FALSE)-VLOOKUP($D33,'2.사회적인구 행정구역별 집계'!$C$6:$M$73,3,FALSE)))</f>
        <v>106</v>
      </c>
      <c r="Q33" s="114">
        <f>IF(ISERROR(VLOOKUP($D33,'2.사회적인구 행정구역별 집계'!$C$6:$M$73,2,FALSE)),0,(VLOOKUP($D33,'2.사회적인구 행정구역별 집계'!$C$6:$M$73,9,FALSE)-VLOOKUP($D33,'2.사회적인구 행정구역별 집계'!$C$6:$M$73,4,FALSE)))</f>
        <v>437</v>
      </c>
      <c r="R33" s="114">
        <f>IF(ISERROR(VLOOKUP($D33,'2.사회적인구 행정구역별 집계'!$C$6:$M$73,2,FALSE)),0,(VLOOKUP($D33,'2.사회적인구 행정구역별 집계'!$C$6:$M$73,10,FALSE)-VLOOKUP($D33,'2.사회적인구 행정구역별 집계'!$C$6:$M$73,5,FALSE)))</f>
        <v>437</v>
      </c>
      <c r="S33" s="114">
        <f>IF(ISERROR(VLOOKUP($D33,'2.사회적인구 행정구역별 집계'!$C$6:$M$73,2,FALSE)),0,(VLOOKUP($D33,'2.사회적인구 행정구역별 집계'!$C$6:$M$73,11,FALSE)-VLOOKUP($D33,'2.사회적인구 행정구역별 집계'!$C$6:$M$73,6,FALSE)))</f>
        <v>437</v>
      </c>
      <c r="T33" s="160">
        <f t="shared" si="8"/>
        <v>808</v>
      </c>
      <c r="U33" s="160">
        <f t="shared" si="9"/>
        <v>902</v>
      </c>
      <c r="V33" s="160">
        <f t="shared" si="10"/>
        <v>1226</v>
      </c>
      <c r="W33" s="160">
        <f t="shared" si="11"/>
        <v>1244</v>
      </c>
      <c r="X33" s="160">
        <f t="shared" si="12"/>
        <v>1259</v>
      </c>
    </row>
    <row r="34" spans="1:24" ht="15.95" customHeight="1">
      <c r="A34" s="282"/>
      <c r="B34" s="230"/>
      <c r="C34" s="103" t="s">
        <v>816</v>
      </c>
      <c r="D34" s="105" t="s">
        <v>695</v>
      </c>
      <c r="E34" s="160">
        <f>VLOOKUP($D34,'[7]급수계통별장래인구(출x)'!$C$5:$I$491,2,FALSE)</f>
        <v>290</v>
      </c>
      <c r="F34" s="160">
        <f>VLOOKUP($D34,'[7]급수계통별장래인구(출x)'!$C$5:$I$491,4,FALSE)</f>
        <v>293</v>
      </c>
      <c r="G34" s="160">
        <f>VLOOKUP($D34,'[7]급수계통별장래인구(출x)'!$C$5:$I$491,5,FALSE)</f>
        <v>300</v>
      </c>
      <c r="H34" s="160">
        <f>VLOOKUP($D34,'[7]급수계통별장래인구(출x)'!$C$5:$I$491,6,FALSE)</f>
        <v>306</v>
      </c>
      <c r="I34" s="160">
        <f>VLOOKUP($D34,'[7]급수계통별장래인구(출x)'!$C$5:$I$491,7,FALSE)</f>
        <v>312</v>
      </c>
      <c r="J34" s="114">
        <f>ROUND(O$5*'[7]급수계통별장래인구(출x)'!$E32,0)</f>
        <v>0</v>
      </c>
      <c r="K34" s="114">
        <f>ROUND(P$5*'[7]급수계통별장래인구(출x)'!$E32,0)</f>
        <v>7</v>
      </c>
      <c r="L34" s="114">
        <f>ROUND(Q$5*'[7]급수계통별장래인구(출x)'!$E32,0)</f>
        <v>17</v>
      </c>
      <c r="M34" s="114">
        <f>ROUND(R$5*'[7]급수계통별장래인구(출x)'!$E32,0)</f>
        <v>17</v>
      </c>
      <c r="N34" s="114">
        <f>ROUND(S$5*'[7]급수계통별장래인구(출x)'!$E32,0)</f>
        <v>17</v>
      </c>
      <c r="O34" s="114">
        <f>IF(ISERROR((VLOOKUP($D34,'2.사회적인구 행정구역별 집계'!$C$6:$M$73,7,FALSE)-VLOOKUP($D34,'2.사회적인구 행정구역별 집계'!$C$6:$M$73,2,FALSE))),0,(VLOOKUP($D34,'2.사회적인구 행정구역별 집계'!$C$6:$M$73,7,FALSE)-VLOOKUP($D34,'2.사회적인구 행정구역별 집계'!$C$6:$M$73,2,FALSE)))</f>
        <v>0</v>
      </c>
      <c r="P34" s="114">
        <f>IF(ISERROR(VLOOKUP($D34,'2.사회적인구 행정구역별 집계'!$C$6:$M$73,2,FALSE)),0,(VLOOKUP($D34,'2.사회적인구 행정구역별 집계'!$C$6:$M$73,8,FALSE)-VLOOKUP($D34,'2.사회적인구 행정구역별 집계'!$C$6:$M$73,3,FALSE)))</f>
        <v>106</v>
      </c>
      <c r="Q34" s="114">
        <f>IF(ISERROR(VLOOKUP($D34,'2.사회적인구 행정구역별 집계'!$C$6:$M$73,2,FALSE)),0,(VLOOKUP($D34,'2.사회적인구 행정구역별 집계'!$C$6:$M$73,9,FALSE)-VLOOKUP($D34,'2.사회적인구 행정구역별 집계'!$C$6:$M$73,4,FALSE)))</f>
        <v>437</v>
      </c>
      <c r="R34" s="114">
        <f>IF(ISERROR(VLOOKUP($D34,'2.사회적인구 행정구역별 집계'!$C$6:$M$73,2,FALSE)),0,(VLOOKUP($D34,'2.사회적인구 행정구역별 집계'!$C$6:$M$73,10,FALSE)-VLOOKUP($D34,'2.사회적인구 행정구역별 집계'!$C$6:$M$73,5,FALSE)))</f>
        <v>437</v>
      </c>
      <c r="S34" s="114">
        <f>IF(ISERROR(VLOOKUP($D34,'2.사회적인구 행정구역별 집계'!$C$6:$M$73,2,FALSE)),0,(VLOOKUP($D34,'2.사회적인구 행정구역별 집계'!$C$6:$M$73,11,FALSE)-VLOOKUP($D34,'2.사회적인구 행정구역별 집계'!$C$6:$M$73,6,FALSE)))</f>
        <v>437</v>
      </c>
      <c r="T34" s="160">
        <f t="shared" si="8"/>
        <v>290</v>
      </c>
      <c r="U34" s="160">
        <f t="shared" si="9"/>
        <v>392</v>
      </c>
      <c r="V34" s="160">
        <f t="shared" si="10"/>
        <v>720</v>
      </c>
      <c r="W34" s="160">
        <f t="shared" si="11"/>
        <v>726</v>
      </c>
      <c r="X34" s="160">
        <f t="shared" si="12"/>
        <v>732</v>
      </c>
    </row>
    <row r="35" spans="1:24" ht="15.95" customHeight="1">
      <c r="A35" s="282"/>
      <c r="B35" s="230"/>
      <c r="C35" s="103" t="s">
        <v>816</v>
      </c>
      <c r="D35" s="105" t="s">
        <v>696</v>
      </c>
      <c r="E35" s="160">
        <f>VLOOKUP($D35,'[7]급수계통별장래인구(출x)'!$C$5:$I$491,2,FALSE)</f>
        <v>911</v>
      </c>
      <c r="F35" s="160">
        <f>VLOOKUP($D35,'[7]급수계통별장래인구(출x)'!$C$5:$I$491,4,FALSE)</f>
        <v>922</v>
      </c>
      <c r="G35" s="160">
        <f>VLOOKUP($D35,'[7]급수계통별장래인구(출x)'!$C$5:$I$491,5,FALSE)</f>
        <v>941</v>
      </c>
      <c r="H35" s="160">
        <f>VLOOKUP($D35,'[7]급수계통별장래인구(출x)'!$C$5:$I$491,6,FALSE)</f>
        <v>962</v>
      </c>
      <c r="I35" s="160">
        <f>VLOOKUP($D35,'[7]급수계통별장래인구(출x)'!$C$5:$I$491,7,FALSE)</f>
        <v>979</v>
      </c>
      <c r="J35" s="114">
        <f>ROUND(O$5*'[7]급수계통별장래인구(출x)'!$E33,0)</f>
        <v>0</v>
      </c>
      <c r="K35" s="114">
        <f>ROUND(P$5*'[7]급수계통별장래인구(출x)'!$E33,0)</f>
        <v>23</v>
      </c>
      <c r="L35" s="114">
        <f>ROUND(Q$5*'[7]급수계통별장래인구(출x)'!$E33,0)</f>
        <v>52</v>
      </c>
      <c r="M35" s="114">
        <f>ROUND(R$5*'[7]급수계통별장래인구(출x)'!$E33,0)</f>
        <v>52</v>
      </c>
      <c r="N35" s="114">
        <f>ROUND(S$5*'[7]급수계통별장래인구(출x)'!$E33,0)</f>
        <v>52</v>
      </c>
      <c r="O35" s="114">
        <f>IF(ISERROR((VLOOKUP($D35,'2.사회적인구 행정구역별 집계'!$C$6:$M$73,7,FALSE)-VLOOKUP($D35,'2.사회적인구 행정구역별 집계'!$C$6:$M$73,2,FALSE))),0,(VLOOKUP($D35,'2.사회적인구 행정구역별 집계'!$C$6:$M$73,7,FALSE)-VLOOKUP($D35,'2.사회적인구 행정구역별 집계'!$C$6:$M$73,2,FALSE)))</f>
        <v>0</v>
      </c>
      <c r="P35" s="114">
        <f>IF(ISERROR(VLOOKUP($D35,'2.사회적인구 행정구역별 집계'!$C$6:$M$73,2,FALSE)),0,(VLOOKUP($D35,'2.사회적인구 행정구역별 집계'!$C$6:$M$73,8,FALSE)-VLOOKUP($D35,'2.사회적인구 행정구역별 집계'!$C$6:$M$73,3,FALSE)))</f>
        <v>106</v>
      </c>
      <c r="Q35" s="114">
        <f>IF(ISERROR(VLOOKUP($D35,'2.사회적인구 행정구역별 집계'!$C$6:$M$73,2,FALSE)),0,(VLOOKUP($D35,'2.사회적인구 행정구역별 집계'!$C$6:$M$73,9,FALSE)-VLOOKUP($D35,'2.사회적인구 행정구역별 집계'!$C$6:$M$73,4,FALSE)))</f>
        <v>437</v>
      </c>
      <c r="R35" s="114">
        <f>IF(ISERROR(VLOOKUP($D35,'2.사회적인구 행정구역별 집계'!$C$6:$M$73,2,FALSE)),0,(VLOOKUP($D35,'2.사회적인구 행정구역별 집계'!$C$6:$M$73,10,FALSE)-VLOOKUP($D35,'2.사회적인구 행정구역별 집계'!$C$6:$M$73,5,FALSE)))</f>
        <v>437</v>
      </c>
      <c r="S35" s="114">
        <f>IF(ISERROR(VLOOKUP($D35,'2.사회적인구 행정구역별 집계'!$C$6:$M$73,2,FALSE)),0,(VLOOKUP($D35,'2.사회적인구 행정구역별 집계'!$C$6:$M$73,11,FALSE)-VLOOKUP($D35,'2.사회적인구 행정구역별 집계'!$C$6:$M$73,6,FALSE)))</f>
        <v>437</v>
      </c>
      <c r="T35" s="160">
        <f t="shared" si="8"/>
        <v>911</v>
      </c>
      <c r="U35" s="160">
        <f t="shared" si="9"/>
        <v>1005</v>
      </c>
      <c r="V35" s="160">
        <f t="shared" si="10"/>
        <v>1326</v>
      </c>
      <c r="W35" s="160">
        <f t="shared" si="11"/>
        <v>1347</v>
      </c>
      <c r="X35" s="160">
        <f t="shared" si="12"/>
        <v>1364</v>
      </c>
    </row>
    <row r="36" spans="1:24" ht="15.95" customHeight="1">
      <c r="A36" s="282"/>
      <c r="B36" s="230"/>
      <c r="C36" s="103" t="s">
        <v>816</v>
      </c>
      <c r="D36" s="105" t="s">
        <v>697</v>
      </c>
      <c r="E36" s="160">
        <f>VLOOKUP($D36,'[7]급수계통별장래인구(출x)'!$C$5:$I$491,2,FALSE)</f>
        <v>1943</v>
      </c>
      <c r="F36" s="160">
        <f>VLOOKUP($D36,'[7]급수계통별장래인구(출x)'!$C$5:$I$491,4,FALSE)</f>
        <v>1966</v>
      </c>
      <c r="G36" s="160">
        <f>VLOOKUP($D36,'[7]급수계통별장래인구(출x)'!$C$5:$I$491,5,FALSE)</f>
        <v>2007</v>
      </c>
      <c r="H36" s="160">
        <f>VLOOKUP($D36,'[7]급수계통별장래인구(출x)'!$C$5:$I$491,6,FALSE)</f>
        <v>2052</v>
      </c>
      <c r="I36" s="160">
        <f>VLOOKUP($D36,'[7]급수계통별장래인구(출x)'!$C$5:$I$491,7,FALSE)</f>
        <v>2088</v>
      </c>
      <c r="J36" s="114">
        <f>ROUND(O$5*'[7]급수계통별장래인구(출x)'!$E34,0)</f>
        <v>0</v>
      </c>
      <c r="K36" s="114">
        <f>ROUND(P$5*'[7]급수계통별장래인구(출x)'!$E34,0)</f>
        <v>50</v>
      </c>
      <c r="L36" s="114">
        <f>ROUND(Q$5*'[7]급수계통별장래인구(출x)'!$E34,0)</f>
        <v>111</v>
      </c>
      <c r="M36" s="114">
        <f>ROUND(R$5*'[7]급수계통별장래인구(출x)'!$E34,0)</f>
        <v>111</v>
      </c>
      <c r="N36" s="114">
        <f>ROUND(S$5*'[7]급수계통별장래인구(출x)'!$E34,0)</f>
        <v>111</v>
      </c>
      <c r="O36" s="114">
        <f>IF(ISERROR((VLOOKUP($D36,'2.사회적인구 행정구역별 집계'!$C$6:$M$73,7,FALSE)-VLOOKUP($D36,'2.사회적인구 행정구역별 집계'!$C$6:$M$73,2,FALSE))),0,(VLOOKUP($D36,'2.사회적인구 행정구역별 집계'!$C$6:$M$73,7,FALSE)-VLOOKUP($D36,'2.사회적인구 행정구역별 집계'!$C$6:$M$73,2,FALSE)))</f>
        <v>0</v>
      </c>
      <c r="P36" s="114">
        <f>IF(ISERROR(VLOOKUP($D36,'2.사회적인구 행정구역별 집계'!$C$6:$M$73,2,FALSE)),0,(VLOOKUP($D36,'2.사회적인구 행정구역별 집계'!$C$6:$M$73,8,FALSE)-VLOOKUP($D36,'2.사회적인구 행정구역별 집계'!$C$6:$M$73,3,FALSE)))</f>
        <v>106</v>
      </c>
      <c r="Q36" s="114">
        <f>IF(ISERROR(VLOOKUP($D36,'2.사회적인구 행정구역별 집계'!$C$6:$M$73,2,FALSE)),0,(VLOOKUP($D36,'2.사회적인구 행정구역별 집계'!$C$6:$M$73,9,FALSE)-VLOOKUP($D36,'2.사회적인구 행정구역별 집계'!$C$6:$M$73,4,FALSE)))</f>
        <v>437</v>
      </c>
      <c r="R36" s="114">
        <f>IF(ISERROR(VLOOKUP($D36,'2.사회적인구 행정구역별 집계'!$C$6:$M$73,2,FALSE)),0,(VLOOKUP($D36,'2.사회적인구 행정구역별 집계'!$C$6:$M$73,10,FALSE)-VLOOKUP($D36,'2.사회적인구 행정구역별 집계'!$C$6:$M$73,5,FALSE)))</f>
        <v>437</v>
      </c>
      <c r="S36" s="114">
        <f>IF(ISERROR(VLOOKUP($D36,'2.사회적인구 행정구역별 집계'!$C$6:$M$73,2,FALSE)),0,(VLOOKUP($D36,'2.사회적인구 행정구역별 집계'!$C$6:$M$73,11,FALSE)-VLOOKUP($D36,'2.사회적인구 행정구역별 집계'!$C$6:$M$73,6,FALSE)))</f>
        <v>437</v>
      </c>
      <c r="T36" s="160">
        <f t="shared" si="8"/>
        <v>1943</v>
      </c>
      <c r="U36" s="160">
        <f t="shared" si="9"/>
        <v>2022</v>
      </c>
      <c r="V36" s="160">
        <f t="shared" si="10"/>
        <v>2333</v>
      </c>
      <c r="W36" s="160">
        <f t="shared" si="11"/>
        <v>2378</v>
      </c>
      <c r="X36" s="160">
        <f t="shared" si="12"/>
        <v>2414</v>
      </c>
    </row>
    <row r="37" spans="1:24" ht="15.95" customHeight="1">
      <c r="A37" s="282"/>
      <c r="B37" s="230"/>
      <c r="C37" s="103" t="s">
        <v>816</v>
      </c>
      <c r="D37" s="105" t="s">
        <v>698</v>
      </c>
      <c r="E37" s="160">
        <f>VLOOKUP($D37,'[7]급수계통별장래인구(출x)'!$C$5:$I$491,2,FALSE)</f>
        <v>1108</v>
      </c>
      <c r="F37" s="160">
        <f>VLOOKUP($D37,'[7]급수계통별장래인구(출x)'!$C$5:$I$491,4,FALSE)</f>
        <v>1121</v>
      </c>
      <c r="G37" s="160">
        <f>VLOOKUP($D37,'[7]급수계통별장래인구(출x)'!$C$5:$I$491,5,FALSE)</f>
        <v>1144</v>
      </c>
      <c r="H37" s="160">
        <f>VLOOKUP($D37,'[7]급수계통별장래인구(출x)'!$C$5:$I$491,6,FALSE)</f>
        <v>1170</v>
      </c>
      <c r="I37" s="160">
        <f>VLOOKUP($D37,'[7]급수계통별장래인구(출x)'!$C$5:$I$491,7,FALSE)</f>
        <v>1190</v>
      </c>
      <c r="J37" s="114">
        <f>ROUND(O$5*'[7]급수계통별장래인구(출x)'!$E35,0)</f>
        <v>0</v>
      </c>
      <c r="K37" s="114">
        <f>ROUND(P$5*'[7]급수계통별장래인구(출x)'!$E35,0)</f>
        <v>28</v>
      </c>
      <c r="L37" s="114">
        <f>ROUND(Q$5*'[7]급수계통별장래인구(출x)'!$E35,0)</f>
        <v>63</v>
      </c>
      <c r="M37" s="114">
        <f>ROUND(R$5*'[7]급수계통별장래인구(출x)'!$E35,0)</f>
        <v>63</v>
      </c>
      <c r="N37" s="114">
        <f>ROUND(S$5*'[7]급수계통별장래인구(출x)'!$E35,0)</f>
        <v>63</v>
      </c>
      <c r="O37" s="114">
        <f>IF(ISERROR((VLOOKUP($D37,'2.사회적인구 행정구역별 집계'!$C$6:$M$73,7,FALSE)-VLOOKUP($D37,'2.사회적인구 행정구역별 집계'!$C$6:$M$73,2,FALSE))),0,(VLOOKUP($D37,'2.사회적인구 행정구역별 집계'!$C$6:$M$73,7,FALSE)-VLOOKUP($D37,'2.사회적인구 행정구역별 집계'!$C$6:$M$73,2,FALSE)))</f>
        <v>0</v>
      </c>
      <c r="P37" s="114">
        <f>IF(ISERROR(VLOOKUP($D37,'2.사회적인구 행정구역별 집계'!$C$6:$M$73,2,FALSE)),0,(VLOOKUP($D37,'2.사회적인구 행정구역별 집계'!$C$6:$M$73,8,FALSE)-VLOOKUP($D37,'2.사회적인구 행정구역별 집계'!$C$6:$M$73,3,FALSE)))</f>
        <v>106</v>
      </c>
      <c r="Q37" s="114">
        <f>IF(ISERROR(VLOOKUP($D37,'2.사회적인구 행정구역별 집계'!$C$6:$M$73,2,FALSE)),0,(VLOOKUP($D37,'2.사회적인구 행정구역별 집계'!$C$6:$M$73,9,FALSE)-VLOOKUP($D37,'2.사회적인구 행정구역별 집계'!$C$6:$M$73,4,FALSE)))</f>
        <v>437</v>
      </c>
      <c r="R37" s="114">
        <f>IF(ISERROR(VLOOKUP($D37,'2.사회적인구 행정구역별 집계'!$C$6:$M$73,2,FALSE)),0,(VLOOKUP($D37,'2.사회적인구 행정구역별 집계'!$C$6:$M$73,10,FALSE)-VLOOKUP($D37,'2.사회적인구 행정구역별 집계'!$C$6:$M$73,5,FALSE)))</f>
        <v>437</v>
      </c>
      <c r="S37" s="114">
        <f>IF(ISERROR(VLOOKUP($D37,'2.사회적인구 행정구역별 집계'!$C$6:$M$73,2,FALSE)),0,(VLOOKUP($D37,'2.사회적인구 행정구역별 집계'!$C$6:$M$73,11,FALSE)-VLOOKUP($D37,'2.사회적인구 행정구역별 집계'!$C$6:$M$73,6,FALSE)))</f>
        <v>437</v>
      </c>
      <c r="T37" s="160">
        <f t="shared" si="8"/>
        <v>1108</v>
      </c>
      <c r="U37" s="160">
        <f t="shared" si="9"/>
        <v>1199</v>
      </c>
      <c r="V37" s="160">
        <f t="shared" si="10"/>
        <v>1518</v>
      </c>
      <c r="W37" s="160">
        <f t="shared" si="11"/>
        <v>1544</v>
      </c>
      <c r="X37" s="160">
        <f t="shared" si="12"/>
        <v>1564</v>
      </c>
    </row>
    <row r="38" spans="1:24" ht="15.95" customHeight="1">
      <c r="A38" s="282"/>
      <c r="B38" s="230"/>
      <c r="C38" s="103" t="s">
        <v>816</v>
      </c>
      <c r="D38" s="105" t="s">
        <v>699</v>
      </c>
      <c r="E38" s="160">
        <f>VLOOKUP($D38,'[7]급수계통별장래인구(출x)'!$C$5:$I$491,2,FALSE)</f>
        <v>386</v>
      </c>
      <c r="F38" s="160">
        <f>VLOOKUP($D38,'[7]급수계통별장래인구(출x)'!$C$5:$I$491,4,FALSE)</f>
        <v>391</v>
      </c>
      <c r="G38" s="160">
        <f>VLOOKUP($D38,'[7]급수계통별장래인구(출x)'!$C$5:$I$491,5,FALSE)</f>
        <v>399</v>
      </c>
      <c r="H38" s="160">
        <f>VLOOKUP($D38,'[7]급수계통별장래인구(출x)'!$C$5:$I$491,6,FALSE)</f>
        <v>408</v>
      </c>
      <c r="I38" s="160">
        <f>VLOOKUP($D38,'[7]급수계통별장래인구(출x)'!$C$5:$I$491,7,FALSE)</f>
        <v>415</v>
      </c>
      <c r="J38" s="114">
        <f>ROUND(O$5*'[7]급수계통별장래인구(출x)'!$E36,0)</f>
        <v>0</v>
      </c>
      <c r="K38" s="114">
        <f>ROUND(P$5*'[7]급수계통별장래인구(출x)'!$E36,0)</f>
        <v>10</v>
      </c>
      <c r="L38" s="114">
        <f>ROUND(Q$5*'[7]급수계통별장래인구(출x)'!$E36,0)</f>
        <v>22</v>
      </c>
      <c r="M38" s="114">
        <f>ROUND(R$5*'[7]급수계통별장래인구(출x)'!$E36,0)</f>
        <v>22</v>
      </c>
      <c r="N38" s="114">
        <f>ROUND(S$5*'[7]급수계통별장래인구(출x)'!$E36,0)</f>
        <v>22</v>
      </c>
      <c r="O38" s="114">
        <f>IF(ISERROR((VLOOKUP($D38,'2.사회적인구 행정구역별 집계'!$C$6:$M$73,7,FALSE)-VLOOKUP($D38,'2.사회적인구 행정구역별 집계'!$C$6:$M$73,2,FALSE))),0,(VLOOKUP($D38,'2.사회적인구 행정구역별 집계'!$C$6:$M$73,7,FALSE)-VLOOKUP($D38,'2.사회적인구 행정구역별 집계'!$C$6:$M$73,2,FALSE)))</f>
        <v>0</v>
      </c>
      <c r="P38" s="114">
        <f>IF(ISERROR(VLOOKUP($D38,'2.사회적인구 행정구역별 집계'!$C$6:$M$73,2,FALSE)),0,(VLOOKUP($D38,'2.사회적인구 행정구역별 집계'!$C$6:$M$73,8,FALSE)-VLOOKUP($D38,'2.사회적인구 행정구역별 집계'!$C$6:$M$73,3,FALSE)))</f>
        <v>106</v>
      </c>
      <c r="Q38" s="114">
        <f>IF(ISERROR(VLOOKUP($D38,'2.사회적인구 행정구역별 집계'!$C$6:$M$73,2,FALSE)),0,(VLOOKUP($D38,'2.사회적인구 행정구역별 집계'!$C$6:$M$73,9,FALSE)-VLOOKUP($D38,'2.사회적인구 행정구역별 집계'!$C$6:$M$73,4,FALSE)))</f>
        <v>437</v>
      </c>
      <c r="R38" s="114">
        <f>IF(ISERROR(VLOOKUP($D38,'2.사회적인구 행정구역별 집계'!$C$6:$M$73,2,FALSE)),0,(VLOOKUP($D38,'2.사회적인구 행정구역별 집계'!$C$6:$M$73,10,FALSE)-VLOOKUP($D38,'2.사회적인구 행정구역별 집계'!$C$6:$M$73,5,FALSE)))</f>
        <v>437</v>
      </c>
      <c r="S38" s="114">
        <f>IF(ISERROR(VLOOKUP($D38,'2.사회적인구 행정구역별 집계'!$C$6:$M$73,2,FALSE)),0,(VLOOKUP($D38,'2.사회적인구 행정구역별 집계'!$C$6:$M$73,11,FALSE)-VLOOKUP($D38,'2.사회적인구 행정구역별 집계'!$C$6:$M$73,6,FALSE)))</f>
        <v>437</v>
      </c>
      <c r="T38" s="160">
        <f t="shared" si="8"/>
        <v>386</v>
      </c>
      <c r="U38" s="160">
        <f t="shared" si="9"/>
        <v>487</v>
      </c>
      <c r="V38" s="160">
        <f t="shared" si="10"/>
        <v>814</v>
      </c>
      <c r="W38" s="160">
        <f t="shared" si="11"/>
        <v>823</v>
      </c>
      <c r="X38" s="160">
        <f t="shared" si="12"/>
        <v>830</v>
      </c>
    </row>
    <row r="39" spans="1:24" ht="15.95" customHeight="1">
      <c r="A39" s="282"/>
      <c r="B39" s="230"/>
      <c r="C39" s="103" t="s">
        <v>816</v>
      </c>
      <c r="D39" s="105" t="s">
        <v>700</v>
      </c>
      <c r="E39" s="160">
        <f>VLOOKUP($D39,'[7]급수계통별장래인구(출x)'!$C$5:$I$491,2,FALSE)</f>
        <v>1571</v>
      </c>
      <c r="F39" s="160">
        <f>VLOOKUP($D39,'[7]급수계통별장래인구(출x)'!$C$5:$I$491,4,FALSE)</f>
        <v>1589</v>
      </c>
      <c r="G39" s="160">
        <f>VLOOKUP($D39,'[7]급수계통별장래인구(출x)'!$C$5:$I$491,5,FALSE)</f>
        <v>1623</v>
      </c>
      <c r="H39" s="160">
        <f>VLOOKUP($D39,'[7]급수계통별장래인구(출x)'!$C$5:$I$491,6,FALSE)</f>
        <v>1659</v>
      </c>
      <c r="I39" s="160">
        <f>VLOOKUP($D39,'[7]급수계통별장래인구(출x)'!$C$5:$I$491,7,FALSE)</f>
        <v>1688</v>
      </c>
      <c r="J39" s="114">
        <f>ROUND(O$5*'[7]급수계통별장래인구(출x)'!$E37,0)</f>
        <v>0</v>
      </c>
      <c r="K39" s="114">
        <f>ROUND(P$5*'[7]급수계통별장래인구(출x)'!$E37,0)</f>
        <v>40</v>
      </c>
      <c r="L39" s="114">
        <f>ROUND(Q$5*'[7]급수계통별장래인구(출x)'!$E37,0)</f>
        <v>90</v>
      </c>
      <c r="M39" s="114">
        <f>ROUND(R$5*'[7]급수계통별장래인구(출x)'!$E37,0)</f>
        <v>90</v>
      </c>
      <c r="N39" s="114">
        <f>ROUND(S$5*'[7]급수계통별장래인구(출x)'!$E37,0)</f>
        <v>90</v>
      </c>
      <c r="O39" s="114">
        <f>IF(ISERROR((VLOOKUP($D39,'2.사회적인구 행정구역별 집계'!$C$6:$M$73,7,FALSE)-VLOOKUP($D39,'2.사회적인구 행정구역별 집계'!$C$6:$M$73,2,FALSE))),0,(VLOOKUP($D39,'2.사회적인구 행정구역별 집계'!$C$6:$M$73,7,FALSE)-VLOOKUP($D39,'2.사회적인구 행정구역별 집계'!$C$6:$M$73,2,FALSE)))</f>
        <v>0</v>
      </c>
      <c r="P39" s="114">
        <f>IF(ISERROR(VLOOKUP($D39,'2.사회적인구 행정구역별 집계'!$C$6:$M$73,2,FALSE)),0,(VLOOKUP($D39,'2.사회적인구 행정구역별 집계'!$C$6:$M$73,8,FALSE)-VLOOKUP($D39,'2.사회적인구 행정구역별 집계'!$C$6:$M$73,3,FALSE)))</f>
        <v>106</v>
      </c>
      <c r="Q39" s="114">
        <f>IF(ISERROR(VLOOKUP($D39,'2.사회적인구 행정구역별 집계'!$C$6:$M$73,2,FALSE)),0,(VLOOKUP($D39,'2.사회적인구 행정구역별 집계'!$C$6:$M$73,9,FALSE)-VLOOKUP($D39,'2.사회적인구 행정구역별 집계'!$C$6:$M$73,4,FALSE)))</f>
        <v>437</v>
      </c>
      <c r="R39" s="114">
        <f>IF(ISERROR(VLOOKUP($D39,'2.사회적인구 행정구역별 집계'!$C$6:$M$73,2,FALSE)),0,(VLOOKUP($D39,'2.사회적인구 행정구역별 집계'!$C$6:$M$73,10,FALSE)-VLOOKUP($D39,'2.사회적인구 행정구역별 집계'!$C$6:$M$73,5,FALSE)))</f>
        <v>437</v>
      </c>
      <c r="S39" s="114">
        <f>IF(ISERROR(VLOOKUP($D39,'2.사회적인구 행정구역별 집계'!$C$6:$M$73,2,FALSE)),0,(VLOOKUP($D39,'2.사회적인구 행정구역별 집계'!$C$6:$M$73,11,FALSE)-VLOOKUP($D39,'2.사회적인구 행정구역별 집계'!$C$6:$M$73,6,FALSE)))</f>
        <v>437</v>
      </c>
      <c r="T39" s="160">
        <f t="shared" si="8"/>
        <v>1571</v>
      </c>
      <c r="U39" s="160">
        <f t="shared" si="9"/>
        <v>1655</v>
      </c>
      <c r="V39" s="160">
        <f t="shared" si="10"/>
        <v>1970</v>
      </c>
      <c r="W39" s="160">
        <f t="shared" si="11"/>
        <v>2006</v>
      </c>
      <c r="X39" s="160">
        <f t="shared" si="12"/>
        <v>2035</v>
      </c>
    </row>
    <row r="40" spans="1:24" ht="15.95" customHeight="1">
      <c r="A40" s="282"/>
      <c r="B40" s="230"/>
      <c r="C40" s="103" t="s">
        <v>816</v>
      </c>
      <c r="D40" s="105" t="s">
        <v>701</v>
      </c>
      <c r="E40" s="160">
        <f>VLOOKUP($D40,'[7]급수계통별장래인구(출x)'!$C$5:$I$491,2,FALSE)</f>
        <v>1473</v>
      </c>
      <c r="F40" s="160">
        <f>VLOOKUP($D40,'[7]급수계통별장래인구(출x)'!$C$5:$I$491,4,FALSE)</f>
        <v>1490</v>
      </c>
      <c r="G40" s="160">
        <f>VLOOKUP($D40,'[7]급수계통별장래인구(출x)'!$C$5:$I$491,5,FALSE)</f>
        <v>1521</v>
      </c>
      <c r="H40" s="160">
        <f>VLOOKUP($D40,'[7]급수계통별장래인구(출x)'!$C$5:$I$491,6,FALSE)</f>
        <v>1556</v>
      </c>
      <c r="I40" s="160">
        <f>VLOOKUP($D40,'[7]급수계통별장래인구(출x)'!$C$5:$I$491,7,FALSE)</f>
        <v>1583</v>
      </c>
      <c r="J40" s="114">
        <f>ROUND(O$5*'[7]급수계통별장래인구(출x)'!$E38,0)</f>
        <v>0</v>
      </c>
      <c r="K40" s="114">
        <f>ROUND(P$5*'[7]급수계통별장래인구(출x)'!$E38,0)</f>
        <v>38</v>
      </c>
      <c r="L40" s="114">
        <f>ROUND(Q$5*'[7]급수계통별장래인구(출x)'!$E38,0)</f>
        <v>84</v>
      </c>
      <c r="M40" s="114">
        <f>ROUND(R$5*'[7]급수계통별장래인구(출x)'!$E38,0)</f>
        <v>84</v>
      </c>
      <c r="N40" s="114">
        <f>ROUND(S$5*'[7]급수계통별장래인구(출x)'!$E38,0)</f>
        <v>84</v>
      </c>
      <c r="O40" s="114">
        <f>IF(ISERROR((VLOOKUP($D40,'2.사회적인구 행정구역별 집계'!$C$6:$M$73,7,FALSE)-VLOOKUP($D40,'2.사회적인구 행정구역별 집계'!$C$6:$M$73,2,FALSE))),0,(VLOOKUP($D40,'2.사회적인구 행정구역별 집계'!$C$6:$M$73,7,FALSE)-VLOOKUP($D40,'2.사회적인구 행정구역별 집계'!$C$6:$M$73,2,FALSE)))</f>
        <v>0</v>
      </c>
      <c r="P40" s="114">
        <f>IF(ISERROR(VLOOKUP($D40,'2.사회적인구 행정구역별 집계'!$C$6:$M$73,2,FALSE)),0,(VLOOKUP($D40,'2.사회적인구 행정구역별 집계'!$C$6:$M$73,8,FALSE)-VLOOKUP($D40,'2.사회적인구 행정구역별 집계'!$C$6:$M$73,3,FALSE)))</f>
        <v>101</v>
      </c>
      <c r="Q40" s="114">
        <f>IF(ISERROR(VLOOKUP($D40,'2.사회적인구 행정구역별 집계'!$C$6:$M$73,2,FALSE)),0,(VLOOKUP($D40,'2.사회적인구 행정구역별 집계'!$C$6:$M$73,9,FALSE)-VLOOKUP($D40,'2.사회적인구 행정구역별 집계'!$C$6:$M$73,4,FALSE)))</f>
        <v>433</v>
      </c>
      <c r="R40" s="114">
        <f>IF(ISERROR(VLOOKUP($D40,'2.사회적인구 행정구역별 집계'!$C$6:$M$73,2,FALSE)),0,(VLOOKUP($D40,'2.사회적인구 행정구역별 집계'!$C$6:$M$73,10,FALSE)-VLOOKUP($D40,'2.사회적인구 행정구역별 집계'!$C$6:$M$73,5,FALSE)))</f>
        <v>433</v>
      </c>
      <c r="S40" s="114">
        <f>IF(ISERROR(VLOOKUP($D40,'2.사회적인구 행정구역별 집계'!$C$6:$M$73,2,FALSE)),0,(VLOOKUP($D40,'2.사회적인구 행정구역별 집계'!$C$6:$M$73,11,FALSE)-VLOOKUP($D40,'2.사회적인구 행정구역별 집계'!$C$6:$M$73,6,FALSE)))</f>
        <v>433</v>
      </c>
      <c r="T40" s="160">
        <f t="shared" si="8"/>
        <v>1473</v>
      </c>
      <c r="U40" s="160">
        <f t="shared" si="9"/>
        <v>1553</v>
      </c>
      <c r="V40" s="160">
        <f t="shared" si="10"/>
        <v>1870</v>
      </c>
      <c r="W40" s="160">
        <f t="shared" si="11"/>
        <v>1905</v>
      </c>
      <c r="X40" s="160">
        <f t="shared" si="12"/>
        <v>1932</v>
      </c>
    </row>
    <row r="41" spans="1:24" ht="15.95" customHeight="1">
      <c r="A41" s="282"/>
      <c r="B41" s="230"/>
      <c r="C41" s="103" t="s">
        <v>895</v>
      </c>
      <c r="D41" s="105" t="s">
        <v>584</v>
      </c>
      <c r="E41" s="160">
        <f>VLOOKUP($D41,'[7]급수계통별장래인구(출x)'!$C$5:$I$491,2,FALSE)</f>
        <v>347</v>
      </c>
      <c r="F41" s="160">
        <f>VLOOKUP($D41,'[7]급수계통별장래인구(출x)'!$C$5:$I$491,4,FALSE)</f>
        <v>351</v>
      </c>
      <c r="G41" s="160">
        <f>VLOOKUP($D41,'[7]급수계통별장래인구(출x)'!$C$5:$I$491,5,FALSE)</f>
        <v>358</v>
      </c>
      <c r="H41" s="160">
        <f>VLOOKUP($D41,'[7]급수계통별장래인구(출x)'!$C$5:$I$491,6,FALSE)</f>
        <v>367</v>
      </c>
      <c r="I41" s="160">
        <f>VLOOKUP($D41,'[7]급수계통별장래인구(출x)'!$C$5:$I$491,7,FALSE)</f>
        <v>373</v>
      </c>
      <c r="J41" s="114">
        <f>ROUND(O$5*'[7]급수계통별장래인구(출x)'!$E39,0)</f>
        <v>0</v>
      </c>
      <c r="K41" s="114">
        <f>ROUND(P$5*'[7]급수계통별장래인구(출x)'!$E39,0)</f>
        <v>9</v>
      </c>
      <c r="L41" s="114">
        <f>ROUND(Q$5*'[7]급수계통별장래인구(출x)'!$E39,0)</f>
        <v>20</v>
      </c>
      <c r="M41" s="114">
        <f>ROUND(R$5*'[7]급수계통별장래인구(출x)'!$E39,0)</f>
        <v>20</v>
      </c>
      <c r="N41" s="114">
        <f>ROUND(S$5*'[7]급수계통별장래인구(출x)'!$E39,0)</f>
        <v>20</v>
      </c>
      <c r="O41" s="114">
        <f>IF(ISERROR((VLOOKUP($D41,'2.사회적인구 행정구역별 집계'!$C$6:$M$73,7,FALSE)-VLOOKUP($D41,'2.사회적인구 행정구역별 집계'!$C$6:$M$73,2,FALSE))),0,(VLOOKUP($D41,'2.사회적인구 행정구역별 집계'!$C$6:$M$73,7,FALSE)-VLOOKUP($D41,'2.사회적인구 행정구역별 집계'!$C$6:$M$73,2,FALSE)))</f>
        <v>0</v>
      </c>
      <c r="P41" s="114">
        <f>IF(ISERROR(VLOOKUP($D41,'2.사회적인구 행정구역별 집계'!$C$6:$M$73,2,FALSE)),0,(VLOOKUP($D41,'2.사회적인구 행정구역별 집계'!$C$6:$M$73,8,FALSE)-VLOOKUP($D41,'2.사회적인구 행정구역별 집계'!$C$6:$M$73,3,FALSE)))</f>
        <v>0</v>
      </c>
      <c r="Q41" s="114">
        <f>IF(ISERROR(VLOOKUP($D41,'2.사회적인구 행정구역별 집계'!$C$6:$M$73,2,FALSE)),0,(VLOOKUP($D41,'2.사회적인구 행정구역별 집계'!$C$6:$M$73,9,FALSE)-VLOOKUP($D41,'2.사회적인구 행정구역별 집계'!$C$6:$M$73,4,FALSE)))</f>
        <v>0</v>
      </c>
      <c r="R41" s="114">
        <f>IF(ISERROR(VLOOKUP($D41,'2.사회적인구 행정구역별 집계'!$C$6:$M$73,2,FALSE)),0,(VLOOKUP($D41,'2.사회적인구 행정구역별 집계'!$C$6:$M$73,10,FALSE)-VLOOKUP($D41,'2.사회적인구 행정구역별 집계'!$C$6:$M$73,5,FALSE)))</f>
        <v>0</v>
      </c>
      <c r="S41" s="114">
        <f>IF(ISERROR(VLOOKUP($D41,'2.사회적인구 행정구역별 집계'!$C$6:$M$73,2,FALSE)),0,(VLOOKUP($D41,'2.사회적인구 행정구역별 집계'!$C$6:$M$73,11,FALSE)-VLOOKUP($D41,'2.사회적인구 행정구역별 집계'!$C$6:$M$73,6,FALSE)))</f>
        <v>0</v>
      </c>
      <c r="T41" s="160">
        <f t="shared" si="8"/>
        <v>347</v>
      </c>
      <c r="U41" s="160">
        <f t="shared" si="9"/>
        <v>342</v>
      </c>
      <c r="V41" s="160">
        <f t="shared" si="10"/>
        <v>338</v>
      </c>
      <c r="W41" s="160">
        <f t="shared" si="11"/>
        <v>347</v>
      </c>
      <c r="X41" s="160">
        <f t="shared" si="12"/>
        <v>353</v>
      </c>
    </row>
    <row r="42" spans="1:24" ht="15.95" customHeight="1">
      <c r="A42" s="282"/>
      <c r="B42" s="230"/>
      <c r="C42" s="103" t="s">
        <v>895</v>
      </c>
      <c r="D42" s="105" t="s">
        <v>585</v>
      </c>
      <c r="E42" s="160">
        <f>VLOOKUP($D42,'[7]급수계통별장래인구(출x)'!$C$5:$I$491,2,FALSE)</f>
        <v>219</v>
      </c>
      <c r="F42" s="160">
        <f>VLOOKUP($D42,'[7]급수계통별장래인구(출x)'!$C$5:$I$491,4,FALSE)</f>
        <v>222</v>
      </c>
      <c r="G42" s="160">
        <f>VLOOKUP($D42,'[7]급수계통별장래인구(출x)'!$C$5:$I$491,5,FALSE)</f>
        <v>226</v>
      </c>
      <c r="H42" s="160">
        <f>VLOOKUP($D42,'[7]급수계통별장래인구(출x)'!$C$5:$I$491,6,FALSE)</f>
        <v>231</v>
      </c>
      <c r="I42" s="160">
        <f>VLOOKUP($D42,'[7]급수계통별장래인구(출x)'!$C$5:$I$491,7,FALSE)</f>
        <v>235</v>
      </c>
      <c r="J42" s="114">
        <f>ROUND(O$5*'[7]급수계통별장래인구(출x)'!$E40,0)</f>
        <v>0</v>
      </c>
      <c r="K42" s="114">
        <f>ROUND(P$5*'[7]급수계통별장래인구(출x)'!$E40,0)</f>
        <v>6</v>
      </c>
      <c r="L42" s="114">
        <f>ROUND(Q$5*'[7]급수계통별장래인구(출x)'!$E40,0)</f>
        <v>12</v>
      </c>
      <c r="M42" s="114">
        <f>ROUND(R$5*'[7]급수계통별장래인구(출x)'!$E40,0)</f>
        <v>12</v>
      </c>
      <c r="N42" s="114">
        <f>ROUND(S$5*'[7]급수계통별장래인구(출x)'!$E40,0)</f>
        <v>12</v>
      </c>
      <c r="O42" s="114">
        <f>IF(ISERROR((VLOOKUP($D42,'2.사회적인구 행정구역별 집계'!$C$6:$M$73,7,FALSE)-VLOOKUP($D42,'2.사회적인구 행정구역별 집계'!$C$6:$M$73,2,FALSE))),0,(VLOOKUP($D42,'2.사회적인구 행정구역별 집계'!$C$6:$M$73,7,FALSE)-VLOOKUP($D42,'2.사회적인구 행정구역별 집계'!$C$6:$M$73,2,FALSE)))</f>
        <v>0</v>
      </c>
      <c r="P42" s="114">
        <f>IF(ISERROR(VLOOKUP($D42,'2.사회적인구 행정구역별 집계'!$C$6:$M$73,2,FALSE)),0,(VLOOKUP($D42,'2.사회적인구 행정구역별 집계'!$C$6:$M$73,8,FALSE)-VLOOKUP($D42,'2.사회적인구 행정구역별 집계'!$C$6:$M$73,3,FALSE)))</f>
        <v>0</v>
      </c>
      <c r="Q42" s="114">
        <f>IF(ISERROR(VLOOKUP($D42,'2.사회적인구 행정구역별 집계'!$C$6:$M$73,2,FALSE)),0,(VLOOKUP($D42,'2.사회적인구 행정구역별 집계'!$C$6:$M$73,9,FALSE)-VLOOKUP($D42,'2.사회적인구 행정구역별 집계'!$C$6:$M$73,4,FALSE)))</f>
        <v>0</v>
      </c>
      <c r="R42" s="114">
        <f>IF(ISERROR(VLOOKUP($D42,'2.사회적인구 행정구역별 집계'!$C$6:$M$73,2,FALSE)),0,(VLOOKUP($D42,'2.사회적인구 행정구역별 집계'!$C$6:$M$73,10,FALSE)-VLOOKUP($D42,'2.사회적인구 행정구역별 집계'!$C$6:$M$73,5,FALSE)))</f>
        <v>0</v>
      </c>
      <c r="S42" s="114">
        <f>IF(ISERROR(VLOOKUP($D42,'2.사회적인구 행정구역별 집계'!$C$6:$M$73,2,FALSE)),0,(VLOOKUP($D42,'2.사회적인구 행정구역별 집계'!$C$6:$M$73,11,FALSE)-VLOOKUP($D42,'2.사회적인구 행정구역별 집계'!$C$6:$M$73,6,FALSE)))</f>
        <v>0</v>
      </c>
      <c r="T42" s="160">
        <f t="shared" si="8"/>
        <v>219</v>
      </c>
      <c r="U42" s="160">
        <f t="shared" si="9"/>
        <v>216</v>
      </c>
      <c r="V42" s="160">
        <f t="shared" si="10"/>
        <v>214</v>
      </c>
      <c r="W42" s="160">
        <f t="shared" si="11"/>
        <v>219</v>
      </c>
      <c r="X42" s="160">
        <f t="shared" si="12"/>
        <v>223</v>
      </c>
    </row>
    <row r="43" spans="1:24" ht="15.95" customHeight="1">
      <c r="A43" s="282"/>
      <c r="B43" s="230" t="s">
        <v>711</v>
      </c>
      <c r="C43" s="103" t="s">
        <v>896</v>
      </c>
      <c r="D43" s="105" t="s">
        <v>587</v>
      </c>
      <c r="E43" s="160">
        <f>VLOOKUP($D43,'[7]급수계통별장래인구(출x)'!$C$5:$I$491,2,FALSE)</f>
        <v>763</v>
      </c>
      <c r="F43" s="160">
        <f>VLOOKUP($D43,'[7]급수계통별장래인구(출x)'!$C$5:$I$491,4,FALSE)</f>
        <v>772</v>
      </c>
      <c r="G43" s="160">
        <f>VLOOKUP($D43,'[7]급수계통별장래인구(출x)'!$C$5:$I$491,5,FALSE)</f>
        <v>788</v>
      </c>
      <c r="H43" s="160">
        <f>VLOOKUP($D43,'[7]급수계통별장래인구(출x)'!$C$5:$I$491,6,FALSE)</f>
        <v>806</v>
      </c>
      <c r="I43" s="160">
        <f>VLOOKUP($D43,'[7]급수계통별장래인구(출x)'!$C$5:$I$491,7,FALSE)</f>
        <v>820</v>
      </c>
      <c r="J43" s="114">
        <f>ROUND(O$5*'[7]급수계통별장래인구(출x)'!$E41,0)</f>
        <v>0</v>
      </c>
      <c r="K43" s="114">
        <f>ROUND(P$5*'[7]급수계통별장래인구(출x)'!$E41,0)</f>
        <v>20</v>
      </c>
      <c r="L43" s="114">
        <f>ROUND(Q$5*'[7]급수계통별장래인구(출x)'!$E41,0)</f>
        <v>44</v>
      </c>
      <c r="M43" s="114">
        <f>ROUND(R$5*'[7]급수계통별장래인구(출x)'!$E41,0)</f>
        <v>44</v>
      </c>
      <c r="N43" s="114">
        <f>ROUND(S$5*'[7]급수계통별장래인구(출x)'!$E41,0)</f>
        <v>44</v>
      </c>
      <c r="O43" s="114">
        <f>IF(ISERROR((VLOOKUP($D43,'2.사회적인구 행정구역별 집계'!$C$6:$M$73,7,FALSE)-VLOOKUP($D43,'2.사회적인구 행정구역별 집계'!$C$6:$M$73,2,FALSE))),0,(VLOOKUP($D43,'2.사회적인구 행정구역별 집계'!$C$6:$M$73,7,FALSE)-VLOOKUP($D43,'2.사회적인구 행정구역별 집계'!$C$6:$M$73,2,FALSE)))</f>
        <v>0</v>
      </c>
      <c r="P43" s="114">
        <f>IF(ISERROR(VLOOKUP($D43,'2.사회적인구 행정구역별 집계'!$C$6:$M$73,2,FALSE)),0,(VLOOKUP($D43,'2.사회적인구 행정구역별 집계'!$C$6:$M$73,8,FALSE)-VLOOKUP($D43,'2.사회적인구 행정구역별 집계'!$C$6:$M$73,3,FALSE)))</f>
        <v>0</v>
      </c>
      <c r="Q43" s="114">
        <f>IF(ISERROR(VLOOKUP($D43,'2.사회적인구 행정구역별 집계'!$C$6:$M$73,2,FALSE)),0,(VLOOKUP($D43,'2.사회적인구 행정구역별 집계'!$C$6:$M$73,9,FALSE)-VLOOKUP($D43,'2.사회적인구 행정구역별 집계'!$C$6:$M$73,4,FALSE)))</f>
        <v>142</v>
      </c>
      <c r="R43" s="114">
        <f>IF(ISERROR(VLOOKUP($D43,'2.사회적인구 행정구역별 집계'!$C$6:$M$73,2,FALSE)),0,(VLOOKUP($D43,'2.사회적인구 행정구역별 집계'!$C$6:$M$73,10,FALSE)-VLOOKUP($D43,'2.사회적인구 행정구역별 집계'!$C$6:$M$73,5,FALSE)))</f>
        <v>142</v>
      </c>
      <c r="S43" s="114">
        <f>IF(ISERROR(VLOOKUP($D43,'2.사회적인구 행정구역별 집계'!$C$6:$M$73,2,FALSE)),0,(VLOOKUP($D43,'2.사회적인구 행정구역별 집계'!$C$6:$M$73,11,FALSE)-VLOOKUP($D43,'2.사회적인구 행정구역별 집계'!$C$6:$M$73,6,FALSE)))</f>
        <v>142</v>
      </c>
      <c r="T43" s="160">
        <f t="shared" si="8"/>
        <v>763</v>
      </c>
      <c r="U43" s="160">
        <f t="shared" si="9"/>
        <v>752</v>
      </c>
      <c r="V43" s="160">
        <f t="shared" si="10"/>
        <v>886</v>
      </c>
      <c r="W43" s="160">
        <f t="shared" si="11"/>
        <v>904</v>
      </c>
      <c r="X43" s="160">
        <f t="shared" si="12"/>
        <v>918</v>
      </c>
    </row>
    <row r="44" spans="1:24" ht="15.95" customHeight="1">
      <c r="A44" s="282"/>
      <c r="B44" s="230"/>
      <c r="C44" s="103" t="s">
        <v>896</v>
      </c>
      <c r="D44" s="105" t="s">
        <v>588</v>
      </c>
      <c r="E44" s="160">
        <f>VLOOKUP($D44,'[7]급수계통별장래인구(출x)'!$C$5:$I$491,2,FALSE)</f>
        <v>631</v>
      </c>
      <c r="F44" s="160">
        <f>VLOOKUP($D44,'[7]급수계통별장래인구(출x)'!$C$5:$I$491,4,FALSE)</f>
        <v>638</v>
      </c>
      <c r="G44" s="160">
        <f>VLOOKUP($D44,'[7]급수계통별장래인구(출x)'!$C$5:$I$491,5,FALSE)</f>
        <v>652</v>
      </c>
      <c r="H44" s="160">
        <f>VLOOKUP($D44,'[7]급수계통별장래인구(출x)'!$C$5:$I$491,6,FALSE)</f>
        <v>667</v>
      </c>
      <c r="I44" s="160">
        <f>VLOOKUP($D44,'[7]급수계통별장래인구(출x)'!$C$5:$I$491,7,FALSE)</f>
        <v>678</v>
      </c>
      <c r="J44" s="114">
        <f>ROUND(O$5*'[7]급수계통별장래인구(출x)'!$E42,0)</f>
        <v>0</v>
      </c>
      <c r="K44" s="114">
        <f>ROUND(P$5*'[7]급수계통별장래인구(출x)'!$E42,0)</f>
        <v>16</v>
      </c>
      <c r="L44" s="114">
        <f>ROUND(Q$5*'[7]급수계통별장래인구(출x)'!$E42,0)</f>
        <v>36</v>
      </c>
      <c r="M44" s="114">
        <f>ROUND(R$5*'[7]급수계통별장래인구(출x)'!$E42,0)</f>
        <v>36</v>
      </c>
      <c r="N44" s="114">
        <f>ROUND(S$5*'[7]급수계통별장래인구(출x)'!$E42,0)</f>
        <v>36</v>
      </c>
      <c r="O44" s="114">
        <f>IF(ISERROR((VLOOKUP($D44,'2.사회적인구 행정구역별 집계'!$C$6:$M$73,7,FALSE)-VLOOKUP($D44,'2.사회적인구 행정구역별 집계'!$C$6:$M$73,2,FALSE))),0,(VLOOKUP($D44,'2.사회적인구 행정구역별 집계'!$C$6:$M$73,7,FALSE)-VLOOKUP($D44,'2.사회적인구 행정구역별 집계'!$C$6:$M$73,2,FALSE)))</f>
        <v>0</v>
      </c>
      <c r="P44" s="114">
        <f>IF(ISERROR(VLOOKUP($D44,'2.사회적인구 행정구역별 집계'!$C$6:$M$73,2,FALSE)),0,(VLOOKUP($D44,'2.사회적인구 행정구역별 집계'!$C$6:$M$73,8,FALSE)-VLOOKUP($D44,'2.사회적인구 행정구역별 집계'!$C$6:$M$73,3,FALSE)))</f>
        <v>0</v>
      </c>
      <c r="Q44" s="114">
        <f>IF(ISERROR(VLOOKUP($D44,'2.사회적인구 행정구역별 집계'!$C$6:$M$73,2,FALSE)),0,(VLOOKUP($D44,'2.사회적인구 행정구역별 집계'!$C$6:$M$73,9,FALSE)-VLOOKUP($D44,'2.사회적인구 행정구역별 집계'!$C$6:$M$73,4,FALSE)))</f>
        <v>142</v>
      </c>
      <c r="R44" s="114">
        <f>IF(ISERROR(VLOOKUP($D44,'2.사회적인구 행정구역별 집계'!$C$6:$M$73,2,FALSE)),0,(VLOOKUP($D44,'2.사회적인구 행정구역별 집계'!$C$6:$M$73,10,FALSE)-VLOOKUP($D44,'2.사회적인구 행정구역별 집계'!$C$6:$M$73,5,FALSE)))</f>
        <v>142</v>
      </c>
      <c r="S44" s="114">
        <f>IF(ISERROR(VLOOKUP($D44,'2.사회적인구 행정구역별 집계'!$C$6:$M$73,2,FALSE)),0,(VLOOKUP($D44,'2.사회적인구 행정구역별 집계'!$C$6:$M$73,11,FALSE)-VLOOKUP($D44,'2.사회적인구 행정구역별 집계'!$C$6:$M$73,6,FALSE)))</f>
        <v>142</v>
      </c>
      <c r="T44" s="160">
        <f t="shared" si="8"/>
        <v>631</v>
      </c>
      <c r="U44" s="160">
        <f t="shared" si="9"/>
        <v>622</v>
      </c>
      <c r="V44" s="160">
        <f t="shared" si="10"/>
        <v>758</v>
      </c>
      <c r="W44" s="160">
        <f t="shared" si="11"/>
        <v>773</v>
      </c>
      <c r="X44" s="160">
        <f t="shared" si="12"/>
        <v>784</v>
      </c>
    </row>
    <row r="45" spans="1:24" ht="15.95" customHeight="1">
      <c r="A45" s="282"/>
      <c r="B45" s="230"/>
      <c r="C45" s="103" t="s">
        <v>896</v>
      </c>
      <c r="D45" s="105" t="s">
        <v>589</v>
      </c>
      <c r="E45" s="160">
        <f>VLOOKUP($D45,'[7]급수계통별장래인구(출x)'!$C$5:$I$491,2,FALSE)</f>
        <v>610</v>
      </c>
      <c r="F45" s="160">
        <f>VLOOKUP($D45,'[7]급수계통별장래인구(출x)'!$C$5:$I$491,4,FALSE)</f>
        <v>617</v>
      </c>
      <c r="G45" s="160">
        <f>VLOOKUP($D45,'[7]급수계통별장래인구(출x)'!$C$5:$I$491,5,FALSE)</f>
        <v>630</v>
      </c>
      <c r="H45" s="160">
        <f>VLOOKUP($D45,'[7]급수계통별장래인구(출x)'!$C$5:$I$491,6,FALSE)</f>
        <v>644</v>
      </c>
      <c r="I45" s="160">
        <f>VLOOKUP($D45,'[7]급수계통별장래인구(출x)'!$C$5:$I$491,7,FALSE)</f>
        <v>655</v>
      </c>
      <c r="J45" s="114">
        <f>ROUND(O$5*'[7]급수계통별장래인구(출x)'!$E43,0)</f>
        <v>0</v>
      </c>
      <c r="K45" s="114">
        <f>ROUND(P$5*'[7]급수계통별장래인구(출x)'!$E43,0)</f>
        <v>16</v>
      </c>
      <c r="L45" s="114">
        <f>ROUND(Q$5*'[7]급수계통별장래인구(출x)'!$E43,0)</f>
        <v>35</v>
      </c>
      <c r="M45" s="114">
        <f>ROUND(R$5*'[7]급수계통별장래인구(출x)'!$E43,0)</f>
        <v>35</v>
      </c>
      <c r="N45" s="114">
        <f>ROUND(S$5*'[7]급수계통별장래인구(출x)'!$E43,0)</f>
        <v>35</v>
      </c>
      <c r="O45" s="114">
        <f>IF(ISERROR((VLOOKUP($D45,'2.사회적인구 행정구역별 집계'!$C$6:$M$73,7,FALSE)-VLOOKUP($D45,'2.사회적인구 행정구역별 집계'!$C$6:$M$73,2,FALSE))),0,(VLOOKUP($D45,'2.사회적인구 행정구역별 집계'!$C$6:$M$73,7,FALSE)-VLOOKUP($D45,'2.사회적인구 행정구역별 집계'!$C$6:$M$73,2,FALSE)))</f>
        <v>0</v>
      </c>
      <c r="P45" s="114">
        <f>IF(ISERROR(VLOOKUP($D45,'2.사회적인구 행정구역별 집계'!$C$6:$M$73,2,FALSE)),0,(VLOOKUP($D45,'2.사회적인구 행정구역별 집계'!$C$6:$M$73,8,FALSE)-VLOOKUP($D45,'2.사회적인구 행정구역별 집계'!$C$6:$M$73,3,FALSE)))</f>
        <v>0</v>
      </c>
      <c r="Q45" s="114">
        <f>IF(ISERROR(VLOOKUP($D45,'2.사회적인구 행정구역별 집계'!$C$6:$M$73,2,FALSE)),0,(VLOOKUP($D45,'2.사회적인구 행정구역별 집계'!$C$6:$M$73,9,FALSE)-VLOOKUP($D45,'2.사회적인구 행정구역별 집계'!$C$6:$M$73,4,FALSE)))</f>
        <v>142</v>
      </c>
      <c r="R45" s="114">
        <f>IF(ISERROR(VLOOKUP($D45,'2.사회적인구 행정구역별 집계'!$C$6:$M$73,2,FALSE)),0,(VLOOKUP($D45,'2.사회적인구 행정구역별 집계'!$C$6:$M$73,10,FALSE)-VLOOKUP($D45,'2.사회적인구 행정구역별 집계'!$C$6:$M$73,5,FALSE)))</f>
        <v>142</v>
      </c>
      <c r="S45" s="114">
        <f>IF(ISERROR(VLOOKUP($D45,'2.사회적인구 행정구역별 집계'!$C$6:$M$73,2,FALSE)),0,(VLOOKUP($D45,'2.사회적인구 행정구역별 집계'!$C$6:$M$73,11,FALSE)-VLOOKUP($D45,'2.사회적인구 행정구역별 집계'!$C$6:$M$73,6,FALSE)))</f>
        <v>142</v>
      </c>
      <c r="T45" s="160">
        <f t="shared" si="8"/>
        <v>610</v>
      </c>
      <c r="U45" s="160">
        <f t="shared" si="9"/>
        <v>601</v>
      </c>
      <c r="V45" s="160">
        <f t="shared" si="10"/>
        <v>737</v>
      </c>
      <c r="W45" s="160">
        <f t="shared" si="11"/>
        <v>751</v>
      </c>
      <c r="X45" s="160">
        <f t="shared" si="12"/>
        <v>762</v>
      </c>
    </row>
    <row r="46" spans="1:24" ht="15.95" customHeight="1">
      <c r="A46" s="282"/>
      <c r="B46" s="230"/>
      <c r="C46" s="103" t="s">
        <v>896</v>
      </c>
      <c r="D46" s="105" t="s">
        <v>590</v>
      </c>
      <c r="E46" s="160">
        <f>VLOOKUP($D46,'[7]급수계통별장래인구(출x)'!$C$5:$I$491,2,FALSE)</f>
        <v>698</v>
      </c>
      <c r="F46" s="160">
        <f>VLOOKUP($D46,'[7]급수계통별장래인구(출x)'!$C$5:$I$491,4,FALSE)</f>
        <v>706</v>
      </c>
      <c r="G46" s="160">
        <f>VLOOKUP($D46,'[7]급수계통별장래인구(출x)'!$C$5:$I$491,5,FALSE)</f>
        <v>721</v>
      </c>
      <c r="H46" s="160">
        <f>VLOOKUP($D46,'[7]급수계통별장래인구(출x)'!$C$5:$I$491,6,FALSE)</f>
        <v>737</v>
      </c>
      <c r="I46" s="160">
        <f>VLOOKUP($D46,'[7]급수계통별장래인구(출x)'!$C$5:$I$491,7,FALSE)</f>
        <v>750</v>
      </c>
      <c r="J46" s="114">
        <f>ROUND(O$5*'[7]급수계통별장래인구(출x)'!$E44,0)</f>
        <v>0</v>
      </c>
      <c r="K46" s="114">
        <f>ROUND(P$5*'[7]급수계통별장래인구(출x)'!$E44,0)</f>
        <v>18</v>
      </c>
      <c r="L46" s="114">
        <f>ROUND(Q$5*'[7]급수계통별장래인구(출x)'!$E44,0)</f>
        <v>40</v>
      </c>
      <c r="M46" s="114">
        <f>ROUND(R$5*'[7]급수계통별장래인구(출x)'!$E44,0)</f>
        <v>40</v>
      </c>
      <c r="N46" s="114">
        <f>ROUND(S$5*'[7]급수계통별장래인구(출x)'!$E44,0)</f>
        <v>40</v>
      </c>
      <c r="O46" s="114">
        <f>IF(ISERROR((VLOOKUP($D46,'2.사회적인구 행정구역별 집계'!$C$6:$M$73,7,FALSE)-VLOOKUP($D46,'2.사회적인구 행정구역별 집계'!$C$6:$M$73,2,FALSE))),0,(VLOOKUP($D46,'2.사회적인구 행정구역별 집계'!$C$6:$M$73,7,FALSE)-VLOOKUP($D46,'2.사회적인구 행정구역별 집계'!$C$6:$M$73,2,FALSE)))</f>
        <v>0</v>
      </c>
      <c r="P46" s="114">
        <f>IF(ISERROR(VLOOKUP($D46,'2.사회적인구 행정구역별 집계'!$C$6:$M$73,2,FALSE)),0,(VLOOKUP($D46,'2.사회적인구 행정구역별 집계'!$C$6:$M$73,8,FALSE)-VLOOKUP($D46,'2.사회적인구 행정구역별 집계'!$C$6:$M$73,3,FALSE)))</f>
        <v>0</v>
      </c>
      <c r="Q46" s="114">
        <f>IF(ISERROR(VLOOKUP($D46,'2.사회적인구 행정구역별 집계'!$C$6:$M$73,2,FALSE)),0,(VLOOKUP($D46,'2.사회적인구 행정구역별 집계'!$C$6:$M$73,9,FALSE)-VLOOKUP($D46,'2.사회적인구 행정구역별 집계'!$C$6:$M$73,4,FALSE)))</f>
        <v>142</v>
      </c>
      <c r="R46" s="114">
        <f>IF(ISERROR(VLOOKUP($D46,'2.사회적인구 행정구역별 집계'!$C$6:$M$73,2,FALSE)),0,(VLOOKUP($D46,'2.사회적인구 행정구역별 집계'!$C$6:$M$73,10,FALSE)-VLOOKUP($D46,'2.사회적인구 행정구역별 집계'!$C$6:$M$73,5,FALSE)))</f>
        <v>142</v>
      </c>
      <c r="S46" s="114">
        <f>IF(ISERROR(VLOOKUP($D46,'2.사회적인구 행정구역별 집계'!$C$6:$M$73,2,FALSE)),0,(VLOOKUP($D46,'2.사회적인구 행정구역별 집계'!$C$6:$M$73,11,FALSE)-VLOOKUP($D46,'2.사회적인구 행정구역별 집계'!$C$6:$M$73,6,FALSE)))</f>
        <v>142</v>
      </c>
      <c r="T46" s="160">
        <f t="shared" si="8"/>
        <v>698</v>
      </c>
      <c r="U46" s="160">
        <f t="shared" si="9"/>
        <v>688</v>
      </c>
      <c r="V46" s="160">
        <f t="shared" si="10"/>
        <v>823</v>
      </c>
      <c r="W46" s="160">
        <f t="shared" si="11"/>
        <v>839</v>
      </c>
      <c r="X46" s="160">
        <f t="shared" si="12"/>
        <v>852</v>
      </c>
    </row>
    <row r="47" spans="1:24" ht="15.95" customHeight="1">
      <c r="A47" s="282"/>
      <c r="B47" s="230"/>
      <c r="C47" s="103" t="s">
        <v>896</v>
      </c>
      <c r="D47" s="105" t="s">
        <v>821</v>
      </c>
      <c r="E47" s="160">
        <f>VLOOKUP($D47,'[7]급수계통별장래인구(출x)'!$C$5:$I$491,2,FALSE)</f>
        <v>359</v>
      </c>
      <c r="F47" s="160">
        <f>VLOOKUP($D47,'[7]급수계통별장래인구(출x)'!$C$5:$I$491,4,FALSE)</f>
        <v>363</v>
      </c>
      <c r="G47" s="160">
        <f>VLOOKUP($D47,'[7]급수계통별장래인구(출x)'!$C$5:$I$491,5,FALSE)</f>
        <v>371</v>
      </c>
      <c r="H47" s="160">
        <f>VLOOKUP($D47,'[7]급수계통별장래인구(출x)'!$C$5:$I$491,6,FALSE)</f>
        <v>379</v>
      </c>
      <c r="I47" s="160">
        <f>VLOOKUP($D47,'[7]급수계통별장래인구(출x)'!$C$5:$I$491,7,FALSE)</f>
        <v>386</v>
      </c>
      <c r="J47" s="114">
        <f>ROUND(O$5*'[7]급수계통별장래인구(출x)'!$E45,0)</f>
        <v>0</v>
      </c>
      <c r="K47" s="114">
        <f>ROUND(P$5*'[7]급수계통별장래인구(출x)'!$E45,0)</f>
        <v>9</v>
      </c>
      <c r="L47" s="114">
        <f>ROUND(Q$5*'[7]급수계통별장래인구(출x)'!$E45,0)</f>
        <v>20</v>
      </c>
      <c r="M47" s="114">
        <f>ROUND(R$5*'[7]급수계통별장래인구(출x)'!$E45,0)</f>
        <v>20</v>
      </c>
      <c r="N47" s="114">
        <f>ROUND(S$5*'[7]급수계통별장래인구(출x)'!$E45,0)</f>
        <v>20</v>
      </c>
      <c r="O47" s="114">
        <f>IF(ISERROR((VLOOKUP($D47,'2.사회적인구 행정구역별 집계'!$C$6:$M$73,7,FALSE)-VLOOKUP($D47,'2.사회적인구 행정구역별 집계'!$C$6:$M$73,2,FALSE))),0,(VLOOKUP($D47,'2.사회적인구 행정구역별 집계'!$C$6:$M$73,7,FALSE)-VLOOKUP($D47,'2.사회적인구 행정구역별 집계'!$C$6:$M$73,2,FALSE)))</f>
        <v>0</v>
      </c>
      <c r="P47" s="114">
        <f>IF(ISERROR(VLOOKUP($D47,'2.사회적인구 행정구역별 집계'!$C$6:$M$73,2,FALSE)),0,(VLOOKUP($D47,'2.사회적인구 행정구역별 집계'!$C$6:$M$73,8,FALSE)-VLOOKUP($D47,'2.사회적인구 행정구역별 집계'!$C$6:$M$73,3,FALSE)))</f>
        <v>0</v>
      </c>
      <c r="Q47" s="114">
        <f>IF(ISERROR(VLOOKUP($D47,'2.사회적인구 행정구역별 집계'!$C$6:$M$73,2,FALSE)),0,(VLOOKUP($D47,'2.사회적인구 행정구역별 집계'!$C$6:$M$73,9,FALSE)-VLOOKUP($D47,'2.사회적인구 행정구역별 집계'!$C$6:$M$73,4,FALSE)))</f>
        <v>142</v>
      </c>
      <c r="R47" s="114">
        <f>IF(ISERROR(VLOOKUP($D47,'2.사회적인구 행정구역별 집계'!$C$6:$M$73,2,FALSE)),0,(VLOOKUP($D47,'2.사회적인구 행정구역별 집계'!$C$6:$M$73,10,FALSE)-VLOOKUP($D47,'2.사회적인구 행정구역별 집계'!$C$6:$M$73,5,FALSE)))</f>
        <v>142</v>
      </c>
      <c r="S47" s="114">
        <f>IF(ISERROR(VLOOKUP($D47,'2.사회적인구 행정구역별 집계'!$C$6:$M$73,2,FALSE)),0,(VLOOKUP($D47,'2.사회적인구 행정구역별 집계'!$C$6:$M$73,11,FALSE)-VLOOKUP($D47,'2.사회적인구 행정구역별 집계'!$C$6:$M$73,6,FALSE)))</f>
        <v>142</v>
      </c>
      <c r="T47" s="160">
        <f t="shared" si="8"/>
        <v>359</v>
      </c>
      <c r="U47" s="160">
        <f t="shared" si="9"/>
        <v>354</v>
      </c>
      <c r="V47" s="160">
        <f t="shared" si="10"/>
        <v>493</v>
      </c>
      <c r="W47" s="160">
        <f t="shared" si="11"/>
        <v>501</v>
      </c>
      <c r="X47" s="160">
        <f t="shared" si="12"/>
        <v>508</v>
      </c>
    </row>
    <row r="48" spans="1:24" ht="15.95" customHeight="1">
      <c r="A48" s="282"/>
      <c r="B48" s="230"/>
      <c r="C48" s="103" t="s">
        <v>896</v>
      </c>
      <c r="D48" s="105" t="s">
        <v>703</v>
      </c>
      <c r="E48" s="160">
        <f>VLOOKUP($D48,'[7]급수계통별장래인구(출x)'!$C$5:$I$491,2,FALSE)</f>
        <v>1502</v>
      </c>
      <c r="F48" s="160">
        <f>VLOOKUP($D48,'[7]급수계통별장래인구(출x)'!$C$5:$I$491,4,FALSE)</f>
        <v>1520</v>
      </c>
      <c r="G48" s="160">
        <f>VLOOKUP($D48,'[7]급수계통별장래인구(출x)'!$C$5:$I$491,5,FALSE)</f>
        <v>1551</v>
      </c>
      <c r="H48" s="160">
        <f>VLOOKUP($D48,'[7]급수계통별장래인구(출x)'!$C$5:$I$491,6,FALSE)</f>
        <v>1587</v>
      </c>
      <c r="I48" s="160">
        <f>VLOOKUP($D48,'[7]급수계통별장래인구(출x)'!$C$5:$I$491,7,FALSE)</f>
        <v>1614</v>
      </c>
      <c r="J48" s="114">
        <f>ROUND(O$5*'[7]급수계통별장래인구(출x)'!$E46,0)</f>
        <v>0</v>
      </c>
      <c r="K48" s="114">
        <f>ROUND(P$5*'[7]급수계통별장래인구(출x)'!$E46,0)</f>
        <v>39</v>
      </c>
      <c r="L48" s="114">
        <f>ROUND(Q$5*'[7]급수계통별장래인구(출x)'!$E46,0)</f>
        <v>86</v>
      </c>
      <c r="M48" s="114">
        <f>ROUND(R$5*'[7]급수계통별장래인구(출x)'!$E46,0)</f>
        <v>86</v>
      </c>
      <c r="N48" s="114">
        <f>ROUND(S$5*'[7]급수계통별장래인구(출x)'!$E46,0)</f>
        <v>86</v>
      </c>
      <c r="O48" s="114">
        <f>IF(ISERROR((VLOOKUP($D48,'2.사회적인구 행정구역별 집계'!$C$6:$M$73,7,FALSE)-VLOOKUP($D48,'2.사회적인구 행정구역별 집계'!$C$6:$M$73,2,FALSE))),0,(VLOOKUP($D48,'2.사회적인구 행정구역별 집계'!$C$6:$M$73,7,FALSE)-VLOOKUP($D48,'2.사회적인구 행정구역별 집계'!$C$6:$M$73,2,FALSE)))</f>
        <v>0</v>
      </c>
      <c r="P48" s="114">
        <f>IF(ISERROR(VLOOKUP($D48,'2.사회적인구 행정구역별 집계'!$C$6:$M$73,2,FALSE)),0,(VLOOKUP($D48,'2.사회적인구 행정구역별 집계'!$C$6:$M$73,8,FALSE)-VLOOKUP($D48,'2.사회적인구 행정구역별 집계'!$C$6:$M$73,3,FALSE)))</f>
        <v>0</v>
      </c>
      <c r="Q48" s="114">
        <f>IF(ISERROR(VLOOKUP($D48,'2.사회적인구 행정구역별 집계'!$C$6:$M$73,2,FALSE)),0,(VLOOKUP($D48,'2.사회적인구 행정구역별 집계'!$C$6:$M$73,9,FALSE)-VLOOKUP($D48,'2.사회적인구 행정구역별 집계'!$C$6:$M$73,4,FALSE)))</f>
        <v>139</v>
      </c>
      <c r="R48" s="114">
        <f>IF(ISERROR(VLOOKUP($D48,'2.사회적인구 행정구역별 집계'!$C$6:$M$73,2,FALSE)),0,(VLOOKUP($D48,'2.사회적인구 행정구역별 집계'!$C$6:$M$73,10,FALSE)-VLOOKUP($D48,'2.사회적인구 행정구역별 집계'!$C$6:$M$73,5,FALSE)))</f>
        <v>139</v>
      </c>
      <c r="S48" s="114">
        <f>IF(ISERROR(VLOOKUP($D48,'2.사회적인구 행정구역별 집계'!$C$6:$M$73,2,FALSE)),0,(VLOOKUP($D48,'2.사회적인구 행정구역별 집계'!$C$6:$M$73,11,FALSE)-VLOOKUP($D48,'2.사회적인구 행정구역별 집계'!$C$6:$M$73,6,FALSE)))</f>
        <v>139</v>
      </c>
      <c r="T48" s="160">
        <f t="shared" si="8"/>
        <v>1502</v>
      </c>
      <c r="U48" s="160">
        <f t="shared" si="9"/>
        <v>1481</v>
      </c>
      <c r="V48" s="160">
        <f t="shared" si="10"/>
        <v>1604</v>
      </c>
      <c r="W48" s="160">
        <f t="shared" si="11"/>
        <v>1640</v>
      </c>
      <c r="X48" s="160">
        <f t="shared" si="12"/>
        <v>1667</v>
      </c>
    </row>
    <row r="49" spans="1:24" ht="15.95" customHeight="1">
      <c r="A49" s="282"/>
      <c r="B49" s="230"/>
      <c r="C49" s="103" t="s">
        <v>702</v>
      </c>
      <c r="D49" s="105" t="s">
        <v>592</v>
      </c>
      <c r="E49" s="160">
        <f>VLOOKUP($D49,'[7]급수계통별장래인구(출x)'!$C$5:$I$491,2,FALSE)</f>
        <v>310</v>
      </c>
      <c r="F49" s="160">
        <f>VLOOKUP($D49,'[7]급수계통별장래인구(출x)'!$C$5:$I$491,4,FALSE)</f>
        <v>314</v>
      </c>
      <c r="G49" s="160">
        <f>VLOOKUP($D49,'[7]급수계통별장래인구(출x)'!$C$5:$I$491,5,FALSE)</f>
        <v>320</v>
      </c>
      <c r="H49" s="160">
        <f>VLOOKUP($D49,'[7]급수계통별장래인구(출x)'!$C$5:$I$491,6,FALSE)</f>
        <v>327</v>
      </c>
      <c r="I49" s="160">
        <f>VLOOKUP($D49,'[7]급수계통별장래인구(출x)'!$C$5:$I$491,7,FALSE)</f>
        <v>333</v>
      </c>
      <c r="J49" s="114">
        <f>ROUND(O$5*'[7]급수계통별장래인구(출x)'!$E47,0)</f>
        <v>0</v>
      </c>
      <c r="K49" s="114">
        <f>ROUND(P$5*'[7]급수계통별장래인구(출x)'!$E47,0)</f>
        <v>8</v>
      </c>
      <c r="L49" s="114">
        <f>ROUND(Q$5*'[7]급수계통별장래인구(출x)'!$E47,0)</f>
        <v>18</v>
      </c>
      <c r="M49" s="114">
        <f>ROUND(R$5*'[7]급수계통별장래인구(출x)'!$E47,0)</f>
        <v>18</v>
      </c>
      <c r="N49" s="114">
        <f>ROUND(S$5*'[7]급수계통별장래인구(출x)'!$E47,0)</f>
        <v>18</v>
      </c>
      <c r="O49" s="114">
        <f>IF(ISERROR((VLOOKUP($D49,'2.사회적인구 행정구역별 집계'!$C$6:$M$73,7,FALSE)-VLOOKUP($D49,'2.사회적인구 행정구역별 집계'!$C$6:$M$73,2,FALSE))),0,(VLOOKUP($D49,'2.사회적인구 행정구역별 집계'!$C$6:$M$73,7,FALSE)-VLOOKUP($D49,'2.사회적인구 행정구역별 집계'!$C$6:$M$73,2,FALSE)))</f>
        <v>0</v>
      </c>
      <c r="P49" s="114">
        <f>IF(ISERROR(VLOOKUP($D49,'2.사회적인구 행정구역별 집계'!$C$6:$M$73,2,FALSE)),0,(VLOOKUP($D49,'2.사회적인구 행정구역별 집계'!$C$6:$M$73,8,FALSE)-VLOOKUP($D49,'2.사회적인구 행정구역별 집계'!$C$6:$M$73,3,FALSE)))</f>
        <v>0</v>
      </c>
      <c r="Q49" s="114">
        <f>IF(ISERROR(VLOOKUP($D49,'2.사회적인구 행정구역별 집계'!$C$6:$M$73,2,FALSE)),0,(VLOOKUP($D49,'2.사회적인구 행정구역별 집계'!$C$6:$M$73,9,FALSE)-VLOOKUP($D49,'2.사회적인구 행정구역별 집계'!$C$6:$M$73,4,FALSE)))</f>
        <v>0</v>
      </c>
      <c r="R49" s="114">
        <f>IF(ISERROR(VLOOKUP($D49,'2.사회적인구 행정구역별 집계'!$C$6:$M$73,2,FALSE)),0,(VLOOKUP($D49,'2.사회적인구 행정구역별 집계'!$C$6:$M$73,10,FALSE)-VLOOKUP($D49,'2.사회적인구 행정구역별 집계'!$C$6:$M$73,5,FALSE)))</f>
        <v>0</v>
      </c>
      <c r="S49" s="114">
        <f>IF(ISERROR(VLOOKUP($D49,'2.사회적인구 행정구역별 집계'!$C$6:$M$73,2,FALSE)),0,(VLOOKUP($D49,'2.사회적인구 행정구역별 집계'!$C$6:$M$73,11,FALSE)-VLOOKUP($D49,'2.사회적인구 행정구역별 집계'!$C$6:$M$73,6,FALSE)))</f>
        <v>0</v>
      </c>
      <c r="T49" s="160">
        <f t="shared" si="8"/>
        <v>310</v>
      </c>
      <c r="U49" s="160">
        <f t="shared" si="9"/>
        <v>306</v>
      </c>
      <c r="V49" s="160">
        <f t="shared" si="10"/>
        <v>302</v>
      </c>
      <c r="W49" s="160">
        <f t="shared" si="11"/>
        <v>309</v>
      </c>
      <c r="X49" s="160">
        <f t="shared" si="12"/>
        <v>315</v>
      </c>
    </row>
    <row r="50" spans="1:24" ht="15.95" customHeight="1">
      <c r="A50" s="282"/>
      <c r="B50" s="230"/>
      <c r="C50" s="103" t="s">
        <v>702</v>
      </c>
      <c r="D50" s="105" t="s">
        <v>593</v>
      </c>
      <c r="E50" s="160">
        <f>VLOOKUP($D50,'[7]급수계통별장래인구(출x)'!$C$5:$I$491,2,FALSE)</f>
        <v>1545</v>
      </c>
      <c r="F50" s="160">
        <f>VLOOKUP($D50,'[7]급수계통별장래인구(출x)'!$C$5:$I$491,4,FALSE)</f>
        <v>1563</v>
      </c>
      <c r="G50" s="160">
        <f>VLOOKUP($D50,'[7]급수계통별장래인구(출x)'!$C$5:$I$491,5,FALSE)</f>
        <v>1596</v>
      </c>
      <c r="H50" s="160">
        <f>VLOOKUP($D50,'[7]급수계통별장래인구(출x)'!$C$5:$I$491,6,FALSE)</f>
        <v>1632</v>
      </c>
      <c r="I50" s="160">
        <f>VLOOKUP($D50,'[7]급수계통별장래인구(출x)'!$C$5:$I$491,7,FALSE)</f>
        <v>1660</v>
      </c>
      <c r="J50" s="114">
        <f>ROUND(O$5*'[7]급수계통별장래인구(출x)'!$E48,0)</f>
        <v>0</v>
      </c>
      <c r="K50" s="114">
        <f>ROUND(P$5*'[7]급수계통별장래인구(출x)'!$E48,0)</f>
        <v>40</v>
      </c>
      <c r="L50" s="114">
        <f>ROUND(Q$5*'[7]급수계통별장래인구(출x)'!$E48,0)</f>
        <v>88</v>
      </c>
      <c r="M50" s="114">
        <f>ROUND(R$5*'[7]급수계통별장래인구(출x)'!$E48,0)</f>
        <v>88</v>
      </c>
      <c r="N50" s="114">
        <f>ROUND(S$5*'[7]급수계통별장래인구(출x)'!$E48,0)</f>
        <v>88</v>
      </c>
      <c r="O50" s="114">
        <f>IF(ISERROR((VLOOKUP($D50,'2.사회적인구 행정구역별 집계'!$C$6:$M$73,7,FALSE)-VLOOKUP($D50,'2.사회적인구 행정구역별 집계'!$C$6:$M$73,2,FALSE))),0,(VLOOKUP($D50,'2.사회적인구 행정구역별 집계'!$C$6:$M$73,7,FALSE)-VLOOKUP($D50,'2.사회적인구 행정구역별 집계'!$C$6:$M$73,2,FALSE)))</f>
        <v>0</v>
      </c>
      <c r="P50" s="114">
        <f>IF(ISERROR(VLOOKUP($D50,'2.사회적인구 행정구역별 집계'!$C$6:$M$73,2,FALSE)),0,(VLOOKUP($D50,'2.사회적인구 행정구역별 집계'!$C$6:$M$73,8,FALSE)-VLOOKUP($D50,'2.사회적인구 행정구역별 집계'!$C$6:$M$73,3,FALSE)))</f>
        <v>0</v>
      </c>
      <c r="Q50" s="114">
        <f>IF(ISERROR(VLOOKUP($D50,'2.사회적인구 행정구역별 집계'!$C$6:$M$73,2,FALSE)),0,(VLOOKUP($D50,'2.사회적인구 행정구역별 집계'!$C$6:$M$73,9,FALSE)-VLOOKUP($D50,'2.사회적인구 행정구역별 집계'!$C$6:$M$73,4,FALSE)))</f>
        <v>0</v>
      </c>
      <c r="R50" s="114">
        <f>IF(ISERROR(VLOOKUP($D50,'2.사회적인구 행정구역별 집계'!$C$6:$M$73,2,FALSE)),0,(VLOOKUP($D50,'2.사회적인구 행정구역별 집계'!$C$6:$M$73,10,FALSE)-VLOOKUP($D50,'2.사회적인구 행정구역별 집계'!$C$6:$M$73,5,FALSE)))</f>
        <v>0</v>
      </c>
      <c r="S50" s="114">
        <f>IF(ISERROR(VLOOKUP($D50,'2.사회적인구 행정구역별 집계'!$C$6:$M$73,2,FALSE)),0,(VLOOKUP($D50,'2.사회적인구 행정구역별 집계'!$C$6:$M$73,11,FALSE)-VLOOKUP($D50,'2.사회적인구 행정구역별 집계'!$C$6:$M$73,6,FALSE)))</f>
        <v>0</v>
      </c>
      <c r="T50" s="160">
        <f t="shared" si="8"/>
        <v>1545</v>
      </c>
      <c r="U50" s="160">
        <f t="shared" si="9"/>
        <v>1523</v>
      </c>
      <c r="V50" s="160">
        <f t="shared" si="10"/>
        <v>1508</v>
      </c>
      <c r="W50" s="160">
        <f t="shared" si="11"/>
        <v>1544</v>
      </c>
      <c r="X50" s="160">
        <f t="shared" si="12"/>
        <v>1572</v>
      </c>
    </row>
    <row r="51" spans="1:24" ht="15.95" customHeight="1">
      <c r="A51" s="282"/>
      <c r="B51" s="230"/>
      <c r="C51" s="103" t="s">
        <v>702</v>
      </c>
      <c r="D51" s="105" t="s">
        <v>594</v>
      </c>
      <c r="E51" s="160">
        <f>VLOOKUP($D51,'[7]급수계통별장래인구(출x)'!$C$5:$I$491,2,FALSE)</f>
        <v>462</v>
      </c>
      <c r="F51" s="160">
        <f>VLOOKUP($D51,'[7]급수계통별장래인구(출x)'!$C$5:$I$491,4,FALSE)</f>
        <v>467</v>
      </c>
      <c r="G51" s="160">
        <f>VLOOKUP($D51,'[7]급수계통별장래인구(출x)'!$C$5:$I$491,5,FALSE)</f>
        <v>477</v>
      </c>
      <c r="H51" s="160">
        <f>VLOOKUP($D51,'[7]급수계통별장래인구(출x)'!$C$5:$I$491,6,FALSE)</f>
        <v>488</v>
      </c>
      <c r="I51" s="160">
        <f>VLOOKUP($D51,'[7]급수계통별장래인구(출x)'!$C$5:$I$491,7,FALSE)</f>
        <v>496</v>
      </c>
      <c r="J51" s="114">
        <f>ROUND(O$5*'[7]급수계통별장래인구(출x)'!$E49,0)</f>
        <v>0</v>
      </c>
      <c r="K51" s="114">
        <f>ROUND(P$5*'[7]급수계통별장래인구(출x)'!$E49,0)</f>
        <v>12</v>
      </c>
      <c r="L51" s="114">
        <f>ROUND(Q$5*'[7]급수계통별장래인구(출x)'!$E49,0)</f>
        <v>26</v>
      </c>
      <c r="M51" s="114">
        <f>ROUND(R$5*'[7]급수계통별장래인구(출x)'!$E49,0)</f>
        <v>26</v>
      </c>
      <c r="N51" s="114">
        <f>ROUND(S$5*'[7]급수계통별장래인구(출x)'!$E49,0)</f>
        <v>26</v>
      </c>
      <c r="O51" s="114">
        <f>IF(ISERROR((VLOOKUP($D51,'2.사회적인구 행정구역별 집계'!$C$6:$M$73,7,FALSE)-VLOOKUP($D51,'2.사회적인구 행정구역별 집계'!$C$6:$M$73,2,FALSE))),0,(VLOOKUP($D51,'2.사회적인구 행정구역별 집계'!$C$6:$M$73,7,FALSE)-VLOOKUP($D51,'2.사회적인구 행정구역별 집계'!$C$6:$M$73,2,FALSE)))</f>
        <v>0</v>
      </c>
      <c r="P51" s="114">
        <f>IF(ISERROR(VLOOKUP($D51,'2.사회적인구 행정구역별 집계'!$C$6:$M$73,2,FALSE)),0,(VLOOKUP($D51,'2.사회적인구 행정구역별 집계'!$C$6:$M$73,8,FALSE)-VLOOKUP($D51,'2.사회적인구 행정구역별 집계'!$C$6:$M$73,3,FALSE)))</f>
        <v>0</v>
      </c>
      <c r="Q51" s="114">
        <f>IF(ISERROR(VLOOKUP($D51,'2.사회적인구 행정구역별 집계'!$C$6:$M$73,2,FALSE)),0,(VLOOKUP($D51,'2.사회적인구 행정구역별 집계'!$C$6:$M$73,9,FALSE)-VLOOKUP($D51,'2.사회적인구 행정구역별 집계'!$C$6:$M$73,4,FALSE)))</f>
        <v>0</v>
      </c>
      <c r="R51" s="114">
        <f>IF(ISERROR(VLOOKUP($D51,'2.사회적인구 행정구역별 집계'!$C$6:$M$73,2,FALSE)),0,(VLOOKUP($D51,'2.사회적인구 행정구역별 집계'!$C$6:$M$73,10,FALSE)-VLOOKUP($D51,'2.사회적인구 행정구역별 집계'!$C$6:$M$73,5,FALSE)))</f>
        <v>0</v>
      </c>
      <c r="S51" s="114">
        <f>IF(ISERROR(VLOOKUP($D51,'2.사회적인구 행정구역별 집계'!$C$6:$M$73,2,FALSE)),0,(VLOOKUP($D51,'2.사회적인구 행정구역별 집계'!$C$6:$M$73,11,FALSE)-VLOOKUP($D51,'2.사회적인구 행정구역별 집계'!$C$6:$M$73,6,FALSE)))</f>
        <v>0</v>
      </c>
      <c r="T51" s="160">
        <f t="shared" si="8"/>
        <v>462</v>
      </c>
      <c r="U51" s="160">
        <f t="shared" si="9"/>
        <v>455</v>
      </c>
      <c r="V51" s="160">
        <f t="shared" si="10"/>
        <v>451</v>
      </c>
      <c r="W51" s="160">
        <f t="shared" si="11"/>
        <v>462</v>
      </c>
      <c r="X51" s="160">
        <f t="shared" si="12"/>
        <v>470</v>
      </c>
    </row>
    <row r="52" spans="1:24" ht="15.95" customHeight="1">
      <c r="A52" s="282"/>
      <c r="B52" s="230"/>
      <c r="C52" s="103" t="s">
        <v>702</v>
      </c>
      <c r="D52" s="105" t="s">
        <v>595</v>
      </c>
      <c r="E52" s="160">
        <f>VLOOKUP($D52,'[7]급수계통별장래인구(출x)'!$C$5:$I$491,2,FALSE)</f>
        <v>836</v>
      </c>
      <c r="F52" s="160">
        <f>VLOOKUP($D52,'[7]급수계통별장래인구(출x)'!$C$5:$I$491,4,FALSE)</f>
        <v>846</v>
      </c>
      <c r="G52" s="160">
        <f>VLOOKUP($D52,'[7]급수계통별장래인구(출x)'!$C$5:$I$491,5,FALSE)</f>
        <v>863</v>
      </c>
      <c r="H52" s="160">
        <f>VLOOKUP($D52,'[7]급수계통별장래인구(출x)'!$C$5:$I$491,6,FALSE)</f>
        <v>883</v>
      </c>
      <c r="I52" s="160">
        <f>VLOOKUP($D52,'[7]급수계통별장래인구(출x)'!$C$5:$I$491,7,FALSE)</f>
        <v>898</v>
      </c>
      <c r="J52" s="114">
        <f>ROUND(O$5*'[7]급수계통별장래인구(출x)'!$E50,0)</f>
        <v>0</v>
      </c>
      <c r="K52" s="114">
        <f>ROUND(P$5*'[7]급수계통별장래인구(출x)'!$E50,0)</f>
        <v>21</v>
      </c>
      <c r="L52" s="114">
        <f>ROUND(Q$5*'[7]급수계통별장래인구(출x)'!$E50,0)</f>
        <v>48</v>
      </c>
      <c r="M52" s="114">
        <f>ROUND(R$5*'[7]급수계통별장래인구(출x)'!$E50,0)</f>
        <v>48</v>
      </c>
      <c r="N52" s="114">
        <f>ROUND(S$5*'[7]급수계통별장래인구(출x)'!$E50,0)</f>
        <v>48</v>
      </c>
      <c r="O52" s="114">
        <f>IF(ISERROR((VLOOKUP($D52,'2.사회적인구 행정구역별 집계'!$C$6:$M$73,7,FALSE)-VLOOKUP($D52,'2.사회적인구 행정구역별 집계'!$C$6:$M$73,2,FALSE))),0,(VLOOKUP($D52,'2.사회적인구 행정구역별 집계'!$C$6:$M$73,7,FALSE)-VLOOKUP($D52,'2.사회적인구 행정구역별 집계'!$C$6:$M$73,2,FALSE)))</f>
        <v>0</v>
      </c>
      <c r="P52" s="114">
        <f>IF(ISERROR(VLOOKUP($D52,'2.사회적인구 행정구역별 집계'!$C$6:$M$73,2,FALSE)),0,(VLOOKUP($D52,'2.사회적인구 행정구역별 집계'!$C$6:$M$73,8,FALSE)-VLOOKUP($D52,'2.사회적인구 행정구역별 집계'!$C$6:$M$73,3,FALSE)))</f>
        <v>0</v>
      </c>
      <c r="Q52" s="114">
        <f>IF(ISERROR(VLOOKUP($D52,'2.사회적인구 행정구역별 집계'!$C$6:$M$73,2,FALSE)),0,(VLOOKUP($D52,'2.사회적인구 행정구역별 집계'!$C$6:$M$73,9,FALSE)-VLOOKUP($D52,'2.사회적인구 행정구역별 집계'!$C$6:$M$73,4,FALSE)))</f>
        <v>0</v>
      </c>
      <c r="R52" s="114">
        <f>IF(ISERROR(VLOOKUP($D52,'2.사회적인구 행정구역별 집계'!$C$6:$M$73,2,FALSE)),0,(VLOOKUP($D52,'2.사회적인구 행정구역별 집계'!$C$6:$M$73,10,FALSE)-VLOOKUP($D52,'2.사회적인구 행정구역별 집계'!$C$6:$M$73,5,FALSE)))</f>
        <v>0</v>
      </c>
      <c r="S52" s="114">
        <f>IF(ISERROR(VLOOKUP($D52,'2.사회적인구 행정구역별 집계'!$C$6:$M$73,2,FALSE)),0,(VLOOKUP($D52,'2.사회적인구 행정구역별 집계'!$C$6:$M$73,11,FALSE)-VLOOKUP($D52,'2.사회적인구 행정구역별 집계'!$C$6:$M$73,6,FALSE)))</f>
        <v>0</v>
      </c>
      <c r="T52" s="160">
        <f t="shared" si="8"/>
        <v>836</v>
      </c>
      <c r="U52" s="160">
        <f t="shared" si="9"/>
        <v>825</v>
      </c>
      <c r="V52" s="160">
        <f t="shared" si="10"/>
        <v>815</v>
      </c>
      <c r="W52" s="160">
        <f t="shared" si="11"/>
        <v>835</v>
      </c>
      <c r="X52" s="160">
        <f t="shared" si="12"/>
        <v>850</v>
      </c>
    </row>
    <row r="53" spans="1:24" ht="15.95" customHeight="1">
      <c r="A53" s="282"/>
      <c r="B53" s="230"/>
      <c r="C53" s="103" t="s">
        <v>702</v>
      </c>
      <c r="D53" s="105" t="s">
        <v>596</v>
      </c>
      <c r="E53" s="160">
        <f>VLOOKUP($D53,'[7]급수계통별장래인구(출x)'!$C$5:$I$491,2,FALSE)</f>
        <v>391</v>
      </c>
      <c r="F53" s="160">
        <f>VLOOKUP($D53,'[7]급수계통별장래인구(출x)'!$C$5:$I$491,4,FALSE)</f>
        <v>396</v>
      </c>
      <c r="G53" s="160">
        <f>VLOOKUP($D53,'[7]급수계통별장래인구(출x)'!$C$5:$I$491,5,FALSE)</f>
        <v>404</v>
      </c>
      <c r="H53" s="160">
        <f>VLOOKUP($D53,'[7]급수계통별장래인구(출x)'!$C$5:$I$491,6,FALSE)</f>
        <v>413</v>
      </c>
      <c r="I53" s="160">
        <f>VLOOKUP($D53,'[7]급수계통별장래인구(출x)'!$C$5:$I$491,7,FALSE)</f>
        <v>420</v>
      </c>
      <c r="J53" s="114">
        <f>ROUND(O$5*'[7]급수계통별장래인구(출x)'!$E51,0)</f>
        <v>0</v>
      </c>
      <c r="K53" s="114">
        <f>ROUND(P$5*'[7]급수계통별장래인구(출x)'!$E51,0)</f>
        <v>10</v>
      </c>
      <c r="L53" s="114">
        <f>ROUND(Q$5*'[7]급수계통별장래인구(출x)'!$E51,0)</f>
        <v>22</v>
      </c>
      <c r="M53" s="114">
        <f>ROUND(R$5*'[7]급수계통별장래인구(출x)'!$E51,0)</f>
        <v>22</v>
      </c>
      <c r="N53" s="114">
        <f>ROUND(S$5*'[7]급수계통별장래인구(출x)'!$E51,0)</f>
        <v>22</v>
      </c>
      <c r="O53" s="114">
        <f>IF(ISERROR((VLOOKUP($D53,'2.사회적인구 행정구역별 집계'!$C$6:$M$73,7,FALSE)-VLOOKUP($D53,'2.사회적인구 행정구역별 집계'!$C$6:$M$73,2,FALSE))),0,(VLOOKUP($D53,'2.사회적인구 행정구역별 집계'!$C$6:$M$73,7,FALSE)-VLOOKUP($D53,'2.사회적인구 행정구역별 집계'!$C$6:$M$73,2,FALSE)))</f>
        <v>0</v>
      </c>
      <c r="P53" s="114">
        <f>IF(ISERROR(VLOOKUP($D53,'2.사회적인구 행정구역별 집계'!$C$6:$M$73,2,FALSE)),0,(VLOOKUP($D53,'2.사회적인구 행정구역별 집계'!$C$6:$M$73,8,FALSE)-VLOOKUP($D53,'2.사회적인구 행정구역별 집계'!$C$6:$M$73,3,FALSE)))</f>
        <v>0</v>
      </c>
      <c r="Q53" s="114">
        <f>IF(ISERROR(VLOOKUP($D53,'2.사회적인구 행정구역별 집계'!$C$6:$M$73,2,FALSE)),0,(VLOOKUP($D53,'2.사회적인구 행정구역별 집계'!$C$6:$M$73,9,FALSE)-VLOOKUP($D53,'2.사회적인구 행정구역별 집계'!$C$6:$M$73,4,FALSE)))</f>
        <v>0</v>
      </c>
      <c r="R53" s="114">
        <f>IF(ISERROR(VLOOKUP($D53,'2.사회적인구 행정구역별 집계'!$C$6:$M$73,2,FALSE)),0,(VLOOKUP($D53,'2.사회적인구 행정구역별 집계'!$C$6:$M$73,10,FALSE)-VLOOKUP($D53,'2.사회적인구 행정구역별 집계'!$C$6:$M$73,5,FALSE)))</f>
        <v>0</v>
      </c>
      <c r="S53" s="114">
        <f>IF(ISERROR(VLOOKUP($D53,'2.사회적인구 행정구역별 집계'!$C$6:$M$73,2,FALSE)),0,(VLOOKUP($D53,'2.사회적인구 행정구역별 집계'!$C$6:$M$73,11,FALSE)-VLOOKUP($D53,'2.사회적인구 행정구역별 집계'!$C$6:$M$73,6,FALSE)))</f>
        <v>0</v>
      </c>
      <c r="T53" s="160">
        <f t="shared" si="8"/>
        <v>391</v>
      </c>
      <c r="U53" s="160">
        <f t="shared" si="9"/>
        <v>386</v>
      </c>
      <c r="V53" s="160">
        <f t="shared" si="10"/>
        <v>382</v>
      </c>
      <c r="W53" s="160">
        <f t="shared" si="11"/>
        <v>391</v>
      </c>
      <c r="X53" s="160">
        <f t="shared" si="12"/>
        <v>398</v>
      </c>
    </row>
    <row r="54" spans="1:24" ht="15.95" customHeight="1">
      <c r="A54" s="282"/>
      <c r="B54" s="230"/>
      <c r="C54" s="103" t="s">
        <v>702</v>
      </c>
      <c r="D54" s="105" t="s">
        <v>597</v>
      </c>
      <c r="E54" s="160">
        <f>VLOOKUP($D54,'[7]급수계통별장래인구(출x)'!$C$5:$I$491,2,FALSE)</f>
        <v>565</v>
      </c>
      <c r="F54" s="160">
        <f>VLOOKUP($D54,'[7]급수계통별장래인구(출x)'!$C$5:$I$491,4,FALSE)</f>
        <v>572</v>
      </c>
      <c r="G54" s="160">
        <f>VLOOKUP($D54,'[7]급수계통별장래인구(출x)'!$C$5:$I$491,5,FALSE)</f>
        <v>584</v>
      </c>
      <c r="H54" s="160">
        <f>VLOOKUP($D54,'[7]급수계통별장래인구(출x)'!$C$5:$I$491,6,FALSE)</f>
        <v>597</v>
      </c>
      <c r="I54" s="160">
        <f>VLOOKUP($D54,'[7]급수계통별장래인구(출x)'!$C$5:$I$491,7,FALSE)</f>
        <v>607</v>
      </c>
      <c r="J54" s="114">
        <f>ROUND(O$5*'[7]급수계통별장래인구(출x)'!$E52,0)</f>
        <v>0</v>
      </c>
      <c r="K54" s="114">
        <f>ROUND(P$5*'[7]급수계통별장래인구(출x)'!$E52,0)</f>
        <v>15</v>
      </c>
      <c r="L54" s="114">
        <f>ROUND(Q$5*'[7]급수계통별장래인구(출x)'!$E52,0)</f>
        <v>32</v>
      </c>
      <c r="M54" s="114">
        <f>ROUND(R$5*'[7]급수계통별장래인구(출x)'!$E52,0)</f>
        <v>32</v>
      </c>
      <c r="N54" s="114">
        <f>ROUND(S$5*'[7]급수계통별장래인구(출x)'!$E52,0)</f>
        <v>32</v>
      </c>
      <c r="O54" s="114">
        <f>IF(ISERROR((VLOOKUP($D54,'2.사회적인구 행정구역별 집계'!$C$6:$M$73,7,FALSE)-VLOOKUP($D54,'2.사회적인구 행정구역별 집계'!$C$6:$M$73,2,FALSE))),0,(VLOOKUP($D54,'2.사회적인구 행정구역별 집계'!$C$6:$M$73,7,FALSE)-VLOOKUP($D54,'2.사회적인구 행정구역별 집계'!$C$6:$M$73,2,FALSE)))</f>
        <v>0</v>
      </c>
      <c r="P54" s="114">
        <f>IF(ISERROR(VLOOKUP($D54,'2.사회적인구 행정구역별 집계'!$C$6:$M$73,2,FALSE)),0,(VLOOKUP($D54,'2.사회적인구 행정구역별 집계'!$C$6:$M$73,8,FALSE)-VLOOKUP($D54,'2.사회적인구 행정구역별 집계'!$C$6:$M$73,3,FALSE)))</f>
        <v>0</v>
      </c>
      <c r="Q54" s="114">
        <f>IF(ISERROR(VLOOKUP($D54,'2.사회적인구 행정구역별 집계'!$C$6:$M$73,2,FALSE)),0,(VLOOKUP($D54,'2.사회적인구 행정구역별 집계'!$C$6:$M$73,9,FALSE)-VLOOKUP($D54,'2.사회적인구 행정구역별 집계'!$C$6:$M$73,4,FALSE)))</f>
        <v>0</v>
      </c>
      <c r="R54" s="114">
        <f>IF(ISERROR(VLOOKUP($D54,'2.사회적인구 행정구역별 집계'!$C$6:$M$73,2,FALSE)),0,(VLOOKUP($D54,'2.사회적인구 행정구역별 집계'!$C$6:$M$73,10,FALSE)-VLOOKUP($D54,'2.사회적인구 행정구역별 집계'!$C$6:$M$73,5,FALSE)))</f>
        <v>0</v>
      </c>
      <c r="S54" s="114">
        <f>IF(ISERROR(VLOOKUP($D54,'2.사회적인구 행정구역별 집계'!$C$6:$M$73,2,FALSE)),0,(VLOOKUP($D54,'2.사회적인구 행정구역별 집계'!$C$6:$M$73,11,FALSE)-VLOOKUP($D54,'2.사회적인구 행정구역별 집계'!$C$6:$M$73,6,FALSE)))</f>
        <v>0</v>
      </c>
      <c r="T54" s="160">
        <f t="shared" si="8"/>
        <v>565</v>
      </c>
      <c r="U54" s="160">
        <f t="shared" si="9"/>
        <v>557</v>
      </c>
      <c r="V54" s="160">
        <f t="shared" si="10"/>
        <v>552</v>
      </c>
      <c r="W54" s="160">
        <f t="shared" si="11"/>
        <v>565</v>
      </c>
      <c r="X54" s="160">
        <f t="shared" si="12"/>
        <v>575</v>
      </c>
    </row>
    <row r="55" spans="1:24" ht="15.95" customHeight="1">
      <c r="A55" s="282"/>
      <c r="B55" s="230"/>
      <c r="C55" s="103" t="s">
        <v>702</v>
      </c>
      <c r="D55" s="105" t="s">
        <v>598</v>
      </c>
      <c r="E55" s="160">
        <f>VLOOKUP($D55,'[7]급수계통별장래인구(출x)'!$C$5:$I$491,2,FALSE)</f>
        <v>2122</v>
      </c>
      <c r="F55" s="160">
        <f>VLOOKUP($D55,'[7]급수계통별장래인구(출x)'!$C$5:$I$491,4,FALSE)</f>
        <v>2147</v>
      </c>
      <c r="G55" s="160">
        <f>VLOOKUP($D55,'[7]급수계통별장래인구(출x)'!$C$5:$I$491,5,FALSE)</f>
        <v>2192</v>
      </c>
      <c r="H55" s="160">
        <f>VLOOKUP($D55,'[7]급수계통별장래인구(출x)'!$C$5:$I$491,6,FALSE)</f>
        <v>2241</v>
      </c>
      <c r="I55" s="160">
        <f>VLOOKUP($D55,'[7]급수계통별장래인구(출x)'!$C$5:$I$491,7,FALSE)</f>
        <v>2280</v>
      </c>
      <c r="J55" s="114">
        <f>ROUND(O$5*'[7]급수계통별장래인구(출x)'!$E53,0)</f>
        <v>0</v>
      </c>
      <c r="K55" s="114">
        <f>ROUND(P$5*'[7]급수계통별장래인구(출x)'!$E53,0)</f>
        <v>54</v>
      </c>
      <c r="L55" s="114">
        <f>ROUND(Q$5*'[7]급수계통별장래인구(출x)'!$E53,0)</f>
        <v>121</v>
      </c>
      <c r="M55" s="114">
        <f>ROUND(R$5*'[7]급수계통별장래인구(출x)'!$E53,0)</f>
        <v>121</v>
      </c>
      <c r="N55" s="114">
        <f>ROUND(S$5*'[7]급수계통별장래인구(출x)'!$E53,0)</f>
        <v>121</v>
      </c>
      <c r="O55" s="114">
        <f>IF(ISERROR((VLOOKUP($D55,'2.사회적인구 행정구역별 집계'!$C$6:$M$73,7,FALSE)-VLOOKUP($D55,'2.사회적인구 행정구역별 집계'!$C$6:$M$73,2,FALSE))),0,(VLOOKUP($D55,'2.사회적인구 행정구역별 집계'!$C$6:$M$73,7,FALSE)-VLOOKUP($D55,'2.사회적인구 행정구역별 집계'!$C$6:$M$73,2,FALSE)))</f>
        <v>0</v>
      </c>
      <c r="P55" s="114">
        <f>IF(ISERROR(VLOOKUP($D55,'2.사회적인구 행정구역별 집계'!$C$6:$M$73,2,FALSE)),0,(VLOOKUP($D55,'2.사회적인구 행정구역별 집계'!$C$6:$M$73,8,FALSE)-VLOOKUP($D55,'2.사회적인구 행정구역별 집계'!$C$6:$M$73,3,FALSE)))</f>
        <v>0</v>
      </c>
      <c r="Q55" s="114">
        <f>IF(ISERROR(VLOOKUP($D55,'2.사회적인구 행정구역별 집계'!$C$6:$M$73,2,FALSE)),0,(VLOOKUP($D55,'2.사회적인구 행정구역별 집계'!$C$6:$M$73,9,FALSE)-VLOOKUP($D55,'2.사회적인구 행정구역별 집계'!$C$6:$M$73,4,FALSE)))</f>
        <v>0</v>
      </c>
      <c r="R55" s="114">
        <f>IF(ISERROR(VLOOKUP($D55,'2.사회적인구 행정구역별 집계'!$C$6:$M$73,2,FALSE)),0,(VLOOKUP($D55,'2.사회적인구 행정구역별 집계'!$C$6:$M$73,10,FALSE)-VLOOKUP($D55,'2.사회적인구 행정구역별 집계'!$C$6:$M$73,5,FALSE)))</f>
        <v>0</v>
      </c>
      <c r="S55" s="114">
        <f>IF(ISERROR(VLOOKUP($D55,'2.사회적인구 행정구역별 집계'!$C$6:$M$73,2,FALSE)),0,(VLOOKUP($D55,'2.사회적인구 행정구역별 집계'!$C$6:$M$73,11,FALSE)-VLOOKUP($D55,'2.사회적인구 행정구역별 집계'!$C$6:$M$73,6,FALSE)))</f>
        <v>0</v>
      </c>
      <c r="T55" s="160">
        <f t="shared" si="8"/>
        <v>2122</v>
      </c>
      <c r="U55" s="160">
        <f t="shared" si="9"/>
        <v>2093</v>
      </c>
      <c r="V55" s="160">
        <f t="shared" si="10"/>
        <v>2071</v>
      </c>
      <c r="W55" s="160">
        <f t="shared" si="11"/>
        <v>2120</v>
      </c>
      <c r="X55" s="160">
        <f t="shared" si="12"/>
        <v>2159</v>
      </c>
    </row>
    <row r="56" spans="1:24" ht="15.95" customHeight="1">
      <c r="A56" s="282"/>
      <c r="B56" s="230"/>
      <c r="C56" s="103" t="s">
        <v>702</v>
      </c>
      <c r="D56" s="107" t="s">
        <v>1240</v>
      </c>
      <c r="E56" s="160">
        <f>VLOOKUP($D56,'[7]급수계통별장래인구(출x)'!$C$5:$I$491,2,FALSE)</f>
        <v>614</v>
      </c>
      <c r="F56" s="160">
        <f>VLOOKUP($D56,'[7]급수계통별장래인구(출x)'!$C$5:$I$491,4,FALSE)</f>
        <v>621</v>
      </c>
      <c r="G56" s="160">
        <f>VLOOKUP($D56,'[7]급수계통별장래인구(출x)'!$C$5:$I$491,5,FALSE)</f>
        <v>634</v>
      </c>
      <c r="H56" s="160">
        <f>VLOOKUP($D56,'[7]급수계통별장래인구(출x)'!$C$5:$I$491,6,FALSE)</f>
        <v>649</v>
      </c>
      <c r="I56" s="160">
        <f>VLOOKUP($D56,'[7]급수계통별장래인구(출x)'!$C$5:$I$491,7,FALSE)</f>
        <v>660</v>
      </c>
      <c r="J56" s="114">
        <f>ROUND(O$5*'[7]급수계통별장래인구(출x)'!$E54,0)</f>
        <v>0</v>
      </c>
      <c r="K56" s="114">
        <f>ROUND(P$5*'[7]급수계통별장래인구(출x)'!$E54,0)</f>
        <v>16</v>
      </c>
      <c r="L56" s="114">
        <f>ROUND(Q$5*'[7]급수계통별장래인구(출x)'!$E54,0)</f>
        <v>35</v>
      </c>
      <c r="M56" s="114">
        <f>ROUND(R$5*'[7]급수계통별장래인구(출x)'!$E54,0)</f>
        <v>35</v>
      </c>
      <c r="N56" s="114">
        <f>ROUND(S$5*'[7]급수계통별장래인구(출x)'!$E54,0)</f>
        <v>35</v>
      </c>
      <c r="O56" s="114">
        <f>IF(ISERROR((VLOOKUP($D56,'2.사회적인구 행정구역별 집계'!$C$6:$M$73,7,FALSE)-VLOOKUP($D56,'2.사회적인구 행정구역별 집계'!$C$6:$M$73,2,FALSE))),0,(VLOOKUP($D56,'2.사회적인구 행정구역별 집계'!$C$6:$M$73,7,FALSE)-VLOOKUP($D56,'2.사회적인구 행정구역별 집계'!$C$6:$M$73,2,FALSE)))</f>
        <v>0</v>
      </c>
      <c r="P56" s="114">
        <f>IF(ISERROR(VLOOKUP($D56,'2.사회적인구 행정구역별 집계'!$C$6:$M$73,2,FALSE)),0,(VLOOKUP($D56,'2.사회적인구 행정구역별 집계'!$C$6:$M$73,8,FALSE)-VLOOKUP($D56,'2.사회적인구 행정구역별 집계'!$C$6:$M$73,3,FALSE)))</f>
        <v>0</v>
      </c>
      <c r="Q56" s="114">
        <f>IF(ISERROR(VLOOKUP($D56,'2.사회적인구 행정구역별 집계'!$C$6:$M$73,2,FALSE)),0,(VLOOKUP($D56,'2.사회적인구 행정구역별 집계'!$C$6:$M$73,9,FALSE)-VLOOKUP($D56,'2.사회적인구 행정구역별 집계'!$C$6:$M$73,4,FALSE)))</f>
        <v>0</v>
      </c>
      <c r="R56" s="114">
        <f>IF(ISERROR(VLOOKUP($D56,'2.사회적인구 행정구역별 집계'!$C$6:$M$73,2,FALSE)),0,(VLOOKUP($D56,'2.사회적인구 행정구역별 집계'!$C$6:$M$73,10,FALSE)-VLOOKUP($D56,'2.사회적인구 행정구역별 집계'!$C$6:$M$73,5,FALSE)))</f>
        <v>0</v>
      </c>
      <c r="S56" s="114">
        <f>IF(ISERROR(VLOOKUP($D56,'2.사회적인구 행정구역별 집계'!$C$6:$M$73,2,FALSE)),0,(VLOOKUP($D56,'2.사회적인구 행정구역별 집계'!$C$6:$M$73,11,FALSE)-VLOOKUP($D56,'2.사회적인구 행정구역별 집계'!$C$6:$M$73,6,FALSE)))</f>
        <v>0</v>
      </c>
      <c r="T56" s="160">
        <f t="shared" si="8"/>
        <v>614</v>
      </c>
      <c r="U56" s="160">
        <f t="shared" si="9"/>
        <v>605</v>
      </c>
      <c r="V56" s="160">
        <f t="shared" si="10"/>
        <v>599</v>
      </c>
      <c r="W56" s="160">
        <f t="shared" si="11"/>
        <v>614</v>
      </c>
      <c r="X56" s="160">
        <f t="shared" si="12"/>
        <v>625</v>
      </c>
    </row>
    <row r="57" spans="1:24" ht="15.95" customHeight="1">
      <c r="A57" s="282"/>
      <c r="B57" s="230"/>
      <c r="C57" s="103" t="s">
        <v>897</v>
      </c>
      <c r="D57" s="105" t="s">
        <v>599</v>
      </c>
      <c r="E57" s="160">
        <f>VLOOKUP($D57,'[7]급수계통별장래인구(출x)'!$C$5:$I$491,2,FALSE)</f>
        <v>280</v>
      </c>
      <c r="F57" s="160">
        <f>VLOOKUP($D57,'[7]급수계통별장래인구(출x)'!$C$5:$I$491,4,FALSE)</f>
        <v>283</v>
      </c>
      <c r="G57" s="160">
        <f>VLOOKUP($D57,'[7]급수계통별장래인구(출x)'!$C$5:$I$491,5,FALSE)</f>
        <v>289</v>
      </c>
      <c r="H57" s="160">
        <f>VLOOKUP($D57,'[7]급수계통별장래인구(출x)'!$C$5:$I$491,6,FALSE)</f>
        <v>296</v>
      </c>
      <c r="I57" s="160">
        <f>VLOOKUP($D57,'[7]급수계통별장래인구(출x)'!$C$5:$I$491,7,FALSE)</f>
        <v>301</v>
      </c>
      <c r="J57" s="114">
        <f>ROUND(O$5*'[7]급수계통별장래인구(출x)'!$E55,0)</f>
        <v>0</v>
      </c>
      <c r="K57" s="114">
        <f>ROUND(P$5*'[7]급수계통별장래인구(출x)'!$E55,0)</f>
        <v>7</v>
      </c>
      <c r="L57" s="114">
        <f>ROUND(Q$5*'[7]급수계통별장래인구(출x)'!$E55,0)</f>
        <v>16</v>
      </c>
      <c r="M57" s="114">
        <f>ROUND(R$5*'[7]급수계통별장래인구(출x)'!$E55,0)</f>
        <v>16</v>
      </c>
      <c r="N57" s="114">
        <f>ROUND(S$5*'[7]급수계통별장래인구(출x)'!$E55,0)</f>
        <v>16</v>
      </c>
      <c r="O57" s="114">
        <f>IF(ISERROR((VLOOKUP($D57,'2.사회적인구 행정구역별 집계'!$C$6:$M$73,7,FALSE)-VLOOKUP($D57,'2.사회적인구 행정구역별 집계'!$C$6:$M$73,2,FALSE))),0,(VLOOKUP($D57,'2.사회적인구 행정구역별 집계'!$C$6:$M$73,7,FALSE)-VLOOKUP($D57,'2.사회적인구 행정구역별 집계'!$C$6:$M$73,2,FALSE)))</f>
        <v>0</v>
      </c>
      <c r="P57" s="114">
        <f>IF(ISERROR(VLOOKUP($D57,'2.사회적인구 행정구역별 집계'!$C$6:$M$73,2,FALSE)),0,(VLOOKUP($D57,'2.사회적인구 행정구역별 집계'!$C$6:$M$73,8,FALSE)-VLOOKUP($D57,'2.사회적인구 행정구역별 집계'!$C$6:$M$73,3,FALSE)))</f>
        <v>0</v>
      </c>
      <c r="Q57" s="114">
        <f>IF(ISERROR(VLOOKUP($D57,'2.사회적인구 행정구역별 집계'!$C$6:$M$73,2,FALSE)),0,(VLOOKUP($D57,'2.사회적인구 행정구역별 집계'!$C$6:$M$73,9,FALSE)-VLOOKUP($D57,'2.사회적인구 행정구역별 집계'!$C$6:$M$73,4,FALSE)))</f>
        <v>0</v>
      </c>
      <c r="R57" s="114">
        <f>IF(ISERROR(VLOOKUP($D57,'2.사회적인구 행정구역별 집계'!$C$6:$M$73,2,FALSE)),0,(VLOOKUP($D57,'2.사회적인구 행정구역별 집계'!$C$6:$M$73,10,FALSE)-VLOOKUP($D57,'2.사회적인구 행정구역별 집계'!$C$6:$M$73,5,FALSE)))</f>
        <v>0</v>
      </c>
      <c r="S57" s="114">
        <f>IF(ISERROR(VLOOKUP($D57,'2.사회적인구 행정구역별 집계'!$C$6:$M$73,2,FALSE)),0,(VLOOKUP($D57,'2.사회적인구 행정구역별 집계'!$C$6:$M$73,11,FALSE)-VLOOKUP($D57,'2.사회적인구 행정구역별 집계'!$C$6:$M$73,6,FALSE)))</f>
        <v>0</v>
      </c>
      <c r="T57" s="160">
        <f t="shared" si="8"/>
        <v>280</v>
      </c>
      <c r="U57" s="160">
        <f t="shared" si="9"/>
        <v>276</v>
      </c>
      <c r="V57" s="160">
        <f t="shared" si="10"/>
        <v>273</v>
      </c>
      <c r="W57" s="160">
        <f t="shared" si="11"/>
        <v>280</v>
      </c>
      <c r="X57" s="160">
        <f t="shared" si="12"/>
        <v>285</v>
      </c>
    </row>
    <row r="58" spans="1:24" ht="15.95" customHeight="1">
      <c r="A58" s="282"/>
      <c r="B58" s="230"/>
      <c r="C58" s="103" t="s">
        <v>897</v>
      </c>
      <c r="D58" s="105" t="s">
        <v>600</v>
      </c>
      <c r="E58" s="160">
        <f>VLOOKUP($D58,'[7]급수계통별장래인구(출x)'!$C$5:$I$491,2,FALSE)</f>
        <v>435</v>
      </c>
      <c r="F58" s="160">
        <f>VLOOKUP($D58,'[7]급수계통별장래인구(출x)'!$C$5:$I$491,4,FALSE)</f>
        <v>440</v>
      </c>
      <c r="G58" s="160">
        <f>VLOOKUP($D58,'[7]급수계통별장래인구(출x)'!$C$5:$I$491,5,FALSE)</f>
        <v>449</v>
      </c>
      <c r="H58" s="160">
        <f>VLOOKUP($D58,'[7]급수계통별장래인구(출x)'!$C$5:$I$491,6,FALSE)</f>
        <v>459</v>
      </c>
      <c r="I58" s="160">
        <f>VLOOKUP($D58,'[7]급수계통별장래인구(출x)'!$C$5:$I$491,7,FALSE)</f>
        <v>467</v>
      </c>
      <c r="J58" s="114">
        <f>ROUND(O$5*'[7]급수계통별장래인구(출x)'!$E56,0)</f>
        <v>0</v>
      </c>
      <c r="K58" s="114">
        <f>ROUND(P$5*'[7]급수계통별장래인구(출x)'!$E56,0)</f>
        <v>11</v>
      </c>
      <c r="L58" s="114">
        <f>ROUND(Q$5*'[7]급수계통별장래인구(출x)'!$E56,0)</f>
        <v>25</v>
      </c>
      <c r="M58" s="114">
        <f>ROUND(R$5*'[7]급수계통별장래인구(출x)'!$E56,0)</f>
        <v>25</v>
      </c>
      <c r="N58" s="114">
        <f>ROUND(S$5*'[7]급수계통별장래인구(출x)'!$E56,0)</f>
        <v>25</v>
      </c>
      <c r="O58" s="114">
        <f>IF(ISERROR((VLOOKUP($D58,'2.사회적인구 행정구역별 집계'!$C$6:$M$73,7,FALSE)-VLOOKUP($D58,'2.사회적인구 행정구역별 집계'!$C$6:$M$73,2,FALSE))),0,(VLOOKUP($D58,'2.사회적인구 행정구역별 집계'!$C$6:$M$73,7,FALSE)-VLOOKUP($D58,'2.사회적인구 행정구역별 집계'!$C$6:$M$73,2,FALSE)))</f>
        <v>0</v>
      </c>
      <c r="P58" s="114">
        <f>IF(ISERROR(VLOOKUP($D58,'2.사회적인구 행정구역별 집계'!$C$6:$M$73,2,FALSE)),0,(VLOOKUP($D58,'2.사회적인구 행정구역별 집계'!$C$6:$M$73,8,FALSE)-VLOOKUP($D58,'2.사회적인구 행정구역별 집계'!$C$6:$M$73,3,FALSE)))</f>
        <v>0</v>
      </c>
      <c r="Q58" s="114">
        <f>IF(ISERROR(VLOOKUP($D58,'2.사회적인구 행정구역별 집계'!$C$6:$M$73,2,FALSE)),0,(VLOOKUP($D58,'2.사회적인구 행정구역별 집계'!$C$6:$M$73,9,FALSE)-VLOOKUP($D58,'2.사회적인구 행정구역별 집계'!$C$6:$M$73,4,FALSE)))</f>
        <v>0</v>
      </c>
      <c r="R58" s="114">
        <f>IF(ISERROR(VLOOKUP($D58,'2.사회적인구 행정구역별 집계'!$C$6:$M$73,2,FALSE)),0,(VLOOKUP($D58,'2.사회적인구 행정구역별 집계'!$C$6:$M$73,10,FALSE)-VLOOKUP($D58,'2.사회적인구 행정구역별 집계'!$C$6:$M$73,5,FALSE)))</f>
        <v>0</v>
      </c>
      <c r="S58" s="114">
        <f>IF(ISERROR(VLOOKUP($D58,'2.사회적인구 행정구역별 집계'!$C$6:$M$73,2,FALSE)),0,(VLOOKUP($D58,'2.사회적인구 행정구역별 집계'!$C$6:$M$73,11,FALSE)-VLOOKUP($D58,'2.사회적인구 행정구역별 집계'!$C$6:$M$73,6,FALSE)))</f>
        <v>0</v>
      </c>
      <c r="T58" s="160">
        <f t="shared" si="8"/>
        <v>435</v>
      </c>
      <c r="U58" s="160">
        <f t="shared" si="9"/>
        <v>429</v>
      </c>
      <c r="V58" s="160">
        <f t="shared" si="10"/>
        <v>424</v>
      </c>
      <c r="W58" s="160">
        <f t="shared" si="11"/>
        <v>434</v>
      </c>
      <c r="X58" s="160">
        <f t="shared" si="12"/>
        <v>442</v>
      </c>
    </row>
    <row r="59" spans="1:24" ht="15.95" customHeight="1">
      <c r="A59" s="282"/>
      <c r="B59" s="230"/>
      <c r="C59" s="103" t="s">
        <v>898</v>
      </c>
      <c r="D59" s="105" t="s">
        <v>601</v>
      </c>
      <c r="E59" s="160">
        <f>VLOOKUP($D59,'[7]급수계통별장래인구(출x)'!$C$5:$I$491,2,FALSE)</f>
        <v>244</v>
      </c>
      <c r="F59" s="160">
        <f>VLOOKUP($D59,'[7]급수계통별장래인구(출x)'!$C$5:$I$491,4,FALSE)</f>
        <v>247</v>
      </c>
      <c r="G59" s="160">
        <f>VLOOKUP($D59,'[7]급수계통별장래인구(출x)'!$C$5:$I$491,5,FALSE)</f>
        <v>252</v>
      </c>
      <c r="H59" s="160">
        <f>VLOOKUP($D59,'[7]급수계통별장래인구(출x)'!$C$5:$I$491,6,FALSE)</f>
        <v>258</v>
      </c>
      <c r="I59" s="160">
        <f>VLOOKUP($D59,'[7]급수계통별장래인구(출x)'!$C$5:$I$491,7,FALSE)</f>
        <v>262</v>
      </c>
      <c r="J59" s="114">
        <f>ROUND(O$5*'[7]급수계통별장래인구(출x)'!$E57,0)</f>
        <v>0</v>
      </c>
      <c r="K59" s="114">
        <f>ROUND(P$5*'[7]급수계통별장래인구(출x)'!$E57,0)</f>
        <v>6</v>
      </c>
      <c r="L59" s="114">
        <f>ROUND(Q$5*'[7]급수계통별장래인구(출x)'!$E57,0)</f>
        <v>14</v>
      </c>
      <c r="M59" s="114">
        <f>ROUND(R$5*'[7]급수계통별장래인구(출x)'!$E57,0)</f>
        <v>14</v>
      </c>
      <c r="N59" s="114">
        <f>ROUND(S$5*'[7]급수계통별장래인구(출x)'!$E57,0)</f>
        <v>14</v>
      </c>
      <c r="O59" s="114">
        <f>IF(ISERROR((VLOOKUP($D59,'2.사회적인구 행정구역별 집계'!$C$6:$M$73,7,FALSE)-VLOOKUP($D59,'2.사회적인구 행정구역별 집계'!$C$6:$M$73,2,FALSE))),0,(VLOOKUP($D59,'2.사회적인구 행정구역별 집계'!$C$6:$M$73,7,FALSE)-VLOOKUP($D59,'2.사회적인구 행정구역별 집계'!$C$6:$M$73,2,FALSE)))</f>
        <v>0</v>
      </c>
      <c r="P59" s="114">
        <f>IF(ISERROR(VLOOKUP($D59,'2.사회적인구 행정구역별 집계'!$C$6:$M$73,2,FALSE)),0,(VLOOKUP($D59,'2.사회적인구 행정구역별 집계'!$C$6:$M$73,8,FALSE)-VLOOKUP($D59,'2.사회적인구 행정구역별 집계'!$C$6:$M$73,3,FALSE)))</f>
        <v>0</v>
      </c>
      <c r="Q59" s="114">
        <f>IF(ISERROR(VLOOKUP($D59,'2.사회적인구 행정구역별 집계'!$C$6:$M$73,2,FALSE)),0,(VLOOKUP($D59,'2.사회적인구 행정구역별 집계'!$C$6:$M$73,9,FALSE)-VLOOKUP($D59,'2.사회적인구 행정구역별 집계'!$C$6:$M$73,4,FALSE)))</f>
        <v>0</v>
      </c>
      <c r="R59" s="114">
        <f>IF(ISERROR(VLOOKUP($D59,'2.사회적인구 행정구역별 집계'!$C$6:$M$73,2,FALSE)),0,(VLOOKUP($D59,'2.사회적인구 행정구역별 집계'!$C$6:$M$73,10,FALSE)-VLOOKUP($D59,'2.사회적인구 행정구역별 집계'!$C$6:$M$73,5,FALSE)))</f>
        <v>0</v>
      </c>
      <c r="S59" s="114">
        <f>IF(ISERROR(VLOOKUP($D59,'2.사회적인구 행정구역별 집계'!$C$6:$M$73,2,FALSE)),0,(VLOOKUP($D59,'2.사회적인구 행정구역별 집계'!$C$6:$M$73,11,FALSE)-VLOOKUP($D59,'2.사회적인구 행정구역별 집계'!$C$6:$M$73,6,FALSE)))</f>
        <v>0</v>
      </c>
      <c r="T59" s="160">
        <f t="shared" si="8"/>
        <v>244</v>
      </c>
      <c r="U59" s="160">
        <f t="shared" si="9"/>
        <v>241</v>
      </c>
      <c r="V59" s="160">
        <f t="shared" si="10"/>
        <v>238</v>
      </c>
      <c r="W59" s="160">
        <f t="shared" si="11"/>
        <v>244</v>
      </c>
      <c r="X59" s="160">
        <f t="shared" si="12"/>
        <v>248</v>
      </c>
    </row>
    <row r="60" spans="1:24" ht="15.95" customHeight="1">
      <c r="A60" s="282"/>
      <c r="B60" s="230"/>
      <c r="C60" s="103" t="s">
        <v>898</v>
      </c>
      <c r="D60" s="105" t="s">
        <v>602</v>
      </c>
      <c r="E60" s="160">
        <f>VLOOKUP($D60,'[7]급수계통별장래인구(출x)'!$C$5:$I$491,2,FALSE)</f>
        <v>161</v>
      </c>
      <c r="F60" s="160">
        <f>VLOOKUP($D60,'[7]급수계통별장래인구(출x)'!$C$5:$I$491,4,FALSE)</f>
        <v>163</v>
      </c>
      <c r="G60" s="160">
        <f>VLOOKUP($D60,'[7]급수계통별장래인구(출x)'!$C$5:$I$491,5,FALSE)</f>
        <v>166</v>
      </c>
      <c r="H60" s="160">
        <f>VLOOKUP($D60,'[7]급수계통별장래인구(출x)'!$C$5:$I$491,6,FALSE)</f>
        <v>170</v>
      </c>
      <c r="I60" s="160">
        <f>VLOOKUP($D60,'[7]급수계통별장래인구(출x)'!$C$5:$I$491,7,FALSE)</f>
        <v>173</v>
      </c>
      <c r="J60" s="114">
        <f>ROUND(O$5*'[7]급수계통별장래인구(출x)'!$E58,0)</f>
        <v>0</v>
      </c>
      <c r="K60" s="114">
        <f>ROUND(P$5*'[7]급수계통별장래인구(출x)'!$E58,0)</f>
        <v>4</v>
      </c>
      <c r="L60" s="114">
        <f>ROUND(Q$5*'[7]급수계통별장래인구(출x)'!$E58,0)</f>
        <v>9</v>
      </c>
      <c r="M60" s="114">
        <f>ROUND(R$5*'[7]급수계통별장래인구(출x)'!$E58,0)</f>
        <v>9</v>
      </c>
      <c r="N60" s="114">
        <f>ROUND(S$5*'[7]급수계통별장래인구(출x)'!$E58,0)</f>
        <v>9</v>
      </c>
      <c r="O60" s="114">
        <f>IF(ISERROR((VLOOKUP($D60,'2.사회적인구 행정구역별 집계'!$C$6:$M$73,7,FALSE)-VLOOKUP($D60,'2.사회적인구 행정구역별 집계'!$C$6:$M$73,2,FALSE))),0,(VLOOKUP($D60,'2.사회적인구 행정구역별 집계'!$C$6:$M$73,7,FALSE)-VLOOKUP($D60,'2.사회적인구 행정구역별 집계'!$C$6:$M$73,2,FALSE)))</f>
        <v>0</v>
      </c>
      <c r="P60" s="114">
        <f>IF(ISERROR(VLOOKUP($D60,'2.사회적인구 행정구역별 집계'!$C$6:$M$73,2,FALSE)),0,(VLOOKUP($D60,'2.사회적인구 행정구역별 집계'!$C$6:$M$73,8,FALSE)-VLOOKUP($D60,'2.사회적인구 행정구역별 집계'!$C$6:$M$73,3,FALSE)))</f>
        <v>0</v>
      </c>
      <c r="Q60" s="114">
        <f>IF(ISERROR(VLOOKUP($D60,'2.사회적인구 행정구역별 집계'!$C$6:$M$73,2,FALSE)),0,(VLOOKUP($D60,'2.사회적인구 행정구역별 집계'!$C$6:$M$73,9,FALSE)-VLOOKUP($D60,'2.사회적인구 행정구역별 집계'!$C$6:$M$73,4,FALSE)))</f>
        <v>0</v>
      </c>
      <c r="R60" s="114">
        <f>IF(ISERROR(VLOOKUP($D60,'2.사회적인구 행정구역별 집계'!$C$6:$M$73,2,FALSE)),0,(VLOOKUP($D60,'2.사회적인구 행정구역별 집계'!$C$6:$M$73,10,FALSE)-VLOOKUP($D60,'2.사회적인구 행정구역별 집계'!$C$6:$M$73,5,FALSE)))</f>
        <v>0</v>
      </c>
      <c r="S60" s="114">
        <f>IF(ISERROR(VLOOKUP($D60,'2.사회적인구 행정구역별 집계'!$C$6:$M$73,2,FALSE)),0,(VLOOKUP($D60,'2.사회적인구 행정구역별 집계'!$C$6:$M$73,11,FALSE)-VLOOKUP($D60,'2.사회적인구 행정구역별 집계'!$C$6:$M$73,6,FALSE)))</f>
        <v>0</v>
      </c>
      <c r="T60" s="160">
        <f t="shared" si="8"/>
        <v>161</v>
      </c>
      <c r="U60" s="160">
        <f t="shared" si="9"/>
        <v>159</v>
      </c>
      <c r="V60" s="160">
        <f t="shared" si="10"/>
        <v>157</v>
      </c>
      <c r="W60" s="160">
        <f t="shared" si="11"/>
        <v>161</v>
      </c>
      <c r="X60" s="160">
        <f t="shared" si="12"/>
        <v>164</v>
      </c>
    </row>
    <row r="61" spans="1:24" ht="15.95" customHeight="1">
      <c r="A61" s="282"/>
      <c r="B61" s="230"/>
      <c r="C61" s="103" t="s">
        <v>898</v>
      </c>
      <c r="D61" s="105" t="s">
        <v>603</v>
      </c>
      <c r="E61" s="160">
        <f>VLOOKUP($D61,'[7]급수계통별장래인구(출x)'!$C$5:$I$491,2,FALSE)</f>
        <v>118</v>
      </c>
      <c r="F61" s="160">
        <f>VLOOKUP($D61,'[7]급수계통별장래인구(출x)'!$C$5:$I$491,4,FALSE)</f>
        <v>119</v>
      </c>
      <c r="G61" s="160">
        <f>VLOOKUP($D61,'[7]급수계통별장래인구(출x)'!$C$5:$I$491,5,FALSE)</f>
        <v>122</v>
      </c>
      <c r="H61" s="160">
        <f>VLOOKUP($D61,'[7]급수계통별장래인구(출x)'!$C$5:$I$491,6,FALSE)</f>
        <v>125</v>
      </c>
      <c r="I61" s="160">
        <f>VLOOKUP($D61,'[7]급수계통별장래인구(출x)'!$C$5:$I$491,7,FALSE)</f>
        <v>127</v>
      </c>
      <c r="J61" s="114">
        <f>ROUND(O$5*'[7]급수계통별장래인구(출x)'!$E59,0)</f>
        <v>0</v>
      </c>
      <c r="K61" s="114">
        <f>ROUND(P$5*'[7]급수계통별장래인구(출x)'!$E59,0)</f>
        <v>3</v>
      </c>
      <c r="L61" s="114">
        <f>ROUND(Q$5*'[7]급수계통별장래인구(출x)'!$E59,0)</f>
        <v>7</v>
      </c>
      <c r="M61" s="114">
        <f>ROUND(R$5*'[7]급수계통별장래인구(출x)'!$E59,0)</f>
        <v>7</v>
      </c>
      <c r="N61" s="114">
        <f>ROUND(S$5*'[7]급수계통별장래인구(출x)'!$E59,0)</f>
        <v>7</v>
      </c>
      <c r="O61" s="114">
        <f>IF(ISERROR((VLOOKUP($D61,'2.사회적인구 행정구역별 집계'!$C$6:$M$73,7,FALSE)-VLOOKUP($D61,'2.사회적인구 행정구역별 집계'!$C$6:$M$73,2,FALSE))),0,(VLOOKUP($D61,'2.사회적인구 행정구역별 집계'!$C$6:$M$73,7,FALSE)-VLOOKUP($D61,'2.사회적인구 행정구역별 집계'!$C$6:$M$73,2,FALSE)))</f>
        <v>0</v>
      </c>
      <c r="P61" s="114">
        <f>IF(ISERROR(VLOOKUP($D61,'2.사회적인구 행정구역별 집계'!$C$6:$M$73,2,FALSE)),0,(VLOOKUP($D61,'2.사회적인구 행정구역별 집계'!$C$6:$M$73,8,FALSE)-VLOOKUP($D61,'2.사회적인구 행정구역별 집계'!$C$6:$M$73,3,FALSE)))</f>
        <v>0</v>
      </c>
      <c r="Q61" s="114">
        <f>IF(ISERROR(VLOOKUP($D61,'2.사회적인구 행정구역별 집계'!$C$6:$M$73,2,FALSE)),0,(VLOOKUP($D61,'2.사회적인구 행정구역별 집계'!$C$6:$M$73,9,FALSE)-VLOOKUP($D61,'2.사회적인구 행정구역별 집계'!$C$6:$M$73,4,FALSE)))</f>
        <v>0</v>
      </c>
      <c r="R61" s="114">
        <f>IF(ISERROR(VLOOKUP($D61,'2.사회적인구 행정구역별 집계'!$C$6:$M$73,2,FALSE)),0,(VLOOKUP($D61,'2.사회적인구 행정구역별 집계'!$C$6:$M$73,10,FALSE)-VLOOKUP($D61,'2.사회적인구 행정구역별 집계'!$C$6:$M$73,5,FALSE)))</f>
        <v>0</v>
      </c>
      <c r="S61" s="114">
        <f>IF(ISERROR(VLOOKUP($D61,'2.사회적인구 행정구역별 집계'!$C$6:$M$73,2,FALSE)),0,(VLOOKUP($D61,'2.사회적인구 행정구역별 집계'!$C$6:$M$73,11,FALSE)-VLOOKUP($D61,'2.사회적인구 행정구역별 집계'!$C$6:$M$73,6,FALSE)))</f>
        <v>0</v>
      </c>
      <c r="T61" s="160">
        <f t="shared" si="8"/>
        <v>118</v>
      </c>
      <c r="U61" s="160">
        <f t="shared" si="9"/>
        <v>116</v>
      </c>
      <c r="V61" s="160">
        <f t="shared" si="10"/>
        <v>115</v>
      </c>
      <c r="W61" s="160">
        <f t="shared" si="11"/>
        <v>118</v>
      </c>
      <c r="X61" s="160">
        <f t="shared" si="12"/>
        <v>120</v>
      </c>
    </row>
    <row r="62" spans="1:24" ht="15.95" customHeight="1">
      <c r="A62" s="282"/>
      <c r="B62" s="230"/>
      <c r="C62" s="103" t="s">
        <v>898</v>
      </c>
      <c r="D62" s="105" t="s">
        <v>604</v>
      </c>
      <c r="E62" s="160">
        <f>VLOOKUP($D62,'[7]급수계통별장래인구(출x)'!$C$5:$I$491,2,FALSE)</f>
        <v>1139</v>
      </c>
      <c r="F62" s="160">
        <f>VLOOKUP($D62,'[7]급수계통별장래인구(출x)'!$C$5:$I$491,4,FALSE)</f>
        <v>1152</v>
      </c>
      <c r="G62" s="160">
        <f>VLOOKUP($D62,'[7]급수계통별장래인구(출x)'!$C$5:$I$491,5,FALSE)</f>
        <v>1176</v>
      </c>
      <c r="H62" s="160">
        <f>VLOOKUP($D62,'[7]급수계통별장래인구(출x)'!$C$5:$I$491,6,FALSE)</f>
        <v>1203</v>
      </c>
      <c r="I62" s="160">
        <f>VLOOKUP($D62,'[7]급수계통별장래인구(출x)'!$C$5:$I$491,7,FALSE)</f>
        <v>1224</v>
      </c>
      <c r="J62" s="114">
        <f>ROUND(O$5*'[7]급수계통별장래인구(출x)'!$E60,0)</f>
        <v>0</v>
      </c>
      <c r="K62" s="114">
        <f>ROUND(P$5*'[7]급수계통별장래인구(출x)'!$E60,0)</f>
        <v>29</v>
      </c>
      <c r="L62" s="114">
        <f>ROUND(Q$5*'[7]급수계통별장래인구(출x)'!$E60,0)</f>
        <v>65</v>
      </c>
      <c r="M62" s="114">
        <f>ROUND(R$5*'[7]급수계통별장래인구(출x)'!$E60,0)</f>
        <v>65</v>
      </c>
      <c r="N62" s="114">
        <f>ROUND(S$5*'[7]급수계통별장래인구(출x)'!$E60,0)</f>
        <v>65</v>
      </c>
      <c r="O62" s="114">
        <f>IF(ISERROR((VLOOKUP($D62,'2.사회적인구 행정구역별 집계'!$C$6:$M$73,7,FALSE)-VLOOKUP($D62,'2.사회적인구 행정구역별 집계'!$C$6:$M$73,2,FALSE))),0,(VLOOKUP($D62,'2.사회적인구 행정구역별 집계'!$C$6:$M$73,7,FALSE)-VLOOKUP($D62,'2.사회적인구 행정구역별 집계'!$C$6:$M$73,2,FALSE)))</f>
        <v>0</v>
      </c>
      <c r="P62" s="114">
        <f>IF(ISERROR(VLOOKUP($D62,'2.사회적인구 행정구역별 집계'!$C$6:$M$73,2,FALSE)),0,(VLOOKUP($D62,'2.사회적인구 행정구역별 집계'!$C$6:$M$73,8,FALSE)-VLOOKUP($D62,'2.사회적인구 행정구역별 집계'!$C$6:$M$73,3,FALSE)))</f>
        <v>0</v>
      </c>
      <c r="Q62" s="114">
        <f>IF(ISERROR(VLOOKUP($D62,'2.사회적인구 행정구역별 집계'!$C$6:$M$73,2,FALSE)),0,(VLOOKUP($D62,'2.사회적인구 행정구역별 집계'!$C$6:$M$73,9,FALSE)-VLOOKUP($D62,'2.사회적인구 행정구역별 집계'!$C$6:$M$73,4,FALSE)))</f>
        <v>0</v>
      </c>
      <c r="R62" s="114">
        <f>IF(ISERROR(VLOOKUP($D62,'2.사회적인구 행정구역별 집계'!$C$6:$M$73,2,FALSE)),0,(VLOOKUP($D62,'2.사회적인구 행정구역별 집계'!$C$6:$M$73,10,FALSE)-VLOOKUP($D62,'2.사회적인구 행정구역별 집계'!$C$6:$M$73,5,FALSE)))</f>
        <v>0</v>
      </c>
      <c r="S62" s="114">
        <f>IF(ISERROR(VLOOKUP($D62,'2.사회적인구 행정구역별 집계'!$C$6:$M$73,2,FALSE)),0,(VLOOKUP($D62,'2.사회적인구 행정구역별 집계'!$C$6:$M$73,11,FALSE)-VLOOKUP($D62,'2.사회적인구 행정구역별 집계'!$C$6:$M$73,6,FALSE)))</f>
        <v>0</v>
      </c>
      <c r="T62" s="160">
        <f t="shared" si="8"/>
        <v>1139</v>
      </c>
      <c r="U62" s="160">
        <f t="shared" si="9"/>
        <v>1123</v>
      </c>
      <c r="V62" s="160">
        <f t="shared" si="10"/>
        <v>1111</v>
      </c>
      <c r="W62" s="160">
        <f t="shared" si="11"/>
        <v>1138</v>
      </c>
      <c r="X62" s="160">
        <f t="shared" si="12"/>
        <v>1159</v>
      </c>
    </row>
    <row r="63" spans="1:24" ht="15.95" customHeight="1">
      <c r="A63" s="282"/>
      <c r="B63" s="230"/>
      <c r="C63" s="103" t="s">
        <v>898</v>
      </c>
      <c r="D63" s="105" t="s">
        <v>605</v>
      </c>
      <c r="E63" s="160">
        <f>VLOOKUP($D63,'[7]급수계통별장래인구(출x)'!$C$5:$I$491,2,FALSE)</f>
        <v>3448</v>
      </c>
      <c r="F63" s="160">
        <f>VLOOKUP($D63,'[7]급수계통별장래인구(출x)'!$C$5:$I$491,4,FALSE)</f>
        <v>3488</v>
      </c>
      <c r="G63" s="160">
        <f>VLOOKUP($D63,'[7]급수계통별장래인구(출x)'!$C$5:$I$491,5,FALSE)</f>
        <v>3561</v>
      </c>
      <c r="H63" s="160">
        <f>VLOOKUP($D63,'[7]급수계통별장래인구(출x)'!$C$5:$I$491,6,FALSE)</f>
        <v>3642</v>
      </c>
      <c r="I63" s="160">
        <f>VLOOKUP($D63,'[7]급수계통별장래인구(출x)'!$C$5:$I$491,7,FALSE)</f>
        <v>3705</v>
      </c>
      <c r="J63" s="114">
        <f>ROUND(O$5*'[7]급수계통별장래인구(출x)'!$E61,0)</f>
        <v>0</v>
      </c>
      <c r="K63" s="114">
        <f>ROUND(P$5*'[7]급수계통별장래인구(출x)'!$E61,0)</f>
        <v>89</v>
      </c>
      <c r="L63" s="114">
        <f>ROUND(Q$5*'[7]급수계통별장래인구(출x)'!$E61,0)</f>
        <v>197</v>
      </c>
      <c r="M63" s="114">
        <f>ROUND(R$5*'[7]급수계통별장래인구(출x)'!$E61,0)</f>
        <v>197</v>
      </c>
      <c r="N63" s="114">
        <f>ROUND(S$5*'[7]급수계통별장래인구(출x)'!$E61,0)</f>
        <v>197</v>
      </c>
      <c r="O63" s="114">
        <f>IF(ISERROR((VLOOKUP($D63,'2.사회적인구 행정구역별 집계'!$C$6:$M$73,7,FALSE)-VLOOKUP($D63,'2.사회적인구 행정구역별 집계'!$C$6:$M$73,2,FALSE))),0,(VLOOKUP($D63,'2.사회적인구 행정구역별 집계'!$C$6:$M$73,7,FALSE)-VLOOKUP($D63,'2.사회적인구 행정구역별 집계'!$C$6:$M$73,2,FALSE)))</f>
        <v>0</v>
      </c>
      <c r="P63" s="114">
        <f>IF(ISERROR(VLOOKUP($D63,'2.사회적인구 행정구역별 집계'!$C$6:$M$73,2,FALSE)),0,(VLOOKUP($D63,'2.사회적인구 행정구역별 집계'!$C$6:$M$73,8,FALSE)-VLOOKUP($D63,'2.사회적인구 행정구역별 집계'!$C$6:$M$73,3,FALSE)))</f>
        <v>0</v>
      </c>
      <c r="Q63" s="114">
        <f>IF(ISERROR(VLOOKUP($D63,'2.사회적인구 행정구역별 집계'!$C$6:$M$73,2,FALSE)),0,(VLOOKUP($D63,'2.사회적인구 행정구역별 집계'!$C$6:$M$73,9,FALSE)-VLOOKUP($D63,'2.사회적인구 행정구역별 집계'!$C$6:$M$73,4,FALSE)))</f>
        <v>0</v>
      </c>
      <c r="R63" s="114">
        <f>IF(ISERROR(VLOOKUP($D63,'2.사회적인구 행정구역별 집계'!$C$6:$M$73,2,FALSE)),0,(VLOOKUP($D63,'2.사회적인구 행정구역별 집계'!$C$6:$M$73,10,FALSE)-VLOOKUP($D63,'2.사회적인구 행정구역별 집계'!$C$6:$M$73,5,FALSE)))</f>
        <v>0</v>
      </c>
      <c r="S63" s="114">
        <f>IF(ISERROR(VLOOKUP($D63,'2.사회적인구 행정구역별 집계'!$C$6:$M$73,2,FALSE)),0,(VLOOKUP($D63,'2.사회적인구 행정구역별 집계'!$C$6:$M$73,11,FALSE)-VLOOKUP($D63,'2.사회적인구 행정구역별 집계'!$C$6:$M$73,6,FALSE)))</f>
        <v>0</v>
      </c>
      <c r="T63" s="160">
        <f t="shared" si="8"/>
        <v>3448</v>
      </c>
      <c r="U63" s="160">
        <f t="shared" si="9"/>
        <v>3399</v>
      </c>
      <c r="V63" s="160">
        <f t="shared" si="10"/>
        <v>3364</v>
      </c>
      <c r="W63" s="160">
        <f t="shared" si="11"/>
        <v>3445</v>
      </c>
      <c r="X63" s="160">
        <f t="shared" si="12"/>
        <v>3508</v>
      </c>
    </row>
    <row r="64" spans="1:24" ht="15.95" customHeight="1">
      <c r="A64" s="282"/>
      <c r="B64" s="230"/>
      <c r="C64" s="103" t="s">
        <v>898</v>
      </c>
      <c r="D64" s="105" t="s">
        <v>606</v>
      </c>
      <c r="E64" s="160">
        <f>VLOOKUP($D64,'[7]급수계통별장래인구(출x)'!$C$5:$I$491,2,FALSE)</f>
        <v>223</v>
      </c>
      <c r="F64" s="160">
        <f>VLOOKUP($D64,'[7]급수계통별장래인구(출x)'!$C$5:$I$491,4,FALSE)</f>
        <v>226</v>
      </c>
      <c r="G64" s="160">
        <f>VLOOKUP($D64,'[7]급수계통별장래인구(출x)'!$C$5:$I$491,5,FALSE)</f>
        <v>230</v>
      </c>
      <c r="H64" s="160">
        <f>VLOOKUP($D64,'[7]급수계통별장래인구(출x)'!$C$5:$I$491,6,FALSE)</f>
        <v>236</v>
      </c>
      <c r="I64" s="160">
        <f>VLOOKUP($D64,'[7]급수계통별장래인구(출x)'!$C$5:$I$491,7,FALSE)</f>
        <v>240</v>
      </c>
      <c r="J64" s="114">
        <f>ROUND(O$5*'[7]급수계통별장래인구(출x)'!$E62,0)</f>
        <v>0</v>
      </c>
      <c r="K64" s="114">
        <f>ROUND(P$5*'[7]급수계통별장래인구(출x)'!$E62,0)</f>
        <v>6</v>
      </c>
      <c r="L64" s="114">
        <f>ROUND(Q$5*'[7]급수계통별장래인구(출x)'!$E62,0)</f>
        <v>13</v>
      </c>
      <c r="M64" s="114">
        <f>ROUND(R$5*'[7]급수계통별장래인구(출x)'!$E62,0)</f>
        <v>13</v>
      </c>
      <c r="N64" s="114">
        <f>ROUND(S$5*'[7]급수계통별장래인구(출x)'!$E62,0)</f>
        <v>13</v>
      </c>
      <c r="O64" s="114">
        <f>IF(ISERROR((VLOOKUP($D64,'2.사회적인구 행정구역별 집계'!$C$6:$M$73,7,FALSE)-VLOOKUP($D64,'2.사회적인구 행정구역별 집계'!$C$6:$M$73,2,FALSE))),0,(VLOOKUP($D64,'2.사회적인구 행정구역별 집계'!$C$6:$M$73,7,FALSE)-VLOOKUP($D64,'2.사회적인구 행정구역별 집계'!$C$6:$M$73,2,FALSE)))</f>
        <v>0</v>
      </c>
      <c r="P64" s="114">
        <f>IF(ISERROR(VLOOKUP($D64,'2.사회적인구 행정구역별 집계'!$C$6:$M$73,2,FALSE)),0,(VLOOKUP($D64,'2.사회적인구 행정구역별 집계'!$C$6:$M$73,8,FALSE)-VLOOKUP($D64,'2.사회적인구 행정구역별 집계'!$C$6:$M$73,3,FALSE)))</f>
        <v>0</v>
      </c>
      <c r="Q64" s="114">
        <f>IF(ISERROR(VLOOKUP($D64,'2.사회적인구 행정구역별 집계'!$C$6:$M$73,2,FALSE)),0,(VLOOKUP($D64,'2.사회적인구 행정구역별 집계'!$C$6:$M$73,9,FALSE)-VLOOKUP($D64,'2.사회적인구 행정구역별 집계'!$C$6:$M$73,4,FALSE)))</f>
        <v>0</v>
      </c>
      <c r="R64" s="114">
        <f>IF(ISERROR(VLOOKUP($D64,'2.사회적인구 행정구역별 집계'!$C$6:$M$73,2,FALSE)),0,(VLOOKUP($D64,'2.사회적인구 행정구역별 집계'!$C$6:$M$73,10,FALSE)-VLOOKUP($D64,'2.사회적인구 행정구역별 집계'!$C$6:$M$73,5,FALSE)))</f>
        <v>0</v>
      </c>
      <c r="S64" s="114">
        <f>IF(ISERROR(VLOOKUP($D64,'2.사회적인구 행정구역별 집계'!$C$6:$M$73,2,FALSE)),0,(VLOOKUP($D64,'2.사회적인구 행정구역별 집계'!$C$6:$M$73,11,FALSE)-VLOOKUP($D64,'2.사회적인구 행정구역별 집계'!$C$6:$M$73,6,FALSE)))</f>
        <v>0</v>
      </c>
      <c r="T64" s="160">
        <f t="shared" si="8"/>
        <v>223</v>
      </c>
      <c r="U64" s="160">
        <f t="shared" si="9"/>
        <v>220</v>
      </c>
      <c r="V64" s="160">
        <f t="shared" si="10"/>
        <v>217</v>
      </c>
      <c r="W64" s="160">
        <f t="shared" si="11"/>
        <v>223</v>
      </c>
      <c r="X64" s="160">
        <f t="shared" si="12"/>
        <v>227</v>
      </c>
    </row>
    <row r="65" spans="1:24" ht="15.95" customHeight="1">
      <c r="A65" s="282"/>
      <c r="B65" s="230"/>
      <c r="C65" s="103" t="s">
        <v>898</v>
      </c>
      <c r="D65" s="105" t="s">
        <v>607</v>
      </c>
      <c r="E65" s="160">
        <f>VLOOKUP($D65,'[7]급수계통별장래인구(출x)'!$C$5:$I$491,2,FALSE)</f>
        <v>1397</v>
      </c>
      <c r="F65" s="160">
        <f>VLOOKUP($D65,'[7]급수계통별장래인구(출x)'!$C$5:$I$491,4,FALSE)</f>
        <v>1413</v>
      </c>
      <c r="G65" s="160">
        <f>VLOOKUP($D65,'[7]급수계통별장래인구(출x)'!$C$5:$I$491,5,FALSE)</f>
        <v>1443</v>
      </c>
      <c r="H65" s="160">
        <f>VLOOKUP($D65,'[7]급수계통별장래인구(출x)'!$C$5:$I$491,6,FALSE)</f>
        <v>1476</v>
      </c>
      <c r="I65" s="160">
        <f>VLOOKUP($D65,'[7]급수계통별장래인구(출x)'!$C$5:$I$491,7,FALSE)</f>
        <v>1501</v>
      </c>
      <c r="J65" s="114">
        <f>ROUND(O$5*'[7]급수계통별장래인구(출x)'!$E63,0)</f>
        <v>0</v>
      </c>
      <c r="K65" s="114">
        <f>ROUND(P$5*'[7]급수계통별장래인구(출x)'!$E63,0)</f>
        <v>36</v>
      </c>
      <c r="L65" s="114">
        <f>ROUND(Q$5*'[7]급수계통별장래인구(출x)'!$E63,0)</f>
        <v>80</v>
      </c>
      <c r="M65" s="114">
        <f>ROUND(R$5*'[7]급수계통별장래인구(출x)'!$E63,0)</f>
        <v>80</v>
      </c>
      <c r="N65" s="114">
        <f>ROUND(S$5*'[7]급수계통별장래인구(출x)'!$E63,0)</f>
        <v>80</v>
      </c>
      <c r="O65" s="114">
        <f>IF(ISERROR((VLOOKUP($D65,'2.사회적인구 행정구역별 집계'!$C$6:$M$73,7,FALSE)-VLOOKUP($D65,'2.사회적인구 행정구역별 집계'!$C$6:$M$73,2,FALSE))),0,(VLOOKUP($D65,'2.사회적인구 행정구역별 집계'!$C$6:$M$73,7,FALSE)-VLOOKUP($D65,'2.사회적인구 행정구역별 집계'!$C$6:$M$73,2,FALSE)))</f>
        <v>0</v>
      </c>
      <c r="P65" s="114">
        <f>IF(ISERROR(VLOOKUP($D65,'2.사회적인구 행정구역별 집계'!$C$6:$M$73,2,FALSE)),0,(VLOOKUP($D65,'2.사회적인구 행정구역별 집계'!$C$6:$M$73,8,FALSE)-VLOOKUP($D65,'2.사회적인구 행정구역별 집계'!$C$6:$M$73,3,FALSE)))</f>
        <v>0</v>
      </c>
      <c r="Q65" s="114">
        <f>IF(ISERROR(VLOOKUP($D65,'2.사회적인구 행정구역별 집계'!$C$6:$M$73,2,FALSE)),0,(VLOOKUP($D65,'2.사회적인구 행정구역별 집계'!$C$6:$M$73,9,FALSE)-VLOOKUP($D65,'2.사회적인구 행정구역별 집계'!$C$6:$M$73,4,FALSE)))</f>
        <v>0</v>
      </c>
      <c r="R65" s="114">
        <f>IF(ISERROR(VLOOKUP($D65,'2.사회적인구 행정구역별 집계'!$C$6:$M$73,2,FALSE)),0,(VLOOKUP($D65,'2.사회적인구 행정구역별 집계'!$C$6:$M$73,10,FALSE)-VLOOKUP($D65,'2.사회적인구 행정구역별 집계'!$C$6:$M$73,5,FALSE)))</f>
        <v>0</v>
      </c>
      <c r="S65" s="114">
        <f>IF(ISERROR(VLOOKUP($D65,'2.사회적인구 행정구역별 집계'!$C$6:$M$73,2,FALSE)),0,(VLOOKUP($D65,'2.사회적인구 행정구역별 집계'!$C$6:$M$73,11,FALSE)-VLOOKUP($D65,'2.사회적인구 행정구역별 집계'!$C$6:$M$73,6,FALSE)))</f>
        <v>0</v>
      </c>
      <c r="T65" s="160">
        <f t="shared" si="8"/>
        <v>1397</v>
      </c>
      <c r="U65" s="160">
        <f t="shared" si="9"/>
        <v>1377</v>
      </c>
      <c r="V65" s="160">
        <f t="shared" si="10"/>
        <v>1363</v>
      </c>
      <c r="W65" s="160">
        <f t="shared" si="11"/>
        <v>1396</v>
      </c>
      <c r="X65" s="160">
        <f t="shared" si="12"/>
        <v>1421</v>
      </c>
    </row>
    <row r="66" spans="1:24" ht="15.95" customHeight="1">
      <c r="A66" s="282"/>
      <c r="B66" s="230"/>
      <c r="C66" s="103" t="s">
        <v>898</v>
      </c>
      <c r="D66" s="105" t="s">
        <v>608</v>
      </c>
      <c r="E66" s="160">
        <f>VLOOKUP($D66,'[7]급수계통별장래인구(출x)'!$C$5:$I$491,2,FALSE)</f>
        <v>90</v>
      </c>
      <c r="F66" s="160">
        <f>VLOOKUP($D66,'[7]급수계통별장래인구(출x)'!$C$5:$I$491,4,FALSE)</f>
        <v>91</v>
      </c>
      <c r="G66" s="160">
        <f>VLOOKUP($D66,'[7]급수계통별장래인구(출x)'!$C$5:$I$491,5,FALSE)</f>
        <v>93</v>
      </c>
      <c r="H66" s="160">
        <f>VLOOKUP($D66,'[7]급수계통별장래인구(출x)'!$C$5:$I$491,6,FALSE)</f>
        <v>95</v>
      </c>
      <c r="I66" s="160">
        <f>VLOOKUP($D66,'[7]급수계통별장래인구(출x)'!$C$5:$I$491,7,FALSE)</f>
        <v>97</v>
      </c>
      <c r="J66" s="114">
        <f>ROUND(O$5*'[7]급수계통별장래인구(출x)'!$E64,0)</f>
        <v>0</v>
      </c>
      <c r="K66" s="114">
        <f>ROUND(P$5*'[7]급수계통별장래인구(출x)'!$E64,0)</f>
        <v>2</v>
      </c>
      <c r="L66" s="114">
        <f>ROUND(Q$5*'[7]급수계통별장래인구(출x)'!$E64,0)</f>
        <v>5</v>
      </c>
      <c r="M66" s="114">
        <f>ROUND(R$5*'[7]급수계통별장래인구(출x)'!$E64,0)</f>
        <v>5</v>
      </c>
      <c r="N66" s="114">
        <f>ROUND(S$5*'[7]급수계통별장래인구(출x)'!$E64,0)</f>
        <v>5</v>
      </c>
      <c r="O66" s="114">
        <f>IF(ISERROR((VLOOKUP($D66,'2.사회적인구 행정구역별 집계'!$C$6:$M$73,7,FALSE)-VLOOKUP($D66,'2.사회적인구 행정구역별 집계'!$C$6:$M$73,2,FALSE))),0,(VLOOKUP($D66,'2.사회적인구 행정구역별 집계'!$C$6:$M$73,7,FALSE)-VLOOKUP($D66,'2.사회적인구 행정구역별 집계'!$C$6:$M$73,2,FALSE)))</f>
        <v>0</v>
      </c>
      <c r="P66" s="114">
        <f>IF(ISERROR(VLOOKUP($D66,'2.사회적인구 행정구역별 집계'!$C$6:$M$73,2,FALSE)),0,(VLOOKUP($D66,'2.사회적인구 행정구역별 집계'!$C$6:$M$73,8,FALSE)-VLOOKUP($D66,'2.사회적인구 행정구역별 집계'!$C$6:$M$73,3,FALSE)))</f>
        <v>0</v>
      </c>
      <c r="Q66" s="114">
        <f>IF(ISERROR(VLOOKUP($D66,'2.사회적인구 행정구역별 집계'!$C$6:$M$73,2,FALSE)),0,(VLOOKUP($D66,'2.사회적인구 행정구역별 집계'!$C$6:$M$73,9,FALSE)-VLOOKUP($D66,'2.사회적인구 행정구역별 집계'!$C$6:$M$73,4,FALSE)))</f>
        <v>0</v>
      </c>
      <c r="R66" s="114">
        <f>IF(ISERROR(VLOOKUP($D66,'2.사회적인구 행정구역별 집계'!$C$6:$M$73,2,FALSE)),0,(VLOOKUP($D66,'2.사회적인구 행정구역별 집계'!$C$6:$M$73,10,FALSE)-VLOOKUP($D66,'2.사회적인구 행정구역별 집계'!$C$6:$M$73,5,FALSE)))</f>
        <v>0</v>
      </c>
      <c r="S66" s="114">
        <f>IF(ISERROR(VLOOKUP($D66,'2.사회적인구 행정구역별 집계'!$C$6:$M$73,2,FALSE)),0,(VLOOKUP($D66,'2.사회적인구 행정구역별 집계'!$C$6:$M$73,11,FALSE)-VLOOKUP($D66,'2.사회적인구 행정구역별 집계'!$C$6:$M$73,6,FALSE)))</f>
        <v>0</v>
      </c>
      <c r="T66" s="160">
        <f t="shared" si="8"/>
        <v>90</v>
      </c>
      <c r="U66" s="160">
        <f t="shared" si="9"/>
        <v>89</v>
      </c>
      <c r="V66" s="160">
        <f t="shared" si="10"/>
        <v>88</v>
      </c>
      <c r="W66" s="160">
        <f t="shared" si="11"/>
        <v>90</v>
      </c>
      <c r="X66" s="160">
        <f t="shared" si="12"/>
        <v>92</v>
      </c>
    </row>
    <row r="67" spans="1:24" ht="15.95" customHeight="1">
      <c r="A67" s="282" t="s">
        <v>712</v>
      </c>
      <c r="B67" s="283" t="s">
        <v>713</v>
      </c>
      <c r="C67" s="283"/>
      <c r="D67" s="283"/>
      <c r="E67" s="115">
        <f t="shared" ref="E67:I67" si="13">SUM(E68:E93)</f>
        <v>3687</v>
      </c>
      <c r="F67" s="115">
        <f t="shared" si="13"/>
        <v>3732</v>
      </c>
      <c r="G67" s="115">
        <f t="shared" si="13"/>
        <v>3807</v>
      </c>
      <c r="H67" s="115">
        <f t="shared" si="13"/>
        <v>3894</v>
      </c>
      <c r="I67" s="115">
        <f t="shared" si="13"/>
        <v>3963</v>
      </c>
      <c r="J67" s="115">
        <f t="shared" ref="J67:X67" si="14">SUM(J68:J93)</f>
        <v>0</v>
      </c>
      <c r="K67" s="115">
        <f t="shared" si="14"/>
        <v>96</v>
      </c>
      <c r="L67" s="115">
        <f t="shared" si="14"/>
        <v>210</v>
      </c>
      <c r="M67" s="115">
        <f t="shared" si="14"/>
        <v>210</v>
      </c>
      <c r="N67" s="115">
        <f t="shared" si="14"/>
        <v>210</v>
      </c>
      <c r="O67" s="115">
        <f t="shared" si="14"/>
        <v>0</v>
      </c>
      <c r="P67" s="115">
        <f t="shared" si="14"/>
        <v>0</v>
      </c>
      <c r="Q67" s="115">
        <f t="shared" si="14"/>
        <v>0</v>
      </c>
      <c r="R67" s="115">
        <f t="shared" si="14"/>
        <v>0</v>
      </c>
      <c r="S67" s="115">
        <f t="shared" si="14"/>
        <v>0</v>
      </c>
      <c r="T67" s="115">
        <f t="shared" si="14"/>
        <v>3687</v>
      </c>
      <c r="U67" s="115">
        <f t="shared" si="14"/>
        <v>3636</v>
      </c>
      <c r="V67" s="115">
        <f t="shared" si="14"/>
        <v>3597</v>
      </c>
      <c r="W67" s="115">
        <f t="shared" si="14"/>
        <v>3684</v>
      </c>
      <c r="X67" s="115">
        <f t="shared" si="14"/>
        <v>3753</v>
      </c>
    </row>
    <row r="68" spans="1:24" ht="15.95" customHeight="1">
      <c r="A68" s="282"/>
      <c r="B68" s="230" t="s">
        <v>714</v>
      </c>
      <c r="C68" s="103" t="s">
        <v>715</v>
      </c>
      <c r="D68" s="106" t="s">
        <v>716</v>
      </c>
      <c r="E68" s="160">
        <f>VLOOKUP($D68,'[7]급수계통별장래인구(출x)'!$C$5:$I$491,2,FALSE)</f>
        <v>237</v>
      </c>
      <c r="F68" s="160">
        <f>VLOOKUP($D68,'[7]급수계통별장래인구(출x)'!$C$5:$I$491,4,FALSE)</f>
        <v>240</v>
      </c>
      <c r="G68" s="160">
        <f>VLOOKUP($D68,'[7]급수계통별장래인구(출x)'!$C$5:$I$491,5,FALSE)</f>
        <v>245</v>
      </c>
      <c r="H68" s="160">
        <f>VLOOKUP($D68,'[7]급수계통별장래인구(출x)'!$C$5:$I$491,6,FALSE)</f>
        <v>250</v>
      </c>
      <c r="I68" s="160">
        <f>VLOOKUP($D68,'[7]급수계통별장래인구(출x)'!$C$5:$I$491,7,FALSE)</f>
        <v>255</v>
      </c>
      <c r="J68" s="114">
        <f>ROUND(O$5*'[7]급수계통별장래인구(출x)'!$E66,0)</f>
        <v>0</v>
      </c>
      <c r="K68" s="114">
        <f>ROUND(P$5*'[7]급수계통별장래인구(출x)'!$E66,0)</f>
        <v>6</v>
      </c>
      <c r="L68" s="114">
        <f>ROUND(Q$5*'[7]급수계통별장래인구(출x)'!$E66,0)</f>
        <v>14</v>
      </c>
      <c r="M68" s="114">
        <f>ROUND(R$5*'[7]급수계통별장래인구(출x)'!$E66,0)</f>
        <v>14</v>
      </c>
      <c r="N68" s="114">
        <f>ROUND(S$5*'[7]급수계통별장래인구(출x)'!$E66,0)</f>
        <v>14</v>
      </c>
      <c r="O68" s="114">
        <f>IF(ISERROR((VLOOKUP($D68,'2.사회적인구 행정구역별 집계'!$C$6:$M$73,7,FALSE)-VLOOKUP($D68,'2.사회적인구 행정구역별 집계'!$C$6:$M$73,2,FALSE))),0,(VLOOKUP($D68,'2.사회적인구 행정구역별 집계'!$C$6:$M$73,7,FALSE)-VLOOKUP($D68,'2.사회적인구 행정구역별 집계'!$C$6:$M$73,2,FALSE)))</f>
        <v>0</v>
      </c>
      <c r="P68" s="114">
        <f>IF(ISERROR(VLOOKUP($D68,'2.사회적인구 행정구역별 집계'!$C$6:$M$73,2,FALSE)),0,(VLOOKUP($D68,'2.사회적인구 행정구역별 집계'!$C$6:$M$73,8,FALSE)-VLOOKUP($D68,'2.사회적인구 행정구역별 집계'!$C$6:$M$73,3,FALSE)))</f>
        <v>0</v>
      </c>
      <c r="Q68" s="114">
        <f>IF(ISERROR(VLOOKUP($D68,'2.사회적인구 행정구역별 집계'!$C$6:$M$73,2,FALSE)),0,(VLOOKUP($D68,'2.사회적인구 행정구역별 집계'!$C$6:$M$73,9,FALSE)-VLOOKUP($D68,'2.사회적인구 행정구역별 집계'!$C$6:$M$73,4,FALSE)))</f>
        <v>0</v>
      </c>
      <c r="R68" s="114">
        <f>IF(ISERROR(VLOOKUP($D68,'2.사회적인구 행정구역별 집계'!$C$6:$M$73,2,FALSE)),0,(VLOOKUP($D68,'2.사회적인구 행정구역별 집계'!$C$6:$M$73,10,FALSE)-VLOOKUP($D68,'2.사회적인구 행정구역별 집계'!$C$6:$M$73,5,FALSE)))</f>
        <v>0</v>
      </c>
      <c r="S68" s="114">
        <f>IF(ISERROR(VLOOKUP($D68,'2.사회적인구 행정구역별 집계'!$C$6:$M$73,2,FALSE)),0,(VLOOKUP($D68,'2.사회적인구 행정구역별 집계'!$C$6:$M$73,11,FALSE)-VLOOKUP($D68,'2.사회적인구 행정구역별 집계'!$C$6:$M$73,6,FALSE)))</f>
        <v>0</v>
      </c>
      <c r="T68" s="160">
        <f t="shared" ref="T68:T93" si="15">E68-J68+O68</f>
        <v>237</v>
      </c>
      <c r="U68" s="160">
        <f t="shared" ref="U68:U93" si="16">F68-K68+P68</f>
        <v>234</v>
      </c>
      <c r="V68" s="160">
        <f t="shared" ref="V68:V93" si="17">G68-L68+Q68</f>
        <v>231</v>
      </c>
      <c r="W68" s="160">
        <f t="shared" ref="W68:W93" si="18">H68-M68+R68</f>
        <v>236</v>
      </c>
      <c r="X68" s="160">
        <f t="shared" ref="X68:X93" si="19">I68-N68+S68</f>
        <v>241</v>
      </c>
    </row>
    <row r="69" spans="1:24" ht="15.95" customHeight="1">
      <c r="A69" s="282"/>
      <c r="B69" s="230"/>
      <c r="C69" s="103" t="s">
        <v>715</v>
      </c>
      <c r="D69" s="106" t="s">
        <v>717</v>
      </c>
      <c r="E69" s="160">
        <f>VLOOKUP($D69,'[7]급수계통별장래인구(출x)'!$C$5:$I$491,2,FALSE)</f>
        <v>225</v>
      </c>
      <c r="F69" s="160">
        <f>VLOOKUP($D69,'[7]급수계통별장래인구(출x)'!$C$5:$I$491,4,FALSE)</f>
        <v>228</v>
      </c>
      <c r="G69" s="160">
        <f>VLOOKUP($D69,'[7]급수계통별장래인구(출x)'!$C$5:$I$491,5,FALSE)</f>
        <v>232</v>
      </c>
      <c r="H69" s="160">
        <f>VLOOKUP($D69,'[7]급수계통별장래인구(출x)'!$C$5:$I$491,6,FALSE)</f>
        <v>238</v>
      </c>
      <c r="I69" s="160">
        <f>VLOOKUP($D69,'[7]급수계통별장래인구(출x)'!$C$5:$I$491,7,FALSE)</f>
        <v>242</v>
      </c>
      <c r="J69" s="114">
        <f>ROUND(O$5*'[7]급수계통별장래인구(출x)'!$E67,0)</f>
        <v>0</v>
      </c>
      <c r="K69" s="114">
        <f>ROUND(P$5*'[7]급수계통별장래인구(출x)'!$E67,0)</f>
        <v>6</v>
      </c>
      <c r="L69" s="114">
        <f>ROUND(Q$5*'[7]급수계통별장래인구(출x)'!$E67,0)</f>
        <v>13</v>
      </c>
      <c r="M69" s="114">
        <f>ROUND(R$5*'[7]급수계통별장래인구(출x)'!$E67,0)</f>
        <v>13</v>
      </c>
      <c r="N69" s="114">
        <f>ROUND(S$5*'[7]급수계통별장래인구(출x)'!$E67,0)</f>
        <v>13</v>
      </c>
      <c r="O69" s="114">
        <f>IF(ISERROR((VLOOKUP($D69,'2.사회적인구 행정구역별 집계'!$C$6:$M$73,7,FALSE)-VLOOKUP($D69,'2.사회적인구 행정구역별 집계'!$C$6:$M$73,2,FALSE))),0,(VLOOKUP($D69,'2.사회적인구 행정구역별 집계'!$C$6:$M$73,7,FALSE)-VLOOKUP($D69,'2.사회적인구 행정구역별 집계'!$C$6:$M$73,2,FALSE)))</f>
        <v>0</v>
      </c>
      <c r="P69" s="114">
        <f>IF(ISERROR(VLOOKUP($D69,'2.사회적인구 행정구역별 집계'!$C$6:$M$73,2,FALSE)),0,(VLOOKUP($D69,'2.사회적인구 행정구역별 집계'!$C$6:$M$73,8,FALSE)-VLOOKUP($D69,'2.사회적인구 행정구역별 집계'!$C$6:$M$73,3,FALSE)))</f>
        <v>0</v>
      </c>
      <c r="Q69" s="114">
        <f>IF(ISERROR(VLOOKUP($D69,'2.사회적인구 행정구역별 집계'!$C$6:$M$73,2,FALSE)),0,(VLOOKUP($D69,'2.사회적인구 행정구역별 집계'!$C$6:$M$73,9,FALSE)-VLOOKUP($D69,'2.사회적인구 행정구역별 집계'!$C$6:$M$73,4,FALSE)))</f>
        <v>0</v>
      </c>
      <c r="R69" s="114">
        <f>IF(ISERROR(VLOOKUP($D69,'2.사회적인구 행정구역별 집계'!$C$6:$M$73,2,FALSE)),0,(VLOOKUP($D69,'2.사회적인구 행정구역별 집계'!$C$6:$M$73,10,FALSE)-VLOOKUP($D69,'2.사회적인구 행정구역별 집계'!$C$6:$M$73,5,FALSE)))</f>
        <v>0</v>
      </c>
      <c r="S69" s="114">
        <f>IF(ISERROR(VLOOKUP($D69,'2.사회적인구 행정구역별 집계'!$C$6:$M$73,2,FALSE)),0,(VLOOKUP($D69,'2.사회적인구 행정구역별 집계'!$C$6:$M$73,11,FALSE)-VLOOKUP($D69,'2.사회적인구 행정구역별 집계'!$C$6:$M$73,6,FALSE)))</f>
        <v>0</v>
      </c>
      <c r="T69" s="160">
        <f t="shared" si="15"/>
        <v>225</v>
      </c>
      <c r="U69" s="160">
        <f t="shared" si="16"/>
        <v>222</v>
      </c>
      <c r="V69" s="160">
        <f t="shared" si="17"/>
        <v>219</v>
      </c>
      <c r="W69" s="160">
        <f t="shared" si="18"/>
        <v>225</v>
      </c>
      <c r="X69" s="160">
        <f t="shared" si="19"/>
        <v>229</v>
      </c>
    </row>
    <row r="70" spans="1:24" ht="15.95" customHeight="1">
      <c r="A70" s="282"/>
      <c r="B70" s="230"/>
      <c r="C70" s="103" t="s">
        <v>715</v>
      </c>
      <c r="D70" s="106" t="s">
        <v>718</v>
      </c>
      <c r="E70" s="160">
        <f>VLOOKUP($D70,'[7]급수계통별장래인구(출x)'!$C$5:$I$491,2,FALSE)</f>
        <v>129</v>
      </c>
      <c r="F70" s="160">
        <f>VLOOKUP($D70,'[7]급수계통별장래인구(출x)'!$C$5:$I$491,4,FALSE)</f>
        <v>131</v>
      </c>
      <c r="G70" s="160">
        <f>VLOOKUP($D70,'[7]급수계통별장래인구(출x)'!$C$5:$I$491,5,FALSE)</f>
        <v>133</v>
      </c>
      <c r="H70" s="160">
        <f>VLOOKUP($D70,'[7]급수계통별장래인구(출x)'!$C$5:$I$491,6,FALSE)</f>
        <v>136</v>
      </c>
      <c r="I70" s="160">
        <f>VLOOKUP($D70,'[7]급수계통별장래인구(출x)'!$C$5:$I$491,7,FALSE)</f>
        <v>139</v>
      </c>
      <c r="J70" s="114">
        <f>ROUND(O$5*'[7]급수계통별장래인구(출x)'!$E68,0)</f>
        <v>0</v>
      </c>
      <c r="K70" s="114">
        <f>ROUND(P$5*'[7]급수계통별장래인구(출x)'!$E68,0)</f>
        <v>3</v>
      </c>
      <c r="L70" s="114">
        <f>ROUND(Q$5*'[7]급수계통별장래인구(출x)'!$E68,0)</f>
        <v>7</v>
      </c>
      <c r="M70" s="114">
        <f>ROUND(R$5*'[7]급수계통별장래인구(출x)'!$E68,0)</f>
        <v>7</v>
      </c>
      <c r="N70" s="114">
        <f>ROUND(S$5*'[7]급수계통별장래인구(출x)'!$E68,0)</f>
        <v>7</v>
      </c>
      <c r="O70" s="114">
        <f>IF(ISERROR((VLOOKUP($D70,'2.사회적인구 행정구역별 집계'!$C$6:$M$73,7,FALSE)-VLOOKUP($D70,'2.사회적인구 행정구역별 집계'!$C$6:$M$73,2,FALSE))),0,(VLOOKUP($D70,'2.사회적인구 행정구역별 집계'!$C$6:$M$73,7,FALSE)-VLOOKUP($D70,'2.사회적인구 행정구역별 집계'!$C$6:$M$73,2,FALSE)))</f>
        <v>0</v>
      </c>
      <c r="P70" s="114">
        <f>IF(ISERROR(VLOOKUP($D70,'2.사회적인구 행정구역별 집계'!$C$6:$M$73,2,FALSE)),0,(VLOOKUP($D70,'2.사회적인구 행정구역별 집계'!$C$6:$M$73,8,FALSE)-VLOOKUP($D70,'2.사회적인구 행정구역별 집계'!$C$6:$M$73,3,FALSE)))</f>
        <v>0</v>
      </c>
      <c r="Q70" s="114">
        <f>IF(ISERROR(VLOOKUP($D70,'2.사회적인구 행정구역별 집계'!$C$6:$M$73,2,FALSE)),0,(VLOOKUP($D70,'2.사회적인구 행정구역별 집계'!$C$6:$M$73,9,FALSE)-VLOOKUP($D70,'2.사회적인구 행정구역별 집계'!$C$6:$M$73,4,FALSE)))</f>
        <v>0</v>
      </c>
      <c r="R70" s="114">
        <f>IF(ISERROR(VLOOKUP($D70,'2.사회적인구 행정구역별 집계'!$C$6:$M$73,2,FALSE)),0,(VLOOKUP($D70,'2.사회적인구 행정구역별 집계'!$C$6:$M$73,10,FALSE)-VLOOKUP($D70,'2.사회적인구 행정구역별 집계'!$C$6:$M$73,5,FALSE)))</f>
        <v>0</v>
      </c>
      <c r="S70" s="114">
        <f>IF(ISERROR(VLOOKUP($D70,'2.사회적인구 행정구역별 집계'!$C$6:$M$73,2,FALSE)),0,(VLOOKUP($D70,'2.사회적인구 행정구역별 집계'!$C$6:$M$73,11,FALSE)-VLOOKUP($D70,'2.사회적인구 행정구역별 집계'!$C$6:$M$73,6,FALSE)))</f>
        <v>0</v>
      </c>
      <c r="T70" s="160">
        <f t="shared" si="15"/>
        <v>129</v>
      </c>
      <c r="U70" s="160">
        <f t="shared" si="16"/>
        <v>128</v>
      </c>
      <c r="V70" s="160">
        <f t="shared" si="17"/>
        <v>126</v>
      </c>
      <c r="W70" s="160">
        <f t="shared" si="18"/>
        <v>129</v>
      </c>
      <c r="X70" s="160">
        <f t="shared" si="19"/>
        <v>132</v>
      </c>
    </row>
    <row r="71" spans="1:24" ht="15.95" customHeight="1">
      <c r="A71" s="282"/>
      <c r="B71" s="230"/>
      <c r="C71" s="103" t="s">
        <v>719</v>
      </c>
      <c r="D71" s="106" t="s">
        <v>720</v>
      </c>
      <c r="E71" s="160">
        <f>VLOOKUP($D71,'[7]급수계통별장래인구(출x)'!$C$5:$I$491,2,FALSE)</f>
        <v>149</v>
      </c>
      <c r="F71" s="160">
        <f>VLOOKUP($D71,'[7]급수계통별장래인구(출x)'!$C$5:$I$491,4,FALSE)</f>
        <v>151</v>
      </c>
      <c r="G71" s="160">
        <f>VLOOKUP($D71,'[7]급수계통별장래인구(출x)'!$C$5:$I$491,5,FALSE)</f>
        <v>154</v>
      </c>
      <c r="H71" s="160">
        <f>VLOOKUP($D71,'[7]급수계통별장래인구(출x)'!$C$5:$I$491,6,FALSE)</f>
        <v>157</v>
      </c>
      <c r="I71" s="160">
        <f>VLOOKUP($D71,'[7]급수계통별장래인구(출x)'!$C$5:$I$491,7,FALSE)</f>
        <v>160</v>
      </c>
      <c r="J71" s="114">
        <f>ROUND(O$5*'[7]급수계통별장래인구(출x)'!$E69,0)</f>
        <v>0</v>
      </c>
      <c r="K71" s="114">
        <f>ROUND(P$5*'[7]급수계통별장래인구(출x)'!$E69,0)</f>
        <v>4</v>
      </c>
      <c r="L71" s="114">
        <f>ROUND(Q$5*'[7]급수계통별장래인구(출x)'!$E69,0)</f>
        <v>9</v>
      </c>
      <c r="M71" s="114">
        <f>ROUND(R$5*'[7]급수계통별장래인구(출x)'!$E69,0)</f>
        <v>9</v>
      </c>
      <c r="N71" s="114">
        <f>ROUND(S$5*'[7]급수계통별장래인구(출x)'!$E69,0)</f>
        <v>9</v>
      </c>
      <c r="O71" s="114">
        <f>IF(ISERROR((VLOOKUP($D71,'2.사회적인구 행정구역별 집계'!$C$6:$M$73,7,FALSE)-VLOOKUP($D71,'2.사회적인구 행정구역별 집계'!$C$6:$M$73,2,FALSE))),0,(VLOOKUP($D71,'2.사회적인구 행정구역별 집계'!$C$6:$M$73,7,FALSE)-VLOOKUP($D71,'2.사회적인구 행정구역별 집계'!$C$6:$M$73,2,FALSE)))</f>
        <v>0</v>
      </c>
      <c r="P71" s="114">
        <f>IF(ISERROR(VLOOKUP($D71,'2.사회적인구 행정구역별 집계'!$C$6:$M$73,2,FALSE)),0,(VLOOKUP($D71,'2.사회적인구 행정구역별 집계'!$C$6:$M$73,8,FALSE)-VLOOKUP($D71,'2.사회적인구 행정구역별 집계'!$C$6:$M$73,3,FALSE)))</f>
        <v>0</v>
      </c>
      <c r="Q71" s="114">
        <f>IF(ISERROR(VLOOKUP($D71,'2.사회적인구 행정구역별 집계'!$C$6:$M$73,2,FALSE)),0,(VLOOKUP($D71,'2.사회적인구 행정구역별 집계'!$C$6:$M$73,9,FALSE)-VLOOKUP($D71,'2.사회적인구 행정구역별 집계'!$C$6:$M$73,4,FALSE)))</f>
        <v>0</v>
      </c>
      <c r="R71" s="114">
        <f>IF(ISERROR(VLOOKUP($D71,'2.사회적인구 행정구역별 집계'!$C$6:$M$73,2,FALSE)),0,(VLOOKUP($D71,'2.사회적인구 행정구역별 집계'!$C$6:$M$73,10,FALSE)-VLOOKUP($D71,'2.사회적인구 행정구역별 집계'!$C$6:$M$73,5,FALSE)))</f>
        <v>0</v>
      </c>
      <c r="S71" s="114">
        <f>IF(ISERROR(VLOOKUP($D71,'2.사회적인구 행정구역별 집계'!$C$6:$M$73,2,FALSE)),0,(VLOOKUP($D71,'2.사회적인구 행정구역별 집계'!$C$6:$M$73,11,FALSE)-VLOOKUP($D71,'2.사회적인구 행정구역별 집계'!$C$6:$M$73,6,FALSE)))</f>
        <v>0</v>
      </c>
      <c r="T71" s="160">
        <f t="shared" si="15"/>
        <v>149</v>
      </c>
      <c r="U71" s="160">
        <f t="shared" si="16"/>
        <v>147</v>
      </c>
      <c r="V71" s="160">
        <f t="shared" si="17"/>
        <v>145</v>
      </c>
      <c r="W71" s="160">
        <f t="shared" si="18"/>
        <v>148</v>
      </c>
      <c r="X71" s="160">
        <f t="shared" si="19"/>
        <v>151</v>
      </c>
    </row>
    <row r="72" spans="1:24" ht="15.95" customHeight="1">
      <c r="A72" s="282"/>
      <c r="B72" s="230"/>
      <c r="C72" s="103" t="s">
        <v>719</v>
      </c>
      <c r="D72" s="106" t="s">
        <v>721</v>
      </c>
      <c r="E72" s="160">
        <f>VLOOKUP($D72,'[7]급수계통별장래인구(출x)'!$C$5:$I$491,2,FALSE)</f>
        <v>145</v>
      </c>
      <c r="F72" s="160">
        <f>VLOOKUP($D72,'[7]급수계통별장래인구(출x)'!$C$5:$I$491,4,FALSE)</f>
        <v>147</v>
      </c>
      <c r="G72" s="160">
        <f>VLOOKUP($D72,'[7]급수계통별장래인구(출x)'!$C$5:$I$491,5,FALSE)</f>
        <v>150</v>
      </c>
      <c r="H72" s="160">
        <f>VLOOKUP($D72,'[7]급수계통별장래인구(출x)'!$C$5:$I$491,6,FALSE)</f>
        <v>153</v>
      </c>
      <c r="I72" s="160">
        <f>VLOOKUP($D72,'[7]급수계통별장래인구(출x)'!$C$5:$I$491,7,FALSE)</f>
        <v>156</v>
      </c>
      <c r="J72" s="114">
        <f>ROUND(O$5*'[7]급수계통별장래인구(출x)'!$E70,0)</f>
        <v>0</v>
      </c>
      <c r="K72" s="114">
        <f>ROUND(P$5*'[7]급수계통별장래인구(출x)'!$E70,0)</f>
        <v>4</v>
      </c>
      <c r="L72" s="114">
        <f>ROUND(Q$5*'[7]급수계통별장래인구(출x)'!$E70,0)</f>
        <v>8</v>
      </c>
      <c r="M72" s="114">
        <f>ROUND(R$5*'[7]급수계통별장래인구(출x)'!$E70,0)</f>
        <v>8</v>
      </c>
      <c r="N72" s="114">
        <f>ROUND(S$5*'[7]급수계통별장래인구(출x)'!$E70,0)</f>
        <v>8</v>
      </c>
      <c r="O72" s="114">
        <f>IF(ISERROR((VLOOKUP($D72,'2.사회적인구 행정구역별 집계'!$C$6:$M$73,7,FALSE)-VLOOKUP($D72,'2.사회적인구 행정구역별 집계'!$C$6:$M$73,2,FALSE))),0,(VLOOKUP($D72,'2.사회적인구 행정구역별 집계'!$C$6:$M$73,7,FALSE)-VLOOKUP($D72,'2.사회적인구 행정구역별 집계'!$C$6:$M$73,2,FALSE)))</f>
        <v>0</v>
      </c>
      <c r="P72" s="114">
        <f>IF(ISERROR(VLOOKUP($D72,'2.사회적인구 행정구역별 집계'!$C$6:$M$73,2,FALSE)),0,(VLOOKUP($D72,'2.사회적인구 행정구역별 집계'!$C$6:$M$73,8,FALSE)-VLOOKUP($D72,'2.사회적인구 행정구역별 집계'!$C$6:$M$73,3,FALSE)))</f>
        <v>0</v>
      </c>
      <c r="Q72" s="114">
        <f>IF(ISERROR(VLOOKUP($D72,'2.사회적인구 행정구역별 집계'!$C$6:$M$73,2,FALSE)),0,(VLOOKUP($D72,'2.사회적인구 행정구역별 집계'!$C$6:$M$73,9,FALSE)-VLOOKUP($D72,'2.사회적인구 행정구역별 집계'!$C$6:$M$73,4,FALSE)))</f>
        <v>0</v>
      </c>
      <c r="R72" s="114">
        <f>IF(ISERROR(VLOOKUP($D72,'2.사회적인구 행정구역별 집계'!$C$6:$M$73,2,FALSE)),0,(VLOOKUP($D72,'2.사회적인구 행정구역별 집계'!$C$6:$M$73,10,FALSE)-VLOOKUP($D72,'2.사회적인구 행정구역별 집계'!$C$6:$M$73,5,FALSE)))</f>
        <v>0</v>
      </c>
      <c r="S72" s="114">
        <f>IF(ISERROR(VLOOKUP($D72,'2.사회적인구 행정구역별 집계'!$C$6:$M$73,2,FALSE)),0,(VLOOKUP($D72,'2.사회적인구 행정구역별 집계'!$C$6:$M$73,11,FALSE)-VLOOKUP($D72,'2.사회적인구 행정구역별 집계'!$C$6:$M$73,6,FALSE)))</f>
        <v>0</v>
      </c>
      <c r="T72" s="160">
        <f t="shared" si="15"/>
        <v>145</v>
      </c>
      <c r="U72" s="160">
        <f t="shared" si="16"/>
        <v>143</v>
      </c>
      <c r="V72" s="160">
        <f t="shared" si="17"/>
        <v>142</v>
      </c>
      <c r="W72" s="160">
        <f t="shared" si="18"/>
        <v>145</v>
      </c>
      <c r="X72" s="160">
        <f t="shared" si="19"/>
        <v>148</v>
      </c>
    </row>
    <row r="73" spans="1:24" ht="15.95" customHeight="1">
      <c r="A73" s="282"/>
      <c r="B73" s="230"/>
      <c r="C73" s="103" t="s">
        <v>719</v>
      </c>
      <c r="D73" s="106" t="s">
        <v>722</v>
      </c>
      <c r="E73" s="160">
        <f>VLOOKUP($D73,'[7]급수계통별장래인구(출x)'!$C$5:$I$491,2,FALSE)</f>
        <v>154</v>
      </c>
      <c r="F73" s="160">
        <f>VLOOKUP($D73,'[7]급수계통별장래인구(출x)'!$C$5:$I$491,4,FALSE)</f>
        <v>156</v>
      </c>
      <c r="G73" s="160">
        <f>VLOOKUP($D73,'[7]급수계통별장래인구(출x)'!$C$5:$I$491,5,FALSE)</f>
        <v>159</v>
      </c>
      <c r="H73" s="160">
        <f>VLOOKUP($D73,'[7]급수계통별장래인구(출x)'!$C$5:$I$491,6,FALSE)</f>
        <v>163</v>
      </c>
      <c r="I73" s="160">
        <f>VLOOKUP($D73,'[7]급수계통별장래인구(출x)'!$C$5:$I$491,7,FALSE)</f>
        <v>165</v>
      </c>
      <c r="J73" s="114">
        <f>ROUND(O$5*'[7]급수계통별장래인구(출x)'!$E71,0)</f>
        <v>0</v>
      </c>
      <c r="K73" s="114">
        <f>ROUND(P$5*'[7]급수계통별장래인구(출x)'!$E71,0)</f>
        <v>4</v>
      </c>
      <c r="L73" s="114">
        <f>ROUND(Q$5*'[7]급수계통별장래인구(출x)'!$E71,0)</f>
        <v>9</v>
      </c>
      <c r="M73" s="114">
        <f>ROUND(R$5*'[7]급수계통별장래인구(출x)'!$E71,0)</f>
        <v>9</v>
      </c>
      <c r="N73" s="114">
        <f>ROUND(S$5*'[7]급수계통별장래인구(출x)'!$E71,0)</f>
        <v>9</v>
      </c>
      <c r="O73" s="114">
        <f>IF(ISERROR((VLOOKUP($D73,'2.사회적인구 행정구역별 집계'!$C$6:$M$73,7,FALSE)-VLOOKUP($D73,'2.사회적인구 행정구역별 집계'!$C$6:$M$73,2,FALSE))),0,(VLOOKUP($D73,'2.사회적인구 행정구역별 집계'!$C$6:$M$73,7,FALSE)-VLOOKUP($D73,'2.사회적인구 행정구역별 집계'!$C$6:$M$73,2,FALSE)))</f>
        <v>0</v>
      </c>
      <c r="P73" s="114">
        <f>IF(ISERROR(VLOOKUP($D73,'2.사회적인구 행정구역별 집계'!$C$6:$M$73,2,FALSE)),0,(VLOOKUP($D73,'2.사회적인구 행정구역별 집계'!$C$6:$M$73,8,FALSE)-VLOOKUP($D73,'2.사회적인구 행정구역별 집계'!$C$6:$M$73,3,FALSE)))</f>
        <v>0</v>
      </c>
      <c r="Q73" s="114">
        <f>IF(ISERROR(VLOOKUP($D73,'2.사회적인구 행정구역별 집계'!$C$6:$M$73,2,FALSE)),0,(VLOOKUP($D73,'2.사회적인구 행정구역별 집계'!$C$6:$M$73,9,FALSE)-VLOOKUP($D73,'2.사회적인구 행정구역별 집계'!$C$6:$M$73,4,FALSE)))</f>
        <v>0</v>
      </c>
      <c r="R73" s="114">
        <f>IF(ISERROR(VLOOKUP($D73,'2.사회적인구 행정구역별 집계'!$C$6:$M$73,2,FALSE)),0,(VLOOKUP($D73,'2.사회적인구 행정구역별 집계'!$C$6:$M$73,10,FALSE)-VLOOKUP($D73,'2.사회적인구 행정구역별 집계'!$C$6:$M$73,5,FALSE)))</f>
        <v>0</v>
      </c>
      <c r="S73" s="114">
        <f>IF(ISERROR(VLOOKUP($D73,'2.사회적인구 행정구역별 집계'!$C$6:$M$73,2,FALSE)),0,(VLOOKUP($D73,'2.사회적인구 행정구역별 집계'!$C$6:$M$73,11,FALSE)-VLOOKUP($D73,'2.사회적인구 행정구역별 집계'!$C$6:$M$73,6,FALSE)))</f>
        <v>0</v>
      </c>
      <c r="T73" s="160">
        <f t="shared" si="15"/>
        <v>154</v>
      </c>
      <c r="U73" s="160">
        <f t="shared" si="16"/>
        <v>152</v>
      </c>
      <c r="V73" s="160">
        <f t="shared" si="17"/>
        <v>150</v>
      </c>
      <c r="W73" s="160">
        <f t="shared" si="18"/>
        <v>154</v>
      </c>
      <c r="X73" s="160">
        <f t="shared" si="19"/>
        <v>156</v>
      </c>
    </row>
    <row r="74" spans="1:24" ht="15.95" customHeight="1">
      <c r="A74" s="282"/>
      <c r="B74" s="230"/>
      <c r="C74" s="103" t="s">
        <v>719</v>
      </c>
      <c r="D74" s="106" t="s">
        <v>723</v>
      </c>
      <c r="E74" s="160">
        <f>VLOOKUP($D74,'[7]급수계통별장래인구(출x)'!$C$5:$I$491,2,FALSE)</f>
        <v>66</v>
      </c>
      <c r="F74" s="160">
        <f>VLOOKUP($D74,'[7]급수계통별장래인구(출x)'!$C$5:$I$491,4,FALSE)</f>
        <v>67</v>
      </c>
      <c r="G74" s="160">
        <f>VLOOKUP($D74,'[7]급수계통별장래인구(출x)'!$C$5:$I$491,5,FALSE)</f>
        <v>68</v>
      </c>
      <c r="H74" s="160">
        <f>VLOOKUP($D74,'[7]급수계통별장래인구(출x)'!$C$5:$I$491,6,FALSE)</f>
        <v>70</v>
      </c>
      <c r="I74" s="160">
        <f>VLOOKUP($D74,'[7]급수계통별장래인구(출x)'!$C$5:$I$491,7,FALSE)</f>
        <v>71</v>
      </c>
      <c r="J74" s="114">
        <f>ROUND(O$5*'[7]급수계통별장래인구(출x)'!$E72,0)</f>
        <v>0</v>
      </c>
      <c r="K74" s="114">
        <f>ROUND(P$5*'[7]급수계통별장래인구(출x)'!$E72,0)</f>
        <v>2</v>
      </c>
      <c r="L74" s="114">
        <f>ROUND(Q$5*'[7]급수계통별장래인구(출x)'!$E72,0)</f>
        <v>4</v>
      </c>
      <c r="M74" s="114">
        <f>ROUND(R$5*'[7]급수계통별장래인구(출x)'!$E72,0)</f>
        <v>4</v>
      </c>
      <c r="N74" s="114">
        <f>ROUND(S$5*'[7]급수계통별장래인구(출x)'!$E72,0)</f>
        <v>4</v>
      </c>
      <c r="O74" s="114">
        <f>IF(ISERROR((VLOOKUP($D74,'2.사회적인구 행정구역별 집계'!$C$6:$M$73,7,FALSE)-VLOOKUP($D74,'2.사회적인구 행정구역별 집계'!$C$6:$M$73,2,FALSE))),0,(VLOOKUP($D74,'2.사회적인구 행정구역별 집계'!$C$6:$M$73,7,FALSE)-VLOOKUP($D74,'2.사회적인구 행정구역별 집계'!$C$6:$M$73,2,FALSE)))</f>
        <v>0</v>
      </c>
      <c r="P74" s="114">
        <f>IF(ISERROR(VLOOKUP($D74,'2.사회적인구 행정구역별 집계'!$C$6:$M$73,2,FALSE)),0,(VLOOKUP($D74,'2.사회적인구 행정구역별 집계'!$C$6:$M$73,8,FALSE)-VLOOKUP($D74,'2.사회적인구 행정구역별 집계'!$C$6:$M$73,3,FALSE)))</f>
        <v>0</v>
      </c>
      <c r="Q74" s="114">
        <f>IF(ISERROR(VLOOKUP($D74,'2.사회적인구 행정구역별 집계'!$C$6:$M$73,2,FALSE)),0,(VLOOKUP($D74,'2.사회적인구 행정구역별 집계'!$C$6:$M$73,9,FALSE)-VLOOKUP($D74,'2.사회적인구 행정구역별 집계'!$C$6:$M$73,4,FALSE)))</f>
        <v>0</v>
      </c>
      <c r="R74" s="114">
        <f>IF(ISERROR(VLOOKUP($D74,'2.사회적인구 행정구역별 집계'!$C$6:$M$73,2,FALSE)),0,(VLOOKUP($D74,'2.사회적인구 행정구역별 집계'!$C$6:$M$73,10,FALSE)-VLOOKUP($D74,'2.사회적인구 행정구역별 집계'!$C$6:$M$73,5,FALSE)))</f>
        <v>0</v>
      </c>
      <c r="S74" s="114">
        <f>IF(ISERROR(VLOOKUP($D74,'2.사회적인구 행정구역별 집계'!$C$6:$M$73,2,FALSE)),0,(VLOOKUP($D74,'2.사회적인구 행정구역별 집계'!$C$6:$M$73,11,FALSE)-VLOOKUP($D74,'2.사회적인구 행정구역별 집계'!$C$6:$M$73,6,FALSE)))</f>
        <v>0</v>
      </c>
      <c r="T74" s="160">
        <f t="shared" si="15"/>
        <v>66</v>
      </c>
      <c r="U74" s="160">
        <f t="shared" si="16"/>
        <v>65</v>
      </c>
      <c r="V74" s="160">
        <f t="shared" si="17"/>
        <v>64</v>
      </c>
      <c r="W74" s="160">
        <f t="shared" si="18"/>
        <v>66</v>
      </c>
      <c r="X74" s="160">
        <f t="shared" si="19"/>
        <v>67</v>
      </c>
    </row>
    <row r="75" spans="1:24" ht="15.95" customHeight="1">
      <c r="A75" s="282"/>
      <c r="B75" s="230"/>
      <c r="C75" s="103" t="s">
        <v>724</v>
      </c>
      <c r="D75" s="106" t="s">
        <v>725</v>
      </c>
      <c r="E75" s="160">
        <f>VLOOKUP($D75,'[7]급수계통별장래인구(출x)'!$C$5:$I$491,2,FALSE)</f>
        <v>241</v>
      </c>
      <c r="F75" s="160">
        <f>VLOOKUP($D75,'[7]급수계통별장래인구(출x)'!$C$5:$I$491,4,FALSE)</f>
        <v>244</v>
      </c>
      <c r="G75" s="160">
        <f>VLOOKUP($D75,'[7]급수계통별장래인구(출x)'!$C$5:$I$491,5,FALSE)</f>
        <v>249</v>
      </c>
      <c r="H75" s="160">
        <f>VLOOKUP($D75,'[7]급수계통별장래인구(출x)'!$C$5:$I$491,6,FALSE)</f>
        <v>255</v>
      </c>
      <c r="I75" s="160">
        <f>VLOOKUP($D75,'[7]급수계통별장래인구(출x)'!$C$5:$I$491,7,FALSE)</f>
        <v>259</v>
      </c>
      <c r="J75" s="114">
        <f>ROUND(O$5*'[7]급수계통별장래인구(출x)'!$E73,0)</f>
        <v>0</v>
      </c>
      <c r="K75" s="114">
        <f>ROUND(P$5*'[7]급수계통별장래인구(출x)'!$E73,0)</f>
        <v>6</v>
      </c>
      <c r="L75" s="114">
        <f>ROUND(Q$5*'[7]급수계통별장래인구(출x)'!$E73,0)</f>
        <v>14</v>
      </c>
      <c r="M75" s="114">
        <f>ROUND(R$5*'[7]급수계통별장래인구(출x)'!$E73,0)</f>
        <v>14</v>
      </c>
      <c r="N75" s="114">
        <f>ROUND(S$5*'[7]급수계통별장래인구(출x)'!$E73,0)</f>
        <v>14</v>
      </c>
      <c r="O75" s="114">
        <f>IF(ISERROR((VLOOKUP($D75,'2.사회적인구 행정구역별 집계'!$C$6:$M$73,7,FALSE)-VLOOKUP($D75,'2.사회적인구 행정구역별 집계'!$C$6:$M$73,2,FALSE))),0,(VLOOKUP($D75,'2.사회적인구 행정구역별 집계'!$C$6:$M$73,7,FALSE)-VLOOKUP($D75,'2.사회적인구 행정구역별 집계'!$C$6:$M$73,2,FALSE)))</f>
        <v>0</v>
      </c>
      <c r="P75" s="114">
        <f>IF(ISERROR(VLOOKUP($D75,'2.사회적인구 행정구역별 집계'!$C$6:$M$73,2,FALSE)),0,(VLOOKUP($D75,'2.사회적인구 행정구역별 집계'!$C$6:$M$73,8,FALSE)-VLOOKUP($D75,'2.사회적인구 행정구역별 집계'!$C$6:$M$73,3,FALSE)))</f>
        <v>0</v>
      </c>
      <c r="Q75" s="114">
        <f>IF(ISERROR(VLOOKUP($D75,'2.사회적인구 행정구역별 집계'!$C$6:$M$73,2,FALSE)),0,(VLOOKUP($D75,'2.사회적인구 행정구역별 집계'!$C$6:$M$73,9,FALSE)-VLOOKUP($D75,'2.사회적인구 행정구역별 집계'!$C$6:$M$73,4,FALSE)))</f>
        <v>0</v>
      </c>
      <c r="R75" s="114">
        <f>IF(ISERROR(VLOOKUP($D75,'2.사회적인구 행정구역별 집계'!$C$6:$M$73,2,FALSE)),0,(VLOOKUP($D75,'2.사회적인구 행정구역별 집계'!$C$6:$M$73,10,FALSE)-VLOOKUP($D75,'2.사회적인구 행정구역별 집계'!$C$6:$M$73,5,FALSE)))</f>
        <v>0</v>
      </c>
      <c r="S75" s="114">
        <f>IF(ISERROR(VLOOKUP($D75,'2.사회적인구 행정구역별 집계'!$C$6:$M$73,2,FALSE)),0,(VLOOKUP($D75,'2.사회적인구 행정구역별 집계'!$C$6:$M$73,11,FALSE)-VLOOKUP($D75,'2.사회적인구 행정구역별 집계'!$C$6:$M$73,6,FALSE)))</f>
        <v>0</v>
      </c>
      <c r="T75" s="160">
        <f t="shared" si="15"/>
        <v>241</v>
      </c>
      <c r="U75" s="160">
        <f t="shared" si="16"/>
        <v>238</v>
      </c>
      <c r="V75" s="160">
        <f t="shared" si="17"/>
        <v>235</v>
      </c>
      <c r="W75" s="160">
        <f t="shared" si="18"/>
        <v>241</v>
      </c>
      <c r="X75" s="160">
        <f t="shared" si="19"/>
        <v>245</v>
      </c>
    </row>
    <row r="76" spans="1:24" ht="15.95" customHeight="1">
      <c r="A76" s="282"/>
      <c r="B76" s="230"/>
      <c r="C76" s="103" t="s">
        <v>724</v>
      </c>
      <c r="D76" s="106" t="s">
        <v>726</v>
      </c>
      <c r="E76" s="160">
        <f>VLOOKUP($D76,'[7]급수계통별장래인구(출x)'!$C$5:$I$491,2,FALSE)</f>
        <v>163</v>
      </c>
      <c r="F76" s="160">
        <f>VLOOKUP($D76,'[7]급수계통별장래인구(출x)'!$C$5:$I$491,4,FALSE)</f>
        <v>165</v>
      </c>
      <c r="G76" s="160">
        <f>VLOOKUP($D76,'[7]급수계통별장래인구(출x)'!$C$5:$I$491,5,FALSE)</f>
        <v>168</v>
      </c>
      <c r="H76" s="160">
        <f>VLOOKUP($D76,'[7]급수계통별장래인구(출x)'!$C$5:$I$491,6,FALSE)</f>
        <v>172</v>
      </c>
      <c r="I76" s="160">
        <f>VLOOKUP($D76,'[7]급수계통별장래인구(출x)'!$C$5:$I$491,7,FALSE)</f>
        <v>175</v>
      </c>
      <c r="J76" s="114">
        <f>ROUND(O$5*'[7]급수계통별장래인구(출x)'!$E74,0)</f>
        <v>0</v>
      </c>
      <c r="K76" s="114">
        <f>ROUND(P$5*'[7]급수계통별장래인구(출x)'!$E74,0)</f>
        <v>4</v>
      </c>
      <c r="L76" s="114">
        <f>ROUND(Q$5*'[7]급수계통별장래인구(출x)'!$E74,0)</f>
        <v>9</v>
      </c>
      <c r="M76" s="114">
        <f>ROUND(R$5*'[7]급수계통별장래인구(출x)'!$E74,0)</f>
        <v>9</v>
      </c>
      <c r="N76" s="114">
        <f>ROUND(S$5*'[7]급수계통별장래인구(출x)'!$E74,0)</f>
        <v>9</v>
      </c>
      <c r="O76" s="114">
        <f>IF(ISERROR((VLOOKUP($D76,'2.사회적인구 행정구역별 집계'!$C$6:$M$73,7,FALSE)-VLOOKUP($D76,'2.사회적인구 행정구역별 집계'!$C$6:$M$73,2,FALSE))),0,(VLOOKUP($D76,'2.사회적인구 행정구역별 집계'!$C$6:$M$73,7,FALSE)-VLOOKUP($D76,'2.사회적인구 행정구역별 집계'!$C$6:$M$73,2,FALSE)))</f>
        <v>0</v>
      </c>
      <c r="P76" s="114">
        <f>IF(ISERROR(VLOOKUP($D76,'2.사회적인구 행정구역별 집계'!$C$6:$M$73,2,FALSE)),0,(VLOOKUP($D76,'2.사회적인구 행정구역별 집계'!$C$6:$M$73,8,FALSE)-VLOOKUP($D76,'2.사회적인구 행정구역별 집계'!$C$6:$M$73,3,FALSE)))</f>
        <v>0</v>
      </c>
      <c r="Q76" s="114">
        <f>IF(ISERROR(VLOOKUP($D76,'2.사회적인구 행정구역별 집계'!$C$6:$M$73,2,FALSE)),0,(VLOOKUP($D76,'2.사회적인구 행정구역별 집계'!$C$6:$M$73,9,FALSE)-VLOOKUP($D76,'2.사회적인구 행정구역별 집계'!$C$6:$M$73,4,FALSE)))</f>
        <v>0</v>
      </c>
      <c r="R76" s="114">
        <f>IF(ISERROR(VLOOKUP($D76,'2.사회적인구 행정구역별 집계'!$C$6:$M$73,2,FALSE)),0,(VLOOKUP($D76,'2.사회적인구 행정구역별 집계'!$C$6:$M$73,10,FALSE)-VLOOKUP($D76,'2.사회적인구 행정구역별 집계'!$C$6:$M$73,5,FALSE)))</f>
        <v>0</v>
      </c>
      <c r="S76" s="114">
        <f>IF(ISERROR(VLOOKUP($D76,'2.사회적인구 행정구역별 집계'!$C$6:$M$73,2,FALSE)),0,(VLOOKUP($D76,'2.사회적인구 행정구역별 집계'!$C$6:$M$73,11,FALSE)-VLOOKUP($D76,'2.사회적인구 행정구역별 집계'!$C$6:$M$73,6,FALSE)))</f>
        <v>0</v>
      </c>
      <c r="T76" s="160">
        <f t="shared" si="15"/>
        <v>163</v>
      </c>
      <c r="U76" s="160">
        <f t="shared" si="16"/>
        <v>161</v>
      </c>
      <c r="V76" s="160">
        <f t="shared" si="17"/>
        <v>159</v>
      </c>
      <c r="W76" s="160">
        <f t="shared" si="18"/>
        <v>163</v>
      </c>
      <c r="X76" s="160">
        <f t="shared" si="19"/>
        <v>166</v>
      </c>
    </row>
    <row r="77" spans="1:24" ht="15.95" customHeight="1">
      <c r="A77" s="282"/>
      <c r="B77" s="230"/>
      <c r="C77" s="103" t="s">
        <v>724</v>
      </c>
      <c r="D77" s="106" t="s">
        <v>727</v>
      </c>
      <c r="E77" s="160">
        <f>VLOOKUP($D77,'[7]급수계통별장래인구(출x)'!$C$5:$I$491,2,FALSE)</f>
        <v>107</v>
      </c>
      <c r="F77" s="160">
        <f>VLOOKUP($D77,'[7]급수계통별장래인구(출x)'!$C$5:$I$491,4,FALSE)</f>
        <v>108</v>
      </c>
      <c r="G77" s="160">
        <f>VLOOKUP($D77,'[7]급수계통별장래인구(출x)'!$C$5:$I$491,5,FALSE)</f>
        <v>111</v>
      </c>
      <c r="H77" s="160">
        <f>VLOOKUP($D77,'[7]급수계통별장래인구(출x)'!$C$5:$I$491,6,FALSE)</f>
        <v>113</v>
      </c>
      <c r="I77" s="160">
        <f>VLOOKUP($D77,'[7]급수계통별장래인구(출x)'!$C$5:$I$491,7,FALSE)</f>
        <v>115</v>
      </c>
      <c r="J77" s="114">
        <f>ROUND(O$5*'[7]급수계통별장래인구(출x)'!$E75,0)</f>
        <v>0</v>
      </c>
      <c r="K77" s="114">
        <f>ROUND(P$5*'[7]급수계통별장래인구(출x)'!$E75,0)</f>
        <v>3</v>
      </c>
      <c r="L77" s="114">
        <f>ROUND(Q$5*'[7]급수계통별장래인구(출x)'!$E75,0)</f>
        <v>6</v>
      </c>
      <c r="M77" s="114">
        <f>ROUND(R$5*'[7]급수계통별장래인구(출x)'!$E75,0)</f>
        <v>6</v>
      </c>
      <c r="N77" s="114">
        <f>ROUND(S$5*'[7]급수계통별장래인구(출x)'!$E75,0)</f>
        <v>6</v>
      </c>
      <c r="O77" s="114">
        <f>IF(ISERROR((VLOOKUP($D77,'2.사회적인구 행정구역별 집계'!$C$6:$M$73,7,FALSE)-VLOOKUP($D77,'2.사회적인구 행정구역별 집계'!$C$6:$M$73,2,FALSE))),0,(VLOOKUP($D77,'2.사회적인구 행정구역별 집계'!$C$6:$M$73,7,FALSE)-VLOOKUP($D77,'2.사회적인구 행정구역별 집계'!$C$6:$M$73,2,FALSE)))</f>
        <v>0</v>
      </c>
      <c r="P77" s="114">
        <f>IF(ISERROR(VLOOKUP($D77,'2.사회적인구 행정구역별 집계'!$C$6:$M$73,2,FALSE)),0,(VLOOKUP($D77,'2.사회적인구 행정구역별 집계'!$C$6:$M$73,8,FALSE)-VLOOKUP($D77,'2.사회적인구 행정구역별 집계'!$C$6:$M$73,3,FALSE)))</f>
        <v>0</v>
      </c>
      <c r="Q77" s="114">
        <f>IF(ISERROR(VLOOKUP($D77,'2.사회적인구 행정구역별 집계'!$C$6:$M$73,2,FALSE)),0,(VLOOKUP($D77,'2.사회적인구 행정구역별 집계'!$C$6:$M$73,9,FALSE)-VLOOKUP($D77,'2.사회적인구 행정구역별 집계'!$C$6:$M$73,4,FALSE)))</f>
        <v>0</v>
      </c>
      <c r="R77" s="114">
        <f>IF(ISERROR(VLOOKUP($D77,'2.사회적인구 행정구역별 집계'!$C$6:$M$73,2,FALSE)),0,(VLOOKUP($D77,'2.사회적인구 행정구역별 집계'!$C$6:$M$73,10,FALSE)-VLOOKUP($D77,'2.사회적인구 행정구역별 집계'!$C$6:$M$73,5,FALSE)))</f>
        <v>0</v>
      </c>
      <c r="S77" s="114">
        <f>IF(ISERROR(VLOOKUP($D77,'2.사회적인구 행정구역별 집계'!$C$6:$M$73,2,FALSE)),0,(VLOOKUP($D77,'2.사회적인구 행정구역별 집계'!$C$6:$M$73,11,FALSE)-VLOOKUP($D77,'2.사회적인구 행정구역별 집계'!$C$6:$M$73,6,FALSE)))</f>
        <v>0</v>
      </c>
      <c r="T77" s="160">
        <f t="shared" si="15"/>
        <v>107</v>
      </c>
      <c r="U77" s="160">
        <f t="shared" si="16"/>
        <v>105</v>
      </c>
      <c r="V77" s="160">
        <f t="shared" si="17"/>
        <v>105</v>
      </c>
      <c r="W77" s="160">
        <f t="shared" si="18"/>
        <v>107</v>
      </c>
      <c r="X77" s="160">
        <f t="shared" si="19"/>
        <v>109</v>
      </c>
    </row>
    <row r="78" spans="1:24" ht="15.95" customHeight="1">
      <c r="A78" s="282"/>
      <c r="B78" s="230"/>
      <c r="C78" s="103" t="s">
        <v>728</v>
      </c>
      <c r="D78" s="106" t="s">
        <v>729</v>
      </c>
      <c r="E78" s="160">
        <f>VLOOKUP($D78,'[7]급수계통별장래인구(출x)'!$C$5:$I$491,2,FALSE)</f>
        <v>176</v>
      </c>
      <c r="F78" s="160">
        <f>VLOOKUP($D78,'[7]급수계통별장래인구(출x)'!$C$5:$I$491,4,FALSE)</f>
        <v>178</v>
      </c>
      <c r="G78" s="160">
        <f>VLOOKUP($D78,'[7]급수계통별장래인구(출x)'!$C$5:$I$491,5,FALSE)</f>
        <v>182</v>
      </c>
      <c r="H78" s="160">
        <f>VLOOKUP($D78,'[7]급수계통별장래인구(출x)'!$C$5:$I$491,6,FALSE)</f>
        <v>186</v>
      </c>
      <c r="I78" s="160">
        <f>VLOOKUP($D78,'[7]급수계통별장래인구(출x)'!$C$5:$I$491,7,FALSE)</f>
        <v>189</v>
      </c>
      <c r="J78" s="114">
        <f>ROUND(O$5*'[7]급수계통별장래인구(출x)'!$E76,0)</f>
        <v>0</v>
      </c>
      <c r="K78" s="114">
        <f>ROUND(P$5*'[7]급수계통별장래인구(출x)'!$E76,0)</f>
        <v>5</v>
      </c>
      <c r="L78" s="114">
        <f>ROUND(Q$5*'[7]급수계통별장래인구(출x)'!$E76,0)</f>
        <v>10</v>
      </c>
      <c r="M78" s="114">
        <f>ROUND(R$5*'[7]급수계통별장래인구(출x)'!$E76,0)</f>
        <v>10</v>
      </c>
      <c r="N78" s="114">
        <f>ROUND(S$5*'[7]급수계통별장래인구(출x)'!$E76,0)</f>
        <v>10</v>
      </c>
      <c r="O78" s="114">
        <f>IF(ISERROR((VLOOKUP($D78,'2.사회적인구 행정구역별 집계'!$C$6:$M$73,7,FALSE)-VLOOKUP($D78,'2.사회적인구 행정구역별 집계'!$C$6:$M$73,2,FALSE))),0,(VLOOKUP($D78,'2.사회적인구 행정구역별 집계'!$C$6:$M$73,7,FALSE)-VLOOKUP($D78,'2.사회적인구 행정구역별 집계'!$C$6:$M$73,2,FALSE)))</f>
        <v>0</v>
      </c>
      <c r="P78" s="114">
        <f>IF(ISERROR(VLOOKUP($D78,'2.사회적인구 행정구역별 집계'!$C$6:$M$73,2,FALSE)),0,(VLOOKUP($D78,'2.사회적인구 행정구역별 집계'!$C$6:$M$73,8,FALSE)-VLOOKUP($D78,'2.사회적인구 행정구역별 집계'!$C$6:$M$73,3,FALSE)))</f>
        <v>0</v>
      </c>
      <c r="Q78" s="114">
        <f>IF(ISERROR(VLOOKUP($D78,'2.사회적인구 행정구역별 집계'!$C$6:$M$73,2,FALSE)),0,(VLOOKUP($D78,'2.사회적인구 행정구역별 집계'!$C$6:$M$73,9,FALSE)-VLOOKUP($D78,'2.사회적인구 행정구역별 집계'!$C$6:$M$73,4,FALSE)))</f>
        <v>0</v>
      </c>
      <c r="R78" s="114">
        <f>IF(ISERROR(VLOOKUP($D78,'2.사회적인구 행정구역별 집계'!$C$6:$M$73,2,FALSE)),0,(VLOOKUP($D78,'2.사회적인구 행정구역별 집계'!$C$6:$M$73,10,FALSE)-VLOOKUP($D78,'2.사회적인구 행정구역별 집계'!$C$6:$M$73,5,FALSE)))</f>
        <v>0</v>
      </c>
      <c r="S78" s="114">
        <f>IF(ISERROR(VLOOKUP($D78,'2.사회적인구 행정구역별 집계'!$C$6:$M$73,2,FALSE)),0,(VLOOKUP($D78,'2.사회적인구 행정구역별 집계'!$C$6:$M$73,11,FALSE)-VLOOKUP($D78,'2.사회적인구 행정구역별 집계'!$C$6:$M$73,6,FALSE)))</f>
        <v>0</v>
      </c>
      <c r="T78" s="160">
        <f t="shared" si="15"/>
        <v>176</v>
      </c>
      <c r="U78" s="160">
        <f t="shared" si="16"/>
        <v>173</v>
      </c>
      <c r="V78" s="160">
        <f t="shared" si="17"/>
        <v>172</v>
      </c>
      <c r="W78" s="160">
        <f t="shared" si="18"/>
        <v>176</v>
      </c>
      <c r="X78" s="160">
        <f t="shared" si="19"/>
        <v>179</v>
      </c>
    </row>
    <row r="79" spans="1:24" ht="15.95" customHeight="1">
      <c r="A79" s="282"/>
      <c r="B79" s="230"/>
      <c r="C79" s="103" t="s">
        <v>728</v>
      </c>
      <c r="D79" s="106" t="s">
        <v>730</v>
      </c>
      <c r="E79" s="160">
        <f>VLOOKUP($D79,'[7]급수계통별장래인구(출x)'!$C$5:$I$491,2,FALSE)</f>
        <v>74</v>
      </c>
      <c r="F79" s="160">
        <f>VLOOKUP($D79,'[7]급수계통별장래인구(출x)'!$C$5:$I$491,4,FALSE)</f>
        <v>75</v>
      </c>
      <c r="G79" s="160">
        <f>VLOOKUP($D79,'[7]급수계통별장래인구(출x)'!$C$5:$I$491,5,FALSE)</f>
        <v>76</v>
      </c>
      <c r="H79" s="160">
        <f>VLOOKUP($D79,'[7]급수계통별장래인구(출x)'!$C$5:$I$491,6,FALSE)</f>
        <v>78</v>
      </c>
      <c r="I79" s="160">
        <f>VLOOKUP($D79,'[7]급수계통별장래인구(출x)'!$C$5:$I$491,7,FALSE)</f>
        <v>80</v>
      </c>
      <c r="J79" s="114">
        <f>ROUND(O$5*'[7]급수계통별장래인구(출x)'!$E77,0)</f>
        <v>0</v>
      </c>
      <c r="K79" s="114">
        <f>ROUND(P$5*'[7]급수계통별장래인구(출x)'!$E77,0)</f>
        <v>2</v>
      </c>
      <c r="L79" s="114">
        <f>ROUND(Q$5*'[7]급수계통별장래인구(출x)'!$E77,0)</f>
        <v>4</v>
      </c>
      <c r="M79" s="114">
        <f>ROUND(R$5*'[7]급수계통별장래인구(출x)'!$E77,0)</f>
        <v>4</v>
      </c>
      <c r="N79" s="114">
        <f>ROUND(S$5*'[7]급수계통별장래인구(출x)'!$E77,0)</f>
        <v>4</v>
      </c>
      <c r="O79" s="114">
        <f>IF(ISERROR((VLOOKUP($D79,'2.사회적인구 행정구역별 집계'!$C$6:$M$73,7,FALSE)-VLOOKUP($D79,'2.사회적인구 행정구역별 집계'!$C$6:$M$73,2,FALSE))),0,(VLOOKUP($D79,'2.사회적인구 행정구역별 집계'!$C$6:$M$73,7,FALSE)-VLOOKUP($D79,'2.사회적인구 행정구역별 집계'!$C$6:$M$73,2,FALSE)))</f>
        <v>0</v>
      </c>
      <c r="P79" s="114">
        <f>IF(ISERROR(VLOOKUP($D79,'2.사회적인구 행정구역별 집계'!$C$6:$M$73,2,FALSE)),0,(VLOOKUP($D79,'2.사회적인구 행정구역별 집계'!$C$6:$M$73,8,FALSE)-VLOOKUP($D79,'2.사회적인구 행정구역별 집계'!$C$6:$M$73,3,FALSE)))</f>
        <v>0</v>
      </c>
      <c r="Q79" s="114">
        <f>IF(ISERROR(VLOOKUP($D79,'2.사회적인구 행정구역별 집계'!$C$6:$M$73,2,FALSE)),0,(VLOOKUP($D79,'2.사회적인구 행정구역별 집계'!$C$6:$M$73,9,FALSE)-VLOOKUP($D79,'2.사회적인구 행정구역별 집계'!$C$6:$M$73,4,FALSE)))</f>
        <v>0</v>
      </c>
      <c r="R79" s="114">
        <f>IF(ISERROR(VLOOKUP($D79,'2.사회적인구 행정구역별 집계'!$C$6:$M$73,2,FALSE)),0,(VLOOKUP($D79,'2.사회적인구 행정구역별 집계'!$C$6:$M$73,10,FALSE)-VLOOKUP($D79,'2.사회적인구 행정구역별 집계'!$C$6:$M$73,5,FALSE)))</f>
        <v>0</v>
      </c>
      <c r="S79" s="114">
        <f>IF(ISERROR(VLOOKUP($D79,'2.사회적인구 행정구역별 집계'!$C$6:$M$73,2,FALSE)),0,(VLOOKUP($D79,'2.사회적인구 행정구역별 집계'!$C$6:$M$73,11,FALSE)-VLOOKUP($D79,'2.사회적인구 행정구역별 집계'!$C$6:$M$73,6,FALSE)))</f>
        <v>0</v>
      </c>
      <c r="T79" s="160">
        <f t="shared" si="15"/>
        <v>74</v>
      </c>
      <c r="U79" s="160">
        <f t="shared" si="16"/>
        <v>73</v>
      </c>
      <c r="V79" s="160">
        <f t="shared" si="17"/>
        <v>72</v>
      </c>
      <c r="W79" s="160">
        <f t="shared" si="18"/>
        <v>74</v>
      </c>
      <c r="X79" s="160">
        <f t="shared" si="19"/>
        <v>76</v>
      </c>
    </row>
    <row r="80" spans="1:24" ht="15.95" customHeight="1">
      <c r="A80" s="282"/>
      <c r="B80" s="230"/>
      <c r="C80" s="103" t="s">
        <v>731</v>
      </c>
      <c r="D80" s="106" t="s">
        <v>732</v>
      </c>
      <c r="E80" s="160">
        <f>VLOOKUP($D80,'[7]급수계통별장래인구(출x)'!$C$5:$I$491,2,FALSE)</f>
        <v>148</v>
      </c>
      <c r="F80" s="160">
        <f>VLOOKUP($D80,'[7]급수계통별장래인구(출x)'!$C$5:$I$491,4,FALSE)</f>
        <v>150</v>
      </c>
      <c r="G80" s="160">
        <f>VLOOKUP($D80,'[7]급수계통별장래인구(출x)'!$C$5:$I$491,5,FALSE)</f>
        <v>153</v>
      </c>
      <c r="H80" s="160">
        <f>VLOOKUP($D80,'[7]급수계통별장래인구(출x)'!$C$5:$I$491,6,FALSE)</f>
        <v>156</v>
      </c>
      <c r="I80" s="160">
        <f>VLOOKUP($D80,'[7]급수계통별장래인구(출x)'!$C$5:$I$491,7,FALSE)</f>
        <v>159</v>
      </c>
      <c r="J80" s="114">
        <f>ROUND(O$5*'[7]급수계통별장래인구(출x)'!$E78,0)</f>
        <v>0</v>
      </c>
      <c r="K80" s="114">
        <f>ROUND(P$5*'[7]급수계통별장래인구(출x)'!$E78,0)</f>
        <v>4</v>
      </c>
      <c r="L80" s="114">
        <f>ROUND(Q$5*'[7]급수계통별장래인구(출x)'!$E78,0)</f>
        <v>8</v>
      </c>
      <c r="M80" s="114">
        <f>ROUND(R$5*'[7]급수계통별장래인구(출x)'!$E78,0)</f>
        <v>8</v>
      </c>
      <c r="N80" s="114">
        <f>ROUND(S$5*'[7]급수계통별장래인구(출x)'!$E78,0)</f>
        <v>8</v>
      </c>
      <c r="O80" s="114">
        <f>IF(ISERROR((VLOOKUP($D80,'2.사회적인구 행정구역별 집계'!$C$6:$M$73,7,FALSE)-VLOOKUP($D80,'2.사회적인구 행정구역별 집계'!$C$6:$M$73,2,FALSE))),0,(VLOOKUP($D80,'2.사회적인구 행정구역별 집계'!$C$6:$M$73,7,FALSE)-VLOOKUP($D80,'2.사회적인구 행정구역별 집계'!$C$6:$M$73,2,FALSE)))</f>
        <v>0</v>
      </c>
      <c r="P80" s="114">
        <f>IF(ISERROR(VLOOKUP($D80,'2.사회적인구 행정구역별 집계'!$C$6:$M$73,2,FALSE)),0,(VLOOKUP($D80,'2.사회적인구 행정구역별 집계'!$C$6:$M$73,8,FALSE)-VLOOKUP($D80,'2.사회적인구 행정구역별 집계'!$C$6:$M$73,3,FALSE)))</f>
        <v>0</v>
      </c>
      <c r="Q80" s="114">
        <f>IF(ISERROR(VLOOKUP($D80,'2.사회적인구 행정구역별 집계'!$C$6:$M$73,2,FALSE)),0,(VLOOKUP($D80,'2.사회적인구 행정구역별 집계'!$C$6:$M$73,9,FALSE)-VLOOKUP($D80,'2.사회적인구 행정구역별 집계'!$C$6:$M$73,4,FALSE)))</f>
        <v>0</v>
      </c>
      <c r="R80" s="114">
        <f>IF(ISERROR(VLOOKUP($D80,'2.사회적인구 행정구역별 집계'!$C$6:$M$73,2,FALSE)),0,(VLOOKUP($D80,'2.사회적인구 행정구역별 집계'!$C$6:$M$73,10,FALSE)-VLOOKUP($D80,'2.사회적인구 행정구역별 집계'!$C$6:$M$73,5,FALSE)))</f>
        <v>0</v>
      </c>
      <c r="S80" s="114">
        <f>IF(ISERROR(VLOOKUP($D80,'2.사회적인구 행정구역별 집계'!$C$6:$M$73,2,FALSE)),0,(VLOOKUP($D80,'2.사회적인구 행정구역별 집계'!$C$6:$M$73,11,FALSE)-VLOOKUP($D80,'2.사회적인구 행정구역별 집계'!$C$6:$M$73,6,FALSE)))</f>
        <v>0</v>
      </c>
      <c r="T80" s="160">
        <f t="shared" si="15"/>
        <v>148</v>
      </c>
      <c r="U80" s="160">
        <f t="shared" si="16"/>
        <v>146</v>
      </c>
      <c r="V80" s="160">
        <f t="shared" si="17"/>
        <v>145</v>
      </c>
      <c r="W80" s="160">
        <f t="shared" si="18"/>
        <v>148</v>
      </c>
      <c r="X80" s="160">
        <f t="shared" si="19"/>
        <v>151</v>
      </c>
    </row>
    <row r="81" spans="1:24" ht="15.95" customHeight="1">
      <c r="A81" s="282"/>
      <c r="B81" s="230"/>
      <c r="C81" s="103" t="s">
        <v>731</v>
      </c>
      <c r="D81" s="106" t="s">
        <v>733</v>
      </c>
      <c r="E81" s="160">
        <f>VLOOKUP($D81,'[7]급수계통별장래인구(출x)'!$C$5:$I$491,2,FALSE)</f>
        <v>180</v>
      </c>
      <c r="F81" s="160">
        <f>VLOOKUP($D81,'[7]급수계통별장래인구(출x)'!$C$5:$I$491,4,FALSE)</f>
        <v>182</v>
      </c>
      <c r="G81" s="160">
        <f>VLOOKUP($D81,'[7]급수계통별장래인구(출x)'!$C$5:$I$491,5,FALSE)</f>
        <v>186</v>
      </c>
      <c r="H81" s="160">
        <f>VLOOKUP($D81,'[7]급수계통별장래인구(출x)'!$C$5:$I$491,6,FALSE)</f>
        <v>190</v>
      </c>
      <c r="I81" s="160">
        <f>VLOOKUP($D81,'[7]급수계통별장래인구(출x)'!$C$5:$I$491,7,FALSE)</f>
        <v>193</v>
      </c>
      <c r="J81" s="114">
        <f>ROUND(O$5*'[7]급수계통별장래인구(출x)'!$E79,0)</f>
        <v>0</v>
      </c>
      <c r="K81" s="114">
        <f>ROUND(P$5*'[7]급수계통별장래인구(출x)'!$E79,0)</f>
        <v>5</v>
      </c>
      <c r="L81" s="114">
        <f>ROUND(Q$5*'[7]급수계통별장래인구(출x)'!$E79,0)</f>
        <v>10</v>
      </c>
      <c r="M81" s="114">
        <f>ROUND(R$5*'[7]급수계통별장래인구(출x)'!$E79,0)</f>
        <v>10</v>
      </c>
      <c r="N81" s="114">
        <f>ROUND(S$5*'[7]급수계통별장래인구(출x)'!$E79,0)</f>
        <v>10</v>
      </c>
      <c r="O81" s="114">
        <f>IF(ISERROR((VLOOKUP($D81,'2.사회적인구 행정구역별 집계'!$C$6:$M$73,7,FALSE)-VLOOKUP($D81,'2.사회적인구 행정구역별 집계'!$C$6:$M$73,2,FALSE))),0,(VLOOKUP($D81,'2.사회적인구 행정구역별 집계'!$C$6:$M$73,7,FALSE)-VLOOKUP($D81,'2.사회적인구 행정구역별 집계'!$C$6:$M$73,2,FALSE)))</f>
        <v>0</v>
      </c>
      <c r="P81" s="114">
        <f>IF(ISERROR(VLOOKUP($D81,'2.사회적인구 행정구역별 집계'!$C$6:$M$73,2,FALSE)),0,(VLOOKUP($D81,'2.사회적인구 행정구역별 집계'!$C$6:$M$73,8,FALSE)-VLOOKUP($D81,'2.사회적인구 행정구역별 집계'!$C$6:$M$73,3,FALSE)))</f>
        <v>0</v>
      </c>
      <c r="Q81" s="114">
        <f>IF(ISERROR(VLOOKUP($D81,'2.사회적인구 행정구역별 집계'!$C$6:$M$73,2,FALSE)),0,(VLOOKUP($D81,'2.사회적인구 행정구역별 집계'!$C$6:$M$73,9,FALSE)-VLOOKUP($D81,'2.사회적인구 행정구역별 집계'!$C$6:$M$73,4,FALSE)))</f>
        <v>0</v>
      </c>
      <c r="R81" s="114">
        <f>IF(ISERROR(VLOOKUP($D81,'2.사회적인구 행정구역별 집계'!$C$6:$M$73,2,FALSE)),0,(VLOOKUP($D81,'2.사회적인구 행정구역별 집계'!$C$6:$M$73,10,FALSE)-VLOOKUP($D81,'2.사회적인구 행정구역별 집계'!$C$6:$M$73,5,FALSE)))</f>
        <v>0</v>
      </c>
      <c r="S81" s="114">
        <f>IF(ISERROR(VLOOKUP($D81,'2.사회적인구 행정구역별 집계'!$C$6:$M$73,2,FALSE)),0,(VLOOKUP($D81,'2.사회적인구 행정구역별 집계'!$C$6:$M$73,11,FALSE)-VLOOKUP($D81,'2.사회적인구 행정구역별 집계'!$C$6:$M$73,6,FALSE)))</f>
        <v>0</v>
      </c>
      <c r="T81" s="160">
        <f t="shared" si="15"/>
        <v>180</v>
      </c>
      <c r="U81" s="160">
        <f t="shared" si="16"/>
        <v>177</v>
      </c>
      <c r="V81" s="160">
        <f t="shared" si="17"/>
        <v>176</v>
      </c>
      <c r="W81" s="160">
        <f t="shared" si="18"/>
        <v>180</v>
      </c>
      <c r="X81" s="160">
        <f t="shared" si="19"/>
        <v>183</v>
      </c>
    </row>
    <row r="82" spans="1:24" ht="15.95" customHeight="1">
      <c r="A82" s="282"/>
      <c r="B82" s="230"/>
      <c r="C82" s="103" t="s">
        <v>734</v>
      </c>
      <c r="D82" s="106" t="s">
        <v>735</v>
      </c>
      <c r="E82" s="160">
        <f>VLOOKUP($D82,'[7]급수계통별장래인구(출x)'!$C$5:$I$491,2,FALSE)</f>
        <v>137</v>
      </c>
      <c r="F82" s="160">
        <f>VLOOKUP($D82,'[7]급수계통별장래인구(출x)'!$C$5:$I$491,4,FALSE)</f>
        <v>139</v>
      </c>
      <c r="G82" s="160">
        <f>VLOOKUP($D82,'[7]급수계통별장래인구(출x)'!$C$5:$I$491,5,FALSE)</f>
        <v>141</v>
      </c>
      <c r="H82" s="160">
        <f>VLOOKUP($D82,'[7]급수계통별장래인구(출x)'!$C$5:$I$491,6,FALSE)</f>
        <v>145</v>
      </c>
      <c r="I82" s="160">
        <f>VLOOKUP($D82,'[7]급수계통별장래인구(출x)'!$C$5:$I$491,7,FALSE)</f>
        <v>147</v>
      </c>
      <c r="J82" s="114">
        <f>ROUND(O$5*'[7]급수계통별장래인구(출x)'!$E80,0)</f>
        <v>0</v>
      </c>
      <c r="K82" s="114">
        <f>ROUND(P$5*'[7]급수계통별장래인구(출x)'!$E80,0)</f>
        <v>4</v>
      </c>
      <c r="L82" s="114">
        <f>ROUND(Q$5*'[7]급수계통별장래인구(출x)'!$E80,0)</f>
        <v>8</v>
      </c>
      <c r="M82" s="114">
        <f>ROUND(R$5*'[7]급수계통별장래인구(출x)'!$E80,0)</f>
        <v>8</v>
      </c>
      <c r="N82" s="114">
        <f>ROUND(S$5*'[7]급수계통별장래인구(출x)'!$E80,0)</f>
        <v>8</v>
      </c>
      <c r="O82" s="114">
        <f>IF(ISERROR((VLOOKUP($D82,'2.사회적인구 행정구역별 집계'!$C$6:$M$73,7,FALSE)-VLOOKUP($D82,'2.사회적인구 행정구역별 집계'!$C$6:$M$73,2,FALSE))),0,(VLOOKUP($D82,'2.사회적인구 행정구역별 집계'!$C$6:$M$73,7,FALSE)-VLOOKUP($D82,'2.사회적인구 행정구역별 집계'!$C$6:$M$73,2,FALSE)))</f>
        <v>0</v>
      </c>
      <c r="P82" s="114">
        <f>IF(ISERROR(VLOOKUP($D82,'2.사회적인구 행정구역별 집계'!$C$6:$M$73,2,FALSE)),0,(VLOOKUP($D82,'2.사회적인구 행정구역별 집계'!$C$6:$M$73,8,FALSE)-VLOOKUP($D82,'2.사회적인구 행정구역별 집계'!$C$6:$M$73,3,FALSE)))</f>
        <v>0</v>
      </c>
      <c r="Q82" s="114">
        <f>IF(ISERROR(VLOOKUP($D82,'2.사회적인구 행정구역별 집계'!$C$6:$M$73,2,FALSE)),0,(VLOOKUP($D82,'2.사회적인구 행정구역별 집계'!$C$6:$M$73,9,FALSE)-VLOOKUP($D82,'2.사회적인구 행정구역별 집계'!$C$6:$M$73,4,FALSE)))</f>
        <v>0</v>
      </c>
      <c r="R82" s="114">
        <f>IF(ISERROR(VLOOKUP($D82,'2.사회적인구 행정구역별 집계'!$C$6:$M$73,2,FALSE)),0,(VLOOKUP($D82,'2.사회적인구 행정구역별 집계'!$C$6:$M$73,10,FALSE)-VLOOKUP($D82,'2.사회적인구 행정구역별 집계'!$C$6:$M$73,5,FALSE)))</f>
        <v>0</v>
      </c>
      <c r="S82" s="114">
        <f>IF(ISERROR(VLOOKUP($D82,'2.사회적인구 행정구역별 집계'!$C$6:$M$73,2,FALSE)),0,(VLOOKUP($D82,'2.사회적인구 행정구역별 집계'!$C$6:$M$73,11,FALSE)-VLOOKUP($D82,'2.사회적인구 행정구역별 집계'!$C$6:$M$73,6,FALSE)))</f>
        <v>0</v>
      </c>
      <c r="T82" s="160">
        <f t="shared" si="15"/>
        <v>137</v>
      </c>
      <c r="U82" s="160">
        <f t="shared" si="16"/>
        <v>135</v>
      </c>
      <c r="V82" s="160">
        <f t="shared" si="17"/>
        <v>133</v>
      </c>
      <c r="W82" s="160">
        <f t="shared" si="18"/>
        <v>137</v>
      </c>
      <c r="X82" s="160">
        <f t="shared" si="19"/>
        <v>139</v>
      </c>
    </row>
    <row r="83" spans="1:24" ht="15.95" customHeight="1">
      <c r="A83" s="282"/>
      <c r="B83" s="230"/>
      <c r="C83" s="103" t="s">
        <v>734</v>
      </c>
      <c r="D83" s="106" t="s">
        <v>736</v>
      </c>
      <c r="E83" s="160">
        <f>VLOOKUP($D83,'[7]급수계통별장래인구(출x)'!$C$5:$I$491,2,FALSE)</f>
        <v>74</v>
      </c>
      <c r="F83" s="160">
        <f>VLOOKUP($D83,'[7]급수계통별장래인구(출x)'!$C$5:$I$491,4,FALSE)</f>
        <v>75</v>
      </c>
      <c r="G83" s="160">
        <f>VLOOKUP($D83,'[7]급수계통별장래인구(출x)'!$C$5:$I$491,5,FALSE)</f>
        <v>76</v>
      </c>
      <c r="H83" s="160">
        <f>VLOOKUP($D83,'[7]급수계통별장래인구(출x)'!$C$5:$I$491,6,FALSE)</f>
        <v>78</v>
      </c>
      <c r="I83" s="160">
        <f>VLOOKUP($D83,'[7]급수계통별장래인구(출x)'!$C$5:$I$491,7,FALSE)</f>
        <v>80</v>
      </c>
      <c r="J83" s="114">
        <f>ROUND(O$5*'[7]급수계통별장래인구(출x)'!$E81,0)</f>
        <v>0</v>
      </c>
      <c r="K83" s="114">
        <f>ROUND(P$5*'[7]급수계통별장래인구(출x)'!$E81,0)</f>
        <v>2</v>
      </c>
      <c r="L83" s="114">
        <f>ROUND(Q$5*'[7]급수계통별장래인구(출x)'!$E81,0)</f>
        <v>4</v>
      </c>
      <c r="M83" s="114">
        <f>ROUND(R$5*'[7]급수계통별장래인구(출x)'!$E81,0)</f>
        <v>4</v>
      </c>
      <c r="N83" s="114">
        <f>ROUND(S$5*'[7]급수계통별장래인구(출x)'!$E81,0)</f>
        <v>4</v>
      </c>
      <c r="O83" s="114">
        <f>IF(ISERROR((VLOOKUP($D83,'2.사회적인구 행정구역별 집계'!$C$6:$M$73,7,FALSE)-VLOOKUP($D83,'2.사회적인구 행정구역별 집계'!$C$6:$M$73,2,FALSE))),0,(VLOOKUP($D83,'2.사회적인구 행정구역별 집계'!$C$6:$M$73,7,FALSE)-VLOOKUP($D83,'2.사회적인구 행정구역별 집계'!$C$6:$M$73,2,FALSE)))</f>
        <v>0</v>
      </c>
      <c r="P83" s="114">
        <f>IF(ISERROR(VLOOKUP($D83,'2.사회적인구 행정구역별 집계'!$C$6:$M$73,2,FALSE)),0,(VLOOKUP($D83,'2.사회적인구 행정구역별 집계'!$C$6:$M$73,8,FALSE)-VLOOKUP($D83,'2.사회적인구 행정구역별 집계'!$C$6:$M$73,3,FALSE)))</f>
        <v>0</v>
      </c>
      <c r="Q83" s="114">
        <f>IF(ISERROR(VLOOKUP($D83,'2.사회적인구 행정구역별 집계'!$C$6:$M$73,2,FALSE)),0,(VLOOKUP($D83,'2.사회적인구 행정구역별 집계'!$C$6:$M$73,9,FALSE)-VLOOKUP($D83,'2.사회적인구 행정구역별 집계'!$C$6:$M$73,4,FALSE)))</f>
        <v>0</v>
      </c>
      <c r="R83" s="114">
        <f>IF(ISERROR(VLOOKUP($D83,'2.사회적인구 행정구역별 집계'!$C$6:$M$73,2,FALSE)),0,(VLOOKUP($D83,'2.사회적인구 행정구역별 집계'!$C$6:$M$73,10,FALSE)-VLOOKUP($D83,'2.사회적인구 행정구역별 집계'!$C$6:$M$73,5,FALSE)))</f>
        <v>0</v>
      </c>
      <c r="S83" s="114">
        <f>IF(ISERROR(VLOOKUP($D83,'2.사회적인구 행정구역별 집계'!$C$6:$M$73,2,FALSE)),0,(VLOOKUP($D83,'2.사회적인구 행정구역별 집계'!$C$6:$M$73,11,FALSE)-VLOOKUP($D83,'2.사회적인구 행정구역별 집계'!$C$6:$M$73,6,FALSE)))</f>
        <v>0</v>
      </c>
      <c r="T83" s="160">
        <f t="shared" si="15"/>
        <v>74</v>
      </c>
      <c r="U83" s="160">
        <f t="shared" si="16"/>
        <v>73</v>
      </c>
      <c r="V83" s="160">
        <f t="shared" si="17"/>
        <v>72</v>
      </c>
      <c r="W83" s="160">
        <f t="shared" si="18"/>
        <v>74</v>
      </c>
      <c r="X83" s="160">
        <f t="shared" si="19"/>
        <v>76</v>
      </c>
    </row>
    <row r="84" spans="1:24" ht="15.95" customHeight="1">
      <c r="A84" s="282"/>
      <c r="B84" s="230" t="s">
        <v>737</v>
      </c>
      <c r="C84" s="103" t="s">
        <v>738</v>
      </c>
      <c r="D84" s="106" t="s">
        <v>739</v>
      </c>
      <c r="E84" s="160">
        <f>VLOOKUP($D84,'[7]급수계통별장래인구(출x)'!$C$5:$I$491,2,FALSE)</f>
        <v>200</v>
      </c>
      <c r="F84" s="160">
        <f>VLOOKUP($D84,'[7]급수계통별장래인구(출x)'!$C$5:$I$491,4,FALSE)</f>
        <v>202</v>
      </c>
      <c r="G84" s="160">
        <f>VLOOKUP($D84,'[7]급수계통별장래인구(출x)'!$C$5:$I$491,5,FALSE)</f>
        <v>207</v>
      </c>
      <c r="H84" s="160">
        <f>VLOOKUP($D84,'[7]급수계통별장래인구(출x)'!$C$5:$I$491,6,FALSE)</f>
        <v>211</v>
      </c>
      <c r="I84" s="160">
        <f>VLOOKUP($D84,'[7]급수계통별장래인구(출x)'!$C$5:$I$491,7,FALSE)</f>
        <v>215</v>
      </c>
      <c r="J84" s="114">
        <f>ROUND(O$5*'[7]급수계통별장래인구(출x)'!$E82,0)</f>
        <v>0</v>
      </c>
      <c r="K84" s="114">
        <f>ROUND(P$5*'[7]급수계통별장래인구(출x)'!$E82,0)</f>
        <v>5</v>
      </c>
      <c r="L84" s="114">
        <f>ROUND(Q$5*'[7]급수계통별장래인구(출x)'!$E82,0)</f>
        <v>11</v>
      </c>
      <c r="M84" s="114">
        <f>ROUND(R$5*'[7]급수계통별장래인구(출x)'!$E82,0)</f>
        <v>11</v>
      </c>
      <c r="N84" s="114">
        <f>ROUND(S$5*'[7]급수계통별장래인구(출x)'!$E82,0)</f>
        <v>11</v>
      </c>
      <c r="O84" s="114">
        <f>IF(ISERROR((VLOOKUP($D84,'2.사회적인구 행정구역별 집계'!$C$6:$M$73,7,FALSE)-VLOOKUP($D84,'2.사회적인구 행정구역별 집계'!$C$6:$M$73,2,FALSE))),0,(VLOOKUP($D84,'2.사회적인구 행정구역별 집계'!$C$6:$M$73,7,FALSE)-VLOOKUP($D84,'2.사회적인구 행정구역별 집계'!$C$6:$M$73,2,FALSE)))</f>
        <v>0</v>
      </c>
      <c r="P84" s="114">
        <f>IF(ISERROR(VLOOKUP($D84,'2.사회적인구 행정구역별 집계'!$C$6:$M$73,2,FALSE)),0,(VLOOKUP($D84,'2.사회적인구 행정구역별 집계'!$C$6:$M$73,8,FALSE)-VLOOKUP($D84,'2.사회적인구 행정구역별 집계'!$C$6:$M$73,3,FALSE)))</f>
        <v>0</v>
      </c>
      <c r="Q84" s="114">
        <f>IF(ISERROR(VLOOKUP($D84,'2.사회적인구 행정구역별 집계'!$C$6:$M$73,2,FALSE)),0,(VLOOKUP($D84,'2.사회적인구 행정구역별 집계'!$C$6:$M$73,9,FALSE)-VLOOKUP($D84,'2.사회적인구 행정구역별 집계'!$C$6:$M$73,4,FALSE)))</f>
        <v>0</v>
      </c>
      <c r="R84" s="114">
        <f>IF(ISERROR(VLOOKUP($D84,'2.사회적인구 행정구역별 집계'!$C$6:$M$73,2,FALSE)),0,(VLOOKUP($D84,'2.사회적인구 행정구역별 집계'!$C$6:$M$73,10,FALSE)-VLOOKUP($D84,'2.사회적인구 행정구역별 집계'!$C$6:$M$73,5,FALSE)))</f>
        <v>0</v>
      </c>
      <c r="S84" s="114">
        <f>IF(ISERROR(VLOOKUP($D84,'2.사회적인구 행정구역별 집계'!$C$6:$M$73,2,FALSE)),0,(VLOOKUP($D84,'2.사회적인구 행정구역별 집계'!$C$6:$M$73,11,FALSE)-VLOOKUP($D84,'2.사회적인구 행정구역별 집계'!$C$6:$M$73,6,FALSE)))</f>
        <v>0</v>
      </c>
      <c r="T84" s="160">
        <f t="shared" si="15"/>
        <v>200</v>
      </c>
      <c r="U84" s="160">
        <f t="shared" si="16"/>
        <v>197</v>
      </c>
      <c r="V84" s="160">
        <f t="shared" si="17"/>
        <v>196</v>
      </c>
      <c r="W84" s="160">
        <f t="shared" si="18"/>
        <v>200</v>
      </c>
      <c r="X84" s="160">
        <f t="shared" si="19"/>
        <v>204</v>
      </c>
    </row>
    <row r="85" spans="1:24" ht="15.95" customHeight="1">
      <c r="A85" s="282"/>
      <c r="B85" s="230"/>
      <c r="C85" s="103" t="s">
        <v>738</v>
      </c>
      <c r="D85" s="106" t="s">
        <v>740</v>
      </c>
      <c r="E85" s="160">
        <f>VLOOKUP($D85,'[7]급수계통별장래인구(출x)'!$C$5:$I$491,2,FALSE)</f>
        <v>91</v>
      </c>
      <c r="F85" s="160">
        <f>VLOOKUP($D85,'[7]급수계통별장래인구(출x)'!$C$5:$I$491,4,FALSE)</f>
        <v>92</v>
      </c>
      <c r="G85" s="160">
        <f>VLOOKUP($D85,'[7]급수계통별장래인구(출x)'!$C$5:$I$491,5,FALSE)</f>
        <v>94</v>
      </c>
      <c r="H85" s="160">
        <f>VLOOKUP($D85,'[7]급수계통별장래인구(출x)'!$C$5:$I$491,6,FALSE)</f>
        <v>96</v>
      </c>
      <c r="I85" s="160">
        <f>VLOOKUP($D85,'[7]급수계통별장래인구(출x)'!$C$5:$I$491,7,FALSE)</f>
        <v>98</v>
      </c>
      <c r="J85" s="114">
        <f>ROUND(O$5*'[7]급수계통별장래인구(출x)'!$E83,0)</f>
        <v>0</v>
      </c>
      <c r="K85" s="114">
        <f>ROUND(P$5*'[7]급수계통별장래인구(출x)'!$E83,0)</f>
        <v>2</v>
      </c>
      <c r="L85" s="114">
        <f>ROUND(Q$5*'[7]급수계통별장래인구(출x)'!$E83,0)</f>
        <v>5</v>
      </c>
      <c r="M85" s="114">
        <f>ROUND(R$5*'[7]급수계통별장래인구(출x)'!$E83,0)</f>
        <v>5</v>
      </c>
      <c r="N85" s="114">
        <f>ROUND(S$5*'[7]급수계통별장래인구(출x)'!$E83,0)</f>
        <v>5</v>
      </c>
      <c r="O85" s="114">
        <f>IF(ISERROR((VLOOKUP($D85,'2.사회적인구 행정구역별 집계'!$C$6:$M$73,7,FALSE)-VLOOKUP($D85,'2.사회적인구 행정구역별 집계'!$C$6:$M$73,2,FALSE))),0,(VLOOKUP($D85,'2.사회적인구 행정구역별 집계'!$C$6:$M$73,7,FALSE)-VLOOKUP($D85,'2.사회적인구 행정구역별 집계'!$C$6:$M$73,2,FALSE)))</f>
        <v>0</v>
      </c>
      <c r="P85" s="114">
        <f>IF(ISERROR(VLOOKUP($D85,'2.사회적인구 행정구역별 집계'!$C$6:$M$73,2,FALSE)),0,(VLOOKUP($D85,'2.사회적인구 행정구역별 집계'!$C$6:$M$73,8,FALSE)-VLOOKUP($D85,'2.사회적인구 행정구역별 집계'!$C$6:$M$73,3,FALSE)))</f>
        <v>0</v>
      </c>
      <c r="Q85" s="114">
        <f>IF(ISERROR(VLOOKUP($D85,'2.사회적인구 행정구역별 집계'!$C$6:$M$73,2,FALSE)),0,(VLOOKUP($D85,'2.사회적인구 행정구역별 집계'!$C$6:$M$73,9,FALSE)-VLOOKUP($D85,'2.사회적인구 행정구역별 집계'!$C$6:$M$73,4,FALSE)))</f>
        <v>0</v>
      </c>
      <c r="R85" s="114">
        <f>IF(ISERROR(VLOOKUP($D85,'2.사회적인구 행정구역별 집계'!$C$6:$M$73,2,FALSE)),0,(VLOOKUP($D85,'2.사회적인구 행정구역별 집계'!$C$6:$M$73,10,FALSE)-VLOOKUP($D85,'2.사회적인구 행정구역별 집계'!$C$6:$M$73,5,FALSE)))</f>
        <v>0</v>
      </c>
      <c r="S85" s="114">
        <f>IF(ISERROR(VLOOKUP($D85,'2.사회적인구 행정구역별 집계'!$C$6:$M$73,2,FALSE)),0,(VLOOKUP($D85,'2.사회적인구 행정구역별 집계'!$C$6:$M$73,11,FALSE)-VLOOKUP($D85,'2.사회적인구 행정구역별 집계'!$C$6:$M$73,6,FALSE)))</f>
        <v>0</v>
      </c>
      <c r="T85" s="160">
        <f t="shared" si="15"/>
        <v>91</v>
      </c>
      <c r="U85" s="160">
        <f t="shared" si="16"/>
        <v>90</v>
      </c>
      <c r="V85" s="160">
        <f t="shared" si="17"/>
        <v>89</v>
      </c>
      <c r="W85" s="160">
        <f t="shared" si="18"/>
        <v>91</v>
      </c>
      <c r="X85" s="160">
        <f t="shared" si="19"/>
        <v>93</v>
      </c>
    </row>
    <row r="86" spans="1:24" ht="15.95" customHeight="1">
      <c r="A86" s="282"/>
      <c r="B86" s="230"/>
      <c r="C86" s="103" t="s">
        <v>738</v>
      </c>
      <c r="D86" s="106" t="s">
        <v>741</v>
      </c>
      <c r="E86" s="160">
        <f>VLOOKUP($D86,'[7]급수계통별장래인구(출x)'!$C$5:$I$491,2,FALSE)</f>
        <v>133</v>
      </c>
      <c r="F86" s="160">
        <f>VLOOKUP($D86,'[7]급수계통별장래인구(출x)'!$C$5:$I$491,4,FALSE)</f>
        <v>135</v>
      </c>
      <c r="G86" s="160">
        <f>VLOOKUP($D86,'[7]급수계통별장래인구(출x)'!$C$5:$I$491,5,FALSE)</f>
        <v>137</v>
      </c>
      <c r="H86" s="160">
        <f>VLOOKUP($D86,'[7]급수계통별장래인구(출x)'!$C$5:$I$491,6,FALSE)</f>
        <v>140</v>
      </c>
      <c r="I86" s="160">
        <f>VLOOKUP($D86,'[7]급수계통별장래인구(출x)'!$C$5:$I$491,7,FALSE)</f>
        <v>143</v>
      </c>
      <c r="J86" s="114">
        <f>ROUND(O$5*'[7]급수계통별장래인구(출x)'!$E84,0)</f>
        <v>0</v>
      </c>
      <c r="K86" s="114">
        <f>ROUND(P$5*'[7]급수계통별장래인구(출x)'!$E84,0)</f>
        <v>3</v>
      </c>
      <c r="L86" s="114">
        <f>ROUND(Q$5*'[7]급수계통별장래인구(출x)'!$E84,0)</f>
        <v>8</v>
      </c>
      <c r="M86" s="114">
        <f>ROUND(R$5*'[7]급수계통별장래인구(출x)'!$E84,0)</f>
        <v>8</v>
      </c>
      <c r="N86" s="114">
        <f>ROUND(S$5*'[7]급수계통별장래인구(출x)'!$E84,0)</f>
        <v>8</v>
      </c>
      <c r="O86" s="114">
        <f>IF(ISERROR((VLOOKUP($D86,'2.사회적인구 행정구역별 집계'!$C$6:$M$73,7,FALSE)-VLOOKUP($D86,'2.사회적인구 행정구역별 집계'!$C$6:$M$73,2,FALSE))),0,(VLOOKUP($D86,'2.사회적인구 행정구역별 집계'!$C$6:$M$73,7,FALSE)-VLOOKUP($D86,'2.사회적인구 행정구역별 집계'!$C$6:$M$73,2,FALSE)))</f>
        <v>0</v>
      </c>
      <c r="P86" s="114">
        <f>IF(ISERROR(VLOOKUP($D86,'2.사회적인구 행정구역별 집계'!$C$6:$M$73,2,FALSE)),0,(VLOOKUP($D86,'2.사회적인구 행정구역별 집계'!$C$6:$M$73,8,FALSE)-VLOOKUP($D86,'2.사회적인구 행정구역별 집계'!$C$6:$M$73,3,FALSE)))</f>
        <v>0</v>
      </c>
      <c r="Q86" s="114">
        <f>IF(ISERROR(VLOOKUP($D86,'2.사회적인구 행정구역별 집계'!$C$6:$M$73,2,FALSE)),0,(VLOOKUP($D86,'2.사회적인구 행정구역별 집계'!$C$6:$M$73,9,FALSE)-VLOOKUP($D86,'2.사회적인구 행정구역별 집계'!$C$6:$M$73,4,FALSE)))</f>
        <v>0</v>
      </c>
      <c r="R86" s="114">
        <f>IF(ISERROR(VLOOKUP($D86,'2.사회적인구 행정구역별 집계'!$C$6:$M$73,2,FALSE)),0,(VLOOKUP($D86,'2.사회적인구 행정구역별 집계'!$C$6:$M$73,10,FALSE)-VLOOKUP($D86,'2.사회적인구 행정구역별 집계'!$C$6:$M$73,5,FALSE)))</f>
        <v>0</v>
      </c>
      <c r="S86" s="114">
        <f>IF(ISERROR(VLOOKUP($D86,'2.사회적인구 행정구역별 집계'!$C$6:$M$73,2,FALSE)),0,(VLOOKUP($D86,'2.사회적인구 행정구역별 집계'!$C$6:$M$73,11,FALSE)-VLOOKUP($D86,'2.사회적인구 행정구역별 집계'!$C$6:$M$73,6,FALSE)))</f>
        <v>0</v>
      </c>
      <c r="T86" s="160">
        <f t="shared" si="15"/>
        <v>133</v>
      </c>
      <c r="U86" s="160">
        <f t="shared" si="16"/>
        <v>132</v>
      </c>
      <c r="V86" s="160">
        <f t="shared" si="17"/>
        <v>129</v>
      </c>
      <c r="W86" s="160">
        <f t="shared" si="18"/>
        <v>132</v>
      </c>
      <c r="X86" s="160">
        <f t="shared" si="19"/>
        <v>135</v>
      </c>
    </row>
    <row r="87" spans="1:24" ht="15.95" customHeight="1">
      <c r="A87" s="282"/>
      <c r="B87" s="230"/>
      <c r="C87" s="103" t="s">
        <v>742</v>
      </c>
      <c r="D87" s="106" t="s">
        <v>743</v>
      </c>
      <c r="E87" s="160">
        <f>VLOOKUP($D87,'[7]급수계통별장래인구(출x)'!$C$5:$I$491,2,FALSE)</f>
        <v>113</v>
      </c>
      <c r="F87" s="160">
        <f>VLOOKUP($D87,'[7]급수계통별장래인구(출x)'!$C$5:$I$491,4,FALSE)</f>
        <v>114</v>
      </c>
      <c r="G87" s="160">
        <f>VLOOKUP($D87,'[7]급수계통별장래인구(출x)'!$C$5:$I$491,5,FALSE)</f>
        <v>117</v>
      </c>
      <c r="H87" s="160">
        <f>VLOOKUP($D87,'[7]급수계통별장래인구(출x)'!$C$5:$I$491,6,FALSE)</f>
        <v>119</v>
      </c>
      <c r="I87" s="160">
        <f>VLOOKUP($D87,'[7]급수계통별장래인구(출x)'!$C$5:$I$491,7,FALSE)</f>
        <v>121</v>
      </c>
      <c r="J87" s="114">
        <f>ROUND(O$5*'[7]급수계통별장래인구(출x)'!$E85,0)</f>
        <v>0</v>
      </c>
      <c r="K87" s="114">
        <f>ROUND(P$5*'[7]급수계통별장래인구(출x)'!$E85,0)</f>
        <v>3</v>
      </c>
      <c r="L87" s="114">
        <f>ROUND(Q$5*'[7]급수계통별장래인구(출x)'!$E85,0)</f>
        <v>6</v>
      </c>
      <c r="M87" s="114">
        <f>ROUND(R$5*'[7]급수계통별장래인구(출x)'!$E85,0)</f>
        <v>6</v>
      </c>
      <c r="N87" s="114">
        <f>ROUND(S$5*'[7]급수계통별장래인구(출x)'!$E85,0)</f>
        <v>6</v>
      </c>
      <c r="O87" s="114">
        <f>IF(ISERROR((VLOOKUP($D87,'2.사회적인구 행정구역별 집계'!$C$6:$M$73,7,FALSE)-VLOOKUP($D87,'2.사회적인구 행정구역별 집계'!$C$6:$M$73,2,FALSE))),0,(VLOOKUP($D87,'2.사회적인구 행정구역별 집계'!$C$6:$M$73,7,FALSE)-VLOOKUP($D87,'2.사회적인구 행정구역별 집계'!$C$6:$M$73,2,FALSE)))</f>
        <v>0</v>
      </c>
      <c r="P87" s="114">
        <f>IF(ISERROR(VLOOKUP($D87,'2.사회적인구 행정구역별 집계'!$C$6:$M$73,2,FALSE)),0,(VLOOKUP($D87,'2.사회적인구 행정구역별 집계'!$C$6:$M$73,8,FALSE)-VLOOKUP($D87,'2.사회적인구 행정구역별 집계'!$C$6:$M$73,3,FALSE)))</f>
        <v>0</v>
      </c>
      <c r="Q87" s="114">
        <f>IF(ISERROR(VLOOKUP($D87,'2.사회적인구 행정구역별 집계'!$C$6:$M$73,2,FALSE)),0,(VLOOKUP($D87,'2.사회적인구 행정구역별 집계'!$C$6:$M$73,9,FALSE)-VLOOKUP($D87,'2.사회적인구 행정구역별 집계'!$C$6:$M$73,4,FALSE)))</f>
        <v>0</v>
      </c>
      <c r="R87" s="114">
        <f>IF(ISERROR(VLOOKUP($D87,'2.사회적인구 행정구역별 집계'!$C$6:$M$73,2,FALSE)),0,(VLOOKUP($D87,'2.사회적인구 행정구역별 집계'!$C$6:$M$73,10,FALSE)-VLOOKUP($D87,'2.사회적인구 행정구역별 집계'!$C$6:$M$73,5,FALSE)))</f>
        <v>0</v>
      </c>
      <c r="S87" s="114">
        <f>IF(ISERROR(VLOOKUP($D87,'2.사회적인구 행정구역별 집계'!$C$6:$M$73,2,FALSE)),0,(VLOOKUP($D87,'2.사회적인구 행정구역별 집계'!$C$6:$M$73,11,FALSE)-VLOOKUP($D87,'2.사회적인구 행정구역별 집계'!$C$6:$M$73,6,FALSE)))</f>
        <v>0</v>
      </c>
      <c r="T87" s="160">
        <f t="shared" si="15"/>
        <v>113</v>
      </c>
      <c r="U87" s="160">
        <f t="shared" si="16"/>
        <v>111</v>
      </c>
      <c r="V87" s="160">
        <f t="shared" si="17"/>
        <v>111</v>
      </c>
      <c r="W87" s="160">
        <f t="shared" si="18"/>
        <v>113</v>
      </c>
      <c r="X87" s="160">
        <f t="shared" si="19"/>
        <v>115</v>
      </c>
    </row>
    <row r="88" spans="1:24" ht="15.95" customHeight="1">
      <c r="A88" s="282"/>
      <c r="B88" s="230"/>
      <c r="C88" s="103" t="s">
        <v>742</v>
      </c>
      <c r="D88" s="106" t="s">
        <v>744</v>
      </c>
      <c r="E88" s="160">
        <f>VLOOKUP($D88,'[7]급수계통별장래인구(출x)'!$C$5:$I$491,2,FALSE)</f>
        <v>90</v>
      </c>
      <c r="F88" s="160">
        <f>VLOOKUP($D88,'[7]급수계통별장래인구(출x)'!$C$5:$I$491,4,FALSE)</f>
        <v>91</v>
      </c>
      <c r="G88" s="160">
        <f>VLOOKUP($D88,'[7]급수계통별장래인구(출x)'!$C$5:$I$491,5,FALSE)</f>
        <v>93</v>
      </c>
      <c r="H88" s="160">
        <f>VLOOKUP($D88,'[7]급수계통별장래인구(출x)'!$C$5:$I$491,6,FALSE)</f>
        <v>95</v>
      </c>
      <c r="I88" s="160">
        <f>VLOOKUP($D88,'[7]급수계통별장래인구(출x)'!$C$5:$I$491,7,FALSE)</f>
        <v>97</v>
      </c>
      <c r="J88" s="114">
        <f>ROUND(O$5*'[7]급수계통별장래인구(출x)'!$E86,0)</f>
        <v>0</v>
      </c>
      <c r="K88" s="114">
        <f>ROUND(P$5*'[7]급수계통별장래인구(출x)'!$E86,0)</f>
        <v>2</v>
      </c>
      <c r="L88" s="114">
        <f>ROUND(Q$5*'[7]급수계통별장래인구(출x)'!$E86,0)</f>
        <v>5</v>
      </c>
      <c r="M88" s="114">
        <f>ROUND(R$5*'[7]급수계통별장래인구(출x)'!$E86,0)</f>
        <v>5</v>
      </c>
      <c r="N88" s="114">
        <f>ROUND(S$5*'[7]급수계통별장래인구(출x)'!$E86,0)</f>
        <v>5</v>
      </c>
      <c r="O88" s="114">
        <f>IF(ISERROR((VLOOKUP($D88,'2.사회적인구 행정구역별 집계'!$C$6:$M$73,7,FALSE)-VLOOKUP($D88,'2.사회적인구 행정구역별 집계'!$C$6:$M$73,2,FALSE))),0,(VLOOKUP($D88,'2.사회적인구 행정구역별 집계'!$C$6:$M$73,7,FALSE)-VLOOKUP($D88,'2.사회적인구 행정구역별 집계'!$C$6:$M$73,2,FALSE)))</f>
        <v>0</v>
      </c>
      <c r="P88" s="114">
        <f>IF(ISERROR(VLOOKUP($D88,'2.사회적인구 행정구역별 집계'!$C$6:$M$73,2,FALSE)),0,(VLOOKUP($D88,'2.사회적인구 행정구역별 집계'!$C$6:$M$73,8,FALSE)-VLOOKUP($D88,'2.사회적인구 행정구역별 집계'!$C$6:$M$73,3,FALSE)))</f>
        <v>0</v>
      </c>
      <c r="Q88" s="114">
        <f>IF(ISERROR(VLOOKUP($D88,'2.사회적인구 행정구역별 집계'!$C$6:$M$73,2,FALSE)),0,(VLOOKUP($D88,'2.사회적인구 행정구역별 집계'!$C$6:$M$73,9,FALSE)-VLOOKUP($D88,'2.사회적인구 행정구역별 집계'!$C$6:$M$73,4,FALSE)))</f>
        <v>0</v>
      </c>
      <c r="R88" s="114">
        <f>IF(ISERROR(VLOOKUP($D88,'2.사회적인구 행정구역별 집계'!$C$6:$M$73,2,FALSE)),0,(VLOOKUP($D88,'2.사회적인구 행정구역별 집계'!$C$6:$M$73,10,FALSE)-VLOOKUP($D88,'2.사회적인구 행정구역별 집계'!$C$6:$M$73,5,FALSE)))</f>
        <v>0</v>
      </c>
      <c r="S88" s="114">
        <f>IF(ISERROR(VLOOKUP($D88,'2.사회적인구 행정구역별 집계'!$C$6:$M$73,2,FALSE)),0,(VLOOKUP($D88,'2.사회적인구 행정구역별 집계'!$C$6:$M$73,11,FALSE)-VLOOKUP($D88,'2.사회적인구 행정구역별 집계'!$C$6:$M$73,6,FALSE)))</f>
        <v>0</v>
      </c>
      <c r="T88" s="160">
        <f t="shared" si="15"/>
        <v>90</v>
      </c>
      <c r="U88" s="160">
        <f t="shared" si="16"/>
        <v>89</v>
      </c>
      <c r="V88" s="160">
        <f t="shared" si="17"/>
        <v>88</v>
      </c>
      <c r="W88" s="160">
        <f t="shared" si="18"/>
        <v>90</v>
      </c>
      <c r="X88" s="160">
        <f t="shared" si="19"/>
        <v>92</v>
      </c>
    </row>
    <row r="89" spans="1:24" ht="15.95" customHeight="1">
      <c r="A89" s="282"/>
      <c r="B89" s="230"/>
      <c r="C89" s="103" t="s">
        <v>742</v>
      </c>
      <c r="D89" s="106" t="s">
        <v>745</v>
      </c>
      <c r="E89" s="160">
        <f>VLOOKUP($D89,'[7]급수계통별장래인구(출x)'!$C$5:$I$491,2,FALSE)</f>
        <v>152</v>
      </c>
      <c r="F89" s="160">
        <f>VLOOKUP($D89,'[7]급수계통별장래인구(출x)'!$C$5:$I$491,4,FALSE)</f>
        <v>154</v>
      </c>
      <c r="G89" s="160">
        <f>VLOOKUP($D89,'[7]급수계통별장래인구(출x)'!$C$5:$I$491,5,FALSE)</f>
        <v>157</v>
      </c>
      <c r="H89" s="160">
        <f>VLOOKUP($D89,'[7]급수계통별장래인구(출x)'!$C$5:$I$491,6,FALSE)</f>
        <v>161</v>
      </c>
      <c r="I89" s="160">
        <f>VLOOKUP($D89,'[7]급수계통별장래인구(출x)'!$C$5:$I$491,7,FALSE)</f>
        <v>163</v>
      </c>
      <c r="J89" s="114">
        <f>ROUND(O$5*'[7]급수계통별장래인구(출x)'!$E87,0)</f>
        <v>0</v>
      </c>
      <c r="K89" s="114">
        <f>ROUND(P$5*'[7]급수계통별장래인구(출x)'!$E87,0)</f>
        <v>4</v>
      </c>
      <c r="L89" s="114">
        <f>ROUND(Q$5*'[7]급수계통별장래인구(출x)'!$E87,0)</f>
        <v>9</v>
      </c>
      <c r="M89" s="114">
        <f>ROUND(R$5*'[7]급수계통별장래인구(출x)'!$E87,0)</f>
        <v>9</v>
      </c>
      <c r="N89" s="114">
        <f>ROUND(S$5*'[7]급수계통별장래인구(출x)'!$E87,0)</f>
        <v>9</v>
      </c>
      <c r="O89" s="114">
        <f>IF(ISERROR((VLOOKUP($D89,'2.사회적인구 행정구역별 집계'!$C$6:$M$73,7,FALSE)-VLOOKUP($D89,'2.사회적인구 행정구역별 집계'!$C$6:$M$73,2,FALSE))),0,(VLOOKUP($D89,'2.사회적인구 행정구역별 집계'!$C$6:$M$73,7,FALSE)-VLOOKUP($D89,'2.사회적인구 행정구역별 집계'!$C$6:$M$73,2,FALSE)))</f>
        <v>0</v>
      </c>
      <c r="P89" s="114">
        <f>IF(ISERROR(VLOOKUP($D89,'2.사회적인구 행정구역별 집계'!$C$6:$M$73,2,FALSE)),0,(VLOOKUP($D89,'2.사회적인구 행정구역별 집계'!$C$6:$M$73,8,FALSE)-VLOOKUP($D89,'2.사회적인구 행정구역별 집계'!$C$6:$M$73,3,FALSE)))</f>
        <v>0</v>
      </c>
      <c r="Q89" s="114">
        <f>IF(ISERROR(VLOOKUP($D89,'2.사회적인구 행정구역별 집계'!$C$6:$M$73,2,FALSE)),0,(VLOOKUP($D89,'2.사회적인구 행정구역별 집계'!$C$6:$M$73,9,FALSE)-VLOOKUP($D89,'2.사회적인구 행정구역별 집계'!$C$6:$M$73,4,FALSE)))</f>
        <v>0</v>
      </c>
      <c r="R89" s="114">
        <f>IF(ISERROR(VLOOKUP($D89,'2.사회적인구 행정구역별 집계'!$C$6:$M$73,2,FALSE)),0,(VLOOKUP($D89,'2.사회적인구 행정구역별 집계'!$C$6:$M$73,10,FALSE)-VLOOKUP($D89,'2.사회적인구 행정구역별 집계'!$C$6:$M$73,5,FALSE)))</f>
        <v>0</v>
      </c>
      <c r="S89" s="114">
        <f>IF(ISERROR(VLOOKUP($D89,'2.사회적인구 행정구역별 집계'!$C$6:$M$73,2,FALSE)),0,(VLOOKUP($D89,'2.사회적인구 행정구역별 집계'!$C$6:$M$73,11,FALSE)-VLOOKUP($D89,'2.사회적인구 행정구역별 집계'!$C$6:$M$73,6,FALSE)))</f>
        <v>0</v>
      </c>
      <c r="T89" s="160">
        <f t="shared" si="15"/>
        <v>152</v>
      </c>
      <c r="U89" s="160">
        <f t="shared" si="16"/>
        <v>150</v>
      </c>
      <c r="V89" s="160">
        <f t="shared" si="17"/>
        <v>148</v>
      </c>
      <c r="W89" s="160">
        <f t="shared" si="18"/>
        <v>152</v>
      </c>
      <c r="X89" s="160">
        <f t="shared" si="19"/>
        <v>154</v>
      </c>
    </row>
    <row r="90" spans="1:24" ht="15.95" customHeight="1">
      <c r="A90" s="282"/>
      <c r="B90" s="230"/>
      <c r="C90" s="103" t="s">
        <v>742</v>
      </c>
      <c r="D90" s="106" t="s">
        <v>746</v>
      </c>
      <c r="E90" s="160">
        <f>VLOOKUP($D90,'[7]급수계통별장래인구(출x)'!$C$5:$I$491,2,FALSE)</f>
        <v>119</v>
      </c>
      <c r="F90" s="160">
        <f>VLOOKUP($D90,'[7]급수계통별장래인구(출x)'!$C$5:$I$491,4,FALSE)</f>
        <v>120</v>
      </c>
      <c r="G90" s="160">
        <f>VLOOKUP($D90,'[7]급수계통별장래인구(출x)'!$C$5:$I$491,5,FALSE)</f>
        <v>123</v>
      </c>
      <c r="H90" s="160">
        <f>VLOOKUP($D90,'[7]급수계통별장래인구(출x)'!$C$5:$I$491,6,FALSE)</f>
        <v>126</v>
      </c>
      <c r="I90" s="160">
        <f>VLOOKUP($D90,'[7]급수계통별장래인구(출x)'!$C$5:$I$491,7,FALSE)</f>
        <v>128</v>
      </c>
      <c r="J90" s="114">
        <f>ROUND(O$5*'[7]급수계통별장래인구(출x)'!$E88,0)</f>
        <v>0</v>
      </c>
      <c r="K90" s="114">
        <f>ROUND(P$5*'[7]급수계통별장래인구(출x)'!$E88,0)</f>
        <v>3</v>
      </c>
      <c r="L90" s="114">
        <f>ROUND(Q$5*'[7]급수계통별장래인구(출x)'!$E88,0)</f>
        <v>7</v>
      </c>
      <c r="M90" s="114">
        <f>ROUND(R$5*'[7]급수계통별장래인구(출x)'!$E88,0)</f>
        <v>7</v>
      </c>
      <c r="N90" s="114">
        <f>ROUND(S$5*'[7]급수계통별장래인구(출x)'!$E88,0)</f>
        <v>7</v>
      </c>
      <c r="O90" s="114">
        <f>IF(ISERROR((VLOOKUP($D90,'2.사회적인구 행정구역별 집계'!$C$6:$M$73,7,FALSE)-VLOOKUP($D90,'2.사회적인구 행정구역별 집계'!$C$6:$M$73,2,FALSE))),0,(VLOOKUP($D90,'2.사회적인구 행정구역별 집계'!$C$6:$M$73,7,FALSE)-VLOOKUP($D90,'2.사회적인구 행정구역별 집계'!$C$6:$M$73,2,FALSE)))</f>
        <v>0</v>
      </c>
      <c r="P90" s="114">
        <f>IF(ISERROR(VLOOKUP($D90,'2.사회적인구 행정구역별 집계'!$C$6:$M$73,2,FALSE)),0,(VLOOKUP($D90,'2.사회적인구 행정구역별 집계'!$C$6:$M$73,8,FALSE)-VLOOKUP($D90,'2.사회적인구 행정구역별 집계'!$C$6:$M$73,3,FALSE)))</f>
        <v>0</v>
      </c>
      <c r="Q90" s="114">
        <f>IF(ISERROR(VLOOKUP($D90,'2.사회적인구 행정구역별 집계'!$C$6:$M$73,2,FALSE)),0,(VLOOKUP($D90,'2.사회적인구 행정구역별 집계'!$C$6:$M$73,9,FALSE)-VLOOKUP($D90,'2.사회적인구 행정구역별 집계'!$C$6:$M$73,4,FALSE)))</f>
        <v>0</v>
      </c>
      <c r="R90" s="114">
        <f>IF(ISERROR(VLOOKUP($D90,'2.사회적인구 행정구역별 집계'!$C$6:$M$73,2,FALSE)),0,(VLOOKUP($D90,'2.사회적인구 행정구역별 집계'!$C$6:$M$73,10,FALSE)-VLOOKUP($D90,'2.사회적인구 행정구역별 집계'!$C$6:$M$73,5,FALSE)))</f>
        <v>0</v>
      </c>
      <c r="S90" s="114">
        <f>IF(ISERROR(VLOOKUP($D90,'2.사회적인구 행정구역별 집계'!$C$6:$M$73,2,FALSE)),0,(VLOOKUP($D90,'2.사회적인구 행정구역별 집계'!$C$6:$M$73,11,FALSE)-VLOOKUP($D90,'2.사회적인구 행정구역별 집계'!$C$6:$M$73,6,FALSE)))</f>
        <v>0</v>
      </c>
      <c r="T90" s="160">
        <f t="shared" si="15"/>
        <v>119</v>
      </c>
      <c r="U90" s="160">
        <f t="shared" si="16"/>
        <v>117</v>
      </c>
      <c r="V90" s="160">
        <f t="shared" si="17"/>
        <v>116</v>
      </c>
      <c r="W90" s="160">
        <f t="shared" si="18"/>
        <v>119</v>
      </c>
      <c r="X90" s="160">
        <f t="shared" si="19"/>
        <v>121</v>
      </c>
    </row>
    <row r="91" spans="1:24" ht="15.95" customHeight="1">
      <c r="A91" s="282"/>
      <c r="B91" s="230" t="s">
        <v>747</v>
      </c>
      <c r="C91" s="103" t="s">
        <v>748</v>
      </c>
      <c r="D91" s="106" t="s">
        <v>749</v>
      </c>
      <c r="E91" s="160">
        <f>VLOOKUP($D91,'[7]급수계통별장래인구(출x)'!$C$5:$I$491,2,FALSE)</f>
        <v>196</v>
      </c>
      <c r="F91" s="160">
        <f>VLOOKUP($D91,'[7]급수계통별장래인구(출x)'!$C$5:$I$491,4,FALSE)</f>
        <v>198</v>
      </c>
      <c r="G91" s="160">
        <f>VLOOKUP($D91,'[7]급수계통별장래인구(출x)'!$C$5:$I$491,5,FALSE)</f>
        <v>202</v>
      </c>
      <c r="H91" s="160">
        <f>VLOOKUP($D91,'[7]급수계통별장래인구(출x)'!$C$5:$I$491,6,FALSE)</f>
        <v>207</v>
      </c>
      <c r="I91" s="160">
        <f>VLOOKUP($D91,'[7]급수계통별장래인구(출x)'!$C$5:$I$491,7,FALSE)</f>
        <v>211</v>
      </c>
      <c r="J91" s="114">
        <f>ROUND(O$5*'[7]급수계통별장래인구(출x)'!$E89,0)</f>
        <v>0</v>
      </c>
      <c r="K91" s="114">
        <f>ROUND(P$5*'[7]급수계통별장래인구(출x)'!$E89,0)</f>
        <v>5</v>
      </c>
      <c r="L91" s="114">
        <f>ROUND(Q$5*'[7]급수계통별장래인구(출x)'!$E89,0)</f>
        <v>11</v>
      </c>
      <c r="M91" s="114">
        <f>ROUND(R$5*'[7]급수계통별장래인구(출x)'!$E89,0)</f>
        <v>11</v>
      </c>
      <c r="N91" s="114">
        <f>ROUND(S$5*'[7]급수계통별장래인구(출x)'!$E89,0)</f>
        <v>11</v>
      </c>
      <c r="O91" s="114">
        <f>IF(ISERROR((VLOOKUP($D91,'2.사회적인구 행정구역별 집계'!$C$6:$M$73,7,FALSE)-VLOOKUP($D91,'2.사회적인구 행정구역별 집계'!$C$6:$M$73,2,FALSE))),0,(VLOOKUP($D91,'2.사회적인구 행정구역별 집계'!$C$6:$M$73,7,FALSE)-VLOOKUP($D91,'2.사회적인구 행정구역별 집계'!$C$6:$M$73,2,FALSE)))</f>
        <v>0</v>
      </c>
      <c r="P91" s="114">
        <f>IF(ISERROR(VLOOKUP($D91,'2.사회적인구 행정구역별 집계'!$C$6:$M$73,2,FALSE)),0,(VLOOKUP($D91,'2.사회적인구 행정구역별 집계'!$C$6:$M$73,8,FALSE)-VLOOKUP($D91,'2.사회적인구 행정구역별 집계'!$C$6:$M$73,3,FALSE)))</f>
        <v>0</v>
      </c>
      <c r="Q91" s="114">
        <f>IF(ISERROR(VLOOKUP($D91,'2.사회적인구 행정구역별 집계'!$C$6:$M$73,2,FALSE)),0,(VLOOKUP($D91,'2.사회적인구 행정구역별 집계'!$C$6:$M$73,9,FALSE)-VLOOKUP($D91,'2.사회적인구 행정구역별 집계'!$C$6:$M$73,4,FALSE)))</f>
        <v>0</v>
      </c>
      <c r="R91" s="114">
        <f>IF(ISERROR(VLOOKUP($D91,'2.사회적인구 행정구역별 집계'!$C$6:$M$73,2,FALSE)),0,(VLOOKUP($D91,'2.사회적인구 행정구역별 집계'!$C$6:$M$73,10,FALSE)-VLOOKUP($D91,'2.사회적인구 행정구역별 집계'!$C$6:$M$73,5,FALSE)))</f>
        <v>0</v>
      </c>
      <c r="S91" s="114">
        <f>IF(ISERROR(VLOOKUP($D91,'2.사회적인구 행정구역별 집계'!$C$6:$M$73,2,FALSE)),0,(VLOOKUP($D91,'2.사회적인구 행정구역별 집계'!$C$6:$M$73,11,FALSE)-VLOOKUP($D91,'2.사회적인구 행정구역별 집계'!$C$6:$M$73,6,FALSE)))</f>
        <v>0</v>
      </c>
      <c r="T91" s="160">
        <f t="shared" si="15"/>
        <v>196</v>
      </c>
      <c r="U91" s="160">
        <f t="shared" si="16"/>
        <v>193</v>
      </c>
      <c r="V91" s="160">
        <f t="shared" si="17"/>
        <v>191</v>
      </c>
      <c r="W91" s="160">
        <f t="shared" si="18"/>
        <v>196</v>
      </c>
      <c r="X91" s="160">
        <f t="shared" si="19"/>
        <v>200</v>
      </c>
    </row>
    <row r="92" spans="1:24" ht="15.95" customHeight="1">
      <c r="A92" s="282"/>
      <c r="B92" s="230"/>
      <c r="C92" s="103" t="s">
        <v>748</v>
      </c>
      <c r="D92" s="106" t="s">
        <v>750</v>
      </c>
      <c r="E92" s="160">
        <f>VLOOKUP($D92,'[7]급수계통별장래인구(출x)'!$C$5:$I$491,2,FALSE)</f>
        <v>103</v>
      </c>
      <c r="F92" s="160">
        <f>VLOOKUP($D92,'[7]급수계통별장래인구(출x)'!$C$5:$I$491,4,FALSE)</f>
        <v>104</v>
      </c>
      <c r="G92" s="160">
        <f>VLOOKUP($D92,'[7]급수계통별장래인구(출x)'!$C$5:$I$491,5,FALSE)</f>
        <v>106</v>
      </c>
      <c r="H92" s="160">
        <f>VLOOKUP($D92,'[7]급수계통별장래인구(출x)'!$C$5:$I$491,6,FALSE)</f>
        <v>109</v>
      </c>
      <c r="I92" s="160">
        <f>VLOOKUP($D92,'[7]급수계통별장래인구(출x)'!$C$5:$I$491,7,FALSE)</f>
        <v>111</v>
      </c>
      <c r="J92" s="114">
        <f>ROUND(O$5*'[7]급수계통별장래인구(출x)'!$E90,0)</f>
        <v>0</v>
      </c>
      <c r="K92" s="114">
        <f>ROUND(P$5*'[7]급수계통별장래인구(출x)'!$E90,0)</f>
        <v>3</v>
      </c>
      <c r="L92" s="114">
        <f>ROUND(Q$5*'[7]급수계통별장래인구(출x)'!$E90,0)</f>
        <v>6</v>
      </c>
      <c r="M92" s="114">
        <f>ROUND(R$5*'[7]급수계통별장래인구(출x)'!$E90,0)</f>
        <v>6</v>
      </c>
      <c r="N92" s="114">
        <f>ROUND(S$5*'[7]급수계통별장래인구(출x)'!$E90,0)</f>
        <v>6</v>
      </c>
      <c r="O92" s="114">
        <f>IF(ISERROR((VLOOKUP($D92,'2.사회적인구 행정구역별 집계'!$C$6:$M$73,7,FALSE)-VLOOKUP($D92,'2.사회적인구 행정구역별 집계'!$C$6:$M$73,2,FALSE))),0,(VLOOKUP($D92,'2.사회적인구 행정구역별 집계'!$C$6:$M$73,7,FALSE)-VLOOKUP($D92,'2.사회적인구 행정구역별 집계'!$C$6:$M$73,2,FALSE)))</f>
        <v>0</v>
      </c>
      <c r="P92" s="114">
        <f>IF(ISERROR(VLOOKUP($D92,'2.사회적인구 행정구역별 집계'!$C$6:$M$73,2,FALSE)),0,(VLOOKUP($D92,'2.사회적인구 행정구역별 집계'!$C$6:$M$73,8,FALSE)-VLOOKUP($D92,'2.사회적인구 행정구역별 집계'!$C$6:$M$73,3,FALSE)))</f>
        <v>0</v>
      </c>
      <c r="Q92" s="114">
        <f>IF(ISERROR(VLOOKUP($D92,'2.사회적인구 행정구역별 집계'!$C$6:$M$73,2,FALSE)),0,(VLOOKUP($D92,'2.사회적인구 행정구역별 집계'!$C$6:$M$73,9,FALSE)-VLOOKUP($D92,'2.사회적인구 행정구역별 집계'!$C$6:$M$73,4,FALSE)))</f>
        <v>0</v>
      </c>
      <c r="R92" s="114">
        <f>IF(ISERROR(VLOOKUP($D92,'2.사회적인구 행정구역별 집계'!$C$6:$M$73,2,FALSE)),0,(VLOOKUP($D92,'2.사회적인구 행정구역별 집계'!$C$6:$M$73,10,FALSE)-VLOOKUP($D92,'2.사회적인구 행정구역별 집계'!$C$6:$M$73,5,FALSE)))</f>
        <v>0</v>
      </c>
      <c r="S92" s="114">
        <f>IF(ISERROR(VLOOKUP($D92,'2.사회적인구 행정구역별 집계'!$C$6:$M$73,2,FALSE)),0,(VLOOKUP($D92,'2.사회적인구 행정구역별 집계'!$C$6:$M$73,11,FALSE)-VLOOKUP($D92,'2.사회적인구 행정구역별 집계'!$C$6:$M$73,6,FALSE)))</f>
        <v>0</v>
      </c>
      <c r="T92" s="160">
        <f t="shared" si="15"/>
        <v>103</v>
      </c>
      <c r="U92" s="160">
        <f t="shared" si="16"/>
        <v>101</v>
      </c>
      <c r="V92" s="160">
        <f t="shared" si="17"/>
        <v>100</v>
      </c>
      <c r="W92" s="160">
        <f t="shared" si="18"/>
        <v>103</v>
      </c>
      <c r="X92" s="160">
        <f t="shared" si="19"/>
        <v>105</v>
      </c>
    </row>
    <row r="93" spans="1:24" ht="15.95" customHeight="1">
      <c r="A93" s="282"/>
      <c r="B93" s="230"/>
      <c r="C93" s="103" t="s">
        <v>748</v>
      </c>
      <c r="D93" s="106" t="s">
        <v>751</v>
      </c>
      <c r="E93" s="160">
        <f>VLOOKUP($D93,'[7]급수계통별장래인구(출x)'!$C$5:$I$491,2,FALSE)</f>
        <v>85</v>
      </c>
      <c r="F93" s="160">
        <f>VLOOKUP($D93,'[7]급수계통별장래인구(출x)'!$C$5:$I$491,4,FALSE)</f>
        <v>86</v>
      </c>
      <c r="G93" s="160">
        <f>VLOOKUP($D93,'[7]급수계통별장래인구(출x)'!$C$5:$I$491,5,FALSE)</f>
        <v>88</v>
      </c>
      <c r="H93" s="160">
        <f>VLOOKUP($D93,'[7]급수계통별장래인구(출x)'!$C$5:$I$491,6,FALSE)</f>
        <v>90</v>
      </c>
      <c r="I93" s="160">
        <f>VLOOKUP($D93,'[7]급수계통별장래인구(출x)'!$C$5:$I$491,7,FALSE)</f>
        <v>91</v>
      </c>
      <c r="J93" s="114">
        <f>ROUND(O$5*'[7]급수계통별장래인구(출x)'!$E91,0)</f>
        <v>0</v>
      </c>
      <c r="K93" s="114">
        <f>ROUND(P$5*'[7]급수계통별장래인구(출x)'!$E91,0)</f>
        <v>2</v>
      </c>
      <c r="L93" s="114">
        <f>ROUND(Q$5*'[7]급수계통별장래인구(출x)'!$E91,0)</f>
        <v>5</v>
      </c>
      <c r="M93" s="114">
        <f>ROUND(R$5*'[7]급수계통별장래인구(출x)'!$E91,0)</f>
        <v>5</v>
      </c>
      <c r="N93" s="114">
        <f>ROUND(S$5*'[7]급수계통별장래인구(출x)'!$E91,0)</f>
        <v>5</v>
      </c>
      <c r="O93" s="114">
        <f>IF(ISERROR((VLOOKUP($D93,'2.사회적인구 행정구역별 집계'!$C$6:$M$73,7,FALSE)-VLOOKUP($D93,'2.사회적인구 행정구역별 집계'!$C$6:$M$73,2,FALSE))),0,(VLOOKUP($D93,'2.사회적인구 행정구역별 집계'!$C$6:$M$73,7,FALSE)-VLOOKUP($D93,'2.사회적인구 행정구역별 집계'!$C$6:$M$73,2,FALSE)))</f>
        <v>0</v>
      </c>
      <c r="P93" s="114">
        <f>IF(ISERROR(VLOOKUP($D93,'2.사회적인구 행정구역별 집계'!$C$6:$M$73,2,FALSE)),0,(VLOOKUP($D93,'2.사회적인구 행정구역별 집계'!$C$6:$M$73,8,FALSE)-VLOOKUP($D93,'2.사회적인구 행정구역별 집계'!$C$6:$M$73,3,FALSE)))</f>
        <v>0</v>
      </c>
      <c r="Q93" s="114">
        <f>IF(ISERROR(VLOOKUP($D93,'2.사회적인구 행정구역별 집계'!$C$6:$M$73,2,FALSE)),0,(VLOOKUP($D93,'2.사회적인구 행정구역별 집계'!$C$6:$M$73,9,FALSE)-VLOOKUP($D93,'2.사회적인구 행정구역별 집계'!$C$6:$M$73,4,FALSE)))</f>
        <v>0</v>
      </c>
      <c r="R93" s="114">
        <f>IF(ISERROR(VLOOKUP($D93,'2.사회적인구 행정구역별 집계'!$C$6:$M$73,2,FALSE)),0,(VLOOKUP($D93,'2.사회적인구 행정구역별 집계'!$C$6:$M$73,10,FALSE)-VLOOKUP($D93,'2.사회적인구 행정구역별 집계'!$C$6:$M$73,5,FALSE)))</f>
        <v>0</v>
      </c>
      <c r="S93" s="114">
        <f>IF(ISERROR(VLOOKUP($D93,'2.사회적인구 행정구역별 집계'!$C$6:$M$73,2,FALSE)),0,(VLOOKUP($D93,'2.사회적인구 행정구역별 집계'!$C$6:$M$73,11,FALSE)-VLOOKUP($D93,'2.사회적인구 행정구역별 집계'!$C$6:$M$73,6,FALSE)))</f>
        <v>0</v>
      </c>
      <c r="T93" s="160">
        <f t="shared" si="15"/>
        <v>85</v>
      </c>
      <c r="U93" s="160">
        <f t="shared" si="16"/>
        <v>84</v>
      </c>
      <c r="V93" s="160">
        <f t="shared" si="17"/>
        <v>83</v>
      </c>
      <c r="W93" s="160">
        <f t="shared" si="18"/>
        <v>85</v>
      </c>
      <c r="X93" s="160">
        <f t="shared" si="19"/>
        <v>86</v>
      </c>
    </row>
    <row r="94" spans="1:24" ht="15.95" customHeight="1">
      <c r="A94" s="282" t="s">
        <v>752</v>
      </c>
      <c r="B94" s="283" t="s">
        <v>713</v>
      </c>
      <c r="C94" s="283"/>
      <c r="D94" s="283"/>
      <c r="E94" s="115">
        <f t="shared" ref="E94:I94" si="20">SUM(E95:E132)</f>
        <v>11241</v>
      </c>
      <c r="F94" s="115">
        <f t="shared" si="20"/>
        <v>11371</v>
      </c>
      <c r="G94" s="115">
        <f t="shared" si="20"/>
        <v>11609</v>
      </c>
      <c r="H94" s="115">
        <f t="shared" si="20"/>
        <v>11873</v>
      </c>
      <c r="I94" s="115">
        <f t="shared" si="20"/>
        <v>12078</v>
      </c>
      <c r="J94" s="115">
        <f>SUM(J95:J132)</f>
        <v>0</v>
      </c>
      <c r="K94" s="115">
        <f t="shared" ref="K94:X94" si="21">SUM(K95:K132)</f>
        <v>288</v>
      </c>
      <c r="L94" s="115">
        <f t="shared" si="21"/>
        <v>640</v>
      </c>
      <c r="M94" s="115">
        <f t="shared" si="21"/>
        <v>640</v>
      </c>
      <c r="N94" s="115">
        <f t="shared" si="21"/>
        <v>640</v>
      </c>
      <c r="O94" s="115">
        <f t="shared" si="21"/>
        <v>0</v>
      </c>
      <c r="P94" s="115">
        <f t="shared" si="21"/>
        <v>0</v>
      </c>
      <c r="Q94" s="115">
        <f t="shared" si="21"/>
        <v>0</v>
      </c>
      <c r="R94" s="115">
        <f t="shared" si="21"/>
        <v>0</v>
      </c>
      <c r="S94" s="115">
        <f t="shared" si="21"/>
        <v>0</v>
      </c>
      <c r="T94" s="115">
        <f t="shared" si="21"/>
        <v>11241</v>
      </c>
      <c r="U94" s="115">
        <f t="shared" si="21"/>
        <v>11083</v>
      </c>
      <c r="V94" s="115">
        <f t="shared" si="21"/>
        <v>10969</v>
      </c>
      <c r="W94" s="115">
        <f t="shared" si="21"/>
        <v>11233</v>
      </c>
      <c r="X94" s="115">
        <f t="shared" si="21"/>
        <v>11438</v>
      </c>
    </row>
    <row r="95" spans="1:24" ht="15.95" customHeight="1">
      <c r="A95" s="282"/>
      <c r="B95" s="230" t="s">
        <v>753</v>
      </c>
      <c r="C95" s="103" t="s">
        <v>754</v>
      </c>
      <c r="D95" s="106" t="s">
        <v>123</v>
      </c>
      <c r="E95" s="160">
        <f>VLOOKUP($D95,'[7]급수계통별장래인구(출x)'!$C$5:$I$491,2,FALSE)</f>
        <v>512</v>
      </c>
      <c r="F95" s="160">
        <f>VLOOKUP($D95,'[7]급수계통별장래인구(출x)'!$C$5:$I$491,4,FALSE)</f>
        <v>518</v>
      </c>
      <c r="G95" s="160">
        <f>VLOOKUP($D95,'[7]급수계통별장래인구(출x)'!$C$5:$I$491,5,FALSE)</f>
        <v>529</v>
      </c>
      <c r="H95" s="160">
        <f>VLOOKUP($D95,'[7]급수계통별장래인구(출x)'!$C$5:$I$491,6,FALSE)</f>
        <v>541</v>
      </c>
      <c r="I95" s="160">
        <f>VLOOKUP($D95,'[7]급수계통별장래인구(출x)'!$C$5:$I$491,7,FALSE)</f>
        <v>550</v>
      </c>
      <c r="J95" s="114">
        <f>ROUND(O$5*'[7]급수계통별장래인구(출x)'!$E93,0)</f>
        <v>0</v>
      </c>
      <c r="K95" s="114">
        <f>ROUND(P$5*'[7]급수계통별장래인구(출x)'!$E93,0)</f>
        <v>13</v>
      </c>
      <c r="L95" s="114">
        <f>ROUND(Q$5*'[7]급수계통별장래인구(출x)'!$E93,0)</f>
        <v>29</v>
      </c>
      <c r="M95" s="114">
        <f>ROUND(R$5*'[7]급수계통별장래인구(출x)'!$E93,0)</f>
        <v>29</v>
      </c>
      <c r="N95" s="114">
        <f>ROUND(S$5*'[7]급수계통별장래인구(출x)'!$E93,0)</f>
        <v>29</v>
      </c>
      <c r="O95" s="114">
        <f>IF(ISERROR((VLOOKUP($D95,'2.사회적인구 행정구역별 집계'!$C$6:$M$73,7,FALSE)-VLOOKUP($D95,'2.사회적인구 행정구역별 집계'!$C$6:$M$73,2,FALSE))),0,(VLOOKUP($D95,'2.사회적인구 행정구역별 집계'!$C$6:$M$73,7,FALSE)-VLOOKUP($D95,'2.사회적인구 행정구역별 집계'!$C$6:$M$73,2,FALSE)))</f>
        <v>0</v>
      </c>
      <c r="P95" s="114">
        <f>IF(ISERROR(VLOOKUP($D95,'2.사회적인구 행정구역별 집계'!$C$6:$M$73,2,FALSE)),0,(VLOOKUP($D95,'2.사회적인구 행정구역별 집계'!$C$6:$M$73,8,FALSE)-VLOOKUP($D95,'2.사회적인구 행정구역별 집계'!$C$6:$M$73,3,FALSE)))</f>
        <v>0</v>
      </c>
      <c r="Q95" s="114">
        <f>IF(ISERROR(VLOOKUP($D95,'2.사회적인구 행정구역별 집계'!$C$6:$M$73,2,FALSE)),0,(VLOOKUP($D95,'2.사회적인구 행정구역별 집계'!$C$6:$M$73,9,FALSE)-VLOOKUP($D95,'2.사회적인구 행정구역별 집계'!$C$6:$M$73,4,FALSE)))</f>
        <v>0</v>
      </c>
      <c r="R95" s="114">
        <f>IF(ISERROR(VLOOKUP($D95,'2.사회적인구 행정구역별 집계'!$C$6:$M$73,2,FALSE)),0,(VLOOKUP($D95,'2.사회적인구 행정구역별 집계'!$C$6:$M$73,10,FALSE)-VLOOKUP($D95,'2.사회적인구 행정구역별 집계'!$C$6:$M$73,5,FALSE)))</f>
        <v>0</v>
      </c>
      <c r="S95" s="114">
        <f>IF(ISERROR(VLOOKUP($D95,'2.사회적인구 행정구역별 집계'!$C$6:$M$73,2,FALSE)),0,(VLOOKUP($D95,'2.사회적인구 행정구역별 집계'!$C$6:$M$73,11,FALSE)-VLOOKUP($D95,'2.사회적인구 행정구역별 집계'!$C$6:$M$73,6,FALSE)))</f>
        <v>0</v>
      </c>
      <c r="T95" s="160">
        <f t="shared" ref="T95:T132" si="22">E95-J95+O95</f>
        <v>512</v>
      </c>
      <c r="U95" s="160">
        <f t="shared" ref="U95:U132" si="23">F95-K95+P95</f>
        <v>505</v>
      </c>
      <c r="V95" s="160">
        <f t="shared" ref="V95:V132" si="24">G95-L95+Q95</f>
        <v>500</v>
      </c>
      <c r="W95" s="160">
        <f t="shared" ref="W95:W132" si="25">H95-M95+R95</f>
        <v>512</v>
      </c>
      <c r="X95" s="160">
        <f t="shared" ref="X95:X132" si="26">I95-N95+S95</f>
        <v>521</v>
      </c>
    </row>
    <row r="96" spans="1:24" ht="15.95" customHeight="1">
      <c r="A96" s="282"/>
      <c r="B96" s="230"/>
      <c r="C96" s="104" t="s">
        <v>755</v>
      </c>
      <c r="D96" s="106" t="s">
        <v>124</v>
      </c>
      <c r="E96" s="160">
        <f>VLOOKUP($D96,'[7]급수계통별장래인구(출x)'!$C$5:$I$491,2,FALSE)</f>
        <v>321</v>
      </c>
      <c r="F96" s="160">
        <f>VLOOKUP($D96,'[7]급수계통별장래인구(출x)'!$C$5:$I$491,4,FALSE)</f>
        <v>325</v>
      </c>
      <c r="G96" s="160">
        <f>VLOOKUP($D96,'[7]급수계통별장래인구(출x)'!$C$5:$I$491,5,FALSE)</f>
        <v>332</v>
      </c>
      <c r="H96" s="160">
        <f>VLOOKUP($D96,'[7]급수계통별장래인구(출x)'!$C$5:$I$491,6,FALSE)</f>
        <v>339</v>
      </c>
      <c r="I96" s="160">
        <f>VLOOKUP($D96,'[7]급수계통별장래인구(출x)'!$C$5:$I$491,7,FALSE)</f>
        <v>345</v>
      </c>
      <c r="J96" s="114">
        <f>ROUND(O$5*'[7]급수계통별장래인구(출x)'!$E94,0)</f>
        <v>0</v>
      </c>
      <c r="K96" s="114">
        <f>ROUND(P$5*'[7]급수계통별장래인구(출x)'!$E94,0)</f>
        <v>8</v>
      </c>
      <c r="L96" s="114">
        <f>ROUND(Q$5*'[7]급수계통별장래인구(출x)'!$E94,0)</f>
        <v>18</v>
      </c>
      <c r="M96" s="114">
        <f>ROUND(R$5*'[7]급수계통별장래인구(출x)'!$E94,0)</f>
        <v>18</v>
      </c>
      <c r="N96" s="114">
        <f>ROUND(S$5*'[7]급수계통별장래인구(출x)'!$E94,0)</f>
        <v>18</v>
      </c>
      <c r="O96" s="114">
        <f>IF(ISERROR((VLOOKUP($D96,'2.사회적인구 행정구역별 집계'!$C$6:$M$73,7,FALSE)-VLOOKUP($D96,'2.사회적인구 행정구역별 집계'!$C$6:$M$73,2,FALSE))),0,(VLOOKUP($D96,'2.사회적인구 행정구역별 집계'!$C$6:$M$73,7,FALSE)-VLOOKUP($D96,'2.사회적인구 행정구역별 집계'!$C$6:$M$73,2,FALSE)))</f>
        <v>0</v>
      </c>
      <c r="P96" s="114">
        <f>IF(ISERROR(VLOOKUP($D96,'2.사회적인구 행정구역별 집계'!$C$6:$M$73,2,FALSE)),0,(VLOOKUP($D96,'2.사회적인구 행정구역별 집계'!$C$6:$M$73,8,FALSE)-VLOOKUP($D96,'2.사회적인구 행정구역별 집계'!$C$6:$M$73,3,FALSE)))</f>
        <v>0</v>
      </c>
      <c r="Q96" s="114">
        <f>IF(ISERROR(VLOOKUP($D96,'2.사회적인구 행정구역별 집계'!$C$6:$M$73,2,FALSE)),0,(VLOOKUP($D96,'2.사회적인구 행정구역별 집계'!$C$6:$M$73,9,FALSE)-VLOOKUP($D96,'2.사회적인구 행정구역별 집계'!$C$6:$M$73,4,FALSE)))</f>
        <v>0</v>
      </c>
      <c r="R96" s="114">
        <f>IF(ISERROR(VLOOKUP($D96,'2.사회적인구 행정구역별 집계'!$C$6:$M$73,2,FALSE)),0,(VLOOKUP($D96,'2.사회적인구 행정구역별 집계'!$C$6:$M$73,10,FALSE)-VLOOKUP($D96,'2.사회적인구 행정구역별 집계'!$C$6:$M$73,5,FALSE)))</f>
        <v>0</v>
      </c>
      <c r="S96" s="114">
        <f>IF(ISERROR(VLOOKUP($D96,'2.사회적인구 행정구역별 집계'!$C$6:$M$73,2,FALSE)),0,(VLOOKUP($D96,'2.사회적인구 행정구역별 집계'!$C$6:$M$73,11,FALSE)-VLOOKUP($D96,'2.사회적인구 행정구역별 집계'!$C$6:$M$73,6,FALSE)))</f>
        <v>0</v>
      </c>
      <c r="T96" s="160">
        <f t="shared" si="22"/>
        <v>321</v>
      </c>
      <c r="U96" s="160">
        <f t="shared" si="23"/>
        <v>317</v>
      </c>
      <c r="V96" s="160">
        <f t="shared" si="24"/>
        <v>314</v>
      </c>
      <c r="W96" s="160">
        <f t="shared" si="25"/>
        <v>321</v>
      </c>
      <c r="X96" s="160">
        <f t="shared" si="26"/>
        <v>327</v>
      </c>
    </row>
    <row r="97" spans="1:24" ht="15.95" customHeight="1">
      <c r="A97" s="282"/>
      <c r="B97" s="230"/>
      <c r="C97" s="104" t="s">
        <v>755</v>
      </c>
      <c r="D97" s="106" t="s">
        <v>125</v>
      </c>
      <c r="E97" s="160">
        <f>VLOOKUP($D97,'[7]급수계통별장래인구(출x)'!$C$5:$I$491,2,FALSE)</f>
        <v>301</v>
      </c>
      <c r="F97" s="160">
        <f>VLOOKUP($D97,'[7]급수계통별장래인구(출x)'!$C$5:$I$491,4,FALSE)</f>
        <v>305</v>
      </c>
      <c r="G97" s="160">
        <f>VLOOKUP($D97,'[7]급수계통별장래인구(출x)'!$C$5:$I$491,5,FALSE)</f>
        <v>311</v>
      </c>
      <c r="H97" s="160">
        <f>VLOOKUP($D97,'[7]급수계통별장래인구(출x)'!$C$5:$I$491,6,FALSE)</f>
        <v>318</v>
      </c>
      <c r="I97" s="160">
        <f>VLOOKUP($D97,'[7]급수계통별장래인구(출x)'!$C$5:$I$491,7,FALSE)</f>
        <v>323</v>
      </c>
      <c r="J97" s="114">
        <f>ROUND(O$5*'[7]급수계통별장래인구(출x)'!$E95,0)</f>
        <v>0</v>
      </c>
      <c r="K97" s="114">
        <f>ROUND(P$5*'[7]급수계통별장래인구(출x)'!$E95,0)</f>
        <v>8</v>
      </c>
      <c r="L97" s="114">
        <f>ROUND(Q$5*'[7]급수계통별장래인구(출x)'!$E95,0)</f>
        <v>17</v>
      </c>
      <c r="M97" s="114">
        <f>ROUND(R$5*'[7]급수계통별장래인구(출x)'!$E95,0)</f>
        <v>17</v>
      </c>
      <c r="N97" s="114">
        <f>ROUND(S$5*'[7]급수계통별장래인구(출x)'!$E95,0)</f>
        <v>17</v>
      </c>
      <c r="O97" s="114">
        <f>IF(ISERROR((VLOOKUP($D97,'2.사회적인구 행정구역별 집계'!$C$6:$M$73,7,FALSE)-VLOOKUP($D97,'2.사회적인구 행정구역별 집계'!$C$6:$M$73,2,FALSE))),0,(VLOOKUP($D97,'2.사회적인구 행정구역별 집계'!$C$6:$M$73,7,FALSE)-VLOOKUP($D97,'2.사회적인구 행정구역별 집계'!$C$6:$M$73,2,FALSE)))</f>
        <v>0</v>
      </c>
      <c r="P97" s="114">
        <f>IF(ISERROR(VLOOKUP($D97,'2.사회적인구 행정구역별 집계'!$C$6:$M$73,2,FALSE)),0,(VLOOKUP($D97,'2.사회적인구 행정구역별 집계'!$C$6:$M$73,8,FALSE)-VLOOKUP($D97,'2.사회적인구 행정구역별 집계'!$C$6:$M$73,3,FALSE)))</f>
        <v>0</v>
      </c>
      <c r="Q97" s="114">
        <f>IF(ISERROR(VLOOKUP($D97,'2.사회적인구 행정구역별 집계'!$C$6:$M$73,2,FALSE)),0,(VLOOKUP($D97,'2.사회적인구 행정구역별 집계'!$C$6:$M$73,9,FALSE)-VLOOKUP($D97,'2.사회적인구 행정구역별 집계'!$C$6:$M$73,4,FALSE)))</f>
        <v>0</v>
      </c>
      <c r="R97" s="114">
        <f>IF(ISERROR(VLOOKUP($D97,'2.사회적인구 행정구역별 집계'!$C$6:$M$73,2,FALSE)),0,(VLOOKUP($D97,'2.사회적인구 행정구역별 집계'!$C$6:$M$73,10,FALSE)-VLOOKUP($D97,'2.사회적인구 행정구역별 집계'!$C$6:$M$73,5,FALSE)))</f>
        <v>0</v>
      </c>
      <c r="S97" s="114">
        <f>IF(ISERROR(VLOOKUP($D97,'2.사회적인구 행정구역별 집계'!$C$6:$M$73,2,FALSE)),0,(VLOOKUP($D97,'2.사회적인구 행정구역별 집계'!$C$6:$M$73,11,FALSE)-VLOOKUP($D97,'2.사회적인구 행정구역별 집계'!$C$6:$M$73,6,FALSE)))</f>
        <v>0</v>
      </c>
      <c r="T97" s="160">
        <f t="shared" si="22"/>
        <v>301</v>
      </c>
      <c r="U97" s="160">
        <f t="shared" si="23"/>
        <v>297</v>
      </c>
      <c r="V97" s="160">
        <f t="shared" si="24"/>
        <v>294</v>
      </c>
      <c r="W97" s="160">
        <f t="shared" si="25"/>
        <v>301</v>
      </c>
      <c r="X97" s="160">
        <f t="shared" si="26"/>
        <v>306</v>
      </c>
    </row>
    <row r="98" spans="1:24" ht="15.95" customHeight="1">
      <c r="A98" s="282"/>
      <c r="B98" s="230"/>
      <c r="C98" s="103" t="s">
        <v>756</v>
      </c>
      <c r="D98" s="106" t="s">
        <v>126</v>
      </c>
      <c r="E98" s="160">
        <f>VLOOKUP($D98,'[7]급수계통별장래인구(출x)'!$C$5:$I$491,2,FALSE)</f>
        <v>210</v>
      </c>
      <c r="F98" s="160">
        <f>VLOOKUP($D98,'[7]급수계통별장래인구(출x)'!$C$5:$I$491,4,FALSE)</f>
        <v>212</v>
      </c>
      <c r="G98" s="160">
        <f>VLOOKUP($D98,'[7]급수계통별장래인구(출x)'!$C$5:$I$491,5,FALSE)</f>
        <v>217</v>
      </c>
      <c r="H98" s="160">
        <f>VLOOKUP($D98,'[7]급수계통별장래인구(출x)'!$C$5:$I$491,6,FALSE)</f>
        <v>222</v>
      </c>
      <c r="I98" s="160">
        <f>VLOOKUP($D98,'[7]급수계통별장래인구(출x)'!$C$5:$I$491,7,FALSE)</f>
        <v>226</v>
      </c>
      <c r="J98" s="114">
        <f>ROUND(O$5*'[7]급수계통별장래인구(출x)'!$E96,0)</f>
        <v>0</v>
      </c>
      <c r="K98" s="114">
        <f>ROUND(P$5*'[7]급수계통별장래인구(출x)'!$E96,0)</f>
        <v>5</v>
      </c>
      <c r="L98" s="114">
        <f>ROUND(Q$5*'[7]급수계통별장래인구(출x)'!$E96,0)</f>
        <v>12</v>
      </c>
      <c r="M98" s="114">
        <f>ROUND(R$5*'[7]급수계통별장래인구(출x)'!$E96,0)</f>
        <v>12</v>
      </c>
      <c r="N98" s="114">
        <f>ROUND(S$5*'[7]급수계통별장래인구(출x)'!$E96,0)</f>
        <v>12</v>
      </c>
      <c r="O98" s="114">
        <f>IF(ISERROR((VLOOKUP($D98,'2.사회적인구 행정구역별 집계'!$C$6:$M$73,7,FALSE)-VLOOKUP($D98,'2.사회적인구 행정구역별 집계'!$C$6:$M$73,2,FALSE))),0,(VLOOKUP($D98,'2.사회적인구 행정구역별 집계'!$C$6:$M$73,7,FALSE)-VLOOKUP($D98,'2.사회적인구 행정구역별 집계'!$C$6:$M$73,2,FALSE)))</f>
        <v>0</v>
      </c>
      <c r="P98" s="114">
        <f>IF(ISERROR(VLOOKUP($D98,'2.사회적인구 행정구역별 집계'!$C$6:$M$73,2,FALSE)),0,(VLOOKUP($D98,'2.사회적인구 행정구역별 집계'!$C$6:$M$73,8,FALSE)-VLOOKUP($D98,'2.사회적인구 행정구역별 집계'!$C$6:$M$73,3,FALSE)))</f>
        <v>0</v>
      </c>
      <c r="Q98" s="114">
        <f>IF(ISERROR(VLOOKUP($D98,'2.사회적인구 행정구역별 집계'!$C$6:$M$73,2,FALSE)),0,(VLOOKUP($D98,'2.사회적인구 행정구역별 집계'!$C$6:$M$73,9,FALSE)-VLOOKUP($D98,'2.사회적인구 행정구역별 집계'!$C$6:$M$73,4,FALSE)))</f>
        <v>0</v>
      </c>
      <c r="R98" s="114">
        <f>IF(ISERROR(VLOOKUP($D98,'2.사회적인구 행정구역별 집계'!$C$6:$M$73,2,FALSE)),0,(VLOOKUP($D98,'2.사회적인구 행정구역별 집계'!$C$6:$M$73,10,FALSE)-VLOOKUP($D98,'2.사회적인구 행정구역별 집계'!$C$6:$M$73,5,FALSE)))</f>
        <v>0</v>
      </c>
      <c r="S98" s="114">
        <f>IF(ISERROR(VLOOKUP($D98,'2.사회적인구 행정구역별 집계'!$C$6:$M$73,2,FALSE)),0,(VLOOKUP($D98,'2.사회적인구 행정구역별 집계'!$C$6:$M$73,11,FALSE)-VLOOKUP($D98,'2.사회적인구 행정구역별 집계'!$C$6:$M$73,6,FALSE)))</f>
        <v>0</v>
      </c>
      <c r="T98" s="160">
        <f t="shared" si="22"/>
        <v>210</v>
      </c>
      <c r="U98" s="160">
        <f t="shared" si="23"/>
        <v>207</v>
      </c>
      <c r="V98" s="160">
        <f t="shared" si="24"/>
        <v>205</v>
      </c>
      <c r="W98" s="160">
        <f t="shared" si="25"/>
        <v>210</v>
      </c>
      <c r="X98" s="160">
        <f t="shared" si="26"/>
        <v>214</v>
      </c>
    </row>
    <row r="99" spans="1:24" ht="15.95" customHeight="1">
      <c r="A99" s="282"/>
      <c r="B99" s="230"/>
      <c r="C99" s="103" t="s">
        <v>757</v>
      </c>
      <c r="D99" s="106" t="s">
        <v>127</v>
      </c>
      <c r="E99" s="160">
        <f>VLOOKUP($D99,'[7]급수계통별장래인구(출x)'!$C$5:$I$491,2,FALSE)</f>
        <v>266</v>
      </c>
      <c r="F99" s="160">
        <f>VLOOKUP($D99,'[7]급수계통별장래인구(출x)'!$C$5:$I$491,4,FALSE)</f>
        <v>269</v>
      </c>
      <c r="G99" s="160">
        <f>VLOOKUP($D99,'[7]급수계통별장래인구(출x)'!$C$5:$I$491,5,FALSE)</f>
        <v>275</v>
      </c>
      <c r="H99" s="160">
        <f>VLOOKUP($D99,'[7]급수계통별장래인구(출x)'!$C$5:$I$491,6,FALSE)</f>
        <v>281</v>
      </c>
      <c r="I99" s="160">
        <f>VLOOKUP($D99,'[7]급수계통별장래인구(출x)'!$C$5:$I$491,7,FALSE)</f>
        <v>286</v>
      </c>
      <c r="J99" s="114">
        <f>ROUND(O$5*'[7]급수계통별장래인구(출x)'!$E97,0)</f>
        <v>0</v>
      </c>
      <c r="K99" s="114">
        <f>ROUND(P$5*'[7]급수계통별장래인구(출x)'!$E97,0)</f>
        <v>7</v>
      </c>
      <c r="L99" s="114">
        <f>ROUND(Q$5*'[7]급수계통별장래인구(출x)'!$E97,0)</f>
        <v>15</v>
      </c>
      <c r="M99" s="114">
        <f>ROUND(R$5*'[7]급수계통별장래인구(출x)'!$E97,0)</f>
        <v>15</v>
      </c>
      <c r="N99" s="114">
        <f>ROUND(S$5*'[7]급수계통별장래인구(출x)'!$E97,0)</f>
        <v>15</v>
      </c>
      <c r="O99" s="114">
        <f>IF(ISERROR((VLOOKUP($D99,'2.사회적인구 행정구역별 집계'!$C$6:$M$73,7,FALSE)-VLOOKUP($D99,'2.사회적인구 행정구역별 집계'!$C$6:$M$73,2,FALSE))),0,(VLOOKUP($D99,'2.사회적인구 행정구역별 집계'!$C$6:$M$73,7,FALSE)-VLOOKUP($D99,'2.사회적인구 행정구역별 집계'!$C$6:$M$73,2,FALSE)))</f>
        <v>0</v>
      </c>
      <c r="P99" s="114">
        <f>IF(ISERROR(VLOOKUP($D99,'2.사회적인구 행정구역별 집계'!$C$6:$M$73,2,FALSE)),0,(VLOOKUP($D99,'2.사회적인구 행정구역별 집계'!$C$6:$M$73,8,FALSE)-VLOOKUP($D99,'2.사회적인구 행정구역별 집계'!$C$6:$M$73,3,FALSE)))</f>
        <v>0</v>
      </c>
      <c r="Q99" s="114">
        <f>IF(ISERROR(VLOOKUP($D99,'2.사회적인구 행정구역별 집계'!$C$6:$M$73,2,FALSE)),0,(VLOOKUP($D99,'2.사회적인구 행정구역별 집계'!$C$6:$M$73,9,FALSE)-VLOOKUP($D99,'2.사회적인구 행정구역별 집계'!$C$6:$M$73,4,FALSE)))</f>
        <v>0</v>
      </c>
      <c r="R99" s="114">
        <f>IF(ISERROR(VLOOKUP($D99,'2.사회적인구 행정구역별 집계'!$C$6:$M$73,2,FALSE)),0,(VLOOKUP($D99,'2.사회적인구 행정구역별 집계'!$C$6:$M$73,10,FALSE)-VLOOKUP($D99,'2.사회적인구 행정구역별 집계'!$C$6:$M$73,5,FALSE)))</f>
        <v>0</v>
      </c>
      <c r="S99" s="114">
        <f>IF(ISERROR(VLOOKUP($D99,'2.사회적인구 행정구역별 집계'!$C$6:$M$73,2,FALSE)),0,(VLOOKUP($D99,'2.사회적인구 행정구역별 집계'!$C$6:$M$73,11,FALSE)-VLOOKUP($D99,'2.사회적인구 행정구역별 집계'!$C$6:$M$73,6,FALSE)))</f>
        <v>0</v>
      </c>
      <c r="T99" s="160">
        <f t="shared" si="22"/>
        <v>266</v>
      </c>
      <c r="U99" s="160">
        <f t="shared" si="23"/>
        <v>262</v>
      </c>
      <c r="V99" s="160">
        <f t="shared" si="24"/>
        <v>260</v>
      </c>
      <c r="W99" s="160">
        <f t="shared" si="25"/>
        <v>266</v>
      </c>
      <c r="X99" s="160">
        <f t="shared" si="26"/>
        <v>271</v>
      </c>
    </row>
    <row r="100" spans="1:24" ht="15.95" customHeight="1">
      <c r="A100" s="282"/>
      <c r="B100" s="230"/>
      <c r="C100" s="103" t="s">
        <v>758</v>
      </c>
      <c r="D100" s="106" t="s">
        <v>128</v>
      </c>
      <c r="E100" s="160">
        <f>VLOOKUP($D100,'[7]급수계통별장래인구(출x)'!$C$5:$I$491,2,FALSE)</f>
        <v>521</v>
      </c>
      <c r="F100" s="160">
        <f>VLOOKUP($D100,'[7]급수계통별장래인구(출x)'!$C$5:$I$491,4,FALSE)</f>
        <v>527</v>
      </c>
      <c r="G100" s="160">
        <f>VLOOKUP($D100,'[7]급수계통별장래인구(출x)'!$C$5:$I$491,5,FALSE)</f>
        <v>538</v>
      </c>
      <c r="H100" s="160">
        <f>VLOOKUP($D100,'[7]급수계통별장래인구(출x)'!$C$5:$I$491,6,FALSE)</f>
        <v>550</v>
      </c>
      <c r="I100" s="160">
        <f>VLOOKUP($D100,'[7]급수계통별장래인구(출x)'!$C$5:$I$491,7,FALSE)</f>
        <v>560</v>
      </c>
      <c r="J100" s="114">
        <f>ROUND(O$5*'[7]급수계통별장래인구(출x)'!$E98,0)</f>
        <v>0</v>
      </c>
      <c r="K100" s="114">
        <f>ROUND(P$5*'[7]급수계통별장래인구(출x)'!$E98,0)</f>
        <v>13</v>
      </c>
      <c r="L100" s="114">
        <f>ROUND(Q$5*'[7]급수계통별장래인구(출x)'!$E98,0)</f>
        <v>30</v>
      </c>
      <c r="M100" s="114">
        <f>ROUND(R$5*'[7]급수계통별장래인구(출x)'!$E98,0)</f>
        <v>30</v>
      </c>
      <c r="N100" s="114">
        <f>ROUND(S$5*'[7]급수계통별장래인구(출x)'!$E98,0)</f>
        <v>30</v>
      </c>
      <c r="O100" s="114">
        <f>IF(ISERROR((VLOOKUP($D100,'2.사회적인구 행정구역별 집계'!$C$6:$M$73,7,FALSE)-VLOOKUP($D100,'2.사회적인구 행정구역별 집계'!$C$6:$M$73,2,FALSE))),0,(VLOOKUP($D100,'2.사회적인구 행정구역별 집계'!$C$6:$M$73,7,FALSE)-VLOOKUP($D100,'2.사회적인구 행정구역별 집계'!$C$6:$M$73,2,FALSE)))</f>
        <v>0</v>
      </c>
      <c r="P100" s="114">
        <f>IF(ISERROR(VLOOKUP($D100,'2.사회적인구 행정구역별 집계'!$C$6:$M$73,2,FALSE)),0,(VLOOKUP($D100,'2.사회적인구 행정구역별 집계'!$C$6:$M$73,8,FALSE)-VLOOKUP($D100,'2.사회적인구 행정구역별 집계'!$C$6:$M$73,3,FALSE)))</f>
        <v>0</v>
      </c>
      <c r="Q100" s="114">
        <f>IF(ISERROR(VLOOKUP($D100,'2.사회적인구 행정구역별 집계'!$C$6:$M$73,2,FALSE)),0,(VLOOKUP($D100,'2.사회적인구 행정구역별 집계'!$C$6:$M$73,9,FALSE)-VLOOKUP($D100,'2.사회적인구 행정구역별 집계'!$C$6:$M$73,4,FALSE)))</f>
        <v>0</v>
      </c>
      <c r="R100" s="114">
        <f>IF(ISERROR(VLOOKUP($D100,'2.사회적인구 행정구역별 집계'!$C$6:$M$73,2,FALSE)),0,(VLOOKUP($D100,'2.사회적인구 행정구역별 집계'!$C$6:$M$73,10,FALSE)-VLOOKUP($D100,'2.사회적인구 행정구역별 집계'!$C$6:$M$73,5,FALSE)))</f>
        <v>0</v>
      </c>
      <c r="S100" s="114">
        <f>IF(ISERROR(VLOOKUP($D100,'2.사회적인구 행정구역별 집계'!$C$6:$M$73,2,FALSE)),0,(VLOOKUP($D100,'2.사회적인구 행정구역별 집계'!$C$6:$M$73,11,FALSE)-VLOOKUP($D100,'2.사회적인구 행정구역별 집계'!$C$6:$M$73,6,FALSE)))</f>
        <v>0</v>
      </c>
      <c r="T100" s="160">
        <f t="shared" si="22"/>
        <v>521</v>
      </c>
      <c r="U100" s="160">
        <f t="shared" si="23"/>
        <v>514</v>
      </c>
      <c r="V100" s="160">
        <f t="shared" si="24"/>
        <v>508</v>
      </c>
      <c r="W100" s="160">
        <f t="shared" si="25"/>
        <v>520</v>
      </c>
      <c r="X100" s="160">
        <f t="shared" si="26"/>
        <v>530</v>
      </c>
    </row>
    <row r="101" spans="1:24" ht="15.95" customHeight="1">
      <c r="A101" s="282"/>
      <c r="B101" s="230"/>
      <c r="C101" s="104" t="s">
        <v>759</v>
      </c>
      <c r="D101" s="106" t="s">
        <v>129</v>
      </c>
      <c r="E101" s="160">
        <f>VLOOKUP($D101,'[7]급수계통별장래인구(출x)'!$C$5:$I$491,2,FALSE)</f>
        <v>373</v>
      </c>
      <c r="F101" s="160">
        <f>VLOOKUP($D101,'[7]급수계통별장래인구(출x)'!$C$5:$I$491,4,FALSE)</f>
        <v>377</v>
      </c>
      <c r="G101" s="160">
        <f>VLOOKUP($D101,'[7]급수계통별장래인구(출x)'!$C$5:$I$491,5,FALSE)</f>
        <v>385</v>
      </c>
      <c r="H101" s="160">
        <f>VLOOKUP($D101,'[7]급수계통별장래인구(출x)'!$C$5:$I$491,6,FALSE)</f>
        <v>394</v>
      </c>
      <c r="I101" s="160">
        <f>VLOOKUP($D101,'[7]급수계통별장래인구(출x)'!$C$5:$I$491,7,FALSE)</f>
        <v>401</v>
      </c>
      <c r="J101" s="114">
        <f>ROUND(O$5*'[7]급수계통별장래인구(출x)'!$E99,0)</f>
        <v>0</v>
      </c>
      <c r="K101" s="114">
        <f>ROUND(P$5*'[7]급수계통별장래인구(출x)'!$E99,0)</f>
        <v>10</v>
      </c>
      <c r="L101" s="114">
        <f>ROUND(Q$5*'[7]급수계통별장래인구(출x)'!$E99,0)</f>
        <v>21</v>
      </c>
      <c r="M101" s="114">
        <f>ROUND(R$5*'[7]급수계통별장래인구(출x)'!$E99,0)</f>
        <v>21</v>
      </c>
      <c r="N101" s="114">
        <f>ROUND(S$5*'[7]급수계통별장래인구(출x)'!$E99,0)</f>
        <v>21</v>
      </c>
      <c r="O101" s="114">
        <f>IF(ISERROR((VLOOKUP($D101,'2.사회적인구 행정구역별 집계'!$C$6:$M$73,7,FALSE)-VLOOKUP($D101,'2.사회적인구 행정구역별 집계'!$C$6:$M$73,2,FALSE))),0,(VLOOKUP($D101,'2.사회적인구 행정구역별 집계'!$C$6:$M$73,7,FALSE)-VLOOKUP($D101,'2.사회적인구 행정구역별 집계'!$C$6:$M$73,2,FALSE)))</f>
        <v>0</v>
      </c>
      <c r="P101" s="114">
        <f>IF(ISERROR(VLOOKUP($D101,'2.사회적인구 행정구역별 집계'!$C$6:$M$73,2,FALSE)),0,(VLOOKUP($D101,'2.사회적인구 행정구역별 집계'!$C$6:$M$73,8,FALSE)-VLOOKUP($D101,'2.사회적인구 행정구역별 집계'!$C$6:$M$73,3,FALSE)))</f>
        <v>0</v>
      </c>
      <c r="Q101" s="114">
        <f>IF(ISERROR(VLOOKUP($D101,'2.사회적인구 행정구역별 집계'!$C$6:$M$73,2,FALSE)),0,(VLOOKUP($D101,'2.사회적인구 행정구역별 집계'!$C$6:$M$73,9,FALSE)-VLOOKUP($D101,'2.사회적인구 행정구역별 집계'!$C$6:$M$73,4,FALSE)))</f>
        <v>0</v>
      </c>
      <c r="R101" s="114">
        <f>IF(ISERROR(VLOOKUP($D101,'2.사회적인구 행정구역별 집계'!$C$6:$M$73,2,FALSE)),0,(VLOOKUP($D101,'2.사회적인구 행정구역별 집계'!$C$6:$M$73,10,FALSE)-VLOOKUP($D101,'2.사회적인구 행정구역별 집계'!$C$6:$M$73,5,FALSE)))</f>
        <v>0</v>
      </c>
      <c r="S101" s="114">
        <f>IF(ISERROR(VLOOKUP($D101,'2.사회적인구 행정구역별 집계'!$C$6:$M$73,2,FALSE)),0,(VLOOKUP($D101,'2.사회적인구 행정구역별 집계'!$C$6:$M$73,11,FALSE)-VLOOKUP($D101,'2.사회적인구 행정구역별 집계'!$C$6:$M$73,6,FALSE)))</f>
        <v>0</v>
      </c>
      <c r="T101" s="160">
        <f t="shared" si="22"/>
        <v>373</v>
      </c>
      <c r="U101" s="160">
        <f t="shared" si="23"/>
        <v>367</v>
      </c>
      <c r="V101" s="160">
        <f t="shared" si="24"/>
        <v>364</v>
      </c>
      <c r="W101" s="160">
        <f t="shared" si="25"/>
        <v>373</v>
      </c>
      <c r="X101" s="160">
        <f t="shared" si="26"/>
        <v>380</v>
      </c>
    </row>
    <row r="102" spans="1:24" ht="15.95" customHeight="1">
      <c r="A102" s="282"/>
      <c r="B102" s="230"/>
      <c r="C102" s="104" t="s">
        <v>759</v>
      </c>
      <c r="D102" s="106" t="s">
        <v>130</v>
      </c>
      <c r="E102" s="160">
        <f>VLOOKUP($D102,'[7]급수계통별장래인구(출x)'!$C$5:$I$491,2,FALSE)</f>
        <v>198</v>
      </c>
      <c r="F102" s="160">
        <f>VLOOKUP($D102,'[7]급수계통별장래인구(출x)'!$C$5:$I$491,4,FALSE)</f>
        <v>200</v>
      </c>
      <c r="G102" s="160">
        <f>VLOOKUP($D102,'[7]급수계통별장래인구(출x)'!$C$5:$I$491,5,FALSE)</f>
        <v>205</v>
      </c>
      <c r="H102" s="160">
        <f>VLOOKUP($D102,'[7]급수계통별장래인구(출x)'!$C$5:$I$491,6,FALSE)</f>
        <v>209</v>
      </c>
      <c r="I102" s="160">
        <f>VLOOKUP($D102,'[7]급수계통별장래인구(출x)'!$C$5:$I$491,7,FALSE)</f>
        <v>213</v>
      </c>
      <c r="J102" s="114">
        <f>ROUND(O$5*'[7]급수계통별장래인구(출x)'!$E100,0)</f>
        <v>0</v>
      </c>
      <c r="K102" s="114">
        <f>ROUND(P$5*'[7]급수계통별장래인구(출x)'!$E100,0)</f>
        <v>5</v>
      </c>
      <c r="L102" s="114">
        <f>ROUND(Q$5*'[7]급수계통별장래인구(출x)'!$E100,0)</f>
        <v>11</v>
      </c>
      <c r="M102" s="114">
        <f>ROUND(R$5*'[7]급수계통별장래인구(출x)'!$E100,0)</f>
        <v>11</v>
      </c>
      <c r="N102" s="114">
        <f>ROUND(S$5*'[7]급수계통별장래인구(출x)'!$E100,0)</f>
        <v>11</v>
      </c>
      <c r="O102" s="114">
        <f>IF(ISERROR((VLOOKUP($D102,'2.사회적인구 행정구역별 집계'!$C$6:$M$73,7,FALSE)-VLOOKUP($D102,'2.사회적인구 행정구역별 집계'!$C$6:$M$73,2,FALSE))),0,(VLOOKUP($D102,'2.사회적인구 행정구역별 집계'!$C$6:$M$73,7,FALSE)-VLOOKUP($D102,'2.사회적인구 행정구역별 집계'!$C$6:$M$73,2,FALSE)))</f>
        <v>0</v>
      </c>
      <c r="P102" s="114">
        <f>IF(ISERROR(VLOOKUP($D102,'2.사회적인구 행정구역별 집계'!$C$6:$M$73,2,FALSE)),0,(VLOOKUP($D102,'2.사회적인구 행정구역별 집계'!$C$6:$M$73,8,FALSE)-VLOOKUP($D102,'2.사회적인구 행정구역별 집계'!$C$6:$M$73,3,FALSE)))</f>
        <v>0</v>
      </c>
      <c r="Q102" s="114">
        <f>IF(ISERROR(VLOOKUP($D102,'2.사회적인구 행정구역별 집계'!$C$6:$M$73,2,FALSE)),0,(VLOOKUP($D102,'2.사회적인구 행정구역별 집계'!$C$6:$M$73,9,FALSE)-VLOOKUP($D102,'2.사회적인구 행정구역별 집계'!$C$6:$M$73,4,FALSE)))</f>
        <v>0</v>
      </c>
      <c r="R102" s="114">
        <f>IF(ISERROR(VLOOKUP($D102,'2.사회적인구 행정구역별 집계'!$C$6:$M$73,2,FALSE)),0,(VLOOKUP($D102,'2.사회적인구 행정구역별 집계'!$C$6:$M$73,10,FALSE)-VLOOKUP($D102,'2.사회적인구 행정구역별 집계'!$C$6:$M$73,5,FALSE)))</f>
        <v>0</v>
      </c>
      <c r="S102" s="114">
        <f>IF(ISERROR(VLOOKUP($D102,'2.사회적인구 행정구역별 집계'!$C$6:$M$73,2,FALSE)),0,(VLOOKUP($D102,'2.사회적인구 행정구역별 집계'!$C$6:$M$73,11,FALSE)-VLOOKUP($D102,'2.사회적인구 행정구역별 집계'!$C$6:$M$73,6,FALSE)))</f>
        <v>0</v>
      </c>
      <c r="T102" s="160">
        <f t="shared" si="22"/>
        <v>198</v>
      </c>
      <c r="U102" s="160">
        <f t="shared" si="23"/>
        <v>195</v>
      </c>
      <c r="V102" s="160">
        <f t="shared" si="24"/>
        <v>194</v>
      </c>
      <c r="W102" s="160">
        <f t="shared" si="25"/>
        <v>198</v>
      </c>
      <c r="X102" s="160">
        <f t="shared" si="26"/>
        <v>202</v>
      </c>
    </row>
    <row r="103" spans="1:24" ht="15.95" customHeight="1">
      <c r="A103" s="282"/>
      <c r="B103" s="230"/>
      <c r="C103" s="103" t="s">
        <v>760</v>
      </c>
      <c r="D103" s="106" t="s">
        <v>131</v>
      </c>
      <c r="E103" s="160">
        <f>VLOOKUP($D103,'[7]급수계통별장래인구(출x)'!$C$5:$I$491,2,FALSE)</f>
        <v>202</v>
      </c>
      <c r="F103" s="160">
        <f>VLOOKUP($D103,'[7]급수계통별장래인구(출x)'!$C$5:$I$491,4,FALSE)</f>
        <v>204</v>
      </c>
      <c r="G103" s="160">
        <f>VLOOKUP($D103,'[7]급수계통별장래인구(출x)'!$C$5:$I$491,5,FALSE)</f>
        <v>209</v>
      </c>
      <c r="H103" s="160">
        <f>VLOOKUP($D103,'[7]급수계통별장래인구(출x)'!$C$5:$I$491,6,FALSE)</f>
        <v>213</v>
      </c>
      <c r="I103" s="160">
        <f>VLOOKUP($D103,'[7]급수계통별장래인구(출x)'!$C$5:$I$491,7,FALSE)</f>
        <v>217</v>
      </c>
      <c r="J103" s="114">
        <f>ROUND(O$5*'[7]급수계통별장래인구(출x)'!$E101,0)</f>
        <v>0</v>
      </c>
      <c r="K103" s="114">
        <f>ROUND(P$5*'[7]급수계통별장래인구(출x)'!$E101,0)</f>
        <v>5</v>
      </c>
      <c r="L103" s="114">
        <f>ROUND(Q$5*'[7]급수계통별장래인구(출x)'!$E101,0)</f>
        <v>12</v>
      </c>
      <c r="M103" s="114">
        <f>ROUND(R$5*'[7]급수계통별장래인구(출x)'!$E101,0)</f>
        <v>12</v>
      </c>
      <c r="N103" s="114">
        <f>ROUND(S$5*'[7]급수계통별장래인구(출x)'!$E101,0)</f>
        <v>12</v>
      </c>
      <c r="O103" s="114">
        <f>IF(ISERROR((VLOOKUP($D103,'2.사회적인구 행정구역별 집계'!$C$6:$M$73,7,FALSE)-VLOOKUP($D103,'2.사회적인구 행정구역별 집계'!$C$6:$M$73,2,FALSE))),0,(VLOOKUP($D103,'2.사회적인구 행정구역별 집계'!$C$6:$M$73,7,FALSE)-VLOOKUP($D103,'2.사회적인구 행정구역별 집계'!$C$6:$M$73,2,FALSE)))</f>
        <v>0</v>
      </c>
      <c r="P103" s="114">
        <f>IF(ISERROR(VLOOKUP($D103,'2.사회적인구 행정구역별 집계'!$C$6:$M$73,2,FALSE)),0,(VLOOKUP($D103,'2.사회적인구 행정구역별 집계'!$C$6:$M$73,8,FALSE)-VLOOKUP($D103,'2.사회적인구 행정구역별 집계'!$C$6:$M$73,3,FALSE)))</f>
        <v>0</v>
      </c>
      <c r="Q103" s="114">
        <f>IF(ISERROR(VLOOKUP($D103,'2.사회적인구 행정구역별 집계'!$C$6:$M$73,2,FALSE)),0,(VLOOKUP($D103,'2.사회적인구 행정구역별 집계'!$C$6:$M$73,9,FALSE)-VLOOKUP($D103,'2.사회적인구 행정구역별 집계'!$C$6:$M$73,4,FALSE)))</f>
        <v>0</v>
      </c>
      <c r="R103" s="114">
        <f>IF(ISERROR(VLOOKUP($D103,'2.사회적인구 행정구역별 집계'!$C$6:$M$73,2,FALSE)),0,(VLOOKUP($D103,'2.사회적인구 행정구역별 집계'!$C$6:$M$73,10,FALSE)-VLOOKUP($D103,'2.사회적인구 행정구역별 집계'!$C$6:$M$73,5,FALSE)))</f>
        <v>0</v>
      </c>
      <c r="S103" s="114">
        <f>IF(ISERROR(VLOOKUP($D103,'2.사회적인구 행정구역별 집계'!$C$6:$M$73,2,FALSE)),0,(VLOOKUP($D103,'2.사회적인구 행정구역별 집계'!$C$6:$M$73,11,FALSE)-VLOOKUP($D103,'2.사회적인구 행정구역별 집계'!$C$6:$M$73,6,FALSE)))</f>
        <v>0</v>
      </c>
      <c r="T103" s="160">
        <f t="shared" si="22"/>
        <v>202</v>
      </c>
      <c r="U103" s="160">
        <f t="shared" si="23"/>
        <v>199</v>
      </c>
      <c r="V103" s="160">
        <f t="shared" si="24"/>
        <v>197</v>
      </c>
      <c r="W103" s="160">
        <f t="shared" si="25"/>
        <v>201</v>
      </c>
      <c r="X103" s="160">
        <f t="shared" si="26"/>
        <v>205</v>
      </c>
    </row>
    <row r="104" spans="1:24" ht="15.95" customHeight="1">
      <c r="A104" s="282"/>
      <c r="B104" s="230"/>
      <c r="C104" s="103" t="s">
        <v>761</v>
      </c>
      <c r="D104" s="106" t="s">
        <v>132</v>
      </c>
      <c r="E104" s="160">
        <f>VLOOKUP($D104,'[7]급수계통별장래인구(출x)'!$C$5:$I$491,2,FALSE)</f>
        <v>244</v>
      </c>
      <c r="F104" s="160">
        <f>VLOOKUP($D104,'[7]급수계통별장래인구(출x)'!$C$5:$I$491,4,FALSE)</f>
        <v>247</v>
      </c>
      <c r="G104" s="160">
        <f>VLOOKUP($D104,'[7]급수계통별장래인구(출x)'!$C$5:$I$491,5,FALSE)</f>
        <v>252</v>
      </c>
      <c r="H104" s="160">
        <f>VLOOKUP($D104,'[7]급수계통별장래인구(출x)'!$C$5:$I$491,6,FALSE)</f>
        <v>258</v>
      </c>
      <c r="I104" s="160">
        <f>VLOOKUP($D104,'[7]급수계통별장래인구(출x)'!$C$5:$I$491,7,FALSE)</f>
        <v>262</v>
      </c>
      <c r="J104" s="114">
        <f>ROUND(O$5*'[7]급수계통별장래인구(출x)'!$E102,0)</f>
        <v>0</v>
      </c>
      <c r="K104" s="114">
        <f>ROUND(P$5*'[7]급수계통별장래인구(출x)'!$E102,0)</f>
        <v>6</v>
      </c>
      <c r="L104" s="114">
        <f>ROUND(Q$5*'[7]급수계통별장래인구(출x)'!$E102,0)</f>
        <v>14</v>
      </c>
      <c r="M104" s="114">
        <f>ROUND(R$5*'[7]급수계통별장래인구(출x)'!$E102,0)</f>
        <v>14</v>
      </c>
      <c r="N104" s="114">
        <f>ROUND(S$5*'[7]급수계통별장래인구(출x)'!$E102,0)</f>
        <v>14</v>
      </c>
      <c r="O104" s="114">
        <f>IF(ISERROR((VLOOKUP($D104,'2.사회적인구 행정구역별 집계'!$C$6:$M$73,7,FALSE)-VLOOKUP($D104,'2.사회적인구 행정구역별 집계'!$C$6:$M$73,2,FALSE))),0,(VLOOKUP($D104,'2.사회적인구 행정구역별 집계'!$C$6:$M$73,7,FALSE)-VLOOKUP($D104,'2.사회적인구 행정구역별 집계'!$C$6:$M$73,2,FALSE)))</f>
        <v>0</v>
      </c>
      <c r="P104" s="114">
        <f>IF(ISERROR(VLOOKUP($D104,'2.사회적인구 행정구역별 집계'!$C$6:$M$73,2,FALSE)),0,(VLOOKUP($D104,'2.사회적인구 행정구역별 집계'!$C$6:$M$73,8,FALSE)-VLOOKUP($D104,'2.사회적인구 행정구역별 집계'!$C$6:$M$73,3,FALSE)))</f>
        <v>0</v>
      </c>
      <c r="Q104" s="114">
        <f>IF(ISERROR(VLOOKUP($D104,'2.사회적인구 행정구역별 집계'!$C$6:$M$73,2,FALSE)),0,(VLOOKUP($D104,'2.사회적인구 행정구역별 집계'!$C$6:$M$73,9,FALSE)-VLOOKUP($D104,'2.사회적인구 행정구역별 집계'!$C$6:$M$73,4,FALSE)))</f>
        <v>0</v>
      </c>
      <c r="R104" s="114">
        <f>IF(ISERROR(VLOOKUP($D104,'2.사회적인구 행정구역별 집계'!$C$6:$M$73,2,FALSE)),0,(VLOOKUP($D104,'2.사회적인구 행정구역별 집계'!$C$6:$M$73,10,FALSE)-VLOOKUP($D104,'2.사회적인구 행정구역별 집계'!$C$6:$M$73,5,FALSE)))</f>
        <v>0</v>
      </c>
      <c r="S104" s="114">
        <f>IF(ISERROR(VLOOKUP($D104,'2.사회적인구 행정구역별 집계'!$C$6:$M$73,2,FALSE)),0,(VLOOKUP($D104,'2.사회적인구 행정구역별 집계'!$C$6:$M$73,11,FALSE)-VLOOKUP($D104,'2.사회적인구 행정구역별 집계'!$C$6:$M$73,6,FALSE)))</f>
        <v>0</v>
      </c>
      <c r="T104" s="160">
        <f t="shared" si="22"/>
        <v>244</v>
      </c>
      <c r="U104" s="160">
        <f t="shared" si="23"/>
        <v>241</v>
      </c>
      <c r="V104" s="160">
        <f t="shared" si="24"/>
        <v>238</v>
      </c>
      <c r="W104" s="160">
        <f t="shared" si="25"/>
        <v>244</v>
      </c>
      <c r="X104" s="160">
        <f t="shared" si="26"/>
        <v>248</v>
      </c>
    </row>
    <row r="105" spans="1:24" ht="15.95" customHeight="1">
      <c r="A105" s="282"/>
      <c r="B105" s="230"/>
      <c r="C105" s="104" t="s">
        <v>762</v>
      </c>
      <c r="D105" s="106" t="s">
        <v>133</v>
      </c>
      <c r="E105" s="160">
        <f>VLOOKUP($D105,'[7]급수계통별장래인구(출x)'!$C$5:$I$491,2,FALSE)</f>
        <v>810</v>
      </c>
      <c r="F105" s="160">
        <f>VLOOKUP($D105,'[7]급수계통별장래인구(출x)'!$C$5:$I$491,4,FALSE)</f>
        <v>819</v>
      </c>
      <c r="G105" s="160">
        <f>VLOOKUP($D105,'[7]급수계통별장래인구(출x)'!$C$5:$I$491,5,FALSE)</f>
        <v>837</v>
      </c>
      <c r="H105" s="160">
        <f>VLOOKUP($D105,'[7]급수계통별장래인구(출x)'!$C$5:$I$491,6,FALSE)</f>
        <v>856</v>
      </c>
      <c r="I105" s="160">
        <f>VLOOKUP($D105,'[7]급수계통별장래인구(출x)'!$C$5:$I$491,7,FALSE)</f>
        <v>870</v>
      </c>
      <c r="J105" s="114">
        <f>ROUND(O$5*'[7]급수계통별장래인구(출x)'!$E103,0)</f>
        <v>0</v>
      </c>
      <c r="K105" s="114">
        <f>ROUND(P$5*'[7]급수계통별장래인구(출x)'!$E103,0)</f>
        <v>21</v>
      </c>
      <c r="L105" s="114">
        <f>ROUND(Q$5*'[7]급수계통별장래인구(출x)'!$E103,0)</f>
        <v>46</v>
      </c>
      <c r="M105" s="114">
        <f>ROUND(R$5*'[7]급수계통별장래인구(출x)'!$E103,0)</f>
        <v>46</v>
      </c>
      <c r="N105" s="114">
        <f>ROUND(S$5*'[7]급수계통별장래인구(출x)'!$E103,0)</f>
        <v>46</v>
      </c>
      <c r="O105" s="114">
        <f>IF(ISERROR((VLOOKUP($D105,'2.사회적인구 행정구역별 집계'!$C$6:$M$73,7,FALSE)-VLOOKUP($D105,'2.사회적인구 행정구역별 집계'!$C$6:$M$73,2,FALSE))),0,(VLOOKUP($D105,'2.사회적인구 행정구역별 집계'!$C$6:$M$73,7,FALSE)-VLOOKUP($D105,'2.사회적인구 행정구역별 집계'!$C$6:$M$73,2,FALSE)))</f>
        <v>0</v>
      </c>
      <c r="P105" s="114">
        <f>IF(ISERROR(VLOOKUP($D105,'2.사회적인구 행정구역별 집계'!$C$6:$M$73,2,FALSE)),0,(VLOOKUP($D105,'2.사회적인구 행정구역별 집계'!$C$6:$M$73,8,FALSE)-VLOOKUP($D105,'2.사회적인구 행정구역별 집계'!$C$6:$M$73,3,FALSE)))</f>
        <v>0</v>
      </c>
      <c r="Q105" s="114">
        <f>IF(ISERROR(VLOOKUP($D105,'2.사회적인구 행정구역별 집계'!$C$6:$M$73,2,FALSE)),0,(VLOOKUP($D105,'2.사회적인구 행정구역별 집계'!$C$6:$M$73,9,FALSE)-VLOOKUP($D105,'2.사회적인구 행정구역별 집계'!$C$6:$M$73,4,FALSE)))</f>
        <v>0</v>
      </c>
      <c r="R105" s="114">
        <f>IF(ISERROR(VLOOKUP($D105,'2.사회적인구 행정구역별 집계'!$C$6:$M$73,2,FALSE)),0,(VLOOKUP($D105,'2.사회적인구 행정구역별 집계'!$C$6:$M$73,10,FALSE)-VLOOKUP($D105,'2.사회적인구 행정구역별 집계'!$C$6:$M$73,5,FALSE)))</f>
        <v>0</v>
      </c>
      <c r="S105" s="114">
        <f>IF(ISERROR(VLOOKUP($D105,'2.사회적인구 행정구역별 집계'!$C$6:$M$73,2,FALSE)),0,(VLOOKUP($D105,'2.사회적인구 행정구역별 집계'!$C$6:$M$73,11,FALSE)-VLOOKUP($D105,'2.사회적인구 행정구역별 집계'!$C$6:$M$73,6,FALSE)))</f>
        <v>0</v>
      </c>
      <c r="T105" s="160">
        <f t="shared" si="22"/>
        <v>810</v>
      </c>
      <c r="U105" s="160">
        <f t="shared" si="23"/>
        <v>798</v>
      </c>
      <c r="V105" s="160">
        <f t="shared" si="24"/>
        <v>791</v>
      </c>
      <c r="W105" s="160">
        <f t="shared" si="25"/>
        <v>810</v>
      </c>
      <c r="X105" s="160">
        <f t="shared" si="26"/>
        <v>824</v>
      </c>
    </row>
    <row r="106" spans="1:24" ht="15.95" customHeight="1">
      <c r="A106" s="282"/>
      <c r="B106" s="230"/>
      <c r="C106" s="104" t="s">
        <v>762</v>
      </c>
      <c r="D106" s="106" t="s">
        <v>134</v>
      </c>
      <c r="E106" s="160">
        <f>VLOOKUP($D106,'[7]급수계통별장래인구(출x)'!$C$5:$I$491,2,FALSE)</f>
        <v>346</v>
      </c>
      <c r="F106" s="160">
        <f>VLOOKUP($D106,'[7]급수계통별장래인구(출x)'!$C$5:$I$491,4,FALSE)</f>
        <v>350</v>
      </c>
      <c r="G106" s="160">
        <f>VLOOKUP($D106,'[7]급수계통별장래인구(출x)'!$C$5:$I$491,5,FALSE)</f>
        <v>357</v>
      </c>
      <c r="H106" s="160">
        <f>VLOOKUP($D106,'[7]급수계통별장래인구(출x)'!$C$5:$I$491,6,FALSE)</f>
        <v>365</v>
      </c>
      <c r="I106" s="160">
        <f>VLOOKUP($D106,'[7]급수계통별장래인구(출x)'!$C$5:$I$491,7,FALSE)</f>
        <v>372</v>
      </c>
      <c r="J106" s="114">
        <f>ROUND(O$5*'[7]급수계통별장래인구(출x)'!$E104,0)</f>
        <v>0</v>
      </c>
      <c r="K106" s="114">
        <f>ROUND(P$5*'[7]급수계통별장래인구(출x)'!$E104,0)</f>
        <v>9</v>
      </c>
      <c r="L106" s="114">
        <f>ROUND(Q$5*'[7]급수계통별장래인구(출x)'!$E104,0)</f>
        <v>20</v>
      </c>
      <c r="M106" s="114">
        <f>ROUND(R$5*'[7]급수계통별장래인구(출x)'!$E104,0)</f>
        <v>20</v>
      </c>
      <c r="N106" s="114">
        <f>ROUND(S$5*'[7]급수계통별장래인구(출x)'!$E104,0)</f>
        <v>20</v>
      </c>
      <c r="O106" s="114">
        <f>IF(ISERROR((VLOOKUP($D106,'2.사회적인구 행정구역별 집계'!$C$6:$M$73,7,FALSE)-VLOOKUP($D106,'2.사회적인구 행정구역별 집계'!$C$6:$M$73,2,FALSE))),0,(VLOOKUP($D106,'2.사회적인구 행정구역별 집계'!$C$6:$M$73,7,FALSE)-VLOOKUP($D106,'2.사회적인구 행정구역별 집계'!$C$6:$M$73,2,FALSE)))</f>
        <v>0</v>
      </c>
      <c r="P106" s="114">
        <f>IF(ISERROR(VLOOKUP($D106,'2.사회적인구 행정구역별 집계'!$C$6:$M$73,2,FALSE)),0,(VLOOKUP($D106,'2.사회적인구 행정구역별 집계'!$C$6:$M$73,8,FALSE)-VLOOKUP($D106,'2.사회적인구 행정구역별 집계'!$C$6:$M$73,3,FALSE)))</f>
        <v>0</v>
      </c>
      <c r="Q106" s="114">
        <f>IF(ISERROR(VLOOKUP($D106,'2.사회적인구 행정구역별 집계'!$C$6:$M$73,2,FALSE)),0,(VLOOKUP($D106,'2.사회적인구 행정구역별 집계'!$C$6:$M$73,9,FALSE)-VLOOKUP($D106,'2.사회적인구 행정구역별 집계'!$C$6:$M$73,4,FALSE)))</f>
        <v>0</v>
      </c>
      <c r="R106" s="114">
        <f>IF(ISERROR(VLOOKUP($D106,'2.사회적인구 행정구역별 집계'!$C$6:$M$73,2,FALSE)),0,(VLOOKUP($D106,'2.사회적인구 행정구역별 집계'!$C$6:$M$73,10,FALSE)-VLOOKUP($D106,'2.사회적인구 행정구역별 집계'!$C$6:$M$73,5,FALSE)))</f>
        <v>0</v>
      </c>
      <c r="S106" s="114">
        <f>IF(ISERROR(VLOOKUP($D106,'2.사회적인구 행정구역별 집계'!$C$6:$M$73,2,FALSE)),0,(VLOOKUP($D106,'2.사회적인구 행정구역별 집계'!$C$6:$M$73,11,FALSE)-VLOOKUP($D106,'2.사회적인구 행정구역별 집계'!$C$6:$M$73,6,FALSE)))</f>
        <v>0</v>
      </c>
      <c r="T106" s="160">
        <f t="shared" si="22"/>
        <v>346</v>
      </c>
      <c r="U106" s="160">
        <f t="shared" si="23"/>
        <v>341</v>
      </c>
      <c r="V106" s="160">
        <f t="shared" si="24"/>
        <v>337</v>
      </c>
      <c r="W106" s="160">
        <f t="shared" si="25"/>
        <v>345</v>
      </c>
      <c r="X106" s="160">
        <f t="shared" si="26"/>
        <v>352</v>
      </c>
    </row>
    <row r="107" spans="1:24" ht="15.95" customHeight="1">
      <c r="A107" s="282"/>
      <c r="B107" s="230"/>
      <c r="C107" s="104" t="s">
        <v>762</v>
      </c>
      <c r="D107" s="106" t="s">
        <v>135</v>
      </c>
      <c r="E107" s="160">
        <f>VLOOKUP($D107,'[7]급수계통별장래인구(출x)'!$C$5:$I$491,2,FALSE)</f>
        <v>928</v>
      </c>
      <c r="F107" s="160">
        <f>VLOOKUP($D107,'[7]급수계통별장래인구(출x)'!$C$5:$I$491,4,FALSE)</f>
        <v>939</v>
      </c>
      <c r="G107" s="160">
        <f>VLOOKUP($D107,'[7]급수계통별장래인구(출x)'!$C$5:$I$491,5,FALSE)</f>
        <v>958</v>
      </c>
      <c r="H107" s="160">
        <f>VLOOKUP($D107,'[7]급수계통별장래인구(출x)'!$C$5:$I$491,6,FALSE)</f>
        <v>980</v>
      </c>
      <c r="I107" s="160">
        <f>VLOOKUP($D107,'[7]급수계통별장래인구(출x)'!$C$5:$I$491,7,FALSE)</f>
        <v>997</v>
      </c>
      <c r="J107" s="114">
        <f>ROUND(O$5*'[7]급수계통별장래인구(출x)'!$E105,0)</f>
        <v>0</v>
      </c>
      <c r="K107" s="114">
        <f>ROUND(P$5*'[7]급수계통별장래인구(출x)'!$E105,0)</f>
        <v>24</v>
      </c>
      <c r="L107" s="114">
        <f>ROUND(Q$5*'[7]급수계통별장래인구(출x)'!$E105,0)</f>
        <v>53</v>
      </c>
      <c r="M107" s="114">
        <f>ROUND(R$5*'[7]급수계통별장래인구(출x)'!$E105,0)</f>
        <v>53</v>
      </c>
      <c r="N107" s="114">
        <f>ROUND(S$5*'[7]급수계통별장래인구(출x)'!$E105,0)</f>
        <v>53</v>
      </c>
      <c r="O107" s="114">
        <f>IF(ISERROR((VLOOKUP($D107,'2.사회적인구 행정구역별 집계'!$C$6:$M$73,7,FALSE)-VLOOKUP($D107,'2.사회적인구 행정구역별 집계'!$C$6:$M$73,2,FALSE))),0,(VLOOKUP($D107,'2.사회적인구 행정구역별 집계'!$C$6:$M$73,7,FALSE)-VLOOKUP($D107,'2.사회적인구 행정구역별 집계'!$C$6:$M$73,2,FALSE)))</f>
        <v>0</v>
      </c>
      <c r="P107" s="114">
        <f>IF(ISERROR(VLOOKUP($D107,'2.사회적인구 행정구역별 집계'!$C$6:$M$73,2,FALSE)),0,(VLOOKUP($D107,'2.사회적인구 행정구역별 집계'!$C$6:$M$73,8,FALSE)-VLOOKUP($D107,'2.사회적인구 행정구역별 집계'!$C$6:$M$73,3,FALSE)))</f>
        <v>0</v>
      </c>
      <c r="Q107" s="114">
        <f>IF(ISERROR(VLOOKUP($D107,'2.사회적인구 행정구역별 집계'!$C$6:$M$73,2,FALSE)),0,(VLOOKUP($D107,'2.사회적인구 행정구역별 집계'!$C$6:$M$73,9,FALSE)-VLOOKUP($D107,'2.사회적인구 행정구역별 집계'!$C$6:$M$73,4,FALSE)))</f>
        <v>0</v>
      </c>
      <c r="R107" s="114">
        <f>IF(ISERROR(VLOOKUP($D107,'2.사회적인구 행정구역별 집계'!$C$6:$M$73,2,FALSE)),0,(VLOOKUP($D107,'2.사회적인구 행정구역별 집계'!$C$6:$M$73,10,FALSE)-VLOOKUP($D107,'2.사회적인구 행정구역별 집계'!$C$6:$M$73,5,FALSE)))</f>
        <v>0</v>
      </c>
      <c r="S107" s="114">
        <f>IF(ISERROR(VLOOKUP($D107,'2.사회적인구 행정구역별 집계'!$C$6:$M$73,2,FALSE)),0,(VLOOKUP($D107,'2.사회적인구 행정구역별 집계'!$C$6:$M$73,11,FALSE)-VLOOKUP($D107,'2.사회적인구 행정구역별 집계'!$C$6:$M$73,6,FALSE)))</f>
        <v>0</v>
      </c>
      <c r="T107" s="160">
        <f t="shared" si="22"/>
        <v>928</v>
      </c>
      <c r="U107" s="160">
        <f t="shared" si="23"/>
        <v>915</v>
      </c>
      <c r="V107" s="160">
        <f t="shared" si="24"/>
        <v>905</v>
      </c>
      <c r="W107" s="160">
        <f t="shared" si="25"/>
        <v>927</v>
      </c>
      <c r="X107" s="160">
        <f t="shared" si="26"/>
        <v>944</v>
      </c>
    </row>
    <row r="108" spans="1:24" ht="15.95" customHeight="1">
      <c r="A108" s="282"/>
      <c r="B108" s="230"/>
      <c r="C108" s="104" t="s">
        <v>763</v>
      </c>
      <c r="D108" s="106" t="s">
        <v>136</v>
      </c>
      <c r="E108" s="160">
        <f>VLOOKUP($D108,'[7]급수계통별장래인구(출x)'!$C$5:$I$491,2,FALSE)</f>
        <v>257</v>
      </c>
      <c r="F108" s="160">
        <f>VLOOKUP($D108,'[7]급수계통별장래인구(출x)'!$C$5:$I$491,4,FALSE)</f>
        <v>260</v>
      </c>
      <c r="G108" s="160">
        <f>VLOOKUP($D108,'[7]급수계통별장래인구(출x)'!$C$5:$I$491,5,FALSE)</f>
        <v>265</v>
      </c>
      <c r="H108" s="160">
        <f>VLOOKUP($D108,'[7]급수계통별장래인구(출x)'!$C$5:$I$491,6,FALSE)</f>
        <v>271</v>
      </c>
      <c r="I108" s="160">
        <f>VLOOKUP($D108,'[7]급수계통별장래인구(출x)'!$C$5:$I$491,7,FALSE)</f>
        <v>276</v>
      </c>
      <c r="J108" s="114">
        <f>ROUND(O$5*'[7]급수계통별장래인구(출x)'!$E106,0)</f>
        <v>0</v>
      </c>
      <c r="K108" s="114">
        <f>ROUND(P$5*'[7]급수계통별장래인구(출x)'!$E106,0)</f>
        <v>7</v>
      </c>
      <c r="L108" s="114">
        <f>ROUND(Q$5*'[7]급수계통별장래인구(출x)'!$E106,0)</f>
        <v>15</v>
      </c>
      <c r="M108" s="114">
        <f>ROUND(R$5*'[7]급수계통별장래인구(출x)'!$E106,0)</f>
        <v>15</v>
      </c>
      <c r="N108" s="114">
        <f>ROUND(S$5*'[7]급수계통별장래인구(출x)'!$E106,0)</f>
        <v>15</v>
      </c>
      <c r="O108" s="114">
        <f>IF(ISERROR((VLOOKUP($D108,'2.사회적인구 행정구역별 집계'!$C$6:$M$73,7,FALSE)-VLOOKUP($D108,'2.사회적인구 행정구역별 집계'!$C$6:$M$73,2,FALSE))),0,(VLOOKUP($D108,'2.사회적인구 행정구역별 집계'!$C$6:$M$73,7,FALSE)-VLOOKUP($D108,'2.사회적인구 행정구역별 집계'!$C$6:$M$73,2,FALSE)))</f>
        <v>0</v>
      </c>
      <c r="P108" s="114">
        <f>IF(ISERROR(VLOOKUP($D108,'2.사회적인구 행정구역별 집계'!$C$6:$M$73,2,FALSE)),0,(VLOOKUP($D108,'2.사회적인구 행정구역별 집계'!$C$6:$M$73,8,FALSE)-VLOOKUP($D108,'2.사회적인구 행정구역별 집계'!$C$6:$M$73,3,FALSE)))</f>
        <v>0</v>
      </c>
      <c r="Q108" s="114">
        <f>IF(ISERROR(VLOOKUP($D108,'2.사회적인구 행정구역별 집계'!$C$6:$M$73,2,FALSE)),0,(VLOOKUP($D108,'2.사회적인구 행정구역별 집계'!$C$6:$M$73,9,FALSE)-VLOOKUP($D108,'2.사회적인구 행정구역별 집계'!$C$6:$M$73,4,FALSE)))</f>
        <v>0</v>
      </c>
      <c r="R108" s="114">
        <f>IF(ISERROR(VLOOKUP($D108,'2.사회적인구 행정구역별 집계'!$C$6:$M$73,2,FALSE)),0,(VLOOKUP($D108,'2.사회적인구 행정구역별 집계'!$C$6:$M$73,10,FALSE)-VLOOKUP($D108,'2.사회적인구 행정구역별 집계'!$C$6:$M$73,5,FALSE)))</f>
        <v>0</v>
      </c>
      <c r="S108" s="114">
        <f>IF(ISERROR(VLOOKUP($D108,'2.사회적인구 행정구역별 집계'!$C$6:$M$73,2,FALSE)),0,(VLOOKUP($D108,'2.사회적인구 행정구역별 집계'!$C$6:$M$73,11,FALSE)-VLOOKUP($D108,'2.사회적인구 행정구역별 집계'!$C$6:$M$73,6,FALSE)))</f>
        <v>0</v>
      </c>
      <c r="T108" s="160">
        <f t="shared" si="22"/>
        <v>257</v>
      </c>
      <c r="U108" s="160">
        <f t="shared" si="23"/>
        <v>253</v>
      </c>
      <c r="V108" s="160">
        <f t="shared" si="24"/>
        <v>250</v>
      </c>
      <c r="W108" s="160">
        <f t="shared" si="25"/>
        <v>256</v>
      </c>
      <c r="X108" s="160">
        <f t="shared" si="26"/>
        <v>261</v>
      </c>
    </row>
    <row r="109" spans="1:24" ht="15.95" customHeight="1">
      <c r="A109" s="282"/>
      <c r="B109" s="230"/>
      <c r="C109" s="104" t="s">
        <v>763</v>
      </c>
      <c r="D109" s="106" t="s">
        <v>137</v>
      </c>
      <c r="E109" s="160">
        <f>VLOOKUP($D109,'[7]급수계통별장래인구(출x)'!$C$5:$I$491,2,FALSE)</f>
        <v>151</v>
      </c>
      <c r="F109" s="160">
        <f>VLOOKUP($D109,'[7]급수계통별장래인구(출x)'!$C$5:$I$491,4,FALSE)</f>
        <v>153</v>
      </c>
      <c r="G109" s="160">
        <f>VLOOKUP($D109,'[7]급수계통별장래인구(출x)'!$C$5:$I$491,5,FALSE)</f>
        <v>156</v>
      </c>
      <c r="H109" s="160">
        <f>VLOOKUP($D109,'[7]급수계통별장래인구(출x)'!$C$5:$I$491,6,FALSE)</f>
        <v>159</v>
      </c>
      <c r="I109" s="160">
        <f>VLOOKUP($D109,'[7]급수계통별장래인구(출x)'!$C$5:$I$491,7,FALSE)</f>
        <v>162</v>
      </c>
      <c r="J109" s="114">
        <f>ROUND(O$5*'[7]급수계통별장래인구(출x)'!$E107,0)</f>
        <v>0</v>
      </c>
      <c r="K109" s="114">
        <f>ROUND(P$5*'[7]급수계통별장래인구(출x)'!$E107,0)</f>
        <v>4</v>
      </c>
      <c r="L109" s="114">
        <f>ROUND(Q$5*'[7]급수계통별장래인구(출x)'!$E107,0)</f>
        <v>9</v>
      </c>
      <c r="M109" s="114">
        <f>ROUND(R$5*'[7]급수계통별장래인구(출x)'!$E107,0)</f>
        <v>9</v>
      </c>
      <c r="N109" s="114">
        <f>ROUND(S$5*'[7]급수계통별장래인구(출x)'!$E107,0)</f>
        <v>9</v>
      </c>
      <c r="O109" s="114">
        <f>IF(ISERROR((VLOOKUP($D109,'2.사회적인구 행정구역별 집계'!$C$6:$M$73,7,FALSE)-VLOOKUP($D109,'2.사회적인구 행정구역별 집계'!$C$6:$M$73,2,FALSE))),0,(VLOOKUP($D109,'2.사회적인구 행정구역별 집계'!$C$6:$M$73,7,FALSE)-VLOOKUP($D109,'2.사회적인구 행정구역별 집계'!$C$6:$M$73,2,FALSE)))</f>
        <v>0</v>
      </c>
      <c r="P109" s="114">
        <f>IF(ISERROR(VLOOKUP($D109,'2.사회적인구 행정구역별 집계'!$C$6:$M$73,2,FALSE)),0,(VLOOKUP($D109,'2.사회적인구 행정구역별 집계'!$C$6:$M$73,8,FALSE)-VLOOKUP($D109,'2.사회적인구 행정구역별 집계'!$C$6:$M$73,3,FALSE)))</f>
        <v>0</v>
      </c>
      <c r="Q109" s="114">
        <f>IF(ISERROR(VLOOKUP($D109,'2.사회적인구 행정구역별 집계'!$C$6:$M$73,2,FALSE)),0,(VLOOKUP($D109,'2.사회적인구 행정구역별 집계'!$C$6:$M$73,9,FALSE)-VLOOKUP($D109,'2.사회적인구 행정구역별 집계'!$C$6:$M$73,4,FALSE)))</f>
        <v>0</v>
      </c>
      <c r="R109" s="114">
        <f>IF(ISERROR(VLOOKUP($D109,'2.사회적인구 행정구역별 집계'!$C$6:$M$73,2,FALSE)),0,(VLOOKUP($D109,'2.사회적인구 행정구역별 집계'!$C$6:$M$73,10,FALSE)-VLOOKUP($D109,'2.사회적인구 행정구역별 집계'!$C$6:$M$73,5,FALSE)))</f>
        <v>0</v>
      </c>
      <c r="S109" s="114">
        <f>IF(ISERROR(VLOOKUP($D109,'2.사회적인구 행정구역별 집계'!$C$6:$M$73,2,FALSE)),0,(VLOOKUP($D109,'2.사회적인구 행정구역별 집계'!$C$6:$M$73,11,FALSE)-VLOOKUP($D109,'2.사회적인구 행정구역별 집계'!$C$6:$M$73,6,FALSE)))</f>
        <v>0</v>
      </c>
      <c r="T109" s="160">
        <f t="shared" si="22"/>
        <v>151</v>
      </c>
      <c r="U109" s="160">
        <f t="shared" si="23"/>
        <v>149</v>
      </c>
      <c r="V109" s="160">
        <f t="shared" si="24"/>
        <v>147</v>
      </c>
      <c r="W109" s="160">
        <f t="shared" si="25"/>
        <v>150</v>
      </c>
      <c r="X109" s="160">
        <f t="shared" si="26"/>
        <v>153</v>
      </c>
    </row>
    <row r="110" spans="1:24" ht="15.95" customHeight="1">
      <c r="A110" s="282"/>
      <c r="B110" s="230"/>
      <c r="C110" s="104" t="s">
        <v>763</v>
      </c>
      <c r="D110" s="106" t="s">
        <v>138</v>
      </c>
      <c r="E110" s="160">
        <f>VLOOKUP($D110,'[7]급수계통별장래인구(출x)'!$C$5:$I$491,2,FALSE)</f>
        <v>236</v>
      </c>
      <c r="F110" s="160">
        <f>VLOOKUP($D110,'[7]급수계통별장래인구(출x)'!$C$5:$I$491,4,FALSE)</f>
        <v>239</v>
      </c>
      <c r="G110" s="160">
        <f>VLOOKUP($D110,'[7]급수계통별장래인구(출x)'!$C$5:$I$491,5,FALSE)</f>
        <v>244</v>
      </c>
      <c r="H110" s="160">
        <f>VLOOKUP($D110,'[7]급수계통별장래인구(출x)'!$C$5:$I$491,6,FALSE)</f>
        <v>249</v>
      </c>
      <c r="I110" s="160">
        <f>VLOOKUP($D110,'[7]급수계통별장래인구(출x)'!$C$5:$I$491,7,FALSE)</f>
        <v>254</v>
      </c>
      <c r="J110" s="114">
        <f>ROUND(O$5*'[7]급수계통별장래인구(출x)'!$E108,0)</f>
        <v>0</v>
      </c>
      <c r="K110" s="114">
        <f>ROUND(P$5*'[7]급수계통별장래인구(출x)'!$E108,0)</f>
        <v>6</v>
      </c>
      <c r="L110" s="114">
        <f>ROUND(Q$5*'[7]급수계통별장래인구(출x)'!$E108,0)</f>
        <v>13</v>
      </c>
      <c r="M110" s="114">
        <f>ROUND(R$5*'[7]급수계통별장래인구(출x)'!$E108,0)</f>
        <v>13</v>
      </c>
      <c r="N110" s="114">
        <f>ROUND(S$5*'[7]급수계통별장래인구(출x)'!$E108,0)</f>
        <v>13</v>
      </c>
      <c r="O110" s="114">
        <f>IF(ISERROR((VLOOKUP($D110,'2.사회적인구 행정구역별 집계'!$C$6:$M$73,7,FALSE)-VLOOKUP($D110,'2.사회적인구 행정구역별 집계'!$C$6:$M$73,2,FALSE))),0,(VLOOKUP($D110,'2.사회적인구 행정구역별 집계'!$C$6:$M$73,7,FALSE)-VLOOKUP($D110,'2.사회적인구 행정구역별 집계'!$C$6:$M$73,2,FALSE)))</f>
        <v>0</v>
      </c>
      <c r="P110" s="114">
        <f>IF(ISERROR(VLOOKUP($D110,'2.사회적인구 행정구역별 집계'!$C$6:$M$73,2,FALSE)),0,(VLOOKUP($D110,'2.사회적인구 행정구역별 집계'!$C$6:$M$73,8,FALSE)-VLOOKUP($D110,'2.사회적인구 행정구역별 집계'!$C$6:$M$73,3,FALSE)))</f>
        <v>0</v>
      </c>
      <c r="Q110" s="114">
        <f>IF(ISERROR(VLOOKUP($D110,'2.사회적인구 행정구역별 집계'!$C$6:$M$73,2,FALSE)),0,(VLOOKUP($D110,'2.사회적인구 행정구역별 집계'!$C$6:$M$73,9,FALSE)-VLOOKUP($D110,'2.사회적인구 행정구역별 집계'!$C$6:$M$73,4,FALSE)))</f>
        <v>0</v>
      </c>
      <c r="R110" s="114">
        <f>IF(ISERROR(VLOOKUP($D110,'2.사회적인구 행정구역별 집계'!$C$6:$M$73,2,FALSE)),0,(VLOOKUP($D110,'2.사회적인구 행정구역별 집계'!$C$6:$M$73,10,FALSE)-VLOOKUP($D110,'2.사회적인구 행정구역별 집계'!$C$6:$M$73,5,FALSE)))</f>
        <v>0</v>
      </c>
      <c r="S110" s="114">
        <f>IF(ISERROR(VLOOKUP($D110,'2.사회적인구 행정구역별 집계'!$C$6:$M$73,2,FALSE)),0,(VLOOKUP($D110,'2.사회적인구 행정구역별 집계'!$C$6:$M$73,11,FALSE)-VLOOKUP($D110,'2.사회적인구 행정구역별 집계'!$C$6:$M$73,6,FALSE)))</f>
        <v>0</v>
      </c>
      <c r="T110" s="160">
        <f t="shared" si="22"/>
        <v>236</v>
      </c>
      <c r="U110" s="160">
        <f t="shared" si="23"/>
        <v>233</v>
      </c>
      <c r="V110" s="160">
        <f t="shared" si="24"/>
        <v>231</v>
      </c>
      <c r="W110" s="160">
        <f t="shared" si="25"/>
        <v>236</v>
      </c>
      <c r="X110" s="160">
        <f t="shared" si="26"/>
        <v>241</v>
      </c>
    </row>
    <row r="111" spans="1:24" ht="15.95" customHeight="1">
      <c r="A111" s="282"/>
      <c r="B111" s="230"/>
      <c r="C111" s="104" t="s">
        <v>763</v>
      </c>
      <c r="D111" s="106" t="s">
        <v>139</v>
      </c>
      <c r="E111" s="160">
        <f>VLOOKUP($D111,'[7]급수계통별장래인구(출x)'!$C$5:$I$491,2,FALSE)</f>
        <v>525</v>
      </c>
      <c r="F111" s="160">
        <f>VLOOKUP($D111,'[7]급수계통별장래인구(출x)'!$C$5:$I$491,4,FALSE)</f>
        <v>531</v>
      </c>
      <c r="G111" s="160">
        <f>VLOOKUP($D111,'[7]급수계통별장래인구(출x)'!$C$5:$I$491,5,FALSE)</f>
        <v>542</v>
      </c>
      <c r="H111" s="160">
        <f>VLOOKUP($D111,'[7]급수계통별장래인구(출x)'!$C$5:$I$491,6,FALSE)</f>
        <v>555</v>
      </c>
      <c r="I111" s="160">
        <f>VLOOKUP($D111,'[7]급수계통별장래인구(출x)'!$C$5:$I$491,7,FALSE)</f>
        <v>564</v>
      </c>
      <c r="J111" s="114">
        <f>ROUND(O$5*'[7]급수계통별장래인구(출x)'!$E109,0)</f>
        <v>0</v>
      </c>
      <c r="K111" s="114">
        <f>ROUND(P$5*'[7]급수계통별장래인구(출x)'!$E109,0)</f>
        <v>13</v>
      </c>
      <c r="L111" s="114">
        <f>ROUND(Q$5*'[7]급수계통별장래인구(출x)'!$E109,0)</f>
        <v>30</v>
      </c>
      <c r="M111" s="114">
        <f>ROUND(R$5*'[7]급수계통별장래인구(출x)'!$E109,0)</f>
        <v>30</v>
      </c>
      <c r="N111" s="114">
        <f>ROUND(S$5*'[7]급수계통별장래인구(출x)'!$E109,0)</f>
        <v>30</v>
      </c>
      <c r="O111" s="114">
        <f>IF(ISERROR((VLOOKUP($D111,'2.사회적인구 행정구역별 집계'!$C$6:$M$73,7,FALSE)-VLOOKUP($D111,'2.사회적인구 행정구역별 집계'!$C$6:$M$73,2,FALSE))),0,(VLOOKUP($D111,'2.사회적인구 행정구역별 집계'!$C$6:$M$73,7,FALSE)-VLOOKUP($D111,'2.사회적인구 행정구역별 집계'!$C$6:$M$73,2,FALSE)))</f>
        <v>0</v>
      </c>
      <c r="P111" s="114">
        <f>IF(ISERROR(VLOOKUP($D111,'2.사회적인구 행정구역별 집계'!$C$6:$M$73,2,FALSE)),0,(VLOOKUP($D111,'2.사회적인구 행정구역별 집계'!$C$6:$M$73,8,FALSE)-VLOOKUP($D111,'2.사회적인구 행정구역별 집계'!$C$6:$M$73,3,FALSE)))</f>
        <v>0</v>
      </c>
      <c r="Q111" s="114">
        <f>IF(ISERROR(VLOOKUP($D111,'2.사회적인구 행정구역별 집계'!$C$6:$M$73,2,FALSE)),0,(VLOOKUP($D111,'2.사회적인구 행정구역별 집계'!$C$6:$M$73,9,FALSE)-VLOOKUP($D111,'2.사회적인구 행정구역별 집계'!$C$6:$M$73,4,FALSE)))</f>
        <v>0</v>
      </c>
      <c r="R111" s="114">
        <f>IF(ISERROR(VLOOKUP($D111,'2.사회적인구 행정구역별 집계'!$C$6:$M$73,2,FALSE)),0,(VLOOKUP($D111,'2.사회적인구 행정구역별 집계'!$C$6:$M$73,10,FALSE)-VLOOKUP($D111,'2.사회적인구 행정구역별 집계'!$C$6:$M$73,5,FALSE)))</f>
        <v>0</v>
      </c>
      <c r="S111" s="114">
        <f>IF(ISERROR(VLOOKUP($D111,'2.사회적인구 행정구역별 집계'!$C$6:$M$73,2,FALSE)),0,(VLOOKUP($D111,'2.사회적인구 행정구역별 집계'!$C$6:$M$73,11,FALSE)-VLOOKUP($D111,'2.사회적인구 행정구역별 집계'!$C$6:$M$73,6,FALSE)))</f>
        <v>0</v>
      </c>
      <c r="T111" s="160">
        <f t="shared" si="22"/>
        <v>525</v>
      </c>
      <c r="U111" s="160">
        <f t="shared" si="23"/>
        <v>518</v>
      </c>
      <c r="V111" s="160">
        <f t="shared" si="24"/>
        <v>512</v>
      </c>
      <c r="W111" s="160">
        <f t="shared" si="25"/>
        <v>525</v>
      </c>
      <c r="X111" s="160">
        <f t="shared" si="26"/>
        <v>534</v>
      </c>
    </row>
    <row r="112" spans="1:24" ht="15.95" customHeight="1">
      <c r="A112" s="282"/>
      <c r="B112" s="230"/>
      <c r="C112" s="104" t="s">
        <v>763</v>
      </c>
      <c r="D112" s="106" t="s">
        <v>705</v>
      </c>
      <c r="E112" s="160">
        <f>VLOOKUP($D112,'[7]급수계통별장래인구(출x)'!$C$5:$I$491,2,FALSE)</f>
        <v>673</v>
      </c>
      <c r="F112" s="160">
        <f>VLOOKUP($D112,'[7]급수계통별장래인구(출x)'!$C$5:$I$491,4,FALSE)</f>
        <v>681</v>
      </c>
      <c r="G112" s="160">
        <f>VLOOKUP($D112,'[7]급수계통별장래인구(출x)'!$C$5:$I$491,5,FALSE)</f>
        <v>695</v>
      </c>
      <c r="H112" s="160">
        <f>VLOOKUP($D112,'[7]급수계통별장래인구(출x)'!$C$5:$I$491,6,FALSE)</f>
        <v>711</v>
      </c>
      <c r="I112" s="160">
        <f>VLOOKUP($D112,'[7]급수계통별장래인구(출x)'!$C$5:$I$491,7,FALSE)</f>
        <v>723</v>
      </c>
      <c r="J112" s="114">
        <f>ROUND(O$5*'[7]급수계통별장래인구(출x)'!$E110,0)</f>
        <v>0</v>
      </c>
      <c r="K112" s="114">
        <f>ROUND(P$5*'[7]급수계통별장래인구(출x)'!$E110,0)</f>
        <v>17</v>
      </c>
      <c r="L112" s="114">
        <f>ROUND(Q$5*'[7]급수계통별장래인구(출x)'!$E110,0)</f>
        <v>38</v>
      </c>
      <c r="M112" s="114">
        <f>ROUND(R$5*'[7]급수계통별장래인구(출x)'!$E110,0)</f>
        <v>38</v>
      </c>
      <c r="N112" s="114">
        <f>ROUND(S$5*'[7]급수계통별장래인구(출x)'!$E110,0)</f>
        <v>38</v>
      </c>
      <c r="O112" s="114">
        <f>IF(ISERROR((VLOOKUP($D112,'2.사회적인구 행정구역별 집계'!$C$6:$M$73,7,FALSE)-VLOOKUP($D112,'2.사회적인구 행정구역별 집계'!$C$6:$M$73,2,FALSE))),0,(VLOOKUP($D112,'2.사회적인구 행정구역별 집계'!$C$6:$M$73,7,FALSE)-VLOOKUP($D112,'2.사회적인구 행정구역별 집계'!$C$6:$M$73,2,FALSE)))</f>
        <v>0</v>
      </c>
      <c r="P112" s="114">
        <f>IF(ISERROR(VLOOKUP($D112,'2.사회적인구 행정구역별 집계'!$C$6:$M$73,2,FALSE)),0,(VLOOKUP($D112,'2.사회적인구 행정구역별 집계'!$C$6:$M$73,8,FALSE)-VLOOKUP($D112,'2.사회적인구 행정구역별 집계'!$C$6:$M$73,3,FALSE)))</f>
        <v>0</v>
      </c>
      <c r="Q112" s="114">
        <f>IF(ISERROR(VLOOKUP($D112,'2.사회적인구 행정구역별 집계'!$C$6:$M$73,2,FALSE)),0,(VLOOKUP($D112,'2.사회적인구 행정구역별 집계'!$C$6:$M$73,9,FALSE)-VLOOKUP($D112,'2.사회적인구 행정구역별 집계'!$C$6:$M$73,4,FALSE)))</f>
        <v>0</v>
      </c>
      <c r="R112" s="114">
        <f>IF(ISERROR(VLOOKUP($D112,'2.사회적인구 행정구역별 집계'!$C$6:$M$73,2,FALSE)),0,(VLOOKUP($D112,'2.사회적인구 행정구역별 집계'!$C$6:$M$73,10,FALSE)-VLOOKUP($D112,'2.사회적인구 행정구역별 집계'!$C$6:$M$73,5,FALSE)))</f>
        <v>0</v>
      </c>
      <c r="S112" s="114">
        <f>IF(ISERROR(VLOOKUP($D112,'2.사회적인구 행정구역별 집계'!$C$6:$M$73,2,FALSE)),0,(VLOOKUP($D112,'2.사회적인구 행정구역별 집계'!$C$6:$M$73,11,FALSE)-VLOOKUP($D112,'2.사회적인구 행정구역별 집계'!$C$6:$M$73,6,FALSE)))</f>
        <v>0</v>
      </c>
      <c r="T112" s="160">
        <f t="shared" si="22"/>
        <v>673</v>
      </c>
      <c r="U112" s="160">
        <f t="shared" si="23"/>
        <v>664</v>
      </c>
      <c r="V112" s="160">
        <f t="shared" si="24"/>
        <v>657</v>
      </c>
      <c r="W112" s="160">
        <f t="shared" si="25"/>
        <v>673</v>
      </c>
      <c r="X112" s="160">
        <f t="shared" si="26"/>
        <v>685</v>
      </c>
    </row>
    <row r="113" spans="1:24" ht="15.95" customHeight="1">
      <c r="A113" s="282"/>
      <c r="B113" s="230"/>
      <c r="C113" s="104" t="s">
        <v>764</v>
      </c>
      <c r="D113" s="106" t="s">
        <v>140</v>
      </c>
      <c r="E113" s="160">
        <f>VLOOKUP($D113,'[7]급수계통별장래인구(출x)'!$C$5:$I$491,2,FALSE)</f>
        <v>191</v>
      </c>
      <c r="F113" s="160">
        <f>VLOOKUP($D113,'[7]급수계통별장래인구(출x)'!$C$5:$I$491,4,FALSE)</f>
        <v>193</v>
      </c>
      <c r="G113" s="160">
        <f>VLOOKUP($D113,'[7]급수계통별장래인구(출x)'!$C$5:$I$491,5,FALSE)</f>
        <v>197</v>
      </c>
      <c r="H113" s="160">
        <f>VLOOKUP($D113,'[7]급수계통별장래인구(출x)'!$C$5:$I$491,6,FALSE)</f>
        <v>202</v>
      </c>
      <c r="I113" s="160">
        <f>VLOOKUP($D113,'[7]급수계통별장래인구(출x)'!$C$5:$I$491,7,FALSE)</f>
        <v>205</v>
      </c>
      <c r="J113" s="114">
        <f>ROUND(O$5*'[7]급수계통별장래인구(출x)'!$E111,0)</f>
        <v>0</v>
      </c>
      <c r="K113" s="114">
        <f>ROUND(P$5*'[7]급수계통별장래인구(출x)'!$E111,0)</f>
        <v>5</v>
      </c>
      <c r="L113" s="114">
        <f>ROUND(Q$5*'[7]급수계통별장래인구(출x)'!$E111,0)</f>
        <v>11</v>
      </c>
      <c r="M113" s="114">
        <f>ROUND(R$5*'[7]급수계통별장래인구(출x)'!$E111,0)</f>
        <v>11</v>
      </c>
      <c r="N113" s="114">
        <f>ROUND(S$5*'[7]급수계통별장래인구(출x)'!$E111,0)</f>
        <v>11</v>
      </c>
      <c r="O113" s="114">
        <f>IF(ISERROR((VLOOKUP($D113,'2.사회적인구 행정구역별 집계'!$C$6:$M$73,7,FALSE)-VLOOKUP($D113,'2.사회적인구 행정구역별 집계'!$C$6:$M$73,2,FALSE))),0,(VLOOKUP($D113,'2.사회적인구 행정구역별 집계'!$C$6:$M$73,7,FALSE)-VLOOKUP($D113,'2.사회적인구 행정구역별 집계'!$C$6:$M$73,2,FALSE)))</f>
        <v>0</v>
      </c>
      <c r="P113" s="114">
        <f>IF(ISERROR(VLOOKUP($D113,'2.사회적인구 행정구역별 집계'!$C$6:$M$73,2,FALSE)),0,(VLOOKUP($D113,'2.사회적인구 행정구역별 집계'!$C$6:$M$73,8,FALSE)-VLOOKUP($D113,'2.사회적인구 행정구역별 집계'!$C$6:$M$73,3,FALSE)))</f>
        <v>0</v>
      </c>
      <c r="Q113" s="114">
        <f>IF(ISERROR(VLOOKUP($D113,'2.사회적인구 행정구역별 집계'!$C$6:$M$73,2,FALSE)),0,(VLOOKUP($D113,'2.사회적인구 행정구역별 집계'!$C$6:$M$73,9,FALSE)-VLOOKUP($D113,'2.사회적인구 행정구역별 집계'!$C$6:$M$73,4,FALSE)))</f>
        <v>0</v>
      </c>
      <c r="R113" s="114">
        <f>IF(ISERROR(VLOOKUP($D113,'2.사회적인구 행정구역별 집계'!$C$6:$M$73,2,FALSE)),0,(VLOOKUP($D113,'2.사회적인구 행정구역별 집계'!$C$6:$M$73,10,FALSE)-VLOOKUP($D113,'2.사회적인구 행정구역별 집계'!$C$6:$M$73,5,FALSE)))</f>
        <v>0</v>
      </c>
      <c r="S113" s="114">
        <f>IF(ISERROR(VLOOKUP($D113,'2.사회적인구 행정구역별 집계'!$C$6:$M$73,2,FALSE)),0,(VLOOKUP($D113,'2.사회적인구 행정구역별 집계'!$C$6:$M$73,11,FALSE)-VLOOKUP($D113,'2.사회적인구 행정구역별 집계'!$C$6:$M$73,6,FALSE)))</f>
        <v>0</v>
      </c>
      <c r="T113" s="160">
        <f t="shared" si="22"/>
        <v>191</v>
      </c>
      <c r="U113" s="160">
        <f t="shared" si="23"/>
        <v>188</v>
      </c>
      <c r="V113" s="160">
        <f t="shared" si="24"/>
        <v>186</v>
      </c>
      <c r="W113" s="160">
        <f t="shared" si="25"/>
        <v>191</v>
      </c>
      <c r="X113" s="160">
        <f t="shared" si="26"/>
        <v>194</v>
      </c>
    </row>
    <row r="114" spans="1:24" ht="15.95" customHeight="1">
      <c r="A114" s="282"/>
      <c r="B114" s="230"/>
      <c r="C114" s="104" t="s">
        <v>764</v>
      </c>
      <c r="D114" s="106" t="s">
        <v>141</v>
      </c>
      <c r="E114" s="160">
        <f>VLOOKUP($D114,'[7]급수계통별장래인구(출x)'!$C$5:$I$491,2,FALSE)</f>
        <v>364</v>
      </c>
      <c r="F114" s="160">
        <f>VLOOKUP($D114,'[7]급수계통별장래인구(출x)'!$C$5:$I$491,4,FALSE)</f>
        <v>368</v>
      </c>
      <c r="G114" s="160">
        <f>VLOOKUP($D114,'[7]급수계통별장래인구(출x)'!$C$5:$I$491,5,FALSE)</f>
        <v>376</v>
      </c>
      <c r="H114" s="160">
        <f>VLOOKUP($D114,'[7]급수계통별장래인구(출x)'!$C$5:$I$491,6,FALSE)</f>
        <v>384</v>
      </c>
      <c r="I114" s="160">
        <f>VLOOKUP($D114,'[7]급수계통별장래인구(출x)'!$C$5:$I$491,7,FALSE)</f>
        <v>391</v>
      </c>
      <c r="J114" s="114">
        <f>ROUND(O$5*'[7]급수계통별장래인구(출x)'!$E112,0)</f>
        <v>0</v>
      </c>
      <c r="K114" s="114">
        <f>ROUND(P$5*'[7]급수계통별장래인구(출x)'!$E112,0)</f>
        <v>9</v>
      </c>
      <c r="L114" s="114">
        <f>ROUND(Q$5*'[7]급수계통별장래인구(출x)'!$E112,0)</f>
        <v>21</v>
      </c>
      <c r="M114" s="114">
        <f>ROUND(R$5*'[7]급수계통별장래인구(출x)'!$E112,0)</f>
        <v>21</v>
      </c>
      <c r="N114" s="114">
        <f>ROUND(S$5*'[7]급수계통별장래인구(출x)'!$E112,0)</f>
        <v>21</v>
      </c>
      <c r="O114" s="114">
        <f>IF(ISERROR((VLOOKUP($D114,'2.사회적인구 행정구역별 집계'!$C$6:$M$73,7,FALSE)-VLOOKUP($D114,'2.사회적인구 행정구역별 집계'!$C$6:$M$73,2,FALSE))),0,(VLOOKUP($D114,'2.사회적인구 행정구역별 집계'!$C$6:$M$73,7,FALSE)-VLOOKUP($D114,'2.사회적인구 행정구역별 집계'!$C$6:$M$73,2,FALSE)))</f>
        <v>0</v>
      </c>
      <c r="P114" s="114">
        <f>IF(ISERROR(VLOOKUP($D114,'2.사회적인구 행정구역별 집계'!$C$6:$M$73,2,FALSE)),0,(VLOOKUP($D114,'2.사회적인구 행정구역별 집계'!$C$6:$M$73,8,FALSE)-VLOOKUP($D114,'2.사회적인구 행정구역별 집계'!$C$6:$M$73,3,FALSE)))</f>
        <v>0</v>
      </c>
      <c r="Q114" s="114">
        <f>IF(ISERROR(VLOOKUP($D114,'2.사회적인구 행정구역별 집계'!$C$6:$M$73,2,FALSE)),0,(VLOOKUP($D114,'2.사회적인구 행정구역별 집계'!$C$6:$M$73,9,FALSE)-VLOOKUP($D114,'2.사회적인구 행정구역별 집계'!$C$6:$M$73,4,FALSE)))</f>
        <v>0</v>
      </c>
      <c r="R114" s="114">
        <f>IF(ISERROR(VLOOKUP($D114,'2.사회적인구 행정구역별 집계'!$C$6:$M$73,2,FALSE)),0,(VLOOKUP($D114,'2.사회적인구 행정구역별 집계'!$C$6:$M$73,10,FALSE)-VLOOKUP($D114,'2.사회적인구 행정구역별 집계'!$C$6:$M$73,5,FALSE)))</f>
        <v>0</v>
      </c>
      <c r="S114" s="114">
        <f>IF(ISERROR(VLOOKUP($D114,'2.사회적인구 행정구역별 집계'!$C$6:$M$73,2,FALSE)),0,(VLOOKUP($D114,'2.사회적인구 행정구역별 집계'!$C$6:$M$73,11,FALSE)-VLOOKUP($D114,'2.사회적인구 행정구역별 집계'!$C$6:$M$73,6,FALSE)))</f>
        <v>0</v>
      </c>
      <c r="T114" s="160">
        <f t="shared" si="22"/>
        <v>364</v>
      </c>
      <c r="U114" s="160">
        <f t="shared" si="23"/>
        <v>359</v>
      </c>
      <c r="V114" s="160">
        <f t="shared" si="24"/>
        <v>355</v>
      </c>
      <c r="W114" s="160">
        <f t="shared" si="25"/>
        <v>363</v>
      </c>
      <c r="X114" s="160">
        <f t="shared" si="26"/>
        <v>370</v>
      </c>
    </row>
    <row r="115" spans="1:24" ht="15.95" customHeight="1">
      <c r="A115" s="282"/>
      <c r="B115" s="230"/>
      <c r="C115" s="104" t="s">
        <v>764</v>
      </c>
      <c r="D115" s="106" t="s">
        <v>142</v>
      </c>
      <c r="E115" s="160">
        <f>VLOOKUP($D115,'[7]급수계통별장래인구(출x)'!$C$5:$I$491,2,FALSE)</f>
        <v>223</v>
      </c>
      <c r="F115" s="160">
        <f>VLOOKUP($D115,'[7]급수계통별장래인구(출x)'!$C$5:$I$491,4,FALSE)</f>
        <v>226</v>
      </c>
      <c r="G115" s="160">
        <f>VLOOKUP($D115,'[7]급수계통별장래인구(출x)'!$C$5:$I$491,5,FALSE)</f>
        <v>230</v>
      </c>
      <c r="H115" s="160">
        <f>VLOOKUP($D115,'[7]급수계통별장래인구(출x)'!$C$5:$I$491,6,FALSE)</f>
        <v>236</v>
      </c>
      <c r="I115" s="160">
        <f>VLOOKUP($D115,'[7]급수계통별장래인구(출x)'!$C$5:$I$491,7,FALSE)</f>
        <v>240</v>
      </c>
      <c r="J115" s="114">
        <f>ROUND(O$5*'[7]급수계통별장래인구(출x)'!$E113,0)</f>
        <v>0</v>
      </c>
      <c r="K115" s="114">
        <f>ROUND(P$5*'[7]급수계통별장래인구(출x)'!$E113,0)</f>
        <v>6</v>
      </c>
      <c r="L115" s="114">
        <f>ROUND(Q$5*'[7]급수계통별장래인구(출x)'!$E113,0)</f>
        <v>13</v>
      </c>
      <c r="M115" s="114">
        <f>ROUND(R$5*'[7]급수계통별장래인구(출x)'!$E113,0)</f>
        <v>13</v>
      </c>
      <c r="N115" s="114">
        <f>ROUND(S$5*'[7]급수계통별장래인구(출x)'!$E113,0)</f>
        <v>13</v>
      </c>
      <c r="O115" s="114">
        <f>IF(ISERROR((VLOOKUP($D115,'2.사회적인구 행정구역별 집계'!$C$6:$M$73,7,FALSE)-VLOOKUP($D115,'2.사회적인구 행정구역별 집계'!$C$6:$M$73,2,FALSE))),0,(VLOOKUP($D115,'2.사회적인구 행정구역별 집계'!$C$6:$M$73,7,FALSE)-VLOOKUP($D115,'2.사회적인구 행정구역별 집계'!$C$6:$M$73,2,FALSE)))</f>
        <v>0</v>
      </c>
      <c r="P115" s="114">
        <f>IF(ISERROR(VLOOKUP($D115,'2.사회적인구 행정구역별 집계'!$C$6:$M$73,2,FALSE)),0,(VLOOKUP($D115,'2.사회적인구 행정구역별 집계'!$C$6:$M$73,8,FALSE)-VLOOKUP($D115,'2.사회적인구 행정구역별 집계'!$C$6:$M$73,3,FALSE)))</f>
        <v>0</v>
      </c>
      <c r="Q115" s="114">
        <f>IF(ISERROR(VLOOKUP($D115,'2.사회적인구 행정구역별 집계'!$C$6:$M$73,2,FALSE)),0,(VLOOKUP($D115,'2.사회적인구 행정구역별 집계'!$C$6:$M$73,9,FALSE)-VLOOKUP($D115,'2.사회적인구 행정구역별 집계'!$C$6:$M$73,4,FALSE)))</f>
        <v>0</v>
      </c>
      <c r="R115" s="114">
        <f>IF(ISERROR(VLOOKUP($D115,'2.사회적인구 행정구역별 집계'!$C$6:$M$73,2,FALSE)),0,(VLOOKUP($D115,'2.사회적인구 행정구역별 집계'!$C$6:$M$73,10,FALSE)-VLOOKUP($D115,'2.사회적인구 행정구역별 집계'!$C$6:$M$73,5,FALSE)))</f>
        <v>0</v>
      </c>
      <c r="S115" s="114">
        <f>IF(ISERROR(VLOOKUP($D115,'2.사회적인구 행정구역별 집계'!$C$6:$M$73,2,FALSE)),0,(VLOOKUP($D115,'2.사회적인구 행정구역별 집계'!$C$6:$M$73,11,FALSE)-VLOOKUP($D115,'2.사회적인구 행정구역별 집계'!$C$6:$M$73,6,FALSE)))</f>
        <v>0</v>
      </c>
      <c r="T115" s="160">
        <f t="shared" si="22"/>
        <v>223</v>
      </c>
      <c r="U115" s="160">
        <f t="shared" si="23"/>
        <v>220</v>
      </c>
      <c r="V115" s="160">
        <f t="shared" si="24"/>
        <v>217</v>
      </c>
      <c r="W115" s="160">
        <f t="shared" si="25"/>
        <v>223</v>
      </c>
      <c r="X115" s="160">
        <f t="shared" si="26"/>
        <v>227</v>
      </c>
    </row>
    <row r="116" spans="1:24" ht="15.95" customHeight="1">
      <c r="A116" s="282"/>
      <c r="B116" s="230"/>
      <c r="C116" s="104" t="s">
        <v>764</v>
      </c>
      <c r="D116" s="106" t="s">
        <v>143</v>
      </c>
      <c r="E116" s="160">
        <f>VLOOKUP($D116,'[7]급수계통별장래인구(출x)'!$C$5:$I$491,2,FALSE)</f>
        <v>305</v>
      </c>
      <c r="F116" s="160">
        <f>VLOOKUP($D116,'[7]급수계통별장래인구(출x)'!$C$5:$I$491,4,FALSE)</f>
        <v>309</v>
      </c>
      <c r="G116" s="160">
        <f>VLOOKUP($D116,'[7]급수계통별장래인구(출x)'!$C$5:$I$491,5,FALSE)</f>
        <v>315</v>
      </c>
      <c r="H116" s="160">
        <f>VLOOKUP($D116,'[7]급수계통별장래인구(출x)'!$C$5:$I$491,6,FALSE)</f>
        <v>322</v>
      </c>
      <c r="I116" s="160">
        <f>VLOOKUP($D116,'[7]급수계통별장래인구(출x)'!$C$5:$I$491,7,FALSE)</f>
        <v>328</v>
      </c>
      <c r="J116" s="114">
        <f>ROUND(O$5*'[7]급수계통별장래인구(출x)'!$E114,0)</f>
        <v>0</v>
      </c>
      <c r="K116" s="114">
        <f>ROUND(P$5*'[7]급수계통별장래인구(출x)'!$E114,0)</f>
        <v>8</v>
      </c>
      <c r="L116" s="114">
        <f>ROUND(Q$5*'[7]급수계통별장래인구(출x)'!$E114,0)</f>
        <v>17</v>
      </c>
      <c r="M116" s="114">
        <f>ROUND(R$5*'[7]급수계통별장래인구(출x)'!$E114,0)</f>
        <v>17</v>
      </c>
      <c r="N116" s="114">
        <f>ROUND(S$5*'[7]급수계통별장래인구(출x)'!$E114,0)</f>
        <v>17</v>
      </c>
      <c r="O116" s="114">
        <f>IF(ISERROR((VLOOKUP($D116,'2.사회적인구 행정구역별 집계'!$C$6:$M$73,7,FALSE)-VLOOKUP($D116,'2.사회적인구 행정구역별 집계'!$C$6:$M$73,2,FALSE))),0,(VLOOKUP($D116,'2.사회적인구 행정구역별 집계'!$C$6:$M$73,7,FALSE)-VLOOKUP($D116,'2.사회적인구 행정구역별 집계'!$C$6:$M$73,2,FALSE)))</f>
        <v>0</v>
      </c>
      <c r="P116" s="114">
        <f>IF(ISERROR(VLOOKUP($D116,'2.사회적인구 행정구역별 집계'!$C$6:$M$73,2,FALSE)),0,(VLOOKUP($D116,'2.사회적인구 행정구역별 집계'!$C$6:$M$73,8,FALSE)-VLOOKUP($D116,'2.사회적인구 행정구역별 집계'!$C$6:$M$73,3,FALSE)))</f>
        <v>0</v>
      </c>
      <c r="Q116" s="114">
        <f>IF(ISERROR(VLOOKUP($D116,'2.사회적인구 행정구역별 집계'!$C$6:$M$73,2,FALSE)),0,(VLOOKUP($D116,'2.사회적인구 행정구역별 집계'!$C$6:$M$73,9,FALSE)-VLOOKUP($D116,'2.사회적인구 행정구역별 집계'!$C$6:$M$73,4,FALSE)))</f>
        <v>0</v>
      </c>
      <c r="R116" s="114">
        <f>IF(ISERROR(VLOOKUP($D116,'2.사회적인구 행정구역별 집계'!$C$6:$M$73,2,FALSE)),0,(VLOOKUP($D116,'2.사회적인구 행정구역별 집계'!$C$6:$M$73,10,FALSE)-VLOOKUP($D116,'2.사회적인구 행정구역별 집계'!$C$6:$M$73,5,FALSE)))</f>
        <v>0</v>
      </c>
      <c r="S116" s="114">
        <f>IF(ISERROR(VLOOKUP($D116,'2.사회적인구 행정구역별 집계'!$C$6:$M$73,2,FALSE)),0,(VLOOKUP($D116,'2.사회적인구 행정구역별 집계'!$C$6:$M$73,11,FALSE)-VLOOKUP($D116,'2.사회적인구 행정구역별 집계'!$C$6:$M$73,6,FALSE)))</f>
        <v>0</v>
      </c>
      <c r="T116" s="160">
        <f t="shared" si="22"/>
        <v>305</v>
      </c>
      <c r="U116" s="160">
        <f t="shared" si="23"/>
        <v>301</v>
      </c>
      <c r="V116" s="160">
        <f t="shared" si="24"/>
        <v>298</v>
      </c>
      <c r="W116" s="160">
        <f t="shared" si="25"/>
        <v>305</v>
      </c>
      <c r="X116" s="160">
        <f t="shared" si="26"/>
        <v>311</v>
      </c>
    </row>
    <row r="117" spans="1:24" ht="15.95" customHeight="1">
      <c r="A117" s="282"/>
      <c r="B117" s="230"/>
      <c r="C117" s="104" t="s">
        <v>764</v>
      </c>
      <c r="D117" s="106" t="s">
        <v>144</v>
      </c>
      <c r="E117" s="160">
        <f>VLOOKUP($D117,'[7]급수계통별장래인구(출x)'!$C$5:$I$491,2,FALSE)</f>
        <v>416</v>
      </c>
      <c r="F117" s="160">
        <f>VLOOKUP($D117,'[7]급수계통별장래인구(출x)'!$C$5:$I$491,4,FALSE)</f>
        <v>421</v>
      </c>
      <c r="G117" s="160">
        <f>VLOOKUP($D117,'[7]급수계통별장래인구(출x)'!$C$5:$I$491,5,FALSE)</f>
        <v>430</v>
      </c>
      <c r="H117" s="160">
        <f>VLOOKUP($D117,'[7]급수계통별장래인구(출x)'!$C$5:$I$491,6,FALSE)</f>
        <v>439</v>
      </c>
      <c r="I117" s="160">
        <f>VLOOKUP($D117,'[7]급수계통별장래인구(출x)'!$C$5:$I$491,7,FALSE)</f>
        <v>447</v>
      </c>
      <c r="J117" s="114">
        <f>ROUND(O$5*'[7]급수계통별장래인구(출x)'!$E115,0)</f>
        <v>0</v>
      </c>
      <c r="K117" s="114">
        <f>ROUND(P$5*'[7]급수계통별장래인구(출x)'!$E115,0)</f>
        <v>11</v>
      </c>
      <c r="L117" s="114">
        <f>ROUND(Q$5*'[7]급수계통별장래인구(출x)'!$E115,0)</f>
        <v>24</v>
      </c>
      <c r="M117" s="114">
        <f>ROUND(R$5*'[7]급수계통별장래인구(출x)'!$E115,0)</f>
        <v>24</v>
      </c>
      <c r="N117" s="114">
        <f>ROUND(S$5*'[7]급수계통별장래인구(출x)'!$E115,0)</f>
        <v>24</v>
      </c>
      <c r="O117" s="114">
        <f>IF(ISERROR((VLOOKUP($D117,'2.사회적인구 행정구역별 집계'!$C$6:$M$73,7,FALSE)-VLOOKUP($D117,'2.사회적인구 행정구역별 집계'!$C$6:$M$73,2,FALSE))),0,(VLOOKUP($D117,'2.사회적인구 행정구역별 집계'!$C$6:$M$73,7,FALSE)-VLOOKUP($D117,'2.사회적인구 행정구역별 집계'!$C$6:$M$73,2,FALSE)))</f>
        <v>0</v>
      </c>
      <c r="P117" s="114">
        <f>IF(ISERROR(VLOOKUP($D117,'2.사회적인구 행정구역별 집계'!$C$6:$M$73,2,FALSE)),0,(VLOOKUP($D117,'2.사회적인구 행정구역별 집계'!$C$6:$M$73,8,FALSE)-VLOOKUP($D117,'2.사회적인구 행정구역별 집계'!$C$6:$M$73,3,FALSE)))</f>
        <v>0</v>
      </c>
      <c r="Q117" s="114">
        <f>IF(ISERROR(VLOOKUP($D117,'2.사회적인구 행정구역별 집계'!$C$6:$M$73,2,FALSE)),0,(VLOOKUP($D117,'2.사회적인구 행정구역별 집계'!$C$6:$M$73,9,FALSE)-VLOOKUP($D117,'2.사회적인구 행정구역별 집계'!$C$6:$M$73,4,FALSE)))</f>
        <v>0</v>
      </c>
      <c r="R117" s="114">
        <f>IF(ISERROR(VLOOKUP($D117,'2.사회적인구 행정구역별 집계'!$C$6:$M$73,2,FALSE)),0,(VLOOKUP($D117,'2.사회적인구 행정구역별 집계'!$C$6:$M$73,10,FALSE)-VLOOKUP($D117,'2.사회적인구 행정구역별 집계'!$C$6:$M$73,5,FALSE)))</f>
        <v>0</v>
      </c>
      <c r="S117" s="114">
        <f>IF(ISERROR(VLOOKUP($D117,'2.사회적인구 행정구역별 집계'!$C$6:$M$73,2,FALSE)),0,(VLOOKUP($D117,'2.사회적인구 행정구역별 집계'!$C$6:$M$73,11,FALSE)-VLOOKUP($D117,'2.사회적인구 행정구역별 집계'!$C$6:$M$73,6,FALSE)))</f>
        <v>0</v>
      </c>
      <c r="T117" s="160">
        <f t="shared" si="22"/>
        <v>416</v>
      </c>
      <c r="U117" s="160">
        <f t="shared" si="23"/>
        <v>410</v>
      </c>
      <c r="V117" s="160">
        <f t="shared" si="24"/>
        <v>406</v>
      </c>
      <c r="W117" s="160">
        <f t="shared" si="25"/>
        <v>415</v>
      </c>
      <c r="X117" s="160">
        <f t="shared" si="26"/>
        <v>423</v>
      </c>
    </row>
    <row r="118" spans="1:24" ht="15.95" customHeight="1">
      <c r="A118" s="282"/>
      <c r="B118" s="230"/>
      <c r="C118" s="104" t="s">
        <v>765</v>
      </c>
      <c r="D118" s="106" t="s">
        <v>145</v>
      </c>
      <c r="E118" s="160">
        <f>VLOOKUP($D118,'[7]급수계통별장래인구(출x)'!$C$5:$I$491,2,FALSE)</f>
        <v>246</v>
      </c>
      <c r="F118" s="160">
        <f>VLOOKUP($D118,'[7]급수계통별장래인구(출x)'!$C$5:$I$491,4,FALSE)</f>
        <v>249</v>
      </c>
      <c r="G118" s="160">
        <f>VLOOKUP($D118,'[7]급수계통별장래인구(출x)'!$C$5:$I$491,5,FALSE)</f>
        <v>254</v>
      </c>
      <c r="H118" s="160">
        <f>VLOOKUP($D118,'[7]급수계통별장래인구(출x)'!$C$5:$I$491,6,FALSE)</f>
        <v>260</v>
      </c>
      <c r="I118" s="160">
        <f>VLOOKUP($D118,'[7]급수계통별장래인구(출x)'!$C$5:$I$491,7,FALSE)</f>
        <v>264</v>
      </c>
      <c r="J118" s="114">
        <f>ROUND(O$5*'[7]급수계통별장래인구(출x)'!$E116,0)</f>
        <v>0</v>
      </c>
      <c r="K118" s="114">
        <f>ROUND(P$5*'[7]급수계통별장래인구(출x)'!$E116,0)</f>
        <v>6</v>
      </c>
      <c r="L118" s="114">
        <f>ROUND(Q$5*'[7]급수계통별장래인구(출x)'!$E116,0)</f>
        <v>14</v>
      </c>
      <c r="M118" s="114">
        <f>ROUND(R$5*'[7]급수계통별장래인구(출x)'!$E116,0)</f>
        <v>14</v>
      </c>
      <c r="N118" s="114">
        <f>ROUND(S$5*'[7]급수계통별장래인구(출x)'!$E116,0)</f>
        <v>14</v>
      </c>
      <c r="O118" s="114">
        <f>IF(ISERROR((VLOOKUP($D118,'2.사회적인구 행정구역별 집계'!$C$6:$M$73,7,FALSE)-VLOOKUP($D118,'2.사회적인구 행정구역별 집계'!$C$6:$M$73,2,FALSE))),0,(VLOOKUP($D118,'2.사회적인구 행정구역별 집계'!$C$6:$M$73,7,FALSE)-VLOOKUP($D118,'2.사회적인구 행정구역별 집계'!$C$6:$M$73,2,FALSE)))</f>
        <v>0</v>
      </c>
      <c r="P118" s="114">
        <f>IF(ISERROR(VLOOKUP($D118,'2.사회적인구 행정구역별 집계'!$C$6:$M$73,2,FALSE)),0,(VLOOKUP($D118,'2.사회적인구 행정구역별 집계'!$C$6:$M$73,8,FALSE)-VLOOKUP($D118,'2.사회적인구 행정구역별 집계'!$C$6:$M$73,3,FALSE)))</f>
        <v>0</v>
      </c>
      <c r="Q118" s="114">
        <f>IF(ISERROR(VLOOKUP($D118,'2.사회적인구 행정구역별 집계'!$C$6:$M$73,2,FALSE)),0,(VLOOKUP($D118,'2.사회적인구 행정구역별 집계'!$C$6:$M$73,9,FALSE)-VLOOKUP($D118,'2.사회적인구 행정구역별 집계'!$C$6:$M$73,4,FALSE)))</f>
        <v>0</v>
      </c>
      <c r="R118" s="114">
        <f>IF(ISERROR(VLOOKUP($D118,'2.사회적인구 행정구역별 집계'!$C$6:$M$73,2,FALSE)),0,(VLOOKUP($D118,'2.사회적인구 행정구역별 집계'!$C$6:$M$73,10,FALSE)-VLOOKUP($D118,'2.사회적인구 행정구역별 집계'!$C$6:$M$73,5,FALSE)))</f>
        <v>0</v>
      </c>
      <c r="S118" s="114">
        <f>IF(ISERROR(VLOOKUP($D118,'2.사회적인구 행정구역별 집계'!$C$6:$M$73,2,FALSE)),0,(VLOOKUP($D118,'2.사회적인구 행정구역별 집계'!$C$6:$M$73,11,FALSE)-VLOOKUP($D118,'2.사회적인구 행정구역별 집계'!$C$6:$M$73,6,FALSE)))</f>
        <v>0</v>
      </c>
      <c r="T118" s="160">
        <f t="shared" si="22"/>
        <v>246</v>
      </c>
      <c r="U118" s="160">
        <f t="shared" si="23"/>
        <v>243</v>
      </c>
      <c r="V118" s="160">
        <f t="shared" si="24"/>
        <v>240</v>
      </c>
      <c r="W118" s="160">
        <f t="shared" si="25"/>
        <v>246</v>
      </c>
      <c r="X118" s="160">
        <f t="shared" si="26"/>
        <v>250</v>
      </c>
    </row>
    <row r="119" spans="1:24" ht="15.95" customHeight="1">
      <c r="A119" s="282"/>
      <c r="B119" s="230"/>
      <c r="C119" s="104" t="s">
        <v>765</v>
      </c>
      <c r="D119" s="106" t="s">
        <v>146</v>
      </c>
      <c r="E119" s="160">
        <f>VLOOKUP($D119,'[7]급수계통별장래인구(출x)'!$C$5:$I$491,2,FALSE)</f>
        <v>597</v>
      </c>
      <c r="F119" s="160">
        <f>VLOOKUP($D119,'[7]급수계통별장래인구(출x)'!$C$5:$I$491,4,FALSE)</f>
        <v>604</v>
      </c>
      <c r="G119" s="160">
        <f>VLOOKUP($D119,'[7]급수계통별장래인구(출x)'!$C$5:$I$491,5,FALSE)</f>
        <v>617</v>
      </c>
      <c r="H119" s="160">
        <f>VLOOKUP($D119,'[7]급수계통별장래인구(출x)'!$C$5:$I$491,6,FALSE)</f>
        <v>631</v>
      </c>
      <c r="I119" s="160">
        <f>VLOOKUP($D119,'[7]급수계통별장래인구(출x)'!$C$5:$I$491,7,FALSE)</f>
        <v>641</v>
      </c>
      <c r="J119" s="114">
        <f>ROUND(O$5*'[7]급수계통별장래인구(출x)'!$E117,0)</f>
        <v>0</v>
      </c>
      <c r="K119" s="114">
        <f>ROUND(P$5*'[7]급수계통별장래인구(출x)'!$E117,0)</f>
        <v>15</v>
      </c>
      <c r="L119" s="114">
        <f>ROUND(Q$5*'[7]급수계통별장래인구(출x)'!$E117,0)</f>
        <v>34</v>
      </c>
      <c r="M119" s="114">
        <f>ROUND(R$5*'[7]급수계통별장래인구(출x)'!$E117,0)</f>
        <v>34</v>
      </c>
      <c r="N119" s="114">
        <f>ROUND(S$5*'[7]급수계통별장래인구(출x)'!$E117,0)</f>
        <v>34</v>
      </c>
      <c r="O119" s="114">
        <f>IF(ISERROR((VLOOKUP($D119,'2.사회적인구 행정구역별 집계'!$C$6:$M$73,7,FALSE)-VLOOKUP($D119,'2.사회적인구 행정구역별 집계'!$C$6:$M$73,2,FALSE))),0,(VLOOKUP($D119,'2.사회적인구 행정구역별 집계'!$C$6:$M$73,7,FALSE)-VLOOKUP($D119,'2.사회적인구 행정구역별 집계'!$C$6:$M$73,2,FALSE)))</f>
        <v>0</v>
      </c>
      <c r="P119" s="114">
        <f>IF(ISERROR(VLOOKUP($D119,'2.사회적인구 행정구역별 집계'!$C$6:$M$73,2,FALSE)),0,(VLOOKUP($D119,'2.사회적인구 행정구역별 집계'!$C$6:$M$73,8,FALSE)-VLOOKUP($D119,'2.사회적인구 행정구역별 집계'!$C$6:$M$73,3,FALSE)))</f>
        <v>0</v>
      </c>
      <c r="Q119" s="114">
        <f>IF(ISERROR(VLOOKUP($D119,'2.사회적인구 행정구역별 집계'!$C$6:$M$73,2,FALSE)),0,(VLOOKUP($D119,'2.사회적인구 행정구역별 집계'!$C$6:$M$73,9,FALSE)-VLOOKUP($D119,'2.사회적인구 행정구역별 집계'!$C$6:$M$73,4,FALSE)))</f>
        <v>0</v>
      </c>
      <c r="R119" s="114">
        <f>IF(ISERROR(VLOOKUP($D119,'2.사회적인구 행정구역별 집계'!$C$6:$M$73,2,FALSE)),0,(VLOOKUP($D119,'2.사회적인구 행정구역별 집계'!$C$6:$M$73,10,FALSE)-VLOOKUP($D119,'2.사회적인구 행정구역별 집계'!$C$6:$M$73,5,FALSE)))</f>
        <v>0</v>
      </c>
      <c r="S119" s="114">
        <f>IF(ISERROR(VLOOKUP($D119,'2.사회적인구 행정구역별 집계'!$C$6:$M$73,2,FALSE)),0,(VLOOKUP($D119,'2.사회적인구 행정구역별 집계'!$C$6:$M$73,11,FALSE)-VLOOKUP($D119,'2.사회적인구 행정구역별 집계'!$C$6:$M$73,6,FALSE)))</f>
        <v>0</v>
      </c>
      <c r="T119" s="160">
        <f t="shared" si="22"/>
        <v>597</v>
      </c>
      <c r="U119" s="160">
        <f t="shared" si="23"/>
        <v>589</v>
      </c>
      <c r="V119" s="160">
        <f t="shared" si="24"/>
        <v>583</v>
      </c>
      <c r="W119" s="160">
        <f t="shared" si="25"/>
        <v>597</v>
      </c>
      <c r="X119" s="160">
        <f t="shared" si="26"/>
        <v>607</v>
      </c>
    </row>
    <row r="120" spans="1:24" ht="15.95" customHeight="1">
      <c r="A120" s="282"/>
      <c r="B120" s="230"/>
      <c r="C120" s="104" t="s">
        <v>765</v>
      </c>
      <c r="D120" s="106" t="s">
        <v>147</v>
      </c>
      <c r="E120" s="160">
        <f>VLOOKUP($D120,'[7]급수계통별장래인구(출x)'!$C$5:$I$491,2,FALSE)</f>
        <v>779</v>
      </c>
      <c r="F120" s="160">
        <f>VLOOKUP($D120,'[7]급수계통별장래인구(출x)'!$C$5:$I$491,4,FALSE)</f>
        <v>788</v>
      </c>
      <c r="G120" s="160">
        <f>VLOOKUP($D120,'[7]급수계통별장래인구(출x)'!$C$5:$I$491,5,FALSE)</f>
        <v>805</v>
      </c>
      <c r="H120" s="160">
        <f>VLOOKUP($D120,'[7]급수계통별장래인구(출x)'!$C$5:$I$491,6,FALSE)</f>
        <v>823</v>
      </c>
      <c r="I120" s="160">
        <f>VLOOKUP($D120,'[7]급수계통별장래인구(출x)'!$C$5:$I$491,7,FALSE)</f>
        <v>837</v>
      </c>
      <c r="J120" s="114">
        <f>ROUND(O$5*'[7]급수계통별장래인구(출x)'!$E118,0)</f>
        <v>0</v>
      </c>
      <c r="K120" s="114">
        <f>ROUND(P$5*'[7]급수계통별장래인구(출x)'!$E118,0)</f>
        <v>20</v>
      </c>
      <c r="L120" s="114">
        <f>ROUND(Q$5*'[7]급수계통별장래인구(출x)'!$E118,0)</f>
        <v>44</v>
      </c>
      <c r="M120" s="114">
        <f>ROUND(R$5*'[7]급수계통별장래인구(출x)'!$E118,0)</f>
        <v>44</v>
      </c>
      <c r="N120" s="114">
        <f>ROUND(S$5*'[7]급수계통별장래인구(출x)'!$E118,0)</f>
        <v>44</v>
      </c>
      <c r="O120" s="114">
        <f>IF(ISERROR((VLOOKUP($D120,'2.사회적인구 행정구역별 집계'!$C$6:$M$73,7,FALSE)-VLOOKUP($D120,'2.사회적인구 행정구역별 집계'!$C$6:$M$73,2,FALSE))),0,(VLOOKUP($D120,'2.사회적인구 행정구역별 집계'!$C$6:$M$73,7,FALSE)-VLOOKUP($D120,'2.사회적인구 행정구역별 집계'!$C$6:$M$73,2,FALSE)))</f>
        <v>0</v>
      </c>
      <c r="P120" s="114">
        <f>IF(ISERROR(VLOOKUP($D120,'2.사회적인구 행정구역별 집계'!$C$6:$M$73,2,FALSE)),0,(VLOOKUP($D120,'2.사회적인구 행정구역별 집계'!$C$6:$M$73,8,FALSE)-VLOOKUP($D120,'2.사회적인구 행정구역별 집계'!$C$6:$M$73,3,FALSE)))</f>
        <v>0</v>
      </c>
      <c r="Q120" s="114">
        <f>IF(ISERROR(VLOOKUP($D120,'2.사회적인구 행정구역별 집계'!$C$6:$M$73,2,FALSE)),0,(VLOOKUP($D120,'2.사회적인구 행정구역별 집계'!$C$6:$M$73,9,FALSE)-VLOOKUP($D120,'2.사회적인구 행정구역별 집계'!$C$6:$M$73,4,FALSE)))</f>
        <v>0</v>
      </c>
      <c r="R120" s="114">
        <f>IF(ISERROR(VLOOKUP($D120,'2.사회적인구 행정구역별 집계'!$C$6:$M$73,2,FALSE)),0,(VLOOKUP($D120,'2.사회적인구 행정구역별 집계'!$C$6:$M$73,10,FALSE)-VLOOKUP($D120,'2.사회적인구 행정구역별 집계'!$C$6:$M$73,5,FALSE)))</f>
        <v>0</v>
      </c>
      <c r="S120" s="114">
        <f>IF(ISERROR(VLOOKUP($D120,'2.사회적인구 행정구역별 집계'!$C$6:$M$73,2,FALSE)),0,(VLOOKUP($D120,'2.사회적인구 행정구역별 집계'!$C$6:$M$73,11,FALSE)-VLOOKUP($D120,'2.사회적인구 행정구역별 집계'!$C$6:$M$73,6,FALSE)))</f>
        <v>0</v>
      </c>
      <c r="T120" s="160">
        <f t="shared" si="22"/>
        <v>779</v>
      </c>
      <c r="U120" s="160">
        <f t="shared" si="23"/>
        <v>768</v>
      </c>
      <c r="V120" s="160">
        <f t="shared" si="24"/>
        <v>761</v>
      </c>
      <c r="W120" s="160">
        <f t="shared" si="25"/>
        <v>779</v>
      </c>
      <c r="X120" s="160">
        <f t="shared" si="26"/>
        <v>793</v>
      </c>
    </row>
    <row r="121" spans="1:24" ht="15.95" customHeight="1">
      <c r="A121" s="282"/>
      <c r="B121" s="230"/>
      <c r="C121" s="104" t="s">
        <v>766</v>
      </c>
      <c r="D121" s="106" t="s">
        <v>148</v>
      </c>
      <c r="E121" s="160">
        <f>VLOOKUP($D121,'[7]급수계통별장래인구(출x)'!$C$5:$I$491,2,FALSE)</f>
        <v>197</v>
      </c>
      <c r="F121" s="160">
        <f>VLOOKUP($D121,'[7]급수계통별장래인구(출x)'!$C$5:$I$491,4,FALSE)</f>
        <v>199</v>
      </c>
      <c r="G121" s="160">
        <f>VLOOKUP($D121,'[7]급수계통별장래인구(출x)'!$C$5:$I$491,5,FALSE)</f>
        <v>203</v>
      </c>
      <c r="H121" s="160">
        <f>VLOOKUP($D121,'[7]급수계통별장래인구(출x)'!$C$5:$I$491,6,FALSE)</f>
        <v>208</v>
      </c>
      <c r="I121" s="160">
        <f>VLOOKUP($D121,'[7]급수계통별장래인구(출x)'!$C$5:$I$491,7,FALSE)</f>
        <v>212</v>
      </c>
      <c r="J121" s="114">
        <f>ROUND(O$5*'[7]급수계통별장래인구(출x)'!$E119,0)</f>
        <v>0</v>
      </c>
      <c r="K121" s="114">
        <f>ROUND(P$5*'[7]급수계통별장래인구(출x)'!$E119,0)</f>
        <v>5</v>
      </c>
      <c r="L121" s="114">
        <f>ROUND(Q$5*'[7]급수계통별장래인구(출x)'!$E119,0)</f>
        <v>11</v>
      </c>
      <c r="M121" s="114">
        <f>ROUND(R$5*'[7]급수계통별장래인구(출x)'!$E119,0)</f>
        <v>11</v>
      </c>
      <c r="N121" s="114">
        <f>ROUND(S$5*'[7]급수계통별장래인구(출x)'!$E119,0)</f>
        <v>11</v>
      </c>
      <c r="O121" s="114">
        <f>IF(ISERROR((VLOOKUP($D121,'2.사회적인구 행정구역별 집계'!$C$6:$M$73,7,FALSE)-VLOOKUP($D121,'2.사회적인구 행정구역별 집계'!$C$6:$M$73,2,FALSE))),0,(VLOOKUP($D121,'2.사회적인구 행정구역별 집계'!$C$6:$M$73,7,FALSE)-VLOOKUP($D121,'2.사회적인구 행정구역별 집계'!$C$6:$M$73,2,FALSE)))</f>
        <v>0</v>
      </c>
      <c r="P121" s="114">
        <f>IF(ISERROR(VLOOKUP($D121,'2.사회적인구 행정구역별 집계'!$C$6:$M$73,2,FALSE)),0,(VLOOKUP($D121,'2.사회적인구 행정구역별 집계'!$C$6:$M$73,8,FALSE)-VLOOKUP($D121,'2.사회적인구 행정구역별 집계'!$C$6:$M$73,3,FALSE)))</f>
        <v>0</v>
      </c>
      <c r="Q121" s="114">
        <f>IF(ISERROR(VLOOKUP($D121,'2.사회적인구 행정구역별 집계'!$C$6:$M$73,2,FALSE)),0,(VLOOKUP($D121,'2.사회적인구 행정구역별 집계'!$C$6:$M$73,9,FALSE)-VLOOKUP($D121,'2.사회적인구 행정구역별 집계'!$C$6:$M$73,4,FALSE)))</f>
        <v>0</v>
      </c>
      <c r="R121" s="114">
        <f>IF(ISERROR(VLOOKUP($D121,'2.사회적인구 행정구역별 집계'!$C$6:$M$73,2,FALSE)),0,(VLOOKUP($D121,'2.사회적인구 행정구역별 집계'!$C$6:$M$73,10,FALSE)-VLOOKUP($D121,'2.사회적인구 행정구역별 집계'!$C$6:$M$73,5,FALSE)))</f>
        <v>0</v>
      </c>
      <c r="S121" s="114">
        <f>IF(ISERROR(VLOOKUP($D121,'2.사회적인구 행정구역별 집계'!$C$6:$M$73,2,FALSE)),0,(VLOOKUP($D121,'2.사회적인구 행정구역별 집계'!$C$6:$M$73,11,FALSE)-VLOOKUP($D121,'2.사회적인구 행정구역별 집계'!$C$6:$M$73,6,FALSE)))</f>
        <v>0</v>
      </c>
      <c r="T121" s="160">
        <f t="shared" si="22"/>
        <v>197</v>
      </c>
      <c r="U121" s="160">
        <f t="shared" si="23"/>
        <v>194</v>
      </c>
      <c r="V121" s="160">
        <f t="shared" si="24"/>
        <v>192</v>
      </c>
      <c r="W121" s="160">
        <f t="shared" si="25"/>
        <v>197</v>
      </c>
      <c r="X121" s="160">
        <f t="shared" si="26"/>
        <v>201</v>
      </c>
    </row>
    <row r="122" spans="1:24" ht="15.95" customHeight="1">
      <c r="A122" s="282"/>
      <c r="B122" s="230"/>
      <c r="C122" s="104" t="s">
        <v>766</v>
      </c>
      <c r="D122" s="106" t="s">
        <v>149</v>
      </c>
      <c r="E122" s="160">
        <f>VLOOKUP($D122,'[7]급수계통별장래인구(출x)'!$C$5:$I$491,2,FALSE)</f>
        <v>183</v>
      </c>
      <c r="F122" s="160">
        <f>VLOOKUP($D122,'[7]급수계통별장래인구(출x)'!$C$5:$I$491,4,FALSE)</f>
        <v>185</v>
      </c>
      <c r="G122" s="160">
        <f>VLOOKUP($D122,'[7]급수계통별장래인구(출x)'!$C$5:$I$491,5,FALSE)</f>
        <v>189</v>
      </c>
      <c r="H122" s="160">
        <f>VLOOKUP($D122,'[7]급수계통별장래인구(출x)'!$C$5:$I$491,6,FALSE)</f>
        <v>193</v>
      </c>
      <c r="I122" s="160">
        <f>VLOOKUP($D122,'[7]급수계통별장래인구(출x)'!$C$5:$I$491,7,FALSE)</f>
        <v>197</v>
      </c>
      <c r="J122" s="114">
        <f>ROUND(O$5*'[7]급수계통별장래인구(출x)'!$E120,0)</f>
        <v>0</v>
      </c>
      <c r="K122" s="114">
        <f>ROUND(P$5*'[7]급수계통별장래인구(출x)'!$E120,0)</f>
        <v>5</v>
      </c>
      <c r="L122" s="114">
        <f>ROUND(Q$5*'[7]급수계통별장래인구(출x)'!$E120,0)</f>
        <v>10</v>
      </c>
      <c r="M122" s="114">
        <f>ROUND(R$5*'[7]급수계통별장래인구(출x)'!$E120,0)</f>
        <v>10</v>
      </c>
      <c r="N122" s="114">
        <f>ROUND(S$5*'[7]급수계통별장래인구(출x)'!$E120,0)</f>
        <v>10</v>
      </c>
      <c r="O122" s="114">
        <f>IF(ISERROR((VLOOKUP($D122,'2.사회적인구 행정구역별 집계'!$C$6:$M$73,7,FALSE)-VLOOKUP($D122,'2.사회적인구 행정구역별 집계'!$C$6:$M$73,2,FALSE))),0,(VLOOKUP($D122,'2.사회적인구 행정구역별 집계'!$C$6:$M$73,7,FALSE)-VLOOKUP($D122,'2.사회적인구 행정구역별 집계'!$C$6:$M$73,2,FALSE)))</f>
        <v>0</v>
      </c>
      <c r="P122" s="114">
        <f>IF(ISERROR(VLOOKUP($D122,'2.사회적인구 행정구역별 집계'!$C$6:$M$73,2,FALSE)),0,(VLOOKUP($D122,'2.사회적인구 행정구역별 집계'!$C$6:$M$73,8,FALSE)-VLOOKUP($D122,'2.사회적인구 행정구역별 집계'!$C$6:$M$73,3,FALSE)))</f>
        <v>0</v>
      </c>
      <c r="Q122" s="114">
        <f>IF(ISERROR(VLOOKUP($D122,'2.사회적인구 행정구역별 집계'!$C$6:$M$73,2,FALSE)),0,(VLOOKUP($D122,'2.사회적인구 행정구역별 집계'!$C$6:$M$73,9,FALSE)-VLOOKUP($D122,'2.사회적인구 행정구역별 집계'!$C$6:$M$73,4,FALSE)))</f>
        <v>0</v>
      </c>
      <c r="R122" s="114">
        <f>IF(ISERROR(VLOOKUP($D122,'2.사회적인구 행정구역별 집계'!$C$6:$M$73,2,FALSE)),0,(VLOOKUP($D122,'2.사회적인구 행정구역별 집계'!$C$6:$M$73,10,FALSE)-VLOOKUP($D122,'2.사회적인구 행정구역별 집계'!$C$6:$M$73,5,FALSE)))</f>
        <v>0</v>
      </c>
      <c r="S122" s="114">
        <f>IF(ISERROR(VLOOKUP($D122,'2.사회적인구 행정구역별 집계'!$C$6:$M$73,2,FALSE)),0,(VLOOKUP($D122,'2.사회적인구 행정구역별 집계'!$C$6:$M$73,11,FALSE)-VLOOKUP($D122,'2.사회적인구 행정구역별 집계'!$C$6:$M$73,6,FALSE)))</f>
        <v>0</v>
      </c>
      <c r="T122" s="160">
        <f t="shared" si="22"/>
        <v>183</v>
      </c>
      <c r="U122" s="160">
        <f t="shared" si="23"/>
        <v>180</v>
      </c>
      <c r="V122" s="160">
        <f t="shared" si="24"/>
        <v>179</v>
      </c>
      <c r="W122" s="160">
        <f t="shared" si="25"/>
        <v>183</v>
      </c>
      <c r="X122" s="160">
        <f t="shared" si="26"/>
        <v>187</v>
      </c>
    </row>
    <row r="123" spans="1:24" ht="15.95" customHeight="1">
      <c r="A123" s="282"/>
      <c r="B123" s="230" t="s">
        <v>767</v>
      </c>
      <c r="C123" s="104" t="s">
        <v>768</v>
      </c>
      <c r="D123" s="105" t="s">
        <v>769</v>
      </c>
      <c r="E123" s="160">
        <f>VLOOKUP($D123,'[7]급수계통별장래인구(출x)'!$C$5:$I$491,2,FALSE)</f>
        <v>70</v>
      </c>
      <c r="F123" s="160">
        <f>VLOOKUP($D123,'[7]급수계통별장래인구(출x)'!$C$5:$I$491,4,FALSE)</f>
        <v>71</v>
      </c>
      <c r="G123" s="160">
        <f>VLOOKUP($D123,'[7]급수계통별장래인구(출x)'!$C$5:$I$491,5,FALSE)</f>
        <v>72</v>
      </c>
      <c r="H123" s="160">
        <f>VLOOKUP($D123,'[7]급수계통별장래인구(출x)'!$C$5:$I$491,6,FALSE)</f>
        <v>74</v>
      </c>
      <c r="I123" s="160">
        <f>VLOOKUP($D123,'[7]급수계통별장래인구(출x)'!$C$5:$I$491,7,FALSE)</f>
        <v>75</v>
      </c>
      <c r="J123" s="114">
        <f>ROUND(O$5*'[7]급수계통별장래인구(출x)'!$E121,0)</f>
        <v>0</v>
      </c>
      <c r="K123" s="114">
        <f>ROUND(P$5*'[7]급수계통별장래인구(출x)'!$E121,0)</f>
        <v>2</v>
      </c>
      <c r="L123" s="114">
        <f>ROUND(Q$5*'[7]급수계통별장래인구(출x)'!$E121,0)</f>
        <v>4</v>
      </c>
      <c r="M123" s="114">
        <f>ROUND(R$5*'[7]급수계통별장래인구(출x)'!$E121,0)</f>
        <v>4</v>
      </c>
      <c r="N123" s="114">
        <f>ROUND(S$5*'[7]급수계통별장래인구(출x)'!$E121,0)</f>
        <v>4</v>
      </c>
      <c r="O123" s="114">
        <f>IF(ISERROR((VLOOKUP($D123,'2.사회적인구 행정구역별 집계'!$C$6:$M$73,7,FALSE)-VLOOKUP($D123,'2.사회적인구 행정구역별 집계'!$C$6:$M$73,2,FALSE))),0,(VLOOKUP($D123,'2.사회적인구 행정구역별 집계'!$C$6:$M$73,7,FALSE)-VLOOKUP($D123,'2.사회적인구 행정구역별 집계'!$C$6:$M$73,2,FALSE)))</f>
        <v>0</v>
      </c>
      <c r="P123" s="114">
        <f>IF(ISERROR(VLOOKUP($D123,'2.사회적인구 행정구역별 집계'!$C$6:$M$73,2,FALSE)),0,(VLOOKUP($D123,'2.사회적인구 행정구역별 집계'!$C$6:$M$73,8,FALSE)-VLOOKUP($D123,'2.사회적인구 행정구역별 집계'!$C$6:$M$73,3,FALSE)))</f>
        <v>0</v>
      </c>
      <c r="Q123" s="114">
        <f>IF(ISERROR(VLOOKUP($D123,'2.사회적인구 행정구역별 집계'!$C$6:$M$73,2,FALSE)),0,(VLOOKUP($D123,'2.사회적인구 행정구역별 집계'!$C$6:$M$73,9,FALSE)-VLOOKUP($D123,'2.사회적인구 행정구역별 집계'!$C$6:$M$73,4,FALSE)))</f>
        <v>0</v>
      </c>
      <c r="R123" s="114">
        <f>IF(ISERROR(VLOOKUP($D123,'2.사회적인구 행정구역별 집계'!$C$6:$M$73,2,FALSE)),0,(VLOOKUP($D123,'2.사회적인구 행정구역별 집계'!$C$6:$M$73,10,FALSE)-VLOOKUP($D123,'2.사회적인구 행정구역별 집계'!$C$6:$M$73,5,FALSE)))</f>
        <v>0</v>
      </c>
      <c r="S123" s="114">
        <f>IF(ISERROR(VLOOKUP($D123,'2.사회적인구 행정구역별 집계'!$C$6:$M$73,2,FALSE)),0,(VLOOKUP($D123,'2.사회적인구 행정구역별 집계'!$C$6:$M$73,11,FALSE)-VLOOKUP($D123,'2.사회적인구 행정구역별 집계'!$C$6:$M$73,6,FALSE)))</f>
        <v>0</v>
      </c>
      <c r="T123" s="160">
        <f t="shared" si="22"/>
        <v>70</v>
      </c>
      <c r="U123" s="160">
        <f t="shared" si="23"/>
        <v>69</v>
      </c>
      <c r="V123" s="160">
        <f t="shared" si="24"/>
        <v>68</v>
      </c>
      <c r="W123" s="160">
        <f t="shared" si="25"/>
        <v>70</v>
      </c>
      <c r="X123" s="160">
        <f t="shared" si="26"/>
        <v>71</v>
      </c>
    </row>
    <row r="124" spans="1:24" ht="15.95" customHeight="1">
      <c r="A124" s="282"/>
      <c r="B124" s="230"/>
      <c r="C124" s="104" t="s">
        <v>768</v>
      </c>
      <c r="D124" s="105" t="s">
        <v>770</v>
      </c>
      <c r="E124" s="160">
        <f>VLOOKUP($D124,'[7]급수계통별장래인구(출x)'!$C$5:$I$491,2,FALSE)</f>
        <v>75</v>
      </c>
      <c r="F124" s="160">
        <f>VLOOKUP($D124,'[7]급수계통별장래인구(출x)'!$C$5:$I$491,4,FALSE)</f>
        <v>76</v>
      </c>
      <c r="G124" s="160">
        <f>VLOOKUP($D124,'[7]급수계통별장래인구(출x)'!$C$5:$I$491,5,FALSE)</f>
        <v>77</v>
      </c>
      <c r="H124" s="160">
        <f>VLOOKUP($D124,'[7]급수계통별장래인구(출x)'!$C$5:$I$491,6,FALSE)</f>
        <v>79</v>
      </c>
      <c r="I124" s="160">
        <f>VLOOKUP($D124,'[7]급수계통별장래인구(출x)'!$C$5:$I$491,7,FALSE)</f>
        <v>81</v>
      </c>
      <c r="J124" s="114">
        <f>ROUND(O$5*'[7]급수계통별장래인구(출x)'!$E122,0)</f>
        <v>0</v>
      </c>
      <c r="K124" s="114">
        <f>ROUND(P$5*'[7]급수계통별장래인구(출x)'!$E122,0)</f>
        <v>2</v>
      </c>
      <c r="L124" s="114">
        <f>ROUND(Q$5*'[7]급수계통별장래인구(출x)'!$E122,0)</f>
        <v>4</v>
      </c>
      <c r="M124" s="114">
        <f>ROUND(R$5*'[7]급수계통별장래인구(출x)'!$E122,0)</f>
        <v>4</v>
      </c>
      <c r="N124" s="114">
        <f>ROUND(S$5*'[7]급수계통별장래인구(출x)'!$E122,0)</f>
        <v>4</v>
      </c>
      <c r="O124" s="114">
        <f>IF(ISERROR((VLOOKUP($D124,'2.사회적인구 행정구역별 집계'!$C$6:$M$73,7,FALSE)-VLOOKUP($D124,'2.사회적인구 행정구역별 집계'!$C$6:$M$73,2,FALSE))),0,(VLOOKUP($D124,'2.사회적인구 행정구역별 집계'!$C$6:$M$73,7,FALSE)-VLOOKUP($D124,'2.사회적인구 행정구역별 집계'!$C$6:$M$73,2,FALSE)))</f>
        <v>0</v>
      </c>
      <c r="P124" s="114">
        <f>IF(ISERROR(VLOOKUP($D124,'2.사회적인구 행정구역별 집계'!$C$6:$M$73,2,FALSE)),0,(VLOOKUP($D124,'2.사회적인구 행정구역별 집계'!$C$6:$M$73,8,FALSE)-VLOOKUP($D124,'2.사회적인구 행정구역별 집계'!$C$6:$M$73,3,FALSE)))</f>
        <v>0</v>
      </c>
      <c r="Q124" s="114">
        <f>IF(ISERROR(VLOOKUP($D124,'2.사회적인구 행정구역별 집계'!$C$6:$M$73,2,FALSE)),0,(VLOOKUP($D124,'2.사회적인구 행정구역별 집계'!$C$6:$M$73,9,FALSE)-VLOOKUP($D124,'2.사회적인구 행정구역별 집계'!$C$6:$M$73,4,FALSE)))</f>
        <v>0</v>
      </c>
      <c r="R124" s="114">
        <f>IF(ISERROR(VLOOKUP($D124,'2.사회적인구 행정구역별 집계'!$C$6:$M$73,2,FALSE)),0,(VLOOKUP($D124,'2.사회적인구 행정구역별 집계'!$C$6:$M$73,10,FALSE)-VLOOKUP($D124,'2.사회적인구 행정구역별 집계'!$C$6:$M$73,5,FALSE)))</f>
        <v>0</v>
      </c>
      <c r="S124" s="114">
        <f>IF(ISERROR(VLOOKUP($D124,'2.사회적인구 행정구역별 집계'!$C$6:$M$73,2,FALSE)),0,(VLOOKUP($D124,'2.사회적인구 행정구역별 집계'!$C$6:$M$73,11,FALSE)-VLOOKUP($D124,'2.사회적인구 행정구역별 집계'!$C$6:$M$73,6,FALSE)))</f>
        <v>0</v>
      </c>
      <c r="T124" s="160">
        <f t="shared" si="22"/>
        <v>75</v>
      </c>
      <c r="U124" s="160">
        <f t="shared" si="23"/>
        <v>74</v>
      </c>
      <c r="V124" s="160">
        <f t="shared" si="24"/>
        <v>73</v>
      </c>
      <c r="W124" s="160">
        <f t="shared" si="25"/>
        <v>75</v>
      </c>
      <c r="X124" s="160">
        <f t="shared" si="26"/>
        <v>77</v>
      </c>
    </row>
    <row r="125" spans="1:24" ht="15.95" customHeight="1">
      <c r="A125" s="282"/>
      <c r="B125" s="230"/>
      <c r="C125" s="104" t="s">
        <v>768</v>
      </c>
      <c r="D125" s="105" t="s">
        <v>771</v>
      </c>
      <c r="E125" s="160">
        <f>VLOOKUP($D125,'[7]급수계통별장래인구(출x)'!$C$5:$I$491,2,FALSE)</f>
        <v>6</v>
      </c>
      <c r="F125" s="160">
        <f>VLOOKUP($D125,'[7]급수계통별장래인구(출x)'!$C$5:$I$491,4,FALSE)</f>
        <v>6</v>
      </c>
      <c r="G125" s="160">
        <f>VLOOKUP($D125,'[7]급수계통별장래인구(출x)'!$C$5:$I$491,5,FALSE)</f>
        <v>6</v>
      </c>
      <c r="H125" s="160">
        <f>VLOOKUP($D125,'[7]급수계통별장래인구(출x)'!$C$5:$I$491,6,FALSE)</f>
        <v>6</v>
      </c>
      <c r="I125" s="160">
        <f>VLOOKUP($D125,'[7]급수계통별장래인구(출x)'!$C$5:$I$491,7,FALSE)</f>
        <v>6</v>
      </c>
      <c r="J125" s="114">
        <f>ROUND(O$5*'[7]급수계통별장래인구(출x)'!$E123,0)</f>
        <v>0</v>
      </c>
      <c r="K125" s="114">
        <f>ROUND(P$5*'[7]급수계통별장래인구(출x)'!$E123,0)</f>
        <v>0</v>
      </c>
      <c r="L125" s="114">
        <f>ROUND(Q$5*'[7]급수계통별장래인구(출x)'!$E123,0)</f>
        <v>0</v>
      </c>
      <c r="M125" s="114">
        <f>ROUND(R$5*'[7]급수계통별장래인구(출x)'!$E123,0)</f>
        <v>0</v>
      </c>
      <c r="N125" s="114">
        <f>ROUND(S$5*'[7]급수계통별장래인구(출x)'!$E123,0)</f>
        <v>0</v>
      </c>
      <c r="O125" s="114">
        <f>IF(ISERROR((VLOOKUP($D125,'2.사회적인구 행정구역별 집계'!$C$6:$M$73,7,FALSE)-VLOOKUP($D125,'2.사회적인구 행정구역별 집계'!$C$6:$M$73,2,FALSE))),0,(VLOOKUP($D125,'2.사회적인구 행정구역별 집계'!$C$6:$M$73,7,FALSE)-VLOOKUP($D125,'2.사회적인구 행정구역별 집계'!$C$6:$M$73,2,FALSE)))</f>
        <v>0</v>
      </c>
      <c r="P125" s="114">
        <f>IF(ISERROR(VLOOKUP($D125,'2.사회적인구 행정구역별 집계'!$C$6:$M$73,2,FALSE)),0,(VLOOKUP($D125,'2.사회적인구 행정구역별 집계'!$C$6:$M$73,8,FALSE)-VLOOKUP($D125,'2.사회적인구 행정구역별 집계'!$C$6:$M$73,3,FALSE)))</f>
        <v>0</v>
      </c>
      <c r="Q125" s="114">
        <f>IF(ISERROR(VLOOKUP($D125,'2.사회적인구 행정구역별 집계'!$C$6:$M$73,2,FALSE)),0,(VLOOKUP($D125,'2.사회적인구 행정구역별 집계'!$C$6:$M$73,9,FALSE)-VLOOKUP($D125,'2.사회적인구 행정구역별 집계'!$C$6:$M$73,4,FALSE)))</f>
        <v>0</v>
      </c>
      <c r="R125" s="114">
        <f>IF(ISERROR(VLOOKUP($D125,'2.사회적인구 행정구역별 집계'!$C$6:$M$73,2,FALSE)),0,(VLOOKUP($D125,'2.사회적인구 행정구역별 집계'!$C$6:$M$73,10,FALSE)-VLOOKUP($D125,'2.사회적인구 행정구역별 집계'!$C$6:$M$73,5,FALSE)))</f>
        <v>0</v>
      </c>
      <c r="S125" s="114">
        <f>IF(ISERROR(VLOOKUP($D125,'2.사회적인구 행정구역별 집계'!$C$6:$M$73,2,FALSE)),0,(VLOOKUP($D125,'2.사회적인구 행정구역별 집계'!$C$6:$M$73,11,FALSE)-VLOOKUP($D125,'2.사회적인구 행정구역별 집계'!$C$6:$M$73,6,FALSE)))</f>
        <v>0</v>
      </c>
      <c r="T125" s="160">
        <f t="shared" si="22"/>
        <v>6</v>
      </c>
      <c r="U125" s="160">
        <f t="shared" si="23"/>
        <v>6</v>
      </c>
      <c r="V125" s="160">
        <f t="shared" si="24"/>
        <v>6</v>
      </c>
      <c r="W125" s="160">
        <f t="shared" si="25"/>
        <v>6</v>
      </c>
      <c r="X125" s="160">
        <f t="shared" si="26"/>
        <v>6</v>
      </c>
    </row>
    <row r="126" spans="1:24" ht="15.95" customHeight="1">
      <c r="A126" s="282"/>
      <c r="B126" s="230"/>
      <c r="C126" s="103" t="s">
        <v>772</v>
      </c>
      <c r="D126" s="105" t="s">
        <v>773</v>
      </c>
      <c r="E126" s="160">
        <f>VLOOKUP($D126,'[7]급수계통별장래인구(출x)'!$C$5:$I$491,2,FALSE)</f>
        <v>120</v>
      </c>
      <c r="F126" s="160">
        <f>VLOOKUP($D126,'[7]급수계통별장래인구(출x)'!$C$5:$I$491,4,FALSE)</f>
        <v>121</v>
      </c>
      <c r="G126" s="160">
        <f>VLOOKUP($D126,'[7]급수계통별장래인구(출x)'!$C$5:$I$491,5,FALSE)</f>
        <v>124</v>
      </c>
      <c r="H126" s="160">
        <f>VLOOKUP($D126,'[7]급수계통별장래인구(출x)'!$C$5:$I$491,6,FALSE)</f>
        <v>127</v>
      </c>
      <c r="I126" s="160">
        <f>VLOOKUP($D126,'[7]급수계통별장래인구(출x)'!$C$5:$I$491,7,FALSE)</f>
        <v>129</v>
      </c>
      <c r="J126" s="114">
        <f>ROUND(O$5*'[7]급수계통별장래인구(출x)'!$E124,0)</f>
        <v>0</v>
      </c>
      <c r="K126" s="114">
        <f>ROUND(P$5*'[7]급수계통별장래인구(출x)'!$E124,0)</f>
        <v>3</v>
      </c>
      <c r="L126" s="114">
        <f>ROUND(Q$5*'[7]급수계통별장래인구(출x)'!$E124,0)</f>
        <v>7</v>
      </c>
      <c r="M126" s="114">
        <f>ROUND(R$5*'[7]급수계통별장래인구(출x)'!$E124,0)</f>
        <v>7</v>
      </c>
      <c r="N126" s="114">
        <f>ROUND(S$5*'[7]급수계통별장래인구(출x)'!$E124,0)</f>
        <v>7</v>
      </c>
      <c r="O126" s="114">
        <f>IF(ISERROR((VLOOKUP($D126,'2.사회적인구 행정구역별 집계'!$C$6:$M$73,7,FALSE)-VLOOKUP($D126,'2.사회적인구 행정구역별 집계'!$C$6:$M$73,2,FALSE))),0,(VLOOKUP($D126,'2.사회적인구 행정구역별 집계'!$C$6:$M$73,7,FALSE)-VLOOKUP($D126,'2.사회적인구 행정구역별 집계'!$C$6:$M$73,2,FALSE)))</f>
        <v>0</v>
      </c>
      <c r="P126" s="114">
        <f>IF(ISERROR(VLOOKUP($D126,'2.사회적인구 행정구역별 집계'!$C$6:$M$73,2,FALSE)),0,(VLOOKUP($D126,'2.사회적인구 행정구역별 집계'!$C$6:$M$73,8,FALSE)-VLOOKUP($D126,'2.사회적인구 행정구역별 집계'!$C$6:$M$73,3,FALSE)))</f>
        <v>0</v>
      </c>
      <c r="Q126" s="114">
        <f>IF(ISERROR(VLOOKUP($D126,'2.사회적인구 행정구역별 집계'!$C$6:$M$73,2,FALSE)),0,(VLOOKUP($D126,'2.사회적인구 행정구역별 집계'!$C$6:$M$73,9,FALSE)-VLOOKUP($D126,'2.사회적인구 행정구역별 집계'!$C$6:$M$73,4,FALSE)))</f>
        <v>0</v>
      </c>
      <c r="R126" s="114">
        <f>IF(ISERROR(VLOOKUP($D126,'2.사회적인구 행정구역별 집계'!$C$6:$M$73,2,FALSE)),0,(VLOOKUP($D126,'2.사회적인구 행정구역별 집계'!$C$6:$M$73,10,FALSE)-VLOOKUP($D126,'2.사회적인구 행정구역별 집계'!$C$6:$M$73,5,FALSE)))</f>
        <v>0</v>
      </c>
      <c r="S126" s="114">
        <f>IF(ISERROR(VLOOKUP($D126,'2.사회적인구 행정구역별 집계'!$C$6:$M$73,2,FALSE)),0,(VLOOKUP($D126,'2.사회적인구 행정구역별 집계'!$C$6:$M$73,11,FALSE)-VLOOKUP($D126,'2.사회적인구 행정구역별 집계'!$C$6:$M$73,6,FALSE)))</f>
        <v>0</v>
      </c>
      <c r="T126" s="160">
        <f t="shared" si="22"/>
        <v>120</v>
      </c>
      <c r="U126" s="160">
        <f t="shared" si="23"/>
        <v>118</v>
      </c>
      <c r="V126" s="160">
        <f t="shared" si="24"/>
        <v>117</v>
      </c>
      <c r="W126" s="160">
        <f t="shared" si="25"/>
        <v>120</v>
      </c>
      <c r="X126" s="160">
        <f t="shared" si="26"/>
        <v>122</v>
      </c>
    </row>
    <row r="127" spans="1:24" ht="15.95" customHeight="1">
      <c r="A127" s="282"/>
      <c r="B127" s="230"/>
      <c r="C127" s="104" t="s">
        <v>774</v>
      </c>
      <c r="D127" s="105" t="s">
        <v>775</v>
      </c>
      <c r="E127" s="160">
        <f>VLOOKUP($D127,'[7]급수계통별장래인구(출x)'!$C$5:$I$491,2,FALSE)</f>
        <v>35</v>
      </c>
      <c r="F127" s="160">
        <f>VLOOKUP($D127,'[7]급수계통별장래인구(출x)'!$C$5:$I$491,4,FALSE)</f>
        <v>35</v>
      </c>
      <c r="G127" s="160">
        <f>VLOOKUP($D127,'[7]급수계통별장래인구(출x)'!$C$5:$I$491,5,FALSE)</f>
        <v>36</v>
      </c>
      <c r="H127" s="160">
        <f>VLOOKUP($D127,'[7]급수계통별장래인구(출x)'!$C$5:$I$491,6,FALSE)</f>
        <v>37</v>
      </c>
      <c r="I127" s="160">
        <f>VLOOKUP($D127,'[7]급수계통별장래인구(출x)'!$C$5:$I$491,7,FALSE)</f>
        <v>38</v>
      </c>
      <c r="J127" s="114">
        <f>ROUND(O$5*'[7]급수계통별장래인구(출x)'!$E125,0)</f>
        <v>0</v>
      </c>
      <c r="K127" s="114">
        <f>ROUND(P$5*'[7]급수계통별장래인구(출x)'!$E125,0)</f>
        <v>1</v>
      </c>
      <c r="L127" s="114">
        <f>ROUND(Q$5*'[7]급수계통별장래인구(출x)'!$E125,0)</f>
        <v>2</v>
      </c>
      <c r="M127" s="114">
        <f>ROUND(R$5*'[7]급수계통별장래인구(출x)'!$E125,0)</f>
        <v>2</v>
      </c>
      <c r="N127" s="114">
        <f>ROUND(S$5*'[7]급수계통별장래인구(출x)'!$E125,0)</f>
        <v>2</v>
      </c>
      <c r="O127" s="114">
        <f>IF(ISERROR((VLOOKUP($D127,'2.사회적인구 행정구역별 집계'!$C$6:$M$73,7,FALSE)-VLOOKUP($D127,'2.사회적인구 행정구역별 집계'!$C$6:$M$73,2,FALSE))),0,(VLOOKUP($D127,'2.사회적인구 행정구역별 집계'!$C$6:$M$73,7,FALSE)-VLOOKUP($D127,'2.사회적인구 행정구역별 집계'!$C$6:$M$73,2,FALSE)))</f>
        <v>0</v>
      </c>
      <c r="P127" s="114">
        <f>IF(ISERROR(VLOOKUP($D127,'2.사회적인구 행정구역별 집계'!$C$6:$M$73,2,FALSE)),0,(VLOOKUP($D127,'2.사회적인구 행정구역별 집계'!$C$6:$M$73,8,FALSE)-VLOOKUP($D127,'2.사회적인구 행정구역별 집계'!$C$6:$M$73,3,FALSE)))</f>
        <v>0</v>
      </c>
      <c r="Q127" s="114">
        <f>IF(ISERROR(VLOOKUP($D127,'2.사회적인구 행정구역별 집계'!$C$6:$M$73,2,FALSE)),0,(VLOOKUP($D127,'2.사회적인구 행정구역별 집계'!$C$6:$M$73,9,FALSE)-VLOOKUP($D127,'2.사회적인구 행정구역별 집계'!$C$6:$M$73,4,FALSE)))</f>
        <v>0</v>
      </c>
      <c r="R127" s="114">
        <f>IF(ISERROR(VLOOKUP($D127,'2.사회적인구 행정구역별 집계'!$C$6:$M$73,2,FALSE)),0,(VLOOKUP($D127,'2.사회적인구 행정구역별 집계'!$C$6:$M$73,10,FALSE)-VLOOKUP($D127,'2.사회적인구 행정구역별 집계'!$C$6:$M$73,5,FALSE)))</f>
        <v>0</v>
      </c>
      <c r="S127" s="114">
        <f>IF(ISERROR(VLOOKUP($D127,'2.사회적인구 행정구역별 집계'!$C$6:$M$73,2,FALSE)),0,(VLOOKUP($D127,'2.사회적인구 행정구역별 집계'!$C$6:$M$73,11,FALSE)-VLOOKUP($D127,'2.사회적인구 행정구역별 집계'!$C$6:$M$73,6,FALSE)))</f>
        <v>0</v>
      </c>
      <c r="T127" s="160">
        <f t="shared" si="22"/>
        <v>35</v>
      </c>
      <c r="U127" s="160">
        <f t="shared" si="23"/>
        <v>34</v>
      </c>
      <c r="V127" s="160">
        <f t="shared" si="24"/>
        <v>34</v>
      </c>
      <c r="W127" s="160">
        <f t="shared" si="25"/>
        <v>35</v>
      </c>
      <c r="X127" s="160">
        <f t="shared" si="26"/>
        <v>36</v>
      </c>
    </row>
    <row r="128" spans="1:24" ht="15.95" customHeight="1">
      <c r="A128" s="282"/>
      <c r="B128" s="230"/>
      <c r="C128" s="104" t="s">
        <v>774</v>
      </c>
      <c r="D128" s="105" t="s">
        <v>776</v>
      </c>
      <c r="E128" s="160">
        <f>VLOOKUP($D128,'[7]급수계통별장래인구(출x)'!$C$5:$I$491,2,FALSE)</f>
        <v>40</v>
      </c>
      <c r="F128" s="160">
        <f>VLOOKUP($D128,'[7]급수계통별장래인구(출x)'!$C$5:$I$491,4,FALSE)</f>
        <v>40</v>
      </c>
      <c r="G128" s="160">
        <f>VLOOKUP($D128,'[7]급수계통별장래인구(출x)'!$C$5:$I$491,5,FALSE)</f>
        <v>41</v>
      </c>
      <c r="H128" s="160">
        <f>VLOOKUP($D128,'[7]급수계통별장래인구(출x)'!$C$5:$I$491,6,FALSE)</f>
        <v>42</v>
      </c>
      <c r="I128" s="160">
        <f>VLOOKUP($D128,'[7]급수계통별장래인구(출x)'!$C$5:$I$491,7,FALSE)</f>
        <v>43</v>
      </c>
      <c r="J128" s="114">
        <f>ROUND(O$5*'[7]급수계통별장래인구(출x)'!$E126,0)</f>
        <v>0</v>
      </c>
      <c r="K128" s="114">
        <f>ROUND(P$5*'[7]급수계통별장래인구(출x)'!$E126,0)</f>
        <v>1</v>
      </c>
      <c r="L128" s="114">
        <f>ROUND(Q$5*'[7]급수계통별장래인구(출x)'!$E126,0)</f>
        <v>2</v>
      </c>
      <c r="M128" s="114">
        <f>ROUND(R$5*'[7]급수계통별장래인구(출x)'!$E126,0)</f>
        <v>2</v>
      </c>
      <c r="N128" s="114">
        <f>ROUND(S$5*'[7]급수계통별장래인구(출x)'!$E126,0)</f>
        <v>2</v>
      </c>
      <c r="O128" s="114">
        <f>IF(ISERROR((VLOOKUP($D128,'2.사회적인구 행정구역별 집계'!$C$6:$M$73,7,FALSE)-VLOOKUP($D128,'2.사회적인구 행정구역별 집계'!$C$6:$M$73,2,FALSE))),0,(VLOOKUP($D128,'2.사회적인구 행정구역별 집계'!$C$6:$M$73,7,FALSE)-VLOOKUP($D128,'2.사회적인구 행정구역별 집계'!$C$6:$M$73,2,FALSE)))</f>
        <v>0</v>
      </c>
      <c r="P128" s="114">
        <f>IF(ISERROR(VLOOKUP($D128,'2.사회적인구 행정구역별 집계'!$C$6:$M$73,2,FALSE)),0,(VLOOKUP($D128,'2.사회적인구 행정구역별 집계'!$C$6:$M$73,8,FALSE)-VLOOKUP($D128,'2.사회적인구 행정구역별 집계'!$C$6:$M$73,3,FALSE)))</f>
        <v>0</v>
      </c>
      <c r="Q128" s="114">
        <f>IF(ISERROR(VLOOKUP($D128,'2.사회적인구 행정구역별 집계'!$C$6:$M$73,2,FALSE)),0,(VLOOKUP($D128,'2.사회적인구 행정구역별 집계'!$C$6:$M$73,9,FALSE)-VLOOKUP($D128,'2.사회적인구 행정구역별 집계'!$C$6:$M$73,4,FALSE)))</f>
        <v>0</v>
      </c>
      <c r="R128" s="114">
        <f>IF(ISERROR(VLOOKUP($D128,'2.사회적인구 행정구역별 집계'!$C$6:$M$73,2,FALSE)),0,(VLOOKUP($D128,'2.사회적인구 행정구역별 집계'!$C$6:$M$73,10,FALSE)-VLOOKUP($D128,'2.사회적인구 행정구역별 집계'!$C$6:$M$73,5,FALSE)))</f>
        <v>0</v>
      </c>
      <c r="S128" s="114">
        <f>IF(ISERROR(VLOOKUP($D128,'2.사회적인구 행정구역별 집계'!$C$6:$M$73,2,FALSE)),0,(VLOOKUP($D128,'2.사회적인구 행정구역별 집계'!$C$6:$M$73,11,FALSE)-VLOOKUP($D128,'2.사회적인구 행정구역별 집계'!$C$6:$M$73,6,FALSE)))</f>
        <v>0</v>
      </c>
      <c r="T128" s="160">
        <f t="shared" si="22"/>
        <v>40</v>
      </c>
      <c r="U128" s="160">
        <f t="shared" si="23"/>
        <v>39</v>
      </c>
      <c r="V128" s="160">
        <f t="shared" si="24"/>
        <v>39</v>
      </c>
      <c r="W128" s="160">
        <f t="shared" si="25"/>
        <v>40</v>
      </c>
      <c r="X128" s="160">
        <f t="shared" si="26"/>
        <v>41</v>
      </c>
    </row>
    <row r="129" spans="1:24" ht="15.95" customHeight="1">
      <c r="A129" s="282"/>
      <c r="B129" s="230"/>
      <c r="C129" s="104" t="s">
        <v>774</v>
      </c>
      <c r="D129" s="105" t="s">
        <v>777</v>
      </c>
      <c r="E129" s="160">
        <f>VLOOKUP($D129,'[7]급수계통별장래인구(출x)'!$C$5:$I$491,2,FALSE)</f>
        <v>47</v>
      </c>
      <c r="F129" s="160">
        <f>VLOOKUP($D129,'[7]급수계통별장래인구(출x)'!$C$5:$I$491,4,FALSE)</f>
        <v>48</v>
      </c>
      <c r="G129" s="160">
        <f>VLOOKUP($D129,'[7]급수계통별장래인구(출x)'!$C$5:$I$491,5,FALSE)</f>
        <v>49</v>
      </c>
      <c r="H129" s="160">
        <f>VLOOKUP($D129,'[7]급수계통별장래인구(출x)'!$C$5:$I$491,6,FALSE)</f>
        <v>50</v>
      </c>
      <c r="I129" s="160">
        <f>VLOOKUP($D129,'[7]급수계통별장래인구(출x)'!$C$5:$I$491,7,FALSE)</f>
        <v>50</v>
      </c>
      <c r="J129" s="114">
        <f>ROUND(O$5*'[7]급수계통별장래인구(출x)'!$E127,0)</f>
        <v>0</v>
      </c>
      <c r="K129" s="114">
        <f>ROUND(P$5*'[7]급수계통별장래인구(출x)'!$E127,0)</f>
        <v>1</v>
      </c>
      <c r="L129" s="114">
        <f>ROUND(Q$5*'[7]급수계통별장래인구(출x)'!$E127,0)</f>
        <v>3</v>
      </c>
      <c r="M129" s="114">
        <f>ROUND(R$5*'[7]급수계통별장래인구(출x)'!$E127,0)</f>
        <v>3</v>
      </c>
      <c r="N129" s="114">
        <f>ROUND(S$5*'[7]급수계통별장래인구(출x)'!$E127,0)</f>
        <v>3</v>
      </c>
      <c r="O129" s="114">
        <f>IF(ISERROR((VLOOKUP($D129,'2.사회적인구 행정구역별 집계'!$C$6:$M$73,7,FALSE)-VLOOKUP($D129,'2.사회적인구 행정구역별 집계'!$C$6:$M$73,2,FALSE))),0,(VLOOKUP($D129,'2.사회적인구 행정구역별 집계'!$C$6:$M$73,7,FALSE)-VLOOKUP($D129,'2.사회적인구 행정구역별 집계'!$C$6:$M$73,2,FALSE)))</f>
        <v>0</v>
      </c>
      <c r="P129" s="114">
        <f>IF(ISERROR(VLOOKUP($D129,'2.사회적인구 행정구역별 집계'!$C$6:$M$73,2,FALSE)),0,(VLOOKUP($D129,'2.사회적인구 행정구역별 집계'!$C$6:$M$73,8,FALSE)-VLOOKUP($D129,'2.사회적인구 행정구역별 집계'!$C$6:$M$73,3,FALSE)))</f>
        <v>0</v>
      </c>
      <c r="Q129" s="114">
        <f>IF(ISERROR(VLOOKUP($D129,'2.사회적인구 행정구역별 집계'!$C$6:$M$73,2,FALSE)),0,(VLOOKUP($D129,'2.사회적인구 행정구역별 집계'!$C$6:$M$73,9,FALSE)-VLOOKUP($D129,'2.사회적인구 행정구역별 집계'!$C$6:$M$73,4,FALSE)))</f>
        <v>0</v>
      </c>
      <c r="R129" s="114">
        <f>IF(ISERROR(VLOOKUP($D129,'2.사회적인구 행정구역별 집계'!$C$6:$M$73,2,FALSE)),0,(VLOOKUP($D129,'2.사회적인구 행정구역별 집계'!$C$6:$M$73,10,FALSE)-VLOOKUP($D129,'2.사회적인구 행정구역별 집계'!$C$6:$M$73,5,FALSE)))</f>
        <v>0</v>
      </c>
      <c r="S129" s="114">
        <f>IF(ISERROR(VLOOKUP($D129,'2.사회적인구 행정구역별 집계'!$C$6:$M$73,2,FALSE)),0,(VLOOKUP($D129,'2.사회적인구 행정구역별 집계'!$C$6:$M$73,11,FALSE)-VLOOKUP($D129,'2.사회적인구 행정구역별 집계'!$C$6:$M$73,6,FALSE)))</f>
        <v>0</v>
      </c>
      <c r="T129" s="160">
        <f t="shared" si="22"/>
        <v>47</v>
      </c>
      <c r="U129" s="160">
        <f t="shared" si="23"/>
        <v>47</v>
      </c>
      <c r="V129" s="160">
        <f t="shared" si="24"/>
        <v>46</v>
      </c>
      <c r="W129" s="160">
        <f t="shared" si="25"/>
        <v>47</v>
      </c>
      <c r="X129" s="160">
        <f t="shared" si="26"/>
        <v>47</v>
      </c>
    </row>
    <row r="130" spans="1:24" ht="15.95" customHeight="1">
      <c r="A130" s="282"/>
      <c r="B130" s="230"/>
      <c r="C130" s="104" t="s">
        <v>774</v>
      </c>
      <c r="D130" s="105" t="s">
        <v>778</v>
      </c>
      <c r="E130" s="160">
        <f>VLOOKUP($D130,'[7]급수계통별장래인구(출x)'!$C$5:$I$491,2,FALSE)</f>
        <v>11</v>
      </c>
      <c r="F130" s="160">
        <f>VLOOKUP($D130,'[7]급수계통별장래인구(출x)'!$C$5:$I$491,4,FALSE)</f>
        <v>11</v>
      </c>
      <c r="G130" s="160">
        <f>VLOOKUP($D130,'[7]급수계통별장래인구(출x)'!$C$5:$I$491,5,FALSE)</f>
        <v>11</v>
      </c>
      <c r="H130" s="160">
        <f>VLOOKUP($D130,'[7]급수계통별장래인구(출x)'!$C$5:$I$491,6,FALSE)</f>
        <v>12</v>
      </c>
      <c r="I130" s="160">
        <f>VLOOKUP($D130,'[7]급수계통별장래인구(출x)'!$C$5:$I$491,7,FALSE)</f>
        <v>12</v>
      </c>
      <c r="J130" s="114">
        <f>ROUND(O$5*'[7]급수계통별장래인구(출x)'!$E128,0)</f>
        <v>0</v>
      </c>
      <c r="K130" s="114">
        <f>ROUND(P$5*'[7]급수계통별장래인구(출x)'!$E128,0)</f>
        <v>0</v>
      </c>
      <c r="L130" s="114">
        <f>ROUND(Q$5*'[7]급수계통별장래인구(출x)'!$E128,0)</f>
        <v>1</v>
      </c>
      <c r="M130" s="114">
        <f>ROUND(R$5*'[7]급수계통별장래인구(출x)'!$E128,0)</f>
        <v>1</v>
      </c>
      <c r="N130" s="114">
        <f>ROUND(S$5*'[7]급수계통별장래인구(출x)'!$E128,0)</f>
        <v>1</v>
      </c>
      <c r="O130" s="114">
        <f>IF(ISERROR((VLOOKUP($D130,'2.사회적인구 행정구역별 집계'!$C$6:$M$73,7,FALSE)-VLOOKUP($D130,'2.사회적인구 행정구역별 집계'!$C$6:$M$73,2,FALSE))),0,(VLOOKUP($D130,'2.사회적인구 행정구역별 집계'!$C$6:$M$73,7,FALSE)-VLOOKUP($D130,'2.사회적인구 행정구역별 집계'!$C$6:$M$73,2,FALSE)))</f>
        <v>0</v>
      </c>
      <c r="P130" s="114">
        <f>IF(ISERROR(VLOOKUP($D130,'2.사회적인구 행정구역별 집계'!$C$6:$M$73,2,FALSE)),0,(VLOOKUP($D130,'2.사회적인구 행정구역별 집계'!$C$6:$M$73,8,FALSE)-VLOOKUP($D130,'2.사회적인구 행정구역별 집계'!$C$6:$M$73,3,FALSE)))</f>
        <v>0</v>
      </c>
      <c r="Q130" s="114">
        <f>IF(ISERROR(VLOOKUP($D130,'2.사회적인구 행정구역별 집계'!$C$6:$M$73,2,FALSE)),0,(VLOOKUP($D130,'2.사회적인구 행정구역별 집계'!$C$6:$M$73,9,FALSE)-VLOOKUP($D130,'2.사회적인구 행정구역별 집계'!$C$6:$M$73,4,FALSE)))</f>
        <v>0</v>
      </c>
      <c r="R130" s="114">
        <f>IF(ISERROR(VLOOKUP($D130,'2.사회적인구 행정구역별 집계'!$C$6:$M$73,2,FALSE)),0,(VLOOKUP($D130,'2.사회적인구 행정구역별 집계'!$C$6:$M$73,10,FALSE)-VLOOKUP($D130,'2.사회적인구 행정구역별 집계'!$C$6:$M$73,5,FALSE)))</f>
        <v>0</v>
      </c>
      <c r="S130" s="114">
        <f>IF(ISERROR(VLOOKUP($D130,'2.사회적인구 행정구역별 집계'!$C$6:$M$73,2,FALSE)),0,(VLOOKUP($D130,'2.사회적인구 행정구역별 집계'!$C$6:$M$73,11,FALSE)-VLOOKUP($D130,'2.사회적인구 행정구역별 집계'!$C$6:$M$73,6,FALSE)))</f>
        <v>0</v>
      </c>
      <c r="T130" s="160">
        <f t="shared" si="22"/>
        <v>11</v>
      </c>
      <c r="U130" s="160">
        <f t="shared" si="23"/>
        <v>11</v>
      </c>
      <c r="V130" s="160">
        <f t="shared" si="24"/>
        <v>10</v>
      </c>
      <c r="W130" s="160">
        <f t="shared" si="25"/>
        <v>11</v>
      </c>
      <c r="X130" s="160">
        <f t="shared" si="26"/>
        <v>11</v>
      </c>
    </row>
    <row r="131" spans="1:24" ht="15.95" customHeight="1">
      <c r="A131" s="282"/>
      <c r="B131" s="230"/>
      <c r="C131" s="104" t="s">
        <v>774</v>
      </c>
      <c r="D131" s="105" t="s">
        <v>779</v>
      </c>
      <c r="E131" s="160">
        <f>VLOOKUP($D131,'[7]급수계통별장래인구(출x)'!$C$5:$I$491,2,FALSE)</f>
        <v>70</v>
      </c>
      <c r="F131" s="160">
        <f>VLOOKUP($D131,'[7]급수계통별장래인구(출x)'!$C$5:$I$491,4,FALSE)</f>
        <v>71</v>
      </c>
      <c r="G131" s="160">
        <f>VLOOKUP($D131,'[7]급수계통별장래인구(출x)'!$C$5:$I$491,5,FALSE)</f>
        <v>72</v>
      </c>
      <c r="H131" s="160">
        <f>VLOOKUP($D131,'[7]급수계통별장래인구(출x)'!$C$5:$I$491,6,FALSE)</f>
        <v>74</v>
      </c>
      <c r="I131" s="160">
        <f>VLOOKUP($D131,'[7]급수계통별장래인구(출x)'!$C$5:$I$491,7,FALSE)</f>
        <v>75</v>
      </c>
      <c r="J131" s="114">
        <f>ROUND(O$5*'[7]급수계통별장래인구(출x)'!$E129,0)</f>
        <v>0</v>
      </c>
      <c r="K131" s="114">
        <f>ROUND(P$5*'[7]급수계통별장래인구(출x)'!$E129,0)</f>
        <v>2</v>
      </c>
      <c r="L131" s="114">
        <f>ROUND(Q$5*'[7]급수계통별장래인구(출x)'!$E129,0)</f>
        <v>4</v>
      </c>
      <c r="M131" s="114">
        <f>ROUND(R$5*'[7]급수계통별장래인구(출x)'!$E129,0)</f>
        <v>4</v>
      </c>
      <c r="N131" s="114">
        <f>ROUND(S$5*'[7]급수계통별장래인구(출x)'!$E129,0)</f>
        <v>4</v>
      </c>
      <c r="O131" s="114">
        <f>IF(ISERROR((VLOOKUP($D131,'2.사회적인구 행정구역별 집계'!$C$6:$M$73,7,FALSE)-VLOOKUP($D131,'2.사회적인구 행정구역별 집계'!$C$6:$M$73,2,FALSE))),0,(VLOOKUP($D131,'2.사회적인구 행정구역별 집계'!$C$6:$M$73,7,FALSE)-VLOOKUP($D131,'2.사회적인구 행정구역별 집계'!$C$6:$M$73,2,FALSE)))</f>
        <v>0</v>
      </c>
      <c r="P131" s="114">
        <f>IF(ISERROR(VLOOKUP($D131,'2.사회적인구 행정구역별 집계'!$C$6:$M$73,2,FALSE)),0,(VLOOKUP($D131,'2.사회적인구 행정구역별 집계'!$C$6:$M$73,8,FALSE)-VLOOKUP($D131,'2.사회적인구 행정구역별 집계'!$C$6:$M$73,3,FALSE)))</f>
        <v>0</v>
      </c>
      <c r="Q131" s="114">
        <f>IF(ISERROR(VLOOKUP($D131,'2.사회적인구 행정구역별 집계'!$C$6:$M$73,2,FALSE)),0,(VLOOKUP($D131,'2.사회적인구 행정구역별 집계'!$C$6:$M$73,9,FALSE)-VLOOKUP($D131,'2.사회적인구 행정구역별 집계'!$C$6:$M$73,4,FALSE)))</f>
        <v>0</v>
      </c>
      <c r="R131" s="114">
        <f>IF(ISERROR(VLOOKUP($D131,'2.사회적인구 행정구역별 집계'!$C$6:$M$73,2,FALSE)),0,(VLOOKUP($D131,'2.사회적인구 행정구역별 집계'!$C$6:$M$73,10,FALSE)-VLOOKUP($D131,'2.사회적인구 행정구역별 집계'!$C$6:$M$73,5,FALSE)))</f>
        <v>0</v>
      </c>
      <c r="S131" s="114">
        <f>IF(ISERROR(VLOOKUP($D131,'2.사회적인구 행정구역별 집계'!$C$6:$M$73,2,FALSE)),0,(VLOOKUP($D131,'2.사회적인구 행정구역별 집계'!$C$6:$M$73,11,FALSE)-VLOOKUP($D131,'2.사회적인구 행정구역별 집계'!$C$6:$M$73,6,FALSE)))</f>
        <v>0</v>
      </c>
      <c r="T131" s="160">
        <f t="shared" si="22"/>
        <v>70</v>
      </c>
      <c r="U131" s="160">
        <f t="shared" si="23"/>
        <v>69</v>
      </c>
      <c r="V131" s="160">
        <f t="shared" si="24"/>
        <v>68</v>
      </c>
      <c r="W131" s="160">
        <f t="shared" si="25"/>
        <v>70</v>
      </c>
      <c r="X131" s="160">
        <f t="shared" si="26"/>
        <v>71</v>
      </c>
    </row>
    <row r="132" spans="1:24" ht="15.95" customHeight="1">
      <c r="A132" s="282"/>
      <c r="B132" s="103" t="s">
        <v>780</v>
      </c>
      <c r="C132" s="103" t="s">
        <v>781</v>
      </c>
      <c r="D132" s="103" t="s">
        <v>1239</v>
      </c>
      <c r="E132" s="160">
        <f>VLOOKUP($D132,'[7]급수계통별장래인구(출x)'!$C$5:$I$491,2,FALSE)</f>
        <v>192</v>
      </c>
      <c r="F132" s="160">
        <f>VLOOKUP($D132,'[7]급수계통별장래인구(출x)'!$C$5:$I$491,4,FALSE)</f>
        <v>194</v>
      </c>
      <c r="G132" s="160">
        <f>VLOOKUP($D132,'[7]급수계통별장래인구(출x)'!$C$5:$I$491,5,FALSE)</f>
        <v>198</v>
      </c>
      <c r="H132" s="160">
        <f>VLOOKUP($D132,'[7]급수계통별장래인구(출x)'!$C$5:$I$491,6,FALSE)</f>
        <v>203</v>
      </c>
      <c r="I132" s="160">
        <f>VLOOKUP($D132,'[7]급수계통별장래인구(출x)'!$C$5:$I$491,7,FALSE)</f>
        <v>206</v>
      </c>
      <c r="J132" s="114">
        <f>ROUND(O$5*'[7]급수계통별장래인구(출x)'!$E130,0)</f>
        <v>0</v>
      </c>
      <c r="K132" s="114">
        <f>ROUND(P$5*'[7]급수계통별장래인구(출x)'!$E130,0)</f>
        <v>5</v>
      </c>
      <c r="L132" s="114">
        <f>ROUND(Q$5*'[7]급수계통별장래인구(출x)'!$E130,0)</f>
        <v>11</v>
      </c>
      <c r="M132" s="114">
        <f>ROUND(R$5*'[7]급수계통별장래인구(출x)'!$E130,0)</f>
        <v>11</v>
      </c>
      <c r="N132" s="114">
        <f>ROUND(S$5*'[7]급수계통별장래인구(출x)'!$E130,0)</f>
        <v>11</v>
      </c>
      <c r="O132" s="114">
        <f>IF(ISERROR((VLOOKUP($D132,'2.사회적인구 행정구역별 집계'!$C$6:$M$73,7,FALSE)-VLOOKUP($D132,'2.사회적인구 행정구역별 집계'!$C$6:$M$73,2,FALSE))),0,(VLOOKUP($D132,'2.사회적인구 행정구역별 집계'!$C$6:$M$73,7,FALSE)-VLOOKUP($D132,'2.사회적인구 행정구역별 집계'!$C$6:$M$73,2,FALSE)))</f>
        <v>0</v>
      </c>
      <c r="P132" s="114">
        <f>IF(ISERROR(VLOOKUP($D132,'2.사회적인구 행정구역별 집계'!$C$6:$M$73,2,FALSE)),0,(VLOOKUP($D132,'2.사회적인구 행정구역별 집계'!$C$6:$M$73,8,FALSE)-VLOOKUP($D132,'2.사회적인구 행정구역별 집계'!$C$6:$M$73,3,FALSE)))</f>
        <v>0</v>
      </c>
      <c r="Q132" s="114">
        <f>IF(ISERROR(VLOOKUP($D132,'2.사회적인구 행정구역별 집계'!$C$6:$M$73,2,FALSE)),0,(VLOOKUP($D132,'2.사회적인구 행정구역별 집계'!$C$6:$M$73,9,FALSE)-VLOOKUP($D132,'2.사회적인구 행정구역별 집계'!$C$6:$M$73,4,FALSE)))</f>
        <v>0</v>
      </c>
      <c r="R132" s="114">
        <f>IF(ISERROR(VLOOKUP($D132,'2.사회적인구 행정구역별 집계'!$C$6:$M$73,2,FALSE)),0,(VLOOKUP($D132,'2.사회적인구 행정구역별 집계'!$C$6:$M$73,10,FALSE)-VLOOKUP($D132,'2.사회적인구 행정구역별 집계'!$C$6:$M$73,5,FALSE)))</f>
        <v>0</v>
      </c>
      <c r="S132" s="114">
        <f>IF(ISERROR(VLOOKUP($D132,'2.사회적인구 행정구역별 집계'!$C$6:$M$73,2,FALSE)),0,(VLOOKUP($D132,'2.사회적인구 행정구역별 집계'!$C$6:$M$73,11,FALSE)-VLOOKUP($D132,'2.사회적인구 행정구역별 집계'!$C$6:$M$73,6,FALSE)))</f>
        <v>0</v>
      </c>
      <c r="T132" s="160">
        <f t="shared" si="22"/>
        <v>192</v>
      </c>
      <c r="U132" s="160">
        <f t="shared" si="23"/>
        <v>189</v>
      </c>
      <c r="V132" s="160">
        <f t="shared" si="24"/>
        <v>187</v>
      </c>
      <c r="W132" s="160">
        <f t="shared" si="25"/>
        <v>192</v>
      </c>
      <c r="X132" s="160">
        <f t="shared" si="26"/>
        <v>195</v>
      </c>
    </row>
    <row r="133" spans="1:24" ht="15.95" customHeight="1">
      <c r="A133" s="282" t="s">
        <v>782</v>
      </c>
      <c r="B133" s="283" t="s">
        <v>783</v>
      </c>
      <c r="C133" s="283"/>
      <c r="D133" s="283"/>
      <c r="E133" s="115">
        <f t="shared" ref="E133:I133" si="27">SUM(E134:E237)</f>
        <v>24786</v>
      </c>
      <c r="F133" s="115">
        <f t="shared" si="27"/>
        <v>25076</v>
      </c>
      <c r="G133" s="115">
        <f t="shared" si="27"/>
        <v>25599</v>
      </c>
      <c r="H133" s="115">
        <f t="shared" si="27"/>
        <v>26178</v>
      </c>
      <c r="I133" s="115">
        <f t="shared" si="27"/>
        <v>26627</v>
      </c>
      <c r="J133" s="115">
        <f>SUM(J134:J237)</f>
        <v>0</v>
      </c>
      <c r="K133" s="115">
        <f t="shared" ref="K133:X133" si="28">SUM(K134:K237)</f>
        <v>640</v>
      </c>
      <c r="L133" s="115">
        <f t="shared" si="28"/>
        <v>1414</v>
      </c>
      <c r="M133" s="115">
        <f t="shared" si="28"/>
        <v>1414</v>
      </c>
      <c r="N133" s="115">
        <f t="shared" si="28"/>
        <v>1414</v>
      </c>
      <c r="O133" s="115">
        <f t="shared" si="28"/>
        <v>0</v>
      </c>
      <c r="P133" s="115">
        <f t="shared" si="28"/>
        <v>2245</v>
      </c>
      <c r="Q133" s="115">
        <f t="shared" si="28"/>
        <v>2245</v>
      </c>
      <c r="R133" s="115">
        <f t="shared" si="28"/>
        <v>2245</v>
      </c>
      <c r="S133" s="115">
        <f t="shared" si="28"/>
        <v>2245</v>
      </c>
      <c r="T133" s="115">
        <f t="shared" si="28"/>
        <v>24786</v>
      </c>
      <c r="U133" s="115">
        <f t="shared" si="28"/>
        <v>26681</v>
      </c>
      <c r="V133" s="115">
        <f t="shared" si="28"/>
        <v>26430</v>
      </c>
      <c r="W133" s="115">
        <f t="shared" si="28"/>
        <v>27009</v>
      </c>
      <c r="X133" s="115">
        <f t="shared" si="28"/>
        <v>27458</v>
      </c>
    </row>
    <row r="134" spans="1:24" ht="15.95" customHeight="1">
      <c r="A134" s="282"/>
      <c r="B134" s="230" t="s">
        <v>784</v>
      </c>
      <c r="C134" s="103" t="s">
        <v>785</v>
      </c>
      <c r="D134" s="105" t="s">
        <v>151</v>
      </c>
      <c r="E134" s="160">
        <f>VLOOKUP($D134,'[7]급수계통별장래인구(출x)'!$C$5:$I$491,2,FALSE)</f>
        <v>747</v>
      </c>
      <c r="F134" s="160">
        <f>VLOOKUP($D134,'[7]급수계통별장래인구(출x)'!$C$5:$I$491,4,FALSE)</f>
        <v>756</v>
      </c>
      <c r="G134" s="160">
        <f>VLOOKUP($D134,'[7]급수계통별장래인구(출x)'!$C$5:$I$491,5,FALSE)</f>
        <v>772</v>
      </c>
      <c r="H134" s="160">
        <f>VLOOKUP($D134,'[7]급수계통별장래인구(출x)'!$C$5:$I$491,6,FALSE)</f>
        <v>789</v>
      </c>
      <c r="I134" s="160">
        <f>VLOOKUP($D134,'[7]급수계통별장래인구(출x)'!$C$5:$I$491,7,FALSE)</f>
        <v>803</v>
      </c>
      <c r="J134" s="114">
        <f>ROUND(O$5*'[7]급수계통별장래인구(출x)'!$E132,0)</f>
        <v>0</v>
      </c>
      <c r="K134" s="114">
        <f>ROUND(P$5*'[7]급수계통별장래인구(출x)'!$E132,0)</f>
        <v>19</v>
      </c>
      <c r="L134" s="114">
        <f>ROUND(Q$5*'[7]급수계통별장래인구(출x)'!$E132,0)</f>
        <v>43</v>
      </c>
      <c r="M134" s="114">
        <f>ROUND(R$5*'[7]급수계통별장래인구(출x)'!$E132,0)</f>
        <v>43</v>
      </c>
      <c r="N134" s="114">
        <f>ROUND(S$5*'[7]급수계통별장래인구(출x)'!$E132,0)</f>
        <v>43</v>
      </c>
      <c r="O134" s="114">
        <f>IF(ISERROR((VLOOKUP($D134,'2.사회적인구 행정구역별 집계'!$C$6:$M$73,7,FALSE)-VLOOKUP($D134,'2.사회적인구 행정구역별 집계'!$C$6:$M$73,2,FALSE))),0,(VLOOKUP($D134,'2.사회적인구 행정구역별 집계'!$C$6:$M$73,7,FALSE)-VLOOKUP($D134,'2.사회적인구 행정구역별 집계'!$C$6:$M$73,2,FALSE)))</f>
        <v>0</v>
      </c>
      <c r="P134" s="114">
        <f>IF(ISERROR(VLOOKUP($D134,'2.사회적인구 행정구역별 집계'!$C$6:$M$73,2,FALSE)),0,(VLOOKUP($D134,'2.사회적인구 행정구역별 집계'!$C$6:$M$73,8,FALSE)-VLOOKUP($D134,'2.사회적인구 행정구역별 집계'!$C$6:$M$73,3,FALSE)))</f>
        <v>0</v>
      </c>
      <c r="Q134" s="114">
        <f>IF(ISERROR(VLOOKUP($D134,'2.사회적인구 행정구역별 집계'!$C$6:$M$73,2,FALSE)),0,(VLOOKUP($D134,'2.사회적인구 행정구역별 집계'!$C$6:$M$73,9,FALSE)-VLOOKUP($D134,'2.사회적인구 행정구역별 집계'!$C$6:$M$73,4,FALSE)))</f>
        <v>0</v>
      </c>
      <c r="R134" s="114">
        <f>IF(ISERROR(VLOOKUP($D134,'2.사회적인구 행정구역별 집계'!$C$6:$M$73,2,FALSE)),0,(VLOOKUP($D134,'2.사회적인구 행정구역별 집계'!$C$6:$M$73,10,FALSE)-VLOOKUP($D134,'2.사회적인구 행정구역별 집계'!$C$6:$M$73,5,FALSE)))</f>
        <v>0</v>
      </c>
      <c r="S134" s="114">
        <f>IF(ISERROR(VLOOKUP($D134,'2.사회적인구 행정구역별 집계'!$C$6:$M$73,2,FALSE)),0,(VLOOKUP($D134,'2.사회적인구 행정구역별 집계'!$C$6:$M$73,11,FALSE)-VLOOKUP($D134,'2.사회적인구 행정구역별 집계'!$C$6:$M$73,6,FALSE)))</f>
        <v>0</v>
      </c>
      <c r="T134" s="160">
        <f t="shared" ref="T134:T197" si="29">E134-J134+O134</f>
        <v>747</v>
      </c>
      <c r="U134" s="160">
        <f t="shared" ref="U134:U197" si="30">F134-K134+P134</f>
        <v>737</v>
      </c>
      <c r="V134" s="160">
        <f t="shared" ref="V134:V197" si="31">G134-L134+Q134</f>
        <v>729</v>
      </c>
      <c r="W134" s="160">
        <f t="shared" ref="W134:W197" si="32">H134-M134+R134</f>
        <v>746</v>
      </c>
      <c r="X134" s="160">
        <f t="shared" ref="X134:X197" si="33">I134-N134+S134</f>
        <v>760</v>
      </c>
    </row>
    <row r="135" spans="1:24" ht="15.95" customHeight="1">
      <c r="A135" s="282"/>
      <c r="B135" s="230"/>
      <c r="C135" s="103" t="s">
        <v>785</v>
      </c>
      <c r="D135" s="105" t="s">
        <v>152</v>
      </c>
      <c r="E135" s="160">
        <f>VLOOKUP($D135,'[7]급수계통별장래인구(출x)'!$C$5:$I$491,2,FALSE)</f>
        <v>370</v>
      </c>
      <c r="F135" s="160">
        <f>VLOOKUP($D135,'[7]급수계통별장래인구(출x)'!$C$5:$I$491,4,FALSE)</f>
        <v>374</v>
      </c>
      <c r="G135" s="160">
        <f>VLOOKUP($D135,'[7]급수계통별장래인구(출x)'!$C$5:$I$491,5,FALSE)</f>
        <v>382</v>
      </c>
      <c r="H135" s="160">
        <f>VLOOKUP($D135,'[7]급수계통별장래인구(출x)'!$C$5:$I$491,6,FALSE)</f>
        <v>391</v>
      </c>
      <c r="I135" s="160">
        <f>VLOOKUP($D135,'[7]급수계통별장래인구(출x)'!$C$5:$I$491,7,FALSE)</f>
        <v>398</v>
      </c>
      <c r="J135" s="114">
        <f>ROUND(O$5*'[7]급수계통별장래인구(출x)'!$E133,0)</f>
        <v>0</v>
      </c>
      <c r="K135" s="114">
        <f>ROUND(P$5*'[7]급수계통별장래인구(출x)'!$E133,0)</f>
        <v>10</v>
      </c>
      <c r="L135" s="114">
        <f>ROUND(Q$5*'[7]급수계통별장래인구(출x)'!$E133,0)</f>
        <v>21</v>
      </c>
      <c r="M135" s="114">
        <f>ROUND(R$5*'[7]급수계통별장래인구(출x)'!$E133,0)</f>
        <v>21</v>
      </c>
      <c r="N135" s="114">
        <f>ROUND(S$5*'[7]급수계통별장래인구(출x)'!$E133,0)</f>
        <v>21</v>
      </c>
      <c r="O135" s="114">
        <f>IF(ISERROR((VLOOKUP($D135,'2.사회적인구 행정구역별 집계'!$C$6:$M$73,7,FALSE)-VLOOKUP($D135,'2.사회적인구 행정구역별 집계'!$C$6:$M$73,2,FALSE))),0,(VLOOKUP($D135,'2.사회적인구 행정구역별 집계'!$C$6:$M$73,7,FALSE)-VLOOKUP($D135,'2.사회적인구 행정구역별 집계'!$C$6:$M$73,2,FALSE)))</f>
        <v>0</v>
      </c>
      <c r="P135" s="114">
        <f>IF(ISERROR(VLOOKUP($D135,'2.사회적인구 행정구역별 집계'!$C$6:$M$73,2,FALSE)),0,(VLOOKUP($D135,'2.사회적인구 행정구역별 집계'!$C$6:$M$73,8,FALSE)-VLOOKUP($D135,'2.사회적인구 행정구역별 집계'!$C$6:$M$73,3,FALSE)))</f>
        <v>0</v>
      </c>
      <c r="Q135" s="114">
        <f>IF(ISERROR(VLOOKUP($D135,'2.사회적인구 행정구역별 집계'!$C$6:$M$73,2,FALSE)),0,(VLOOKUP($D135,'2.사회적인구 행정구역별 집계'!$C$6:$M$73,9,FALSE)-VLOOKUP($D135,'2.사회적인구 행정구역별 집계'!$C$6:$M$73,4,FALSE)))</f>
        <v>0</v>
      </c>
      <c r="R135" s="114">
        <f>IF(ISERROR(VLOOKUP($D135,'2.사회적인구 행정구역별 집계'!$C$6:$M$73,2,FALSE)),0,(VLOOKUP($D135,'2.사회적인구 행정구역별 집계'!$C$6:$M$73,10,FALSE)-VLOOKUP($D135,'2.사회적인구 행정구역별 집계'!$C$6:$M$73,5,FALSE)))</f>
        <v>0</v>
      </c>
      <c r="S135" s="114">
        <f>IF(ISERROR(VLOOKUP($D135,'2.사회적인구 행정구역별 집계'!$C$6:$M$73,2,FALSE)),0,(VLOOKUP($D135,'2.사회적인구 행정구역별 집계'!$C$6:$M$73,11,FALSE)-VLOOKUP($D135,'2.사회적인구 행정구역별 집계'!$C$6:$M$73,6,FALSE)))</f>
        <v>0</v>
      </c>
      <c r="T135" s="160">
        <f t="shared" si="29"/>
        <v>370</v>
      </c>
      <c r="U135" s="160">
        <f t="shared" si="30"/>
        <v>364</v>
      </c>
      <c r="V135" s="160">
        <f t="shared" si="31"/>
        <v>361</v>
      </c>
      <c r="W135" s="160">
        <f t="shared" si="32"/>
        <v>370</v>
      </c>
      <c r="X135" s="160">
        <f t="shared" si="33"/>
        <v>377</v>
      </c>
    </row>
    <row r="136" spans="1:24" ht="15.95" customHeight="1">
      <c r="A136" s="282"/>
      <c r="B136" s="230"/>
      <c r="C136" s="103" t="s">
        <v>785</v>
      </c>
      <c r="D136" s="105" t="s">
        <v>153</v>
      </c>
      <c r="E136" s="160">
        <f>VLOOKUP($D136,'[7]급수계통별장래인구(출x)'!$C$5:$I$491,2,FALSE)</f>
        <v>339</v>
      </c>
      <c r="F136" s="160">
        <f>VLOOKUP($D136,'[7]급수계통별장래인구(출x)'!$C$5:$I$491,4,FALSE)</f>
        <v>343</v>
      </c>
      <c r="G136" s="160">
        <f>VLOOKUP($D136,'[7]급수계통별장래인구(출x)'!$C$5:$I$491,5,FALSE)</f>
        <v>350</v>
      </c>
      <c r="H136" s="160">
        <f>VLOOKUP($D136,'[7]급수계통별장래인구(출x)'!$C$5:$I$491,6,FALSE)</f>
        <v>358</v>
      </c>
      <c r="I136" s="160">
        <f>VLOOKUP($D136,'[7]급수계통별장래인구(출x)'!$C$5:$I$491,7,FALSE)</f>
        <v>364</v>
      </c>
      <c r="J136" s="114">
        <f>ROUND(O$5*'[7]급수계통별장래인구(출x)'!$E134,0)</f>
        <v>0</v>
      </c>
      <c r="K136" s="114">
        <f>ROUND(P$5*'[7]급수계통별장래인구(출x)'!$E134,0)</f>
        <v>9</v>
      </c>
      <c r="L136" s="114">
        <f>ROUND(Q$5*'[7]급수계통별장래인구(출x)'!$E134,0)</f>
        <v>19</v>
      </c>
      <c r="M136" s="114">
        <f>ROUND(R$5*'[7]급수계통별장래인구(출x)'!$E134,0)</f>
        <v>19</v>
      </c>
      <c r="N136" s="114">
        <f>ROUND(S$5*'[7]급수계통별장래인구(출x)'!$E134,0)</f>
        <v>19</v>
      </c>
      <c r="O136" s="114">
        <f>IF(ISERROR((VLOOKUP($D136,'2.사회적인구 행정구역별 집계'!$C$6:$M$73,7,FALSE)-VLOOKUP($D136,'2.사회적인구 행정구역별 집계'!$C$6:$M$73,2,FALSE))),0,(VLOOKUP($D136,'2.사회적인구 행정구역별 집계'!$C$6:$M$73,7,FALSE)-VLOOKUP($D136,'2.사회적인구 행정구역별 집계'!$C$6:$M$73,2,FALSE)))</f>
        <v>0</v>
      </c>
      <c r="P136" s="114">
        <f>IF(ISERROR(VLOOKUP($D136,'2.사회적인구 행정구역별 집계'!$C$6:$M$73,2,FALSE)),0,(VLOOKUP($D136,'2.사회적인구 행정구역별 집계'!$C$6:$M$73,8,FALSE)-VLOOKUP($D136,'2.사회적인구 행정구역별 집계'!$C$6:$M$73,3,FALSE)))</f>
        <v>0</v>
      </c>
      <c r="Q136" s="114">
        <f>IF(ISERROR(VLOOKUP($D136,'2.사회적인구 행정구역별 집계'!$C$6:$M$73,2,FALSE)),0,(VLOOKUP($D136,'2.사회적인구 행정구역별 집계'!$C$6:$M$73,9,FALSE)-VLOOKUP($D136,'2.사회적인구 행정구역별 집계'!$C$6:$M$73,4,FALSE)))</f>
        <v>0</v>
      </c>
      <c r="R136" s="114">
        <f>IF(ISERROR(VLOOKUP($D136,'2.사회적인구 행정구역별 집계'!$C$6:$M$73,2,FALSE)),0,(VLOOKUP($D136,'2.사회적인구 행정구역별 집계'!$C$6:$M$73,10,FALSE)-VLOOKUP($D136,'2.사회적인구 행정구역별 집계'!$C$6:$M$73,5,FALSE)))</f>
        <v>0</v>
      </c>
      <c r="S136" s="114">
        <f>IF(ISERROR(VLOOKUP($D136,'2.사회적인구 행정구역별 집계'!$C$6:$M$73,2,FALSE)),0,(VLOOKUP($D136,'2.사회적인구 행정구역별 집계'!$C$6:$M$73,11,FALSE)-VLOOKUP($D136,'2.사회적인구 행정구역별 집계'!$C$6:$M$73,6,FALSE)))</f>
        <v>0</v>
      </c>
      <c r="T136" s="160">
        <f t="shared" si="29"/>
        <v>339</v>
      </c>
      <c r="U136" s="160">
        <f t="shared" si="30"/>
        <v>334</v>
      </c>
      <c r="V136" s="160">
        <f t="shared" si="31"/>
        <v>331</v>
      </c>
      <c r="W136" s="160">
        <f t="shared" si="32"/>
        <v>339</v>
      </c>
      <c r="X136" s="160">
        <f t="shared" si="33"/>
        <v>345</v>
      </c>
    </row>
    <row r="137" spans="1:24" ht="15.95" customHeight="1">
      <c r="A137" s="282"/>
      <c r="B137" s="230"/>
      <c r="C137" s="103" t="s">
        <v>785</v>
      </c>
      <c r="D137" s="105" t="s">
        <v>154</v>
      </c>
      <c r="E137" s="160">
        <f>VLOOKUP($D137,'[7]급수계통별장래인구(출x)'!$C$5:$I$491,2,FALSE)</f>
        <v>243</v>
      </c>
      <c r="F137" s="160">
        <f>VLOOKUP($D137,'[7]급수계통별장래인구(출x)'!$C$5:$I$491,4,FALSE)</f>
        <v>246</v>
      </c>
      <c r="G137" s="160">
        <f>VLOOKUP($D137,'[7]급수계통별장래인구(출x)'!$C$5:$I$491,5,FALSE)</f>
        <v>251</v>
      </c>
      <c r="H137" s="160">
        <f>VLOOKUP($D137,'[7]급수계통별장래인구(출x)'!$C$5:$I$491,6,FALSE)</f>
        <v>257</v>
      </c>
      <c r="I137" s="160">
        <f>VLOOKUP($D137,'[7]급수계통별장래인구(출x)'!$C$5:$I$491,7,FALSE)</f>
        <v>261</v>
      </c>
      <c r="J137" s="114">
        <f>ROUND(O$5*'[7]급수계통별장래인구(출x)'!$E135,0)</f>
        <v>0</v>
      </c>
      <c r="K137" s="114">
        <f>ROUND(P$5*'[7]급수계통별장래인구(출x)'!$E135,0)</f>
        <v>6</v>
      </c>
      <c r="L137" s="114">
        <f>ROUND(Q$5*'[7]급수계통별장래인구(출x)'!$E135,0)</f>
        <v>14</v>
      </c>
      <c r="M137" s="114">
        <f>ROUND(R$5*'[7]급수계통별장래인구(출x)'!$E135,0)</f>
        <v>14</v>
      </c>
      <c r="N137" s="114">
        <f>ROUND(S$5*'[7]급수계통별장래인구(출x)'!$E135,0)</f>
        <v>14</v>
      </c>
      <c r="O137" s="114">
        <f>IF(ISERROR((VLOOKUP($D137,'2.사회적인구 행정구역별 집계'!$C$6:$M$73,7,FALSE)-VLOOKUP($D137,'2.사회적인구 행정구역별 집계'!$C$6:$M$73,2,FALSE))),0,(VLOOKUP($D137,'2.사회적인구 행정구역별 집계'!$C$6:$M$73,7,FALSE)-VLOOKUP($D137,'2.사회적인구 행정구역별 집계'!$C$6:$M$73,2,FALSE)))</f>
        <v>0</v>
      </c>
      <c r="P137" s="114">
        <f>IF(ISERROR(VLOOKUP($D137,'2.사회적인구 행정구역별 집계'!$C$6:$M$73,2,FALSE)),0,(VLOOKUP($D137,'2.사회적인구 행정구역별 집계'!$C$6:$M$73,8,FALSE)-VLOOKUP($D137,'2.사회적인구 행정구역별 집계'!$C$6:$M$73,3,FALSE)))</f>
        <v>0</v>
      </c>
      <c r="Q137" s="114">
        <f>IF(ISERROR(VLOOKUP($D137,'2.사회적인구 행정구역별 집계'!$C$6:$M$73,2,FALSE)),0,(VLOOKUP($D137,'2.사회적인구 행정구역별 집계'!$C$6:$M$73,9,FALSE)-VLOOKUP($D137,'2.사회적인구 행정구역별 집계'!$C$6:$M$73,4,FALSE)))</f>
        <v>0</v>
      </c>
      <c r="R137" s="114">
        <f>IF(ISERROR(VLOOKUP($D137,'2.사회적인구 행정구역별 집계'!$C$6:$M$73,2,FALSE)),0,(VLOOKUP($D137,'2.사회적인구 행정구역별 집계'!$C$6:$M$73,10,FALSE)-VLOOKUP($D137,'2.사회적인구 행정구역별 집계'!$C$6:$M$73,5,FALSE)))</f>
        <v>0</v>
      </c>
      <c r="S137" s="114">
        <f>IF(ISERROR(VLOOKUP($D137,'2.사회적인구 행정구역별 집계'!$C$6:$M$73,2,FALSE)),0,(VLOOKUP($D137,'2.사회적인구 행정구역별 집계'!$C$6:$M$73,11,FALSE)-VLOOKUP($D137,'2.사회적인구 행정구역별 집계'!$C$6:$M$73,6,FALSE)))</f>
        <v>0</v>
      </c>
      <c r="T137" s="160">
        <f t="shared" si="29"/>
        <v>243</v>
      </c>
      <c r="U137" s="160">
        <f t="shared" si="30"/>
        <v>240</v>
      </c>
      <c r="V137" s="160">
        <f t="shared" si="31"/>
        <v>237</v>
      </c>
      <c r="W137" s="160">
        <f t="shared" si="32"/>
        <v>243</v>
      </c>
      <c r="X137" s="160">
        <f t="shared" si="33"/>
        <v>247</v>
      </c>
    </row>
    <row r="138" spans="1:24" ht="15.95" customHeight="1">
      <c r="A138" s="282"/>
      <c r="B138" s="230"/>
      <c r="C138" s="103" t="s">
        <v>1099</v>
      </c>
      <c r="D138" s="105" t="s">
        <v>155</v>
      </c>
      <c r="E138" s="160">
        <f>VLOOKUP($D138,'[7]급수계통별장래인구(출x)'!$C$5:$I$491,2,FALSE)</f>
        <v>117</v>
      </c>
      <c r="F138" s="160">
        <f>VLOOKUP($D138,'[7]급수계통별장래인구(출x)'!$C$5:$I$491,4,FALSE)</f>
        <v>118</v>
      </c>
      <c r="G138" s="160">
        <f>VLOOKUP($D138,'[7]급수계통별장래인구(출x)'!$C$5:$I$491,5,FALSE)</f>
        <v>121</v>
      </c>
      <c r="H138" s="160">
        <f>VLOOKUP($D138,'[7]급수계통별장래인구(출x)'!$C$5:$I$491,6,FALSE)</f>
        <v>124</v>
      </c>
      <c r="I138" s="160">
        <f>VLOOKUP($D138,'[7]급수계통별장래인구(출x)'!$C$5:$I$491,7,FALSE)</f>
        <v>126</v>
      </c>
      <c r="J138" s="114">
        <f>ROUND(O$5*'[7]급수계통별장래인구(출x)'!$E136,0)</f>
        <v>0</v>
      </c>
      <c r="K138" s="114">
        <f>ROUND(P$5*'[7]급수계통별장래인구(출x)'!$E136,0)</f>
        <v>3</v>
      </c>
      <c r="L138" s="114">
        <f>ROUND(Q$5*'[7]급수계통별장래인구(출x)'!$E136,0)</f>
        <v>7</v>
      </c>
      <c r="M138" s="114">
        <f>ROUND(R$5*'[7]급수계통별장래인구(출x)'!$E136,0)</f>
        <v>7</v>
      </c>
      <c r="N138" s="114">
        <f>ROUND(S$5*'[7]급수계통별장래인구(출x)'!$E136,0)</f>
        <v>7</v>
      </c>
      <c r="O138" s="114">
        <f>IF(ISERROR((VLOOKUP($D138,'2.사회적인구 행정구역별 집계'!$C$6:$M$73,7,FALSE)-VLOOKUP($D138,'2.사회적인구 행정구역별 집계'!$C$6:$M$73,2,FALSE))),0,(VLOOKUP($D138,'2.사회적인구 행정구역별 집계'!$C$6:$M$73,7,FALSE)-VLOOKUP($D138,'2.사회적인구 행정구역별 집계'!$C$6:$M$73,2,FALSE)))</f>
        <v>0</v>
      </c>
      <c r="P138" s="114">
        <f>IF(ISERROR(VLOOKUP($D138,'2.사회적인구 행정구역별 집계'!$C$6:$M$73,2,FALSE)),0,(VLOOKUP($D138,'2.사회적인구 행정구역별 집계'!$C$6:$M$73,8,FALSE)-VLOOKUP($D138,'2.사회적인구 행정구역별 집계'!$C$6:$M$73,3,FALSE)))</f>
        <v>0</v>
      </c>
      <c r="Q138" s="114">
        <f>IF(ISERROR(VLOOKUP($D138,'2.사회적인구 행정구역별 집계'!$C$6:$M$73,2,FALSE)),0,(VLOOKUP($D138,'2.사회적인구 행정구역별 집계'!$C$6:$M$73,9,FALSE)-VLOOKUP($D138,'2.사회적인구 행정구역별 집계'!$C$6:$M$73,4,FALSE)))</f>
        <v>0</v>
      </c>
      <c r="R138" s="114">
        <f>IF(ISERROR(VLOOKUP($D138,'2.사회적인구 행정구역별 집계'!$C$6:$M$73,2,FALSE)),0,(VLOOKUP($D138,'2.사회적인구 행정구역별 집계'!$C$6:$M$73,10,FALSE)-VLOOKUP($D138,'2.사회적인구 행정구역별 집계'!$C$6:$M$73,5,FALSE)))</f>
        <v>0</v>
      </c>
      <c r="S138" s="114">
        <f>IF(ISERROR(VLOOKUP($D138,'2.사회적인구 행정구역별 집계'!$C$6:$M$73,2,FALSE)),0,(VLOOKUP($D138,'2.사회적인구 행정구역별 집계'!$C$6:$M$73,11,FALSE)-VLOOKUP($D138,'2.사회적인구 행정구역별 집계'!$C$6:$M$73,6,FALSE)))</f>
        <v>0</v>
      </c>
      <c r="T138" s="160">
        <f t="shared" si="29"/>
        <v>117</v>
      </c>
      <c r="U138" s="160">
        <f t="shared" si="30"/>
        <v>115</v>
      </c>
      <c r="V138" s="160">
        <f t="shared" si="31"/>
        <v>114</v>
      </c>
      <c r="W138" s="160">
        <f t="shared" si="32"/>
        <v>117</v>
      </c>
      <c r="X138" s="160">
        <f t="shared" si="33"/>
        <v>119</v>
      </c>
    </row>
    <row r="139" spans="1:24" ht="15.95" customHeight="1">
      <c r="A139" s="282"/>
      <c r="B139" s="230"/>
      <c r="C139" s="103" t="s">
        <v>1099</v>
      </c>
      <c r="D139" s="105" t="s">
        <v>156</v>
      </c>
      <c r="E139" s="160">
        <f>VLOOKUP($D139,'[7]급수계통별장래인구(출x)'!$C$5:$I$491,2,FALSE)</f>
        <v>153</v>
      </c>
      <c r="F139" s="160">
        <f>VLOOKUP($D139,'[7]급수계통별장래인구(출x)'!$C$5:$I$491,4,FALSE)</f>
        <v>155</v>
      </c>
      <c r="G139" s="160">
        <f>VLOOKUP($D139,'[7]급수계통별장래인구(출x)'!$C$5:$I$491,5,FALSE)</f>
        <v>158</v>
      </c>
      <c r="H139" s="160">
        <f>VLOOKUP($D139,'[7]급수계통별장래인구(출x)'!$C$5:$I$491,6,FALSE)</f>
        <v>162</v>
      </c>
      <c r="I139" s="160">
        <f>VLOOKUP($D139,'[7]급수계통별장래인구(출x)'!$C$5:$I$491,7,FALSE)</f>
        <v>164</v>
      </c>
      <c r="J139" s="114">
        <f>ROUND(O$5*'[7]급수계통별장래인구(출x)'!$E137,0)</f>
        <v>0</v>
      </c>
      <c r="K139" s="114">
        <f>ROUND(P$5*'[7]급수계통별장래인구(출x)'!$E137,0)</f>
        <v>4</v>
      </c>
      <c r="L139" s="114">
        <f>ROUND(Q$5*'[7]급수계통별장래인구(출x)'!$E137,0)</f>
        <v>9</v>
      </c>
      <c r="M139" s="114">
        <f>ROUND(R$5*'[7]급수계통별장래인구(출x)'!$E137,0)</f>
        <v>9</v>
      </c>
      <c r="N139" s="114">
        <f>ROUND(S$5*'[7]급수계통별장래인구(출x)'!$E137,0)</f>
        <v>9</v>
      </c>
      <c r="O139" s="114">
        <f>IF(ISERROR((VLOOKUP($D139,'2.사회적인구 행정구역별 집계'!$C$6:$M$73,7,FALSE)-VLOOKUP($D139,'2.사회적인구 행정구역별 집계'!$C$6:$M$73,2,FALSE))),0,(VLOOKUP($D139,'2.사회적인구 행정구역별 집계'!$C$6:$M$73,7,FALSE)-VLOOKUP($D139,'2.사회적인구 행정구역별 집계'!$C$6:$M$73,2,FALSE)))</f>
        <v>0</v>
      </c>
      <c r="P139" s="114">
        <f>IF(ISERROR(VLOOKUP($D139,'2.사회적인구 행정구역별 집계'!$C$6:$M$73,2,FALSE)),0,(VLOOKUP($D139,'2.사회적인구 행정구역별 집계'!$C$6:$M$73,8,FALSE)-VLOOKUP($D139,'2.사회적인구 행정구역별 집계'!$C$6:$M$73,3,FALSE)))</f>
        <v>0</v>
      </c>
      <c r="Q139" s="114">
        <f>IF(ISERROR(VLOOKUP($D139,'2.사회적인구 행정구역별 집계'!$C$6:$M$73,2,FALSE)),0,(VLOOKUP($D139,'2.사회적인구 행정구역별 집계'!$C$6:$M$73,9,FALSE)-VLOOKUP($D139,'2.사회적인구 행정구역별 집계'!$C$6:$M$73,4,FALSE)))</f>
        <v>0</v>
      </c>
      <c r="R139" s="114">
        <f>IF(ISERROR(VLOOKUP($D139,'2.사회적인구 행정구역별 집계'!$C$6:$M$73,2,FALSE)),0,(VLOOKUP($D139,'2.사회적인구 행정구역별 집계'!$C$6:$M$73,10,FALSE)-VLOOKUP($D139,'2.사회적인구 행정구역별 집계'!$C$6:$M$73,5,FALSE)))</f>
        <v>0</v>
      </c>
      <c r="S139" s="114">
        <f>IF(ISERROR(VLOOKUP($D139,'2.사회적인구 행정구역별 집계'!$C$6:$M$73,2,FALSE)),0,(VLOOKUP($D139,'2.사회적인구 행정구역별 집계'!$C$6:$M$73,11,FALSE)-VLOOKUP($D139,'2.사회적인구 행정구역별 집계'!$C$6:$M$73,6,FALSE)))</f>
        <v>0</v>
      </c>
      <c r="T139" s="160">
        <f t="shared" si="29"/>
        <v>153</v>
      </c>
      <c r="U139" s="160">
        <f t="shared" si="30"/>
        <v>151</v>
      </c>
      <c r="V139" s="160">
        <f t="shared" si="31"/>
        <v>149</v>
      </c>
      <c r="W139" s="160">
        <f t="shared" si="32"/>
        <v>153</v>
      </c>
      <c r="X139" s="160">
        <f t="shared" si="33"/>
        <v>155</v>
      </c>
    </row>
    <row r="140" spans="1:24" ht="15.95" customHeight="1">
      <c r="A140" s="282"/>
      <c r="B140" s="230"/>
      <c r="C140" s="103" t="s">
        <v>1100</v>
      </c>
      <c r="D140" s="105" t="s">
        <v>157</v>
      </c>
      <c r="E140" s="160">
        <f>VLOOKUP($D140,'[7]급수계통별장래인구(출x)'!$C$5:$I$491,2,FALSE)</f>
        <v>374</v>
      </c>
      <c r="F140" s="160">
        <f>VLOOKUP($D140,'[7]급수계통별장래인구(출x)'!$C$5:$I$491,4,FALSE)</f>
        <v>378</v>
      </c>
      <c r="G140" s="160">
        <f>VLOOKUP($D140,'[7]급수계통별장래인구(출x)'!$C$5:$I$491,5,FALSE)</f>
        <v>386</v>
      </c>
      <c r="H140" s="160">
        <f>VLOOKUP($D140,'[7]급수계통별장래인구(출x)'!$C$5:$I$491,6,FALSE)</f>
        <v>395</v>
      </c>
      <c r="I140" s="160">
        <f>VLOOKUP($D140,'[7]급수계통별장래인구(출x)'!$C$5:$I$491,7,FALSE)</f>
        <v>402</v>
      </c>
      <c r="J140" s="114">
        <f>ROUND(O$5*'[7]급수계통별장래인구(출x)'!$E138,0)</f>
        <v>0</v>
      </c>
      <c r="K140" s="114">
        <f>ROUND(P$5*'[7]급수계통별장래인구(출x)'!$E138,0)</f>
        <v>10</v>
      </c>
      <c r="L140" s="114">
        <f>ROUND(Q$5*'[7]급수계통별장래인구(출x)'!$E138,0)</f>
        <v>21</v>
      </c>
      <c r="M140" s="114">
        <f>ROUND(R$5*'[7]급수계통별장래인구(출x)'!$E138,0)</f>
        <v>21</v>
      </c>
      <c r="N140" s="114">
        <f>ROUND(S$5*'[7]급수계통별장래인구(출x)'!$E138,0)</f>
        <v>21</v>
      </c>
      <c r="O140" s="114">
        <f>IF(ISERROR((VLOOKUP($D140,'2.사회적인구 행정구역별 집계'!$C$6:$M$73,7,FALSE)-VLOOKUP($D140,'2.사회적인구 행정구역별 집계'!$C$6:$M$73,2,FALSE))),0,(VLOOKUP($D140,'2.사회적인구 행정구역별 집계'!$C$6:$M$73,7,FALSE)-VLOOKUP($D140,'2.사회적인구 행정구역별 집계'!$C$6:$M$73,2,FALSE)))</f>
        <v>0</v>
      </c>
      <c r="P140" s="114">
        <f>IF(ISERROR(VLOOKUP($D140,'2.사회적인구 행정구역별 집계'!$C$6:$M$73,2,FALSE)),0,(VLOOKUP($D140,'2.사회적인구 행정구역별 집계'!$C$6:$M$73,8,FALSE)-VLOOKUP($D140,'2.사회적인구 행정구역별 집계'!$C$6:$M$73,3,FALSE)))</f>
        <v>0</v>
      </c>
      <c r="Q140" s="114">
        <f>IF(ISERROR(VLOOKUP($D140,'2.사회적인구 행정구역별 집계'!$C$6:$M$73,2,FALSE)),0,(VLOOKUP($D140,'2.사회적인구 행정구역별 집계'!$C$6:$M$73,9,FALSE)-VLOOKUP($D140,'2.사회적인구 행정구역별 집계'!$C$6:$M$73,4,FALSE)))</f>
        <v>0</v>
      </c>
      <c r="R140" s="114">
        <f>IF(ISERROR(VLOOKUP($D140,'2.사회적인구 행정구역별 집계'!$C$6:$M$73,2,FALSE)),0,(VLOOKUP($D140,'2.사회적인구 행정구역별 집계'!$C$6:$M$73,10,FALSE)-VLOOKUP($D140,'2.사회적인구 행정구역별 집계'!$C$6:$M$73,5,FALSE)))</f>
        <v>0</v>
      </c>
      <c r="S140" s="114">
        <f>IF(ISERROR(VLOOKUP($D140,'2.사회적인구 행정구역별 집계'!$C$6:$M$73,2,FALSE)),0,(VLOOKUP($D140,'2.사회적인구 행정구역별 집계'!$C$6:$M$73,11,FALSE)-VLOOKUP($D140,'2.사회적인구 행정구역별 집계'!$C$6:$M$73,6,FALSE)))</f>
        <v>0</v>
      </c>
      <c r="T140" s="160">
        <f t="shared" si="29"/>
        <v>374</v>
      </c>
      <c r="U140" s="160">
        <f t="shared" si="30"/>
        <v>368</v>
      </c>
      <c r="V140" s="160">
        <f t="shared" si="31"/>
        <v>365</v>
      </c>
      <c r="W140" s="160">
        <f t="shared" si="32"/>
        <v>374</v>
      </c>
      <c r="X140" s="160">
        <f t="shared" si="33"/>
        <v>381</v>
      </c>
    </row>
    <row r="141" spans="1:24" ht="15.95" customHeight="1">
      <c r="A141" s="282"/>
      <c r="B141" s="230"/>
      <c r="C141" s="103" t="s">
        <v>1100</v>
      </c>
      <c r="D141" s="105" t="s">
        <v>158</v>
      </c>
      <c r="E141" s="160">
        <f>VLOOKUP($D141,'[7]급수계통별장래인구(출x)'!$C$5:$I$491,2,FALSE)</f>
        <v>309</v>
      </c>
      <c r="F141" s="160">
        <f>VLOOKUP($D141,'[7]급수계통별장래인구(출x)'!$C$5:$I$491,4,FALSE)</f>
        <v>313</v>
      </c>
      <c r="G141" s="160">
        <f>VLOOKUP($D141,'[7]급수계통별장래인구(출x)'!$C$5:$I$491,5,FALSE)</f>
        <v>319</v>
      </c>
      <c r="H141" s="160">
        <f>VLOOKUP($D141,'[7]급수계통별장래인구(출x)'!$C$5:$I$491,6,FALSE)</f>
        <v>326</v>
      </c>
      <c r="I141" s="160">
        <f>VLOOKUP($D141,'[7]급수계통별장래인구(출x)'!$C$5:$I$491,7,FALSE)</f>
        <v>332</v>
      </c>
      <c r="J141" s="114">
        <f>ROUND(O$5*'[7]급수계통별장래인구(출x)'!$E139,0)</f>
        <v>0</v>
      </c>
      <c r="K141" s="114">
        <f>ROUND(P$5*'[7]급수계통별장래인구(출x)'!$E139,0)</f>
        <v>8</v>
      </c>
      <c r="L141" s="114">
        <f>ROUND(Q$5*'[7]급수계통별장래인구(출x)'!$E139,0)</f>
        <v>18</v>
      </c>
      <c r="M141" s="114">
        <f>ROUND(R$5*'[7]급수계통별장래인구(출x)'!$E139,0)</f>
        <v>18</v>
      </c>
      <c r="N141" s="114">
        <f>ROUND(S$5*'[7]급수계통별장래인구(출x)'!$E139,0)</f>
        <v>18</v>
      </c>
      <c r="O141" s="114">
        <f>IF(ISERROR((VLOOKUP($D141,'2.사회적인구 행정구역별 집계'!$C$6:$M$73,7,FALSE)-VLOOKUP($D141,'2.사회적인구 행정구역별 집계'!$C$6:$M$73,2,FALSE))),0,(VLOOKUP($D141,'2.사회적인구 행정구역별 집계'!$C$6:$M$73,7,FALSE)-VLOOKUP($D141,'2.사회적인구 행정구역별 집계'!$C$6:$M$73,2,FALSE)))</f>
        <v>0</v>
      </c>
      <c r="P141" s="114">
        <f>IF(ISERROR(VLOOKUP($D141,'2.사회적인구 행정구역별 집계'!$C$6:$M$73,2,FALSE)),0,(VLOOKUP($D141,'2.사회적인구 행정구역별 집계'!$C$6:$M$73,8,FALSE)-VLOOKUP($D141,'2.사회적인구 행정구역별 집계'!$C$6:$M$73,3,FALSE)))</f>
        <v>0</v>
      </c>
      <c r="Q141" s="114">
        <f>IF(ISERROR(VLOOKUP($D141,'2.사회적인구 행정구역별 집계'!$C$6:$M$73,2,FALSE)),0,(VLOOKUP($D141,'2.사회적인구 행정구역별 집계'!$C$6:$M$73,9,FALSE)-VLOOKUP($D141,'2.사회적인구 행정구역별 집계'!$C$6:$M$73,4,FALSE)))</f>
        <v>0</v>
      </c>
      <c r="R141" s="114">
        <f>IF(ISERROR(VLOOKUP($D141,'2.사회적인구 행정구역별 집계'!$C$6:$M$73,2,FALSE)),0,(VLOOKUP($D141,'2.사회적인구 행정구역별 집계'!$C$6:$M$73,10,FALSE)-VLOOKUP($D141,'2.사회적인구 행정구역별 집계'!$C$6:$M$73,5,FALSE)))</f>
        <v>0</v>
      </c>
      <c r="S141" s="114">
        <f>IF(ISERROR(VLOOKUP($D141,'2.사회적인구 행정구역별 집계'!$C$6:$M$73,2,FALSE)),0,(VLOOKUP($D141,'2.사회적인구 행정구역별 집계'!$C$6:$M$73,11,FALSE)-VLOOKUP($D141,'2.사회적인구 행정구역별 집계'!$C$6:$M$73,6,FALSE)))</f>
        <v>0</v>
      </c>
      <c r="T141" s="160">
        <f t="shared" si="29"/>
        <v>309</v>
      </c>
      <c r="U141" s="160">
        <f t="shared" si="30"/>
        <v>305</v>
      </c>
      <c r="V141" s="160">
        <f t="shared" si="31"/>
        <v>301</v>
      </c>
      <c r="W141" s="160">
        <f t="shared" si="32"/>
        <v>308</v>
      </c>
      <c r="X141" s="160">
        <f t="shared" si="33"/>
        <v>314</v>
      </c>
    </row>
    <row r="142" spans="1:24" ht="15.95" customHeight="1">
      <c r="A142" s="282"/>
      <c r="B142" s="230"/>
      <c r="C142" s="103" t="s">
        <v>1100</v>
      </c>
      <c r="D142" s="105" t="s">
        <v>159</v>
      </c>
      <c r="E142" s="160">
        <f>VLOOKUP($D142,'[7]급수계통별장래인구(출x)'!$C$5:$I$491,2,FALSE)</f>
        <v>234</v>
      </c>
      <c r="F142" s="160">
        <f>VLOOKUP($D142,'[7]급수계통별장래인구(출x)'!$C$5:$I$491,4,FALSE)</f>
        <v>237</v>
      </c>
      <c r="G142" s="160">
        <f>VLOOKUP($D142,'[7]급수계통별장래인구(출x)'!$C$5:$I$491,5,FALSE)</f>
        <v>242</v>
      </c>
      <c r="H142" s="160">
        <f>VLOOKUP($D142,'[7]급수계통별장래인구(출x)'!$C$5:$I$491,6,FALSE)</f>
        <v>247</v>
      </c>
      <c r="I142" s="160">
        <f>VLOOKUP($D142,'[7]급수계통별장래인구(출x)'!$C$5:$I$491,7,FALSE)</f>
        <v>251</v>
      </c>
      <c r="J142" s="114">
        <f>ROUND(O$5*'[7]급수계통별장래인구(출x)'!$E140,0)</f>
        <v>0</v>
      </c>
      <c r="K142" s="114">
        <f>ROUND(P$5*'[7]급수계통별장래인구(출x)'!$E140,0)</f>
        <v>6</v>
      </c>
      <c r="L142" s="114">
        <f>ROUND(Q$5*'[7]급수계통별장래인구(출x)'!$E140,0)</f>
        <v>13</v>
      </c>
      <c r="M142" s="114">
        <f>ROUND(R$5*'[7]급수계통별장래인구(출x)'!$E140,0)</f>
        <v>13</v>
      </c>
      <c r="N142" s="114">
        <f>ROUND(S$5*'[7]급수계통별장래인구(출x)'!$E140,0)</f>
        <v>13</v>
      </c>
      <c r="O142" s="114">
        <f>IF(ISERROR((VLOOKUP($D142,'2.사회적인구 행정구역별 집계'!$C$6:$M$73,7,FALSE)-VLOOKUP($D142,'2.사회적인구 행정구역별 집계'!$C$6:$M$73,2,FALSE))),0,(VLOOKUP($D142,'2.사회적인구 행정구역별 집계'!$C$6:$M$73,7,FALSE)-VLOOKUP($D142,'2.사회적인구 행정구역별 집계'!$C$6:$M$73,2,FALSE)))</f>
        <v>0</v>
      </c>
      <c r="P142" s="114">
        <f>IF(ISERROR(VLOOKUP($D142,'2.사회적인구 행정구역별 집계'!$C$6:$M$73,2,FALSE)),0,(VLOOKUP($D142,'2.사회적인구 행정구역별 집계'!$C$6:$M$73,8,FALSE)-VLOOKUP($D142,'2.사회적인구 행정구역별 집계'!$C$6:$M$73,3,FALSE)))</f>
        <v>0</v>
      </c>
      <c r="Q142" s="114">
        <f>IF(ISERROR(VLOOKUP($D142,'2.사회적인구 행정구역별 집계'!$C$6:$M$73,2,FALSE)),0,(VLOOKUP($D142,'2.사회적인구 행정구역별 집계'!$C$6:$M$73,9,FALSE)-VLOOKUP($D142,'2.사회적인구 행정구역별 집계'!$C$6:$M$73,4,FALSE)))</f>
        <v>0</v>
      </c>
      <c r="R142" s="114">
        <f>IF(ISERROR(VLOOKUP($D142,'2.사회적인구 행정구역별 집계'!$C$6:$M$73,2,FALSE)),0,(VLOOKUP($D142,'2.사회적인구 행정구역별 집계'!$C$6:$M$73,10,FALSE)-VLOOKUP($D142,'2.사회적인구 행정구역별 집계'!$C$6:$M$73,5,FALSE)))</f>
        <v>0</v>
      </c>
      <c r="S142" s="114">
        <f>IF(ISERROR(VLOOKUP($D142,'2.사회적인구 행정구역별 집계'!$C$6:$M$73,2,FALSE)),0,(VLOOKUP($D142,'2.사회적인구 행정구역별 집계'!$C$6:$M$73,11,FALSE)-VLOOKUP($D142,'2.사회적인구 행정구역별 집계'!$C$6:$M$73,6,FALSE)))</f>
        <v>0</v>
      </c>
      <c r="T142" s="160">
        <f t="shared" si="29"/>
        <v>234</v>
      </c>
      <c r="U142" s="160">
        <f t="shared" si="30"/>
        <v>231</v>
      </c>
      <c r="V142" s="160">
        <f t="shared" si="31"/>
        <v>229</v>
      </c>
      <c r="W142" s="160">
        <f t="shared" si="32"/>
        <v>234</v>
      </c>
      <c r="X142" s="160">
        <f t="shared" si="33"/>
        <v>238</v>
      </c>
    </row>
    <row r="143" spans="1:24" ht="15.95" customHeight="1">
      <c r="A143" s="282"/>
      <c r="B143" s="230"/>
      <c r="C143" s="103" t="s">
        <v>1100</v>
      </c>
      <c r="D143" s="105" t="s">
        <v>160</v>
      </c>
      <c r="E143" s="160">
        <f>VLOOKUP($D143,'[7]급수계통별장래인구(출x)'!$C$5:$I$491,2,FALSE)</f>
        <v>154</v>
      </c>
      <c r="F143" s="160">
        <f>VLOOKUP($D143,'[7]급수계통별장래인구(출x)'!$C$5:$I$491,4,FALSE)</f>
        <v>156</v>
      </c>
      <c r="G143" s="160">
        <f>VLOOKUP($D143,'[7]급수계통별장래인구(출x)'!$C$5:$I$491,5,FALSE)</f>
        <v>159</v>
      </c>
      <c r="H143" s="160">
        <f>VLOOKUP($D143,'[7]급수계통별장래인구(출x)'!$C$5:$I$491,6,FALSE)</f>
        <v>163</v>
      </c>
      <c r="I143" s="160">
        <f>VLOOKUP($D143,'[7]급수계통별장래인구(출x)'!$C$5:$I$491,7,FALSE)</f>
        <v>165</v>
      </c>
      <c r="J143" s="114">
        <f>ROUND(O$5*'[7]급수계통별장래인구(출x)'!$E141,0)</f>
        <v>0</v>
      </c>
      <c r="K143" s="114">
        <f>ROUND(P$5*'[7]급수계통별장래인구(출x)'!$E141,0)</f>
        <v>4</v>
      </c>
      <c r="L143" s="114">
        <f>ROUND(Q$5*'[7]급수계통별장래인구(출x)'!$E141,0)</f>
        <v>9</v>
      </c>
      <c r="M143" s="114">
        <f>ROUND(R$5*'[7]급수계통별장래인구(출x)'!$E141,0)</f>
        <v>9</v>
      </c>
      <c r="N143" s="114">
        <f>ROUND(S$5*'[7]급수계통별장래인구(출x)'!$E141,0)</f>
        <v>9</v>
      </c>
      <c r="O143" s="114">
        <f>IF(ISERROR((VLOOKUP($D143,'2.사회적인구 행정구역별 집계'!$C$6:$M$73,7,FALSE)-VLOOKUP($D143,'2.사회적인구 행정구역별 집계'!$C$6:$M$73,2,FALSE))),0,(VLOOKUP($D143,'2.사회적인구 행정구역별 집계'!$C$6:$M$73,7,FALSE)-VLOOKUP($D143,'2.사회적인구 행정구역별 집계'!$C$6:$M$73,2,FALSE)))</f>
        <v>0</v>
      </c>
      <c r="P143" s="114">
        <f>IF(ISERROR(VLOOKUP($D143,'2.사회적인구 행정구역별 집계'!$C$6:$M$73,2,FALSE)),0,(VLOOKUP($D143,'2.사회적인구 행정구역별 집계'!$C$6:$M$73,8,FALSE)-VLOOKUP($D143,'2.사회적인구 행정구역별 집계'!$C$6:$M$73,3,FALSE)))</f>
        <v>0</v>
      </c>
      <c r="Q143" s="114">
        <f>IF(ISERROR(VLOOKUP($D143,'2.사회적인구 행정구역별 집계'!$C$6:$M$73,2,FALSE)),0,(VLOOKUP($D143,'2.사회적인구 행정구역별 집계'!$C$6:$M$73,9,FALSE)-VLOOKUP($D143,'2.사회적인구 행정구역별 집계'!$C$6:$M$73,4,FALSE)))</f>
        <v>0</v>
      </c>
      <c r="R143" s="114">
        <f>IF(ISERROR(VLOOKUP($D143,'2.사회적인구 행정구역별 집계'!$C$6:$M$73,2,FALSE)),0,(VLOOKUP($D143,'2.사회적인구 행정구역별 집계'!$C$6:$M$73,10,FALSE)-VLOOKUP($D143,'2.사회적인구 행정구역별 집계'!$C$6:$M$73,5,FALSE)))</f>
        <v>0</v>
      </c>
      <c r="S143" s="114">
        <f>IF(ISERROR(VLOOKUP($D143,'2.사회적인구 행정구역별 집계'!$C$6:$M$73,2,FALSE)),0,(VLOOKUP($D143,'2.사회적인구 행정구역별 집계'!$C$6:$M$73,11,FALSE)-VLOOKUP($D143,'2.사회적인구 행정구역별 집계'!$C$6:$M$73,6,FALSE)))</f>
        <v>0</v>
      </c>
      <c r="T143" s="160">
        <f t="shared" si="29"/>
        <v>154</v>
      </c>
      <c r="U143" s="160">
        <f t="shared" si="30"/>
        <v>152</v>
      </c>
      <c r="V143" s="160">
        <f t="shared" si="31"/>
        <v>150</v>
      </c>
      <c r="W143" s="160">
        <f t="shared" si="32"/>
        <v>154</v>
      </c>
      <c r="X143" s="160">
        <f t="shared" si="33"/>
        <v>156</v>
      </c>
    </row>
    <row r="144" spans="1:24" ht="15.95" customHeight="1">
      <c r="A144" s="282"/>
      <c r="B144" s="230"/>
      <c r="C144" s="103" t="s">
        <v>1101</v>
      </c>
      <c r="D144" s="105" t="s">
        <v>161</v>
      </c>
      <c r="E144" s="160">
        <f>VLOOKUP($D144,'[7]급수계통별장래인구(출x)'!$C$5:$I$491,2,FALSE)</f>
        <v>168</v>
      </c>
      <c r="F144" s="160">
        <f>VLOOKUP($D144,'[7]급수계통별장래인구(출x)'!$C$5:$I$491,4,FALSE)</f>
        <v>170</v>
      </c>
      <c r="G144" s="160">
        <f>VLOOKUP($D144,'[7]급수계통별장래인구(출x)'!$C$5:$I$491,5,FALSE)</f>
        <v>174</v>
      </c>
      <c r="H144" s="160">
        <f>VLOOKUP($D144,'[7]급수계통별장래인구(출x)'!$C$5:$I$491,6,FALSE)</f>
        <v>177</v>
      </c>
      <c r="I144" s="160">
        <f>VLOOKUP($D144,'[7]급수계통별장래인구(출x)'!$C$5:$I$491,7,FALSE)</f>
        <v>181</v>
      </c>
      <c r="J144" s="114">
        <f>ROUND(O$5*'[7]급수계통별장래인구(출x)'!$E142,0)</f>
        <v>0</v>
      </c>
      <c r="K144" s="114">
        <f>ROUND(P$5*'[7]급수계통별장래인구(출x)'!$E142,0)</f>
        <v>4</v>
      </c>
      <c r="L144" s="114">
        <f>ROUND(Q$5*'[7]급수계통별장래인구(출x)'!$E142,0)</f>
        <v>10</v>
      </c>
      <c r="M144" s="114">
        <f>ROUND(R$5*'[7]급수계통별장래인구(출x)'!$E142,0)</f>
        <v>10</v>
      </c>
      <c r="N144" s="114">
        <f>ROUND(S$5*'[7]급수계통별장래인구(출x)'!$E142,0)</f>
        <v>10</v>
      </c>
      <c r="O144" s="114">
        <f>IF(ISERROR((VLOOKUP($D144,'2.사회적인구 행정구역별 집계'!$C$6:$M$73,7,FALSE)-VLOOKUP($D144,'2.사회적인구 행정구역별 집계'!$C$6:$M$73,2,FALSE))),0,(VLOOKUP($D144,'2.사회적인구 행정구역별 집계'!$C$6:$M$73,7,FALSE)-VLOOKUP($D144,'2.사회적인구 행정구역별 집계'!$C$6:$M$73,2,FALSE)))</f>
        <v>0</v>
      </c>
      <c r="P144" s="114">
        <f>IF(ISERROR(VLOOKUP($D144,'2.사회적인구 행정구역별 집계'!$C$6:$M$73,2,FALSE)),0,(VLOOKUP($D144,'2.사회적인구 행정구역별 집계'!$C$6:$M$73,8,FALSE)-VLOOKUP($D144,'2.사회적인구 행정구역별 집계'!$C$6:$M$73,3,FALSE)))</f>
        <v>0</v>
      </c>
      <c r="Q144" s="114">
        <f>IF(ISERROR(VLOOKUP($D144,'2.사회적인구 행정구역별 집계'!$C$6:$M$73,2,FALSE)),0,(VLOOKUP($D144,'2.사회적인구 행정구역별 집계'!$C$6:$M$73,9,FALSE)-VLOOKUP($D144,'2.사회적인구 행정구역별 집계'!$C$6:$M$73,4,FALSE)))</f>
        <v>0</v>
      </c>
      <c r="R144" s="114">
        <f>IF(ISERROR(VLOOKUP($D144,'2.사회적인구 행정구역별 집계'!$C$6:$M$73,2,FALSE)),0,(VLOOKUP($D144,'2.사회적인구 행정구역별 집계'!$C$6:$M$73,10,FALSE)-VLOOKUP($D144,'2.사회적인구 행정구역별 집계'!$C$6:$M$73,5,FALSE)))</f>
        <v>0</v>
      </c>
      <c r="S144" s="114">
        <f>IF(ISERROR(VLOOKUP($D144,'2.사회적인구 행정구역별 집계'!$C$6:$M$73,2,FALSE)),0,(VLOOKUP($D144,'2.사회적인구 행정구역별 집계'!$C$6:$M$73,11,FALSE)-VLOOKUP($D144,'2.사회적인구 행정구역별 집계'!$C$6:$M$73,6,FALSE)))</f>
        <v>0</v>
      </c>
      <c r="T144" s="160">
        <f t="shared" si="29"/>
        <v>168</v>
      </c>
      <c r="U144" s="160">
        <f t="shared" si="30"/>
        <v>166</v>
      </c>
      <c r="V144" s="160">
        <f t="shared" si="31"/>
        <v>164</v>
      </c>
      <c r="W144" s="160">
        <f t="shared" si="32"/>
        <v>167</v>
      </c>
      <c r="X144" s="160">
        <f t="shared" si="33"/>
        <v>171</v>
      </c>
    </row>
    <row r="145" spans="1:24" ht="15.95" customHeight="1">
      <c r="A145" s="282"/>
      <c r="B145" s="230"/>
      <c r="C145" s="103" t="s">
        <v>1101</v>
      </c>
      <c r="D145" s="105" t="s">
        <v>162</v>
      </c>
      <c r="E145" s="160">
        <f>VLOOKUP($D145,'[7]급수계통별장래인구(출x)'!$C$5:$I$491,2,FALSE)</f>
        <v>333</v>
      </c>
      <c r="F145" s="160">
        <f>VLOOKUP($D145,'[7]급수계통별장래인구(출x)'!$C$5:$I$491,4,FALSE)</f>
        <v>337</v>
      </c>
      <c r="G145" s="160">
        <f>VLOOKUP($D145,'[7]급수계통별장래인구(출x)'!$C$5:$I$491,5,FALSE)</f>
        <v>344</v>
      </c>
      <c r="H145" s="160">
        <f>VLOOKUP($D145,'[7]급수계통별장래인구(출x)'!$C$5:$I$491,6,FALSE)</f>
        <v>352</v>
      </c>
      <c r="I145" s="160">
        <f>VLOOKUP($D145,'[7]급수계통별장래인구(출x)'!$C$5:$I$491,7,FALSE)</f>
        <v>358</v>
      </c>
      <c r="J145" s="114">
        <f>ROUND(O$5*'[7]급수계통별장래인구(출x)'!$E143,0)</f>
        <v>0</v>
      </c>
      <c r="K145" s="114">
        <f>ROUND(P$5*'[7]급수계통별장래인구(출x)'!$E143,0)</f>
        <v>9</v>
      </c>
      <c r="L145" s="114">
        <f>ROUND(Q$5*'[7]급수계통별장래인구(출x)'!$E143,0)</f>
        <v>19</v>
      </c>
      <c r="M145" s="114">
        <f>ROUND(R$5*'[7]급수계통별장래인구(출x)'!$E143,0)</f>
        <v>19</v>
      </c>
      <c r="N145" s="114">
        <f>ROUND(S$5*'[7]급수계통별장래인구(출x)'!$E143,0)</f>
        <v>19</v>
      </c>
      <c r="O145" s="114">
        <f>IF(ISERROR((VLOOKUP($D145,'2.사회적인구 행정구역별 집계'!$C$6:$M$73,7,FALSE)-VLOOKUP($D145,'2.사회적인구 행정구역별 집계'!$C$6:$M$73,2,FALSE))),0,(VLOOKUP($D145,'2.사회적인구 행정구역별 집계'!$C$6:$M$73,7,FALSE)-VLOOKUP($D145,'2.사회적인구 행정구역별 집계'!$C$6:$M$73,2,FALSE)))</f>
        <v>0</v>
      </c>
      <c r="P145" s="114">
        <f>IF(ISERROR(VLOOKUP($D145,'2.사회적인구 행정구역별 집계'!$C$6:$M$73,2,FALSE)),0,(VLOOKUP($D145,'2.사회적인구 행정구역별 집계'!$C$6:$M$73,8,FALSE)-VLOOKUP($D145,'2.사회적인구 행정구역별 집계'!$C$6:$M$73,3,FALSE)))</f>
        <v>0</v>
      </c>
      <c r="Q145" s="114">
        <f>IF(ISERROR(VLOOKUP($D145,'2.사회적인구 행정구역별 집계'!$C$6:$M$73,2,FALSE)),0,(VLOOKUP($D145,'2.사회적인구 행정구역별 집계'!$C$6:$M$73,9,FALSE)-VLOOKUP($D145,'2.사회적인구 행정구역별 집계'!$C$6:$M$73,4,FALSE)))</f>
        <v>0</v>
      </c>
      <c r="R145" s="114">
        <f>IF(ISERROR(VLOOKUP($D145,'2.사회적인구 행정구역별 집계'!$C$6:$M$73,2,FALSE)),0,(VLOOKUP($D145,'2.사회적인구 행정구역별 집계'!$C$6:$M$73,10,FALSE)-VLOOKUP($D145,'2.사회적인구 행정구역별 집계'!$C$6:$M$73,5,FALSE)))</f>
        <v>0</v>
      </c>
      <c r="S145" s="114">
        <f>IF(ISERROR(VLOOKUP($D145,'2.사회적인구 행정구역별 집계'!$C$6:$M$73,2,FALSE)),0,(VLOOKUP($D145,'2.사회적인구 행정구역별 집계'!$C$6:$M$73,11,FALSE)-VLOOKUP($D145,'2.사회적인구 행정구역별 집계'!$C$6:$M$73,6,FALSE)))</f>
        <v>0</v>
      </c>
      <c r="T145" s="160">
        <f t="shared" si="29"/>
        <v>333</v>
      </c>
      <c r="U145" s="160">
        <f t="shared" si="30"/>
        <v>328</v>
      </c>
      <c r="V145" s="160">
        <f t="shared" si="31"/>
        <v>325</v>
      </c>
      <c r="W145" s="160">
        <f t="shared" si="32"/>
        <v>333</v>
      </c>
      <c r="X145" s="160">
        <f t="shared" si="33"/>
        <v>339</v>
      </c>
    </row>
    <row r="146" spans="1:24" ht="15.95" customHeight="1">
      <c r="A146" s="282"/>
      <c r="B146" s="230"/>
      <c r="C146" s="103" t="s">
        <v>1101</v>
      </c>
      <c r="D146" s="105" t="s">
        <v>163</v>
      </c>
      <c r="E146" s="160">
        <f>VLOOKUP($D146,'[7]급수계통별장래인구(출x)'!$C$5:$I$491,2,FALSE)</f>
        <v>598</v>
      </c>
      <c r="F146" s="160">
        <f>VLOOKUP($D146,'[7]급수계통별장래인구(출x)'!$C$5:$I$491,4,FALSE)</f>
        <v>605</v>
      </c>
      <c r="G146" s="160">
        <f>VLOOKUP($D146,'[7]급수계통별장래인구(출x)'!$C$5:$I$491,5,FALSE)</f>
        <v>618</v>
      </c>
      <c r="H146" s="160">
        <f>VLOOKUP($D146,'[7]급수계통별장래인구(출x)'!$C$5:$I$491,6,FALSE)</f>
        <v>632</v>
      </c>
      <c r="I146" s="160">
        <f>VLOOKUP($D146,'[7]급수계통별장래인구(출x)'!$C$5:$I$491,7,FALSE)</f>
        <v>642</v>
      </c>
      <c r="J146" s="114">
        <f>ROUND(O$5*'[7]급수계통별장래인구(출x)'!$E144,0)</f>
        <v>0</v>
      </c>
      <c r="K146" s="114">
        <f>ROUND(P$5*'[7]급수계통별장래인구(출x)'!$E144,0)</f>
        <v>15</v>
      </c>
      <c r="L146" s="114">
        <f>ROUND(Q$5*'[7]급수계통별장래인구(출x)'!$E144,0)</f>
        <v>34</v>
      </c>
      <c r="M146" s="114">
        <f>ROUND(R$5*'[7]급수계통별장래인구(출x)'!$E144,0)</f>
        <v>34</v>
      </c>
      <c r="N146" s="114">
        <f>ROUND(S$5*'[7]급수계통별장래인구(출x)'!$E144,0)</f>
        <v>34</v>
      </c>
      <c r="O146" s="114">
        <f>IF(ISERROR((VLOOKUP($D146,'2.사회적인구 행정구역별 집계'!$C$6:$M$73,7,FALSE)-VLOOKUP($D146,'2.사회적인구 행정구역별 집계'!$C$6:$M$73,2,FALSE))),0,(VLOOKUP($D146,'2.사회적인구 행정구역별 집계'!$C$6:$M$73,7,FALSE)-VLOOKUP($D146,'2.사회적인구 행정구역별 집계'!$C$6:$M$73,2,FALSE)))</f>
        <v>0</v>
      </c>
      <c r="P146" s="114">
        <f>IF(ISERROR(VLOOKUP($D146,'2.사회적인구 행정구역별 집계'!$C$6:$M$73,2,FALSE)),0,(VLOOKUP($D146,'2.사회적인구 행정구역별 집계'!$C$6:$M$73,8,FALSE)-VLOOKUP($D146,'2.사회적인구 행정구역별 집계'!$C$6:$M$73,3,FALSE)))</f>
        <v>0</v>
      </c>
      <c r="Q146" s="114">
        <f>IF(ISERROR(VLOOKUP($D146,'2.사회적인구 행정구역별 집계'!$C$6:$M$73,2,FALSE)),0,(VLOOKUP($D146,'2.사회적인구 행정구역별 집계'!$C$6:$M$73,9,FALSE)-VLOOKUP($D146,'2.사회적인구 행정구역별 집계'!$C$6:$M$73,4,FALSE)))</f>
        <v>0</v>
      </c>
      <c r="R146" s="114">
        <f>IF(ISERROR(VLOOKUP($D146,'2.사회적인구 행정구역별 집계'!$C$6:$M$73,2,FALSE)),0,(VLOOKUP($D146,'2.사회적인구 행정구역별 집계'!$C$6:$M$73,10,FALSE)-VLOOKUP($D146,'2.사회적인구 행정구역별 집계'!$C$6:$M$73,5,FALSE)))</f>
        <v>0</v>
      </c>
      <c r="S146" s="114">
        <f>IF(ISERROR(VLOOKUP($D146,'2.사회적인구 행정구역별 집계'!$C$6:$M$73,2,FALSE)),0,(VLOOKUP($D146,'2.사회적인구 행정구역별 집계'!$C$6:$M$73,11,FALSE)-VLOOKUP($D146,'2.사회적인구 행정구역별 집계'!$C$6:$M$73,6,FALSE)))</f>
        <v>0</v>
      </c>
      <c r="T146" s="160">
        <f t="shared" si="29"/>
        <v>598</v>
      </c>
      <c r="U146" s="160">
        <f t="shared" si="30"/>
        <v>590</v>
      </c>
      <c r="V146" s="160">
        <f t="shared" si="31"/>
        <v>584</v>
      </c>
      <c r="W146" s="160">
        <f t="shared" si="32"/>
        <v>598</v>
      </c>
      <c r="X146" s="160">
        <f t="shared" si="33"/>
        <v>608</v>
      </c>
    </row>
    <row r="147" spans="1:24" ht="15.95" customHeight="1">
      <c r="A147" s="282"/>
      <c r="B147" s="230"/>
      <c r="C147" s="103" t="s">
        <v>1101</v>
      </c>
      <c r="D147" s="105" t="s">
        <v>164</v>
      </c>
      <c r="E147" s="160">
        <f>VLOOKUP($D147,'[7]급수계통별장래인구(출x)'!$C$5:$I$491,2,FALSE)</f>
        <v>186</v>
      </c>
      <c r="F147" s="160">
        <f>VLOOKUP($D147,'[7]급수계통별장래인구(출x)'!$C$5:$I$491,4,FALSE)</f>
        <v>188</v>
      </c>
      <c r="G147" s="160">
        <f>VLOOKUP($D147,'[7]급수계통별장래인구(출x)'!$C$5:$I$491,5,FALSE)</f>
        <v>192</v>
      </c>
      <c r="H147" s="160">
        <f>VLOOKUP($D147,'[7]급수계통별장래인구(출x)'!$C$5:$I$491,6,FALSE)</f>
        <v>196</v>
      </c>
      <c r="I147" s="160">
        <f>VLOOKUP($D147,'[7]급수계통별장래인구(출x)'!$C$5:$I$491,7,FALSE)</f>
        <v>200</v>
      </c>
      <c r="J147" s="114">
        <f>ROUND(O$5*'[7]급수계통별장래인구(출x)'!$E145,0)</f>
        <v>0</v>
      </c>
      <c r="K147" s="114">
        <f>ROUND(P$5*'[7]급수계통별장래인구(출x)'!$E145,0)</f>
        <v>5</v>
      </c>
      <c r="L147" s="114">
        <f>ROUND(Q$5*'[7]급수계통별장래인구(출x)'!$E145,0)</f>
        <v>11</v>
      </c>
      <c r="M147" s="114">
        <f>ROUND(R$5*'[7]급수계통별장래인구(출x)'!$E145,0)</f>
        <v>11</v>
      </c>
      <c r="N147" s="114">
        <f>ROUND(S$5*'[7]급수계통별장래인구(출x)'!$E145,0)</f>
        <v>11</v>
      </c>
      <c r="O147" s="114">
        <f>IF(ISERROR((VLOOKUP($D147,'2.사회적인구 행정구역별 집계'!$C$6:$M$73,7,FALSE)-VLOOKUP($D147,'2.사회적인구 행정구역별 집계'!$C$6:$M$73,2,FALSE))),0,(VLOOKUP($D147,'2.사회적인구 행정구역별 집계'!$C$6:$M$73,7,FALSE)-VLOOKUP($D147,'2.사회적인구 행정구역별 집계'!$C$6:$M$73,2,FALSE)))</f>
        <v>0</v>
      </c>
      <c r="P147" s="114">
        <f>IF(ISERROR(VLOOKUP($D147,'2.사회적인구 행정구역별 집계'!$C$6:$M$73,2,FALSE)),0,(VLOOKUP($D147,'2.사회적인구 행정구역별 집계'!$C$6:$M$73,8,FALSE)-VLOOKUP($D147,'2.사회적인구 행정구역별 집계'!$C$6:$M$73,3,FALSE)))</f>
        <v>0</v>
      </c>
      <c r="Q147" s="114">
        <f>IF(ISERROR(VLOOKUP($D147,'2.사회적인구 행정구역별 집계'!$C$6:$M$73,2,FALSE)),0,(VLOOKUP($D147,'2.사회적인구 행정구역별 집계'!$C$6:$M$73,9,FALSE)-VLOOKUP($D147,'2.사회적인구 행정구역별 집계'!$C$6:$M$73,4,FALSE)))</f>
        <v>0</v>
      </c>
      <c r="R147" s="114">
        <f>IF(ISERROR(VLOOKUP($D147,'2.사회적인구 행정구역별 집계'!$C$6:$M$73,2,FALSE)),0,(VLOOKUP($D147,'2.사회적인구 행정구역별 집계'!$C$6:$M$73,10,FALSE)-VLOOKUP($D147,'2.사회적인구 행정구역별 집계'!$C$6:$M$73,5,FALSE)))</f>
        <v>0</v>
      </c>
      <c r="S147" s="114">
        <f>IF(ISERROR(VLOOKUP($D147,'2.사회적인구 행정구역별 집계'!$C$6:$M$73,2,FALSE)),0,(VLOOKUP($D147,'2.사회적인구 행정구역별 집계'!$C$6:$M$73,11,FALSE)-VLOOKUP($D147,'2.사회적인구 행정구역별 집계'!$C$6:$M$73,6,FALSE)))</f>
        <v>0</v>
      </c>
      <c r="T147" s="160">
        <f t="shared" si="29"/>
        <v>186</v>
      </c>
      <c r="U147" s="160">
        <f t="shared" si="30"/>
        <v>183</v>
      </c>
      <c r="V147" s="160">
        <f t="shared" si="31"/>
        <v>181</v>
      </c>
      <c r="W147" s="160">
        <f t="shared" si="32"/>
        <v>185</v>
      </c>
      <c r="X147" s="160">
        <f t="shared" si="33"/>
        <v>189</v>
      </c>
    </row>
    <row r="148" spans="1:24" ht="15.95" customHeight="1">
      <c r="A148" s="282"/>
      <c r="B148" s="230"/>
      <c r="C148" s="103" t="s">
        <v>1101</v>
      </c>
      <c r="D148" s="105" t="s">
        <v>165</v>
      </c>
      <c r="E148" s="160">
        <f>VLOOKUP($D148,'[7]급수계통별장래인구(출x)'!$C$5:$I$491,2,FALSE)</f>
        <v>101</v>
      </c>
      <c r="F148" s="160">
        <f>VLOOKUP($D148,'[7]급수계통별장래인구(출x)'!$C$5:$I$491,4,FALSE)</f>
        <v>102</v>
      </c>
      <c r="G148" s="160">
        <f>VLOOKUP($D148,'[7]급수계통별장래인구(출x)'!$C$5:$I$491,5,FALSE)</f>
        <v>104</v>
      </c>
      <c r="H148" s="160">
        <f>VLOOKUP($D148,'[7]급수계통별장래인구(출x)'!$C$5:$I$491,6,FALSE)</f>
        <v>107</v>
      </c>
      <c r="I148" s="160">
        <f>VLOOKUP($D148,'[7]급수계통별장래인구(출x)'!$C$5:$I$491,7,FALSE)</f>
        <v>109</v>
      </c>
      <c r="J148" s="114">
        <f>ROUND(O$5*'[7]급수계통별장래인구(출x)'!$E146,0)</f>
        <v>0</v>
      </c>
      <c r="K148" s="114">
        <f>ROUND(P$5*'[7]급수계통별장래인구(출x)'!$E146,0)</f>
        <v>3</v>
      </c>
      <c r="L148" s="114">
        <f>ROUND(Q$5*'[7]급수계통별장래인구(출x)'!$E146,0)</f>
        <v>6</v>
      </c>
      <c r="M148" s="114">
        <f>ROUND(R$5*'[7]급수계통별장래인구(출x)'!$E146,0)</f>
        <v>6</v>
      </c>
      <c r="N148" s="114">
        <f>ROUND(S$5*'[7]급수계통별장래인구(출x)'!$E146,0)</f>
        <v>6</v>
      </c>
      <c r="O148" s="114">
        <f>IF(ISERROR((VLOOKUP($D148,'2.사회적인구 행정구역별 집계'!$C$6:$M$73,7,FALSE)-VLOOKUP($D148,'2.사회적인구 행정구역별 집계'!$C$6:$M$73,2,FALSE))),0,(VLOOKUP($D148,'2.사회적인구 행정구역별 집계'!$C$6:$M$73,7,FALSE)-VLOOKUP($D148,'2.사회적인구 행정구역별 집계'!$C$6:$M$73,2,FALSE)))</f>
        <v>0</v>
      </c>
      <c r="P148" s="114">
        <f>IF(ISERROR(VLOOKUP($D148,'2.사회적인구 행정구역별 집계'!$C$6:$M$73,2,FALSE)),0,(VLOOKUP($D148,'2.사회적인구 행정구역별 집계'!$C$6:$M$73,8,FALSE)-VLOOKUP($D148,'2.사회적인구 행정구역별 집계'!$C$6:$M$73,3,FALSE)))</f>
        <v>0</v>
      </c>
      <c r="Q148" s="114">
        <f>IF(ISERROR(VLOOKUP($D148,'2.사회적인구 행정구역별 집계'!$C$6:$M$73,2,FALSE)),0,(VLOOKUP($D148,'2.사회적인구 행정구역별 집계'!$C$6:$M$73,9,FALSE)-VLOOKUP($D148,'2.사회적인구 행정구역별 집계'!$C$6:$M$73,4,FALSE)))</f>
        <v>0</v>
      </c>
      <c r="R148" s="114">
        <f>IF(ISERROR(VLOOKUP($D148,'2.사회적인구 행정구역별 집계'!$C$6:$M$73,2,FALSE)),0,(VLOOKUP($D148,'2.사회적인구 행정구역별 집계'!$C$6:$M$73,10,FALSE)-VLOOKUP($D148,'2.사회적인구 행정구역별 집계'!$C$6:$M$73,5,FALSE)))</f>
        <v>0</v>
      </c>
      <c r="S148" s="114">
        <f>IF(ISERROR(VLOOKUP($D148,'2.사회적인구 행정구역별 집계'!$C$6:$M$73,2,FALSE)),0,(VLOOKUP($D148,'2.사회적인구 행정구역별 집계'!$C$6:$M$73,11,FALSE)-VLOOKUP($D148,'2.사회적인구 행정구역별 집계'!$C$6:$M$73,6,FALSE)))</f>
        <v>0</v>
      </c>
      <c r="T148" s="160">
        <f t="shared" si="29"/>
        <v>101</v>
      </c>
      <c r="U148" s="160">
        <f t="shared" si="30"/>
        <v>99</v>
      </c>
      <c r="V148" s="160">
        <f t="shared" si="31"/>
        <v>98</v>
      </c>
      <c r="W148" s="160">
        <f t="shared" si="32"/>
        <v>101</v>
      </c>
      <c r="X148" s="160">
        <f t="shared" si="33"/>
        <v>103</v>
      </c>
    </row>
    <row r="149" spans="1:24" ht="15.95" customHeight="1">
      <c r="A149" s="282"/>
      <c r="B149" s="230"/>
      <c r="C149" s="103" t="s">
        <v>1101</v>
      </c>
      <c r="D149" s="105" t="s">
        <v>166</v>
      </c>
      <c r="E149" s="160">
        <f>VLOOKUP($D149,'[7]급수계통별장래인구(출x)'!$C$5:$I$491,2,FALSE)</f>
        <v>172</v>
      </c>
      <c r="F149" s="160">
        <f>VLOOKUP($D149,'[7]급수계통별장래인구(출x)'!$C$5:$I$491,4,FALSE)</f>
        <v>174</v>
      </c>
      <c r="G149" s="160">
        <f>VLOOKUP($D149,'[7]급수계통별장래인구(출x)'!$C$5:$I$491,5,FALSE)</f>
        <v>178</v>
      </c>
      <c r="H149" s="160">
        <f>VLOOKUP($D149,'[7]급수계통별장래인구(출x)'!$C$5:$I$491,6,FALSE)</f>
        <v>182</v>
      </c>
      <c r="I149" s="160">
        <f>VLOOKUP($D149,'[7]급수계통별장래인구(출x)'!$C$5:$I$491,7,FALSE)</f>
        <v>185</v>
      </c>
      <c r="J149" s="114">
        <f>ROUND(O$5*'[7]급수계통별장래인구(출x)'!$E147,0)</f>
        <v>0</v>
      </c>
      <c r="K149" s="114">
        <f>ROUND(P$5*'[7]급수계통별장래인구(출x)'!$E147,0)</f>
        <v>4</v>
      </c>
      <c r="L149" s="114">
        <f>ROUND(Q$5*'[7]급수계통별장래인구(출x)'!$E147,0)</f>
        <v>10</v>
      </c>
      <c r="M149" s="114">
        <f>ROUND(R$5*'[7]급수계통별장래인구(출x)'!$E147,0)</f>
        <v>10</v>
      </c>
      <c r="N149" s="114">
        <f>ROUND(S$5*'[7]급수계통별장래인구(출x)'!$E147,0)</f>
        <v>10</v>
      </c>
      <c r="O149" s="114">
        <f>IF(ISERROR((VLOOKUP($D149,'2.사회적인구 행정구역별 집계'!$C$6:$M$73,7,FALSE)-VLOOKUP($D149,'2.사회적인구 행정구역별 집계'!$C$6:$M$73,2,FALSE))),0,(VLOOKUP($D149,'2.사회적인구 행정구역별 집계'!$C$6:$M$73,7,FALSE)-VLOOKUP($D149,'2.사회적인구 행정구역별 집계'!$C$6:$M$73,2,FALSE)))</f>
        <v>0</v>
      </c>
      <c r="P149" s="114">
        <f>IF(ISERROR(VLOOKUP($D149,'2.사회적인구 행정구역별 집계'!$C$6:$M$73,2,FALSE)),0,(VLOOKUP($D149,'2.사회적인구 행정구역별 집계'!$C$6:$M$73,8,FALSE)-VLOOKUP($D149,'2.사회적인구 행정구역별 집계'!$C$6:$M$73,3,FALSE)))</f>
        <v>1923</v>
      </c>
      <c r="Q149" s="114">
        <f>IF(ISERROR(VLOOKUP($D149,'2.사회적인구 행정구역별 집계'!$C$6:$M$73,2,FALSE)),0,(VLOOKUP($D149,'2.사회적인구 행정구역별 집계'!$C$6:$M$73,9,FALSE)-VLOOKUP($D149,'2.사회적인구 행정구역별 집계'!$C$6:$M$73,4,FALSE)))</f>
        <v>1923</v>
      </c>
      <c r="R149" s="114">
        <f>IF(ISERROR(VLOOKUP($D149,'2.사회적인구 행정구역별 집계'!$C$6:$M$73,2,FALSE)),0,(VLOOKUP($D149,'2.사회적인구 행정구역별 집계'!$C$6:$M$73,10,FALSE)-VLOOKUP($D149,'2.사회적인구 행정구역별 집계'!$C$6:$M$73,5,FALSE)))</f>
        <v>1923</v>
      </c>
      <c r="S149" s="114">
        <f>IF(ISERROR(VLOOKUP($D149,'2.사회적인구 행정구역별 집계'!$C$6:$M$73,2,FALSE)),0,(VLOOKUP($D149,'2.사회적인구 행정구역별 집계'!$C$6:$M$73,11,FALSE)-VLOOKUP($D149,'2.사회적인구 행정구역별 집계'!$C$6:$M$73,6,FALSE)))</f>
        <v>1923</v>
      </c>
      <c r="T149" s="160">
        <f t="shared" si="29"/>
        <v>172</v>
      </c>
      <c r="U149" s="160">
        <f t="shared" si="30"/>
        <v>2093</v>
      </c>
      <c r="V149" s="160">
        <f t="shared" si="31"/>
        <v>2091</v>
      </c>
      <c r="W149" s="160">
        <f t="shared" si="32"/>
        <v>2095</v>
      </c>
      <c r="X149" s="160">
        <f t="shared" si="33"/>
        <v>2098</v>
      </c>
    </row>
    <row r="150" spans="1:24" ht="15.95" customHeight="1">
      <c r="A150" s="282"/>
      <c r="B150" s="230"/>
      <c r="C150" s="103" t="s">
        <v>1101</v>
      </c>
      <c r="D150" s="105" t="s">
        <v>167</v>
      </c>
      <c r="E150" s="160">
        <f>VLOOKUP($D150,'[7]급수계통별장래인구(출x)'!$C$5:$I$491,2,FALSE)</f>
        <v>706</v>
      </c>
      <c r="F150" s="160">
        <f>VLOOKUP($D150,'[7]급수계통별장래인구(출x)'!$C$5:$I$491,4,FALSE)</f>
        <v>714</v>
      </c>
      <c r="G150" s="160">
        <f>VLOOKUP($D150,'[7]급수계통별장래인구(출x)'!$C$5:$I$491,5,FALSE)</f>
        <v>729</v>
      </c>
      <c r="H150" s="160">
        <f>VLOOKUP($D150,'[7]급수계통별장래인구(출x)'!$C$5:$I$491,6,FALSE)</f>
        <v>746</v>
      </c>
      <c r="I150" s="160">
        <f>VLOOKUP($D150,'[7]급수계통별장래인구(출x)'!$C$5:$I$491,7,FALSE)</f>
        <v>759</v>
      </c>
      <c r="J150" s="114">
        <f>ROUND(O$5*'[7]급수계통별장래인구(출x)'!$E148,0)</f>
        <v>0</v>
      </c>
      <c r="K150" s="114">
        <f>ROUND(P$5*'[7]급수계통별장래인구(출x)'!$E148,0)</f>
        <v>18</v>
      </c>
      <c r="L150" s="114">
        <f>ROUND(Q$5*'[7]급수계통별장래인구(출x)'!$E148,0)</f>
        <v>40</v>
      </c>
      <c r="M150" s="114">
        <f>ROUND(R$5*'[7]급수계통별장래인구(출x)'!$E148,0)</f>
        <v>40</v>
      </c>
      <c r="N150" s="114">
        <f>ROUND(S$5*'[7]급수계통별장래인구(출x)'!$E148,0)</f>
        <v>40</v>
      </c>
      <c r="O150" s="114">
        <f>IF(ISERROR((VLOOKUP($D150,'2.사회적인구 행정구역별 집계'!$C$6:$M$73,7,FALSE)-VLOOKUP($D150,'2.사회적인구 행정구역별 집계'!$C$6:$M$73,2,FALSE))),0,(VLOOKUP($D150,'2.사회적인구 행정구역별 집계'!$C$6:$M$73,7,FALSE)-VLOOKUP($D150,'2.사회적인구 행정구역별 집계'!$C$6:$M$73,2,FALSE)))</f>
        <v>0</v>
      </c>
      <c r="P150" s="114">
        <f>IF(ISERROR(VLOOKUP($D150,'2.사회적인구 행정구역별 집계'!$C$6:$M$73,2,FALSE)),0,(VLOOKUP($D150,'2.사회적인구 행정구역별 집계'!$C$6:$M$73,8,FALSE)-VLOOKUP($D150,'2.사회적인구 행정구역별 집계'!$C$6:$M$73,3,FALSE)))</f>
        <v>0</v>
      </c>
      <c r="Q150" s="114">
        <f>IF(ISERROR(VLOOKUP($D150,'2.사회적인구 행정구역별 집계'!$C$6:$M$73,2,FALSE)),0,(VLOOKUP($D150,'2.사회적인구 행정구역별 집계'!$C$6:$M$73,9,FALSE)-VLOOKUP($D150,'2.사회적인구 행정구역별 집계'!$C$6:$M$73,4,FALSE)))</f>
        <v>0</v>
      </c>
      <c r="R150" s="114">
        <f>IF(ISERROR(VLOOKUP($D150,'2.사회적인구 행정구역별 집계'!$C$6:$M$73,2,FALSE)),0,(VLOOKUP($D150,'2.사회적인구 행정구역별 집계'!$C$6:$M$73,10,FALSE)-VLOOKUP($D150,'2.사회적인구 행정구역별 집계'!$C$6:$M$73,5,FALSE)))</f>
        <v>0</v>
      </c>
      <c r="S150" s="114">
        <f>IF(ISERROR(VLOOKUP($D150,'2.사회적인구 행정구역별 집계'!$C$6:$M$73,2,FALSE)),0,(VLOOKUP($D150,'2.사회적인구 행정구역별 집계'!$C$6:$M$73,11,FALSE)-VLOOKUP($D150,'2.사회적인구 행정구역별 집계'!$C$6:$M$73,6,FALSE)))</f>
        <v>0</v>
      </c>
      <c r="T150" s="160">
        <f t="shared" si="29"/>
        <v>706</v>
      </c>
      <c r="U150" s="160">
        <f t="shared" si="30"/>
        <v>696</v>
      </c>
      <c r="V150" s="160">
        <f t="shared" si="31"/>
        <v>689</v>
      </c>
      <c r="W150" s="160">
        <f t="shared" si="32"/>
        <v>706</v>
      </c>
      <c r="X150" s="160">
        <f t="shared" si="33"/>
        <v>719</v>
      </c>
    </row>
    <row r="151" spans="1:24" ht="15.95" customHeight="1">
      <c r="A151" s="282"/>
      <c r="B151" s="230"/>
      <c r="C151" s="103" t="s">
        <v>1101</v>
      </c>
      <c r="D151" s="105" t="s">
        <v>168</v>
      </c>
      <c r="E151" s="160">
        <f>VLOOKUP($D151,'[7]급수계통별장래인구(출x)'!$C$5:$I$491,2,FALSE)</f>
        <v>216</v>
      </c>
      <c r="F151" s="160">
        <f>VLOOKUP($D151,'[7]급수계통별장래인구(출x)'!$C$5:$I$491,4,FALSE)</f>
        <v>219</v>
      </c>
      <c r="G151" s="160">
        <f>VLOOKUP($D151,'[7]급수계통별장래인구(출x)'!$C$5:$I$491,5,FALSE)</f>
        <v>223</v>
      </c>
      <c r="H151" s="160">
        <f>VLOOKUP($D151,'[7]급수계통별장래인구(출x)'!$C$5:$I$491,6,FALSE)</f>
        <v>228</v>
      </c>
      <c r="I151" s="160">
        <f>VLOOKUP($D151,'[7]급수계통별장래인구(출x)'!$C$5:$I$491,7,FALSE)</f>
        <v>232</v>
      </c>
      <c r="J151" s="114">
        <f>ROUND(O$5*'[7]급수계통별장래인구(출x)'!$E149,0)</f>
        <v>0</v>
      </c>
      <c r="K151" s="114">
        <f>ROUND(P$5*'[7]급수계통별장래인구(출x)'!$E149,0)</f>
        <v>6</v>
      </c>
      <c r="L151" s="114">
        <f>ROUND(Q$5*'[7]급수계통별장래인구(출x)'!$E149,0)</f>
        <v>12</v>
      </c>
      <c r="M151" s="114">
        <f>ROUND(R$5*'[7]급수계통별장래인구(출x)'!$E149,0)</f>
        <v>12</v>
      </c>
      <c r="N151" s="114">
        <f>ROUND(S$5*'[7]급수계통별장래인구(출x)'!$E149,0)</f>
        <v>12</v>
      </c>
      <c r="O151" s="114">
        <f>IF(ISERROR((VLOOKUP($D151,'2.사회적인구 행정구역별 집계'!$C$6:$M$73,7,FALSE)-VLOOKUP($D151,'2.사회적인구 행정구역별 집계'!$C$6:$M$73,2,FALSE))),0,(VLOOKUP($D151,'2.사회적인구 행정구역별 집계'!$C$6:$M$73,7,FALSE)-VLOOKUP($D151,'2.사회적인구 행정구역별 집계'!$C$6:$M$73,2,FALSE)))</f>
        <v>0</v>
      </c>
      <c r="P151" s="114">
        <f>IF(ISERROR(VLOOKUP($D151,'2.사회적인구 행정구역별 집계'!$C$6:$M$73,2,FALSE)),0,(VLOOKUP($D151,'2.사회적인구 행정구역별 집계'!$C$6:$M$73,8,FALSE)-VLOOKUP($D151,'2.사회적인구 행정구역별 집계'!$C$6:$M$73,3,FALSE)))</f>
        <v>0</v>
      </c>
      <c r="Q151" s="114">
        <f>IF(ISERROR(VLOOKUP($D151,'2.사회적인구 행정구역별 집계'!$C$6:$M$73,2,FALSE)),0,(VLOOKUP($D151,'2.사회적인구 행정구역별 집계'!$C$6:$M$73,9,FALSE)-VLOOKUP($D151,'2.사회적인구 행정구역별 집계'!$C$6:$M$73,4,FALSE)))</f>
        <v>0</v>
      </c>
      <c r="R151" s="114">
        <f>IF(ISERROR(VLOOKUP($D151,'2.사회적인구 행정구역별 집계'!$C$6:$M$73,2,FALSE)),0,(VLOOKUP($D151,'2.사회적인구 행정구역별 집계'!$C$6:$M$73,10,FALSE)-VLOOKUP($D151,'2.사회적인구 행정구역별 집계'!$C$6:$M$73,5,FALSE)))</f>
        <v>0</v>
      </c>
      <c r="S151" s="114">
        <f>IF(ISERROR(VLOOKUP($D151,'2.사회적인구 행정구역별 집계'!$C$6:$M$73,2,FALSE)),0,(VLOOKUP($D151,'2.사회적인구 행정구역별 집계'!$C$6:$M$73,11,FALSE)-VLOOKUP($D151,'2.사회적인구 행정구역별 집계'!$C$6:$M$73,6,FALSE)))</f>
        <v>0</v>
      </c>
      <c r="T151" s="160">
        <f t="shared" si="29"/>
        <v>216</v>
      </c>
      <c r="U151" s="160">
        <f t="shared" si="30"/>
        <v>213</v>
      </c>
      <c r="V151" s="160">
        <f t="shared" si="31"/>
        <v>211</v>
      </c>
      <c r="W151" s="160">
        <f t="shared" si="32"/>
        <v>216</v>
      </c>
      <c r="X151" s="160">
        <f t="shared" si="33"/>
        <v>220</v>
      </c>
    </row>
    <row r="152" spans="1:24" ht="15.95" customHeight="1">
      <c r="A152" s="282"/>
      <c r="B152" s="230"/>
      <c r="C152" s="103" t="s">
        <v>1101</v>
      </c>
      <c r="D152" s="105" t="s">
        <v>169</v>
      </c>
      <c r="E152" s="160">
        <f>VLOOKUP($D152,'[7]급수계통별장래인구(출x)'!$C$5:$I$491,2,FALSE)</f>
        <v>1109</v>
      </c>
      <c r="F152" s="160">
        <f>VLOOKUP($D152,'[7]급수계통별장래인구(출x)'!$C$5:$I$491,4,FALSE)</f>
        <v>1122</v>
      </c>
      <c r="G152" s="160">
        <f>VLOOKUP($D152,'[7]급수계통별장래인구(출x)'!$C$5:$I$491,5,FALSE)</f>
        <v>1145</v>
      </c>
      <c r="H152" s="160">
        <f>VLOOKUP($D152,'[7]급수계통별장래인구(출x)'!$C$5:$I$491,6,FALSE)</f>
        <v>1171</v>
      </c>
      <c r="I152" s="160">
        <f>VLOOKUP($D152,'[7]급수계통별장래인구(출x)'!$C$5:$I$491,7,FALSE)</f>
        <v>1192</v>
      </c>
      <c r="J152" s="114">
        <f>ROUND(O$5*'[7]급수계통별장래인구(출x)'!$E150,0)</f>
        <v>0</v>
      </c>
      <c r="K152" s="114">
        <f>ROUND(P$5*'[7]급수계통별장래인구(출x)'!$E150,0)</f>
        <v>28</v>
      </c>
      <c r="L152" s="114">
        <f>ROUND(Q$5*'[7]급수계통별장래인구(출x)'!$E150,0)</f>
        <v>63</v>
      </c>
      <c r="M152" s="114">
        <f>ROUND(R$5*'[7]급수계통별장래인구(출x)'!$E150,0)</f>
        <v>63</v>
      </c>
      <c r="N152" s="114">
        <f>ROUND(S$5*'[7]급수계통별장래인구(출x)'!$E150,0)</f>
        <v>63</v>
      </c>
      <c r="O152" s="114">
        <f>IF(ISERROR((VLOOKUP($D152,'2.사회적인구 행정구역별 집계'!$C$6:$M$73,7,FALSE)-VLOOKUP($D152,'2.사회적인구 행정구역별 집계'!$C$6:$M$73,2,FALSE))),0,(VLOOKUP($D152,'2.사회적인구 행정구역별 집계'!$C$6:$M$73,7,FALSE)-VLOOKUP($D152,'2.사회적인구 행정구역별 집계'!$C$6:$M$73,2,FALSE)))</f>
        <v>0</v>
      </c>
      <c r="P152" s="114">
        <f>IF(ISERROR(VLOOKUP($D152,'2.사회적인구 행정구역별 집계'!$C$6:$M$73,2,FALSE)),0,(VLOOKUP($D152,'2.사회적인구 행정구역별 집계'!$C$6:$M$73,8,FALSE)-VLOOKUP($D152,'2.사회적인구 행정구역별 집계'!$C$6:$M$73,3,FALSE)))</f>
        <v>213</v>
      </c>
      <c r="Q152" s="114">
        <f>IF(ISERROR(VLOOKUP($D152,'2.사회적인구 행정구역별 집계'!$C$6:$M$73,2,FALSE)),0,(VLOOKUP($D152,'2.사회적인구 행정구역별 집계'!$C$6:$M$73,9,FALSE)-VLOOKUP($D152,'2.사회적인구 행정구역별 집계'!$C$6:$M$73,4,FALSE)))</f>
        <v>213</v>
      </c>
      <c r="R152" s="114">
        <f>IF(ISERROR(VLOOKUP($D152,'2.사회적인구 행정구역별 집계'!$C$6:$M$73,2,FALSE)),0,(VLOOKUP($D152,'2.사회적인구 행정구역별 집계'!$C$6:$M$73,10,FALSE)-VLOOKUP($D152,'2.사회적인구 행정구역별 집계'!$C$6:$M$73,5,FALSE)))</f>
        <v>213</v>
      </c>
      <c r="S152" s="114">
        <f>IF(ISERROR(VLOOKUP($D152,'2.사회적인구 행정구역별 집계'!$C$6:$M$73,2,FALSE)),0,(VLOOKUP($D152,'2.사회적인구 행정구역별 집계'!$C$6:$M$73,11,FALSE)-VLOOKUP($D152,'2.사회적인구 행정구역별 집계'!$C$6:$M$73,6,FALSE)))</f>
        <v>213</v>
      </c>
      <c r="T152" s="160">
        <f t="shared" si="29"/>
        <v>1109</v>
      </c>
      <c r="U152" s="160">
        <f t="shared" si="30"/>
        <v>1307</v>
      </c>
      <c r="V152" s="160">
        <f t="shared" si="31"/>
        <v>1295</v>
      </c>
      <c r="W152" s="160">
        <f t="shared" si="32"/>
        <v>1321</v>
      </c>
      <c r="X152" s="160">
        <f t="shared" si="33"/>
        <v>1342</v>
      </c>
    </row>
    <row r="153" spans="1:24" ht="15.95" customHeight="1">
      <c r="A153" s="282"/>
      <c r="B153" s="230"/>
      <c r="C153" s="103" t="s">
        <v>1102</v>
      </c>
      <c r="D153" s="105" t="s">
        <v>170</v>
      </c>
      <c r="E153" s="160">
        <f>VLOOKUP($D153,'[7]급수계통별장래인구(출x)'!$C$5:$I$491,2,FALSE)</f>
        <v>189</v>
      </c>
      <c r="F153" s="160">
        <f>VLOOKUP($D153,'[7]급수계통별장래인구(출x)'!$C$5:$I$491,4,FALSE)</f>
        <v>191</v>
      </c>
      <c r="G153" s="160">
        <f>VLOOKUP($D153,'[7]급수계통별장래인구(출x)'!$C$5:$I$491,5,FALSE)</f>
        <v>195</v>
      </c>
      <c r="H153" s="160">
        <f>VLOOKUP($D153,'[7]급수계통별장래인구(출x)'!$C$5:$I$491,6,FALSE)</f>
        <v>200</v>
      </c>
      <c r="I153" s="160">
        <f>VLOOKUP($D153,'[7]급수계통별장래인구(출x)'!$C$5:$I$491,7,FALSE)</f>
        <v>203</v>
      </c>
      <c r="J153" s="114">
        <f>ROUND(O$5*'[7]급수계통별장래인구(출x)'!$E151,0)</f>
        <v>0</v>
      </c>
      <c r="K153" s="114">
        <f>ROUND(P$5*'[7]급수계통별장래인구(출x)'!$E151,0)</f>
        <v>5</v>
      </c>
      <c r="L153" s="114">
        <f>ROUND(Q$5*'[7]급수계통별장래인구(출x)'!$E151,0)</f>
        <v>11</v>
      </c>
      <c r="M153" s="114">
        <f>ROUND(R$5*'[7]급수계통별장래인구(출x)'!$E151,0)</f>
        <v>11</v>
      </c>
      <c r="N153" s="114">
        <f>ROUND(S$5*'[7]급수계통별장래인구(출x)'!$E151,0)</f>
        <v>11</v>
      </c>
      <c r="O153" s="114">
        <f>IF(ISERROR((VLOOKUP($D153,'2.사회적인구 행정구역별 집계'!$C$6:$M$73,7,FALSE)-VLOOKUP($D153,'2.사회적인구 행정구역별 집계'!$C$6:$M$73,2,FALSE))),0,(VLOOKUP($D153,'2.사회적인구 행정구역별 집계'!$C$6:$M$73,7,FALSE)-VLOOKUP($D153,'2.사회적인구 행정구역별 집계'!$C$6:$M$73,2,FALSE)))</f>
        <v>0</v>
      </c>
      <c r="P153" s="114">
        <f>IF(ISERROR(VLOOKUP($D153,'2.사회적인구 행정구역별 집계'!$C$6:$M$73,2,FALSE)),0,(VLOOKUP($D153,'2.사회적인구 행정구역별 집계'!$C$6:$M$73,8,FALSE)-VLOOKUP($D153,'2.사회적인구 행정구역별 집계'!$C$6:$M$73,3,FALSE)))</f>
        <v>0</v>
      </c>
      <c r="Q153" s="114">
        <f>IF(ISERROR(VLOOKUP($D153,'2.사회적인구 행정구역별 집계'!$C$6:$M$73,2,FALSE)),0,(VLOOKUP($D153,'2.사회적인구 행정구역별 집계'!$C$6:$M$73,9,FALSE)-VLOOKUP($D153,'2.사회적인구 행정구역별 집계'!$C$6:$M$73,4,FALSE)))</f>
        <v>0</v>
      </c>
      <c r="R153" s="114">
        <f>IF(ISERROR(VLOOKUP($D153,'2.사회적인구 행정구역별 집계'!$C$6:$M$73,2,FALSE)),0,(VLOOKUP($D153,'2.사회적인구 행정구역별 집계'!$C$6:$M$73,10,FALSE)-VLOOKUP($D153,'2.사회적인구 행정구역별 집계'!$C$6:$M$73,5,FALSE)))</f>
        <v>0</v>
      </c>
      <c r="S153" s="114">
        <f>IF(ISERROR(VLOOKUP($D153,'2.사회적인구 행정구역별 집계'!$C$6:$M$73,2,FALSE)),0,(VLOOKUP($D153,'2.사회적인구 행정구역별 집계'!$C$6:$M$73,11,FALSE)-VLOOKUP($D153,'2.사회적인구 행정구역별 집계'!$C$6:$M$73,6,FALSE)))</f>
        <v>0</v>
      </c>
      <c r="T153" s="160">
        <f t="shared" si="29"/>
        <v>189</v>
      </c>
      <c r="U153" s="160">
        <f t="shared" si="30"/>
        <v>186</v>
      </c>
      <c r="V153" s="160">
        <f t="shared" si="31"/>
        <v>184</v>
      </c>
      <c r="W153" s="160">
        <f t="shared" si="32"/>
        <v>189</v>
      </c>
      <c r="X153" s="160">
        <f t="shared" si="33"/>
        <v>192</v>
      </c>
    </row>
    <row r="154" spans="1:24" ht="15.95" customHeight="1">
      <c r="A154" s="282"/>
      <c r="B154" s="230"/>
      <c r="C154" s="103" t="s">
        <v>1102</v>
      </c>
      <c r="D154" s="105" t="s">
        <v>171</v>
      </c>
      <c r="E154" s="160">
        <f>VLOOKUP($D154,'[7]급수계통별장래인구(출x)'!$C$5:$I$491,2,FALSE)</f>
        <v>72</v>
      </c>
      <c r="F154" s="160">
        <f>VLOOKUP($D154,'[7]급수계통별장래인구(출x)'!$C$5:$I$491,4,FALSE)</f>
        <v>73</v>
      </c>
      <c r="G154" s="160">
        <f>VLOOKUP($D154,'[7]급수계통별장래인구(출x)'!$C$5:$I$491,5,FALSE)</f>
        <v>74</v>
      </c>
      <c r="H154" s="160">
        <f>VLOOKUP($D154,'[7]급수계통별장래인구(출x)'!$C$5:$I$491,6,FALSE)</f>
        <v>76</v>
      </c>
      <c r="I154" s="160">
        <f>VLOOKUP($D154,'[7]급수계통별장래인구(출x)'!$C$5:$I$491,7,FALSE)</f>
        <v>77</v>
      </c>
      <c r="J154" s="114">
        <f>ROUND(O$5*'[7]급수계통별장래인구(출x)'!$E152,0)</f>
        <v>0</v>
      </c>
      <c r="K154" s="114">
        <f>ROUND(P$5*'[7]급수계통별장래인구(출x)'!$E152,0)</f>
        <v>2</v>
      </c>
      <c r="L154" s="114">
        <f>ROUND(Q$5*'[7]급수계통별장래인구(출x)'!$E152,0)</f>
        <v>4</v>
      </c>
      <c r="M154" s="114">
        <f>ROUND(R$5*'[7]급수계통별장래인구(출x)'!$E152,0)</f>
        <v>4</v>
      </c>
      <c r="N154" s="114">
        <f>ROUND(S$5*'[7]급수계통별장래인구(출x)'!$E152,0)</f>
        <v>4</v>
      </c>
      <c r="O154" s="114">
        <f>IF(ISERROR((VLOOKUP($D154,'2.사회적인구 행정구역별 집계'!$C$6:$M$73,7,FALSE)-VLOOKUP($D154,'2.사회적인구 행정구역별 집계'!$C$6:$M$73,2,FALSE))),0,(VLOOKUP($D154,'2.사회적인구 행정구역별 집계'!$C$6:$M$73,7,FALSE)-VLOOKUP($D154,'2.사회적인구 행정구역별 집계'!$C$6:$M$73,2,FALSE)))</f>
        <v>0</v>
      </c>
      <c r="P154" s="114">
        <f>IF(ISERROR(VLOOKUP($D154,'2.사회적인구 행정구역별 집계'!$C$6:$M$73,2,FALSE)),0,(VLOOKUP($D154,'2.사회적인구 행정구역별 집계'!$C$6:$M$73,8,FALSE)-VLOOKUP($D154,'2.사회적인구 행정구역별 집계'!$C$6:$M$73,3,FALSE)))</f>
        <v>0</v>
      </c>
      <c r="Q154" s="114">
        <f>IF(ISERROR(VLOOKUP($D154,'2.사회적인구 행정구역별 집계'!$C$6:$M$73,2,FALSE)),0,(VLOOKUP($D154,'2.사회적인구 행정구역별 집계'!$C$6:$M$73,9,FALSE)-VLOOKUP($D154,'2.사회적인구 행정구역별 집계'!$C$6:$M$73,4,FALSE)))</f>
        <v>0</v>
      </c>
      <c r="R154" s="114">
        <f>IF(ISERROR(VLOOKUP($D154,'2.사회적인구 행정구역별 집계'!$C$6:$M$73,2,FALSE)),0,(VLOOKUP($D154,'2.사회적인구 행정구역별 집계'!$C$6:$M$73,10,FALSE)-VLOOKUP($D154,'2.사회적인구 행정구역별 집계'!$C$6:$M$73,5,FALSE)))</f>
        <v>0</v>
      </c>
      <c r="S154" s="114">
        <f>IF(ISERROR(VLOOKUP($D154,'2.사회적인구 행정구역별 집계'!$C$6:$M$73,2,FALSE)),0,(VLOOKUP($D154,'2.사회적인구 행정구역별 집계'!$C$6:$M$73,11,FALSE)-VLOOKUP($D154,'2.사회적인구 행정구역별 집계'!$C$6:$M$73,6,FALSE)))</f>
        <v>0</v>
      </c>
      <c r="T154" s="160">
        <f t="shared" si="29"/>
        <v>72</v>
      </c>
      <c r="U154" s="160">
        <f t="shared" si="30"/>
        <v>71</v>
      </c>
      <c r="V154" s="160">
        <f t="shared" si="31"/>
        <v>70</v>
      </c>
      <c r="W154" s="160">
        <f t="shared" si="32"/>
        <v>72</v>
      </c>
      <c r="X154" s="160">
        <f t="shared" si="33"/>
        <v>73</v>
      </c>
    </row>
    <row r="155" spans="1:24" ht="15.95" customHeight="1">
      <c r="A155" s="282"/>
      <c r="B155" s="230"/>
      <c r="C155" s="103" t="s">
        <v>1103</v>
      </c>
      <c r="D155" s="105" t="s">
        <v>172</v>
      </c>
      <c r="E155" s="160">
        <f>VLOOKUP($D155,'[7]급수계통별장래인구(출x)'!$C$5:$I$491,2,FALSE)</f>
        <v>335</v>
      </c>
      <c r="F155" s="160">
        <f>VLOOKUP($D155,'[7]급수계통별장래인구(출x)'!$C$5:$I$491,4,FALSE)</f>
        <v>339</v>
      </c>
      <c r="G155" s="160">
        <f>VLOOKUP($D155,'[7]급수계통별장래인구(출x)'!$C$5:$I$491,5,FALSE)</f>
        <v>346</v>
      </c>
      <c r="H155" s="160">
        <f>VLOOKUP($D155,'[7]급수계통별장래인구(출x)'!$C$5:$I$491,6,FALSE)</f>
        <v>354</v>
      </c>
      <c r="I155" s="160">
        <f>VLOOKUP($D155,'[7]급수계통별장래인구(출x)'!$C$5:$I$491,7,FALSE)</f>
        <v>360</v>
      </c>
      <c r="J155" s="114">
        <f>ROUND(O$5*'[7]급수계통별장래인구(출x)'!$E153,0)</f>
        <v>0</v>
      </c>
      <c r="K155" s="114">
        <f>ROUND(P$5*'[7]급수계통별장래인구(출x)'!$E153,0)</f>
        <v>9</v>
      </c>
      <c r="L155" s="114">
        <f>ROUND(Q$5*'[7]급수계통별장래인구(출x)'!$E153,0)</f>
        <v>19</v>
      </c>
      <c r="M155" s="114">
        <f>ROUND(R$5*'[7]급수계통별장래인구(출x)'!$E153,0)</f>
        <v>19</v>
      </c>
      <c r="N155" s="114">
        <f>ROUND(S$5*'[7]급수계통별장래인구(출x)'!$E153,0)</f>
        <v>19</v>
      </c>
      <c r="O155" s="114">
        <f>IF(ISERROR((VLOOKUP($D155,'2.사회적인구 행정구역별 집계'!$C$6:$M$73,7,FALSE)-VLOOKUP($D155,'2.사회적인구 행정구역별 집계'!$C$6:$M$73,2,FALSE))),0,(VLOOKUP($D155,'2.사회적인구 행정구역별 집계'!$C$6:$M$73,7,FALSE)-VLOOKUP($D155,'2.사회적인구 행정구역별 집계'!$C$6:$M$73,2,FALSE)))</f>
        <v>0</v>
      </c>
      <c r="P155" s="114">
        <f>IF(ISERROR(VLOOKUP($D155,'2.사회적인구 행정구역별 집계'!$C$6:$M$73,2,FALSE)),0,(VLOOKUP($D155,'2.사회적인구 행정구역별 집계'!$C$6:$M$73,8,FALSE)-VLOOKUP($D155,'2.사회적인구 행정구역별 집계'!$C$6:$M$73,3,FALSE)))</f>
        <v>0</v>
      </c>
      <c r="Q155" s="114">
        <f>IF(ISERROR(VLOOKUP($D155,'2.사회적인구 행정구역별 집계'!$C$6:$M$73,2,FALSE)),0,(VLOOKUP($D155,'2.사회적인구 행정구역별 집계'!$C$6:$M$73,9,FALSE)-VLOOKUP($D155,'2.사회적인구 행정구역별 집계'!$C$6:$M$73,4,FALSE)))</f>
        <v>0</v>
      </c>
      <c r="R155" s="114">
        <f>IF(ISERROR(VLOOKUP($D155,'2.사회적인구 행정구역별 집계'!$C$6:$M$73,2,FALSE)),0,(VLOOKUP($D155,'2.사회적인구 행정구역별 집계'!$C$6:$M$73,10,FALSE)-VLOOKUP($D155,'2.사회적인구 행정구역별 집계'!$C$6:$M$73,5,FALSE)))</f>
        <v>0</v>
      </c>
      <c r="S155" s="114">
        <f>IF(ISERROR(VLOOKUP($D155,'2.사회적인구 행정구역별 집계'!$C$6:$M$73,2,FALSE)),0,(VLOOKUP($D155,'2.사회적인구 행정구역별 집계'!$C$6:$M$73,11,FALSE)-VLOOKUP($D155,'2.사회적인구 행정구역별 집계'!$C$6:$M$73,6,FALSE)))</f>
        <v>0</v>
      </c>
      <c r="T155" s="160">
        <f t="shared" si="29"/>
        <v>335</v>
      </c>
      <c r="U155" s="160">
        <f t="shared" si="30"/>
        <v>330</v>
      </c>
      <c r="V155" s="160">
        <f t="shared" si="31"/>
        <v>327</v>
      </c>
      <c r="W155" s="160">
        <f t="shared" si="32"/>
        <v>335</v>
      </c>
      <c r="X155" s="160">
        <f t="shared" si="33"/>
        <v>341</v>
      </c>
    </row>
    <row r="156" spans="1:24" ht="15.95" customHeight="1">
      <c r="A156" s="282"/>
      <c r="B156" s="230"/>
      <c r="C156" s="103" t="s">
        <v>1104</v>
      </c>
      <c r="D156" s="105" t="s">
        <v>173</v>
      </c>
      <c r="E156" s="160">
        <f>VLOOKUP($D156,'[7]급수계통별장래인구(출x)'!$C$5:$I$491,2,FALSE)</f>
        <v>249</v>
      </c>
      <c r="F156" s="160">
        <f>VLOOKUP($D156,'[7]급수계통별장래인구(출x)'!$C$5:$I$491,4,FALSE)</f>
        <v>252</v>
      </c>
      <c r="G156" s="160">
        <f>VLOOKUP($D156,'[7]급수계통별장래인구(출x)'!$C$5:$I$491,5,FALSE)</f>
        <v>257</v>
      </c>
      <c r="H156" s="160">
        <f>VLOOKUP($D156,'[7]급수계통별장래인구(출x)'!$C$5:$I$491,6,FALSE)</f>
        <v>263</v>
      </c>
      <c r="I156" s="160">
        <f>VLOOKUP($D156,'[7]급수계통별장래인구(출x)'!$C$5:$I$491,7,FALSE)</f>
        <v>268</v>
      </c>
      <c r="J156" s="114">
        <f>ROUND(O$5*'[7]급수계통별장래인구(출x)'!$E154,0)</f>
        <v>0</v>
      </c>
      <c r="K156" s="114">
        <f>ROUND(P$5*'[7]급수계통별장래인구(출x)'!$E154,0)</f>
        <v>6</v>
      </c>
      <c r="L156" s="114">
        <f>ROUND(Q$5*'[7]급수계통별장래인구(출x)'!$E154,0)</f>
        <v>14</v>
      </c>
      <c r="M156" s="114">
        <f>ROUND(R$5*'[7]급수계통별장래인구(출x)'!$E154,0)</f>
        <v>14</v>
      </c>
      <c r="N156" s="114">
        <f>ROUND(S$5*'[7]급수계통별장래인구(출x)'!$E154,0)</f>
        <v>14</v>
      </c>
      <c r="O156" s="114">
        <f>IF(ISERROR((VLOOKUP($D156,'2.사회적인구 행정구역별 집계'!$C$6:$M$73,7,FALSE)-VLOOKUP($D156,'2.사회적인구 행정구역별 집계'!$C$6:$M$73,2,FALSE))),0,(VLOOKUP($D156,'2.사회적인구 행정구역별 집계'!$C$6:$M$73,7,FALSE)-VLOOKUP($D156,'2.사회적인구 행정구역별 집계'!$C$6:$M$73,2,FALSE)))</f>
        <v>0</v>
      </c>
      <c r="P156" s="114">
        <f>IF(ISERROR(VLOOKUP($D156,'2.사회적인구 행정구역별 집계'!$C$6:$M$73,2,FALSE)),0,(VLOOKUP($D156,'2.사회적인구 행정구역별 집계'!$C$6:$M$73,8,FALSE)-VLOOKUP($D156,'2.사회적인구 행정구역별 집계'!$C$6:$M$73,3,FALSE)))</f>
        <v>0</v>
      </c>
      <c r="Q156" s="114">
        <f>IF(ISERROR(VLOOKUP($D156,'2.사회적인구 행정구역별 집계'!$C$6:$M$73,2,FALSE)),0,(VLOOKUP($D156,'2.사회적인구 행정구역별 집계'!$C$6:$M$73,9,FALSE)-VLOOKUP($D156,'2.사회적인구 행정구역별 집계'!$C$6:$M$73,4,FALSE)))</f>
        <v>0</v>
      </c>
      <c r="R156" s="114">
        <f>IF(ISERROR(VLOOKUP($D156,'2.사회적인구 행정구역별 집계'!$C$6:$M$73,2,FALSE)),0,(VLOOKUP($D156,'2.사회적인구 행정구역별 집계'!$C$6:$M$73,10,FALSE)-VLOOKUP($D156,'2.사회적인구 행정구역별 집계'!$C$6:$M$73,5,FALSE)))</f>
        <v>0</v>
      </c>
      <c r="S156" s="114">
        <f>IF(ISERROR(VLOOKUP($D156,'2.사회적인구 행정구역별 집계'!$C$6:$M$73,2,FALSE)),0,(VLOOKUP($D156,'2.사회적인구 행정구역별 집계'!$C$6:$M$73,11,FALSE)-VLOOKUP($D156,'2.사회적인구 행정구역별 집계'!$C$6:$M$73,6,FALSE)))</f>
        <v>0</v>
      </c>
      <c r="T156" s="160">
        <f t="shared" si="29"/>
        <v>249</v>
      </c>
      <c r="U156" s="160">
        <f t="shared" si="30"/>
        <v>246</v>
      </c>
      <c r="V156" s="160">
        <f t="shared" si="31"/>
        <v>243</v>
      </c>
      <c r="W156" s="160">
        <f t="shared" si="32"/>
        <v>249</v>
      </c>
      <c r="X156" s="160">
        <f t="shared" si="33"/>
        <v>254</v>
      </c>
    </row>
    <row r="157" spans="1:24" ht="15.95" customHeight="1">
      <c r="A157" s="282"/>
      <c r="B157" s="230"/>
      <c r="C157" s="103" t="s">
        <v>1104</v>
      </c>
      <c r="D157" s="105" t="s">
        <v>174</v>
      </c>
      <c r="E157" s="160">
        <f>VLOOKUP($D157,'[7]급수계통별장래인구(출x)'!$C$5:$I$491,2,FALSE)</f>
        <v>108</v>
      </c>
      <c r="F157" s="160">
        <f>VLOOKUP($D157,'[7]급수계통별장래인구(출x)'!$C$5:$I$491,4,FALSE)</f>
        <v>109</v>
      </c>
      <c r="G157" s="160">
        <f>VLOOKUP($D157,'[7]급수계통별장래인구(출x)'!$C$5:$I$491,5,FALSE)</f>
        <v>112</v>
      </c>
      <c r="H157" s="160">
        <f>VLOOKUP($D157,'[7]급수계통별장래인구(출x)'!$C$5:$I$491,6,FALSE)</f>
        <v>114</v>
      </c>
      <c r="I157" s="160">
        <f>VLOOKUP($D157,'[7]급수계통별장래인구(출x)'!$C$5:$I$491,7,FALSE)</f>
        <v>116</v>
      </c>
      <c r="J157" s="114">
        <f>ROUND(O$5*'[7]급수계통별장래인구(출x)'!$E155,0)</f>
        <v>0</v>
      </c>
      <c r="K157" s="114">
        <f>ROUND(P$5*'[7]급수계통별장래인구(출x)'!$E155,0)</f>
        <v>3</v>
      </c>
      <c r="L157" s="114">
        <f>ROUND(Q$5*'[7]급수계통별장래인구(출x)'!$E155,0)</f>
        <v>6</v>
      </c>
      <c r="M157" s="114">
        <f>ROUND(R$5*'[7]급수계통별장래인구(출x)'!$E155,0)</f>
        <v>6</v>
      </c>
      <c r="N157" s="114">
        <f>ROUND(S$5*'[7]급수계통별장래인구(출x)'!$E155,0)</f>
        <v>6</v>
      </c>
      <c r="O157" s="114">
        <f>IF(ISERROR((VLOOKUP($D157,'2.사회적인구 행정구역별 집계'!$C$6:$M$73,7,FALSE)-VLOOKUP($D157,'2.사회적인구 행정구역별 집계'!$C$6:$M$73,2,FALSE))),0,(VLOOKUP($D157,'2.사회적인구 행정구역별 집계'!$C$6:$M$73,7,FALSE)-VLOOKUP($D157,'2.사회적인구 행정구역별 집계'!$C$6:$M$73,2,FALSE)))</f>
        <v>0</v>
      </c>
      <c r="P157" s="114">
        <f>IF(ISERROR(VLOOKUP($D157,'2.사회적인구 행정구역별 집계'!$C$6:$M$73,2,FALSE)),0,(VLOOKUP($D157,'2.사회적인구 행정구역별 집계'!$C$6:$M$73,8,FALSE)-VLOOKUP($D157,'2.사회적인구 행정구역별 집계'!$C$6:$M$73,3,FALSE)))</f>
        <v>0</v>
      </c>
      <c r="Q157" s="114">
        <f>IF(ISERROR(VLOOKUP($D157,'2.사회적인구 행정구역별 집계'!$C$6:$M$73,2,FALSE)),0,(VLOOKUP($D157,'2.사회적인구 행정구역별 집계'!$C$6:$M$73,9,FALSE)-VLOOKUP($D157,'2.사회적인구 행정구역별 집계'!$C$6:$M$73,4,FALSE)))</f>
        <v>0</v>
      </c>
      <c r="R157" s="114">
        <f>IF(ISERROR(VLOOKUP($D157,'2.사회적인구 행정구역별 집계'!$C$6:$M$73,2,FALSE)),0,(VLOOKUP($D157,'2.사회적인구 행정구역별 집계'!$C$6:$M$73,10,FALSE)-VLOOKUP($D157,'2.사회적인구 행정구역별 집계'!$C$6:$M$73,5,FALSE)))</f>
        <v>0</v>
      </c>
      <c r="S157" s="114">
        <f>IF(ISERROR(VLOOKUP($D157,'2.사회적인구 행정구역별 집계'!$C$6:$M$73,2,FALSE)),0,(VLOOKUP($D157,'2.사회적인구 행정구역별 집계'!$C$6:$M$73,11,FALSE)-VLOOKUP($D157,'2.사회적인구 행정구역별 집계'!$C$6:$M$73,6,FALSE)))</f>
        <v>0</v>
      </c>
      <c r="T157" s="160">
        <f t="shared" si="29"/>
        <v>108</v>
      </c>
      <c r="U157" s="160">
        <f t="shared" si="30"/>
        <v>106</v>
      </c>
      <c r="V157" s="160">
        <f t="shared" si="31"/>
        <v>106</v>
      </c>
      <c r="W157" s="160">
        <f t="shared" si="32"/>
        <v>108</v>
      </c>
      <c r="X157" s="160">
        <f t="shared" si="33"/>
        <v>110</v>
      </c>
    </row>
    <row r="158" spans="1:24" ht="15.95" customHeight="1">
      <c r="A158" s="282"/>
      <c r="B158" s="230"/>
      <c r="C158" s="103" t="s">
        <v>1105</v>
      </c>
      <c r="D158" s="105" t="s">
        <v>175</v>
      </c>
      <c r="E158" s="160">
        <f>VLOOKUP($D158,'[7]급수계통별장래인구(출x)'!$C$5:$I$491,2,FALSE)</f>
        <v>251</v>
      </c>
      <c r="F158" s="160">
        <f>VLOOKUP($D158,'[7]급수계통별장래인구(출x)'!$C$5:$I$491,4,FALSE)</f>
        <v>254</v>
      </c>
      <c r="G158" s="160">
        <f>VLOOKUP($D158,'[7]급수계통별장래인구(출x)'!$C$5:$I$491,5,FALSE)</f>
        <v>259</v>
      </c>
      <c r="H158" s="160">
        <f>VLOOKUP($D158,'[7]급수계통별장래인구(출x)'!$C$5:$I$491,6,FALSE)</f>
        <v>265</v>
      </c>
      <c r="I158" s="160">
        <f>VLOOKUP($D158,'[7]급수계통별장래인구(출x)'!$C$5:$I$491,7,FALSE)</f>
        <v>270</v>
      </c>
      <c r="J158" s="114">
        <f>ROUND(O$5*'[7]급수계통별장래인구(출x)'!$E156,0)</f>
        <v>0</v>
      </c>
      <c r="K158" s="114">
        <f>ROUND(P$5*'[7]급수계통별장래인구(출x)'!$E156,0)</f>
        <v>6</v>
      </c>
      <c r="L158" s="114">
        <f>ROUND(Q$5*'[7]급수계통별장래인구(출x)'!$E156,0)</f>
        <v>14</v>
      </c>
      <c r="M158" s="114">
        <f>ROUND(R$5*'[7]급수계통별장래인구(출x)'!$E156,0)</f>
        <v>14</v>
      </c>
      <c r="N158" s="114">
        <f>ROUND(S$5*'[7]급수계통별장래인구(출x)'!$E156,0)</f>
        <v>14</v>
      </c>
      <c r="O158" s="114">
        <f>IF(ISERROR((VLOOKUP($D158,'2.사회적인구 행정구역별 집계'!$C$6:$M$73,7,FALSE)-VLOOKUP($D158,'2.사회적인구 행정구역별 집계'!$C$6:$M$73,2,FALSE))),0,(VLOOKUP($D158,'2.사회적인구 행정구역별 집계'!$C$6:$M$73,7,FALSE)-VLOOKUP($D158,'2.사회적인구 행정구역별 집계'!$C$6:$M$73,2,FALSE)))</f>
        <v>0</v>
      </c>
      <c r="P158" s="114">
        <f>IF(ISERROR(VLOOKUP($D158,'2.사회적인구 행정구역별 집계'!$C$6:$M$73,2,FALSE)),0,(VLOOKUP($D158,'2.사회적인구 행정구역별 집계'!$C$6:$M$73,8,FALSE)-VLOOKUP($D158,'2.사회적인구 행정구역별 집계'!$C$6:$M$73,3,FALSE)))</f>
        <v>0</v>
      </c>
      <c r="Q158" s="114">
        <f>IF(ISERROR(VLOOKUP($D158,'2.사회적인구 행정구역별 집계'!$C$6:$M$73,2,FALSE)),0,(VLOOKUP($D158,'2.사회적인구 행정구역별 집계'!$C$6:$M$73,9,FALSE)-VLOOKUP($D158,'2.사회적인구 행정구역별 집계'!$C$6:$M$73,4,FALSE)))</f>
        <v>0</v>
      </c>
      <c r="R158" s="114">
        <f>IF(ISERROR(VLOOKUP($D158,'2.사회적인구 행정구역별 집계'!$C$6:$M$73,2,FALSE)),0,(VLOOKUP($D158,'2.사회적인구 행정구역별 집계'!$C$6:$M$73,10,FALSE)-VLOOKUP($D158,'2.사회적인구 행정구역별 집계'!$C$6:$M$73,5,FALSE)))</f>
        <v>0</v>
      </c>
      <c r="S158" s="114">
        <f>IF(ISERROR(VLOOKUP($D158,'2.사회적인구 행정구역별 집계'!$C$6:$M$73,2,FALSE)),0,(VLOOKUP($D158,'2.사회적인구 행정구역별 집계'!$C$6:$M$73,11,FALSE)-VLOOKUP($D158,'2.사회적인구 행정구역별 집계'!$C$6:$M$73,6,FALSE)))</f>
        <v>0</v>
      </c>
      <c r="T158" s="160">
        <f t="shared" si="29"/>
        <v>251</v>
      </c>
      <c r="U158" s="160">
        <f t="shared" si="30"/>
        <v>248</v>
      </c>
      <c r="V158" s="160">
        <f t="shared" si="31"/>
        <v>245</v>
      </c>
      <c r="W158" s="160">
        <f t="shared" si="32"/>
        <v>251</v>
      </c>
      <c r="X158" s="160">
        <f t="shared" si="33"/>
        <v>256</v>
      </c>
    </row>
    <row r="159" spans="1:24" ht="15.95" customHeight="1">
      <c r="A159" s="282"/>
      <c r="B159" s="230"/>
      <c r="C159" s="103" t="s">
        <v>1105</v>
      </c>
      <c r="D159" s="105" t="s">
        <v>176</v>
      </c>
      <c r="E159" s="160">
        <f>VLOOKUP($D159,'[7]급수계통별장래인구(출x)'!$C$5:$I$491,2,FALSE)</f>
        <v>157</v>
      </c>
      <c r="F159" s="160">
        <f>VLOOKUP($D159,'[7]급수계통별장래인구(출x)'!$C$5:$I$491,4,FALSE)</f>
        <v>159</v>
      </c>
      <c r="G159" s="160">
        <f>VLOOKUP($D159,'[7]급수계통별장래인구(출x)'!$C$5:$I$491,5,FALSE)</f>
        <v>162</v>
      </c>
      <c r="H159" s="160">
        <f>VLOOKUP($D159,'[7]급수계통별장래인구(출x)'!$C$5:$I$491,6,FALSE)</f>
        <v>166</v>
      </c>
      <c r="I159" s="160">
        <f>VLOOKUP($D159,'[7]급수계통별장래인구(출x)'!$C$5:$I$491,7,FALSE)</f>
        <v>169</v>
      </c>
      <c r="J159" s="114">
        <f>ROUND(O$5*'[7]급수계통별장래인구(출x)'!$E157,0)</f>
        <v>0</v>
      </c>
      <c r="K159" s="114">
        <f>ROUND(P$5*'[7]급수계통별장래인구(출x)'!$E157,0)</f>
        <v>4</v>
      </c>
      <c r="L159" s="114">
        <f>ROUND(Q$5*'[7]급수계통별장래인구(출x)'!$E157,0)</f>
        <v>9</v>
      </c>
      <c r="M159" s="114">
        <f>ROUND(R$5*'[7]급수계통별장래인구(출x)'!$E157,0)</f>
        <v>9</v>
      </c>
      <c r="N159" s="114">
        <f>ROUND(S$5*'[7]급수계통별장래인구(출x)'!$E157,0)</f>
        <v>9</v>
      </c>
      <c r="O159" s="114">
        <f>IF(ISERROR((VLOOKUP($D159,'2.사회적인구 행정구역별 집계'!$C$6:$M$73,7,FALSE)-VLOOKUP($D159,'2.사회적인구 행정구역별 집계'!$C$6:$M$73,2,FALSE))),0,(VLOOKUP($D159,'2.사회적인구 행정구역별 집계'!$C$6:$M$73,7,FALSE)-VLOOKUP($D159,'2.사회적인구 행정구역별 집계'!$C$6:$M$73,2,FALSE)))</f>
        <v>0</v>
      </c>
      <c r="P159" s="114">
        <f>IF(ISERROR(VLOOKUP($D159,'2.사회적인구 행정구역별 집계'!$C$6:$M$73,2,FALSE)),0,(VLOOKUP($D159,'2.사회적인구 행정구역별 집계'!$C$6:$M$73,8,FALSE)-VLOOKUP($D159,'2.사회적인구 행정구역별 집계'!$C$6:$M$73,3,FALSE)))</f>
        <v>0</v>
      </c>
      <c r="Q159" s="114">
        <f>IF(ISERROR(VLOOKUP($D159,'2.사회적인구 행정구역별 집계'!$C$6:$M$73,2,FALSE)),0,(VLOOKUP($D159,'2.사회적인구 행정구역별 집계'!$C$6:$M$73,9,FALSE)-VLOOKUP($D159,'2.사회적인구 행정구역별 집계'!$C$6:$M$73,4,FALSE)))</f>
        <v>0</v>
      </c>
      <c r="R159" s="114">
        <f>IF(ISERROR(VLOOKUP($D159,'2.사회적인구 행정구역별 집계'!$C$6:$M$73,2,FALSE)),0,(VLOOKUP($D159,'2.사회적인구 행정구역별 집계'!$C$6:$M$73,10,FALSE)-VLOOKUP($D159,'2.사회적인구 행정구역별 집계'!$C$6:$M$73,5,FALSE)))</f>
        <v>0</v>
      </c>
      <c r="S159" s="114">
        <f>IF(ISERROR(VLOOKUP($D159,'2.사회적인구 행정구역별 집계'!$C$6:$M$73,2,FALSE)),0,(VLOOKUP($D159,'2.사회적인구 행정구역별 집계'!$C$6:$M$73,11,FALSE)-VLOOKUP($D159,'2.사회적인구 행정구역별 집계'!$C$6:$M$73,6,FALSE)))</f>
        <v>0</v>
      </c>
      <c r="T159" s="160">
        <f t="shared" si="29"/>
        <v>157</v>
      </c>
      <c r="U159" s="160">
        <f t="shared" si="30"/>
        <v>155</v>
      </c>
      <c r="V159" s="160">
        <f t="shared" si="31"/>
        <v>153</v>
      </c>
      <c r="W159" s="160">
        <f t="shared" si="32"/>
        <v>157</v>
      </c>
      <c r="X159" s="160">
        <f t="shared" si="33"/>
        <v>160</v>
      </c>
    </row>
    <row r="160" spans="1:24" ht="15.95" customHeight="1">
      <c r="A160" s="282"/>
      <c r="B160" s="230"/>
      <c r="C160" s="103" t="s">
        <v>1105</v>
      </c>
      <c r="D160" s="105" t="s">
        <v>177</v>
      </c>
      <c r="E160" s="160">
        <f>VLOOKUP($D160,'[7]급수계통별장래인구(출x)'!$C$5:$I$491,2,FALSE)</f>
        <v>146</v>
      </c>
      <c r="F160" s="160">
        <f>VLOOKUP($D160,'[7]급수계통별장래인구(출x)'!$C$5:$I$491,4,FALSE)</f>
        <v>148</v>
      </c>
      <c r="G160" s="160">
        <f>VLOOKUP($D160,'[7]급수계통별장래인구(출x)'!$C$5:$I$491,5,FALSE)</f>
        <v>151</v>
      </c>
      <c r="H160" s="160">
        <f>VLOOKUP($D160,'[7]급수계통별장래인구(출x)'!$C$5:$I$491,6,FALSE)</f>
        <v>154</v>
      </c>
      <c r="I160" s="160">
        <f>VLOOKUP($D160,'[7]급수계통별장래인구(출x)'!$C$5:$I$491,7,FALSE)</f>
        <v>157</v>
      </c>
      <c r="J160" s="114">
        <f>ROUND(O$5*'[7]급수계통별장래인구(출x)'!$E158,0)</f>
        <v>0</v>
      </c>
      <c r="K160" s="114">
        <f>ROUND(P$5*'[7]급수계통별장래인구(출x)'!$E158,0)</f>
        <v>4</v>
      </c>
      <c r="L160" s="114">
        <f>ROUND(Q$5*'[7]급수계통별장래인구(출x)'!$E158,0)</f>
        <v>8</v>
      </c>
      <c r="M160" s="114">
        <f>ROUND(R$5*'[7]급수계통별장래인구(출x)'!$E158,0)</f>
        <v>8</v>
      </c>
      <c r="N160" s="114">
        <f>ROUND(S$5*'[7]급수계통별장래인구(출x)'!$E158,0)</f>
        <v>8</v>
      </c>
      <c r="O160" s="114">
        <f>IF(ISERROR((VLOOKUP($D160,'2.사회적인구 행정구역별 집계'!$C$6:$M$73,7,FALSE)-VLOOKUP($D160,'2.사회적인구 행정구역별 집계'!$C$6:$M$73,2,FALSE))),0,(VLOOKUP($D160,'2.사회적인구 행정구역별 집계'!$C$6:$M$73,7,FALSE)-VLOOKUP($D160,'2.사회적인구 행정구역별 집계'!$C$6:$M$73,2,FALSE)))</f>
        <v>0</v>
      </c>
      <c r="P160" s="114">
        <f>IF(ISERROR(VLOOKUP($D160,'2.사회적인구 행정구역별 집계'!$C$6:$M$73,2,FALSE)),0,(VLOOKUP($D160,'2.사회적인구 행정구역별 집계'!$C$6:$M$73,8,FALSE)-VLOOKUP($D160,'2.사회적인구 행정구역별 집계'!$C$6:$M$73,3,FALSE)))</f>
        <v>0</v>
      </c>
      <c r="Q160" s="114">
        <f>IF(ISERROR(VLOOKUP($D160,'2.사회적인구 행정구역별 집계'!$C$6:$M$73,2,FALSE)),0,(VLOOKUP($D160,'2.사회적인구 행정구역별 집계'!$C$6:$M$73,9,FALSE)-VLOOKUP($D160,'2.사회적인구 행정구역별 집계'!$C$6:$M$73,4,FALSE)))</f>
        <v>0</v>
      </c>
      <c r="R160" s="114">
        <f>IF(ISERROR(VLOOKUP($D160,'2.사회적인구 행정구역별 집계'!$C$6:$M$73,2,FALSE)),0,(VLOOKUP($D160,'2.사회적인구 행정구역별 집계'!$C$6:$M$73,10,FALSE)-VLOOKUP($D160,'2.사회적인구 행정구역별 집계'!$C$6:$M$73,5,FALSE)))</f>
        <v>0</v>
      </c>
      <c r="S160" s="114">
        <f>IF(ISERROR(VLOOKUP($D160,'2.사회적인구 행정구역별 집계'!$C$6:$M$73,2,FALSE)),0,(VLOOKUP($D160,'2.사회적인구 행정구역별 집계'!$C$6:$M$73,11,FALSE)-VLOOKUP($D160,'2.사회적인구 행정구역별 집계'!$C$6:$M$73,6,FALSE)))</f>
        <v>0</v>
      </c>
      <c r="T160" s="160">
        <f t="shared" si="29"/>
        <v>146</v>
      </c>
      <c r="U160" s="160">
        <f t="shared" si="30"/>
        <v>144</v>
      </c>
      <c r="V160" s="160">
        <f t="shared" si="31"/>
        <v>143</v>
      </c>
      <c r="W160" s="160">
        <f t="shared" si="32"/>
        <v>146</v>
      </c>
      <c r="X160" s="160">
        <f t="shared" si="33"/>
        <v>149</v>
      </c>
    </row>
    <row r="161" spans="1:24" ht="15.95" customHeight="1">
      <c r="A161" s="282"/>
      <c r="B161" s="230"/>
      <c r="C161" s="103" t="s">
        <v>1105</v>
      </c>
      <c r="D161" s="105" t="s">
        <v>178</v>
      </c>
      <c r="E161" s="160">
        <f>VLOOKUP($D161,'[7]급수계통별장래인구(출x)'!$C$5:$I$491,2,FALSE)</f>
        <v>106</v>
      </c>
      <c r="F161" s="160">
        <f>VLOOKUP($D161,'[7]급수계통별장래인구(출x)'!$C$5:$I$491,4,FALSE)</f>
        <v>107</v>
      </c>
      <c r="G161" s="160">
        <f>VLOOKUP($D161,'[7]급수계통별장래인구(출x)'!$C$5:$I$491,5,FALSE)</f>
        <v>109</v>
      </c>
      <c r="H161" s="160">
        <f>VLOOKUP($D161,'[7]급수계통별장래인구(출x)'!$C$5:$I$491,6,FALSE)</f>
        <v>112</v>
      </c>
      <c r="I161" s="160">
        <f>VLOOKUP($D161,'[7]급수계통별장래인구(출x)'!$C$5:$I$491,7,FALSE)</f>
        <v>114</v>
      </c>
      <c r="J161" s="114">
        <f>ROUND(O$5*'[7]급수계통별장래인구(출x)'!$E159,0)</f>
        <v>0</v>
      </c>
      <c r="K161" s="114">
        <f>ROUND(P$5*'[7]급수계통별장래인구(출x)'!$E159,0)</f>
        <v>3</v>
      </c>
      <c r="L161" s="114">
        <f>ROUND(Q$5*'[7]급수계통별장래인구(출x)'!$E159,0)</f>
        <v>6</v>
      </c>
      <c r="M161" s="114">
        <f>ROUND(R$5*'[7]급수계통별장래인구(출x)'!$E159,0)</f>
        <v>6</v>
      </c>
      <c r="N161" s="114">
        <f>ROUND(S$5*'[7]급수계통별장래인구(출x)'!$E159,0)</f>
        <v>6</v>
      </c>
      <c r="O161" s="114">
        <f>IF(ISERROR((VLOOKUP($D161,'2.사회적인구 행정구역별 집계'!$C$6:$M$73,7,FALSE)-VLOOKUP($D161,'2.사회적인구 행정구역별 집계'!$C$6:$M$73,2,FALSE))),0,(VLOOKUP($D161,'2.사회적인구 행정구역별 집계'!$C$6:$M$73,7,FALSE)-VLOOKUP($D161,'2.사회적인구 행정구역별 집계'!$C$6:$M$73,2,FALSE)))</f>
        <v>0</v>
      </c>
      <c r="P161" s="114">
        <f>IF(ISERROR(VLOOKUP($D161,'2.사회적인구 행정구역별 집계'!$C$6:$M$73,2,FALSE)),0,(VLOOKUP($D161,'2.사회적인구 행정구역별 집계'!$C$6:$M$73,8,FALSE)-VLOOKUP($D161,'2.사회적인구 행정구역별 집계'!$C$6:$M$73,3,FALSE)))</f>
        <v>0</v>
      </c>
      <c r="Q161" s="114">
        <f>IF(ISERROR(VLOOKUP($D161,'2.사회적인구 행정구역별 집계'!$C$6:$M$73,2,FALSE)),0,(VLOOKUP($D161,'2.사회적인구 행정구역별 집계'!$C$6:$M$73,9,FALSE)-VLOOKUP($D161,'2.사회적인구 행정구역별 집계'!$C$6:$M$73,4,FALSE)))</f>
        <v>0</v>
      </c>
      <c r="R161" s="114">
        <f>IF(ISERROR(VLOOKUP($D161,'2.사회적인구 행정구역별 집계'!$C$6:$M$73,2,FALSE)),0,(VLOOKUP($D161,'2.사회적인구 행정구역별 집계'!$C$6:$M$73,10,FALSE)-VLOOKUP($D161,'2.사회적인구 행정구역별 집계'!$C$6:$M$73,5,FALSE)))</f>
        <v>0</v>
      </c>
      <c r="S161" s="114">
        <f>IF(ISERROR(VLOOKUP($D161,'2.사회적인구 행정구역별 집계'!$C$6:$M$73,2,FALSE)),0,(VLOOKUP($D161,'2.사회적인구 행정구역별 집계'!$C$6:$M$73,11,FALSE)-VLOOKUP($D161,'2.사회적인구 행정구역별 집계'!$C$6:$M$73,6,FALSE)))</f>
        <v>0</v>
      </c>
      <c r="T161" s="160">
        <f t="shared" si="29"/>
        <v>106</v>
      </c>
      <c r="U161" s="160">
        <f t="shared" si="30"/>
        <v>104</v>
      </c>
      <c r="V161" s="160">
        <f t="shared" si="31"/>
        <v>103</v>
      </c>
      <c r="W161" s="160">
        <f t="shared" si="32"/>
        <v>106</v>
      </c>
      <c r="X161" s="160">
        <f t="shared" si="33"/>
        <v>108</v>
      </c>
    </row>
    <row r="162" spans="1:24" ht="15.95" customHeight="1">
      <c r="A162" s="282"/>
      <c r="B162" s="230"/>
      <c r="C162" s="103" t="s">
        <v>1105</v>
      </c>
      <c r="D162" s="105" t="s">
        <v>179</v>
      </c>
      <c r="E162" s="160">
        <f>VLOOKUP($D162,'[7]급수계통별장래인구(출x)'!$C$5:$I$491,2,FALSE)</f>
        <v>81</v>
      </c>
      <c r="F162" s="160">
        <f>VLOOKUP($D162,'[7]급수계통별장래인구(출x)'!$C$5:$I$491,4,FALSE)</f>
        <v>82</v>
      </c>
      <c r="G162" s="160">
        <f>VLOOKUP($D162,'[7]급수계통별장래인구(출x)'!$C$5:$I$491,5,FALSE)</f>
        <v>84</v>
      </c>
      <c r="H162" s="160">
        <f>VLOOKUP($D162,'[7]급수계통별장래인구(출x)'!$C$5:$I$491,6,FALSE)</f>
        <v>86</v>
      </c>
      <c r="I162" s="160">
        <f>VLOOKUP($D162,'[7]급수계통별장래인구(출x)'!$C$5:$I$491,7,FALSE)</f>
        <v>87</v>
      </c>
      <c r="J162" s="114">
        <f>ROUND(O$5*'[7]급수계통별장래인구(출x)'!$E160,0)</f>
        <v>0</v>
      </c>
      <c r="K162" s="114">
        <f>ROUND(P$5*'[7]급수계통별장래인구(출x)'!$E160,0)</f>
        <v>2</v>
      </c>
      <c r="L162" s="114">
        <f>ROUND(Q$5*'[7]급수계통별장래인구(출x)'!$E160,0)</f>
        <v>5</v>
      </c>
      <c r="M162" s="114">
        <f>ROUND(R$5*'[7]급수계통별장래인구(출x)'!$E160,0)</f>
        <v>5</v>
      </c>
      <c r="N162" s="114">
        <f>ROUND(S$5*'[7]급수계통별장래인구(출x)'!$E160,0)</f>
        <v>5</v>
      </c>
      <c r="O162" s="114">
        <f>IF(ISERROR((VLOOKUP($D162,'2.사회적인구 행정구역별 집계'!$C$6:$M$73,7,FALSE)-VLOOKUP($D162,'2.사회적인구 행정구역별 집계'!$C$6:$M$73,2,FALSE))),0,(VLOOKUP($D162,'2.사회적인구 행정구역별 집계'!$C$6:$M$73,7,FALSE)-VLOOKUP($D162,'2.사회적인구 행정구역별 집계'!$C$6:$M$73,2,FALSE)))</f>
        <v>0</v>
      </c>
      <c r="P162" s="114">
        <f>IF(ISERROR(VLOOKUP($D162,'2.사회적인구 행정구역별 집계'!$C$6:$M$73,2,FALSE)),0,(VLOOKUP($D162,'2.사회적인구 행정구역별 집계'!$C$6:$M$73,8,FALSE)-VLOOKUP($D162,'2.사회적인구 행정구역별 집계'!$C$6:$M$73,3,FALSE)))</f>
        <v>0</v>
      </c>
      <c r="Q162" s="114">
        <f>IF(ISERROR(VLOOKUP($D162,'2.사회적인구 행정구역별 집계'!$C$6:$M$73,2,FALSE)),0,(VLOOKUP($D162,'2.사회적인구 행정구역별 집계'!$C$6:$M$73,9,FALSE)-VLOOKUP($D162,'2.사회적인구 행정구역별 집계'!$C$6:$M$73,4,FALSE)))</f>
        <v>0</v>
      </c>
      <c r="R162" s="114">
        <f>IF(ISERROR(VLOOKUP($D162,'2.사회적인구 행정구역별 집계'!$C$6:$M$73,2,FALSE)),0,(VLOOKUP($D162,'2.사회적인구 행정구역별 집계'!$C$6:$M$73,10,FALSE)-VLOOKUP($D162,'2.사회적인구 행정구역별 집계'!$C$6:$M$73,5,FALSE)))</f>
        <v>0</v>
      </c>
      <c r="S162" s="114">
        <f>IF(ISERROR(VLOOKUP($D162,'2.사회적인구 행정구역별 집계'!$C$6:$M$73,2,FALSE)),0,(VLOOKUP($D162,'2.사회적인구 행정구역별 집계'!$C$6:$M$73,11,FALSE)-VLOOKUP($D162,'2.사회적인구 행정구역별 집계'!$C$6:$M$73,6,FALSE)))</f>
        <v>0</v>
      </c>
      <c r="T162" s="160">
        <f t="shared" si="29"/>
        <v>81</v>
      </c>
      <c r="U162" s="160">
        <f t="shared" si="30"/>
        <v>80</v>
      </c>
      <c r="V162" s="160">
        <f t="shared" si="31"/>
        <v>79</v>
      </c>
      <c r="W162" s="160">
        <f t="shared" si="32"/>
        <v>81</v>
      </c>
      <c r="X162" s="160">
        <f t="shared" si="33"/>
        <v>82</v>
      </c>
    </row>
    <row r="163" spans="1:24" ht="15.95" customHeight="1">
      <c r="A163" s="282"/>
      <c r="B163" s="230"/>
      <c r="C163" s="103" t="s">
        <v>1105</v>
      </c>
      <c r="D163" s="105" t="s">
        <v>180</v>
      </c>
      <c r="E163" s="160">
        <f>VLOOKUP($D163,'[7]급수계통별장래인구(출x)'!$C$5:$I$491,2,FALSE)</f>
        <v>60</v>
      </c>
      <c r="F163" s="160">
        <f>VLOOKUP($D163,'[7]급수계통별장래인구(출x)'!$C$5:$I$491,4,FALSE)</f>
        <v>61</v>
      </c>
      <c r="G163" s="160">
        <f>VLOOKUP($D163,'[7]급수계통별장래인구(출x)'!$C$5:$I$491,5,FALSE)</f>
        <v>62</v>
      </c>
      <c r="H163" s="160">
        <f>VLOOKUP($D163,'[7]급수계통별장래인구(출x)'!$C$5:$I$491,6,FALSE)</f>
        <v>63</v>
      </c>
      <c r="I163" s="160">
        <f>VLOOKUP($D163,'[7]급수계통별장래인구(출x)'!$C$5:$I$491,7,FALSE)</f>
        <v>64</v>
      </c>
      <c r="J163" s="114">
        <f>ROUND(O$5*'[7]급수계통별장래인구(출x)'!$E161,0)</f>
        <v>0</v>
      </c>
      <c r="K163" s="114">
        <f>ROUND(P$5*'[7]급수계통별장래인구(출x)'!$E161,0)</f>
        <v>2</v>
      </c>
      <c r="L163" s="114">
        <f>ROUND(Q$5*'[7]급수계통별장래인구(출x)'!$E161,0)</f>
        <v>3</v>
      </c>
      <c r="M163" s="114">
        <f>ROUND(R$5*'[7]급수계통별장래인구(출x)'!$E161,0)</f>
        <v>3</v>
      </c>
      <c r="N163" s="114">
        <f>ROUND(S$5*'[7]급수계통별장래인구(출x)'!$E161,0)</f>
        <v>3</v>
      </c>
      <c r="O163" s="114">
        <f>IF(ISERROR((VLOOKUP($D163,'2.사회적인구 행정구역별 집계'!$C$6:$M$73,7,FALSE)-VLOOKUP($D163,'2.사회적인구 행정구역별 집계'!$C$6:$M$73,2,FALSE))),0,(VLOOKUP($D163,'2.사회적인구 행정구역별 집계'!$C$6:$M$73,7,FALSE)-VLOOKUP($D163,'2.사회적인구 행정구역별 집계'!$C$6:$M$73,2,FALSE)))</f>
        <v>0</v>
      </c>
      <c r="P163" s="114">
        <f>IF(ISERROR(VLOOKUP($D163,'2.사회적인구 행정구역별 집계'!$C$6:$M$73,2,FALSE)),0,(VLOOKUP($D163,'2.사회적인구 행정구역별 집계'!$C$6:$M$73,8,FALSE)-VLOOKUP($D163,'2.사회적인구 행정구역별 집계'!$C$6:$M$73,3,FALSE)))</f>
        <v>0</v>
      </c>
      <c r="Q163" s="114">
        <f>IF(ISERROR(VLOOKUP($D163,'2.사회적인구 행정구역별 집계'!$C$6:$M$73,2,FALSE)),0,(VLOOKUP($D163,'2.사회적인구 행정구역별 집계'!$C$6:$M$73,9,FALSE)-VLOOKUP($D163,'2.사회적인구 행정구역별 집계'!$C$6:$M$73,4,FALSE)))</f>
        <v>0</v>
      </c>
      <c r="R163" s="114">
        <f>IF(ISERROR(VLOOKUP($D163,'2.사회적인구 행정구역별 집계'!$C$6:$M$73,2,FALSE)),0,(VLOOKUP($D163,'2.사회적인구 행정구역별 집계'!$C$6:$M$73,10,FALSE)-VLOOKUP($D163,'2.사회적인구 행정구역별 집계'!$C$6:$M$73,5,FALSE)))</f>
        <v>0</v>
      </c>
      <c r="S163" s="114">
        <f>IF(ISERROR(VLOOKUP($D163,'2.사회적인구 행정구역별 집계'!$C$6:$M$73,2,FALSE)),0,(VLOOKUP($D163,'2.사회적인구 행정구역별 집계'!$C$6:$M$73,11,FALSE)-VLOOKUP($D163,'2.사회적인구 행정구역별 집계'!$C$6:$M$73,6,FALSE)))</f>
        <v>0</v>
      </c>
      <c r="T163" s="160">
        <f t="shared" si="29"/>
        <v>60</v>
      </c>
      <c r="U163" s="160">
        <f t="shared" si="30"/>
        <v>59</v>
      </c>
      <c r="V163" s="160">
        <f t="shared" si="31"/>
        <v>59</v>
      </c>
      <c r="W163" s="160">
        <f t="shared" si="32"/>
        <v>60</v>
      </c>
      <c r="X163" s="160">
        <f t="shared" si="33"/>
        <v>61</v>
      </c>
    </row>
    <row r="164" spans="1:24" ht="15.95" customHeight="1">
      <c r="A164" s="282"/>
      <c r="B164" s="230"/>
      <c r="C164" s="103" t="s">
        <v>1106</v>
      </c>
      <c r="D164" s="105" t="s">
        <v>181</v>
      </c>
      <c r="E164" s="160">
        <f>VLOOKUP($D164,'[7]급수계통별장래인구(출x)'!$C$5:$I$491,2,FALSE)</f>
        <v>55</v>
      </c>
      <c r="F164" s="160">
        <f>VLOOKUP($D164,'[7]급수계통별장래인구(출x)'!$C$5:$I$491,4,FALSE)</f>
        <v>56</v>
      </c>
      <c r="G164" s="160">
        <f>VLOOKUP($D164,'[7]급수계통별장래인구(출x)'!$C$5:$I$491,5,FALSE)</f>
        <v>57</v>
      </c>
      <c r="H164" s="160">
        <f>VLOOKUP($D164,'[7]급수계통별장래인구(출x)'!$C$5:$I$491,6,FALSE)</f>
        <v>58</v>
      </c>
      <c r="I164" s="160">
        <f>VLOOKUP($D164,'[7]급수계통별장래인구(출x)'!$C$5:$I$491,7,FALSE)</f>
        <v>59</v>
      </c>
      <c r="J164" s="114">
        <f>ROUND(O$5*'[7]급수계통별장래인구(출x)'!$E162,0)</f>
        <v>0</v>
      </c>
      <c r="K164" s="114">
        <f>ROUND(P$5*'[7]급수계통별장래인구(출x)'!$E162,0)</f>
        <v>1</v>
      </c>
      <c r="L164" s="114">
        <f>ROUND(Q$5*'[7]급수계통별장래인구(출x)'!$E162,0)</f>
        <v>3</v>
      </c>
      <c r="M164" s="114">
        <f>ROUND(R$5*'[7]급수계통별장래인구(출x)'!$E162,0)</f>
        <v>3</v>
      </c>
      <c r="N164" s="114">
        <f>ROUND(S$5*'[7]급수계통별장래인구(출x)'!$E162,0)</f>
        <v>3</v>
      </c>
      <c r="O164" s="114">
        <f>IF(ISERROR((VLOOKUP($D164,'2.사회적인구 행정구역별 집계'!$C$6:$M$73,7,FALSE)-VLOOKUP($D164,'2.사회적인구 행정구역별 집계'!$C$6:$M$73,2,FALSE))),0,(VLOOKUP($D164,'2.사회적인구 행정구역별 집계'!$C$6:$M$73,7,FALSE)-VLOOKUP($D164,'2.사회적인구 행정구역별 집계'!$C$6:$M$73,2,FALSE)))</f>
        <v>0</v>
      </c>
      <c r="P164" s="114">
        <f>IF(ISERROR(VLOOKUP($D164,'2.사회적인구 행정구역별 집계'!$C$6:$M$73,2,FALSE)),0,(VLOOKUP($D164,'2.사회적인구 행정구역별 집계'!$C$6:$M$73,8,FALSE)-VLOOKUP($D164,'2.사회적인구 행정구역별 집계'!$C$6:$M$73,3,FALSE)))</f>
        <v>0</v>
      </c>
      <c r="Q164" s="114">
        <f>IF(ISERROR(VLOOKUP($D164,'2.사회적인구 행정구역별 집계'!$C$6:$M$73,2,FALSE)),0,(VLOOKUP($D164,'2.사회적인구 행정구역별 집계'!$C$6:$M$73,9,FALSE)-VLOOKUP($D164,'2.사회적인구 행정구역별 집계'!$C$6:$M$73,4,FALSE)))</f>
        <v>0</v>
      </c>
      <c r="R164" s="114">
        <f>IF(ISERROR(VLOOKUP($D164,'2.사회적인구 행정구역별 집계'!$C$6:$M$73,2,FALSE)),0,(VLOOKUP($D164,'2.사회적인구 행정구역별 집계'!$C$6:$M$73,10,FALSE)-VLOOKUP($D164,'2.사회적인구 행정구역별 집계'!$C$6:$M$73,5,FALSE)))</f>
        <v>0</v>
      </c>
      <c r="S164" s="114">
        <f>IF(ISERROR(VLOOKUP($D164,'2.사회적인구 행정구역별 집계'!$C$6:$M$73,2,FALSE)),0,(VLOOKUP($D164,'2.사회적인구 행정구역별 집계'!$C$6:$M$73,11,FALSE)-VLOOKUP($D164,'2.사회적인구 행정구역별 집계'!$C$6:$M$73,6,FALSE)))</f>
        <v>0</v>
      </c>
      <c r="T164" s="160">
        <f t="shared" si="29"/>
        <v>55</v>
      </c>
      <c r="U164" s="160">
        <f t="shared" si="30"/>
        <v>55</v>
      </c>
      <c r="V164" s="160">
        <f t="shared" si="31"/>
        <v>54</v>
      </c>
      <c r="W164" s="160">
        <f t="shared" si="32"/>
        <v>55</v>
      </c>
      <c r="X164" s="160">
        <f t="shared" si="33"/>
        <v>56</v>
      </c>
    </row>
    <row r="165" spans="1:24" ht="15.95" customHeight="1">
      <c r="A165" s="282"/>
      <c r="B165" s="230"/>
      <c r="C165" s="103" t="s">
        <v>1106</v>
      </c>
      <c r="D165" s="105" t="s">
        <v>182</v>
      </c>
      <c r="E165" s="160">
        <f>VLOOKUP($D165,'[7]급수계통별장래인구(출x)'!$C$5:$I$491,2,FALSE)</f>
        <v>127</v>
      </c>
      <c r="F165" s="160">
        <f>VLOOKUP($D165,'[7]급수계통별장래인구(출x)'!$C$5:$I$491,4,FALSE)</f>
        <v>128</v>
      </c>
      <c r="G165" s="160">
        <f>VLOOKUP($D165,'[7]급수계통별장래인구(출x)'!$C$5:$I$491,5,FALSE)</f>
        <v>131</v>
      </c>
      <c r="H165" s="160">
        <f>VLOOKUP($D165,'[7]급수계통별장래인구(출x)'!$C$5:$I$491,6,FALSE)</f>
        <v>134</v>
      </c>
      <c r="I165" s="160">
        <f>VLOOKUP($D165,'[7]급수계통별장래인구(출x)'!$C$5:$I$491,7,FALSE)</f>
        <v>136</v>
      </c>
      <c r="J165" s="114">
        <f>ROUND(O$5*'[7]급수계통별장래인구(출x)'!$E163,0)</f>
        <v>0</v>
      </c>
      <c r="K165" s="114">
        <f>ROUND(P$5*'[7]급수계통별장래인구(출x)'!$E163,0)</f>
        <v>3</v>
      </c>
      <c r="L165" s="114">
        <f>ROUND(Q$5*'[7]급수계통별장래인구(출x)'!$E163,0)</f>
        <v>7</v>
      </c>
      <c r="M165" s="114">
        <f>ROUND(R$5*'[7]급수계통별장래인구(출x)'!$E163,0)</f>
        <v>7</v>
      </c>
      <c r="N165" s="114">
        <f>ROUND(S$5*'[7]급수계통별장래인구(출x)'!$E163,0)</f>
        <v>7</v>
      </c>
      <c r="O165" s="114">
        <f>IF(ISERROR((VLOOKUP($D165,'2.사회적인구 행정구역별 집계'!$C$6:$M$73,7,FALSE)-VLOOKUP($D165,'2.사회적인구 행정구역별 집계'!$C$6:$M$73,2,FALSE))),0,(VLOOKUP($D165,'2.사회적인구 행정구역별 집계'!$C$6:$M$73,7,FALSE)-VLOOKUP($D165,'2.사회적인구 행정구역별 집계'!$C$6:$M$73,2,FALSE)))</f>
        <v>0</v>
      </c>
      <c r="P165" s="114">
        <f>IF(ISERROR(VLOOKUP($D165,'2.사회적인구 행정구역별 집계'!$C$6:$M$73,2,FALSE)),0,(VLOOKUP($D165,'2.사회적인구 행정구역별 집계'!$C$6:$M$73,8,FALSE)-VLOOKUP($D165,'2.사회적인구 행정구역별 집계'!$C$6:$M$73,3,FALSE)))</f>
        <v>0</v>
      </c>
      <c r="Q165" s="114">
        <f>IF(ISERROR(VLOOKUP($D165,'2.사회적인구 행정구역별 집계'!$C$6:$M$73,2,FALSE)),0,(VLOOKUP($D165,'2.사회적인구 행정구역별 집계'!$C$6:$M$73,9,FALSE)-VLOOKUP($D165,'2.사회적인구 행정구역별 집계'!$C$6:$M$73,4,FALSE)))</f>
        <v>0</v>
      </c>
      <c r="R165" s="114">
        <f>IF(ISERROR(VLOOKUP($D165,'2.사회적인구 행정구역별 집계'!$C$6:$M$73,2,FALSE)),0,(VLOOKUP($D165,'2.사회적인구 행정구역별 집계'!$C$6:$M$73,10,FALSE)-VLOOKUP($D165,'2.사회적인구 행정구역별 집계'!$C$6:$M$73,5,FALSE)))</f>
        <v>0</v>
      </c>
      <c r="S165" s="114">
        <f>IF(ISERROR(VLOOKUP($D165,'2.사회적인구 행정구역별 집계'!$C$6:$M$73,2,FALSE)),0,(VLOOKUP($D165,'2.사회적인구 행정구역별 집계'!$C$6:$M$73,11,FALSE)-VLOOKUP($D165,'2.사회적인구 행정구역별 집계'!$C$6:$M$73,6,FALSE)))</f>
        <v>0</v>
      </c>
      <c r="T165" s="160">
        <f t="shared" si="29"/>
        <v>127</v>
      </c>
      <c r="U165" s="160">
        <f t="shared" si="30"/>
        <v>125</v>
      </c>
      <c r="V165" s="160">
        <f t="shared" si="31"/>
        <v>124</v>
      </c>
      <c r="W165" s="160">
        <f t="shared" si="32"/>
        <v>127</v>
      </c>
      <c r="X165" s="160">
        <f t="shared" si="33"/>
        <v>129</v>
      </c>
    </row>
    <row r="166" spans="1:24" ht="15.95" customHeight="1">
      <c r="A166" s="282"/>
      <c r="B166" s="230"/>
      <c r="C166" s="103" t="s">
        <v>1106</v>
      </c>
      <c r="D166" s="105" t="s">
        <v>183</v>
      </c>
      <c r="E166" s="160">
        <f>VLOOKUP($D166,'[7]급수계통별장래인구(출x)'!$C$5:$I$491,2,FALSE)</f>
        <v>138</v>
      </c>
      <c r="F166" s="160">
        <f>VLOOKUP($D166,'[7]급수계통별장래인구(출x)'!$C$5:$I$491,4,FALSE)</f>
        <v>140</v>
      </c>
      <c r="G166" s="160">
        <f>VLOOKUP($D166,'[7]급수계통별장래인구(출x)'!$C$5:$I$491,5,FALSE)</f>
        <v>143</v>
      </c>
      <c r="H166" s="160">
        <f>VLOOKUP($D166,'[7]급수계통별장래인구(출x)'!$C$5:$I$491,6,FALSE)</f>
        <v>146</v>
      </c>
      <c r="I166" s="160">
        <f>VLOOKUP($D166,'[7]급수계통별장래인구(출x)'!$C$5:$I$491,7,FALSE)</f>
        <v>148</v>
      </c>
      <c r="J166" s="114">
        <f>ROUND(O$5*'[7]급수계통별장래인구(출x)'!$E164,0)</f>
        <v>0</v>
      </c>
      <c r="K166" s="114">
        <f>ROUND(P$5*'[7]급수계통별장래인구(출x)'!$E164,0)</f>
        <v>4</v>
      </c>
      <c r="L166" s="114">
        <f>ROUND(Q$5*'[7]급수계통별장래인구(출x)'!$E164,0)</f>
        <v>8</v>
      </c>
      <c r="M166" s="114">
        <f>ROUND(R$5*'[7]급수계통별장래인구(출x)'!$E164,0)</f>
        <v>8</v>
      </c>
      <c r="N166" s="114">
        <f>ROUND(S$5*'[7]급수계통별장래인구(출x)'!$E164,0)</f>
        <v>8</v>
      </c>
      <c r="O166" s="114">
        <f>IF(ISERROR((VLOOKUP($D166,'2.사회적인구 행정구역별 집계'!$C$6:$M$73,7,FALSE)-VLOOKUP($D166,'2.사회적인구 행정구역별 집계'!$C$6:$M$73,2,FALSE))),0,(VLOOKUP($D166,'2.사회적인구 행정구역별 집계'!$C$6:$M$73,7,FALSE)-VLOOKUP($D166,'2.사회적인구 행정구역별 집계'!$C$6:$M$73,2,FALSE)))</f>
        <v>0</v>
      </c>
      <c r="P166" s="114">
        <f>IF(ISERROR(VLOOKUP($D166,'2.사회적인구 행정구역별 집계'!$C$6:$M$73,2,FALSE)),0,(VLOOKUP($D166,'2.사회적인구 행정구역별 집계'!$C$6:$M$73,8,FALSE)-VLOOKUP($D166,'2.사회적인구 행정구역별 집계'!$C$6:$M$73,3,FALSE)))</f>
        <v>0</v>
      </c>
      <c r="Q166" s="114">
        <f>IF(ISERROR(VLOOKUP($D166,'2.사회적인구 행정구역별 집계'!$C$6:$M$73,2,FALSE)),0,(VLOOKUP($D166,'2.사회적인구 행정구역별 집계'!$C$6:$M$73,9,FALSE)-VLOOKUP($D166,'2.사회적인구 행정구역별 집계'!$C$6:$M$73,4,FALSE)))</f>
        <v>0</v>
      </c>
      <c r="R166" s="114">
        <f>IF(ISERROR(VLOOKUP($D166,'2.사회적인구 행정구역별 집계'!$C$6:$M$73,2,FALSE)),0,(VLOOKUP($D166,'2.사회적인구 행정구역별 집계'!$C$6:$M$73,10,FALSE)-VLOOKUP($D166,'2.사회적인구 행정구역별 집계'!$C$6:$M$73,5,FALSE)))</f>
        <v>0</v>
      </c>
      <c r="S166" s="114">
        <f>IF(ISERROR(VLOOKUP($D166,'2.사회적인구 행정구역별 집계'!$C$6:$M$73,2,FALSE)),0,(VLOOKUP($D166,'2.사회적인구 행정구역별 집계'!$C$6:$M$73,11,FALSE)-VLOOKUP($D166,'2.사회적인구 행정구역별 집계'!$C$6:$M$73,6,FALSE)))</f>
        <v>0</v>
      </c>
      <c r="T166" s="160">
        <f t="shared" si="29"/>
        <v>138</v>
      </c>
      <c r="U166" s="160">
        <f t="shared" si="30"/>
        <v>136</v>
      </c>
      <c r="V166" s="160">
        <f t="shared" si="31"/>
        <v>135</v>
      </c>
      <c r="W166" s="160">
        <f t="shared" si="32"/>
        <v>138</v>
      </c>
      <c r="X166" s="160">
        <f t="shared" si="33"/>
        <v>140</v>
      </c>
    </row>
    <row r="167" spans="1:24" ht="15.95" customHeight="1">
      <c r="A167" s="282"/>
      <c r="B167" s="230"/>
      <c r="C167" s="103" t="s">
        <v>1106</v>
      </c>
      <c r="D167" s="105" t="s">
        <v>184</v>
      </c>
      <c r="E167" s="160">
        <f>VLOOKUP($D167,'[7]급수계통별장래인구(출x)'!$C$5:$I$491,2,FALSE)</f>
        <v>73</v>
      </c>
      <c r="F167" s="160">
        <f>VLOOKUP($D167,'[7]급수계통별장래인구(출x)'!$C$5:$I$491,4,FALSE)</f>
        <v>74</v>
      </c>
      <c r="G167" s="160">
        <f>VLOOKUP($D167,'[7]급수계통별장래인구(출x)'!$C$5:$I$491,5,FALSE)</f>
        <v>75</v>
      </c>
      <c r="H167" s="160">
        <f>VLOOKUP($D167,'[7]급수계통별장래인구(출x)'!$C$5:$I$491,6,FALSE)</f>
        <v>77</v>
      </c>
      <c r="I167" s="160">
        <f>VLOOKUP($D167,'[7]급수계통별장래인구(출x)'!$C$5:$I$491,7,FALSE)</f>
        <v>78</v>
      </c>
      <c r="J167" s="114">
        <f>ROUND(O$5*'[7]급수계통별장래인구(출x)'!$E165,0)</f>
        <v>0</v>
      </c>
      <c r="K167" s="114">
        <f>ROUND(P$5*'[7]급수계통별장래인구(출x)'!$E165,0)</f>
        <v>2</v>
      </c>
      <c r="L167" s="114">
        <f>ROUND(Q$5*'[7]급수계통별장래인구(출x)'!$E165,0)</f>
        <v>4</v>
      </c>
      <c r="M167" s="114">
        <f>ROUND(R$5*'[7]급수계통별장래인구(출x)'!$E165,0)</f>
        <v>4</v>
      </c>
      <c r="N167" s="114">
        <f>ROUND(S$5*'[7]급수계통별장래인구(출x)'!$E165,0)</f>
        <v>4</v>
      </c>
      <c r="O167" s="114">
        <f>IF(ISERROR((VLOOKUP($D167,'2.사회적인구 행정구역별 집계'!$C$6:$M$73,7,FALSE)-VLOOKUP($D167,'2.사회적인구 행정구역별 집계'!$C$6:$M$73,2,FALSE))),0,(VLOOKUP($D167,'2.사회적인구 행정구역별 집계'!$C$6:$M$73,7,FALSE)-VLOOKUP($D167,'2.사회적인구 행정구역별 집계'!$C$6:$M$73,2,FALSE)))</f>
        <v>0</v>
      </c>
      <c r="P167" s="114">
        <f>IF(ISERROR(VLOOKUP($D167,'2.사회적인구 행정구역별 집계'!$C$6:$M$73,2,FALSE)),0,(VLOOKUP($D167,'2.사회적인구 행정구역별 집계'!$C$6:$M$73,8,FALSE)-VLOOKUP($D167,'2.사회적인구 행정구역별 집계'!$C$6:$M$73,3,FALSE)))</f>
        <v>0</v>
      </c>
      <c r="Q167" s="114">
        <f>IF(ISERROR(VLOOKUP($D167,'2.사회적인구 행정구역별 집계'!$C$6:$M$73,2,FALSE)),0,(VLOOKUP($D167,'2.사회적인구 행정구역별 집계'!$C$6:$M$73,9,FALSE)-VLOOKUP($D167,'2.사회적인구 행정구역별 집계'!$C$6:$M$73,4,FALSE)))</f>
        <v>0</v>
      </c>
      <c r="R167" s="114">
        <f>IF(ISERROR(VLOOKUP($D167,'2.사회적인구 행정구역별 집계'!$C$6:$M$73,2,FALSE)),0,(VLOOKUP($D167,'2.사회적인구 행정구역별 집계'!$C$6:$M$73,10,FALSE)-VLOOKUP($D167,'2.사회적인구 행정구역별 집계'!$C$6:$M$73,5,FALSE)))</f>
        <v>0</v>
      </c>
      <c r="S167" s="114">
        <f>IF(ISERROR(VLOOKUP($D167,'2.사회적인구 행정구역별 집계'!$C$6:$M$73,2,FALSE)),0,(VLOOKUP($D167,'2.사회적인구 행정구역별 집계'!$C$6:$M$73,11,FALSE)-VLOOKUP($D167,'2.사회적인구 행정구역별 집계'!$C$6:$M$73,6,FALSE)))</f>
        <v>0</v>
      </c>
      <c r="T167" s="160">
        <f t="shared" si="29"/>
        <v>73</v>
      </c>
      <c r="U167" s="160">
        <f t="shared" si="30"/>
        <v>72</v>
      </c>
      <c r="V167" s="160">
        <f t="shared" si="31"/>
        <v>71</v>
      </c>
      <c r="W167" s="160">
        <f t="shared" si="32"/>
        <v>73</v>
      </c>
      <c r="X167" s="160">
        <f t="shared" si="33"/>
        <v>74</v>
      </c>
    </row>
    <row r="168" spans="1:24" ht="15.95" customHeight="1">
      <c r="A168" s="282"/>
      <c r="B168" s="230"/>
      <c r="C168" s="103" t="s">
        <v>1106</v>
      </c>
      <c r="D168" s="105" t="s">
        <v>185</v>
      </c>
      <c r="E168" s="160">
        <f>VLOOKUP($D168,'[7]급수계통별장래인구(출x)'!$C$5:$I$491,2,FALSE)</f>
        <v>72</v>
      </c>
      <c r="F168" s="160">
        <f>VLOOKUP($D168,'[7]급수계통별장래인구(출x)'!$C$5:$I$491,4,FALSE)</f>
        <v>73</v>
      </c>
      <c r="G168" s="160">
        <f>VLOOKUP($D168,'[7]급수계통별장래인구(출x)'!$C$5:$I$491,5,FALSE)</f>
        <v>74</v>
      </c>
      <c r="H168" s="160">
        <f>VLOOKUP($D168,'[7]급수계통별장래인구(출x)'!$C$5:$I$491,6,FALSE)</f>
        <v>76</v>
      </c>
      <c r="I168" s="160">
        <f>VLOOKUP($D168,'[7]급수계통별장래인구(출x)'!$C$5:$I$491,7,FALSE)</f>
        <v>77</v>
      </c>
      <c r="J168" s="114">
        <f>ROUND(O$5*'[7]급수계통별장래인구(출x)'!$E166,0)</f>
        <v>0</v>
      </c>
      <c r="K168" s="114">
        <f>ROUND(P$5*'[7]급수계통별장래인구(출x)'!$E166,0)</f>
        <v>2</v>
      </c>
      <c r="L168" s="114">
        <f>ROUND(Q$5*'[7]급수계통별장래인구(출x)'!$E166,0)</f>
        <v>4</v>
      </c>
      <c r="M168" s="114">
        <f>ROUND(R$5*'[7]급수계통별장래인구(출x)'!$E166,0)</f>
        <v>4</v>
      </c>
      <c r="N168" s="114">
        <f>ROUND(S$5*'[7]급수계통별장래인구(출x)'!$E166,0)</f>
        <v>4</v>
      </c>
      <c r="O168" s="114">
        <f>IF(ISERROR((VLOOKUP($D168,'2.사회적인구 행정구역별 집계'!$C$6:$M$73,7,FALSE)-VLOOKUP($D168,'2.사회적인구 행정구역별 집계'!$C$6:$M$73,2,FALSE))),0,(VLOOKUP($D168,'2.사회적인구 행정구역별 집계'!$C$6:$M$73,7,FALSE)-VLOOKUP($D168,'2.사회적인구 행정구역별 집계'!$C$6:$M$73,2,FALSE)))</f>
        <v>0</v>
      </c>
      <c r="P168" s="114">
        <f>IF(ISERROR(VLOOKUP($D168,'2.사회적인구 행정구역별 집계'!$C$6:$M$73,2,FALSE)),0,(VLOOKUP($D168,'2.사회적인구 행정구역별 집계'!$C$6:$M$73,8,FALSE)-VLOOKUP($D168,'2.사회적인구 행정구역별 집계'!$C$6:$M$73,3,FALSE)))</f>
        <v>0</v>
      </c>
      <c r="Q168" s="114">
        <f>IF(ISERROR(VLOOKUP($D168,'2.사회적인구 행정구역별 집계'!$C$6:$M$73,2,FALSE)),0,(VLOOKUP($D168,'2.사회적인구 행정구역별 집계'!$C$6:$M$73,9,FALSE)-VLOOKUP($D168,'2.사회적인구 행정구역별 집계'!$C$6:$M$73,4,FALSE)))</f>
        <v>0</v>
      </c>
      <c r="R168" s="114">
        <f>IF(ISERROR(VLOOKUP($D168,'2.사회적인구 행정구역별 집계'!$C$6:$M$73,2,FALSE)),0,(VLOOKUP($D168,'2.사회적인구 행정구역별 집계'!$C$6:$M$73,10,FALSE)-VLOOKUP($D168,'2.사회적인구 행정구역별 집계'!$C$6:$M$73,5,FALSE)))</f>
        <v>0</v>
      </c>
      <c r="S168" s="114">
        <f>IF(ISERROR(VLOOKUP($D168,'2.사회적인구 행정구역별 집계'!$C$6:$M$73,2,FALSE)),0,(VLOOKUP($D168,'2.사회적인구 행정구역별 집계'!$C$6:$M$73,11,FALSE)-VLOOKUP($D168,'2.사회적인구 행정구역별 집계'!$C$6:$M$73,6,FALSE)))</f>
        <v>0</v>
      </c>
      <c r="T168" s="160">
        <f t="shared" si="29"/>
        <v>72</v>
      </c>
      <c r="U168" s="160">
        <f t="shared" si="30"/>
        <v>71</v>
      </c>
      <c r="V168" s="160">
        <f t="shared" si="31"/>
        <v>70</v>
      </c>
      <c r="W168" s="160">
        <f t="shared" si="32"/>
        <v>72</v>
      </c>
      <c r="X168" s="160">
        <f t="shared" si="33"/>
        <v>73</v>
      </c>
    </row>
    <row r="169" spans="1:24" ht="15.95" customHeight="1">
      <c r="A169" s="282"/>
      <c r="B169" s="230"/>
      <c r="C169" s="103" t="s">
        <v>1106</v>
      </c>
      <c r="D169" s="105" t="s">
        <v>186</v>
      </c>
      <c r="E169" s="160">
        <f>VLOOKUP($D169,'[7]급수계통별장래인구(출x)'!$C$5:$I$491,2,FALSE)</f>
        <v>179</v>
      </c>
      <c r="F169" s="160">
        <f>VLOOKUP($D169,'[7]급수계통별장래인구(출x)'!$C$5:$I$491,4,FALSE)</f>
        <v>181</v>
      </c>
      <c r="G169" s="160">
        <f>VLOOKUP($D169,'[7]급수계통별장래인구(출x)'!$C$5:$I$491,5,FALSE)</f>
        <v>185</v>
      </c>
      <c r="H169" s="160">
        <f>VLOOKUP($D169,'[7]급수계통별장래인구(출x)'!$C$5:$I$491,6,FALSE)</f>
        <v>189</v>
      </c>
      <c r="I169" s="160">
        <f>VLOOKUP($D169,'[7]급수계통별장래인구(출x)'!$C$5:$I$491,7,FALSE)</f>
        <v>192</v>
      </c>
      <c r="J169" s="114">
        <f>ROUND(O$5*'[7]급수계통별장래인구(출x)'!$E167,0)</f>
        <v>0</v>
      </c>
      <c r="K169" s="114">
        <f>ROUND(P$5*'[7]급수계통별장래인구(출x)'!$E167,0)</f>
        <v>5</v>
      </c>
      <c r="L169" s="114">
        <f>ROUND(Q$5*'[7]급수계통별장래인구(출x)'!$E167,0)</f>
        <v>10</v>
      </c>
      <c r="M169" s="114">
        <f>ROUND(R$5*'[7]급수계통별장래인구(출x)'!$E167,0)</f>
        <v>10</v>
      </c>
      <c r="N169" s="114">
        <f>ROUND(S$5*'[7]급수계통별장래인구(출x)'!$E167,0)</f>
        <v>10</v>
      </c>
      <c r="O169" s="114">
        <f>IF(ISERROR((VLOOKUP($D169,'2.사회적인구 행정구역별 집계'!$C$6:$M$73,7,FALSE)-VLOOKUP($D169,'2.사회적인구 행정구역별 집계'!$C$6:$M$73,2,FALSE))),0,(VLOOKUP($D169,'2.사회적인구 행정구역별 집계'!$C$6:$M$73,7,FALSE)-VLOOKUP($D169,'2.사회적인구 행정구역별 집계'!$C$6:$M$73,2,FALSE)))</f>
        <v>0</v>
      </c>
      <c r="P169" s="114">
        <f>IF(ISERROR(VLOOKUP($D169,'2.사회적인구 행정구역별 집계'!$C$6:$M$73,2,FALSE)),0,(VLOOKUP($D169,'2.사회적인구 행정구역별 집계'!$C$6:$M$73,8,FALSE)-VLOOKUP($D169,'2.사회적인구 행정구역별 집계'!$C$6:$M$73,3,FALSE)))</f>
        <v>0</v>
      </c>
      <c r="Q169" s="114">
        <f>IF(ISERROR(VLOOKUP($D169,'2.사회적인구 행정구역별 집계'!$C$6:$M$73,2,FALSE)),0,(VLOOKUP($D169,'2.사회적인구 행정구역별 집계'!$C$6:$M$73,9,FALSE)-VLOOKUP($D169,'2.사회적인구 행정구역별 집계'!$C$6:$M$73,4,FALSE)))</f>
        <v>0</v>
      </c>
      <c r="R169" s="114">
        <f>IF(ISERROR(VLOOKUP($D169,'2.사회적인구 행정구역별 집계'!$C$6:$M$73,2,FALSE)),0,(VLOOKUP($D169,'2.사회적인구 행정구역별 집계'!$C$6:$M$73,10,FALSE)-VLOOKUP($D169,'2.사회적인구 행정구역별 집계'!$C$6:$M$73,5,FALSE)))</f>
        <v>0</v>
      </c>
      <c r="S169" s="114">
        <f>IF(ISERROR(VLOOKUP($D169,'2.사회적인구 행정구역별 집계'!$C$6:$M$73,2,FALSE)),0,(VLOOKUP($D169,'2.사회적인구 행정구역별 집계'!$C$6:$M$73,11,FALSE)-VLOOKUP($D169,'2.사회적인구 행정구역별 집계'!$C$6:$M$73,6,FALSE)))</f>
        <v>0</v>
      </c>
      <c r="T169" s="160">
        <f t="shared" si="29"/>
        <v>179</v>
      </c>
      <c r="U169" s="160">
        <f t="shared" si="30"/>
        <v>176</v>
      </c>
      <c r="V169" s="160">
        <f t="shared" si="31"/>
        <v>175</v>
      </c>
      <c r="W169" s="160">
        <f t="shared" si="32"/>
        <v>179</v>
      </c>
      <c r="X169" s="160">
        <f t="shared" si="33"/>
        <v>182</v>
      </c>
    </row>
    <row r="170" spans="1:24" ht="15.95" customHeight="1">
      <c r="A170" s="282"/>
      <c r="B170" s="230"/>
      <c r="C170" s="103" t="s">
        <v>1107</v>
      </c>
      <c r="D170" s="105" t="s">
        <v>187</v>
      </c>
      <c r="E170" s="160">
        <f>VLOOKUP($D170,'[7]급수계통별장래인구(출x)'!$C$5:$I$491,2,FALSE)</f>
        <v>173</v>
      </c>
      <c r="F170" s="160">
        <f>VLOOKUP($D170,'[7]급수계통별장래인구(출x)'!$C$5:$I$491,4,FALSE)</f>
        <v>175</v>
      </c>
      <c r="G170" s="160">
        <f>VLOOKUP($D170,'[7]급수계통별장래인구(출x)'!$C$5:$I$491,5,FALSE)</f>
        <v>179</v>
      </c>
      <c r="H170" s="160">
        <f>VLOOKUP($D170,'[7]급수계통별장래인구(출x)'!$C$5:$I$491,6,FALSE)</f>
        <v>183</v>
      </c>
      <c r="I170" s="160">
        <f>VLOOKUP($D170,'[7]급수계통별장래인구(출x)'!$C$5:$I$491,7,FALSE)</f>
        <v>186</v>
      </c>
      <c r="J170" s="114">
        <f>ROUND(O$5*'[7]급수계통별장래인구(출x)'!$E168,0)</f>
        <v>0</v>
      </c>
      <c r="K170" s="114">
        <f>ROUND(P$5*'[7]급수계통별장래인구(출x)'!$E168,0)</f>
        <v>4</v>
      </c>
      <c r="L170" s="114">
        <f>ROUND(Q$5*'[7]급수계통별장래인구(출x)'!$E168,0)</f>
        <v>10</v>
      </c>
      <c r="M170" s="114">
        <f>ROUND(R$5*'[7]급수계통별장래인구(출x)'!$E168,0)</f>
        <v>10</v>
      </c>
      <c r="N170" s="114">
        <f>ROUND(S$5*'[7]급수계통별장래인구(출x)'!$E168,0)</f>
        <v>10</v>
      </c>
      <c r="O170" s="114">
        <f>IF(ISERROR((VLOOKUP($D170,'2.사회적인구 행정구역별 집계'!$C$6:$M$73,7,FALSE)-VLOOKUP($D170,'2.사회적인구 행정구역별 집계'!$C$6:$M$73,2,FALSE))),0,(VLOOKUP($D170,'2.사회적인구 행정구역별 집계'!$C$6:$M$73,7,FALSE)-VLOOKUP($D170,'2.사회적인구 행정구역별 집계'!$C$6:$M$73,2,FALSE)))</f>
        <v>0</v>
      </c>
      <c r="P170" s="114">
        <f>IF(ISERROR(VLOOKUP($D170,'2.사회적인구 행정구역별 집계'!$C$6:$M$73,2,FALSE)),0,(VLOOKUP($D170,'2.사회적인구 행정구역별 집계'!$C$6:$M$73,8,FALSE)-VLOOKUP($D170,'2.사회적인구 행정구역별 집계'!$C$6:$M$73,3,FALSE)))</f>
        <v>0</v>
      </c>
      <c r="Q170" s="114">
        <f>IF(ISERROR(VLOOKUP($D170,'2.사회적인구 행정구역별 집계'!$C$6:$M$73,2,FALSE)),0,(VLOOKUP($D170,'2.사회적인구 행정구역별 집계'!$C$6:$M$73,9,FALSE)-VLOOKUP($D170,'2.사회적인구 행정구역별 집계'!$C$6:$M$73,4,FALSE)))</f>
        <v>0</v>
      </c>
      <c r="R170" s="114">
        <f>IF(ISERROR(VLOOKUP($D170,'2.사회적인구 행정구역별 집계'!$C$6:$M$73,2,FALSE)),0,(VLOOKUP($D170,'2.사회적인구 행정구역별 집계'!$C$6:$M$73,10,FALSE)-VLOOKUP($D170,'2.사회적인구 행정구역별 집계'!$C$6:$M$73,5,FALSE)))</f>
        <v>0</v>
      </c>
      <c r="S170" s="114">
        <f>IF(ISERROR(VLOOKUP($D170,'2.사회적인구 행정구역별 집계'!$C$6:$M$73,2,FALSE)),0,(VLOOKUP($D170,'2.사회적인구 행정구역별 집계'!$C$6:$M$73,11,FALSE)-VLOOKUP($D170,'2.사회적인구 행정구역별 집계'!$C$6:$M$73,6,FALSE)))</f>
        <v>0</v>
      </c>
      <c r="T170" s="160">
        <f t="shared" si="29"/>
        <v>173</v>
      </c>
      <c r="U170" s="160">
        <f t="shared" si="30"/>
        <v>171</v>
      </c>
      <c r="V170" s="160">
        <f t="shared" si="31"/>
        <v>169</v>
      </c>
      <c r="W170" s="160">
        <f t="shared" si="32"/>
        <v>173</v>
      </c>
      <c r="X170" s="160">
        <f t="shared" si="33"/>
        <v>176</v>
      </c>
    </row>
    <row r="171" spans="1:24" ht="15.95" customHeight="1">
      <c r="A171" s="282"/>
      <c r="B171" s="230"/>
      <c r="C171" s="103" t="s">
        <v>1107</v>
      </c>
      <c r="D171" s="105" t="s">
        <v>188</v>
      </c>
      <c r="E171" s="160">
        <f>VLOOKUP($D171,'[7]급수계통별장래인구(출x)'!$C$5:$I$491,2,FALSE)</f>
        <v>145</v>
      </c>
      <c r="F171" s="160">
        <f>VLOOKUP($D171,'[7]급수계통별장래인구(출x)'!$C$5:$I$491,4,FALSE)</f>
        <v>147</v>
      </c>
      <c r="G171" s="160">
        <f>VLOOKUP($D171,'[7]급수계통별장래인구(출x)'!$C$5:$I$491,5,FALSE)</f>
        <v>150</v>
      </c>
      <c r="H171" s="160">
        <f>VLOOKUP($D171,'[7]급수계통별장래인구(출x)'!$C$5:$I$491,6,FALSE)</f>
        <v>153</v>
      </c>
      <c r="I171" s="160">
        <f>VLOOKUP($D171,'[7]급수계통별장래인구(출x)'!$C$5:$I$491,7,FALSE)</f>
        <v>156</v>
      </c>
      <c r="J171" s="114">
        <f>ROUND(O$5*'[7]급수계통별장래인구(출x)'!$E169,0)</f>
        <v>0</v>
      </c>
      <c r="K171" s="114">
        <f>ROUND(P$5*'[7]급수계통별장래인구(출x)'!$E169,0)</f>
        <v>4</v>
      </c>
      <c r="L171" s="114">
        <f>ROUND(Q$5*'[7]급수계통별장래인구(출x)'!$E169,0)</f>
        <v>8</v>
      </c>
      <c r="M171" s="114">
        <f>ROUND(R$5*'[7]급수계통별장래인구(출x)'!$E169,0)</f>
        <v>8</v>
      </c>
      <c r="N171" s="114">
        <f>ROUND(S$5*'[7]급수계통별장래인구(출x)'!$E169,0)</f>
        <v>8</v>
      </c>
      <c r="O171" s="114">
        <f>IF(ISERROR((VLOOKUP($D171,'2.사회적인구 행정구역별 집계'!$C$6:$M$73,7,FALSE)-VLOOKUP($D171,'2.사회적인구 행정구역별 집계'!$C$6:$M$73,2,FALSE))),0,(VLOOKUP($D171,'2.사회적인구 행정구역별 집계'!$C$6:$M$73,7,FALSE)-VLOOKUP($D171,'2.사회적인구 행정구역별 집계'!$C$6:$M$73,2,FALSE)))</f>
        <v>0</v>
      </c>
      <c r="P171" s="114">
        <f>IF(ISERROR(VLOOKUP($D171,'2.사회적인구 행정구역별 집계'!$C$6:$M$73,2,FALSE)),0,(VLOOKUP($D171,'2.사회적인구 행정구역별 집계'!$C$6:$M$73,8,FALSE)-VLOOKUP($D171,'2.사회적인구 행정구역별 집계'!$C$6:$M$73,3,FALSE)))</f>
        <v>0</v>
      </c>
      <c r="Q171" s="114">
        <f>IF(ISERROR(VLOOKUP($D171,'2.사회적인구 행정구역별 집계'!$C$6:$M$73,2,FALSE)),0,(VLOOKUP($D171,'2.사회적인구 행정구역별 집계'!$C$6:$M$73,9,FALSE)-VLOOKUP($D171,'2.사회적인구 행정구역별 집계'!$C$6:$M$73,4,FALSE)))</f>
        <v>0</v>
      </c>
      <c r="R171" s="114">
        <f>IF(ISERROR(VLOOKUP($D171,'2.사회적인구 행정구역별 집계'!$C$6:$M$73,2,FALSE)),0,(VLOOKUP($D171,'2.사회적인구 행정구역별 집계'!$C$6:$M$73,10,FALSE)-VLOOKUP($D171,'2.사회적인구 행정구역별 집계'!$C$6:$M$73,5,FALSE)))</f>
        <v>0</v>
      </c>
      <c r="S171" s="114">
        <f>IF(ISERROR(VLOOKUP($D171,'2.사회적인구 행정구역별 집계'!$C$6:$M$73,2,FALSE)),0,(VLOOKUP($D171,'2.사회적인구 행정구역별 집계'!$C$6:$M$73,11,FALSE)-VLOOKUP($D171,'2.사회적인구 행정구역별 집계'!$C$6:$M$73,6,FALSE)))</f>
        <v>0</v>
      </c>
      <c r="T171" s="160">
        <f t="shared" si="29"/>
        <v>145</v>
      </c>
      <c r="U171" s="160">
        <f t="shared" si="30"/>
        <v>143</v>
      </c>
      <c r="V171" s="160">
        <f t="shared" si="31"/>
        <v>142</v>
      </c>
      <c r="W171" s="160">
        <f t="shared" si="32"/>
        <v>145</v>
      </c>
      <c r="X171" s="160">
        <f t="shared" si="33"/>
        <v>148</v>
      </c>
    </row>
    <row r="172" spans="1:24" ht="15.95" customHeight="1">
      <c r="A172" s="282"/>
      <c r="B172" s="230"/>
      <c r="C172" s="103" t="s">
        <v>1107</v>
      </c>
      <c r="D172" s="105" t="s">
        <v>189</v>
      </c>
      <c r="E172" s="160">
        <f>VLOOKUP($D172,'[7]급수계통별장래인구(출x)'!$C$5:$I$491,2,FALSE)</f>
        <v>289</v>
      </c>
      <c r="F172" s="160">
        <f>VLOOKUP($D172,'[7]급수계통별장래인구(출x)'!$C$5:$I$491,4,FALSE)</f>
        <v>292</v>
      </c>
      <c r="G172" s="160">
        <f>VLOOKUP($D172,'[7]급수계통별장래인구(출x)'!$C$5:$I$491,5,FALSE)</f>
        <v>298</v>
      </c>
      <c r="H172" s="160">
        <f>VLOOKUP($D172,'[7]급수계통별장래인구(출x)'!$C$5:$I$491,6,FALSE)</f>
        <v>305</v>
      </c>
      <c r="I172" s="160">
        <f>VLOOKUP($D172,'[7]급수계통별장래인구(출x)'!$C$5:$I$491,7,FALSE)</f>
        <v>311</v>
      </c>
      <c r="J172" s="114">
        <f>ROUND(O$5*'[7]급수계통별장래인구(출x)'!$E170,0)</f>
        <v>0</v>
      </c>
      <c r="K172" s="114">
        <f>ROUND(P$5*'[7]급수계통별장래인구(출x)'!$E170,0)</f>
        <v>7</v>
      </c>
      <c r="L172" s="114">
        <f>ROUND(Q$5*'[7]급수계통별장래인구(출x)'!$E170,0)</f>
        <v>16</v>
      </c>
      <c r="M172" s="114">
        <f>ROUND(R$5*'[7]급수계통별장래인구(출x)'!$E170,0)</f>
        <v>16</v>
      </c>
      <c r="N172" s="114">
        <f>ROUND(S$5*'[7]급수계통별장래인구(출x)'!$E170,0)</f>
        <v>16</v>
      </c>
      <c r="O172" s="114">
        <f>IF(ISERROR((VLOOKUP($D172,'2.사회적인구 행정구역별 집계'!$C$6:$M$73,7,FALSE)-VLOOKUP($D172,'2.사회적인구 행정구역별 집계'!$C$6:$M$73,2,FALSE))),0,(VLOOKUP($D172,'2.사회적인구 행정구역별 집계'!$C$6:$M$73,7,FALSE)-VLOOKUP($D172,'2.사회적인구 행정구역별 집계'!$C$6:$M$73,2,FALSE)))</f>
        <v>0</v>
      </c>
      <c r="P172" s="114">
        <f>IF(ISERROR(VLOOKUP($D172,'2.사회적인구 행정구역별 집계'!$C$6:$M$73,2,FALSE)),0,(VLOOKUP($D172,'2.사회적인구 행정구역별 집계'!$C$6:$M$73,8,FALSE)-VLOOKUP($D172,'2.사회적인구 행정구역별 집계'!$C$6:$M$73,3,FALSE)))</f>
        <v>0</v>
      </c>
      <c r="Q172" s="114">
        <f>IF(ISERROR(VLOOKUP($D172,'2.사회적인구 행정구역별 집계'!$C$6:$M$73,2,FALSE)),0,(VLOOKUP($D172,'2.사회적인구 행정구역별 집계'!$C$6:$M$73,9,FALSE)-VLOOKUP($D172,'2.사회적인구 행정구역별 집계'!$C$6:$M$73,4,FALSE)))</f>
        <v>0</v>
      </c>
      <c r="R172" s="114">
        <f>IF(ISERROR(VLOOKUP($D172,'2.사회적인구 행정구역별 집계'!$C$6:$M$73,2,FALSE)),0,(VLOOKUP($D172,'2.사회적인구 행정구역별 집계'!$C$6:$M$73,10,FALSE)-VLOOKUP($D172,'2.사회적인구 행정구역별 집계'!$C$6:$M$73,5,FALSE)))</f>
        <v>0</v>
      </c>
      <c r="S172" s="114">
        <f>IF(ISERROR(VLOOKUP($D172,'2.사회적인구 행정구역별 집계'!$C$6:$M$73,2,FALSE)),0,(VLOOKUP($D172,'2.사회적인구 행정구역별 집계'!$C$6:$M$73,11,FALSE)-VLOOKUP($D172,'2.사회적인구 행정구역별 집계'!$C$6:$M$73,6,FALSE)))</f>
        <v>0</v>
      </c>
      <c r="T172" s="160">
        <f t="shared" si="29"/>
        <v>289</v>
      </c>
      <c r="U172" s="160">
        <f t="shared" si="30"/>
        <v>285</v>
      </c>
      <c r="V172" s="160">
        <f t="shared" si="31"/>
        <v>282</v>
      </c>
      <c r="W172" s="160">
        <f t="shared" si="32"/>
        <v>289</v>
      </c>
      <c r="X172" s="160">
        <f t="shared" si="33"/>
        <v>295</v>
      </c>
    </row>
    <row r="173" spans="1:24" ht="15.95" customHeight="1">
      <c r="A173" s="282"/>
      <c r="B173" s="230"/>
      <c r="C173" s="103" t="s">
        <v>1107</v>
      </c>
      <c r="D173" s="105" t="s">
        <v>190</v>
      </c>
      <c r="E173" s="160">
        <f>VLOOKUP($D173,'[7]급수계통별장래인구(출x)'!$C$5:$I$491,2,FALSE)</f>
        <v>122</v>
      </c>
      <c r="F173" s="160">
        <f>VLOOKUP($D173,'[7]급수계통별장래인구(출x)'!$C$5:$I$491,4,FALSE)</f>
        <v>123</v>
      </c>
      <c r="G173" s="160">
        <f>VLOOKUP($D173,'[7]급수계통별장래인구(출x)'!$C$5:$I$491,5,FALSE)</f>
        <v>126</v>
      </c>
      <c r="H173" s="160">
        <f>VLOOKUP($D173,'[7]급수계통별장래인구(출x)'!$C$5:$I$491,6,FALSE)</f>
        <v>129</v>
      </c>
      <c r="I173" s="160">
        <f>VLOOKUP($D173,'[7]급수계통별장래인구(출x)'!$C$5:$I$491,7,FALSE)</f>
        <v>131</v>
      </c>
      <c r="J173" s="114">
        <f>ROUND(O$5*'[7]급수계통별장래인구(출x)'!$E171,0)</f>
        <v>0</v>
      </c>
      <c r="K173" s="114">
        <f>ROUND(P$5*'[7]급수계통별장래인구(출x)'!$E171,0)</f>
        <v>3</v>
      </c>
      <c r="L173" s="114">
        <f>ROUND(Q$5*'[7]급수계통별장래인구(출x)'!$E171,0)</f>
        <v>7</v>
      </c>
      <c r="M173" s="114">
        <f>ROUND(R$5*'[7]급수계통별장래인구(출x)'!$E171,0)</f>
        <v>7</v>
      </c>
      <c r="N173" s="114">
        <f>ROUND(S$5*'[7]급수계통별장래인구(출x)'!$E171,0)</f>
        <v>7</v>
      </c>
      <c r="O173" s="114">
        <f>IF(ISERROR((VLOOKUP($D173,'2.사회적인구 행정구역별 집계'!$C$6:$M$73,7,FALSE)-VLOOKUP($D173,'2.사회적인구 행정구역별 집계'!$C$6:$M$73,2,FALSE))),0,(VLOOKUP($D173,'2.사회적인구 행정구역별 집계'!$C$6:$M$73,7,FALSE)-VLOOKUP($D173,'2.사회적인구 행정구역별 집계'!$C$6:$M$73,2,FALSE)))</f>
        <v>0</v>
      </c>
      <c r="P173" s="114">
        <f>IF(ISERROR(VLOOKUP($D173,'2.사회적인구 행정구역별 집계'!$C$6:$M$73,2,FALSE)),0,(VLOOKUP($D173,'2.사회적인구 행정구역별 집계'!$C$6:$M$73,8,FALSE)-VLOOKUP($D173,'2.사회적인구 행정구역별 집계'!$C$6:$M$73,3,FALSE)))</f>
        <v>0</v>
      </c>
      <c r="Q173" s="114">
        <f>IF(ISERROR(VLOOKUP($D173,'2.사회적인구 행정구역별 집계'!$C$6:$M$73,2,FALSE)),0,(VLOOKUP($D173,'2.사회적인구 행정구역별 집계'!$C$6:$M$73,9,FALSE)-VLOOKUP($D173,'2.사회적인구 행정구역별 집계'!$C$6:$M$73,4,FALSE)))</f>
        <v>0</v>
      </c>
      <c r="R173" s="114">
        <f>IF(ISERROR(VLOOKUP($D173,'2.사회적인구 행정구역별 집계'!$C$6:$M$73,2,FALSE)),0,(VLOOKUP($D173,'2.사회적인구 행정구역별 집계'!$C$6:$M$73,10,FALSE)-VLOOKUP($D173,'2.사회적인구 행정구역별 집계'!$C$6:$M$73,5,FALSE)))</f>
        <v>0</v>
      </c>
      <c r="S173" s="114">
        <f>IF(ISERROR(VLOOKUP($D173,'2.사회적인구 행정구역별 집계'!$C$6:$M$73,2,FALSE)),0,(VLOOKUP($D173,'2.사회적인구 행정구역별 집계'!$C$6:$M$73,11,FALSE)-VLOOKUP($D173,'2.사회적인구 행정구역별 집계'!$C$6:$M$73,6,FALSE)))</f>
        <v>0</v>
      </c>
      <c r="T173" s="160">
        <f t="shared" si="29"/>
        <v>122</v>
      </c>
      <c r="U173" s="160">
        <f t="shared" si="30"/>
        <v>120</v>
      </c>
      <c r="V173" s="160">
        <f t="shared" si="31"/>
        <v>119</v>
      </c>
      <c r="W173" s="160">
        <f t="shared" si="32"/>
        <v>122</v>
      </c>
      <c r="X173" s="160">
        <f t="shared" si="33"/>
        <v>124</v>
      </c>
    </row>
    <row r="174" spans="1:24" ht="15.95" customHeight="1">
      <c r="A174" s="282"/>
      <c r="B174" s="230"/>
      <c r="C174" s="103" t="s">
        <v>1108</v>
      </c>
      <c r="D174" s="105" t="s">
        <v>191</v>
      </c>
      <c r="E174" s="160">
        <f>VLOOKUP($D174,'[7]급수계통별장래인구(출x)'!$C$5:$I$491,2,FALSE)</f>
        <v>637</v>
      </c>
      <c r="F174" s="160">
        <f>VLOOKUP($D174,'[7]급수계통별장래인구(출x)'!$C$5:$I$491,4,FALSE)</f>
        <v>644</v>
      </c>
      <c r="G174" s="160">
        <f>VLOOKUP($D174,'[7]급수계통별장래인구(출x)'!$C$5:$I$491,5,FALSE)</f>
        <v>658</v>
      </c>
      <c r="H174" s="160">
        <f>VLOOKUP($D174,'[7]급수계통별장래인구(출x)'!$C$5:$I$491,6,FALSE)</f>
        <v>673</v>
      </c>
      <c r="I174" s="160">
        <f>VLOOKUP($D174,'[7]급수계통별장래인구(출x)'!$C$5:$I$491,7,FALSE)</f>
        <v>684</v>
      </c>
      <c r="J174" s="114">
        <f>ROUND(O$5*'[7]급수계통별장래인구(출x)'!$E172,0)</f>
        <v>0</v>
      </c>
      <c r="K174" s="114">
        <f>ROUND(P$5*'[7]급수계통별장래인구(출x)'!$E172,0)</f>
        <v>16</v>
      </c>
      <c r="L174" s="114">
        <f>ROUND(Q$5*'[7]급수계통별장래인구(출x)'!$E172,0)</f>
        <v>36</v>
      </c>
      <c r="M174" s="114">
        <f>ROUND(R$5*'[7]급수계통별장래인구(출x)'!$E172,0)</f>
        <v>36</v>
      </c>
      <c r="N174" s="114">
        <f>ROUND(S$5*'[7]급수계통별장래인구(출x)'!$E172,0)</f>
        <v>36</v>
      </c>
      <c r="O174" s="114">
        <f>IF(ISERROR((VLOOKUP($D174,'2.사회적인구 행정구역별 집계'!$C$6:$M$73,7,FALSE)-VLOOKUP($D174,'2.사회적인구 행정구역별 집계'!$C$6:$M$73,2,FALSE))),0,(VLOOKUP($D174,'2.사회적인구 행정구역별 집계'!$C$6:$M$73,7,FALSE)-VLOOKUP($D174,'2.사회적인구 행정구역별 집계'!$C$6:$M$73,2,FALSE)))</f>
        <v>0</v>
      </c>
      <c r="P174" s="114">
        <f>IF(ISERROR(VLOOKUP($D174,'2.사회적인구 행정구역별 집계'!$C$6:$M$73,2,FALSE)),0,(VLOOKUP($D174,'2.사회적인구 행정구역별 집계'!$C$6:$M$73,8,FALSE)-VLOOKUP($D174,'2.사회적인구 행정구역별 집계'!$C$6:$M$73,3,FALSE)))</f>
        <v>109</v>
      </c>
      <c r="Q174" s="114">
        <f>IF(ISERROR(VLOOKUP($D174,'2.사회적인구 행정구역별 집계'!$C$6:$M$73,2,FALSE)),0,(VLOOKUP($D174,'2.사회적인구 행정구역별 집계'!$C$6:$M$73,9,FALSE)-VLOOKUP($D174,'2.사회적인구 행정구역별 집계'!$C$6:$M$73,4,FALSE)))</f>
        <v>109</v>
      </c>
      <c r="R174" s="114">
        <f>IF(ISERROR(VLOOKUP($D174,'2.사회적인구 행정구역별 집계'!$C$6:$M$73,2,FALSE)),0,(VLOOKUP($D174,'2.사회적인구 행정구역별 집계'!$C$6:$M$73,10,FALSE)-VLOOKUP($D174,'2.사회적인구 행정구역별 집계'!$C$6:$M$73,5,FALSE)))</f>
        <v>109</v>
      </c>
      <c r="S174" s="114">
        <f>IF(ISERROR(VLOOKUP($D174,'2.사회적인구 행정구역별 집계'!$C$6:$M$73,2,FALSE)),0,(VLOOKUP($D174,'2.사회적인구 행정구역별 집계'!$C$6:$M$73,11,FALSE)-VLOOKUP($D174,'2.사회적인구 행정구역별 집계'!$C$6:$M$73,6,FALSE)))</f>
        <v>109</v>
      </c>
      <c r="T174" s="160">
        <f t="shared" si="29"/>
        <v>637</v>
      </c>
      <c r="U174" s="160">
        <f t="shared" si="30"/>
        <v>737</v>
      </c>
      <c r="V174" s="160">
        <f t="shared" si="31"/>
        <v>731</v>
      </c>
      <c r="W174" s="160">
        <f t="shared" si="32"/>
        <v>746</v>
      </c>
      <c r="X174" s="160">
        <f t="shared" si="33"/>
        <v>757</v>
      </c>
    </row>
    <row r="175" spans="1:24" ht="15.95" customHeight="1">
      <c r="A175" s="282"/>
      <c r="B175" s="230"/>
      <c r="C175" s="103" t="s">
        <v>1108</v>
      </c>
      <c r="D175" s="105" t="s">
        <v>192</v>
      </c>
      <c r="E175" s="160">
        <f>VLOOKUP($D175,'[7]급수계통별장래인구(출x)'!$C$5:$I$491,2,FALSE)</f>
        <v>475</v>
      </c>
      <c r="F175" s="160">
        <f>VLOOKUP($D175,'[7]급수계통별장래인구(출x)'!$C$5:$I$491,4,FALSE)</f>
        <v>481</v>
      </c>
      <c r="G175" s="160">
        <f>VLOOKUP($D175,'[7]급수계통별장래인구(출x)'!$C$5:$I$491,5,FALSE)</f>
        <v>491</v>
      </c>
      <c r="H175" s="160">
        <f>VLOOKUP($D175,'[7]급수계통별장래인구(출x)'!$C$5:$I$491,6,FALSE)</f>
        <v>502</v>
      </c>
      <c r="I175" s="160">
        <f>VLOOKUP($D175,'[7]급수계통별장래인구(출x)'!$C$5:$I$491,7,FALSE)</f>
        <v>510</v>
      </c>
      <c r="J175" s="114">
        <f>ROUND(O$5*'[7]급수계통별장래인구(출x)'!$E173,0)</f>
        <v>0</v>
      </c>
      <c r="K175" s="114">
        <f>ROUND(P$5*'[7]급수계통별장래인구(출x)'!$E173,0)</f>
        <v>12</v>
      </c>
      <c r="L175" s="114">
        <f>ROUND(Q$5*'[7]급수계통별장래인구(출x)'!$E173,0)</f>
        <v>27</v>
      </c>
      <c r="M175" s="114">
        <f>ROUND(R$5*'[7]급수계통별장래인구(출x)'!$E173,0)</f>
        <v>27</v>
      </c>
      <c r="N175" s="114">
        <f>ROUND(S$5*'[7]급수계통별장래인구(출x)'!$E173,0)</f>
        <v>27</v>
      </c>
      <c r="O175" s="114">
        <f>IF(ISERROR((VLOOKUP($D175,'2.사회적인구 행정구역별 집계'!$C$6:$M$73,7,FALSE)-VLOOKUP($D175,'2.사회적인구 행정구역별 집계'!$C$6:$M$73,2,FALSE))),0,(VLOOKUP($D175,'2.사회적인구 행정구역별 집계'!$C$6:$M$73,7,FALSE)-VLOOKUP($D175,'2.사회적인구 행정구역별 집계'!$C$6:$M$73,2,FALSE)))</f>
        <v>0</v>
      </c>
      <c r="P175" s="114">
        <f>IF(ISERROR(VLOOKUP($D175,'2.사회적인구 행정구역별 집계'!$C$6:$M$73,2,FALSE)),0,(VLOOKUP($D175,'2.사회적인구 행정구역별 집계'!$C$6:$M$73,8,FALSE)-VLOOKUP($D175,'2.사회적인구 행정구역별 집계'!$C$6:$M$73,3,FALSE)))</f>
        <v>0</v>
      </c>
      <c r="Q175" s="114">
        <f>IF(ISERROR(VLOOKUP($D175,'2.사회적인구 행정구역별 집계'!$C$6:$M$73,2,FALSE)),0,(VLOOKUP($D175,'2.사회적인구 행정구역별 집계'!$C$6:$M$73,9,FALSE)-VLOOKUP($D175,'2.사회적인구 행정구역별 집계'!$C$6:$M$73,4,FALSE)))</f>
        <v>0</v>
      </c>
      <c r="R175" s="114">
        <f>IF(ISERROR(VLOOKUP($D175,'2.사회적인구 행정구역별 집계'!$C$6:$M$73,2,FALSE)),0,(VLOOKUP($D175,'2.사회적인구 행정구역별 집계'!$C$6:$M$73,10,FALSE)-VLOOKUP($D175,'2.사회적인구 행정구역별 집계'!$C$6:$M$73,5,FALSE)))</f>
        <v>0</v>
      </c>
      <c r="S175" s="114">
        <f>IF(ISERROR(VLOOKUP($D175,'2.사회적인구 행정구역별 집계'!$C$6:$M$73,2,FALSE)),0,(VLOOKUP($D175,'2.사회적인구 행정구역별 집계'!$C$6:$M$73,11,FALSE)-VLOOKUP($D175,'2.사회적인구 행정구역별 집계'!$C$6:$M$73,6,FALSE)))</f>
        <v>0</v>
      </c>
      <c r="T175" s="160">
        <f t="shared" si="29"/>
        <v>475</v>
      </c>
      <c r="U175" s="160">
        <f t="shared" si="30"/>
        <v>469</v>
      </c>
      <c r="V175" s="160">
        <f t="shared" si="31"/>
        <v>464</v>
      </c>
      <c r="W175" s="160">
        <f t="shared" si="32"/>
        <v>475</v>
      </c>
      <c r="X175" s="160">
        <f t="shared" si="33"/>
        <v>483</v>
      </c>
    </row>
    <row r="176" spans="1:24" ht="15.95" customHeight="1">
      <c r="A176" s="282"/>
      <c r="B176" s="230"/>
      <c r="C176" s="103" t="s">
        <v>1108</v>
      </c>
      <c r="D176" s="105" t="s">
        <v>193</v>
      </c>
      <c r="E176" s="160">
        <f>VLOOKUP($D176,'[7]급수계통별장래인구(출x)'!$C$5:$I$491,2,FALSE)</f>
        <v>149</v>
      </c>
      <c r="F176" s="160">
        <f>VLOOKUP($D176,'[7]급수계통별장래인구(출x)'!$C$5:$I$491,4,FALSE)</f>
        <v>151</v>
      </c>
      <c r="G176" s="160">
        <f>VLOOKUP($D176,'[7]급수계통별장래인구(출x)'!$C$5:$I$491,5,FALSE)</f>
        <v>154</v>
      </c>
      <c r="H176" s="160">
        <f>VLOOKUP($D176,'[7]급수계통별장래인구(출x)'!$C$5:$I$491,6,FALSE)</f>
        <v>157</v>
      </c>
      <c r="I176" s="160">
        <f>VLOOKUP($D176,'[7]급수계통별장래인구(출x)'!$C$5:$I$491,7,FALSE)</f>
        <v>160</v>
      </c>
      <c r="J176" s="114">
        <f>ROUND(O$5*'[7]급수계통별장래인구(출x)'!$E174,0)</f>
        <v>0</v>
      </c>
      <c r="K176" s="114">
        <f>ROUND(P$5*'[7]급수계통별장래인구(출x)'!$E174,0)</f>
        <v>4</v>
      </c>
      <c r="L176" s="114">
        <f>ROUND(Q$5*'[7]급수계통별장래인구(출x)'!$E174,0)</f>
        <v>9</v>
      </c>
      <c r="M176" s="114">
        <f>ROUND(R$5*'[7]급수계통별장래인구(출x)'!$E174,0)</f>
        <v>9</v>
      </c>
      <c r="N176" s="114">
        <f>ROUND(S$5*'[7]급수계통별장래인구(출x)'!$E174,0)</f>
        <v>9</v>
      </c>
      <c r="O176" s="114">
        <f>IF(ISERROR((VLOOKUP($D176,'2.사회적인구 행정구역별 집계'!$C$6:$M$73,7,FALSE)-VLOOKUP($D176,'2.사회적인구 행정구역별 집계'!$C$6:$M$73,2,FALSE))),0,(VLOOKUP($D176,'2.사회적인구 행정구역별 집계'!$C$6:$M$73,7,FALSE)-VLOOKUP($D176,'2.사회적인구 행정구역별 집계'!$C$6:$M$73,2,FALSE)))</f>
        <v>0</v>
      </c>
      <c r="P176" s="114">
        <f>IF(ISERROR(VLOOKUP($D176,'2.사회적인구 행정구역별 집계'!$C$6:$M$73,2,FALSE)),0,(VLOOKUP($D176,'2.사회적인구 행정구역별 집계'!$C$6:$M$73,8,FALSE)-VLOOKUP($D176,'2.사회적인구 행정구역별 집계'!$C$6:$M$73,3,FALSE)))</f>
        <v>0</v>
      </c>
      <c r="Q176" s="114">
        <f>IF(ISERROR(VLOOKUP($D176,'2.사회적인구 행정구역별 집계'!$C$6:$M$73,2,FALSE)),0,(VLOOKUP($D176,'2.사회적인구 행정구역별 집계'!$C$6:$M$73,9,FALSE)-VLOOKUP($D176,'2.사회적인구 행정구역별 집계'!$C$6:$M$73,4,FALSE)))</f>
        <v>0</v>
      </c>
      <c r="R176" s="114">
        <f>IF(ISERROR(VLOOKUP($D176,'2.사회적인구 행정구역별 집계'!$C$6:$M$73,2,FALSE)),0,(VLOOKUP($D176,'2.사회적인구 행정구역별 집계'!$C$6:$M$73,10,FALSE)-VLOOKUP($D176,'2.사회적인구 행정구역별 집계'!$C$6:$M$73,5,FALSE)))</f>
        <v>0</v>
      </c>
      <c r="S176" s="114">
        <f>IF(ISERROR(VLOOKUP($D176,'2.사회적인구 행정구역별 집계'!$C$6:$M$73,2,FALSE)),0,(VLOOKUP($D176,'2.사회적인구 행정구역별 집계'!$C$6:$M$73,11,FALSE)-VLOOKUP($D176,'2.사회적인구 행정구역별 집계'!$C$6:$M$73,6,FALSE)))</f>
        <v>0</v>
      </c>
      <c r="T176" s="160">
        <f t="shared" si="29"/>
        <v>149</v>
      </c>
      <c r="U176" s="160">
        <f t="shared" si="30"/>
        <v>147</v>
      </c>
      <c r="V176" s="160">
        <f t="shared" si="31"/>
        <v>145</v>
      </c>
      <c r="W176" s="160">
        <f t="shared" si="32"/>
        <v>148</v>
      </c>
      <c r="X176" s="160">
        <f t="shared" si="33"/>
        <v>151</v>
      </c>
    </row>
    <row r="177" spans="1:24" ht="15.95" customHeight="1">
      <c r="A177" s="282"/>
      <c r="B177" s="230"/>
      <c r="C177" s="103" t="s">
        <v>1108</v>
      </c>
      <c r="D177" s="105" t="s">
        <v>194</v>
      </c>
      <c r="E177" s="160">
        <f>VLOOKUP($D177,'[7]급수계통별장래인구(출x)'!$C$5:$I$491,2,FALSE)</f>
        <v>264</v>
      </c>
      <c r="F177" s="160">
        <f>VLOOKUP($D177,'[7]급수계통별장래인구(출x)'!$C$5:$I$491,4,FALSE)</f>
        <v>267</v>
      </c>
      <c r="G177" s="160">
        <f>VLOOKUP($D177,'[7]급수계통별장래인구(출x)'!$C$5:$I$491,5,FALSE)</f>
        <v>273</v>
      </c>
      <c r="H177" s="160">
        <f>VLOOKUP($D177,'[7]급수계통별장래인구(출x)'!$C$5:$I$491,6,FALSE)</f>
        <v>279</v>
      </c>
      <c r="I177" s="160">
        <f>VLOOKUP($D177,'[7]급수계통별장래인구(출x)'!$C$5:$I$491,7,FALSE)</f>
        <v>284</v>
      </c>
      <c r="J177" s="114">
        <f>ROUND(O$5*'[7]급수계통별장래인구(출x)'!$E175,0)</f>
        <v>0</v>
      </c>
      <c r="K177" s="114">
        <f>ROUND(P$5*'[7]급수계통별장래인구(출x)'!$E175,0)</f>
        <v>7</v>
      </c>
      <c r="L177" s="114">
        <f>ROUND(Q$5*'[7]급수계통별장래인구(출x)'!$E175,0)</f>
        <v>15</v>
      </c>
      <c r="M177" s="114">
        <f>ROUND(R$5*'[7]급수계통별장래인구(출x)'!$E175,0)</f>
        <v>15</v>
      </c>
      <c r="N177" s="114">
        <f>ROUND(S$5*'[7]급수계통별장래인구(출x)'!$E175,0)</f>
        <v>15</v>
      </c>
      <c r="O177" s="114">
        <f>IF(ISERROR((VLOOKUP($D177,'2.사회적인구 행정구역별 집계'!$C$6:$M$73,7,FALSE)-VLOOKUP($D177,'2.사회적인구 행정구역별 집계'!$C$6:$M$73,2,FALSE))),0,(VLOOKUP($D177,'2.사회적인구 행정구역별 집계'!$C$6:$M$73,7,FALSE)-VLOOKUP($D177,'2.사회적인구 행정구역별 집계'!$C$6:$M$73,2,FALSE)))</f>
        <v>0</v>
      </c>
      <c r="P177" s="114">
        <f>IF(ISERROR(VLOOKUP($D177,'2.사회적인구 행정구역별 집계'!$C$6:$M$73,2,FALSE)),0,(VLOOKUP($D177,'2.사회적인구 행정구역별 집계'!$C$6:$M$73,8,FALSE)-VLOOKUP($D177,'2.사회적인구 행정구역별 집계'!$C$6:$M$73,3,FALSE)))</f>
        <v>0</v>
      </c>
      <c r="Q177" s="114">
        <f>IF(ISERROR(VLOOKUP($D177,'2.사회적인구 행정구역별 집계'!$C$6:$M$73,2,FALSE)),0,(VLOOKUP($D177,'2.사회적인구 행정구역별 집계'!$C$6:$M$73,9,FALSE)-VLOOKUP($D177,'2.사회적인구 행정구역별 집계'!$C$6:$M$73,4,FALSE)))</f>
        <v>0</v>
      </c>
      <c r="R177" s="114">
        <f>IF(ISERROR(VLOOKUP($D177,'2.사회적인구 행정구역별 집계'!$C$6:$M$73,2,FALSE)),0,(VLOOKUP($D177,'2.사회적인구 행정구역별 집계'!$C$6:$M$73,10,FALSE)-VLOOKUP($D177,'2.사회적인구 행정구역별 집계'!$C$6:$M$73,5,FALSE)))</f>
        <v>0</v>
      </c>
      <c r="S177" s="114">
        <f>IF(ISERROR(VLOOKUP($D177,'2.사회적인구 행정구역별 집계'!$C$6:$M$73,2,FALSE)),0,(VLOOKUP($D177,'2.사회적인구 행정구역별 집계'!$C$6:$M$73,11,FALSE)-VLOOKUP($D177,'2.사회적인구 행정구역별 집계'!$C$6:$M$73,6,FALSE)))</f>
        <v>0</v>
      </c>
      <c r="T177" s="160">
        <f t="shared" si="29"/>
        <v>264</v>
      </c>
      <c r="U177" s="160">
        <f t="shared" si="30"/>
        <v>260</v>
      </c>
      <c r="V177" s="160">
        <f t="shared" si="31"/>
        <v>258</v>
      </c>
      <c r="W177" s="160">
        <f t="shared" si="32"/>
        <v>264</v>
      </c>
      <c r="X177" s="160">
        <f t="shared" si="33"/>
        <v>269</v>
      </c>
    </row>
    <row r="178" spans="1:24" ht="15.95" customHeight="1">
      <c r="A178" s="282"/>
      <c r="B178" s="230"/>
      <c r="C178" s="103" t="s">
        <v>1108</v>
      </c>
      <c r="D178" s="105" t="s">
        <v>195</v>
      </c>
      <c r="E178" s="160">
        <f>VLOOKUP($D178,'[7]급수계통별장래인구(출x)'!$C$5:$I$491,2,FALSE)</f>
        <v>216</v>
      </c>
      <c r="F178" s="160">
        <f>VLOOKUP($D178,'[7]급수계통별장래인구(출x)'!$C$5:$I$491,4,FALSE)</f>
        <v>219</v>
      </c>
      <c r="G178" s="160">
        <f>VLOOKUP($D178,'[7]급수계통별장래인구(출x)'!$C$5:$I$491,5,FALSE)</f>
        <v>223</v>
      </c>
      <c r="H178" s="160">
        <f>VLOOKUP($D178,'[7]급수계통별장래인구(출x)'!$C$5:$I$491,6,FALSE)</f>
        <v>228</v>
      </c>
      <c r="I178" s="160">
        <f>VLOOKUP($D178,'[7]급수계통별장래인구(출x)'!$C$5:$I$491,7,FALSE)</f>
        <v>232</v>
      </c>
      <c r="J178" s="114">
        <f>ROUND(O$5*'[7]급수계통별장래인구(출x)'!$E176,0)</f>
        <v>0</v>
      </c>
      <c r="K178" s="114">
        <f>ROUND(P$5*'[7]급수계통별장래인구(출x)'!$E176,0)</f>
        <v>6</v>
      </c>
      <c r="L178" s="114">
        <f>ROUND(Q$5*'[7]급수계통별장래인구(출x)'!$E176,0)</f>
        <v>12</v>
      </c>
      <c r="M178" s="114">
        <f>ROUND(R$5*'[7]급수계통별장래인구(출x)'!$E176,0)</f>
        <v>12</v>
      </c>
      <c r="N178" s="114">
        <f>ROUND(S$5*'[7]급수계통별장래인구(출x)'!$E176,0)</f>
        <v>12</v>
      </c>
      <c r="O178" s="114">
        <f>IF(ISERROR((VLOOKUP($D178,'2.사회적인구 행정구역별 집계'!$C$6:$M$73,7,FALSE)-VLOOKUP($D178,'2.사회적인구 행정구역별 집계'!$C$6:$M$73,2,FALSE))),0,(VLOOKUP($D178,'2.사회적인구 행정구역별 집계'!$C$6:$M$73,7,FALSE)-VLOOKUP($D178,'2.사회적인구 행정구역별 집계'!$C$6:$M$73,2,FALSE)))</f>
        <v>0</v>
      </c>
      <c r="P178" s="114">
        <f>IF(ISERROR(VLOOKUP($D178,'2.사회적인구 행정구역별 집계'!$C$6:$M$73,2,FALSE)),0,(VLOOKUP($D178,'2.사회적인구 행정구역별 집계'!$C$6:$M$73,8,FALSE)-VLOOKUP($D178,'2.사회적인구 행정구역별 집계'!$C$6:$M$73,3,FALSE)))</f>
        <v>0</v>
      </c>
      <c r="Q178" s="114">
        <f>IF(ISERROR(VLOOKUP($D178,'2.사회적인구 행정구역별 집계'!$C$6:$M$73,2,FALSE)),0,(VLOOKUP($D178,'2.사회적인구 행정구역별 집계'!$C$6:$M$73,9,FALSE)-VLOOKUP($D178,'2.사회적인구 행정구역별 집계'!$C$6:$M$73,4,FALSE)))</f>
        <v>0</v>
      </c>
      <c r="R178" s="114">
        <f>IF(ISERROR(VLOOKUP($D178,'2.사회적인구 행정구역별 집계'!$C$6:$M$73,2,FALSE)),0,(VLOOKUP($D178,'2.사회적인구 행정구역별 집계'!$C$6:$M$73,10,FALSE)-VLOOKUP($D178,'2.사회적인구 행정구역별 집계'!$C$6:$M$73,5,FALSE)))</f>
        <v>0</v>
      </c>
      <c r="S178" s="114">
        <f>IF(ISERROR(VLOOKUP($D178,'2.사회적인구 행정구역별 집계'!$C$6:$M$73,2,FALSE)),0,(VLOOKUP($D178,'2.사회적인구 행정구역별 집계'!$C$6:$M$73,11,FALSE)-VLOOKUP($D178,'2.사회적인구 행정구역별 집계'!$C$6:$M$73,6,FALSE)))</f>
        <v>0</v>
      </c>
      <c r="T178" s="160">
        <f t="shared" si="29"/>
        <v>216</v>
      </c>
      <c r="U178" s="160">
        <f t="shared" si="30"/>
        <v>213</v>
      </c>
      <c r="V178" s="160">
        <f t="shared" si="31"/>
        <v>211</v>
      </c>
      <c r="W178" s="160">
        <f t="shared" si="32"/>
        <v>216</v>
      </c>
      <c r="X178" s="160">
        <f t="shared" si="33"/>
        <v>220</v>
      </c>
    </row>
    <row r="179" spans="1:24" ht="15.95" customHeight="1">
      <c r="A179" s="282"/>
      <c r="B179" s="230"/>
      <c r="C179" s="103" t="s">
        <v>1108</v>
      </c>
      <c r="D179" s="105" t="s">
        <v>196</v>
      </c>
      <c r="E179" s="160">
        <f>VLOOKUP($D179,'[7]급수계통별장래인구(출x)'!$C$5:$I$491,2,FALSE)</f>
        <v>160</v>
      </c>
      <c r="F179" s="160">
        <f>VLOOKUP($D179,'[7]급수계통별장래인구(출x)'!$C$5:$I$491,4,FALSE)</f>
        <v>162</v>
      </c>
      <c r="G179" s="160">
        <f>VLOOKUP($D179,'[7]급수계통별장래인구(출x)'!$C$5:$I$491,5,FALSE)</f>
        <v>165</v>
      </c>
      <c r="H179" s="160">
        <f>VLOOKUP($D179,'[7]급수계통별장래인구(출x)'!$C$5:$I$491,6,FALSE)</f>
        <v>169</v>
      </c>
      <c r="I179" s="160">
        <f>VLOOKUP($D179,'[7]급수계통별장래인구(출x)'!$C$5:$I$491,7,FALSE)</f>
        <v>172</v>
      </c>
      <c r="J179" s="114">
        <f>ROUND(O$5*'[7]급수계통별장래인구(출x)'!$E177,0)</f>
        <v>0</v>
      </c>
      <c r="K179" s="114">
        <f>ROUND(P$5*'[7]급수계통별장래인구(출x)'!$E177,0)</f>
        <v>4</v>
      </c>
      <c r="L179" s="114">
        <f>ROUND(Q$5*'[7]급수계통별장래인구(출x)'!$E177,0)</f>
        <v>9</v>
      </c>
      <c r="M179" s="114">
        <f>ROUND(R$5*'[7]급수계통별장래인구(출x)'!$E177,0)</f>
        <v>9</v>
      </c>
      <c r="N179" s="114">
        <f>ROUND(S$5*'[7]급수계통별장래인구(출x)'!$E177,0)</f>
        <v>9</v>
      </c>
      <c r="O179" s="114">
        <f>IF(ISERROR((VLOOKUP($D179,'2.사회적인구 행정구역별 집계'!$C$6:$M$73,7,FALSE)-VLOOKUP($D179,'2.사회적인구 행정구역별 집계'!$C$6:$M$73,2,FALSE))),0,(VLOOKUP($D179,'2.사회적인구 행정구역별 집계'!$C$6:$M$73,7,FALSE)-VLOOKUP($D179,'2.사회적인구 행정구역별 집계'!$C$6:$M$73,2,FALSE)))</f>
        <v>0</v>
      </c>
      <c r="P179" s="114">
        <f>IF(ISERROR(VLOOKUP($D179,'2.사회적인구 행정구역별 집계'!$C$6:$M$73,2,FALSE)),0,(VLOOKUP($D179,'2.사회적인구 행정구역별 집계'!$C$6:$M$73,8,FALSE)-VLOOKUP($D179,'2.사회적인구 행정구역별 집계'!$C$6:$M$73,3,FALSE)))</f>
        <v>0</v>
      </c>
      <c r="Q179" s="114">
        <f>IF(ISERROR(VLOOKUP($D179,'2.사회적인구 행정구역별 집계'!$C$6:$M$73,2,FALSE)),0,(VLOOKUP($D179,'2.사회적인구 행정구역별 집계'!$C$6:$M$73,9,FALSE)-VLOOKUP($D179,'2.사회적인구 행정구역별 집계'!$C$6:$M$73,4,FALSE)))</f>
        <v>0</v>
      </c>
      <c r="R179" s="114">
        <f>IF(ISERROR(VLOOKUP($D179,'2.사회적인구 행정구역별 집계'!$C$6:$M$73,2,FALSE)),0,(VLOOKUP($D179,'2.사회적인구 행정구역별 집계'!$C$6:$M$73,10,FALSE)-VLOOKUP($D179,'2.사회적인구 행정구역별 집계'!$C$6:$M$73,5,FALSE)))</f>
        <v>0</v>
      </c>
      <c r="S179" s="114">
        <f>IF(ISERROR(VLOOKUP($D179,'2.사회적인구 행정구역별 집계'!$C$6:$M$73,2,FALSE)),0,(VLOOKUP($D179,'2.사회적인구 행정구역별 집계'!$C$6:$M$73,11,FALSE)-VLOOKUP($D179,'2.사회적인구 행정구역별 집계'!$C$6:$M$73,6,FALSE)))</f>
        <v>0</v>
      </c>
      <c r="T179" s="160">
        <f t="shared" si="29"/>
        <v>160</v>
      </c>
      <c r="U179" s="160">
        <f t="shared" si="30"/>
        <v>158</v>
      </c>
      <c r="V179" s="160">
        <f t="shared" si="31"/>
        <v>156</v>
      </c>
      <c r="W179" s="160">
        <f t="shared" si="32"/>
        <v>160</v>
      </c>
      <c r="X179" s="160">
        <f t="shared" si="33"/>
        <v>163</v>
      </c>
    </row>
    <row r="180" spans="1:24" ht="15.95" customHeight="1">
      <c r="A180" s="282"/>
      <c r="B180" s="230"/>
      <c r="C180" s="103" t="s">
        <v>1108</v>
      </c>
      <c r="D180" s="105" t="s">
        <v>197</v>
      </c>
      <c r="E180" s="160">
        <f>VLOOKUP($D180,'[7]급수계통별장래인구(출x)'!$C$5:$I$491,2,FALSE)</f>
        <v>808</v>
      </c>
      <c r="F180" s="160">
        <f>VLOOKUP($D180,'[7]급수계통별장래인구(출x)'!$C$5:$I$491,4,FALSE)</f>
        <v>817</v>
      </c>
      <c r="G180" s="160">
        <f>VLOOKUP($D180,'[7]급수계통별장래인구(출x)'!$C$5:$I$491,5,FALSE)</f>
        <v>835</v>
      </c>
      <c r="H180" s="160">
        <f>VLOOKUP($D180,'[7]급수계통별장래인구(출x)'!$C$5:$I$491,6,FALSE)</f>
        <v>853</v>
      </c>
      <c r="I180" s="160">
        <f>VLOOKUP($D180,'[7]급수계통별장래인구(출x)'!$C$5:$I$491,7,FALSE)</f>
        <v>868</v>
      </c>
      <c r="J180" s="114">
        <f>ROUND(O$5*'[7]급수계통별장래인구(출x)'!$E178,0)</f>
        <v>0</v>
      </c>
      <c r="K180" s="114">
        <f>ROUND(P$5*'[7]급수계통별장래인구(출x)'!$E178,0)</f>
        <v>21</v>
      </c>
      <c r="L180" s="114">
        <f>ROUND(Q$5*'[7]급수계통별장래인구(출x)'!$E178,0)</f>
        <v>46</v>
      </c>
      <c r="M180" s="114">
        <f>ROUND(R$5*'[7]급수계통별장래인구(출x)'!$E178,0)</f>
        <v>46</v>
      </c>
      <c r="N180" s="114">
        <f>ROUND(S$5*'[7]급수계통별장래인구(출x)'!$E178,0)</f>
        <v>46</v>
      </c>
      <c r="O180" s="114">
        <f>IF(ISERROR((VLOOKUP($D180,'2.사회적인구 행정구역별 집계'!$C$6:$M$73,7,FALSE)-VLOOKUP($D180,'2.사회적인구 행정구역별 집계'!$C$6:$M$73,2,FALSE))),0,(VLOOKUP($D180,'2.사회적인구 행정구역별 집계'!$C$6:$M$73,7,FALSE)-VLOOKUP($D180,'2.사회적인구 행정구역별 집계'!$C$6:$M$73,2,FALSE)))</f>
        <v>0</v>
      </c>
      <c r="P180" s="114">
        <f>IF(ISERROR(VLOOKUP($D180,'2.사회적인구 행정구역별 집계'!$C$6:$M$73,2,FALSE)),0,(VLOOKUP($D180,'2.사회적인구 행정구역별 집계'!$C$6:$M$73,8,FALSE)-VLOOKUP($D180,'2.사회적인구 행정구역별 집계'!$C$6:$M$73,3,FALSE)))</f>
        <v>0</v>
      </c>
      <c r="Q180" s="114">
        <f>IF(ISERROR(VLOOKUP($D180,'2.사회적인구 행정구역별 집계'!$C$6:$M$73,2,FALSE)),0,(VLOOKUP($D180,'2.사회적인구 행정구역별 집계'!$C$6:$M$73,9,FALSE)-VLOOKUP($D180,'2.사회적인구 행정구역별 집계'!$C$6:$M$73,4,FALSE)))</f>
        <v>0</v>
      </c>
      <c r="R180" s="114">
        <f>IF(ISERROR(VLOOKUP($D180,'2.사회적인구 행정구역별 집계'!$C$6:$M$73,2,FALSE)),0,(VLOOKUP($D180,'2.사회적인구 행정구역별 집계'!$C$6:$M$73,10,FALSE)-VLOOKUP($D180,'2.사회적인구 행정구역별 집계'!$C$6:$M$73,5,FALSE)))</f>
        <v>0</v>
      </c>
      <c r="S180" s="114">
        <f>IF(ISERROR(VLOOKUP($D180,'2.사회적인구 행정구역별 집계'!$C$6:$M$73,2,FALSE)),0,(VLOOKUP($D180,'2.사회적인구 행정구역별 집계'!$C$6:$M$73,11,FALSE)-VLOOKUP($D180,'2.사회적인구 행정구역별 집계'!$C$6:$M$73,6,FALSE)))</f>
        <v>0</v>
      </c>
      <c r="T180" s="160">
        <f t="shared" si="29"/>
        <v>808</v>
      </c>
      <c r="U180" s="160">
        <f t="shared" si="30"/>
        <v>796</v>
      </c>
      <c r="V180" s="160">
        <f t="shared" si="31"/>
        <v>789</v>
      </c>
      <c r="W180" s="160">
        <f t="shared" si="32"/>
        <v>807</v>
      </c>
      <c r="X180" s="160">
        <f t="shared" si="33"/>
        <v>822</v>
      </c>
    </row>
    <row r="181" spans="1:24" ht="15.95" customHeight="1">
      <c r="A181" s="282"/>
      <c r="B181" s="230"/>
      <c r="C181" s="103" t="s">
        <v>1108</v>
      </c>
      <c r="D181" s="105" t="s">
        <v>198</v>
      </c>
      <c r="E181" s="160">
        <f>VLOOKUP($D181,'[7]급수계통별장래인구(출x)'!$C$5:$I$491,2,FALSE)</f>
        <v>994</v>
      </c>
      <c r="F181" s="160">
        <f>VLOOKUP($D181,'[7]급수계통별장래인구(출x)'!$C$5:$I$491,4,FALSE)</f>
        <v>1006</v>
      </c>
      <c r="G181" s="160">
        <f>VLOOKUP($D181,'[7]급수계통별장래인구(출x)'!$C$5:$I$491,5,FALSE)</f>
        <v>1027</v>
      </c>
      <c r="H181" s="160">
        <f>VLOOKUP($D181,'[7]급수계통별장래인구(출x)'!$C$5:$I$491,6,FALSE)</f>
        <v>1050</v>
      </c>
      <c r="I181" s="160">
        <f>VLOOKUP($D181,'[7]급수계통별장래인구(출x)'!$C$5:$I$491,7,FALSE)</f>
        <v>1068</v>
      </c>
      <c r="J181" s="114">
        <f>ROUND(O$5*'[7]급수계통별장래인구(출x)'!$E179,0)</f>
        <v>0</v>
      </c>
      <c r="K181" s="114">
        <f>ROUND(P$5*'[7]급수계통별장래인구(출x)'!$E179,0)</f>
        <v>26</v>
      </c>
      <c r="L181" s="114">
        <f>ROUND(Q$5*'[7]급수계통별장래인구(출x)'!$E179,0)</f>
        <v>57</v>
      </c>
      <c r="M181" s="114">
        <f>ROUND(R$5*'[7]급수계통별장래인구(출x)'!$E179,0)</f>
        <v>57</v>
      </c>
      <c r="N181" s="114">
        <f>ROUND(S$5*'[7]급수계통별장래인구(출x)'!$E179,0)</f>
        <v>57</v>
      </c>
      <c r="O181" s="114">
        <f>IF(ISERROR((VLOOKUP($D181,'2.사회적인구 행정구역별 집계'!$C$6:$M$73,7,FALSE)-VLOOKUP($D181,'2.사회적인구 행정구역별 집계'!$C$6:$M$73,2,FALSE))),0,(VLOOKUP($D181,'2.사회적인구 행정구역별 집계'!$C$6:$M$73,7,FALSE)-VLOOKUP($D181,'2.사회적인구 행정구역별 집계'!$C$6:$M$73,2,FALSE)))</f>
        <v>0</v>
      </c>
      <c r="P181" s="114">
        <f>IF(ISERROR(VLOOKUP($D181,'2.사회적인구 행정구역별 집계'!$C$6:$M$73,2,FALSE)),0,(VLOOKUP($D181,'2.사회적인구 행정구역별 집계'!$C$6:$M$73,8,FALSE)-VLOOKUP($D181,'2.사회적인구 행정구역별 집계'!$C$6:$M$73,3,FALSE)))</f>
        <v>0</v>
      </c>
      <c r="Q181" s="114">
        <f>IF(ISERROR(VLOOKUP($D181,'2.사회적인구 행정구역별 집계'!$C$6:$M$73,2,FALSE)),0,(VLOOKUP($D181,'2.사회적인구 행정구역별 집계'!$C$6:$M$73,9,FALSE)-VLOOKUP($D181,'2.사회적인구 행정구역별 집계'!$C$6:$M$73,4,FALSE)))</f>
        <v>0</v>
      </c>
      <c r="R181" s="114">
        <f>IF(ISERROR(VLOOKUP($D181,'2.사회적인구 행정구역별 집계'!$C$6:$M$73,2,FALSE)),0,(VLOOKUP($D181,'2.사회적인구 행정구역별 집계'!$C$6:$M$73,10,FALSE)-VLOOKUP($D181,'2.사회적인구 행정구역별 집계'!$C$6:$M$73,5,FALSE)))</f>
        <v>0</v>
      </c>
      <c r="S181" s="114">
        <f>IF(ISERROR(VLOOKUP($D181,'2.사회적인구 행정구역별 집계'!$C$6:$M$73,2,FALSE)),0,(VLOOKUP($D181,'2.사회적인구 행정구역별 집계'!$C$6:$M$73,11,FALSE)-VLOOKUP($D181,'2.사회적인구 행정구역별 집계'!$C$6:$M$73,6,FALSE)))</f>
        <v>0</v>
      </c>
      <c r="T181" s="160">
        <f t="shared" si="29"/>
        <v>994</v>
      </c>
      <c r="U181" s="160">
        <f t="shared" si="30"/>
        <v>980</v>
      </c>
      <c r="V181" s="160">
        <f t="shared" si="31"/>
        <v>970</v>
      </c>
      <c r="W181" s="160">
        <f t="shared" si="32"/>
        <v>993</v>
      </c>
      <c r="X181" s="160">
        <f t="shared" si="33"/>
        <v>1011</v>
      </c>
    </row>
    <row r="182" spans="1:24" ht="15.95" customHeight="1">
      <c r="A182" s="282"/>
      <c r="B182" s="230"/>
      <c r="C182" s="103" t="s">
        <v>1108</v>
      </c>
      <c r="D182" s="105" t="s">
        <v>199</v>
      </c>
      <c r="E182" s="160">
        <f>VLOOKUP($D182,'[7]급수계통별장래인구(출x)'!$C$5:$I$491,2,FALSE)</f>
        <v>1765</v>
      </c>
      <c r="F182" s="160">
        <f>VLOOKUP($D182,'[7]급수계통별장래인구(출x)'!$C$5:$I$491,4,FALSE)</f>
        <v>1786</v>
      </c>
      <c r="G182" s="160">
        <f>VLOOKUP($D182,'[7]급수계통별장래인구(출x)'!$C$5:$I$491,5,FALSE)</f>
        <v>1823</v>
      </c>
      <c r="H182" s="160">
        <f>VLOOKUP($D182,'[7]급수계통별장래인구(출x)'!$C$5:$I$491,6,FALSE)</f>
        <v>1864</v>
      </c>
      <c r="I182" s="160">
        <f>VLOOKUP($D182,'[7]급수계통별장래인구(출x)'!$C$5:$I$491,7,FALSE)</f>
        <v>1896</v>
      </c>
      <c r="J182" s="114">
        <f>ROUND(O$5*'[7]급수계통별장래인구(출x)'!$E180,0)</f>
        <v>0</v>
      </c>
      <c r="K182" s="114">
        <f>ROUND(P$5*'[7]급수계통별장래인구(출x)'!$E180,0)</f>
        <v>45</v>
      </c>
      <c r="L182" s="114">
        <f>ROUND(Q$5*'[7]급수계통별장래인구(출x)'!$E180,0)</f>
        <v>101</v>
      </c>
      <c r="M182" s="114">
        <f>ROUND(R$5*'[7]급수계통별장래인구(출x)'!$E180,0)</f>
        <v>101</v>
      </c>
      <c r="N182" s="114">
        <f>ROUND(S$5*'[7]급수계통별장래인구(출x)'!$E180,0)</f>
        <v>101</v>
      </c>
      <c r="O182" s="114">
        <f>IF(ISERROR((VLOOKUP($D182,'2.사회적인구 행정구역별 집계'!$C$6:$M$73,7,FALSE)-VLOOKUP($D182,'2.사회적인구 행정구역별 집계'!$C$6:$M$73,2,FALSE))),0,(VLOOKUP($D182,'2.사회적인구 행정구역별 집계'!$C$6:$M$73,7,FALSE)-VLOOKUP($D182,'2.사회적인구 행정구역별 집계'!$C$6:$M$73,2,FALSE)))</f>
        <v>0</v>
      </c>
      <c r="P182" s="114">
        <f>IF(ISERROR(VLOOKUP($D182,'2.사회적인구 행정구역별 집계'!$C$6:$M$73,2,FALSE)),0,(VLOOKUP($D182,'2.사회적인구 행정구역별 집계'!$C$6:$M$73,8,FALSE)-VLOOKUP($D182,'2.사회적인구 행정구역별 집계'!$C$6:$M$73,3,FALSE)))</f>
        <v>0</v>
      </c>
      <c r="Q182" s="114">
        <f>IF(ISERROR(VLOOKUP($D182,'2.사회적인구 행정구역별 집계'!$C$6:$M$73,2,FALSE)),0,(VLOOKUP($D182,'2.사회적인구 행정구역별 집계'!$C$6:$M$73,9,FALSE)-VLOOKUP($D182,'2.사회적인구 행정구역별 집계'!$C$6:$M$73,4,FALSE)))</f>
        <v>0</v>
      </c>
      <c r="R182" s="114">
        <f>IF(ISERROR(VLOOKUP($D182,'2.사회적인구 행정구역별 집계'!$C$6:$M$73,2,FALSE)),0,(VLOOKUP($D182,'2.사회적인구 행정구역별 집계'!$C$6:$M$73,10,FALSE)-VLOOKUP($D182,'2.사회적인구 행정구역별 집계'!$C$6:$M$73,5,FALSE)))</f>
        <v>0</v>
      </c>
      <c r="S182" s="114">
        <f>IF(ISERROR(VLOOKUP($D182,'2.사회적인구 행정구역별 집계'!$C$6:$M$73,2,FALSE)),0,(VLOOKUP($D182,'2.사회적인구 행정구역별 집계'!$C$6:$M$73,11,FALSE)-VLOOKUP($D182,'2.사회적인구 행정구역별 집계'!$C$6:$M$73,6,FALSE)))</f>
        <v>0</v>
      </c>
      <c r="T182" s="160">
        <f t="shared" si="29"/>
        <v>1765</v>
      </c>
      <c r="U182" s="160">
        <f t="shared" si="30"/>
        <v>1741</v>
      </c>
      <c r="V182" s="160">
        <f t="shared" si="31"/>
        <v>1722</v>
      </c>
      <c r="W182" s="160">
        <f t="shared" si="32"/>
        <v>1763</v>
      </c>
      <c r="X182" s="160">
        <f t="shared" si="33"/>
        <v>1795</v>
      </c>
    </row>
    <row r="183" spans="1:24" ht="15.95" customHeight="1">
      <c r="A183" s="282"/>
      <c r="B183" s="230"/>
      <c r="C183" s="103" t="s">
        <v>1109</v>
      </c>
      <c r="D183" s="105" t="s">
        <v>203</v>
      </c>
      <c r="E183" s="160">
        <f>VLOOKUP($D183,'[7]급수계통별장래인구(출x)'!$C$5:$I$491,2,FALSE)</f>
        <v>147</v>
      </c>
      <c r="F183" s="160">
        <f>VLOOKUP($D183,'[7]급수계통별장래인구(출x)'!$C$5:$I$491,4,FALSE)</f>
        <v>149</v>
      </c>
      <c r="G183" s="160">
        <f>VLOOKUP($D183,'[7]급수계통별장래인구(출x)'!$C$5:$I$491,5,FALSE)</f>
        <v>152</v>
      </c>
      <c r="H183" s="160">
        <f>VLOOKUP($D183,'[7]급수계통별장래인구(출x)'!$C$5:$I$491,6,FALSE)</f>
        <v>155</v>
      </c>
      <c r="I183" s="160">
        <f>VLOOKUP($D183,'[7]급수계통별장래인구(출x)'!$C$5:$I$491,7,FALSE)</f>
        <v>158</v>
      </c>
      <c r="J183" s="114">
        <f>ROUND(O$5*'[7]급수계통별장래인구(출x)'!$E181,0)</f>
        <v>0</v>
      </c>
      <c r="K183" s="114">
        <f>ROUND(P$5*'[7]급수계통별장래인구(출x)'!$E181,0)</f>
        <v>4</v>
      </c>
      <c r="L183" s="114">
        <f>ROUND(Q$5*'[7]급수계통별장래인구(출x)'!$E181,0)</f>
        <v>8</v>
      </c>
      <c r="M183" s="114">
        <f>ROUND(R$5*'[7]급수계통별장래인구(출x)'!$E181,0)</f>
        <v>8</v>
      </c>
      <c r="N183" s="114">
        <f>ROUND(S$5*'[7]급수계통별장래인구(출x)'!$E181,0)</f>
        <v>8</v>
      </c>
      <c r="O183" s="114">
        <f>IF(ISERROR((VLOOKUP($D183,'2.사회적인구 행정구역별 집계'!$C$6:$M$73,7,FALSE)-VLOOKUP($D183,'2.사회적인구 행정구역별 집계'!$C$6:$M$73,2,FALSE))),0,(VLOOKUP($D183,'2.사회적인구 행정구역별 집계'!$C$6:$M$73,7,FALSE)-VLOOKUP($D183,'2.사회적인구 행정구역별 집계'!$C$6:$M$73,2,FALSE)))</f>
        <v>0</v>
      </c>
      <c r="P183" s="114">
        <f>IF(ISERROR(VLOOKUP($D183,'2.사회적인구 행정구역별 집계'!$C$6:$M$73,2,FALSE)),0,(VLOOKUP($D183,'2.사회적인구 행정구역별 집계'!$C$6:$M$73,8,FALSE)-VLOOKUP($D183,'2.사회적인구 행정구역별 집계'!$C$6:$M$73,3,FALSE)))</f>
        <v>0</v>
      </c>
      <c r="Q183" s="114">
        <f>IF(ISERROR(VLOOKUP($D183,'2.사회적인구 행정구역별 집계'!$C$6:$M$73,2,FALSE)),0,(VLOOKUP($D183,'2.사회적인구 행정구역별 집계'!$C$6:$M$73,9,FALSE)-VLOOKUP($D183,'2.사회적인구 행정구역별 집계'!$C$6:$M$73,4,FALSE)))</f>
        <v>0</v>
      </c>
      <c r="R183" s="114">
        <f>IF(ISERROR(VLOOKUP($D183,'2.사회적인구 행정구역별 집계'!$C$6:$M$73,2,FALSE)),0,(VLOOKUP($D183,'2.사회적인구 행정구역별 집계'!$C$6:$M$73,10,FALSE)-VLOOKUP($D183,'2.사회적인구 행정구역별 집계'!$C$6:$M$73,5,FALSE)))</f>
        <v>0</v>
      </c>
      <c r="S183" s="114">
        <f>IF(ISERROR(VLOOKUP($D183,'2.사회적인구 행정구역별 집계'!$C$6:$M$73,2,FALSE)),0,(VLOOKUP($D183,'2.사회적인구 행정구역별 집계'!$C$6:$M$73,11,FALSE)-VLOOKUP($D183,'2.사회적인구 행정구역별 집계'!$C$6:$M$73,6,FALSE)))</f>
        <v>0</v>
      </c>
      <c r="T183" s="160">
        <f t="shared" si="29"/>
        <v>147</v>
      </c>
      <c r="U183" s="160">
        <f t="shared" si="30"/>
        <v>145</v>
      </c>
      <c r="V183" s="160">
        <f t="shared" si="31"/>
        <v>144</v>
      </c>
      <c r="W183" s="160">
        <f t="shared" si="32"/>
        <v>147</v>
      </c>
      <c r="X183" s="160">
        <f t="shared" si="33"/>
        <v>150</v>
      </c>
    </row>
    <row r="184" spans="1:24" ht="15.95" customHeight="1">
      <c r="A184" s="282"/>
      <c r="B184" s="230"/>
      <c r="C184" s="103" t="s">
        <v>1109</v>
      </c>
      <c r="D184" s="105" t="s">
        <v>204</v>
      </c>
      <c r="E184" s="160">
        <f>VLOOKUP($D184,'[7]급수계통별장래인구(출x)'!$C$5:$I$491,2,FALSE)</f>
        <v>103</v>
      </c>
      <c r="F184" s="160">
        <f>VLOOKUP($D184,'[7]급수계통별장래인구(출x)'!$C$5:$I$491,4,FALSE)</f>
        <v>104</v>
      </c>
      <c r="G184" s="160">
        <f>VLOOKUP($D184,'[7]급수계통별장래인구(출x)'!$C$5:$I$491,5,FALSE)</f>
        <v>106</v>
      </c>
      <c r="H184" s="160">
        <f>VLOOKUP($D184,'[7]급수계통별장래인구(출x)'!$C$5:$I$491,6,FALSE)</f>
        <v>109</v>
      </c>
      <c r="I184" s="160">
        <f>VLOOKUP($D184,'[7]급수계통별장래인구(출x)'!$C$5:$I$491,7,FALSE)</f>
        <v>111</v>
      </c>
      <c r="J184" s="114">
        <f>ROUND(O$5*'[7]급수계통별장래인구(출x)'!$E182,0)</f>
        <v>0</v>
      </c>
      <c r="K184" s="114">
        <f>ROUND(P$5*'[7]급수계통별장래인구(출x)'!$E182,0)</f>
        <v>3</v>
      </c>
      <c r="L184" s="114">
        <f>ROUND(Q$5*'[7]급수계통별장래인구(출x)'!$E182,0)</f>
        <v>6</v>
      </c>
      <c r="M184" s="114">
        <f>ROUND(R$5*'[7]급수계통별장래인구(출x)'!$E182,0)</f>
        <v>6</v>
      </c>
      <c r="N184" s="114">
        <f>ROUND(S$5*'[7]급수계통별장래인구(출x)'!$E182,0)</f>
        <v>6</v>
      </c>
      <c r="O184" s="114">
        <f>IF(ISERROR((VLOOKUP($D184,'2.사회적인구 행정구역별 집계'!$C$6:$M$73,7,FALSE)-VLOOKUP($D184,'2.사회적인구 행정구역별 집계'!$C$6:$M$73,2,FALSE))),0,(VLOOKUP($D184,'2.사회적인구 행정구역별 집계'!$C$6:$M$73,7,FALSE)-VLOOKUP($D184,'2.사회적인구 행정구역별 집계'!$C$6:$M$73,2,FALSE)))</f>
        <v>0</v>
      </c>
      <c r="P184" s="114">
        <f>IF(ISERROR(VLOOKUP($D184,'2.사회적인구 행정구역별 집계'!$C$6:$M$73,2,FALSE)),0,(VLOOKUP($D184,'2.사회적인구 행정구역별 집계'!$C$6:$M$73,8,FALSE)-VLOOKUP($D184,'2.사회적인구 행정구역별 집계'!$C$6:$M$73,3,FALSE)))</f>
        <v>0</v>
      </c>
      <c r="Q184" s="114">
        <f>IF(ISERROR(VLOOKUP($D184,'2.사회적인구 행정구역별 집계'!$C$6:$M$73,2,FALSE)),0,(VLOOKUP($D184,'2.사회적인구 행정구역별 집계'!$C$6:$M$73,9,FALSE)-VLOOKUP($D184,'2.사회적인구 행정구역별 집계'!$C$6:$M$73,4,FALSE)))</f>
        <v>0</v>
      </c>
      <c r="R184" s="114">
        <f>IF(ISERROR(VLOOKUP($D184,'2.사회적인구 행정구역별 집계'!$C$6:$M$73,2,FALSE)),0,(VLOOKUP($D184,'2.사회적인구 행정구역별 집계'!$C$6:$M$73,10,FALSE)-VLOOKUP($D184,'2.사회적인구 행정구역별 집계'!$C$6:$M$73,5,FALSE)))</f>
        <v>0</v>
      </c>
      <c r="S184" s="114">
        <f>IF(ISERROR(VLOOKUP($D184,'2.사회적인구 행정구역별 집계'!$C$6:$M$73,2,FALSE)),0,(VLOOKUP($D184,'2.사회적인구 행정구역별 집계'!$C$6:$M$73,11,FALSE)-VLOOKUP($D184,'2.사회적인구 행정구역별 집계'!$C$6:$M$73,6,FALSE)))</f>
        <v>0</v>
      </c>
      <c r="T184" s="160">
        <f t="shared" si="29"/>
        <v>103</v>
      </c>
      <c r="U184" s="160">
        <f t="shared" si="30"/>
        <v>101</v>
      </c>
      <c r="V184" s="160">
        <f t="shared" si="31"/>
        <v>100</v>
      </c>
      <c r="W184" s="160">
        <f t="shared" si="32"/>
        <v>103</v>
      </c>
      <c r="X184" s="160">
        <f t="shared" si="33"/>
        <v>105</v>
      </c>
    </row>
    <row r="185" spans="1:24" ht="15.95" customHeight="1">
      <c r="A185" s="282"/>
      <c r="B185" s="230"/>
      <c r="C185" s="103" t="s">
        <v>1109</v>
      </c>
      <c r="D185" s="105" t="s">
        <v>205</v>
      </c>
      <c r="E185" s="160">
        <f>VLOOKUP($D185,'[7]급수계통별장래인구(출x)'!$C$5:$I$491,2,FALSE)</f>
        <v>199</v>
      </c>
      <c r="F185" s="160">
        <f>VLOOKUP($D185,'[7]급수계통별장래인구(출x)'!$C$5:$I$491,4,FALSE)</f>
        <v>201</v>
      </c>
      <c r="G185" s="160">
        <f>VLOOKUP($D185,'[7]급수계통별장래인구(출x)'!$C$5:$I$491,5,FALSE)</f>
        <v>206</v>
      </c>
      <c r="H185" s="160">
        <f>VLOOKUP($D185,'[7]급수계통별장래인구(출x)'!$C$5:$I$491,6,FALSE)</f>
        <v>210</v>
      </c>
      <c r="I185" s="160">
        <f>VLOOKUP($D185,'[7]급수계통별장래인구(출x)'!$C$5:$I$491,7,FALSE)</f>
        <v>214</v>
      </c>
      <c r="J185" s="114">
        <f>ROUND(O$5*'[7]급수계통별장래인구(출x)'!$E183,0)</f>
        <v>0</v>
      </c>
      <c r="K185" s="114">
        <f>ROUND(P$5*'[7]급수계통별장래인구(출x)'!$E183,0)</f>
        <v>5</v>
      </c>
      <c r="L185" s="114">
        <f>ROUND(Q$5*'[7]급수계통별장래인구(출x)'!$E183,0)</f>
        <v>11</v>
      </c>
      <c r="M185" s="114">
        <f>ROUND(R$5*'[7]급수계통별장래인구(출x)'!$E183,0)</f>
        <v>11</v>
      </c>
      <c r="N185" s="114">
        <f>ROUND(S$5*'[7]급수계통별장래인구(출x)'!$E183,0)</f>
        <v>11</v>
      </c>
      <c r="O185" s="114">
        <f>IF(ISERROR((VLOOKUP($D185,'2.사회적인구 행정구역별 집계'!$C$6:$M$73,7,FALSE)-VLOOKUP($D185,'2.사회적인구 행정구역별 집계'!$C$6:$M$73,2,FALSE))),0,(VLOOKUP($D185,'2.사회적인구 행정구역별 집계'!$C$6:$M$73,7,FALSE)-VLOOKUP($D185,'2.사회적인구 행정구역별 집계'!$C$6:$M$73,2,FALSE)))</f>
        <v>0</v>
      </c>
      <c r="P185" s="114">
        <f>IF(ISERROR(VLOOKUP($D185,'2.사회적인구 행정구역별 집계'!$C$6:$M$73,2,FALSE)),0,(VLOOKUP($D185,'2.사회적인구 행정구역별 집계'!$C$6:$M$73,8,FALSE)-VLOOKUP($D185,'2.사회적인구 행정구역별 집계'!$C$6:$M$73,3,FALSE)))</f>
        <v>0</v>
      </c>
      <c r="Q185" s="114">
        <f>IF(ISERROR(VLOOKUP($D185,'2.사회적인구 행정구역별 집계'!$C$6:$M$73,2,FALSE)),0,(VLOOKUP($D185,'2.사회적인구 행정구역별 집계'!$C$6:$M$73,9,FALSE)-VLOOKUP($D185,'2.사회적인구 행정구역별 집계'!$C$6:$M$73,4,FALSE)))</f>
        <v>0</v>
      </c>
      <c r="R185" s="114">
        <f>IF(ISERROR(VLOOKUP($D185,'2.사회적인구 행정구역별 집계'!$C$6:$M$73,2,FALSE)),0,(VLOOKUP($D185,'2.사회적인구 행정구역별 집계'!$C$6:$M$73,10,FALSE)-VLOOKUP($D185,'2.사회적인구 행정구역별 집계'!$C$6:$M$73,5,FALSE)))</f>
        <v>0</v>
      </c>
      <c r="S185" s="114">
        <f>IF(ISERROR(VLOOKUP($D185,'2.사회적인구 행정구역별 집계'!$C$6:$M$73,2,FALSE)),0,(VLOOKUP($D185,'2.사회적인구 행정구역별 집계'!$C$6:$M$73,11,FALSE)-VLOOKUP($D185,'2.사회적인구 행정구역별 집계'!$C$6:$M$73,6,FALSE)))</f>
        <v>0</v>
      </c>
      <c r="T185" s="160">
        <f t="shared" si="29"/>
        <v>199</v>
      </c>
      <c r="U185" s="160">
        <f t="shared" si="30"/>
        <v>196</v>
      </c>
      <c r="V185" s="160">
        <f t="shared" si="31"/>
        <v>195</v>
      </c>
      <c r="W185" s="160">
        <f t="shared" si="32"/>
        <v>199</v>
      </c>
      <c r="X185" s="160">
        <f t="shared" si="33"/>
        <v>203</v>
      </c>
    </row>
    <row r="186" spans="1:24" ht="15.95" customHeight="1">
      <c r="A186" s="282"/>
      <c r="B186" s="230"/>
      <c r="C186" s="103" t="s">
        <v>1109</v>
      </c>
      <c r="D186" s="105" t="s">
        <v>206</v>
      </c>
      <c r="E186" s="160">
        <f>VLOOKUP($D186,'[7]급수계통별장래인구(출x)'!$C$5:$I$491,2,FALSE)</f>
        <v>153</v>
      </c>
      <c r="F186" s="160">
        <f>VLOOKUP($D186,'[7]급수계통별장래인구(출x)'!$C$5:$I$491,4,FALSE)</f>
        <v>155</v>
      </c>
      <c r="G186" s="160">
        <f>VLOOKUP($D186,'[7]급수계통별장래인구(출x)'!$C$5:$I$491,5,FALSE)</f>
        <v>158</v>
      </c>
      <c r="H186" s="160">
        <f>VLOOKUP($D186,'[7]급수계통별장래인구(출x)'!$C$5:$I$491,6,FALSE)</f>
        <v>162</v>
      </c>
      <c r="I186" s="160">
        <f>VLOOKUP($D186,'[7]급수계통별장래인구(출x)'!$C$5:$I$491,7,FALSE)</f>
        <v>164</v>
      </c>
      <c r="J186" s="114">
        <f>ROUND(O$5*'[7]급수계통별장래인구(출x)'!$E184,0)</f>
        <v>0</v>
      </c>
      <c r="K186" s="114">
        <f>ROUND(P$5*'[7]급수계통별장래인구(출x)'!$E184,0)</f>
        <v>4</v>
      </c>
      <c r="L186" s="114">
        <f>ROUND(Q$5*'[7]급수계통별장래인구(출x)'!$E184,0)</f>
        <v>9</v>
      </c>
      <c r="M186" s="114">
        <f>ROUND(R$5*'[7]급수계통별장래인구(출x)'!$E184,0)</f>
        <v>9</v>
      </c>
      <c r="N186" s="114">
        <f>ROUND(S$5*'[7]급수계통별장래인구(출x)'!$E184,0)</f>
        <v>9</v>
      </c>
      <c r="O186" s="114">
        <f>IF(ISERROR((VLOOKUP($D186,'2.사회적인구 행정구역별 집계'!$C$6:$M$73,7,FALSE)-VLOOKUP($D186,'2.사회적인구 행정구역별 집계'!$C$6:$M$73,2,FALSE))),0,(VLOOKUP($D186,'2.사회적인구 행정구역별 집계'!$C$6:$M$73,7,FALSE)-VLOOKUP($D186,'2.사회적인구 행정구역별 집계'!$C$6:$M$73,2,FALSE)))</f>
        <v>0</v>
      </c>
      <c r="P186" s="114">
        <f>IF(ISERROR(VLOOKUP($D186,'2.사회적인구 행정구역별 집계'!$C$6:$M$73,2,FALSE)),0,(VLOOKUP($D186,'2.사회적인구 행정구역별 집계'!$C$6:$M$73,8,FALSE)-VLOOKUP($D186,'2.사회적인구 행정구역별 집계'!$C$6:$M$73,3,FALSE)))</f>
        <v>0</v>
      </c>
      <c r="Q186" s="114">
        <f>IF(ISERROR(VLOOKUP($D186,'2.사회적인구 행정구역별 집계'!$C$6:$M$73,2,FALSE)),0,(VLOOKUP($D186,'2.사회적인구 행정구역별 집계'!$C$6:$M$73,9,FALSE)-VLOOKUP($D186,'2.사회적인구 행정구역별 집계'!$C$6:$M$73,4,FALSE)))</f>
        <v>0</v>
      </c>
      <c r="R186" s="114">
        <f>IF(ISERROR(VLOOKUP($D186,'2.사회적인구 행정구역별 집계'!$C$6:$M$73,2,FALSE)),0,(VLOOKUP($D186,'2.사회적인구 행정구역별 집계'!$C$6:$M$73,10,FALSE)-VLOOKUP($D186,'2.사회적인구 행정구역별 집계'!$C$6:$M$73,5,FALSE)))</f>
        <v>0</v>
      </c>
      <c r="S186" s="114">
        <f>IF(ISERROR(VLOOKUP($D186,'2.사회적인구 행정구역별 집계'!$C$6:$M$73,2,FALSE)),0,(VLOOKUP($D186,'2.사회적인구 행정구역별 집계'!$C$6:$M$73,11,FALSE)-VLOOKUP($D186,'2.사회적인구 행정구역별 집계'!$C$6:$M$73,6,FALSE)))</f>
        <v>0</v>
      </c>
      <c r="T186" s="160">
        <f t="shared" si="29"/>
        <v>153</v>
      </c>
      <c r="U186" s="160">
        <f t="shared" si="30"/>
        <v>151</v>
      </c>
      <c r="V186" s="160">
        <f t="shared" si="31"/>
        <v>149</v>
      </c>
      <c r="W186" s="160">
        <f t="shared" si="32"/>
        <v>153</v>
      </c>
      <c r="X186" s="160">
        <f t="shared" si="33"/>
        <v>155</v>
      </c>
    </row>
    <row r="187" spans="1:24" ht="15.95" customHeight="1">
      <c r="A187" s="282"/>
      <c r="B187" s="230"/>
      <c r="C187" s="103" t="s">
        <v>1109</v>
      </c>
      <c r="D187" s="105" t="s">
        <v>207</v>
      </c>
      <c r="E187" s="160">
        <f>VLOOKUP($D187,'[7]급수계통별장래인구(출x)'!$C$5:$I$491,2,FALSE)</f>
        <v>67</v>
      </c>
      <c r="F187" s="160">
        <f>VLOOKUP($D187,'[7]급수계통별장래인구(출x)'!$C$5:$I$491,4,FALSE)</f>
        <v>68</v>
      </c>
      <c r="G187" s="160">
        <f>VLOOKUP($D187,'[7]급수계통별장래인구(출x)'!$C$5:$I$491,5,FALSE)</f>
        <v>69</v>
      </c>
      <c r="H187" s="160">
        <f>VLOOKUP($D187,'[7]급수계통별장래인구(출x)'!$C$5:$I$491,6,FALSE)</f>
        <v>71</v>
      </c>
      <c r="I187" s="160">
        <f>VLOOKUP($D187,'[7]급수계통별장래인구(출x)'!$C$5:$I$491,7,FALSE)</f>
        <v>72</v>
      </c>
      <c r="J187" s="114">
        <f>ROUND(O$5*'[7]급수계통별장래인구(출x)'!$E185,0)</f>
        <v>0</v>
      </c>
      <c r="K187" s="114">
        <f>ROUND(P$5*'[7]급수계통별장래인구(출x)'!$E185,0)</f>
        <v>2</v>
      </c>
      <c r="L187" s="114">
        <f>ROUND(Q$5*'[7]급수계통별장래인구(출x)'!$E185,0)</f>
        <v>4</v>
      </c>
      <c r="M187" s="114">
        <f>ROUND(R$5*'[7]급수계통별장래인구(출x)'!$E185,0)</f>
        <v>4</v>
      </c>
      <c r="N187" s="114">
        <f>ROUND(S$5*'[7]급수계통별장래인구(출x)'!$E185,0)</f>
        <v>4</v>
      </c>
      <c r="O187" s="114">
        <f>IF(ISERROR((VLOOKUP($D187,'2.사회적인구 행정구역별 집계'!$C$6:$M$73,7,FALSE)-VLOOKUP($D187,'2.사회적인구 행정구역별 집계'!$C$6:$M$73,2,FALSE))),0,(VLOOKUP($D187,'2.사회적인구 행정구역별 집계'!$C$6:$M$73,7,FALSE)-VLOOKUP($D187,'2.사회적인구 행정구역별 집계'!$C$6:$M$73,2,FALSE)))</f>
        <v>0</v>
      </c>
      <c r="P187" s="114">
        <f>IF(ISERROR(VLOOKUP($D187,'2.사회적인구 행정구역별 집계'!$C$6:$M$73,2,FALSE)),0,(VLOOKUP($D187,'2.사회적인구 행정구역별 집계'!$C$6:$M$73,8,FALSE)-VLOOKUP($D187,'2.사회적인구 행정구역별 집계'!$C$6:$M$73,3,FALSE)))</f>
        <v>0</v>
      </c>
      <c r="Q187" s="114">
        <f>IF(ISERROR(VLOOKUP($D187,'2.사회적인구 행정구역별 집계'!$C$6:$M$73,2,FALSE)),0,(VLOOKUP($D187,'2.사회적인구 행정구역별 집계'!$C$6:$M$73,9,FALSE)-VLOOKUP($D187,'2.사회적인구 행정구역별 집계'!$C$6:$M$73,4,FALSE)))</f>
        <v>0</v>
      </c>
      <c r="R187" s="114">
        <f>IF(ISERROR(VLOOKUP($D187,'2.사회적인구 행정구역별 집계'!$C$6:$M$73,2,FALSE)),0,(VLOOKUP($D187,'2.사회적인구 행정구역별 집계'!$C$6:$M$73,10,FALSE)-VLOOKUP($D187,'2.사회적인구 행정구역별 집계'!$C$6:$M$73,5,FALSE)))</f>
        <v>0</v>
      </c>
      <c r="S187" s="114">
        <f>IF(ISERROR(VLOOKUP($D187,'2.사회적인구 행정구역별 집계'!$C$6:$M$73,2,FALSE)),0,(VLOOKUP($D187,'2.사회적인구 행정구역별 집계'!$C$6:$M$73,11,FALSE)-VLOOKUP($D187,'2.사회적인구 행정구역별 집계'!$C$6:$M$73,6,FALSE)))</f>
        <v>0</v>
      </c>
      <c r="T187" s="160">
        <f t="shared" si="29"/>
        <v>67</v>
      </c>
      <c r="U187" s="160">
        <f t="shared" si="30"/>
        <v>66</v>
      </c>
      <c r="V187" s="160">
        <f t="shared" si="31"/>
        <v>65</v>
      </c>
      <c r="W187" s="160">
        <f t="shared" si="32"/>
        <v>67</v>
      </c>
      <c r="X187" s="160">
        <f t="shared" si="33"/>
        <v>68</v>
      </c>
    </row>
    <row r="188" spans="1:24" ht="15.95" customHeight="1">
      <c r="A188" s="282"/>
      <c r="B188" s="230"/>
      <c r="C188" s="103" t="s">
        <v>1109</v>
      </c>
      <c r="D188" s="105" t="s">
        <v>208</v>
      </c>
      <c r="E188" s="160">
        <f>VLOOKUP($D188,'[7]급수계통별장래인구(출x)'!$C$5:$I$491,2,FALSE)</f>
        <v>65</v>
      </c>
      <c r="F188" s="160">
        <f>VLOOKUP($D188,'[7]급수계통별장래인구(출x)'!$C$5:$I$491,4,FALSE)</f>
        <v>66</v>
      </c>
      <c r="G188" s="160">
        <f>VLOOKUP($D188,'[7]급수계통별장래인구(출x)'!$C$5:$I$491,5,FALSE)</f>
        <v>67</v>
      </c>
      <c r="H188" s="160">
        <f>VLOOKUP($D188,'[7]급수계통별장래인구(출x)'!$C$5:$I$491,6,FALSE)</f>
        <v>69</v>
      </c>
      <c r="I188" s="160">
        <f>VLOOKUP($D188,'[7]급수계통별장래인구(출x)'!$C$5:$I$491,7,FALSE)</f>
        <v>70</v>
      </c>
      <c r="J188" s="114">
        <f>ROUND(O$5*'[7]급수계통별장래인구(출x)'!$E186,0)</f>
        <v>0</v>
      </c>
      <c r="K188" s="114">
        <f>ROUND(P$5*'[7]급수계통별장래인구(출x)'!$E186,0)</f>
        <v>2</v>
      </c>
      <c r="L188" s="114">
        <f>ROUND(Q$5*'[7]급수계통별장래인구(출x)'!$E186,0)</f>
        <v>4</v>
      </c>
      <c r="M188" s="114">
        <f>ROUND(R$5*'[7]급수계통별장래인구(출x)'!$E186,0)</f>
        <v>4</v>
      </c>
      <c r="N188" s="114">
        <f>ROUND(S$5*'[7]급수계통별장래인구(출x)'!$E186,0)</f>
        <v>4</v>
      </c>
      <c r="O188" s="114">
        <f>IF(ISERROR((VLOOKUP($D188,'2.사회적인구 행정구역별 집계'!$C$6:$M$73,7,FALSE)-VLOOKUP($D188,'2.사회적인구 행정구역별 집계'!$C$6:$M$73,2,FALSE))),0,(VLOOKUP($D188,'2.사회적인구 행정구역별 집계'!$C$6:$M$73,7,FALSE)-VLOOKUP($D188,'2.사회적인구 행정구역별 집계'!$C$6:$M$73,2,FALSE)))</f>
        <v>0</v>
      </c>
      <c r="P188" s="114">
        <f>IF(ISERROR(VLOOKUP($D188,'2.사회적인구 행정구역별 집계'!$C$6:$M$73,2,FALSE)),0,(VLOOKUP($D188,'2.사회적인구 행정구역별 집계'!$C$6:$M$73,8,FALSE)-VLOOKUP($D188,'2.사회적인구 행정구역별 집계'!$C$6:$M$73,3,FALSE)))</f>
        <v>0</v>
      </c>
      <c r="Q188" s="114">
        <f>IF(ISERROR(VLOOKUP($D188,'2.사회적인구 행정구역별 집계'!$C$6:$M$73,2,FALSE)),0,(VLOOKUP($D188,'2.사회적인구 행정구역별 집계'!$C$6:$M$73,9,FALSE)-VLOOKUP($D188,'2.사회적인구 행정구역별 집계'!$C$6:$M$73,4,FALSE)))</f>
        <v>0</v>
      </c>
      <c r="R188" s="114">
        <f>IF(ISERROR(VLOOKUP($D188,'2.사회적인구 행정구역별 집계'!$C$6:$M$73,2,FALSE)),0,(VLOOKUP($D188,'2.사회적인구 행정구역별 집계'!$C$6:$M$73,10,FALSE)-VLOOKUP($D188,'2.사회적인구 행정구역별 집계'!$C$6:$M$73,5,FALSE)))</f>
        <v>0</v>
      </c>
      <c r="S188" s="114">
        <f>IF(ISERROR(VLOOKUP($D188,'2.사회적인구 행정구역별 집계'!$C$6:$M$73,2,FALSE)),0,(VLOOKUP($D188,'2.사회적인구 행정구역별 집계'!$C$6:$M$73,11,FALSE)-VLOOKUP($D188,'2.사회적인구 행정구역별 집계'!$C$6:$M$73,6,FALSE)))</f>
        <v>0</v>
      </c>
      <c r="T188" s="160">
        <f t="shared" si="29"/>
        <v>65</v>
      </c>
      <c r="U188" s="160">
        <f t="shared" si="30"/>
        <v>64</v>
      </c>
      <c r="V188" s="160">
        <f t="shared" si="31"/>
        <v>63</v>
      </c>
      <c r="W188" s="160">
        <f t="shared" si="32"/>
        <v>65</v>
      </c>
      <c r="X188" s="160">
        <f t="shared" si="33"/>
        <v>66</v>
      </c>
    </row>
    <row r="189" spans="1:24" ht="15.95" customHeight="1">
      <c r="A189" s="282"/>
      <c r="B189" s="277" t="s">
        <v>786</v>
      </c>
      <c r="C189" s="103" t="s">
        <v>1110</v>
      </c>
      <c r="D189" s="105" t="s">
        <v>499</v>
      </c>
      <c r="E189" s="160">
        <f>VLOOKUP($D189,'[7]급수계통별장래인구(출x)'!$C$5:$I$491,2,FALSE)</f>
        <v>228</v>
      </c>
      <c r="F189" s="160">
        <f>VLOOKUP($D189,'[7]급수계통별장래인구(출x)'!$C$5:$I$491,4,FALSE)</f>
        <v>231</v>
      </c>
      <c r="G189" s="160">
        <f>VLOOKUP($D189,'[7]급수계통별장래인구(출x)'!$C$5:$I$491,5,FALSE)</f>
        <v>235</v>
      </c>
      <c r="H189" s="160">
        <f>VLOOKUP($D189,'[7]급수계통별장래인구(출x)'!$C$5:$I$491,6,FALSE)</f>
        <v>241</v>
      </c>
      <c r="I189" s="160">
        <f>VLOOKUP($D189,'[7]급수계통별장래인구(출x)'!$C$5:$I$491,7,FALSE)</f>
        <v>245</v>
      </c>
      <c r="J189" s="114">
        <f>ROUND(O$5*'[7]급수계통별장래인구(출x)'!$E187,0)</f>
        <v>0</v>
      </c>
      <c r="K189" s="114">
        <f>ROUND(P$5*'[7]급수계통별장래인구(출x)'!$E187,0)</f>
        <v>6</v>
      </c>
      <c r="L189" s="114">
        <f>ROUND(Q$5*'[7]급수계통별장래인구(출x)'!$E187,0)</f>
        <v>13</v>
      </c>
      <c r="M189" s="114">
        <f>ROUND(R$5*'[7]급수계통별장래인구(출x)'!$E187,0)</f>
        <v>13</v>
      </c>
      <c r="N189" s="114">
        <f>ROUND(S$5*'[7]급수계통별장래인구(출x)'!$E187,0)</f>
        <v>13</v>
      </c>
      <c r="O189" s="114">
        <f>IF(ISERROR((VLOOKUP($D189,'2.사회적인구 행정구역별 집계'!$C$6:$M$73,7,FALSE)-VLOOKUP($D189,'2.사회적인구 행정구역별 집계'!$C$6:$M$73,2,FALSE))),0,(VLOOKUP($D189,'2.사회적인구 행정구역별 집계'!$C$6:$M$73,7,FALSE)-VLOOKUP($D189,'2.사회적인구 행정구역별 집계'!$C$6:$M$73,2,FALSE)))</f>
        <v>0</v>
      </c>
      <c r="P189" s="114">
        <f>IF(ISERROR(VLOOKUP($D189,'2.사회적인구 행정구역별 집계'!$C$6:$M$73,2,FALSE)),0,(VLOOKUP($D189,'2.사회적인구 행정구역별 집계'!$C$6:$M$73,8,FALSE)-VLOOKUP($D189,'2.사회적인구 행정구역별 집계'!$C$6:$M$73,3,FALSE)))</f>
        <v>0</v>
      </c>
      <c r="Q189" s="114">
        <f>IF(ISERROR(VLOOKUP($D189,'2.사회적인구 행정구역별 집계'!$C$6:$M$73,2,FALSE)),0,(VLOOKUP($D189,'2.사회적인구 행정구역별 집계'!$C$6:$M$73,9,FALSE)-VLOOKUP($D189,'2.사회적인구 행정구역별 집계'!$C$6:$M$73,4,FALSE)))</f>
        <v>0</v>
      </c>
      <c r="R189" s="114">
        <f>IF(ISERROR(VLOOKUP($D189,'2.사회적인구 행정구역별 집계'!$C$6:$M$73,2,FALSE)),0,(VLOOKUP($D189,'2.사회적인구 행정구역별 집계'!$C$6:$M$73,10,FALSE)-VLOOKUP($D189,'2.사회적인구 행정구역별 집계'!$C$6:$M$73,5,FALSE)))</f>
        <v>0</v>
      </c>
      <c r="S189" s="114">
        <f>IF(ISERROR(VLOOKUP($D189,'2.사회적인구 행정구역별 집계'!$C$6:$M$73,2,FALSE)),0,(VLOOKUP($D189,'2.사회적인구 행정구역별 집계'!$C$6:$M$73,11,FALSE)-VLOOKUP($D189,'2.사회적인구 행정구역별 집계'!$C$6:$M$73,6,FALSE)))</f>
        <v>0</v>
      </c>
      <c r="T189" s="160">
        <f t="shared" si="29"/>
        <v>228</v>
      </c>
      <c r="U189" s="160">
        <f t="shared" si="30"/>
        <v>225</v>
      </c>
      <c r="V189" s="160">
        <f t="shared" si="31"/>
        <v>222</v>
      </c>
      <c r="W189" s="160">
        <f t="shared" si="32"/>
        <v>228</v>
      </c>
      <c r="X189" s="160">
        <f t="shared" si="33"/>
        <v>232</v>
      </c>
    </row>
    <row r="190" spans="1:24" ht="15.95" customHeight="1">
      <c r="A190" s="282"/>
      <c r="B190" s="277"/>
      <c r="C190" s="103" t="s">
        <v>1110</v>
      </c>
      <c r="D190" s="105" t="s">
        <v>500</v>
      </c>
      <c r="E190" s="160">
        <f>VLOOKUP($D190,'[7]급수계통별장래인구(출x)'!$C$5:$I$491,2,FALSE)</f>
        <v>190</v>
      </c>
      <c r="F190" s="160">
        <f>VLOOKUP($D190,'[7]급수계통별장래인구(출x)'!$C$5:$I$491,4,FALSE)</f>
        <v>192</v>
      </c>
      <c r="G190" s="160">
        <f>VLOOKUP($D190,'[7]급수계통별장래인구(출x)'!$C$5:$I$491,5,FALSE)</f>
        <v>196</v>
      </c>
      <c r="H190" s="160">
        <f>VLOOKUP($D190,'[7]급수계통별장래인구(출x)'!$C$5:$I$491,6,FALSE)</f>
        <v>201</v>
      </c>
      <c r="I190" s="160">
        <f>VLOOKUP($D190,'[7]급수계통별장래인구(출x)'!$C$5:$I$491,7,FALSE)</f>
        <v>204</v>
      </c>
      <c r="J190" s="114">
        <f>ROUND(O$5*'[7]급수계통별장래인구(출x)'!$E188,0)</f>
        <v>0</v>
      </c>
      <c r="K190" s="114">
        <f>ROUND(P$5*'[7]급수계통별장래인구(출x)'!$E188,0)</f>
        <v>5</v>
      </c>
      <c r="L190" s="114">
        <f>ROUND(Q$5*'[7]급수계통별장래인구(출x)'!$E188,0)</f>
        <v>11</v>
      </c>
      <c r="M190" s="114">
        <f>ROUND(R$5*'[7]급수계통별장래인구(출x)'!$E188,0)</f>
        <v>11</v>
      </c>
      <c r="N190" s="114">
        <f>ROUND(S$5*'[7]급수계통별장래인구(출x)'!$E188,0)</f>
        <v>11</v>
      </c>
      <c r="O190" s="114">
        <f>IF(ISERROR((VLOOKUP($D190,'2.사회적인구 행정구역별 집계'!$C$6:$M$73,7,FALSE)-VLOOKUP($D190,'2.사회적인구 행정구역별 집계'!$C$6:$M$73,2,FALSE))),0,(VLOOKUP($D190,'2.사회적인구 행정구역별 집계'!$C$6:$M$73,7,FALSE)-VLOOKUP($D190,'2.사회적인구 행정구역별 집계'!$C$6:$M$73,2,FALSE)))</f>
        <v>0</v>
      </c>
      <c r="P190" s="114">
        <f>IF(ISERROR(VLOOKUP($D190,'2.사회적인구 행정구역별 집계'!$C$6:$M$73,2,FALSE)),0,(VLOOKUP($D190,'2.사회적인구 행정구역별 집계'!$C$6:$M$73,8,FALSE)-VLOOKUP($D190,'2.사회적인구 행정구역별 집계'!$C$6:$M$73,3,FALSE)))</f>
        <v>0</v>
      </c>
      <c r="Q190" s="114">
        <f>IF(ISERROR(VLOOKUP($D190,'2.사회적인구 행정구역별 집계'!$C$6:$M$73,2,FALSE)),0,(VLOOKUP($D190,'2.사회적인구 행정구역별 집계'!$C$6:$M$73,9,FALSE)-VLOOKUP($D190,'2.사회적인구 행정구역별 집계'!$C$6:$M$73,4,FALSE)))</f>
        <v>0</v>
      </c>
      <c r="R190" s="114">
        <f>IF(ISERROR(VLOOKUP($D190,'2.사회적인구 행정구역별 집계'!$C$6:$M$73,2,FALSE)),0,(VLOOKUP($D190,'2.사회적인구 행정구역별 집계'!$C$6:$M$73,10,FALSE)-VLOOKUP($D190,'2.사회적인구 행정구역별 집계'!$C$6:$M$73,5,FALSE)))</f>
        <v>0</v>
      </c>
      <c r="S190" s="114">
        <f>IF(ISERROR(VLOOKUP($D190,'2.사회적인구 행정구역별 집계'!$C$6:$M$73,2,FALSE)),0,(VLOOKUP($D190,'2.사회적인구 행정구역별 집계'!$C$6:$M$73,11,FALSE)-VLOOKUP($D190,'2.사회적인구 행정구역별 집계'!$C$6:$M$73,6,FALSE)))</f>
        <v>0</v>
      </c>
      <c r="T190" s="160">
        <f t="shared" si="29"/>
        <v>190</v>
      </c>
      <c r="U190" s="160">
        <f t="shared" si="30"/>
        <v>187</v>
      </c>
      <c r="V190" s="160">
        <f t="shared" si="31"/>
        <v>185</v>
      </c>
      <c r="W190" s="160">
        <f t="shared" si="32"/>
        <v>190</v>
      </c>
      <c r="X190" s="160">
        <f t="shared" si="33"/>
        <v>193</v>
      </c>
    </row>
    <row r="191" spans="1:24" ht="15.95" customHeight="1">
      <c r="A191" s="282"/>
      <c r="B191" s="277"/>
      <c r="C191" s="103" t="s">
        <v>1110</v>
      </c>
      <c r="D191" s="105" t="s">
        <v>501</v>
      </c>
      <c r="E191" s="160">
        <f>VLOOKUP($D191,'[7]급수계통별장래인구(출x)'!$C$5:$I$491,2,FALSE)</f>
        <v>109</v>
      </c>
      <c r="F191" s="160">
        <f>VLOOKUP($D191,'[7]급수계통별장래인구(출x)'!$C$5:$I$491,4,FALSE)</f>
        <v>110</v>
      </c>
      <c r="G191" s="160">
        <f>VLOOKUP($D191,'[7]급수계통별장래인구(출x)'!$C$5:$I$491,5,FALSE)</f>
        <v>113</v>
      </c>
      <c r="H191" s="160">
        <f>VLOOKUP($D191,'[7]급수계통별장래인구(출x)'!$C$5:$I$491,6,FALSE)</f>
        <v>115</v>
      </c>
      <c r="I191" s="160">
        <f>VLOOKUP($D191,'[7]급수계통별장래인구(출x)'!$C$5:$I$491,7,FALSE)</f>
        <v>117</v>
      </c>
      <c r="J191" s="114">
        <f>ROUND(O$5*'[7]급수계통별장래인구(출x)'!$E189,0)</f>
        <v>0</v>
      </c>
      <c r="K191" s="114">
        <f>ROUND(P$5*'[7]급수계통별장래인구(출x)'!$E189,0)</f>
        <v>3</v>
      </c>
      <c r="L191" s="114">
        <f>ROUND(Q$5*'[7]급수계통별장래인구(출x)'!$E189,0)</f>
        <v>6</v>
      </c>
      <c r="M191" s="114">
        <f>ROUND(R$5*'[7]급수계통별장래인구(출x)'!$E189,0)</f>
        <v>6</v>
      </c>
      <c r="N191" s="114">
        <f>ROUND(S$5*'[7]급수계통별장래인구(출x)'!$E189,0)</f>
        <v>6</v>
      </c>
      <c r="O191" s="114">
        <f>IF(ISERROR((VLOOKUP($D191,'2.사회적인구 행정구역별 집계'!$C$6:$M$73,7,FALSE)-VLOOKUP($D191,'2.사회적인구 행정구역별 집계'!$C$6:$M$73,2,FALSE))),0,(VLOOKUP($D191,'2.사회적인구 행정구역별 집계'!$C$6:$M$73,7,FALSE)-VLOOKUP($D191,'2.사회적인구 행정구역별 집계'!$C$6:$M$73,2,FALSE)))</f>
        <v>0</v>
      </c>
      <c r="P191" s="114">
        <f>IF(ISERROR(VLOOKUP($D191,'2.사회적인구 행정구역별 집계'!$C$6:$M$73,2,FALSE)),0,(VLOOKUP($D191,'2.사회적인구 행정구역별 집계'!$C$6:$M$73,8,FALSE)-VLOOKUP($D191,'2.사회적인구 행정구역별 집계'!$C$6:$M$73,3,FALSE)))</f>
        <v>0</v>
      </c>
      <c r="Q191" s="114">
        <f>IF(ISERROR(VLOOKUP($D191,'2.사회적인구 행정구역별 집계'!$C$6:$M$73,2,FALSE)),0,(VLOOKUP($D191,'2.사회적인구 행정구역별 집계'!$C$6:$M$73,9,FALSE)-VLOOKUP($D191,'2.사회적인구 행정구역별 집계'!$C$6:$M$73,4,FALSE)))</f>
        <v>0</v>
      </c>
      <c r="R191" s="114">
        <f>IF(ISERROR(VLOOKUP($D191,'2.사회적인구 행정구역별 집계'!$C$6:$M$73,2,FALSE)),0,(VLOOKUP($D191,'2.사회적인구 행정구역별 집계'!$C$6:$M$73,10,FALSE)-VLOOKUP($D191,'2.사회적인구 행정구역별 집계'!$C$6:$M$73,5,FALSE)))</f>
        <v>0</v>
      </c>
      <c r="S191" s="114">
        <f>IF(ISERROR(VLOOKUP($D191,'2.사회적인구 행정구역별 집계'!$C$6:$M$73,2,FALSE)),0,(VLOOKUP($D191,'2.사회적인구 행정구역별 집계'!$C$6:$M$73,11,FALSE)-VLOOKUP($D191,'2.사회적인구 행정구역별 집계'!$C$6:$M$73,6,FALSE)))</f>
        <v>0</v>
      </c>
      <c r="T191" s="160">
        <f t="shared" si="29"/>
        <v>109</v>
      </c>
      <c r="U191" s="160">
        <f t="shared" si="30"/>
        <v>107</v>
      </c>
      <c r="V191" s="160">
        <f t="shared" si="31"/>
        <v>107</v>
      </c>
      <c r="W191" s="160">
        <f t="shared" si="32"/>
        <v>109</v>
      </c>
      <c r="X191" s="160">
        <f t="shared" si="33"/>
        <v>111</v>
      </c>
    </row>
    <row r="192" spans="1:24" ht="15.95" customHeight="1">
      <c r="A192" s="282"/>
      <c r="B192" s="277"/>
      <c r="C192" s="103" t="s">
        <v>1111</v>
      </c>
      <c r="D192" s="105" t="s">
        <v>506</v>
      </c>
      <c r="E192" s="160">
        <f>VLOOKUP($D192,'[7]급수계통별장래인구(출x)'!$C$5:$I$491,2,FALSE)</f>
        <v>271</v>
      </c>
      <c r="F192" s="160">
        <f>VLOOKUP($D192,'[7]급수계통별장래인구(출x)'!$C$5:$I$491,4,FALSE)</f>
        <v>274</v>
      </c>
      <c r="G192" s="160">
        <f>VLOOKUP($D192,'[7]급수계통별장래인구(출x)'!$C$5:$I$491,5,FALSE)</f>
        <v>280</v>
      </c>
      <c r="H192" s="160">
        <f>VLOOKUP($D192,'[7]급수계통별장래인구(출x)'!$C$5:$I$491,6,FALSE)</f>
        <v>286</v>
      </c>
      <c r="I192" s="160">
        <f>VLOOKUP($D192,'[7]급수계통별장래인구(출x)'!$C$5:$I$491,7,FALSE)</f>
        <v>291</v>
      </c>
      <c r="J192" s="114">
        <f>ROUND(O$5*'[7]급수계통별장래인구(출x)'!$E190,0)</f>
        <v>0</v>
      </c>
      <c r="K192" s="114">
        <f>ROUND(P$5*'[7]급수계통별장래인구(출x)'!$E190,0)</f>
        <v>7</v>
      </c>
      <c r="L192" s="114">
        <f>ROUND(Q$5*'[7]급수계통별장래인구(출x)'!$E190,0)</f>
        <v>15</v>
      </c>
      <c r="M192" s="114">
        <f>ROUND(R$5*'[7]급수계통별장래인구(출x)'!$E190,0)</f>
        <v>15</v>
      </c>
      <c r="N192" s="114">
        <f>ROUND(S$5*'[7]급수계통별장래인구(출x)'!$E190,0)</f>
        <v>15</v>
      </c>
      <c r="O192" s="114">
        <f>IF(ISERROR((VLOOKUP($D192,'2.사회적인구 행정구역별 집계'!$C$6:$M$73,7,FALSE)-VLOOKUP($D192,'2.사회적인구 행정구역별 집계'!$C$6:$M$73,2,FALSE))),0,(VLOOKUP($D192,'2.사회적인구 행정구역별 집계'!$C$6:$M$73,7,FALSE)-VLOOKUP($D192,'2.사회적인구 행정구역별 집계'!$C$6:$M$73,2,FALSE)))</f>
        <v>0</v>
      </c>
      <c r="P192" s="114">
        <f>IF(ISERROR(VLOOKUP($D192,'2.사회적인구 행정구역별 집계'!$C$6:$M$73,2,FALSE)),0,(VLOOKUP($D192,'2.사회적인구 행정구역별 집계'!$C$6:$M$73,8,FALSE)-VLOOKUP($D192,'2.사회적인구 행정구역별 집계'!$C$6:$M$73,3,FALSE)))</f>
        <v>0</v>
      </c>
      <c r="Q192" s="114">
        <f>IF(ISERROR(VLOOKUP($D192,'2.사회적인구 행정구역별 집계'!$C$6:$M$73,2,FALSE)),0,(VLOOKUP($D192,'2.사회적인구 행정구역별 집계'!$C$6:$M$73,9,FALSE)-VLOOKUP($D192,'2.사회적인구 행정구역별 집계'!$C$6:$M$73,4,FALSE)))</f>
        <v>0</v>
      </c>
      <c r="R192" s="114">
        <f>IF(ISERROR(VLOOKUP($D192,'2.사회적인구 행정구역별 집계'!$C$6:$M$73,2,FALSE)),0,(VLOOKUP($D192,'2.사회적인구 행정구역별 집계'!$C$6:$M$73,10,FALSE)-VLOOKUP($D192,'2.사회적인구 행정구역별 집계'!$C$6:$M$73,5,FALSE)))</f>
        <v>0</v>
      </c>
      <c r="S192" s="114">
        <f>IF(ISERROR(VLOOKUP($D192,'2.사회적인구 행정구역별 집계'!$C$6:$M$73,2,FALSE)),0,(VLOOKUP($D192,'2.사회적인구 행정구역별 집계'!$C$6:$M$73,11,FALSE)-VLOOKUP($D192,'2.사회적인구 행정구역별 집계'!$C$6:$M$73,6,FALSE)))</f>
        <v>0</v>
      </c>
      <c r="T192" s="160">
        <f t="shared" si="29"/>
        <v>271</v>
      </c>
      <c r="U192" s="160">
        <f t="shared" si="30"/>
        <v>267</v>
      </c>
      <c r="V192" s="160">
        <f t="shared" si="31"/>
        <v>265</v>
      </c>
      <c r="W192" s="160">
        <f t="shared" si="32"/>
        <v>271</v>
      </c>
      <c r="X192" s="160">
        <f t="shared" si="33"/>
        <v>276</v>
      </c>
    </row>
    <row r="193" spans="1:24" ht="15.95" customHeight="1">
      <c r="A193" s="282"/>
      <c r="B193" s="277"/>
      <c r="C193" s="103" t="s">
        <v>1111</v>
      </c>
      <c r="D193" s="105" t="s">
        <v>507</v>
      </c>
      <c r="E193" s="160">
        <f>VLOOKUP($D193,'[7]급수계통별장래인구(출x)'!$C$5:$I$491,2,FALSE)</f>
        <v>71</v>
      </c>
      <c r="F193" s="160">
        <f>VLOOKUP($D193,'[7]급수계통별장래인구(출x)'!$C$5:$I$491,4,FALSE)</f>
        <v>72</v>
      </c>
      <c r="G193" s="160">
        <f>VLOOKUP($D193,'[7]급수계통별장래인구(출x)'!$C$5:$I$491,5,FALSE)</f>
        <v>73</v>
      </c>
      <c r="H193" s="160">
        <f>VLOOKUP($D193,'[7]급수계통별장래인구(출x)'!$C$5:$I$491,6,FALSE)</f>
        <v>75</v>
      </c>
      <c r="I193" s="160">
        <f>VLOOKUP($D193,'[7]급수계통별장래인구(출x)'!$C$5:$I$491,7,FALSE)</f>
        <v>76</v>
      </c>
      <c r="J193" s="114">
        <f>ROUND(O$5*'[7]급수계통별장래인구(출x)'!$E191,0)</f>
        <v>0</v>
      </c>
      <c r="K193" s="114">
        <f>ROUND(P$5*'[7]급수계통별장래인구(출x)'!$E191,0)</f>
        <v>2</v>
      </c>
      <c r="L193" s="114">
        <f>ROUND(Q$5*'[7]급수계통별장래인구(출x)'!$E191,0)</f>
        <v>4</v>
      </c>
      <c r="M193" s="114">
        <f>ROUND(R$5*'[7]급수계통별장래인구(출x)'!$E191,0)</f>
        <v>4</v>
      </c>
      <c r="N193" s="114">
        <f>ROUND(S$5*'[7]급수계통별장래인구(출x)'!$E191,0)</f>
        <v>4</v>
      </c>
      <c r="O193" s="114">
        <f>IF(ISERROR((VLOOKUP($D193,'2.사회적인구 행정구역별 집계'!$C$6:$M$73,7,FALSE)-VLOOKUP($D193,'2.사회적인구 행정구역별 집계'!$C$6:$M$73,2,FALSE))),0,(VLOOKUP($D193,'2.사회적인구 행정구역별 집계'!$C$6:$M$73,7,FALSE)-VLOOKUP($D193,'2.사회적인구 행정구역별 집계'!$C$6:$M$73,2,FALSE)))</f>
        <v>0</v>
      </c>
      <c r="P193" s="114">
        <f>IF(ISERROR(VLOOKUP($D193,'2.사회적인구 행정구역별 집계'!$C$6:$M$73,2,FALSE)),0,(VLOOKUP($D193,'2.사회적인구 행정구역별 집계'!$C$6:$M$73,8,FALSE)-VLOOKUP($D193,'2.사회적인구 행정구역별 집계'!$C$6:$M$73,3,FALSE)))</f>
        <v>0</v>
      </c>
      <c r="Q193" s="114">
        <f>IF(ISERROR(VLOOKUP($D193,'2.사회적인구 행정구역별 집계'!$C$6:$M$73,2,FALSE)),0,(VLOOKUP($D193,'2.사회적인구 행정구역별 집계'!$C$6:$M$73,9,FALSE)-VLOOKUP($D193,'2.사회적인구 행정구역별 집계'!$C$6:$M$73,4,FALSE)))</f>
        <v>0</v>
      </c>
      <c r="R193" s="114">
        <f>IF(ISERROR(VLOOKUP($D193,'2.사회적인구 행정구역별 집계'!$C$6:$M$73,2,FALSE)),0,(VLOOKUP($D193,'2.사회적인구 행정구역별 집계'!$C$6:$M$73,10,FALSE)-VLOOKUP($D193,'2.사회적인구 행정구역별 집계'!$C$6:$M$73,5,FALSE)))</f>
        <v>0</v>
      </c>
      <c r="S193" s="114">
        <f>IF(ISERROR(VLOOKUP($D193,'2.사회적인구 행정구역별 집계'!$C$6:$M$73,2,FALSE)),0,(VLOOKUP($D193,'2.사회적인구 행정구역별 집계'!$C$6:$M$73,11,FALSE)-VLOOKUP($D193,'2.사회적인구 행정구역별 집계'!$C$6:$M$73,6,FALSE)))</f>
        <v>0</v>
      </c>
      <c r="T193" s="160">
        <f t="shared" si="29"/>
        <v>71</v>
      </c>
      <c r="U193" s="160">
        <f t="shared" si="30"/>
        <v>70</v>
      </c>
      <c r="V193" s="160">
        <f t="shared" si="31"/>
        <v>69</v>
      </c>
      <c r="W193" s="160">
        <f t="shared" si="32"/>
        <v>71</v>
      </c>
      <c r="X193" s="160">
        <f t="shared" si="33"/>
        <v>72</v>
      </c>
    </row>
    <row r="194" spans="1:24" ht="15.95" customHeight="1">
      <c r="A194" s="282"/>
      <c r="B194" s="277"/>
      <c r="C194" s="103" t="s">
        <v>1111</v>
      </c>
      <c r="D194" s="105" t="s">
        <v>508</v>
      </c>
      <c r="E194" s="160">
        <f>VLOOKUP($D194,'[7]급수계통별장래인구(출x)'!$C$5:$I$491,2,FALSE)</f>
        <v>62</v>
      </c>
      <c r="F194" s="160">
        <f>VLOOKUP($D194,'[7]급수계통별장래인구(출x)'!$C$5:$I$491,4,FALSE)</f>
        <v>63</v>
      </c>
      <c r="G194" s="160">
        <f>VLOOKUP($D194,'[7]급수계통별장래인구(출x)'!$C$5:$I$491,5,FALSE)</f>
        <v>64</v>
      </c>
      <c r="H194" s="160">
        <f>VLOOKUP($D194,'[7]급수계통별장래인구(출x)'!$C$5:$I$491,6,FALSE)</f>
        <v>65</v>
      </c>
      <c r="I194" s="160">
        <f>VLOOKUP($D194,'[7]급수계통별장래인구(출x)'!$C$5:$I$491,7,FALSE)</f>
        <v>67</v>
      </c>
      <c r="J194" s="114">
        <f>ROUND(O$5*'[7]급수계통별장래인구(출x)'!$E192,0)</f>
        <v>0</v>
      </c>
      <c r="K194" s="114">
        <f>ROUND(P$5*'[7]급수계통별장래인구(출x)'!$E192,0)</f>
        <v>2</v>
      </c>
      <c r="L194" s="114">
        <f>ROUND(Q$5*'[7]급수계통별장래인구(출x)'!$E192,0)</f>
        <v>4</v>
      </c>
      <c r="M194" s="114">
        <f>ROUND(R$5*'[7]급수계통별장래인구(출x)'!$E192,0)</f>
        <v>4</v>
      </c>
      <c r="N194" s="114">
        <f>ROUND(S$5*'[7]급수계통별장래인구(출x)'!$E192,0)</f>
        <v>4</v>
      </c>
      <c r="O194" s="114">
        <f>IF(ISERROR((VLOOKUP($D194,'2.사회적인구 행정구역별 집계'!$C$6:$M$73,7,FALSE)-VLOOKUP($D194,'2.사회적인구 행정구역별 집계'!$C$6:$M$73,2,FALSE))),0,(VLOOKUP($D194,'2.사회적인구 행정구역별 집계'!$C$6:$M$73,7,FALSE)-VLOOKUP($D194,'2.사회적인구 행정구역별 집계'!$C$6:$M$73,2,FALSE)))</f>
        <v>0</v>
      </c>
      <c r="P194" s="114">
        <f>IF(ISERROR(VLOOKUP($D194,'2.사회적인구 행정구역별 집계'!$C$6:$M$73,2,FALSE)),0,(VLOOKUP($D194,'2.사회적인구 행정구역별 집계'!$C$6:$M$73,8,FALSE)-VLOOKUP($D194,'2.사회적인구 행정구역별 집계'!$C$6:$M$73,3,FALSE)))</f>
        <v>0</v>
      </c>
      <c r="Q194" s="114">
        <f>IF(ISERROR(VLOOKUP($D194,'2.사회적인구 행정구역별 집계'!$C$6:$M$73,2,FALSE)),0,(VLOOKUP($D194,'2.사회적인구 행정구역별 집계'!$C$6:$M$73,9,FALSE)-VLOOKUP($D194,'2.사회적인구 행정구역별 집계'!$C$6:$M$73,4,FALSE)))</f>
        <v>0</v>
      </c>
      <c r="R194" s="114">
        <f>IF(ISERROR(VLOOKUP($D194,'2.사회적인구 행정구역별 집계'!$C$6:$M$73,2,FALSE)),0,(VLOOKUP($D194,'2.사회적인구 행정구역별 집계'!$C$6:$M$73,10,FALSE)-VLOOKUP($D194,'2.사회적인구 행정구역별 집계'!$C$6:$M$73,5,FALSE)))</f>
        <v>0</v>
      </c>
      <c r="S194" s="114">
        <f>IF(ISERROR(VLOOKUP($D194,'2.사회적인구 행정구역별 집계'!$C$6:$M$73,2,FALSE)),0,(VLOOKUP($D194,'2.사회적인구 행정구역별 집계'!$C$6:$M$73,11,FALSE)-VLOOKUP($D194,'2.사회적인구 행정구역별 집계'!$C$6:$M$73,6,FALSE)))</f>
        <v>0</v>
      </c>
      <c r="T194" s="160">
        <f t="shared" si="29"/>
        <v>62</v>
      </c>
      <c r="U194" s="160">
        <f t="shared" si="30"/>
        <v>61</v>
      </c>
      <c r="V194" s="160">
        <f t="shared" si="31"/>
        <v>60</v>
      </c>
      <c r="W194" s="160">
        <f t="shared" si="32"/>
        <v>61</v>
      </c>
      <c r="X194" s="160">
        <f t="shared" si="33"/>
        <v>63</v>
      </c>
    </row>
    <row r="195" spans="1:24" ht="15.95" customHeight="1">
      <c r="A195" s="282"/>
      <c r="B195" s="277"/>
      <c r="C195" s="103" t="s">
        <v>1112</v>
      </c>
      <c r="D195" s="105" t="s">
        <v>509</v>
      </c>
      <c r="E195" s="160">
        <f>VLOOKUP($D195,'[7]급수계통별장래인구(출x)'!$C$5:$I$491,2,FALSE)</f>
        <v>144</v>
      </c>
      <c r="F195" s="160">
        <f>VLOOKUP($D195,'[7]급수계통별장래인구(출x)'!$C$5:$I$491,4,FALSE)</f>
        <v>146</v>
      </c>
      <c r="G195" s="160">
        <f>VLOOKUP($D195,'[7]급수계통별장래인구(출x)'!$C$5:$I$491,5,FALSE)</f>
        <v>149</v>
      </c>
      <c r="H195" s="160">
        <f>VLOOKUP($D195,'[7]급수계통별장래인구(출x)'!$C$5:$I$491,6,FALSE)</f>
        <v>152</v>
      </c>
      <c r="I195" s="160">
        <f>VLOOKUP($D195,'[7]급수계통별장래인구(출x)'!$C$5:$I$491,7,FALSE)</f>
        <v>155</v>
      </c>
      <c r="J195" s="114">
        <f>ROUND(O$5*'[7]급수계통별장래인구(출x)'!$E193,0)</f>
        <v>0</v>
      </c>
      <c r="K195" s="114">
        <f>ROUND(P$5*'[7]급수계통별장래인구(출x)'!$E193,0)</f>
        <v>4</v>
      </c>
      <c r="L195" s="114">
        <f>ROUND(Q$5*'[7]급수계통별장래인구(출x)'!$E193,0)</f>
        <v>8</v>
      </c>
      <c r="M195" s="114">
        <f>ROUND(R$5*'[7]급수계통별장래인구(출x)'!$E193,0)</f>
        <v>8</v>
      </c>
      <c r="N195" s="114">
        <f>ROUND(S$5*'[7]급수계통별장래인구(출x)'!$E193,0)</f>
        <v>8</v>
      </c>
      <c r="O195" s="114">
        <f>IF(ISERROR((VLOOKUP($D195,'2.사회적인구 행정구역별 집계'!$C$6:$M$73,7,FALSE)-VLOOKUP($D195,'2.사회적인구 행정구역별 집계'!$C$6:$M$73,2,FALSE))),0,(VLOOKUP($D195,'2.사회적인구 행정구역별 집계'!$C$6:$M$73,7,FALSE)-VLOOKUP($D195,'2.사회적인구 행정구역별 집계'!$C$6:$M$73,2,FALSE)))</f>
        <v>0</v>
      </c>
      <c r="P195" s="114">
        <f>IF(ISERROR(VLOOKUP($D195,'2.사회적인구 행정구역별 집계'!$C$6:$M$73,2,FALSE)),0,(VLOOKUP($D195,'2.사회적인구 행정구역별 집계'!$C$6:$M$73,8,FALSE)-VLOOKUP($D195,'2.사회적인구 행정구역별 집계'!$C$6:$M$73,3,FALSE)))</f>
        <v>0</v>
      </c>
      <c r="Q195" s="114">
        <f>IF(ISERROR(VLOOKUP($D195,'2.사회적인구 행정구역별 집계'!$C$6:$M$73,2,FALSE)),0,(VLOOKUP($D195,'2.사회적인구 행정구역별 집계'!$C$6:$M$73,9,FALSE)-VLOOKUP($D195,'2.사회적인구 행정구역별 집계'!$C$6:$M$73,4,FALSE)))</f>
        <v>0</v>
      </c>
      <c r="R195" s="114">
        <f>IF(ISERROR(VLOOKUP($D195,'2.사회적인구 행정구역별 집계'!$C$6:$M$73,2,FALSE)),0,(VLOOKUP($D195,'2.사회적인구 행정구역별 집계'!$C$6:$M$73,10,FALSE)-VLOOKUP($D195,'2.사회적인구 행정구역별 집계'!$C$6:$M$73,5,FALSE)))</f>
        <v>0</v>
      </c>
      <c r="S195" s="114">
        <f>IF(ISERROR(VLOOKUP($D195,'2.사회적인구 행정구역별 집계'!$C$6:$M$73,2,FALSE)),0,(VLOOKUP($D195,'2.사회적인구 행정구역별 집계'!$C$6:$M$73,11,FALSE)-VLOOKUP($D195,'2.사회적인구 행정구역별 집계'!$C$6:$M$73,6,FALSE)))</f>
        <v>0</v>
      </c>
      <c r="T195" s="160">
        <f t="shared" si="29"/>
        <v>144</v>
      </c>
      <c r="U195" s="160">
        <f t="shared" si="30"/>
        <v>142</v>
      </c>
      <c r="V195" s="160">
        <f t="shared" si="31"/>
        <v>141</v>
      </c>
      <c r="W195" s="160">
        <f t="shared" si="32"/>
        <v>144</v>
      </c>
      <c r="X195" s="160">
        <f t="shared" si="33"/>
        <v>147</v>
      </c>
    </row>
    <row r="196" spans="1:24" ht="15.95" customHeight="1">
      <c r="A196" s="282"/>
      <c r="B196" s="277"/>
      <c r="C196" s="103" t="s">
        <v>1112</v>
      </c>
      <c r="D196" s="105" t="s">
        <v>510</v>
      </c>
      <c r="E196" s="160">
        <f>VLOOKUP($D196,'[7]급수계통별장래인구(출x)'!$C$5:$I$491,2,FALSE)</f>
        <v>90</v>
      </c>
      <c r="F196" s="160">
        <f>VLOOKUP($D196,'[7]급수계통별장래인구(출x)'!$C$5:$I$491,4,FALSE)</f>
        <v>91</v>
      </c>
      <c r="G196" s="160">
        <f>VLOOKUP($D196,'[7]급수계통별장래인구(출x)'!$C$5:$I$491,5,FALSE)</f>
        <v>93</v>
      </c>
      <c r="H196" s="160">
        <f>VLOOKUP($D196,'[7]급수계통별장래인구(출x)'!$C$5:$I$491,6,FALSE)</f>
        <v>95</v>
      </c>
      <c r="I196" s="160">
        <f>VLOOKUP($D196,'[7]급수계통별장래인구(출x)'!$C$5:$I$491,7,FALSE)</f>
        <v>97</v>
      </c>
      <c r="J196" s="114">
        <f>ROUND(O$5*'[7]급수계통별장래인구(출x)'!$E194,0)</f>
        <v>0</v>
      </c>
      <c r="K196" s="114">
        <f>ROUND(P$5*'[7]급수계통별장래인구(출x)'!$E194,0)</f>
        <v>2</v>
      </c>
      <c r="L196" s="114">
        <f>ROUND(Q$5*'[7]급수계통별장래인구(출x)'!$E194,0)</f>
        <v>5</v>
      </c>
      <c r="M196" s="114">
        <f>ROUND(R$5*'[7]급수계통별장래인구(출x)'!$E194,0)</f>
        <v>5</v>
      </c>
      <c r="N196" s="114">
        <f>ROUND(S$5*'[7]급수계통별장래인구(출x)'!$E194,0)</f>
        <v>5</v>
      </c>
      <c r="O196" s="114">
        <f>IF(ISERROR((VLOOKUP($D196,'2.사회적인구 행정구역별 집계'!$C$6:$M$73,7,FALSE)-VLOOKUP($D196,'2.사회적인구 행정구역별 집계'!$C$6:$M$73,2,FALSE))),0,(VLOOKUP($D196,'2.사회적인구 행정구역별 집계'!$C$6:$M$73,7,FALSE)-VLOOKUP($D196,'2.사회적인구 행정구역별 집계'!$C$6:$M$73,2,FALSE)))</f>
        <v>0</v>
      </c>
      <c r="P196" s="114">
        <f>IF(ISERROR(VLOOKUP($D196,'2.사회적인구 행정구역별 집계'!$C$6:$M$73,2,FALSE)),0,(VLOOKUP($D196,'2.사회적인구 행정구역별 집계'!$C$6:$M$73,8,FALSE)-VLOOKUP($D196,'2.사회적인구 행정구역별 집계'!$C$6:$M$73,3,FALSE)))</f>
        <v>0</v>
      </c>
      <c r="Q196" s="114">
        <f>IF(ISERROR(VLOOKUP($D196,'2.사회적인구 행정구역별 집계'!$C$6:$M$73,2,FALSE)),0,(VLOOKUP($D196,'2.사회적인구 행정구역별 집계'!$C$6:$M$73,9,FALSE)-VLOOKUP($D196,'2.사회적인구 행정구역별 집계'!$C$6:$M$73,4,FALSE)))</f>
        <v>0</v>
      </c>
      <c r="R196" s="114">
        <f>IF(ISERROR(VLOOKUP($D196,'2.사회적인구 행정구역별 집계'!$C$6:$M$73,2,FALSE)),0,(VLOOKUP($D196,'2.사회적인구 행정구역별 집계'!$C$6:$M$73,10,FALSE)-VLOOKUP($D196,'2.사회적인구 행정구역별 집계'!$C$6:$M$73,5,FALSE)))</f>
        <v>0</v>
      </c>
      <c r="S196" s="114">
        <f>IF(ISERROR(VLOOKUP($D196,'2.사회적인구 행정구역별 집계'!$C$6:$M$73,2,FALSE)),0,(VLOOKUP($D196,'2.사회적인구 행정구역별 집계'!$C$6:$M$73,11,FALSE)-VLOOKUP($D196,'2.사회적인구 행정구역별 집계'!$C$6:$M$73,6,FALSE)))</f>
        <v>0</v>
      </c>
      <c r="T196" s="160">
        <f t="shared" si="29"/>
        <v>90</v>
      </c>
      <c r="U196" s="160">
        <f t="shared" si="30"/>
        <v>89</v>
      </c>
      <c r="V196" s="160">
        <f t="shared" si="31"/>
        <v>88</v>
      </c>
      <c r="W196" s="160">
        <f t="shared" si="32"/>
        <v>90</v>
      </c>
      <c r="X196" s="160">
        <f t="shared" si="33"/>
        <v>92</v>
      </c>
    </row>
    <row r="197" spans="1:24" ht="15.95" customHeight="1">
      <c r="A197" s="282"/>
      <c r="B197" s="277"/>
      <c r="C197" s="103" t="s">
        <v>1112</v>
      </c>
      <c r="D197" s="105" t="s">
        <v>511</v>
      </c>
      <c r="E197" s="160">
        <f>VLOOKUP($D197,'[7]급수계통별장래인구(출x)'!$C$5:$I$491,2,FALSE)</f>
        <v>132</v>
      </c>
      <c r="F197" s="160">
        <f>VLOOKUP($D197,'[7]급수계통별장래인구(출x)'!$C$5:$I$491,4,FALSE)</f>
        <v>134</v>
      </c>
      <c r="G197" s="160">
        <f>VLOOKUP($D197,'[7]급수계통별장래인구(출x)'!$C$5:$I$491,5,FALSE)</f>
        <v>136</v>
      </c>
      <c r="H197" s="160">
        <f>VLOOKUP($D197,'[7]급수계통별장래인구(출x)'!$C$5:$I$491,6,FALSE)</f>
        <v>139</v>
      </c>
      <c r="I197" s="160">
        <f>VLOOKUP($D197,'[7]급수계통별장래인구(출x)'!$C$5:$I$491,7,FALSE)</f>
        <v>142</v>
      </c>
      <c r="J197" s="114">
        <f>ROUND(O$5*'[7]급수계통별장래인구(출x)'!$E195,0)</f>
        <v>0</v>
      </c>
      <c r="K197" s="114">
        <f>ROUND(P$5*'[7]급수계통별장래인구(출x)'!$E195,0)</f>
        <v>3</v>
      </c>
      <c r="L197" s="114">
        <f>ROUND(Q$5*'[7]급수계통별장래인구(출x)'!$E195,0)</f>
        <v>8</v>
      </c>
      <c r="M197" s="114">
        <f>ROUND(R$5*'[7]급수계통별장래인구(출x)'!$E195,0)</f>
        <v>8</v>
      </c>
      <c r="N197" s="114">
        <f>ROUND(S$5*'[7]급수계통별장래인구(출x)'!$E195,0)</f>
        <v>8</v>
      </c>
      <c r="O197" s="114">
        <f>IF(ISERROR((VLOOKUP($D197,'2.사회적인구 행정구역별 집계'!$C$6:$M$73,7,FALSE)-VLOOKUP($D197,'2.사회적인구 행정구역별 집계'!$C$6:$M$73,2,FALSE))),0,(VLOOKUP($D197,'2.사회적인구 행정구역별 집계'!$C$6:$M$73,7,FALSE)-VLOOKUP($D197,'2.사회적인구 행정구역별 집계'!$C$6:$M$73,2,FALSE)))</f>
        <v>0</v>
      </c>
      <c r="P197" s="114">
        <f>IF(ISERROR(VLOOKUP($D197,'2.사회적인구 행정구역별 집계'!$C$6:$M$73,2,FALSE)),0,(VLOOKUP($D197,'2.사회적인구 행정구역별 집계'!$C$6:$M$73,8,FALSE)-VLOOKUP($D197,'2.사회적인구 행정구역별 집계'!$C$6:$M$73,3,FALSE)))</f>
        <v>0</v>
      </c>
      <c r="Q197" s="114">
        <f>IF(ISERROR(VLOOKUP($D197,'2.사회적인구 행정구역별 집계'!$C$6:$M$73,2,FALSE)),0,(VLOOKUP($D197,'2.사회적인구 행정구역별 집계'!$C$6:$M$73,9,FALSE)-VLOOKUP($D197,'2.사회적인구 행정구역별 집계'!$C$6:$M$73,4,FALSE)))</f>
        <v>0</v>
      </c>
      <c r="R197" s="114">
        <f>IF(ISERROR(VLOOKUP($D197,'2.사회적인구 행정구역별 집계'!$C$6:$M$73,2,FALSE)),0,(VLOOKUP($D197,'2.사회적인구 행정구역별 집계'!$C$6:$M$73,10,FALSE)-VLOOKUP($D197,'2.사회적인구 행정구역별 집계'!$C$6:$M$73,5,FALSE)))</f>
        <v>0</v>
      </c>
      <c r="S197" s="114">
        <f>IF(ISERROR(VLOOKUP($D197,'2.사회적인구 행정구역별 집계'!$C$6:$M$73,2,FALSE)),0,(VLOOKUP($D197,'2.사회적인구 행정구역별 집계'!$C$6:$M$73,11,FALSE)-VLOOKUP($D197,'2.사회적인구 행정구역별 집계'!$C$6:$M$73,6,FALSE)))</f>
        <v>0</v>
      </c>
      <c r="T197" s="160">
        <f t="shared" si="29"/>
        <v>132</v>
      </c>
      <c r="U197" s="160">
        <f t="shared" si="30"/>
        <v>131</v>
      </c>
      <c r="V197" s="160">
        <f t="shared" si="31"/>
        <v>128</v>
      </c>
      <c r="W197" s="160">
        <f t="shared" si="32"/>
        <v>131</v>
      </c>
      <c r="X197" s="160">
        <f t="shared" si="33"/>
        <v>134</v>
      </c>
    </row>
    <row r="198" spans="1:24" ht="15.95" customHeight="1">
      <c r="A198" s="282"/>
      <c r="B198" s="277"/>
      <c r="C198" s="103" t="s">
        <v>1112</v>
      </c>
      <c r="D198" s="105" t="s">
        <v>512</v>
      </c>
      <c r="E198" s="160">
        <f>VLOOKUP($D198,'[7]급수계통별장래인구(출x)'!$C$5:$I$491,2,FALSE)</f>
        <v>114</v>
      </c>
      <c r="F198" s="160">
        <f>VLOOKUP($D198,'[7]급수계통별장래인구(출x)'!$C$5:$I$491,4,FALSE)</f>
        <v>115</v>
      </c>
      <c r="G198" s="160">
        <f>VLOOKUP($D198,'[7]급수계통별장래인구(출x)'!$C$5:$I$491,5,FALSE)</f>
        <v>118</v>
      </c>
      <c r="H198" s="160">
        <f>VLOOKUP($D198,'[7]급수계통별장래인구(출x)'!$C$5:$I$491,6,FALSE)</f>
        <v>120</v>
      </c>
      <c r="I198" s="160">
        <f>VLOOKUP($D198,'[7]급수계통별장래인구(출x)'!$C$5:$I$491,7,FALSE)</f>
        <v>122</v>
      </c>
      <c r="J198" s="114">
        <f>ROUND(O$5*'[7]급수계통별장래인구(출x)'!$E196,0)</f>
        <v>0</v>
      </c>
      <c r="K198" s="114">
        <f>ROUND(P$5*'[7]급수계통별장래인구(출x)'!$E196,0)</f>
        <v>3</v>
      </c>
      <c r="L198" s="114">
        <f>ROUND(Q$5*'[7]급수계통별장래인구(출x)'!$E196,0)</f>
        <v>7</v>
      </c>
      <c r="M198" s="114">
        <f>ROUND(R$5*'[7]급수계통별장래인구(출x)'!$E196,0)</f>
        <v>7</v>
      </c>
      <c r="N198" s="114">
        <f>ROUND(S$5*'[7]급수계통별장래인구(출x)'!$E196,0)</f>
        <v>7</v>
      </c>
      <c r="O198" s="114">
        <f>IF(ISERROR((VLOOKUP($D198,'2.사회적인구 행정구역별 집계'!$C$6:$M$73,7,FALSE)-VLOOKUP($D198,'2.사회적인구 행정구역별 집계'!$C$6:$M$73,2,FALSE))),0,(VLOOKUP($D198,'2.사회적인구 행정구역별 집계'!$C$6:$M$73,7,FALSE)-VLOOKUP($D198,'2.사회적인구 행정구역별 집계'!$C$6:$M$73,2,FALSE)))</f>
        <v>0</v>
      </c>
      <c r="P198" s="114">
        <f>IF(ISERROR(VLOOKUP($D198,'2.사회적인구 행정구역별 집계'!$C$6:$M$73,2,FALSE)),0,(VLOOKUP($D198,'2.사회적인구 행정구역별 집계'!$C$6:$M$73,8,FALSE)-VLOOKUP($D198,'2.사회적인구 행정구역별 집계'!$C$6:$M$73,3,FALSE)))</f>
        <v>0</v>
      </c>
      <c r="Q198" s="114">
        <f>IF(ISERROR(VLOOKUP($D198,'2.사회적인구 행정구역별 집계'!$C$6:$M$73,2,FALSE)),0,(VLOOKUP($D198,'2.사회적인구 행정구역별 집계'!$C$6:$M$73,9,FALSE)-VLOOKUP($D198,'2.사회적인구 행정구역별 집계'!$C$6:$M$73,4,FALSE)))</f>
        <v>0</v>
      </c>
      <c r="R198" s="114">
        <f>IF(ISERROR(VLOOKUP($D198,'2.사회적인구 행정구역별 집계'!$C$6:$M$73,2,FALSE)),0,(VLOOKUP($D198,'2.사회적인구 행정구역별 집계'!$C$6:$M$73,10,FALSE)-VLOOKUP($D198,'2.사회적인구 행정구역별 집계'!$C$6:$M$73,5,FALSE)))</f>
        <v>0</v>
      </c>
      <c r="S198" s="114">
        <f>IF(ISERROR(VLOOKUP($D198,'2.사회적인구 행정구역별 집계'!$C$6:$M$73,2,FALSE)),0,(VLOOKUP($D198,'2.사회적인구 행정구역별 집계'!$C$6:$M$73,11,FALSE)-VLOOKUP($D198,'2.사회적인구 행정구역별 집계'!$C$6:$M$73,6,FALSE)))</f>
        <v>0</v>
      </c>
      <c r="T198" s="160">
        <f t="shared" ref="T198:T237" si="34">E198-J198+O198</f>
        <v>114</v>
      </c>
      <c r="U198" s="160">
        <f t="shared" ref="U198:U237" si="35">F198-K198+P198</f>
        <v>112</v>
      </c>
      <c r="V198" s="160">
        <f t="shared" ref="V198:V237" si="36">G198-L198+Q198</f>
        <v>111</v>
      </c>
      <c r="W198" s="160">
        <f t="shared" ref="W198:W237" si="37">H198-M198+R198</f>
        <v>113</v>
      </c>
      <c r="X198" s="160">
        <f t="shared" ref="X198:X237" si="38">I198-N198+S198</f>
        <v>115</v>
      </c>
    </row>
    <row r="199" spans="1:24" ht="15.95" customHeight="1">
      <c r="A199" s="282"/>
      <c r="B199" s="277"/>
      <c r="C199" s="103" t="s">
        <v>1113</v>
      </c>
      <c r="D199" s="105" t="s">
        <v>513</v>
      </c>
      <c r="E199" s="160">
        <f>VLOOKUP($D199,'[7]급수계통별장래인구(출x)'!$C$5:$I$491,2,FALSE)</f>
        <v>119</v>
      </c>
      <c r="F199" s="160">
        <f>VLOOKUP($D199,'[7]급수계통별장래인구(출x)'!$C$5:$I$491,4,FALSE)</f>
        <v>120</v>
      </c>
      <c r="G199" s="160">
        <f>VLOOKUP($D199,'[7]급수계통별장래인구(출x)'!$C$5:$I$491,5,FALSE)</f>
        <v>123</v>
      </c>
      <c r="H199" s="160">
        <f>VLOOKUP($D199,'[7]급수계통별장래인구(출x)'!$C$5:$I$491,6,FALSE)</f>
        <v>126</v>
      </c>
      <c r="I199" s="160">
        <f>VLOOKUP($D199,'[7]급수계통별장래인구(출x)'!$C$5:$I$491,7,FALSE)</f>
        <v>128</v>
      </c>
      <c r="J199" s="114">
        <f>ROUND(O$5*'[7]급수계통별장래인구(출x)'!$E197,0)</f>
        <v>0</v>
      </c>
      <c r="K199" s="114">
        <f>ROUND(P$5*'[7]급수계통별장래인구(출x)'!$E197,0)</f>
        <v>3</v>
      </c>
      <c r="L199" s="114">
        <f>ROUND(Q$5*'[7]급수계통별장래인구(출x)'!$E197,0)</f>
        <v>7</v>
      </c>
      <c r="M199" s="114">
        <f>ROUND(R$5*'[7]급수계통별장래인구(출x)'!$E197,0)</f>
        <v>7</v>
      </c>
      <c r="N199" s="114">
        <f>ROUND(S$5*'[7]급수계통별장래인구(출x)'!$E197,0)</f>
        <v>7</v>
      </c>
      <c r="O199" s="114">
        <f>IF(ISERROR((VLOOKUP($D199,'2.사회적인구 행정구역별 집계'!$C$6:$M$73,7,FALSE)-VLOOKUP($D199,'2.사회적인구 행정구역별 집계'!$C$6:$M$73,2,FALSE))),0,(VLOOKUP($D199,'2.사회적인구 행정구역별 집계'!$C$6:$M$73,7,FALSE)-VLOOKUP($D199,'2.사회적인구 행정구역별 집계'!$C$6:$M$73,2,FALSE)))</f>
        <v>0</v>
      </c>
      <c r="P199" s="114">
        <f>IF(ISERROR(VLOOKUP($D199,'2.사회적인구 행정구역별 집계'!$C$6:$M$73,2,FALSE)),0,(VLOOKUP($D199,'2.사회적인구 행정구역별 집계'!$C$6:$M$73,8,FALSE)-VLOOKUP($D199,'2.사회적인구 행정구역별 집계'!$C$6:$M$73,3,FALSE)))</f>
        <v>0</v>
      </c>
      <c r="Q199" s="114">
        <f>IF(ISERROR(VLOOKUP($D199,'2.사회적인구 행정구역별 집계'!$C$6:$M$73,2,FALSE)),0,(VLOOKUP($D199,'2.사회적인구 행정구역별 집계'!$C$6:$M$73,9,FALSE)-VLOOKUP($D199,'2.사회적인구 행정구역별 집계'!$C$6:$M$73,4,FALSE)))</f>
        <v>0</v>
      </c>
      <c r="R199" s="114">
        <f>IF(ISERROR(VLOOKUP($D199,'2.사회적인구 행정구역별 집계'!$C$6:$M$73,2,FALSE)),0,(VLOOKUP($D199,'2.사회적인구 행정구역별 집계'!$C$6:$M$73,10,FALSE)-VLOOKUP($D199,'2.사회적인구 행정구역별 집계'!$C$6:$M$73,5,FALSE)))</f>
        <v>0</v>
      </c>
      <c r="S199" s="114">
        <f>IF(ISERROR(VLOOKUP($D199,'2.사회적인구 행정구역별 집계'!$C$6:$M$73,2,FALSE)),0,(VLOOKUP($D199,'2.사회적인구 행정구역별 집계'!$C$6:$M$73,11,FALSE)-VLOOKUP($D199,'2.사회적인구 행정구역별 집계'!$C$6:$M$73,6,FALSE)))</f>
        <v>0</v>
      </c>
      <c r="T199" s="160">
        <f t="shared" si="34"/>
        <v>119</v>
      </c>
      <c r="U199" s="160">
        <f t="shared" si="35"/>
        <v>117</v>
      </c>
      <c r="V199" s="160">
        <f t="shared" si="36"/>
        <v>116</v>
      </c>
      <c r="W199" s="160">
        <f t="shared" si="37"/>
        <v>119</v>
      </c>
      <c r="X199" s="160">
        <f t="shared" si="38"/>
        <v>121</v>
      </c>
    </row>
    <row r="200" spans="1:24" ht="15.95" customHeight="1">
      <c r="A200" s="282"/>
      <c r="B200" s="277"/>
      <c r="C200" s="103" t="s">
        <v>1113</v>
      </c>
      <c r="D200" s="105" t="s">
        <v>514</v>
      </c>
      <c r="E200" s="160">
        <f>VLOOKUP($D200,'[7]급수계통별장래인구(출x)'!$C$5:$I$491,2,FALSE)</f>
        <v>153</v>
      </c>
      <c r="F200" s="160">
        <f>VLOOKUP($D200,'[7]급수계통별장래인구(출x)'!$C$5:$I$491,4,FALSE)</f>
        <v>155</v>
      </c>
      <c r="G200" s="160">
        <f>VLOOKUP($D200,'[7]급수계통별장래인구(출x)'!$C$5:$I$491,5,FALSE)</f>
        <v>158</v>
      </c>
      <c r="H200" s="160">
        <f>VLOOKUP($D200,'[7]급수계통별장래인구(출x)'!$C$5:$I$491,6,FALSE)</f>
        <v>162</v>
      </c>
      <c r="I200" s="160">
        <f>VLOOKUP($D200,'[7]급수계통별장래인구(출x)'!$C$5:$I$491,7,FALSE)</f>
        <v>164</v>
      </c>
      <c r="J200" s="114">
        <f>ROUND(O$5*'[7]급수계통별장래인구(출x)'!$E198,0)</f>
        <v>0</v>
      </c>
      <c r="K200" s="114">
        <f>ROUND(P$5*'[7]급수계통별장래인구(출x)'!$E198,0)</f>
        <v>4</v>
      </c>
      <c r="L200" s="114">
        <f>ROUND(Q$5*'[7]급수계통별장래인구(출x)'!$E198,0)</f>
        <v>9</v>
      </c>
      <c r="M200" s="114">
        <f>ROUND(R$5*'[7]급수계통별장래인구(출x)'!$E198,0)</f>
        <v>9</v>
      </c>
      <c r="N200" s="114">
        <f>ROUND(S$5*'[7]급수계통별장래인구(출x)'!$E198,0)</f>
        <v>9</v>
      </c>
      <c r="O200" s="114">
        <f>IF(ISERROR((VLOOKUP($D200,'2.사회적인구 행정구역별 집계'!$C$6:$M$73,7,FALSE)-VLOOKUP($D200,'2.사회적인구 행정구역별 집계'!$C$6:$M$73,2,FALSE))),0,(VLOOKUP($D200,'2.사회적인구 행정구역별 집계'!$C$6:$M$73,7,FALSE)-VLOOKUP($D200,'2.사회적인구 행정구역별 집계'!$C$6:$M$73,2,FALSE)))</f>
        <v>0</v>
      </c>
      <c r="P200" s="114">
        <f>IF(ISERROR(VLOOKUP($D200,'2.사회적인구 행정구역별 집계'!$C$6:$M$73,2,FALSE)),0,(VLOOKUP($D200,'2.사회적인구 행정구역별 집계'!$C$6:$M$73,8,FALSE)-VLOOKUP($D200,'2.사회적인구 행정구역별 집계'!$C$6:$M$73,3,FALSE)))</f>
        <v>0</v>
      </c>
      <c r="Q200" s="114">
        <f>IF(ISERROR(VLOOKUP($D200,'2.사회적인구 행정구역별 집계'!$C$6:$M$73,2,FALSE)),0,(VLOOKUP($D200,'2.사회적인구 행정구역별 집계'!$C$6:$M$73,9,FALSE)-VLOOKUP($D200,'2.사회적인구 행정구역별 집계'!$C$6:$M$73,4,FALSE)))</f>
        <v>0</v>
      </c>
      <c r="R200" s="114">
        <f>IF(ISERROR(VLOOKUP($D200,'2.사회적인구 행정구역별 집계'!$C$6:$M$73,2,FALSE)),0,(VLOOKUP($D200,'2.사회적인구 행정구역별 집계'!$C$6:$M$73,10,FALSE)-VLOOKUP($D200,'2.사회적인구 행정구역별 집계'!$C$6:$M$73,5,FALSE)))</f>
        <v>0</v>
      </c>
      <c r="S200" s="114">
        <f>IF(ISERROR(VLOOKUP($D200,'2.사회적인구 행정구역별 집계'!$C$6:$M$73,2,FALSE)),0,(VLOOKUP($D200,'2.사회적인구 행정구역별 집계'!$C$6:$M$73,11,FALSE)-VLOOKUP($D200,'2.사회적인구 행정구역별 집계'!$C$6:$M$73,6,FALSE)))</f>
        <v>0</v>
      </c>
      <c r="T200" s="160">
        <f t="shared" si="34"/>
        <v>153</v>
      </c>
      <c r="U200" s="160">
        <f t="shared" si="35"/>
        <v>151</v>
      </c>
      <c r="V200" s="160">
        <f t="shared" si="36"/>
        <v>149</v>
      </c>
      <c r="W200" s="160">
        <f t="shared" si="37"/>
        <v>153</v>
      </c>
      <c r="X200" s="160">
        <f t="shared" si="38"/>
        <v>155</v>
      </c>
    </row>
    <row r="201" spans="1:24" ht="15.95" customHeight="1">
      <c r="A201" s="282"/>
      <c r="B201" s="277"/>
      <c r="C201" s="103" t="s">
        <v>1113</v>
      </c>
      <c r="D201" s="105" t="s">
        <v>515</v>
      </c>
      <c r="E201" s="160">
        <f>VLOOKUP($D201,'[7]급수계통별장래인구(출x)'!$C$5:$I$491,2,FALSE)</f>
        <v>72</v>
      </c>
      <c r="F201" s="160">
        <f>VLOOKUP($D201,'[7]급수계통별장래인구(출x)'!$C$5:$I$491,4,FALSE)</f>
        <v>73</v>
      </c>
      <c r="G201" s="160">
        <f>VLOOKUP($D201,'[7]급수계통별장래인구(출x)'!$C$5:$I$491,5,FALSE)</f>
        <v>74</v>
      </c>
      <c r="H201" s="160">
        <f>VLOOKUP($D201,'[7]급수계통별장래인구(출x)'!$C$5:$I$491,6,FALSE)</f>
        <v>76</v>
      </c>
      <c r="I201" s="160">
        <f>VLOOKUP($D201,'[7]급수계통별장래인구(출x)'!$C$5:$I$491,7,FALSE)</f>
        <v>77</v>
      </c>
      <c r="J201" s="114">
        <f>ROUND(O$5*'[7]급수계통별장래인구(출x)'!$E199,0)</f>
        <v>0</v>
      </c>
      <c r="K201" s="114">
        <f>ROUND(P$5*'[7]급수계통별장래인구(출x)'!$E199,0)</f>
        <v>2</v>
      </c>
      <c r="L201" s="114">
        <f>ROUND(Q$5*'[7]급수계통별장래인구(출x)'!$E199,0)</f>
        <v>4</v>
      </c>
      <c r="M201" s="114">
        <f>ROUND(R$5*'[7]급수계통별장래인구(출x)'!$E199,0)</f>
        <v>4</v>
      </c>
      <c r="N201" s="114">
        <f>ROUND(S$5*'[7]급수계통별장래인구(출x)'!$E199,0)</f>
        <v>4</v>
      </c>
      <c r="O201" s="114">
        <f>IF(ISERROR((VLOOKUP($D201,'2.사회적인구 행정구역별 집계'!$C$6:$M$73,7,FALSE)-VLOOKUP($D201,'2.사회적인구 행정구역별 집계'!$C$6:$M$73,2,FALSE))),0,(VLOOKUP($D201,'2.사회적인구 행정구역별 집계'!$C$6:$M$73,7,FALSE)-VLOOKUP($D201,'2.사회적인구 행정구역별 집계'!$C$6:$M$73,2,FALSE)))</f>
        <v>0</v>
      </c>
      <c r="P201" s="114">
        <f>IF(ISERROR(VLOOKUP($D201,'2.사회적인구 행정구역별 집계'!$C$6:$M$73,2,FALSE)),0,(VLOOKUP($D201,'2.사회적인구 행정구역별 집계'!$C$6:$M$73,8,FALSE)-VLOOKUP($D201,'2.사회적인구 행정구역별 집계'!$C$6:$M$73,3,FALSE)))</f>
        <v>0</v>
      </c>
      <c r="Q201" s="114">
        <f>IF(ISERROR(VLOOKUP($D201,'2.사회적인구 행정구역별 집계'!$C$6:$M$73,2,FALSE)),0,(VLOOKUP($D201,'2.사회적인구 행정구역별 집계'!$C$6:$M$73,9,FALSE)-VLOOKUP($D201,'2.사회적인구 행정구역별 집계'!$C$6:$M$73,4,FALSE)))</f>
        <v>0</v>
      </c>
      <c r="R201" s="114">
        <f>IF(ISERROR(VLOOKUP($D201,'2.사회적인구 행정구역별 집계'!$C$6:$M$73,2,FALSE)),0,(VLOOKUP($D201,'2.사회적인구 행정구역별 집계'!$C$6:$M$73,10,FALSE)-VLOOKUP($D201,'2.사회적인구 행정구역별 집계'!$C$6:$M$73,5,FALSE)))</f>
        <v>0</v>
      </c>
      <c r="S201" s="114">
        <f>IF(ISERROR(VLOOKUP($D201,'2.사회적인구 행정구역별 집계'!$C$6:$M$73,2,FALSE)),0,(VLOOKUP($D201,'2.사회적인구 행정구역별 집계'!$C$6:$M$73,11,FALSE)-VLOOKUP($D201,'2.사회적인구 행정구역별 집계'!$C$6:$M$73,6,FALSE)))</f>
        <v>0</v>
      </c>
      <c r="T201" s="160">
        <f t="shared" si="34"/>
        <v>72</v>
      </c>
      <c r="U201" s="160">
        <f t="shared" si="35"/>
        <v>71</v>
      </c>
      <c r="V201" s="160">
        <f t="shared" si="36"/>
        <v>70</v>
      </c>
      <c r="W201" s="160">
        <f t="shared" si="37"/>
        <v>72</v>
      </c>
      <c r="X201" s="160">
        <f t="shared" si="38"/>
        <v>73</v>
      </c>
    </row>
    <row r="202" spans="1:24" ht="15.95" customHeight="1">
      <c r="A202" s="282"/>
      <c r="B202" s="277"/>
      <c r="C202" s="103" t="s">
        <v>1114</v>
      </c>
      <c r="D202" s="105" t="s">
        <v>516</v>
      </c>
      <c r="E202" s="160">
        <f>VLOOKUP($D202,'[7]급수계통별장래인구(출x)'!$C$5:$I$491,2,FALSE)</f>
        <v>171</v>
      </c>
      <c r="F202" s="160">
        <f>VLOOKUP($D202,'[7]급수계통별장래인구(출x)'!$C$5:$I$491,4,FALSE)</f>
        <v>173</v>
      </c>
      <c r="G202" s="160">
        <f>VLOOKUP($D202,'[7]급수계통별장래인구(출x)'!$C$5:$I$491,5,FALSE)</f>
        <v>177</v>
      </c>
      <c r="H202" s="160">
        <f>VLOOKUP($D202,'[7]급수계통별장래인구(출x)'!$C$5:$I$491,6,FALSE)</f>
        <v>181</v>
      </c>
      <c r="I202" s="160">
        <f>VLOOKUP($D202,'[7]급수계통별장래인구(출x)'!$C$5:$I$491,7,FALSE)</f>
        <v>184</v>
      </c>
      <c r="J202" s="114">
        <f>ROUND(O$5*'[7]급수계통별장래인구(출x)'!$E200,0)</f>
        <v>0</v>
      </c>
      <c r="K202" s="114">
        <f>ROUND(P$5*'[7]급수계통별장래인구(출x)'!$E200,0)</f>
        <v>4</v>
      </c>
      <c r="L202" s="114">
        <f>ROUND(Q$5*'[7]급수계통별장래인구(출x)'!$E200,0)</f>
        <v>10</v>
      </c>
      <c r="M202" s="114">
        <f>ROUND(R$5*'[7]급수계통별장래인구(출x)'!$E200,0)</f>
        <v>10</v>
      </c>
      <c r="N202" s="114">
        <f>ROUND(S$5*'[7]급수계통별장래인구(출x)'!$E200,0)</f>
        <v>10</v>
      </c>
      <c r="O202" s="114">
        <f>IF(ISERROR((VLOOKUP($D202,'2.사회적인구 행정구역별 집계'!$C$6:$M$73,7,FALSE)-VLOOKUP($D202,'2.사회적인구 행정구역별 집계'!$C$6:$M$73,2,FALSE))),0,(VLOOKUP($D202,'2.사회적인구 행정구역별 집계'!$C$6:$M$73,7,FALSE)-VLOOKUP($D202,'2.사회적인구 행정구역별 집계'!$C$6:$M$73,2,FALSE)))</f>
        <v>0</v>
      </c>
      <c r="P202" s="114">
        <f>IF(ISERROR(VLOOKUP($D202,'2.사회적인구 행정구역별 집계'!$C$6:$M$73,2,FALSE)),0,(VLOOKUP($D202,'2.사회적인구 행정구역별 집계'!$C$6:$M$73,8,FALSE)-VLOOKUP($D202,'2.사회적인구 행정구역별 집계'!$C$6:$M$73,3,FALSE)))</f>
        <v>0</v>
      </c>
      <c r="Q202" s="114">
        <f>IF(ISERROR(VLOOKUP($D202,'2.사회적인구 행정구역별 집계'!$C$6:$M$73,2,FALSE)),0,(VLOOKUP($D202,'2.사회적인구 행정구역별 집계'!$C$6:$M$73,9,FALSE)-VLOOKUP($D202,'2.사회적인구 행정구역별 집계'!$C$6:$M$73,4,FALSE)))</f>
        <v>0</v>
      </c>
      <c r="R202" s="114">
        <f>IF(ISERROR(VLOOKUP($D202,'2.사회적인구 행정구역별 집계'!$C$6:$M$73,2,FALSE)),0,(VLOOKUP($D202,'2.사회적인구 행정구역별 집계'!$C$6:$M$73,10,FALSE)-VLOOKUP($D202,'2.사회적인구 행정구역별 집계'!$C$6:$M$73,5,FALSE)))</f>
        <v>0</v>
      </c>
      <c r="S202" s="114">
        <f>IF(ISERROR(VLOOKUP($D202,'2.사회적인구 행정구역별 집계'!$C$6:$M$73,2,FALSE)),0,(VLOOKUP($D202,'2.사회적인구 행정구역별 집계'!$C$6:$M$73,11,FALSE)-VLOOKUP($D202,'2.사회적인구 행정구역별 집계'!$C$6:$M$73,6,FALSE)))</f>
        <v>0</v>
      </c>
      <c r="T202" s="160">
        <f t="shared" si="34"/>
        <v>171</v>
      </c>
      <c r="U202" s="160">
        <f t="shared" si="35"/>
        <v>169</v>
      </c>
      <c r="V202" s="160">
        <f t="shared" si="36"/>
        <v>167</v>
      </c>
      <c r="W202" s="160">
        <f t="shared" si="37"/>
        <v>171</v>
      </c>
      <c r="X202" s="160">
        <f t="shared" si="38"/>
        <v>174</v>
      </c>
    </row>
    <row r="203" spans="1:24" ht="15.95" customHeight="1">
      <c r="A203" s="282"/>
      <c r="B203" s="277"/>
      <c r="C203" s="103" t="s">
        <v>1114</v>
      </c>
      <c r="D203" s="105" t="s">
        <v>517</v>
      </c>
      <c r="E203" s="160">
        <f>VLOOKUP($D203,'[7]급수계통별장래인구(출x)'!$C$5:$I$491,2,FALSE)</f>
        <v>338</v>
      </c>
      <c r="F203" s="160">
        <f>VLOOKUP($D203,'[7]급수계통별장래인구(출x)'!$C$5:$I$491,4,FALSE)</f>
        <v>342</v>
      </c>
      <c r="G203" s="160">
        <f>VLOOKUP($D203,'[7]급수계통별장래인구(출x)'!$C$5:$I$491,5,FALSE)</f>
        <v>349</v>
      </c>
      <c r="H203" s="160">
        <f>VLOOKUP($D203,'[7]급수계통별장래인구(출x)'!$C$5:$I$491,6,FALSE)</f>
        <v>357</v>
      </c>
      <c r="I203" s="160">
        <f>VLOOKUP($D203,'[7]급수계통별장래인구(출x)'!$C$5:$I$491,7,FALSE)</f>
        <v>363</v>
      </c>
      <c r="J203" s="114">
        <f>ROUND(O$5*'[7]급수계통별장래인구(출x)'!$E201,0)</f>
        <v>0</v>
      </c>
      <c r="K203" s="114">
        <f>ROUND(P$5*'[7]급수계통별장래인구(출x)'!$E201,0)</f>
        <v>9</v>
      </c>
      <c r="L203" s="114">
        <f>ROUND(Q$5*'[7]급수계통별장래인구(출x)'!$E201,0)</f>
        <v>19</v>
      </c>
      <c r="M203" s="114">
        <f>ROUND(R$5*'[7]급수계통별장래인구(출x)'!$E201,0)</f>
        <v>19</v>
      </c>
      <c r="N203" s="114">
        <f>ROUND(S$5*'[7]급수계통별장래인구(출x)'!$E201,0)</f>
        <v>19</v>
      </c>
      <c r="O203" s="114">
        <f>IF(ISERROR((VLOOKUP($D203,'2.사회적인구 행정구역별 집계'!$C$6:$M$73,7,FALSE)-VLOOKUP($D203,'2.사회적인구 행정구역별 집계'!$C$6:$M$73,2,FALSE))),0,(VLOOKUP($D203,'2.사회적인구 행정구역별 집계'!$C$6:$M$73,7,FALSE)-VLOOKUP($D203,'2.사회적인구 행정구역별 집계'!$C$6:$M$73,2,FALSE)))</f>
        <v>0</v>
      </c>
      <c r="P203" s="114">
        <f>IF(ISERROR(VLOOKUP($D203,'2.사회적인구 행정구역별 집계'!$C$6:$M$73,2,FALSE)),0,(VLOOKUP($D203,'2.사회적인구 행정구역별 집계'!$C$6:$M$73,8,FALSE)-VLOOKUP($D203,'2.사회적인구 행정구역별 집계'!$C$6:$M$73,3,FALSE)))</f>
        <v>0</v>
      </c>
      <c r="Q203" s="114">
        <f>IF(ISERROR(VLOOKUP($D203,'2.사회적인구 행정구역별 집계'!$C$6:$M$73,2,FALSE)),0,(VLOOKUP($D203,'2.사회적인구 행정구역별 집계'!$C$6:$M$73,9,FALSE)-VLOOKUP($D203,'2.사회적인구 행정구역별 집계'!$C$6:$M$73,4,FALSE)))</f>
        <v>0</v>
      </c>
      <c r="R203" s="114">
        <f>IF(ISERROR(VLOOKUP($D203,'2.사회적인구 행정구역별 집계'!$C$6:$M$73,2,FALSE)),0,(VLOOKUP($D203,'2.사회적인구 행정구역별 집계'!$C$6:$M$73,10,FALSE)-VLOOKUP($D203,'2.사회적인구 행정구역별 집계'!$C$6:$M$73,5,FALSE)))</f>
        <v>0</v>
      </c>
      <c r="S203" s="114">
        <f>IF(ISERROR(VLOOKUP($D203,'2.사회적인구 행정구역별 집계'!$C$6:$M$73,2,FALSE)),0,(VLOOKUP($D203,'2.사회적인구 행정구역별 집계'!$C$6:$M$73,11,FALSE)-VLOOKUP($D203,'2.사회적인구 행정구역별 집계'!$C$6:$M$73,6,FALSE)))</f>
        <v>0</v>
      </c>
      <c r="T203" s="160">
        <f t="shared" si="34"/>
        <v>338</v>
      </c>
      <c r="U203" s="160">
        <f t="shared" si="35"/>
        <v>333</v>
      </c>
      <c r="V203" s="160">
        <f t="shared" si="36"/>
        <v>330</v>
      </c>
      <c r="W203" s="160">
        <f t="shared" si="37"/>
        <v>338</v>
      </c>
      <c r="X203" s="160">
        <f t="shared" si="38"/>
        <v>344</v>
      </c>
    </row>
    <row r="204" spans="1:24" ht="15.95" customHeight="1">
      <c r="A204" s="282"/>
      <c r="B204" s="277"/>
      <c r="C204" s="103" t="s">
        <v>1114</v>
      </c>
      <c r="D204" s="105" t="s">
        <v>518</v>
      </c>
      <c r="E204" s="160">
        <f>VLOOKUP($D204,'[7]급수계통별장래인구(출x)'!$C$5:$I$491,2,FALSE)</f>
        <v>133</v>
      </c>
      <c r="F204" s="160">
        <f>VLOOKUP($D204,'[7]급수계통별장래인구(출x)'!$C$5:$I$491,4,FALSE)</f>
        <v>135</v>
      </c>
      <c r="G204" s="160">
        <f>VLOOKUP($D204,'[7]급수계통별장래인구(출x)'!$C$5:$I$491,5,FALSE)</f>
        <v>137</v>
      </c>
      <c r="H204" s="160">
        <f>VLOOKUP($D204,'[7]급수계통별장래인구(출x)'!$C$5:$I$491,6,FALSE)</f>
        <v>140</v>
      </c>
      <c r="I204" s="160">
        <f>VLOOKUP($D204,'[7]급수계통별장래인구(출x)'!$C$5:$I$491,7,FALSE)</f>
        <v>143</v>
      </c>
      <c r="J204" s="114">
        <f>ROUND(O$5*'[7]급수계통별장래인구(출x)'!$E202,0)</f>
        <v>0</v>
      </c>
      <c r="K204" s="114">
        <f>ROUND(P$5*'[7]급수계통별장래인구(출x)'!$E202,0)</f>
        <v>3</v>
      </c>
      <c r="L204" s="114">
        <f>ROUND(Q$5*'[7]급수계통별장래인구(출x)'!$E202,0)</f>
        <v>8</v>
      </c>
      <c r="M204" s="114">
        <f>ROUND(R$5*'[7]급수계통별장래인구(출x)'!$E202,0)</f>
        <v>8</v>
      </c>
      <c r="N204" s="114">
        <f>ROUND(S$5*'[7]급수계통별장래인구(출x)'!$E202,0)</f>
        <v>8</v>
      </c>
      <c r="O204" s="114">
        <f>IF(ISERROR((VLOOKUP($D204,'2.사회적인구 행정구역별 집계'!$C$6:$M$73,7,FALSE)-VLOOKUP($D204,'2.사회적인구 행정구역별 집계'!$C$6:$M$73,2,FALSE))),0,(VLOOKUP($D204,'2.사회적인구 행정구역별 집계'!$C$6:$M$73,7,FALSE)-VLOOKUP($D204,'2.사회적인구 행정구역별 집계'!$C$6:$M$73,2,FALSE)))</f>
        <v>0</v>
      </c>
      <c r="P204" s="114">
        <f>IF(ISERROR(VLOOKUP($D204,'2.사회적인구 행정구역별 집계'!$C$6:$M$73,2,FALSE)),0,(VLOOKUP($D204,'2.사회적인구 행정구역별 집계'!$C$6:$M$73,8,FALSE)-VLOOKUP($D204,'2.사회적인구 행정구역별 집계'!$C$6:$M$73,3,FALSE)))</f>
        <v>0</v>
      </c>
      <c r="Q204" s="114">
        <f>IF(ISERROR(VLOOKUP($D204,'2.사회적인구 행정구역별 집계'!$C$6:$M$73,2,FALSE)),0,(VLOOKUP($D204,'2.사회적인구 행정구역별 집계'!$C$6:$M$73,9,FALSE)-VLOOKUP($D204,'2.사회적인구 행정구역별 집계'!$C$6:$M$73,4,FALSE)))</f>
        <v>0</v>
      </c>
      <c r="R204" s="114">
        <f>IF(ISERROR(VLOOKUP($D204,'2.사회적인구 행정구역별 집계'!$C$6:$M$73,2,FALSE)),0,(VLOOKUP($D204,'2.사회적인구 행정구역별 집계'!$C$6:$M$73,10,FALSE)-VLOOKUP($D204,'2.사회적인구 행정구역별 집계'!$C$6:$M$73,5,FALSE)))</f>
        <v>0</v>
      </c>
      <c r="S204" s="114">
        <f>IF(ISERROR(VLOOKUP($D204,'2.사회적인구 행정구역별 집계'!$C$6:$M$73,2,FALSE)),0,(VLOOKUP($D204,'2.사회적인구 행정구역별 집계'!$C$6:$M$73,11,FALSE)-VLOOKUP($D204,'2.사회적인구 행정구역별 집계'!$C$6:$M$73,6,FALSE)))</f>
        <v>0</v>
      </c>
      <c r="T204" s="160">
        <f t="shared" si="34"/>
        <v>133</v>
      </c>
      <c r="U204" s="160">
        <f t="shared" si="35"/>
        <v>132</v>
      </c>
      <c r="V204" s="160">
        <f t="shared" si="36"/>
        <v>129</v>
      </c>
      <c r="W204" s="160">
        <f t="shared" si="37"/>
        <v>132</v>
      </c>
      <c r="X204" s="160">
        <f t="shared" si="38"/>
        <v>135</v>
      </c>
    </row>
    <row r="205" spans="1:24" ht="15.95" customHeight="1">
      <c r="A205" s="282"/>
      <c r="B205" s="277"/>
      <c r="C205" s="103" t="s">
        <v>1115</v>
      </c>
      <c r="D205" s="105" t="s">
        <v>519</v>
      </c>
      <c r="E205" s="160">
        <f>VLOOKUP($D205,'[7]급수계통별장래인구(출x)'!$C$5:$I$491,2,FALSE)</f>
        <v>1310</v>
      </c>
      <c r="F205" s="160">
        <f>VLOOKUP($D205,'[7]급수계통별장래인구(출x)'!$C$5:$I$491,4,FALSE)</f>
        <v>1325</v>
      </c>
      <c r="G205" s="160">
        <f>VLOOKUP($D205,'[7]급수계통별장래인구(출x)'!$C$5:$I$491,5,FALSE)</f>
        <v>1353</v>
      </c>
      <c r="H205" s="160">
        <f>VLOOKUP($D205,'[7]급수계통별장래인구(출x)'!$C$5:$I$491,6,FALSE)</f>
        <v>1384</v>
      </c>
      <c r="I205" s="160">
        <f>VLOOKUP($D205,'[7]급수계통별장래인구(출x)'!$C$5:$I$491,7,FALSE)</f>
        <v>1407</v>
      </c>
      <c r="J205" s="114">
        <f>ROUND(O$5*'[7]급수계통별장래인구(출x)'!$E203,0)</f>
        <v>0</v>
      </c>
      <c r="K205" s="114">
        <f>ROUND(P$5*'[7]급수계통별장래인구(출x)'!$E203,0)</f>
        <v>34</v>
      </c>
      <c r="L205" s="114">
        <f>ROUND(Q$5*'[7]급수계통별장래인구(출x)'!$E203,0)</f>
        <v>75</v>
      </c>
      <c r="M205" s="114">
        <f>ROUND(R$5*'[7]급수계통별장래인구(출x)'!$E203,0)</f>
        <v>75</v>
      </c>
      <c r="N205" s="114">
        <f>ROUND(S$5*'[7]급수계통별장래인구(출x)'!$E203,0)</f>
        <v>75</v>
      </c>
      <c r="O205" s="114">
        <f>IF(ISERROR((VLOOKUP($D205,'2.사회적인구 행정구역별 집계'!$C$6:$M$73,7,FALSE)-VLOOKUP($D205,'2.사회적인구 행정구역별 집계'!$C$6:$M$73,2,FALSE))),0,(VLOOKUP($D205,'2.사회적인구 행정구역별 집계'!$C$6:$M$73,7,FALSE)-VLOOKUP($D205,'2.사회적인구 행정구역별 집계'!$C$6:$M$73,2,FALSE)))</f>
        <v>0</v>
      </c>
      <c r="P205" s="114">
        <f>IF(ISERROR(VLOOKUP($D205,'2.사회적인구 행정구역별 집계'!$C$6:$M$73,2,FALSE)),0,(VLOOKUP($D205,'2.사회적인구 행정구역별 집계'!$C$6:$M$73,8,FALSE)-VLOOKUP($D205,'2.사회적인구 행정구역별 집계'!$C$6:$M$73,3,FALSE)))</f>
        <v>0</v>
      </c>
      <c r="Q205" s="114">
        <f>IF(ISERROR(VLOOKUP($D205,'2.사회적인구 행정구역별 집계'!$C$6:$M$73,2,FALSE)),0,(VLOOKUP($D205,'2.사회적인구 행정구역별 집계'!$C$6:$M$73,9,FALSE)-VLOOKUP($D205,'2.사회적인구 행정구역별 집계'!$C$6:$M$73,4,FALSE)))</f>
        <v>0</v>
      </c>
      <c r="R205" s="114">
        <f>IF(ISERROR(VLOOKUP($D205,'2.사회적인구 행정구역별 집계'!$C$6:$M$73,2,FALSE)),0,(VLOOKUP($D205,'2.사회적인구 행정구역별 집계'!$C$6:$M$73,10,FALSE)-VLOOKUP($D205,'2.사회적인구 행정구역별 집계'!$C$6:$M$73,5,FALSE)))</f>
        <v>0</v>
      </c>
      <c r="S205" s="114">
        <f>IF(ISERROR(VLOOKUP($D205,'2.사회적인구 행정구역별 집계'!$C$6:$M$73,2,FALSE)),0,(VLOOKUP($D205,'2.사회적인구 행정구역별 집계'!$C$6:$M$73,11,FALSE)-VLOOKUP($D205,'2.사회적인구 행정구역별 집계'!$C$6:$M$73,6,FALSE)))</f>
        <v>0</v>
      </c>
      <c r="T205" s="160">
        <f t="shared" si="34"/>
        <v>1310</v>
      </c>
      <c r="U205" s="160">
        <f t="shared" si="35"/>
        <v>1291</v>
      </c>
      <c r="V205" s="160">
        <f t="shared" si="36"/>
        <v>1278</v>
      </c>
      <c r="W205" s="160">
        <f t="shared" si="37"/>
        <v>1309</v>
      </c>
      <c r="X205" s="160">
        <f t="shared" si="38"/>
        <v>1332</v>
      </c>
    </row>
    <row r="206" spans="1:24" ht="15.95" customHeight="1">
      <c r="A206" s="282"/>
      <c r="B206" s="277"/>
      <c r="C206" s="103" t="s">
        <v>1116</v>
      </c>
      <c r="D206" s="105" t="s">
        <v>521</v>
      </c>
      <c r="E206" s="160">
        <f>VLOOKUP($D206,'[7]급수계통별장래인구(출x)'!$C$5:$I$491,2,FALSE)</f>
        <v>282</v>
      </c>
      <c r="F206" s="160">
        <f>VLOOKUP($D206,'[7]급수계통별장래인구(출x)'!$C$5:$I$491,4,FALSE)</f>
        <v>285</v>
      </c>
      <c r="G206" s="160">
        <f>VLOOKUP($D206,'[7]급수계통별장래인구(출x)'!$C$5:$I$491,5,FALSE)</f>
        <v>291</v>
      </c>
      <c r="H206" s="160">
        <f>VLOOKUP($D206,'[7]급수계통별장래인구(출x)'!$C$5:$I$491,6,FALSE)</f>
        <v>298</v>
      </c>
      <c r="I206" s="160">
        <f>VLOOKUP($D206,'[7]급수계통별장래인구(출x)'!$C$5:$I$491,7,FALSE)</f>
        <v>303</v>
      </c>
      <c r="J206" s="114">
        <f>ROUND(O$5*'[7]급수계통별장래인구(출x)'!$E204,0)</f>
        <v>0</v>
      </c>
      <c r="K206" s="114">
        <f>ROUND(P$5*'[7]급수계통별장래인구(출x)'!$E204,0)</f>
        <v>7</v>
      </c>
      <c r="L206" s="114">
        <f>ROUND(Q$5*'[7]급수계통별장래인구(출x)'!$E204,0)</f>
        <v>16</v>
      </c>
      <c r="M206" s="114">
        <f>ROUND(R$5*'[7]급수계통별장래인구(출x)'!$E204,0)</f>
        <v>16</v>
      </c>
      <c r="N206" s="114">
        <f>ROUND(S$5*'[7]급수계통별장래인구(출x)'!$E204,0)</f>
        <v>16</v>
      </c>
      <c r="O206" s="114">
        <f>IF(ISERROR((VLOOKUP($D206,'2.사회적인구 행정구역별 집계'!$C$6:$M$73,7,FALSE)-VLOOKUP($D206,'2.사회적인구 행정구역별 집계'!$C$6:$M$73,2,FALSE))),0,(VLOOKUP($D206,'2.사회적인구 행정구역별 집계'!$C$6:$M$73,7,FALSE)-VLOOKUP($D206,'2.사회적인구 행정구역별 집계'!$C$6:$M$73,2,FALSE)))</f>
        <v>0</v>
      </c>
      <c r="P206" s="114">
        <f>IF(ISERROR(VLOOKUP($D206,'2.사회적인구 행정구역별 집계'!$C$6:$M$73,2,FALSE)),0,(VLOOKUP($D206,'2.사회적인구 행정구역별 집계'!$C$6:$M$73,8,FALSE)-VLOOKUP($D206,'2.사회적인구 행정구역별 집계'!$C$6:$M$73,3,FALSE)))</f>
        <v>0</v>
      </c>
      <c r="Q206" s="114">
        <f>IF(ISERROR(VLOOKUP($D206,'2.사회적인구 행정구역별 집계'!$C$6:$M$73,2,FALSE)),0,(VLOOKUP($D206,'2.사회적인구 행정구역별 집계'!$C$6:$M$73,9,FALSE)-VLOOKUP($D206,'2.사회적인구 행정구역별 집계'!$C$6:$M$73,4,FALSE)))</f>
        <v>0</v>
      </c>
      <c r="R206" s="114">
        <f>IF(ISERROR(VLOOKUP($D206,'2.사회적인구 행정구역별 집계'!$C$6:$M$73,2,FALSE)),0,(VLOOKUP($D206,'2.사회적인구 행정구역별 집계'!$C$6:$M$73,10,FALSE)-VLOOKUP($D206,'2.사회적인구 행정구역별 집계'!$C$6:$M$73,5,FALSE)))</f>
        <v>0</v>
      </c>
      <c r="S206" s="114">
        <f>IF(ISERROR(VLOOKUP($D206,'2.사회적인구 행정구역별 집계'!$C$6:$M$73,2,FALSE)),0,(VLOOKUP($D206,'2.사회적인구 행정구역별 집계'!$C$6:$M$73,11,FALSE)-VLOOKUP($D206,'2.사회적인구 행정구역별 집계'!$C$6:$M$73,6,FALSE)))</f>
        <v>0</v>
      </c>
      <c r="T206" s="160">
        <f t="shared" si="34"/>
        <v>282</v>
      </c>
      <c r="U206" s="160">
        <f t="shared" si="35"/>
        <v>278</v>
      </c>
      <c r="V206" s="160">
        <f t="shared" si="36"/>
        <v>275</v>
      </c>
      <c r="W206" s="160">
        <f t="shared" si="37"/>
        <v>282</v>
      </c>
      <c r="X206" s="160">
        <f t="shared" si="38"/>
        <v>287</v>
      </c>
    </row>
    <row r="207" spans="1:24" ht="15.95" customHeight="1">
      <c r="A207" s="282"/>
      <c r="B207" s="277"/>
      <c r="C207" s="103" t="s">
        <v>1117</v>
      </c>
      <c r="D207" s="105" t="s">
        <v>522</v>
      </c>
      <c r="E207" s="160">
        <f>VLOOKUP($D207,'[7]급수계통별장래인구(출x)'!$C$5:$I$491,2,FALSE)</f>
        <v>112</v>
      </c>
      <c r="F207" s="160">
        <f>VLOOKUP($D207,'[7]급수계통별장래인구(출x)'!$C$5:$I$491,4,FALSE)</f>
        <v>113</v>
      </c>
      <c r="G207" s="160">
        <f>VLOOKUP($D207,'[7]급수계통별장래인구(출x)'!$C$5:$I$491,5,FALSE)</f>
        <v>116</v>
      </c>
      <c r="H207" s="160">
        <f>VLOOKUP($D207,'[7]급수계통별장래인구(출x)'!$C$5:$I$491,6,FALSE)</f>
        <v>118</v>
      </c>
      <c r="I207" s="160">
        <f>VLOOKUP($D207,'[7]급수계통별장래인구(출x)'!$C$5:$I$491,7,FALSE)</f>
        <v>120</v>
      </c>
      <c r="J207" s="114">
        <f>ROUND(O$5*'[7]급수계통별장래인구(출x)'!$E205,0)</f>
        <v>0</v>
      </c>
      <c r="K207" s="114">
        <f>ROUND(P$5*'[7]급수계통별장래인구(출x)'!$E205,0)</f>
        <v>3</v>
      </c>
      <c r="L207" s="114">
        <f>ROUND(Q$5*'[7]급수계통별장래인구(출x)'!$E205,0)</f>
        <v>6</v>
      </c>
      <c r="M207" s="114">
        <f>ROUND(R$5*'[7]급수계통별장래인구(출x)'!$E205,0)</f>
        <v>6</v>
      </c>
      <c r="N207" s="114">
        <f>ROUND(S$5*'[7]급수계통별장래인구(출x)'!$E205,0)</f>
        <v>6</v>
      </c>
      <c r="O207" s="114">
        <f>IF(ISERROR((VLOOKUP($D207,'2.사회적인구 행정구역별 집계'!$C$6:$M$73,7,FALSE)-VLOOKUP($D207,'2.사회적인구 행정구역별 집계'!$C$6:$M$73,2,FALSE))),0,(VLOOKUP($D207,'2.사회적인구 행정구역별 집계'!$C$6:$M$73,7,FALSE)-VLOOKUP($D207,'2.사회적인구 행정구역별 집계'!$C$6:$M$73,2,FALSE)))</f>
        <v>0</v>
      </c>
      <c r="P207" s="114">
        <f>IF(ISERROR(VLOOKUP($D207,'2.사회적인구 행정구역별 집계'!$C$6:$M$73,2,FALSE)),0,(VLOOKUP($D207,'2.사회적인구 행정구역별 집계'!$C$6:$M$73,8,FALSE)-VLOOKUP($D207,'2.사회적인구 행정구역별 집계'!$C$6:$M$73,3,FALSE)))</f>
        <v>0</v>
      </c>
      <c r="Q207" s="114">
        <f>IF(ISERROR(VLOOKUP($D207,'2.사회적인구 행정구역별 집계'!$C$6:$M$73,2,FALSE)),0,(VLOOKUP($D207,'2.사회적인구 행정구역별 집계'!$C$6:$M$73,9,FALSE)-VLOOKUP($D207,'2.사회적인구 행정구역별 집계'!$C$6:$M$73,4,FALSE)))</f>
        <v>0</v>
      </c>
      <c r="R207" s="114">
        <f>IF(ISERROR(VLOOKUP($D207,'2.사회적인구 행정구역별 집계'!$C$6:$M$73,2,FALSE)),0,(VLOOKUP($D207,'2.사회적인구 행정구역별 집계'!$C$6:$M$73,10,FALSE)-VLOOKUP($D207,'2.사회적인구 행정구역별 집계'!$C$6:$M$73,5,FALSE)))</f>
        <v>0</v>
      </c>
      <c r="S207" s="114">
        <f>IF(ISERROR(VLOOKUP($D207,'2.사회적인구 행정구역별 집계'!$C$6:$M$73,2,FALSE)),0,(VLOOKUP($D207,'2.사회적인구 행정구역별 집계'!$C$6:$M$73,11,FALSE)-VLOOKUP($D207,'2.사회적인구 행정구역별 집계'!$C$6:$M$73,6,FALSE)))</f>
        <v>0</v>
      </c>
      <c r="T207" s="160">
        <f t="shared" si="34"/>
        <v>112</v>
      </c>
      <c r="U207" s="160">
        <f t="shared" si="35"/>
        <v>110</v>
      </c>
      <c r="V207" s="160">
        <f t="shared" si="36"/>
        <v>110</v>
      </c>
      <c r="W207" s="160">
        <f t="shared" si="37"/>
        <v>112</v>
      </c>
      <c r="X207" s="160">
        <f t="shared" si="38"/>
        <v>114</v>
      </c>
    </row>
    <row r="208" spans="1:24" ht="15.95" customHeight="1">
      <c r="A208" s="282"/>
      <c r="B208" s="277"/>
      <c r="C208" s="103" t="s">
        <v>1117</v>
      </c>
      <c r="D208" s="105" t="s">
        <v>523</v>
      </c>
      <c r="E208" s="160">
        <f>VLOOKUP($D208,'[7]급수계통별장래인구(출x)'!$C$5:$I$491,2,FALSE)</f>
        <v>162</v>
      </c>
      <c r="F208" s="160">
        <f>VLOOKUP($D208,'[7]급수계통별장래인구(출x)'!$C$5:$I$491,4,FALSE)</f>
        <v>164</v>
      </c>
      <c r="G208" s="160">
        <f>VLOOKUP($D208,'[7]급수계통별장래인구(출x)'!$C$5:$I$491,5,FALSE)</f>
        <v>167</v>
      </c>
      <c r="H208" s="160">
        <f>VLOOKUP($D208,'[7]급수계통별장래인구(출x)'!$C$5:$I$491,6,FALSE)</f>
        <v>171</v>
      </c>
      <c r="I208" s="160">
        <f>VLOOKUP($D208,'[7]급수계통별장래인구(출x)'!$C$5:$I$491,7,FALSE)</f>
        <v>174</v>
      </c>
      <c r="J208" s="114">
        <f>ROUND(O$5*'[7]급수계통별장래인구(출x)'!$E206,0)</f>
        <v>0</v>
      </c>
      <c r="K208" s="114">
        <f>ROUND(P$5*'[7]급수계통별장래인구(출x)'!$E206,0)</f>
        <v>4</v>
      </c>
      <c r="L208" s="114">
        <f>ROUND(Q$5*'[7]급수계통별장래인구(출x)'!$E206,0)</f>
        <v>9</v>
      </c>
      <c r="M208" s="114">
        <f>ROUND(R$5*'[7]급수계통별장래인구(출x)'!$E206,0)</f>
        <v>9</v>
      </c>
      <c r="N208" s="114">
        <f>ROUND(S$5*'[7]급수계통별장래인구(출x)'!$E206,0)</f>
        <v>9</v>
      </c>
      <c r="O208" s="114">
        <f>IF(ISERROR((VLOOKUP($D208,'2.사회적인구 행정구역별 집계'!$C$6:$M$73,7,FALSE)-VLOOKUP($D208,'2.사회적인구 행정구역별 집계'!$C$6:$M$73,2,FALSE))),0,(VLOOKUP($D208,'2.사회적인구 행정구역별 집계'!$C$6:$M$73,7,FALSE)-VLOOKUP($D208,'2.사회적인구 행정구역별 집계'!$C$6:$M$73,2,FALSE)))</f>
        <v>0</v>
      </c>
      <c r="P208" s="114">
        <f>IF(ISERROR(VLOOKUP($D208,'2.사회적인구 행정구역별 집계'!$C$6:$M$73,2,FALSE)),0,(VLOOKUP($D208,'2.사회적인구 행정구역별 집계'!$C$6:$M$73,8,FALSE)-VLOOKUP($D208,'2.사회적인구 행정구역별 집계'!$C$6:$M$73,3,FALSE)))</f>
        <v>0</v>
      </c>
      <c r="Q208" s="114">
        <f>IF(ISERROR(VLOOKUP($D208,'2.사회적인구 행정구역별 집계'!$C$6:$M$73,2,FALSE)),0,(VLOOKUP($D208,'2.사회적인구 행정구역별 집계'!$C$6:$M$73,9,FALSE)-VLOOKUP($D208,'2.사회적인구 행정구역별 집계'!$C$6:$M$73,4,FALSE)))</f>
        <v>0</v>
      </c>
      <c r="R208" s="114">
        <f>IF(ISERROR(VLOOKUP($D208,'2.사회적인구 행정구역별 집계'!$C$6:$M$73,2,FALSE)),0,(VLOOKUP($D208,'2.사회적인구 행정구역별 집계'!$C$6:$M$73,10,FALSE)-VLOOKUP($D208,'2.사회적인구 행정구역별 집계'!$C$6:$M$73,5,FALSE)))</f>
        <v>0</v>
      </c>
      <c r="S208" s="114">
        <f>IF(ISERROR(VLOOKUP($D208,'2.사회적인구 행정구역별 집계'!$C$6:$M$73,2,FALSE)),0,(VLOOKUP($D208,'2.사회적인구 행정구역별 집계'!$C$6:$M$73,11,FALSE)-VLOOKUP($D208,'2.사회적인구 행정구역별 집계'!$C$6:$M$73,6,FALSE)))</f>
        <v>0</v>
      </c>
      <c r="T208" s="160">
        <f t="shared" si="34"/>
        <v>162</v>
      </c>
      <c r="U208" s="160">
        <f t="shared" si="35"/>
        <v>160</v>
      </c>
      <c r="V208" s="160">
        <f t="shared" si="36"/>
        <v>158</v>
      </c>
      <c r="W208" s="160">
        <f t="shared" si="37"/>
        <v>162</v>
      </c>
      <c r="X208" s="160">
        <f t="shared" si="38"/>
        <v>165</v>
      </c>
    </row>
    <row r="209" spans="1:24" ht="15.95" customHeight="1">
      <c r="A209" s="282"/>
      <c r="B209" s="277"/>
      <c r="C209" s="103" t="s">
        <v>1117</v>
      </c>
      <c r="D209" s="105" t="s">
        <v>524</v>
      </c>
      <c r="E209" s="160">
        <f>VLOOKUP($D209,'[7]급수계통별장래인구(출x)'!$C$5:$I$491,2,FALSE)</f>
        <v>270</v>
      </c>
      <c r="F209" s="160">
        <f>VLOOKUP($D209,'[7]급수계통별장래인구(출x)'!$C$5:$I$491,4,FALSE)</f>
        <v>273</v>
      </c>
      <c r="G209" s="160">
        <f>VLOOKUP($D209,'[7]급수계통별장래인구(출x)'!$C$5:$I$491,5,FALSE)</f>
        <v>279</v>
      </c>
      <c r="H209" s="160">
        <f>VLOOKUP($D209,'[7]급수계통별장래인구(출x)'!$C$5:$I$491,6,FALSE)</f>
        <v>285</v>
      </c>
      <c r="I209" s="160">
        <f>VLOOKUP($D209,'[7]급수계통별장래인구(출x)'!$C$5:$I$491,7,FALSE)</f>
        <v>290</v>
      </c>
      <c r="J209" s="114">
        <f>ROUND(O$5*'[7]급수계통별장래인구(출x)'!$E207,0)</f>
        <v>0</v>
      </c>
      <c r="K209" s="114">
        <f>ROUND(P$5*'[7]급수계통별장래인구(출x)'!$E207,0)</f>
        <v>7</v>
      </c>
      <c r="L209" s="114">
        <f>ROUND(Q$5*'[7]급수계통별장래인구(출x)'!$E207,0)</f>
        <v>15</v>
      </c>
      <c r="M209" s="114">
        <f>ROUND(R$5*'[7]급수계통별장래인구(출x)'!$E207,0)</f>
        <v>15</v>
      </c>
      <c r="N209" s="114">
        <f>ROUND(S$5*'[7]급수계통별장래인구(출x)'!$E207,0)</f>
        <v>15</v>
      </c>
      <c r="O209" s="114">
        <f>IF(ISERROR((VLOOKUP($D209,'2.사회적인구 행정구역별 집계'!$C$6:$M$73,7,FALSE)-VLOOKUP($D209,'2.사회적인구 행정구역별 집계'!$C$6:$M$73,2,FALSE))),0,(VLOOKUP($D209,'2.사회적인구 행정구역별 집계'!$C$6:$M$73,7,FALSE)-VLOOKUP($D209,'2.사회적인구 행정구역별 집계'!$C$6:$M$73,2,FALSE)))</f>
        <v>0</v>
      </c>
      <c r="P209" s="114">
        <f>IF(ISERROR(VLOOKUP($D209,'2.사회적인구 행정구역별 집계'!$C$6:$M$73,2,FALSE)),0,(VLOOKUP($D209,'2.사회적인구 행정구역별 집계'!$C$6:$M$73,8,FALSE)-VLOOKUP($D209,'2.사회적인구 행정구역별 집계'!$C$6:$M$73,3,FALSE)))</f>
        <v>0</v>
      </c>
      <c r="Q209" s="114">
        <f>IF(ISERROR(VLOOKUP($D209,'2.사회적인구 행정구역별 집계'!$C$6:$M$73,2,FALSE)),0,(VLOOKUP($D209,'2.사회적인구 행정구역별 집계'!$C$6:$M$73,9,FALSE)-VLOOKUP($D209,'2.사회적인구 행정구역별 집계'!$C$6:$M$73,4,FALSE)))</f>
        <v>0</v>
      </c>
      <c r="R209" s="114">
        <f>IF(ISERROR(VLOOKUP($D209,'2.사회적인구 행정구역별 집계'!$C$6:$M$73,2,FALSE)),0,(VLOOKUP($D209,'2.사회적인구 행정구역별 집계'!$C$6:$M$73,10,FALSE)-VLOOKUP($D209,'2.사회적인구 행정구역별 집계'!$C$6:$M$73,5,FALSE)))</f>
        <v>0</v>
      </c>
      <c r="S209" s="114">
        <f>IF(ISERROR(VLOOKUP($D209,'2.사회적인구 행정구역별 집계'!$C$6:$M$73,2,FALSE)),0,(VLOOKUP($D209,'2.사회적인구 행정구역별 집계'!$C$6:$M$73,11,FALSE)-VLOOKUP($D209,'2.사회적인구 행정구역별 집계'!$C$6:$M$73,6,FALSE)))</f>
        <v>0</v>
      </c>
      <c r="T209" s="160">
        <f t="shared" si="34"/>
        <v>270</v>
      </c>
      <c r="U209" s="160">
        <f t="shared" si="35"/>
        <v>266</v>
      </c>
      <c r="V209" s="160">
        <f t="shared" si="36"/>
        <v>264</v>
      </c>
      <c r="W209" s="160">
        <f t="shared" si="37"/>
        <v>270</v>
      </c>
      <c r="X209" s="160">
        <f t="shared" si="38"/>
        <v>275</v>
      </c>
    </row>
    <row r="210" spans="1:24" ht="15.95" customHeight="1">
      <c r="A210" s="282"/>
      <c r="B210" s="277" t="s">
        <v>787</v>
      </c>
      <c r="C210" s="103" t="s">
        <v>1118</v>
      </c>
      <c r="D210" s="105" t="s">
        <v>470</v>
      </c>
      <c r="E210" s="160">
        <f>VLOOKUP($D210,'[7]급수계통별장래인구(출x)'!$C$5:$I$491,2,FALSE)</f>
        <v>199</v>
      </c>
      <c r="F210" s="160">
        <f>VLOOKUP($D210,'[7]급수계통별장래인구(출x)'!$C$5:$I$491,4,FALSE)</f>
        <v>201</v>
      </c>
      <c r="G210" s="160">
        <f>VLOOKUP($D210,'[7]급수계통별장래인구(출x)'!$C$5:$I$491,5,FALSE)</f>
        <v>206</v>
      </c>
      <c r="H210" s="160">
        <f>VLOOKUP($D210,'[7]급수계통별장래인구(출x)'!$C$5:$I$491,6,FALSE)</f>
        <v>210</v>
      </c>
      <c r="I210" s="160">
        <f>VLOOKUP($D210,'[7]급수계통별장래인구(출x)'!$C$5:$I$491,7,FALSE)</f>
        <v>214</v>
      </c>
      <c r="J210" s="114">
        <f>ROUND(O$5*'[7]급수계통별장래인구(출x)'!$E208,0)</f>
        <v>0</v>
      </c>
      <c r="K210" s="114">
        <f>ROUND(P$5*'[7]급수계통별장래인구(출x)'!$E208,0)</f>
        <v>5</v>
      </c>
      <c r="L210" s="114">
        <f>ROUND(Q$5*'[7]급수계통별장래인구(출x)'!$E208,0)</f>
        <v>11</v>
      </c>
      <c r="M210" s="114">
        <f>ROUND(R$5*'[7]급수계통별장래인구(출x)'!$E208,0)</f>
        <v>11</v>
      </c>
      <c r="N210" s="114">
        <f>ROUND(S$5*'[7]급수계통별장래인구(출x)'!$E208,0)</f>
        <v>11</v>
      </c>
      <c r="O210" s="114">
        <f>IF(ISERROR((VLOOKUP($D210,'2.사회적인구 행정구역별 집계'!$C$6:$M$73,7,FALSE)-VLOOKUP($D210,'2.사회적인구 행정구역별 집계'!$C$6:$M$73,2,FALSE))),0,(VLOOKUP($D210,'2.사회적인구 행정구역별 집계'!$C$6:$M$73,7,FALSE)-VLOOKUP($D210,'2.사회적인구 행정구역별 집계'!$C$6:$M$73,2,FALSE)))</f>
        <v>0</v>
      </c>
      <c r="P210" s="114">
        <f>IF(ISERROR(VLOOKUP($D210,'2.사회적인구 행정구역별 집계'!$C$6:$M$73,2,FALSE)),0,(VLOOKUP($D210,'2.사회적인구 행정구역별 집계'!$C$6:$M$73,8,FALSE)-VLOOKUP($D210,'2.사회적인구 행정구역별 집계'!$C$6:$M$73,3,FALSE)))</f>
        <v>0</v>
      </c>
      <c r="Q210" s="114">
        <f>IF(ISERROR(VLOOKUP($D210,'2.사회적인구 행정구역별 집계'!$C$6:$M$73,2,FALSE)),0,(VLOOKUP($D210,'2.사회적인구 행정구역별 집계'!$C$6:$M$73,9,FALSE)-VLOOKUP($D210,'2.사회적인구 행정구역별 집계'!$C$6:$M$73,4,FALSE)))</f>
        <v>0</v>
      </c>
      <c r="R210" s="114">
        <f>IF(ISERROR(VLOOKUP($D210,'2.사회적인구 행정구역별 집계'!$C$6:$M$73,2,FALSE)),0,(VLOOKUP($D210,'2.사회적인구 행정구역별 집계'!$C$6:$M$73,10,FALSE)-VLOOKUP($D210,'2.사회적인구 행정구역별 집계'!$C$6:$M$73,5,FALSE)))</f>
        <v>0</v>
      </c>
      <c r="S210" s="114">
        <f>IF(ISERROR(VLOOKUP($D210,'2.사회적인구 행정구역별 집계'!$C$6:$M$73,2,FALSE)),0,(VLOOKUP($D210,'2.사회적인구 행정구역별 집계'!$C$6:$M$73,11,FALSE)-VLOOKUP($D210,'2.사회적인구 행정구역별 집계'!$C$6:$M$73,6,FALSE)))</f>
        <v>0</v>
      </c>
      <c r="T210" s="160">
        <f t="shared" si="34"/>
        <v>199</v>
      </c>
      <c r="U210" s="160">
        <f t="shared" si="35"/>
        <v>196</v>
      </c>
      <c r="V210" s="160">
        <f t="shared" si="36"/>
        <v>195</v>
      </c>
      <c r="W210" s="160">
        <f t="shared" si="37"/>
        <v>199</v>
      </c>
      <c r="X210" s="160">
        <f t="shared" si="38"/>
        <v>203</v>
      </c>
    </row>
    <row r="211" spans="1:24" ht="15.95" customHeight="1">
      <c r="A211" s="282"/>
      <c r="B211" s="277"/>
      <c r="C211" s="103" t="s">
        <v>1118</v>
      </c>
      <c r="D211" s="105" t="s">
        <v>471</v>
      </c>
      <c r="E211" s="160">
        <f>VLOOKUP($D211,'[7]급수계통별장래인구(출x)'!$C$5:$I$491,2,FALSE)</f>
        <v>395</v>
      </c>
      <c r="F211" s="160">
        <f>VLOOKUP($D211,'[7]급수계통별장래인구(출x)'!$C$5:$I$491,4,FALSE)</f>
        <v>400</v>
      </c>
      <c r="G211" s="160">
        <f>VLOOKUP($D211,'[7]급수계통별장래인구(출x)'!$C$5:$I$491,5,FALSE)</f>
        <v>408</v>
      </c>
      <c r="H211" s="160">
        <f>VLOOKUP($D211,'[7]급수계통별장래인구(출x)'!$C$5:$I$491,6,FALSE)</f>
        <v>417</v>
      </c>
      <c r="I211" s="160">
        <f>VLOOKUP($D211,'[7]급수계통별장래인구(출x)'!$C$5:$I$491,7,FALSE)</f>
        <v>424</v>
      </c>
      <c r="J211" s="114">
        <f>ROUND(O$5*'[7]급수계통별장래인구(출x)'!$E209,0)</f>
        <v>0</v>
      </c>
      <c r="K211" s="114">
        <f>ROUND(P$5*'[7]급수계통별장래인구(출x)'!$E209,0)</f>
        <v>10</v>
      </c>
      <c r="L211" s="114">
        <f>ROUND(Q$5*'[7]급수계통별장래인구(출x)'!$E209,0)</f>
        <v>23</v>
      </c>
      <c r="M211" s="114">
        <f>ROUND(R$5*'[7]급수계통별장래인구(출x)'!$E209,0)</f>
        <v>23</v>
      </c>
      <c r="N211" s="114">
        <f>ROUND(S$5*'[7]급수계통별장래인구(출x)'!$E209,0)</f>
        <v>23</v>
      </c>
      <c r="O211" s="114">
        <f>IF(ISERROR((VLOOKUP($D211,'2.사회적인구 행정구역별 집계'!$C$6:$M$73,7,FALSE)-VLOOKUP($D211,'2.사회적인구 행정구역별 집계'!$C$6:$M$73,2,FALSE))),0,(VLOOKUP($D211,'2.사회적인구 행정구역별 집계'!$C$6:$M$73,7,FALSE)-VLOOKUP($D211,'2.사회적인구 행정구역별 집계'!$C$6:$M$73,2,FALSE)))</f>
        <v>0</v>
      </c>
      <c r="P211" s="114">
        <f>IF(ISERROR(VLOOKUP($D211,'2.사회적인구 행정구역별 집계'!$C$6:$M$73,2,FALSE)),0,(VLOOKUP($D211,'2.사회적인구 행정구역별 집계'!$C$6:$M$73,8,FALSE)-VLOOKUP($D211,'2.사회적인구 행정구역별 집계'!$C$6:$M$73,3,FALSE)))</f>
        <v>0</v>
      </c>
      <c r="Q211" s="114">
        <f>IF(ISERROR(VLOOKUP($D211,'2.사회적인구 행정구역별 집계'!$C$6:$M$73,2,FALSE)),0,(VLOOKUP($D211,'2.사회적인구 행정구역별 집계'!$C$6:$M$73,9,FALSE)-VLOOKUP($D211,'2.사회적인구 행정구역별 집계'!$C$6:$M$73,4,FALSE)))</f>
        <v>0</v>
      </c>
      <c r="R211" s="114">
        <f>IF(ISERROR(VLOOKUP($D211,'2.사회적인구 행정구역별 집계'!$C$6:$M$73,2,FALSE)),0,(VLOOKUP($D211,'2.사회적인구 행정구역별 집계'!$C$6:$M$73,10,FALSE)-VLOOKUP($D211,'2.사회적인구 행정구역별 집계'!$C$6:$M$73,5,FALSE)))</f>
        <v>0</v>
      </c>
      <c r="S211" s="114">
        <f>IF(ISERROR(VLOOKUP($D211,'2.사회적인구 행정구역별 집계'!$C$6:$M$73,2,FALSE)),0,(VLOOKUP($D211,'2.사회적인구 행정구역별 집계'!$C$6:$M$73,11,FALSE)-VLOOKUP($D211,'2.사회적인구 행정구역별 집계'!$C$6:$M$73,6,FALSE)))</f>
        <v>0</v>
      </c>
      <c r="T211" s="160">
        <f t="shared" si="34"/>
        <v>395</v>
      </c>
      <c r="U211" s="160">
        <f t="shared" si="35"/>
        <v>390</v>
      </c>
      <c r="V211" s="160">
        <f t="shared" si="36"/>
        <v>385</v>
      </c>
      <c r="W211" s="160">
        <f t="shared" si="37"/>
        <v>394</v>
      </c>
      <c r="X211" s="160">
        <f t="shared" si="38"/>
        <v>401</v>
      </c>
    </row>
    <row r="212" spans="1:24" ht="15.95" customHeight="1">
      <c r="A212" s="282"/>
      <c r="B212" s="277"/>
      <c r="C212" s="103" t="s">
        <v>1119</v>
      </c>
      <c r="D212" s="105" t="s">
        <v>472</v>
      </c>
      <c r="E212" s="160">
        <f>VLOOKUP($D212,'[7]급수계통별장래인구(출x)'!$C$5:$I$491,2,FALSE)</f>
        <v>250</v>
      </c>
      <c r="F212" s="160">
        <f>VLOOKUP($D212,'[7]급수계통별장래인구(출x)'!$C$5:$I$491,4,FALSE)</f>
        <v>253</v>
      </c>
      <c r="G212" s="160">
        <f>VLOOKUP($D212,'[7]급수계통별장래인구(출x)'!$C$5:$I$491,5,FALSE)</f>
        <v>258</v>
      </c>
      <c r="H212" s="160">
        <f>VLOOKUP($D212,'[7]급수계통별장래인구(출x)'!$C$5:$I$491,6,FALSE)</f>
        <v>264</v>
      </c>
      <c r="I212" s="160">
        <f>VLOOKUP($D212,'[7]급수계통별장래인구(출x)'!$C$5:$I$491,7,FALSE)</f>
        <v>269</v>
      </c>
      <c r="J212" s="114">
        <f>ROUND(O$5*'[7]급수계통별장래인구(출x)'!$E210,0)</f>
        <v>0</v>
      </c>
      <c r="K212" s="114">
        <f>ROUND(P$5*'[7]급수계통별장래인구(출x)'!$E210,0)</f>
        <v>6</v>
      </c>
      <c r="L212" s="114">
        <f>ROUND(Q$5*'[7]급수계통별장래인구(출x)'!$E210,0)</f>
        <v>14</v>
      </c>
      <c r="M212" s="114">
        <f>ROUND(R$5*'[7]급수계통별장래인구(출x)'!$E210,0)</f>
        <v>14</v>
      </c>
      <c r="N212" s="114">
        <f>ROUND(S$5*'[7]급수계통별장래인구(출x)'!$E210,0)</f>
        <v>14</v>
      </c>
      <c r="O212" s="114">
        <f>IF(ISERROR((VLOOKUP($D212,'2.사회적인구 행정구역별 집계'!$C$6:$M$73,7,FALSE)-VLOOKUP($D212,'2.사회적인구 행정구역별 집계'!$C$6:$M$73,2,FALSE))),0,(VLOOKUP($D212,'2.사회적인구 행정구역별 집계'!$C$6:$M$73,7,FALSE)-VLOOKUP($D212,'2.사회적인구 행정구역별 집계'!$C$6:$M$73,2,FALSE)))</f>
        <v>0</v>
      </c>
      <c r="P212" s="114">
        <f>IF(ISERROR(VLOOKUP($D212,'2.사회적인구 행정구역별 집계'!$C$6:$M$73,2,FALSE)),0,(VLOOKUP($D212,'2.사회적인구 행정구역별 집계'!$C$6:$M$73,8,FALSE)-VLOOKUP($D212,'2.사회적인구 행정구역별 집계'!$C$6:$M$73,3,FALSE)))</f>
        <v>0</v>
      </c>
      <c r="Q212" s="114">
        <f>IF(ISERROR(VLOOKUP($D212,'2.사회적인구 행정구역별 집계'!$C$6:$M$73,2,FALSE)),0,(VLOOKUP($D212,'2.사회적인구 행정구역별 집계'!$C$6:$M$73,9,FALSE)-VLOOKUP($D212,'2.사회적인구 행정구역별 집계'!$C$6:$M$73,4,FALSE)))</f>
        <v>0</v>
      </c>
      <c r="R212" s="114">
        <f>IF(ISERROR(VLOOKUP($D212,'2.사회적인구 행정구역별 집계'!$C$6:$M$73,2,FALSE)),0,(VLOOKUP($D212,'2.사회적인구 행정구역별 집계'!$C$6:$M$73,10,FALSE)-VLOOKUP($D212,'2.사회적인구 행정구역별 집계'!$C$6:$M$73,5,FALSE)))</f>
        <v>0</v>
      </c>
      <c r="S212" s="114">
        <f>IF(ISERROR(VLOOKUP($D212,'2.사회적인구 행정구역별 집계'!$C$6:$M$73,2,FALSE)),0,(VLOOKUP($D212,'2.사회적인구 행정구역별 집계'!$C$6:$M$73,11,FALSE)-VLOOKUP($D212,'2.사회적인구 행정구역별 집계'!$C$6:$M$73,6,FALSE)))</f>
        <v>0</v>
      </c>
      <c r="T212" s="160">
        <f t="shared" si="34"/>
        <v>250</v>
      </c>
      <c r="U212" s="160">
        <f t="shared" si="35"/>
        <v>247</v>
      </c>
      <c r="V212" s="160">
        <f t="shared" si="36"/>
        <v>244</v>
      </c>
      <c r="W212" s="160">
        <f t="shared" si="37"/>
        <v>250</v>
      </c>
      <c r="X212" s="160">
        <f t="shared" si="38"/>
        <v>255</v>
      </c>
    </row>
    <row r="213" spans="1:24" ht="15.95" customHeight="1">
      <c r="A213" s="282"/>
      <c r="B213" s="277"/>
      <c r="C213" s="103" t="s">
        <v>1119</v>
      </c>
      <c r="D213" s="105" t="s">
        <v>473</v>
      </c>
      <c r="E213" s="160">
        <f>VLOOKUP($D213,'[7]급수계통별장래인구(출x)'!$C$5:$I$491,2,FALSE)</f>
        <v>115</v>
      </c>
      <c r="F213" s="160">
        <f>VLOOKUP($D213,'[7]급수계통별장래인구(출x)'!$C$5:$I$491,4,FALSE)</f>
        <v>116</v>
      </c>
      <c r="G213" s="160">
        <f>VLOOKUP($D213,'[7]급수계통별장래인구(출x)'!$C$5:$I$491,5,FALSE)</f>
        <v>119</v>
      </c>
      <c r="H213" s="160">
        <f>VLOOKUP($D213,'[7]급수계통별장래인구(출x)'!$C$5:$I$491,6,FALSE)</f>
        <v>121</v>
      </c>
      <c r="I213" s="160">
        <f>VLOOKUP($D213,'[7]급수계통별장래인구(출x)'!$C$5:$I$491,7,FALSE)</f>
        <v>124</v>
      </c>
      <c r="J213" s="114">
        <f>ROUND(O$5*'[7]급수계통별장래인구(출x)'!$E211,0)</f>
        <v>0</v>
      </c>
      <c r="K213" s="114">
        <f>ROUND(P$5*'[7]급수계통별장래인구(출x)'!$E211,0)</f>
        <v>3</v>
      </c>
      <c r="L213" s="114">
        <f>ROUND(Q$5*'[7]급수계통별장래인구(출x)'!$E211,0)</f>
        <v>7</v>
      </c>
      <c r="M213" s="114">
        <f>ROUND(R$5*'[7]급수계통별장래인구(출x)'!$E211,0)</f>
        <v>7</v>
      </c>
      <c r="N213" s="114">
        <f>ROUND(S$5*'[7]급수계통별장래인구(출x)'!$E211,0)</f>
        <v>7</v>
      </c>
      <c r="O213" s="114">
        <f>IF(ISERROR((VLOOKUP($D213,'2.사회적인구 행정구역별 집계'!$C$6:$M$73,7,FALSE)-VLOOKUP($D213,'2.사회적인구 행정구역별 집계'!$C$6:$M$73,2,FALSE))),0,(VLOOKUP($D213,'2.사회적인구 행정구역별 집계'!$C$6:$M$73,7,FALSE)-VLOOKUP($D213,'2.사회적인구 행정구역별 집계'!$C$6:$M$73,2,FALSE)))</f>
        <v>0</v>
      </c>
      <c r="P213" s="114">
        <f>IF(ISERROR(VLOOKUP($D213,'2.사회적인구 행정구역별 집계'!$C$6:$M$73,2,FALSE)),0,(VLOOKUP($D213,'2.사회적인구 행정구역별 집계'!$C$6:$M$73,8,FALSE)-VLOOKUP($D213,'2.사회적인구 행정구역별 집계'!$C$6:$M$73,3,FALSE)))</f>
        <v>0</v>
      </c>
      <c r="Q213" s="114">
        <f>IF(ISERROR(VLOOKUP($D213,'2.사회적인구 행정구역별 집계'!$C$6:$M$73,2,FALSE)),0,(VLOOKUP($D213,'2.사회적인구 행정구역별 집계'!$C$6:$M$73,9,FALSE)-VLOOKUP($D213,'2.사회적인구 행정구역별 집계'!$C$6:$M$73,4,FALSE)))</f>
        <v>0</v>
      </c>
      <c r="R213" s="114">
        <f>IF(ISERROR(VLOOKUP($D213,'2.사회적인구 행정구역별 집계'!$C$6:$M$73,2,FALSE)),0,(VLOOKUP($D213,'2.사회적인구 행정구역별 집계'!$C$6:$M$73,10,FALSE)-VLOOKUP($D213,'2.사회적인구 행정구역별 집계'!$C$6:$M$73,5,FALSE)))</f>
        <v>0</v>
      </c>
      <c r="S213" s="114">
        <f>IF(ISERROR(VLOOKUP($D213,'2.사회적인구 행정구역별 집계'!$C$6:$M$73,2,FALSE)),0,(VLOOKUP($D213,'2.사회적인구 행정구역별 집계'!$C$6:$M$73,11,FALSE)-VLOOKUP($D213,'2.사회적인구 행정구역별 집계'!$C$6:$M$73,6,FALSE)))</f>
        <v>0</v>
      </c>
      <c r="T213" s="160">
        <f t="shared" si="34"/>
        <v>115</v>
      </c>
      <c r="U213" s="160">
        <f t="shared" si="35"/>
        <v>113</v>
      </c>
      <c r="V213" s="160">
        <f t="shared" si="36"/>
        <v>112</v>
      </c>
      <c r="W213" s="160">
        <f t="shared" si="37"/>
        <v>114</v>
      </c>
      <c r="X213" s="160">
        <f t="shared" si="38"/>
        <v>117</v>
      </c>
    </row>
    <row r="214" spans="1:24" ht="15.95" customHeight="1">
      <c r="A214" s="282"/>
      <c r="B214" s="277"/>
      <c r="C214" s="103" t="s">
        <v>1120</v>
      </c>
      <c r="D214" s="105" t="s">
        <v>474</v>
      </c>
      <c r="E214" s="160">
        <f>VLOOKUP($D214,'[7]급수계통별장래인구(출x)'!$C$5:$I$491,2,FALSE)</f>
        <v>114</v>
      </c>
      <c r="F214" s="160">
        <f>VLOOKUP($D214,'[7]급수계통별장래인구(출x)'!$C$5:$I$491,4,FALSE)</f>
        <v>115</v>
      </c>
      <c r="G214" s="160">
        <f>VLOOKUP($D214,'[7]급수계통별장래인구(출x)'!$C$5:$I$491,5,FALSE)</f>
        <v>118</v>
      </c>
      <c r="H214" s="160">
        <f>VLOOKUP($D214,'[7]급수계통별장래인구(출x)'!$C$5:$I$491,6,FALSE)</f>
        <v>120</v>
      </c>
      <c r="I214" s="160">
        <f>VLOOKUP($D214,'[7]급수계통별장래인구(출x)'!$C$5:$I$491,7,FALSE)</f>
        <v>122</v>
      </c>
      <c r="J214" s="114">
        <f>ROUND(O$5*'[7]급수계통별장래인구(출x)'!$E212,0)</f>
        <v>0</v>
      </c>
      <c r="K214" s="114">
        <f>ROUND(P$5*'[7]급수계통별장래인구(출x)'!$E212,0)</f>
        <v>3</v>
      </c>
      <c r="L214" s="114">
        <f>ROUND(Q$5*'[7]급수계통별장래인구(출x)'!$E212,0)</f>
        <v>7</v>
      </c>
      <c r="M214" s="114">
        <f>ROUND(R$5*'[7]급수계통별장래인구(출x)'!$E212,0)</f>
        <v>7</v>
      </c>
      <c r="N214" s="114">
        <f>ROUND(S$5*'[7]급수계통별장래인구(출x)'!$E212,0)</f>
        <v>7</v>
      </c>
      <c r="O214" s="114">
        <f>IF(ISERROR((VLOOKUP($D214,'2.사회적인구 행정구역별 집계'!$C$6:$M$73,7,FALSE)-VLOOKUP($D214,'2.사회적인구 행정구역별 집계'!$C$6:$M$73,2,FALSE))),0,(VLOOKUP($D214,'2.사회적인구 행정구역별 집계'!$C$6:$M$73,7,FALSE)-VLOOKUP($D214,'2.사회적인구 행정구역별 집계'!$C$6:$M$73,2,FALSE)))</f>
        <v>0</v>
      </c>
      <c r="P214" s="114">
        <f>IF(ISERROR(VLOOKUP($D214,'2.사회적인구 행정구역별 집계'!$C$6:$M$73,2,FALSE)),0,(VLOOKUP($D214,'2.사회적인구 행정구역별 집계'!$C$6:$M$73,8,FALSE)-VLOOKUP($D214,'2.사회적인구 행정구역별 집계'!$C$6:$M$73,3,FALSE)))</f>
        <v>0</v>
      </c>
      <c r="Q214" s="114">
        <f>IF(ISERROR(VLOOKUP($D214,'2.사회적인구 행정구역별 집계'!$C$6:$M$73,2,FALSE)),0,(VLOOKUP($D214,'2.사회적인구 행정구역별 집계'!$C$6:$M$73,9,FALSE)-VLOOKUP($D214,'2.사회적인구 행정구역별 집계'!$C$6:$M$73,4,FALSE)))</f>
        <v>0</v>
      </c>
      <c r="R214" s="114">
        <f>IF(ISERROR(VLOOKUP($D214,'2.사회적인구 행정구역별 집계'!$C$6:$M$73,2,FALSE)),0,(VLOOKUP($D214,'2.사회적인구 행정구역별 집계'!$C$6:$M$73,10,FALSE)-VLOOKUP($D214,'2.사회적인구 행정구역별 집계'!$C$6:$M$73,5,FALSE)))</f>
        <v>0</v>
      </c>
      <c r="S214" s="114">
        <f>IF(ISERROR(VLOOKUP($D214,'2.사회적인구 행정구역별 집계'!$C$6:$M$73,2,FALSE)),0,(VLOOKUP($D214,'2.사회적인구 행정구역별 집계'!$C$6:$M$73,11,FALSE)-VLOOKUP($D214,'2.사회적인구 행정구역별 집계'!$C$6:$M$73,6,FALSE)))</f>
        <v>0</v>
      </c>
      <c r="T214" s="160">
        <f t="shared" si="34"/>
        <v>114</v>
      </c>
      <c r="U214" s="160">
        <f t="shared" si="35"/>
        <v>112</v>
      </c>
      <c r="V214" s="160">
        <f t="shared" si="36"/>
        <v>111</v>
      </c>
      <c r="W214" s="160">
        <f t="shared" si="37"/>
        <v>113</v>
      </c>
      <c r="X214" s="160">
        <f t="shared" si="38"/>
        <v>115</v>
      </c>
    </row>
    <row r="215" spans="1:24" ht="15.95" customHeight="1">
      <c r="A215" s="282"/>
      <c r="B215" s="277"/>
      <c r="C215" s="103" t="s">
        <v>1120</v>
      </c>
      <c r="D215" s="105" t="s">
        <v>475</v>
      </c>
      <c r="E215" s="160">
        <f>VLOOKUP($D215,'[7]급수계통별장래인구(출x)'!$C$5:$I$491,2,FALSE)</f>
        <v>64</v>
      </c>
      <c r="F215" s="160">
        <f>VLOOKUP($D215,'[7]급수계통별장래인구(출x)'!$C$5:$I$491,4,FALSE)</f>
        <v>65</v>
      </c>
      <c r="G215" s="160">
        <f>VLOOKUP($D215,'[7]급수계통별장래인구(출x)'!$C$5:$I$491,5,FALSE)</f>
        <v>66</v>
      </c>
      <c r="H215" s="160">
        <f>VLOOKUP($D215,'[7]급수계통별장래인구(출x)'!$C$5:$I$491,6,FALSE)</f>
        <v>68</v>
      </c>
      <c r="I215" s="160">
        <f>VLOOKUP($D215,'[7]급수계통별장래인구(출x)'!$C$5:$I$491,7,FALSE)</f>
        <v>69</v>
      </c>
      <c r="J215" s="114">
        <f>ROUND(O$5*'[7]급수계통별장래인구(출x)'!$E213,0)</f>
        <v>0</v>
      </c>
      <c r="K215" s="114">
        <f>ROUND(P$5*'[7]급수계통별장래인구(출x)'!$E213,0)</f>
        <v>2</v>
      </c>
      <c r="L215" s="114">
        <f>ROUND(Q$5*'[7]급수계통별장래인구(출x)'!$E213,0)</f>
        <v>4</v>
      </c>
      <c r="M215" s="114">
        <f>ROUND(R$5*'[7]급수계통별장래인구(출x)'!$E213,0)</f>
        <v>4</v>
      </c>
      <c r="N215" s="114">
        <f>ROUND(S$5*'[7]급수계통별장래인구(출x)'!$E213,0)</f>
        <v>4</v>
      </c>
      <c r="O215" s="114">
        <f>IF(ISERROR((VLOOKUP($D215,'2.사회적인구 행정구역별 집계'!$C$6:$M$73,7,FALSE)-VLOOKUP($D215,'2.사회적인구 행정구역별 집계'!$C$6:$M$73,2,FALSE))),0,(VLOOKUP($D215,'2.사회적인구 행정구역별 집계'!$C$6:$M$73,7,FALSE)-VLOOKUP($D215,'2.사회적인구 행정구역별 집계'!$C$6:$M$73,2,FALSE)))</f>
        <v>0</v>
      </c>
      <c r="P215" s="114">
        <f>IF(ISERROR(VLOOKUP($D215,'2.사회적인구 행정구역별 집계'!$C$6:$M$73,2,FALSE)),0,(VLOOKUP($D215,'2.사회적인구 행정구역별 집계'!$C$6:$M$73,8,FALSE)-VLOOKUP($D215,'2.사회적인구 행정구역별 집계'!$C$6:$M$73,3,FALSE)))</f>
        <v>0</v>
      </c>
      <c r="Q215" s="114">
        <f>IF(ISERROR(VLOOKUP($D215,'2.사회적인구 행정구역별 집계'!$C$6:$M$73,2,FALSE)),0,(VLOOKUP($D215,'2.사회적인구 행정구역별 집계'!$C$6:$M$73,9,FALSE)-VLOOKUP($D215,'2.사회적인구 행정구역별 집계'!$C$6:$M$73,4,FALSE)))</f>
        <v>0</v>
      </c>
      <c r="R215" s="114">
        <f>IF(ISERROR(VLOOKUP($D215,'2.사회적인구 행정구역별 집계'!$C$6:$M$73,2,FALSE)),0,(VLOOKUP($D215,'2.사회적인구 행정구역별 집계'!$C$6:$M$73,10,FALSE)-VLOOKUP($D215,'2.사회적인구 행정구역별 집계'!$C$6:$M$73,5,FALSE)))</f>
        <v>0</v>
      </c>
      <c r="S215" s="114">
        <f>IF(ISERROR(VLOOKUP($D215,'2.사회적인구 행정구역별 집계'!$C$6:$M$73,2,FALSE)),0,(VLOOKUP($D215,'2.사회적인구 행정구역별 집계'!$C$6:$M$73,11,FALSE)-VLOOKUP($D215,'2.사회적인구 행정구역별 집계'!$C$6:$M$73,6,FALSE)))</f>
        <v>0</v>
      </c>
      <c r="T215" s="160">
        <f t="shared" si="34"/>
        <v>64</v>
      </c>
      <c r="U215" s="160">
        <f t="shared" si="35"/>
        <v>63</v>
      </c>
      <c r="V215" s="160">
        <f t="shared" si="36"/>
        <v>62</v>
      </c>
      <c r="W215" s="160">
        <f t="shared" si="37"/>
        <v>64</v>
      </c>
      <c r="X215" s="160">
        <f t="shared" si="38"/>
        <v>65</v>
      </c>
    </row>
    <row r="216" spans="1:24" ht="15.95" customHeight="1">
      <c r="A216" s="282"/>
      <c r="B216" s="277"/>
      <c r="C216" s="103" t="s">
        <v>1121</v>
      </c>
      <c r="D216" s="105" t="s">
        <v>476</v>
      </c>
      <c r="E216" s="160">
        <f>VLOOKUP($D216,'[7]급수계통별장래인구(출x)'!$C$5:$I$491,2,FALSE)</f>
        <v>138</v>
      </c>
      <c r="F216" s="160">
        <f>VLOOKUP($D216,'[7]급수계통별장래인구(출x)'!$C$5:$I$491,4,FALSE)</f>
        <v>140</v>
      </c>
      <c r="G216" s="160">
        <f>VLOOKUP($D216,'[7]급수계통별장래인구(출x)'!$C$5:$I$491,5,FALSE)</f>
        <v>143</v>
      </c>
      <c r="H216" s="160">
        <f>VLOOKUP($D216,'[7]급수계통별장래인구(출x)'!$C$5:$I$491,6,FALSE)</f>
        <v>146</v>
      </c>
      <c r="I216" s="160">
        <f>VLOOKUP($D216,'[7]급수계통별장래인구(출x)'!$C$5:$I$491,7,FALSE)</f>
        <v>148</v>
      </c>
      <c r="J216" s="114">
        <f>ROUND(O$5*'[7]급수계통별장래인구(출x)'!$E214,0)</f>
        <v>0</v>
      </c>
      <c r="K216" s="114">
        <f>ROUND(P$5*'[7]급수계통별장래인구(출x)'!$E214,0)</f>
        <v>4</v>
      </c>
      <c r="L216" s="114">
        <f>ROUND(Q$5*'[7]급수계통별장래인구(출x)'!$E214,0)</f>
        <v>8</v>
      </c>
      <c r="M216" s="114">
        <f>ROUND(R$5*'[7]급수계통별장래인구(출x)'!$E214,0)</f>
        <v>8</v>
      </c>
      <c r="N216" s="114">
        <f>ROUND(S$5*'[7]급수계통별장래인구(출x)'!$E214,0)</f>
        <v>8</v>
      </c>
      <c r="O216" s="114">
        <f>IF(ISERROR((VLOOKUP($D216,'2.사회적인구 행정구역별 집계'!$C$6:$M$73,7,FALSE)-VLOOKUP($D216,'2.사회적인구 행정구역별 집계'!$C$6:$M$73,2,FALSE))),0,(VLOOKUP($D216,'2.사회적인구 행정구역별 집계'!$C$6:$M$73,7,FALSE)-VLOOKUP($D216,'2.사회적인구 행정구역별 집계'!$C$6:$M$73,2,FALSE)))</f>
        <v>0</v>
      </c>
      <c r="P216" s="114">
        <f>IF(ISERROR(VLOOKUP($D216,'2.사회적인구 행정구역별 집계'!$C$6:$M$73,2,FALSE)),0,(VLOOKUP($D216,'2.사회적인구 행정구역별 집계'!$C$6:$M$73,8,FALSE)-VLOOKUP($D216,'2.사회적인구 행정구역별 집계'!$C$6:$M$73,3,FALSE)))</f>
        <v>0</v>
      </c>
      <c r="Q216" s="114">
        <f>IF(ISERROR(VLOOKUP($D216,'2.사회적인구 행정구역별 집계'!$C$6:$M$73,2,FALSE)),0,(VLOOKUP($D216,'2.사회적인구 행정구역별 집계'!$C$6:$M$73,9,FALSE)-VLOOKUP($D216,'2.사회적인구 행정구역별 집계'!$C$6:$M$73,4,FALSE)))</f>
        <v>0</v>
      </c>
      <c r="R216" s="114">
        <f>IF(ISERROR(VLOOKUP($D216,'2.사회적인구 행정구역별 집계'!$C$6:$M$73,2,FALSE)),0,(VLOOKUP($D216,'2.사회적인구 행정구역별 집계'!$C$6:$M$73,10,FALSE)-VLOOKUP($D216,'2.사회적인구 행정구역별 집계'!$C$6:$M$73,5,FALSE)))</f>
        <v>0</v>
      </c>
      <c r="S216" s="114">
        <f>IF(ISERROR(VLOOKUP($D216,'2.사회적인구 행정구역별 집계'!$C$6:$M$73,2,FALSE)),0,(VLOOKUP($D216,'2.사회적인구 행정구역별 집계'!$C$6:$M$73,11,FALSE)-VLOOKUP($D216,'2.사회적인구 행정구역별 집계'!$C$6:$M$73,6,FALSE)))</f>
        <v>0</v>
      </c>
      <c r="T216" s="160">
        <f t="shared" si="34"/>
        <v>138</v>
      </c>
      <c r="U216" s="160">
        <f t="shared" si="35"/>
        <v>136</v>
      </c>
      <c r="V216" s="160">
        <f t="shared" si="36"/>
        <v>135</v>
      </c>
      <c r="W216" s="160">
        <f t="shared" si="37"/>
        <v>138</v>
      </c>
      <c r="X216" s="160">
        <f t="shared" si="38"/>
        <v>140</v>
      </c>
    </row>
    <row r="217" spans="1:24" ht="15.95" customHeight="1">
      <c r="A217" s="282"/>
      <c r="B217" s="277"/>
      <c r="C217" s="103" t="s">
        <v>1121</v>
      </c>
      <c r="D217" s="105" t="s">
        <v>477</v>
      </c>
      <c r="E217" s="160">
        <f>VLOOKUP($D217,'[7]급수계통별장래인구(출x)'!$C$5:$I$491,2,FALSE)</f>
        <v>42</v>
      </c>
      <c r="F217" s="160">
        <f>VLOOKUP($D217,'[7]급수계통별장래인구(출x)'!$C$5:$I$491,4,FALSE)</f>
        <v>42</v>
      </c>
      <c r="G217" s="160">
        <f>VLOOKUP($D217,'[7]급수계통별장래인구(출x)'!$C$5:$I$491,5,FALSE)</f>
        <v>43</v>
      </c>
      <c r="H217" s="160">
        <f>VLOOKUP($D217,'[7]급수계통별장래인구(출x)'!$C$5:$I$491,6,FALSE)</f>
        <v>44</v>
      </c>
      <c r="I217" s="160">
        <f>VLOOKUP($D217,'[7]급수계통별장래인구(출x)'!$C$5:$I$491,7,FALSE)</f>
        <v>45</v>
      </c>
      <c r="J217" s="114">
        <f>ROUND(O$5*'[7]급수계통별장래인구(출x)'!$E215,0)</f>
        <v>0</v>
      </c>
      <c r="K217" s="114">
        <f>ROUND(P$5*'[7]급수계통별장래인구(출x)'!$E215,0)</f>
        <v>1</v>
      </c>
      <c r="L217" s="114">
        <f>ROUND(Q$5*'[7]급수계통별장래인구(출x)'!$E215,0)</f>
        <v>2</v>
      </c>
      <c r="M217" s="114">
        <f>ROUND(R$5*'[7]급수계통별장래인구(출x)'!$E215,0)</f>
        <v>2</v>
      </c>
      <c r="N217" s="114">
        <f>ROUND(S$5*'[7]급수계통별장래인구(출x)'!$E215,0)</f>
        <v>2</v>
      </c>
      <c r="O217" s="114">
        <f>IF(ISERROR((VLOOKUP($D217,'2.사회적인구 행정구역별 집계'!$C$6:$M$73,7,FALSE)-VLOOKUP($D217,'2.사회적인구 행정구역별 집계'!$C$6:$M$73,2,FALSE))),0,(VLOOKUP($D217,'2.사회적인구 행정구역별 집계'!$C$6:$M$73,7,FALSE)-VLOOKUP($D217,'2.사회적인구 행정구역별 집계'!$C$6:$M$73,2,FALSE)))</f>
        <v>0</v>
      </c>
      <c r="P217" s="114">
        <f>IF(ISERROR(VLOOKUP($D217,'2.사회적인구 행정구역별 집계'!$C$6:$M$73,2,FALSE)),0,(VLOOKUP($D217,'2.사회적인구 행정구역별 집계'!$C$6:$M$73,8,FALSE)-VLOOKUP($D217,'2.사회적인구 행정구역별 집계'!$C$6:$M$73,3,FALSE)))</f>
        <v>0</v>
      </c>
      <c r="Q217" s="114">
        <f>IF(ISERROR(VLOOKUP($D217,'2.사회적인구 행정구역별 집계'!$C$6:$M$73,2,FALSE)),0,(VLOOKUP($D217,'2.사회적인구 행정구역별 집계'!$C$6:$M$73,9,FALSE)-VLOOKUP($D217,'2.사회적인구 행정구역별 집계'!$C$6:$M$73,4,FALSE)))</f>
        <v>0</v>
      </c>
      <c r="R217" s="114">
        <f>IF(ISERROR(VLOOKUP($D217,'2.사회적인구 행정구역별 집계'!$C$6:$M$73,2,FALSE)),0,(VLOOKUP($D217,'2.사회적인구 행정구역별 집계'!$C$6:$M$73,10,FALSE)-VLOOKUP($D217,'2.사회적인구 행정구역별 집계'!$C$6:$M$73,5,FALSE)))</f>
        <v>0</v>
      </c>
      <c r="S217" s="114">
        <f>IF(ISERROR(VLOOKUP($D217,'2.사회적인구 행정구역별 집계'!$C$6:$M$73,2,FALSE)),0,(VLOOKUP($D217,'2.사회적인구 행정구역별 집계'!$C$6:$M$73,11,FALSE)-VLOOKUP($D217,'2.사회적인구 행정구역별 집계'!$C$6:$M$73,6,FALSE)))</f>
        <v>0</v>
      </c>
      <c r="T217" s="160">
        <f t="shared" si="34"/>
        <v>42</v>
      </c>
      <c r="U217" s="160">
        <f t="shared" si="35"/>
        <v>41</v>
      </c>
      <c r="V217" s="160">
        <f t="shared" si="36"/>
        <v>41</v>
      </c>
      <c r="W217" s="160">
        <f t="shared" si="37"/>
        <v>42</v>
      </c>
      <c r="X217" s="160">
        <f t="shared" si="38"/>
        <v>43</v>
      </c>
    </row>
    <row r="218" spans="1:24" ht="15.95" customHeight="1">
      <c r="A218" s="282"/>
      <c r="B218" s="277"/>
      <c r="C218" s="103" t="s">
        <v>1122</v>
      </c>
      <c r="D218" s="105" t="s">
        <v>478</v>
      </c>
      <c r="E218" s="160">
        <f>VLOOKUP($D218,'[7]급수계통별장래인구(출x)'!$C$5:$I$491,2,FALSE)</f>
        <v>191</v>
      </c>
      <c r="F218" s="160">
        <f>VLOOKUP($D218,'[7]급수계통별장래인구(출x)'!$C$5:$I$491,4,FALSE)</f>
        <v>193</v>
      </c>
      <c r="G218" s="160">
        <f>VLOOKUP($D218,'[7]급수계통별장래인구(출x)'!$C$5:$I$491,5,FALSE)</f>
        <v>197</v>
      </c>
      <c r="H218" s="160">
        <f>VLOOKUP($D218,'[7]급수계통별장래인구(출x)'!$C$5:$I$491,6,FALSE)</f>
        <v>202</v>
      </c>
      <c r="I218" s="160">
        <f>VLOOKUP($D218,'[7]급수계통별장래인구(출x)'!$C$5:$I$491,7,FALSE)</f>
        <v>205</v>
      </c>
      <c r="J218" s="114">
        <f>ROUND(O$5*'[7]급수계통별장래인구(출x)'!$E216,0)</f>
        <v>0</v>
      </c>
      <c r="K218" s="114">
        <f>ROUND(P$5*'[7]급수계통별장래인구(출x)'!$E216,0)</f>
        <v>5</v>
      </c>
      <c r="L218" s="114">
        <f>ROUND(Q$5*'[7]급수계통별장래인구(출x)'!$E216,0)</f>
        <v>11</v>
      </c>
      <c r="M218" s="114">
        <f>ROUND(R$5*'[7]급수계통별장래인구(출x)'!$E216,0)</f>
        <v>11</v>
      </c>
      <c r="N218" s="114">
        <f>ROUND(S$5*'[7]급수계통별장래인구(출x)'!$E216,0)</f>
        <v>11</v>
      </c>
      <c r="O218" s="114">
        <f>IF(ISERROR((VLOOKUP($D218,'2.사회적인구 행정구역별 집계'!$C$6:$M$73,7,FALSE)-VLOOKUP($D218,'2.사회적인구 행정구역별 집계'!$C$6:$M$73,2,FALSE))),0,(VLOOKUP($D218,'2.사회적인구 행정구역별 집계'!$C$6:$M$73,7,FALSE)-VLOOKUP($D218,'2.사회적인구 행정구역별 집계'!$C$6:$M$73,2,FALSE)))</f>
        <v>0</v>
      </c>
      <c r="P218" s="114">
        <f>IF(ISERROR(VLOOKUP($D218,'2.사회적인구 행정구역별 집계'!$C$6:$M$73,2,FALSE)),0,(VLOOKUP($D218,'2.사회적인구 행정구역별 집계'!$C$6:$M$73,8,FALSE)-VLOOKUP($D218,'2.사회적인구 행정구역별 집계'!$C$6:$M$73,3,FALSE)))</f>
        <v>0</v>
      </c>
      <c r="Q218" s="114">
        <f>IF(ISERROR(VLOOKUP($D218,'2.사회적인구 행정구역별 집계'!$C$6:$M$73,2,FALSE)),0,(VLOOKUP($D218,'2.사회적인구 행정구역별 집계'!$C$6:$M$73,9,FALSE)-VLOOKUP($D218,'2.사회적인구 행정구역별 집계'!$C$6:$M$73,4,FALSE)))</f>
        <v>0</v>
      </c>
      <c r="R218" s="114">
        <f>IF(ISERROR(VLOOKUP($D218,'2.사회적인구 행정구역별 집계'!$C$6:$M$73,2,FALSE)),0,(VLOOKUP($D218,'2.사회적인구 행정구역별 집계'!$C$6:$M$73,10,FALSE)-VLOOKUP($D218,'2.사회적인구 행정구역별 집계'!$C$6:$M$73,5,FALSE)))</f>
        <v>0</v>
      </c>
      <c r="S218" s="114">
        <f>IF(ISERROR(VLOOKUP($D218,'2.사회적인구 행정구역별 집계'!$C$6:$M$73,2,FALSE)),0,(VLOOKUP($D218,'2.사회적인구 행정구역별 집계'!$C$6:$M$73,11,FALSE)-VLOOKUP($D218,'2.사회적인구 행정구역별 집계'!$C$6:$M$73,6,FALSE)))</f>
        <v>0</v>
      </c>
      <c r="T218" s="160">
        <f t="shared" si="34"/>
        <v>191</v>
      </c>
      <c r="U218" s="160">
        <f t="shared" si="35"/>
        <v>188</v>
      </c>
      <c r="V218" s="160">
        <f t="shared" si="36"/>
        <v>186</v>
      </c>
      <c r="W218" s="160">
        <f t="shared" si="37"/>
        <v>191</v>
      </c>
      <c r="X218" s="160">
        <f t="shared" si="38"/>
        <v>194</v>
      </c>
    </row>
    <row r="219" spans="1:24" ht="15.95" customHeight="1">
      <c r="A219" s="282"/>
      <c r="B219" s="277"/>
      <c r="C219" s="103" t="s">
        <v>1122</v>
      </c>
      <c r="D219" s="105" t="s">
        <v>479</v>
      </c>
      <c r="E219" s="160">
        <f>VLOOKUP($D219,'[7]급수계통별장래인구(출x)'!$C$5:$I$491,2,FALSE)</f>
        <v>180</v>
      </c>
      <c r="F219" s="160">
        <f>VLOOKUP($D219,'[7]급수계통별장래인구(출x)'!$C$5:$I$491,4,FALSE)</f>
        <v>182</v>
      </c>
      <c r="G219" s="160">
        <f>VLOOKUP($D219,'[7]급수계통별장래인구(출x)'!$C$5:$I$491,5,FALSE)</f>
        <v>186</v>
      </c>
      <c r="H219" s="160">
        <f>VLOOKUP($D219,'[7]급수계통별장래인구(출x)'!$C$5:$I$491,6,FALSE)</f>
        <v>190</v>
      </c>
      <c r="I219" s="160">
        <f>VLOOKUP($D219,'[7]급수계통별장래인구(출x)'!$C$5:$I$491,7,FALSE)</f>
        <v>193</v>
      </c>
      <c r="J219" s="114">
        <f>ROUND(O$5*'[7]급수계통별장래인구(출x)'!$E217,0)</f>
        <v>0</v>
      </c>
      <c r="K219" s="114">
        <f>ROUND(P$5*'[7]급수계통별장래인구(출x)'!$E217,0)</f>
        <v>5</v>
      </c>
      <c r="L219" s="114">
        <f>ROUND(Q$5*'[7]급수계통별장래인구(출x)'!$E217,0)</f>
        <v>10</v>
      </c>
      <c r="M219" s="114">
        <f>ROUND(R$5*'[7]급수계통별장래인구(출x)'!$E217,0)</f>
        <v>10</v>
      </c>
      <c r="N219" s="114">
        <f>ROUND(S$5*'[7]급수계통별장래인구(출x)'!$E217,0)</f>
        <v>10</v>
      </c>
      <c r="O219" s="114">
        <f>IF(ISERROR((VLOOKUP($D219,'2.사회적인구 행정구역별 집계'!$C$6:$M$73,7,FALSE)-VLOOKUP($D219,'2.사회적인구 행정구역별 집계'!$C$6:$M$73,2,FALSE))),0,(VLOOKUP($D219,'2.사회적인구 행정구역별 집계'!$C$6:$M$73,7,FALSE)-VLOOKUP($D219,'2.사회적인구 행정구역별 집계'!$C$6:$M$73,2,FALSE)))</f>
        <v>0</v>
      </c>
      <c r="P219" s="114">
        <f>IF(ISERROR(VLOOKUP($D219,'2.사회적인구 행정구역별 집계'!$C$6:$M$73,2,FALSE)),0,(VLOOKUP($D219,'2.사회적인구 행정구역별 집계'!$C$6:$M$73,8,FALSE)-VLOOKUP($D219,'2.사회적인구 행정구역별 집계'!$C$6:$M$73,3,FALSE)))</f>
        <v>0</v>
      </c>
      <c r="Q219" s="114">
        <f>IF(ISERROR(VLOOKUP($D219,'2.사회적인구 행정구역별 집계'!$C$6:$M$73,2,FALSE)),0,(VLOOKUP($D219,'2.사회적인구 행정구역별 집계'!$C$6:$M$73,9,FALSE)-VLOOKUP($D219,'2.사회적인구 행정구역별 집계'!$C$6:$M$73,4,FALSE)))</f>
        <v>0</v>
      </c>
      <c r="R219" s="114">
        <f>IF(ISERROR(VLOOKUP($D219,'2.사회적인구 행정구역별 집계'!$C$6:$M$73,2,FALSE)),0,(VLOOKUP($D219,'2.사회적인구 행정구역별 집계'!$C$6:$M$73,10,FALSE)-VLOOKUP($D219,'2.사회적인구 행정구역별 집계'!$C$6:$M$73,5,FALSE)))</f>
        <v>0</v>
      </c>
      <c r="S219" s="114">
        <f>IF(ISERROR(VLOOKUP($D219,'2.사회적인구 행정구역별 집계'!$C$6:$M$73,2,FALSE)),0,(VLOOKUP($D219,'2.사회적인구 행정구역별 집계'!$C$6:$M$73,11,FALSE)-VLOOKUP($D219,'2.사회적인구 행정구역별 집계'!$C$6:$M$73,6,FALSE)))</f>
        <v>0</v>
      </c>
      <c r="T219" s="160">
        <f t="shared" si="34"/>
        <v>180</v>
      </c>
      <c r="U219" s="160">
        <f t="shared" si="35"/>
        <v>177</v>
      </c>
      <c r="V219" s="160">
        <f t="shared" si="36"/>
        <v>176</v>
      </c>
      <c r="W219" s="160">
        <f t="shared" si="37"/>
        <v>180</v>
      </c>
      <c r="X219" s="160">
        <f t="shared" si="38"/>
        <v>183</v>
      </c>
    </row>
    <row r="220" spans="1:24" ht="15.95" customHeight="1">
      <c r="A220" s="282"/>
      <c r="B220" s="277"/>
      <c r="C220" s="103" t="s">
        <v>1123</v>
      </c>
      <c r="D220" s="105" t="s">
        <v>480</v>
      </c>
      <c r="E220" s="160">
        <f>VLOOKUP($D220,'[7]급수계통별장래인구(출x)'!$C$5:$I$491,2,FALSE)</f>
        <v>87</v>
      </c>
      <c r="F220" s="160">
        <f>VLOOKUP($D220,'[7]급수계통별장래인구(출x)'!$C$5:$I$491,4,FALSE)</f>
        <v>88</v>
      </c>
      <c r="G220" s="160">
        <f>VLOOKUP($D220,'[7]급수계통별장래인구(출x)'!$C$5:$I$491,5,FALSE)</f>
        <v>90</v>
      </c>
      <c r="H220" s="160">
        <f>VLOOKUP($D220,'[7]급수계통별장래인구(출x)'!$C$5:$I$491,6,FALSE)</f>
        <v>92</v>
      </c>
      <c r="I220" s="160">
        <f>VLOOKUP($D220,'[7]급수계통별장래인구(출x)'!$C$5:$I$491,7,FALSE)</f>
        <v>93</v>
      </c>
      <c r="J220" s="114">
        <f>ROUND(O$5*'[7]급수계통별장래인구(출x)'!$E218,0)</f>
        <v>0</v>
      </c>
      <c r="K220" s="114">
        <f>ROUND(P$5*'[7]급수계통별장래인구(출x)'!$E218,0)</f>
        <v>2</v>
      </c>
      <c r="L220" s="114">
        <f>ROUND(Q$5*'[7]급수계통별장래인구(출x)'!$E218,0)</f>
        <v>5</v>
      </c>
      <c r="M220" s="114">
        <f>ROUND(R$5*'[7]급수계통별장래인구(출x)'!$E218,0)</f>
        <v>5</v>
      </c>
      <c r="N220" s="114">
        <f>ROUND(S$5*'[7]급수계통별장래인구(출x)'!$E218,0)</f>
        <v>5</v>
      </c>
      <c r="O220" s="114">
        <f>IF(ISERROR((VLOOKUP($D220,'2.사회적인구 행정구역별 집계'!$C$6:$M$73,7,FALSE)-VLOOKUP($D220,'2.사회적인구 행정구역별 집계'!$C$6:$M$73,2,FALSE))),0,(VLOOKUP($D220,'2.사회적인구 행정구역별 집계'!$C$6:$M$73,7,FALSE)-VLOOKUP($D220,'2.사회적인구 행정구역별 집계'!$C$6:$M$73,2,FALSE)))</f>
        <v>0</v>
      </c>
      <c r="P220" s="114">
        <f>IF(ISERROR(VLOOKUP($D220,'2.사회적인구 행정구역별 집계'!$C$6:$M$73,2,FALSE)),0,(VLOOKUP($D220,'2.사회적인구 행정구역별 집계'!$C$6:$M$73,8,FALSE)-VLOOKUP($D220,'2.사회적인구 행정구역별 집계'!$C$6:$M$73,3,FALSE)))</f>
        <v>0</v>
      </c>
      <c r="Q220" s="114">
        <f>IF(ISERROR(VLOOKUP($D220,'2.사회적인구 행정구역별 집계'!$C$6:$M$73,2,FALSE)),0,(VLOOKUP($D220,'2.사회적인구 행정구역별 집계'!$C$6:$M$73,9,FALSE)-VLOOKUP($D220,'2.사회적인구 행정구역별 집계'!$C$6:$M$73,4,FALSE)))</f>
        <v>0</v>
      </c>
      <c r="R220" s="114">
        <f>IF(ISERROR(VLOOKUP($D220,'2.사회적인구 행정구역별 집계'!$C$6:$M$73,2,FALSE)),0,(VLOOKUP($D220,'2.사회적인구 행정구역별 집계'!$C$6:$M$73,10,FALSE)-VLOOKUP($D220,'2.사회적인구 행정구역별 집계'!$C$6:$M$73,5,FALSE)))</f>
        <v>0</v>
      </c>
      <c r="S220" s="114">
        <f>IF(ISERROR(VLOOKUP($D220,'2.사회적인구 행정구역별 집계'!$C$6:$M$73,2,FALSE)),0,(VLOOKUP($D220,'2.사회적인구 행정구역별 집계'!$C$6:$M$73,11,FALSE)-VLOOKUP($D220,'2.사회적인구 행정구역별 집계'!$C$6:$M$73,6,FALSE)))</f>
        <v>0</v>
      </c>
      <c r="T220" s="160">
        <f t="shared" si="34"/>
        <v>87</v>
      </c>
      <c r="U220" s="160">
        <f t="shared" si="35"/>
        <v>86</v>
      </c>
      <c r="V220" s="160">
        <f t="shared" si="36"/>
        <v>85</v>
      </c>
      <c r="W220" s="160">
        <f t="shared" si="37"/>
        <v>87</v>
      </c>
      <c r="X220" s="160">
        <f t="shared" si="38"/>
        <v>88</v>
      </c>
    </row>
    <row r="221" spans="1:24" ht="15.95" customHeight="1">
      <c r="A221" s="282"/>
      <c r="B221" s="277"/>
      <c r="C221" s="103" t="s">
        <v>1123</v>
      </c>
      <c r="D221" s="105" t="s">
        <v>481</v>
      </c>
      <c r="E221" s="160">
        <f>VLOOKUP($D221,'[7]급수계통별장래인구(출x)'!$C$5:$I$491,2,FALSE)</f>
        <v>122</v>
      </c>
      <c r="F221" s="160">
        <f>VLOOKUP($D221,'[7]급수계통별장래인구(출x)'!$C$5:$I$491,4,FALSE)</f>
        <v>123</v>
      </c>
      <c r="G221" s="160">
        <f>VLOOKUP($D221,'[7]급수계통별장래인구(출x)'!$C$5:$I$491,5,FALSE)</f>
        <v>126</v>
      </c>
      <c r="H221" s="160">
        <f>VLOOKUP($D221,'[7]급수계통별장래인구(출x)'!$C$5:$I$491,6,FALSE)</f>
        <v>129</v>
      </c>
      <c r="I221" s="160">
        <f>VLOOKUP($D221,'[7]급수계통별장래인구(출x)'!$C$5:$I$491,7,FALSE)</f>
        <v>131</v>
      </c>
      <c r="J221" s="114">
        <f>ROUND(O$5*'[7]급수계통별장래인구(출x)'!$E219,0)</f>
        <v>0</v>
      </c>
      <c r="K221" s="114">
        <f>ROUND(P$5*'[7]급수계통별장래인구(출x)'!$E219,0)</f>
        <v>3</v>
      </c>
      <c r="L221" s="114">
        <f>ROUND(Q$5*'[7]급수계통별장래인구(출x)'!$E219,0)</f>
        <v>7</v>
      </c>
      <c r="M221" s="114">
        <f>ROUND(R$5*'[7]급수계통별장래인구(출x)'!$E219,0)</f>
        <v>7</v>
      </c>
      <c r="N221" s="114">
        <f>ROUND(S$5*'[7]급수계통별장래인구(출x)'!$E219,0)</f>
        <v>7</v>
      </c>
      <c r="O221" s="114">
        <f>IF(ISERROR((VLOOKUP($D221,'2.사회적인구 행정구역별 집계'!$C$6:$M$73,7,FALSE)-VLOOKUP($D221,'2.사회적인구 행정구역별 집계'!$C$6:$M$73,2,FALSE))),0,(VLOOKUP($D221,'2.사회적인구 행정구역별 집계'!$C$6:$M$73,7,FALSE)-VLOOKUP($D221,'2.사회적인구 행정구역별 집계'!$C$6:$M$73,2,FALSE)))</f>
        <v>0</v>
      </c>
      <c r="P221" s="114">
        <f>IF(ISERROR(VLOOKUP($D221,'2.사회적인구 행정구역별 집계'!$C$6:$M$73,2,FALSE)),0,(VLOOKUP($D221,'2.사회적인구 행정구역별 집계'!$C$6:$M$73,8,FALSE)-VLOOKUP($D221,'2.사회적인구 행정구역별 집계'!$C$6:$M$73,3,FALSE)))</f>
        <v>0</v>
      </c>
      <c r="Q221" s="114">
        <f>IF(ISERROR(VLOOKUP($D221,'2.사회적인구 행정구역별 집계'!$C$6:$M$73,2,FALSE)),0,(VLOOKUP($D221,'2.사회적인구 행정구역별 집계'!$C$6:$M$73,9,FALSE)-VLOOKUP($D221,'2.사회적인구 행정구역별 집계'!$C$6:$M$73,4,FALSE)))</f>
        <v>0</v>
      </c>
      <c r="R221" s="114">
        <f>IF(ISERROR(VLOOKUP($D221,'2.사회적인구 행정구역별 집계'!$C$6:$M$73,2,FALSE)),0,(VLOOKUP($D221,'2.사회적인구 행정구역별 집계'!$C$6:$M$73,10,FALSE)-VLOOKUP($D221,'2.사회적인구 행정구역별 집계'!$C$6:$M$73,5,FALSE)))</f>
        <v>0</v>
      </c>
      <c r="S221" s="114">
        <f>IF(ISERROR(VLOOKUP($D221,'2.사회적인구 행정구역별 집계'!$C$6:$M$73,2,FALSE)),0,(VLOOKUP($D221,'2.사회적인구 행정구역별 집계'!$C$6:$M$73,11,FALSE)-VLOOKUP($D221,'2.사회적인구 행정구역별 집계'!$C$6:$M$73,6,FALSE)))</f>
        <v>0</v>
      </c>
      <c r="T221" s="160">
        <f t="shared" si="34"/>
        <v>122</v>
      </c>
      <c r="U221" s="160">
        <f t="shared" si="35"/>
        <v>120</v>
      </c>
      <c r="V221" s="160">
        <f t="shared" si="36"/>
        <v>119</v>
      </c>
      <c r="W221" s="160">
        <f t="shared" si="37"/>
        <v>122</v>
      </c>
      <c r="X221" s="160">
        <f t="shared" si="38"/>
        <v>124</v>
      </c>
    </row>
    <row r="222" spans="1:24" ht="15.95" customHeight="1">
      <c r="A222" s="282"/>
      <c r="B222" s="277"/>
      <c r="C222" s="103" t="s">
        <v>1124</v>
      </c>
      <c r="D222" s="105" t="s">
        <v>482</v>
      </c>
      <c r="E222" s="160">
        <f>VLOOKUP($D222,'[7]급수계통별장래인구(출x)'!$C$5:$I$491,2,FALSE)</f>
        <v>44</v>
      </c>
      <c r="F222" s="160">
        <f>VLOOKUP($D222,'[7]급수계통별장래인구(출x)'!$C$5:$I$491,4,FALSE)</f>
        <v>45</v>
      </c>
      <c r="G222" s="160">
        <f>VLOOKUP($D222,'[7]급수계통별장래인구(출x)'!$C$5:$I$491,5,FALSE)</f>
        <v>45</v>
      </c>
      <c r="H222" s="160">
        <f>VLOOKUP($D222,'[7]급수계통별장래인구(출x)'!$C$5:$I$491,6,FALSE)</f>
        <v>46</v>
      </c>
      <c r="I222" s="160">
        <f>VLOOKUP($D222,'[7]급수계통별장래인구(출x)'!$C$5:$I$491,7,FALSE)</f>
        <v>47</v>
      </c>
      <c r="J222" s="114">
        <f>ROUND(O$5*'[7]급수계통별장래인구(출x)'!$E220,0)</f>
        <v>0</v>
      </c>
      <c r="K222" s="114">
        <f>ROUND(P$5*'[7]급수계통별장래인구(출x)'!$E220,0)</f>
        <v>1</v>
      </c>
      <c r="L222" s="114">
        <f>ROUND(Q$5*'[7]급수계통별장래인구(출x)'!$E220,0)</f>
        <v>3</v>
      </c>
      <c r="M222" s="114">
        <f>ROUND(R$5*'[7]급수계통별장래인구(출x)'!$E220,0)</f>
        <v>3</v>
      </c>
      <c r="N222" s="114">
        <f>ROUND(S$5*'[7]급수계통별장래인구(출x)'!$E220,0)</f>
        <v>3</v>
      </c>
      <c r="O222" s="114">
        <f>IF(ISERROR((VLOOKUP($D222,'2.사회적인구 행정구역별 집계'!$C$6:$M$73,7,FALSE)-VLOOKUP($D222,'2.사회적인구 행정구역별 집계'!$C$6:$M$73,2,FALSE))),0,(VLOOKUP($D222,'2.사회적인구 행정구역별 집계'!$C$6:$M$73,7,FALSE)-VLOOKUP($D222,'2.사회적인구 행정구역별 집계'!$C$6:$M$73,2,FALSE)))</f>
        <v>0</v>
      </c>
      <c r="P222" s="114">
        <f>IF(ISERROR(VLOOKUP($D222,'2.사회적인구 행정구역별 집계'!$C$6:$M$73,2,FALSE)),0,(VLOOKUP($D222,'2.사회적인구 행정구역별 집계'!$C$6:$M$73,8,FALSE)-VLOOKUP($D222,'2.사회적인구 행정구역별 집계'!$C$6:$M$73,3,FALSE)))</f>
        <v>0</v>
      </c>
      <c r="Q222" s="114">
        <f>IF(ISERROR(VLOOKUP($D222,'2.사회적인구 행정구역별 집계'!$C$6:$M$73,2,FALSE)),0,(VLOOKUP($D222,'2.사회적인구 행정구역별 집계'!$C$6:$M$73,9,FALSE)-VLOOKUP($D222,'2.사회적인구 행정구역별 집계'!$C$6:$M$73,4,FALSE)))</f>
        <v>0</v>
      </c>
      <c r="R222" s="114">
        <f>IF(ISERROR(VLOOKUP($D222,'2.사회적인구 행정구역별 집계'!$C$6:$M$73,2,FALSE)),0,(VLOOKUP($D222,'2.사회적인구 행정구역별 집계'!$C$6:$M$73,10,FALSE)-VLOOKUP($D222,'2.사회적인구 행정구역별 집계'!$C$6:$M$73,5,FALSE)))</f>
        <v>0</v>
      </c>
      <c r="S222" s="114">
        <f>IF(ISERROR(VLOOKUP($D222,'2.사회적인구 행정구역별 집계'!$C$6:$M$73,2,FALSE)),0,(VLOOKUP($D222,'2.사회적인구 행정구역별 집계'!$C$6:$M$73,11,FALSE)-VLOOKUP($D222,'2.사회적인구 행정구역별 집계'!$C$6:$M$73,6,FALSE)))</f>
        <v>0</v>
      </c>
      <c r="T222" s="160">
        <f t="shared" si="34"/>
        <v>44</v>
      </c>
      <c r="U222" s="160">
        <f t="shared" si="35"/>
        <v>44</v>
      </c>
      <c r="V222" s="160">
        <f t="shared" si="36"/>
        <v>42</v>
      </c>
      <c r="W222" s="160">
        <f t="shared" si="37"/>
        <v>43</v>
      </c>
      <c r="X222" s="160">
        <f t="shared" si="38"/>
        <v>44</v>
      </c>
    </row>
    <row r="223" spans="1:24" ht="15.95" customHeight="1">
      <c r="A223" s="282"/>
      <c r="B223" s="277"/>
      <c r="C223" s="103" t="s">
        <v>1125</v>
      </c>
      <c r="D223" s="105" t="s">
        <v>706</v>
      </c>
      <c r="E223" s="160">
        <f>VLOOKUP($D223,'[7]급수계통별장래인구(출x)'!$C$5:$I$491,2,FALSE)</f>
        <v>157</v>
      </c>
      <c r="F223" s="160">
        <f>VLOOKUP($D223,'[7]급수계통별장래인구(출x)'!$C$5:$I$491,4,FALSE)</f>
        <v>159</v>
      </c>
      <c r="G223" s="160">
        <f>VLOOKUP($D223,'[7]급수계통별장래인구(출x)'!$C$5:$I$491,5,FALSE)</f>
        <v>162</v>
      </c>
      <c r="H223" s="160">
        <f>VLOOKUP($D223,'[7]급수계통별장래인구(출x)'!$C$5:$I$491,6,FALSE)</f>
        <v>166</v>
      </c>
      <c r="I223" s="160">
        <f>VLOOKUP($D223,'[7]급수계통별장래인구(출x)'!$C$5:$I$491,7,FALSE)</f>
        <v>169</v>
      </c>
      <c r="J223" s="114">
        <f>ROUND(O$5*'[7]급수계통별장래인구(출x)'!$E221,0)</f>
        <v>0</v>
      </c>
      <c r="K223" s="114">
        <f>ROUND(P$5*'[7]급수계통별장래인구(출x)'!$E221,0)</f>
        <v>4</v>
      </c>
      <c r="L223" s="114">
        <f>ROUND(Q$5*'[7]급수계통별장래인구(출x)'!$E221,0)</f>
        <v>9</v>
      </c>
      <c r="M223" s="114">
        <f>ROUND(R$5*'[7]급수계통별장래인구(출x)'!$E221,0)</f>
        <v>9</v>
      </c>
      <c r="N223" s="114">
        <f>ROUND(S$5*'[7]급수계통별장래인구(출x)'!$E221,0)</f>
        <v>9</v>
      </c>
      <c r="O223" s="114">
        <f>IF(ISERROR((VLOOKUP($D223,'2.사회적인구 행정구역별 집계'!$C$6:$M$73,7,FALSE)-VLOOKUP($D223,'2.사회적인구 행정구역별 집계'!$C$6:$M$73,2,FALSE))),0,(VLOOKUP($D223,'2.사회적인구 행정구역별 집계'!$C$6:$M$73,7,FALSE)-VLOOKUP($D223,'2.사회적인구 행정구역별 집계'!$C$6:$M$73,2,FALSE)))</f>
        <v>0</v>
      </c>
      <c r="P223" s="114">
        <f>IF(ISERROR(VLOOKUP($D223,'2.사회적인구 행정구역별 집계'!$C$6:$M$73,2,FALSE)),0,(VLOOKUP($D223,'2.사회적인구 행정구역별 집계'!$C$6:$M$73,8,FALSE)-VLOOKUP($D223,'2.사회적인구 행정구역별 집계'!$C$6:$M$73,3,FALSE)))</f>
        <v>0</v>
      </c>
      <c r="Q223" s="114">
        <f>IF(ISERROR(VLOOKUP($D223,'2.사회적인구 행정구역별 집계'!$C$6:$M$73,2,FALSE)),0,(VLOOKUP($D223,'2.사회적인구 행정구역별 집계'!$C$6:$M$73,9,FALSE)-VLOOKUP($D223,'2.사회적인구 행정구역별 집계'!$C$6:$M$73,4,FALSE)))</f>
        <v>0</v>
      </c>
      <c r="R223" s="114">
        <f>IF(ISERROR(VLOOKUP($D223,'2.사회적인구 행정구역별 집계'!$C$6:$M$73,2,FALSE)),0,(VLOOKUP($D223,'2.사회적인구 행정구역별 집계'!$C$6:$M$73,10,FALSE)-VLOOKUP($D223,'2.사회적인구 행정구역별 집계'!$C$6:$M$73,5,FALSE)))</f>
        <v>0</v>
      </c>
      <c r="S223" s="114">
        <f>IF(ISERROR(VLOOKUP($D223,'2.사회적인구 행정구역별 집계'!$C$6:$M$73,2,FALSE)),0,(VLOOKUP($D223,'2.사회적인구 행정구역별 집계'!$C$6:$M$73,11,FALSE)-VLOOKUP($D223,'2.사회적인구 행정구역별 집계'!$C$6:$M$73,6,FALSE)))</f>
        <v>0</v>
      </c>
      <c r="T223" s="160">
        <f t="shared" si="34"/>
        <v>157</v>
      </c>
      <c r="U223" s="160">
        <f t="shared" si="35"/>
        <v>155</v>
      </c>
      <c r="V223" s="160">
        <f t="shared" si="36"/>
        <v>153</v>
      </c>
      <c r="W223" s="160">
        <f t="shared" si="37"/>
        <v>157</v>
      </c>
      <c r="X223" s="160">
        <f t="shared" si="38"/>
        <v>160</v>
      </c>
    </row>
    <row r="224" spans="1:24" ht="15.95" customHeight="1">
      <c r="A224" s="282"/>
      <c r="B224" s="277"/>
      <c r="C224" s="103" t="s">
        <v>1125</v>
      </c>
      <c r="D224" s="105" t="s">
        <v>707</v>
      </c>
      <c r="E224" s="160">
        <f>VLOOKUP($D224,'[7]급수계통별장래인구(출x)'!$C$5:$I$491,2,FALSE)</f>
        <v>198</v>
      </c>
      <c r="F224" s="160">
        <f>VLOOKUP($D224,'[7]급수계통별장래인구(출x)'!$C$5:$I$491,4,FALSE)</f>
        <v>200</v>
      </c>
      <c r="G224" s="160">
        <f>VLOOKUP($D224,'[7]급수계통별장래인구(출x)'!$C$5:$I$491,5,FALSE)</f>
        <v>205</v>
      </c>
      <c r="H224" s="160">
        <f>VLOOKUP($D224,'[7]급수계통별장래인구(출x)'!$C$5:$I$491,6,FALSE)</f>
        <v>209</v>
      </c>
      <c r="I224" s="160">
        <f>VLOOKUP($D224,'[7]급수계통별장래인구(출x)'!$C$5:$I$491,7,FALSE)</f>
        <v>213</v>
      </c>
      <c r="J224" s="114">
        <f>ROUND(O$5*'[7]급수계통별장래인구(출x)'!$E222,0)</f>
        <v>0</v>
      </c>
      <c r="K224" s="114">
        <f>ROUND(P$5*'[7]급수계통별장래인구(출x)'!$E222,0)</f>
        <v>5</v>
      </c>
      <c r="L224" s="114">
        <f>ROUND(Q$5*'[7]급수계통별장래인구(출x)'!$E222,0)</f>
        <v>11</v>
      </c>
      <c r="M224" s="114">
        <f>ROUND(R$5*'[7]급수계통별장래인구(출x)'!$E222,0)</f>
        <v>11</v>
      </c>
      <c r="N224" s="114">
        <f>ROUND(S$5*'[7]급수계통별장래인구(출x)'!$E222,0)</f>
        <v>11</v>
      </c>
      <c r="O224" s="114">
        <f>IF(ISERROR((VLOOKUP($D224,'2.사회적인구 행정구역별 집계'!$C$6:$M$73,7,FALSE)-VLOOKUP($D224,'2.사회적인구 행정구역별 집계'!$C$6:$M$73,2,FALSE))),0,(VLOOKUP($D224,'2.사회적인구 행정구역별 집계'!$C$6:$M$73,7,FALSE)-VLOOKUP($D224,'2.사회적인구 행정구역별 집계'!$C$6:$M$73,2,FALSE)))</f>
        <v>0</v>
      </c>
      <c r="P224" s="114">
        <f>IF(ISERROR(VLOOKUP($D224,'2.사회적인구 행정구역별 집계'!$C$6:$M$73,2,FALSE)),0,(VLOOKUP($D224,'2.사회적인구 행정구역별 집계'!$C$6:$M$73,8,FALSE)-VLOOKUP($D224,'2.사회적인구 행정구역별 집계'!$C$6:$M$73,3,FALSE)))</f>
        <v>0</v>
      </c>
      <c r="Q224" s="114">
        <f>IF(ISERROR(VLOOKUP($D224,'2.사회적인구 행정구역별 집계'!$C$6:$M$73,2,FALSE)),0,(VLOOKUP($D224,'2.사회적인구 행정구역별 집계'!$C$6:$M$73,9,FALSE)-VLOOKUP($D224,'2.사회적인구 행정구역별 집계'!$C$6:$M$73,4,FALSE)))</f>
        <v>0</v>
      </c>
      <c r="R224" s="114">
        <f>IF(ISERROR(VLOOKUP($D224,'2.사회적인구 행정구역별 집계'!$C$6:$M$73,2,FALSE)),0,(VLOOKUP($D224,'2.사회적인구 행정구역별 집계'!$C$6:$M$73,10,FALSE)-VLOOKUP($D224,'2.사회적인구 행정구역별 집계'!$C$6:$M$73,5,FALSE)))</f>
        <v>0</v>
      </c>
      <c r="S224" s="114">
        <f>IF(ISERROR(VLOOKUP($D224,'2.사회적인구 행정구역별 집계'!$C$6:$M$73,2,FALSE)),0,(VLOOKUP($D224,'2.사회적인구 행정구역별 집계'!$C$6:$M$73,11,FALSE)-VLOOKUP($D224,'2.사회적인구 행정구역별 집계'!$C$6:$M$73,6,FALSE)))</f>
        <v>0</v>
      </c>
      <c r="T224" s="160">
        <f t="shared" si="34"/>
        <v>198</v>
      </c>
      <c r="U224" s="160">
        <f t="shared" si="35"/>
        <v>195</v>
      </c>
      <c r="V224" s="160">
        <f t="shared" si="36"/>
        <v>194</v>
      </c>
      <c r="W224" s="160">
        <f t="shared" si="37"/>
        <v>198</v>
      </c>
      <c r="X224" s="160">
        <f t="shared" si="38"/>
        <v>202</v>
      </c>
    </row>
    <row r="225" spans="1:24" ht="15.95" customHeight="1">
      <c r="A225" s="282"/>
      <c r="B225" s="277"/>
      <c r="C225" s="103" t="s">
        <v>1126</v>
      </c>
      <c r="D225" s="105" t="s">
        <v>485</v>
      </c>
      <c r="E225" s="160">
        <f>VLOOKUP($D225,'[7]급수계통별장래인구(출x)'!$C$5:$I$491,2,FALSE)</f>
        <v>163</v>
      </c>
      <c r="F225" s="160">
        <f>VLOOKUP($D225,'[7]급수계통별장래인구(출x)'!$C$5:$I$491,4,FALSE)</f>
        <v>165</v>
      </c>
      <c r="G225" s="160">
        <f>VLOOKUP($D225,'[7]급수계통별장래인구(출x)'!$C$5:$I$491,5,FALSE)</f>
        <v>168</v>
      </c>
      <c r="H225" s="160">
        <f>VLOOKUP($D225,'[7]급수계통별장래인구(출x)'!$C$5:$I$491,6,FALSE)</f>
        <v>172</v>
      </c>
      <c r="I225" s="160">
        <f>VLOOKUP($D225,'[7]급수계통별장래인구(출x)'!$C$5:$I$491,7,FALSE)</f>
        <v>175</v>
      </c>
      <c r="J225" s="114">
        <f>ROUND(O$5*'[7]급수계통별장래인구(출x)'!$E223,0)</f>
        <v>0</v>
      </c>
      <c r="K225" s="114">
        <f>ROUND(P$5*'[7]급수계통별장래인구(출x)'!$E223,0)</f>
        <v>4</v>
      </c>
      <c r="L225" s="114">
        <f>ROUND(Q$5*'[7]급수계통별장래인구(출x)'!$E223,0)</f>
        <v>9</v>
      </c>
      <c r="M225" s="114">
        <f>ROUND(R$5*'[7]급수계통별장래인구(출x)'!$E223,0)</f>
        <v>9</v>
      </c>
      <c r="N225" s="114">
        <f>ROUND(S$5*'[7]급수계통별장래인구(출x)'!$E223,0)</f>
        <v>9</v>
      </c>
      <c r="O225" s="114">
        <f>IF(ISERROR((VLOOKUP($D225,'2.사회적인구 행정구역별 집계'!$C$6:$M$73,7,FALSE)-VLOOKUP($D225,'2.사회적인구 행정구역별 집계'!$C$6:$M$73,2,FALSE))),0,(VLOOKUP($D225,'2.사회적인구 행정구역별 집계'!$C$6:$M$73,7,FALSE)-VLOOKUP($D225,'2.사회적인구 행정구역별 집계'!$C$6:$M$73,2,FALSE)))</f>
        <v>0</v>
      </c>
      <c r="P225" s="114">
        <f>IF(ISERROR(VLOOKUP($D225,'2.사회적인구 행정구역별 집계'!$C$6:$M$73,2,FALSE)),0,(VLOOKUP($D225,'2.사회적인구 행정구역별 집계'!$C$6:$M$73,8,FALSE)-VLOOKUP($D225,'2.사회적인구 행정구역별 집계'!$C$6:$M$73,3,FALSE)))</f>
        <v>0</v>
      </c>
      <c r="Q225" s="114">
        <f>IF(ISERROR(VLOOKUP($D225,'2.사회적인구 행정구역별 집계'!$C$6:$M$73,2,FALSE)),0,(VLOOKUP($D225,'2.사회적인구 행정구역별 집계'!$C$6:$M$73,9,FALSE)-VLOOKUP($D225,'2.사회적인구 행정구역별 집계'!$C$6:$M$73,4,FALSE)))</f>
        <v>0</v>
      </c>
      <c r="R225" s="114">
        <f>IF(ISERROR(VLOOKUP($D225,'2.사회적인구 행정구역별 집계'!$C$6:$M$73,2,FALSE)),0,(VLOOKUP($D225,'2.사회적인구 행정구역별 집계'!$C$6:$M$73,10,FALSE)-VLOOKUP($D225,'2.사회적인구 행정구역별 집계'!$C$6:$M$73,5,FALSE)))</f>
        <v>0</v>
      </c>
      <c r="S225" s="114">
        <f>IF(ISERROR(VLOOKUP($D225,'2.사회적인구 행정구역별 집계'!$C$6:$M$73,2,FALSE)),0,(VLOOKUP($D225,'2.사회적인구 행정구역별 집계'!$C$6:$M$73,11,FALSE)-VLOOKUP($D225,'2.사회적인구 행정구역별 집계'!$C$6:$M$73,6,FALSE)))</f>
        <v>0</v>
      </c>
      <c r="T225" s="160">
        <f t="shared" si="34"/>
        <v>163</v>
      </c>
      <c r="U225" s="160">
        <f t="shared" si="35"/>
        <v>161</v>
      </c>
      <c r="V225" s="160">
        <f t="shared" si="36"/>
        <v>159</v>
      </c>
      <c r="W225" s="160">
        <f t="shared" si="37"/>
        <v>163</v>
      </c>
      <c r="X225" s="160">
        <f t="shared" si="38"/>
        <v>166</v>
      </c>
    </row>
    <row r="226" spans="1:24" ht="15.95" customHeight="1">
      <c r="A226" s="282"/>
      <c r="B226" s="277"/>
      <c r="C226" s="103" t="s">
        <v>1126</v>
      </c>
      <c r="D226" s="105" t="s">
        <v>486</v>
      </c>
      <c r="E226" s="160">
        <f>VLOOKUP($D226,'[7]급수계통별장래인구(출x)'!$C$5:$I$491,2,FALSE)</f>
        <v>99</v>
      </c>
      <c r="F226" s="160">
        <f>VLOOKUP($D226,'[7]급수계통별장래인구(출x)'!$C$5:$I$491,4,FALSE)</f>
        <v>100</v>
      </c>
      <c r="G226" s="160">
        <f>VLOOKUP($D226,'[7]급수계통별장래인구(출x)'!$C$5:$I$491,5,FALSE)</f>
        <v>102</v>
      </c>
      <c r="H226" s="160">
        <f>VLOOKUP($D226,'[7]급수계통별장래인구(출x)'!$C$5:$I$491,6,FALSE)</f>
        <v>105</v>
      </c>
      <c r="I226" s="160">
        <f>VLOOKUP($D226,'[7]급수계통별장래인구(출x)'!$C$5:$I$491,7,FALSE)</f>
        <v>106</v>
      </c>
      <c r="J226" s="114">
        <f>ROUND(O$5*'[7]급수계통별장래인구(출x)'!$E224,0)</f>
        <v>0</v>
      </c>
      <c r="K226" s="114">
        <f>ROUND(P$5*'[7]급수계통별장래인구(출x)'!$E224,0)</f>
        <v>3</v>
      </c>
      <c r="L226" s="114">
        <f>ROUND(Q$5*'[7]급수계통별장래인구(출x)'!$E224,0)</f>
        <v>6</v>
      </c>
      <c r="M226" s="114">
        <f>ROUND(R$5*'[7]급수계통별장래인구(출x)'!$E224,0)</f>
        <v>6</v>
      </c>
      <c r="N226" s="114">
        <f>ROUND(S$5*'[7]급수계통별장래인구(출x)'!$E224,0)</f>
        <v>6</v>
      </c>
      <c r="O226" s="114">
        <f>IF(ISERROR((VLOOKUP($D226,'2.사회적인구 행정구역별 집계'!$C$6:$M$73,7,FALSE)-VLOOKUP($D226,'2.사회적인구 행정구역별 집계'!$C$6:$M$73,2,FALSE))),0,(VLOOKUP($D226,'2.사회적인구 행정구역별 집계'!$C$6:$M$73,7,FALSE)-VLOOKUP($D226,'2.사회적인구 행정구역별 집계'!$C$6:$M$73,2,FALSE)))</f>
        <v>0</v>
      </c>
      <c r="P226" s="114">
        <f>IF(ISERROR(VLOOKUP($D226,'2.사회적인구 행정구역별 집계'!$C$6:$M$73,2,FALSE)),0,(VLOOKUP($D226,'2.사회적인구 행정구역별 집계'!$C$6:$M$73,8,FALSE)-VLOOKUP($D226,'2.사회적인구 행정구역별 집계'!$C$6:$M$73,3,FALSE)))</f>
        <v>0</v>
      </c>
      <c r="Q226" s="114">
        <f>IF(ISERROR(VLOOKUP($D226,'2.사회적인구 행정구역별 집계'!$C$6:$M$73,2,FALSE)),0,(VLOOKUP($D226,'2.사회적인구 행정구역별 집계'!$C$6:$M$73,9,FALSE)-VLOOKUP($D226,'2.사회적인구 행정구역별 집계'!$C$6:$M$73,4,FALSE)))</f>
        <v>0</v>
      </c>
      <c r="R226" s="114">
        <f>IF(ISERROR(VLOOKUP($D226,'2.사회적인구 행정구역별 집계'!$C$6:$M$73,2,FALSE)),0,(VLOOKUP($D226,'2.사회적인구 행정구역별 집계'!$C$6:$M$73,10,FALSE)-VLOOKUP($D226,'2.사회적인구 행정구역별 집계'!$C$6:$M$73,5,FALSE)))</f>
        <v>0</v>
      </c>
      <c r="S226" s="114">
        <f>IF(ISERROR(VLOOKUP($D226,'2.사회적인구 행정구역별 집계'!$C$6:$M$73,2,FALSE)),0,(VLOOKUP($D226,'2.사회적인구 행정구역별 집계'!$C$6:$M$73,11,FALSE)-VLOOKUP($D226,'2.사회적인구 행정구역별 집계'!$C$6:$M$73,6,FALSE)))</f>
        <v>0</v>
      </c>
      <c r="T226" s="160">
        <f t="shared" si="34"/>
        <v>99</v>
      </c>
      <c r="U226" s="160">
        <f t="shared" si="35"/>
        <v>97</v>
      </c>
      <c r="V226" s="160">
        <f t="shared" si="36"/>
        <v>96</v>
      </c>
      <c r="W226" s="160">
        <f t="shared" si="37"/>
        <v>99</v>
      </c>
      <c r="X226" s="160">
        <f t="shared" si="38"/>
        <v>100</v>
      </c>
    </row>
    <row r="227" spans="1:24" ht="15.95" customHeight="1">
      <c r="A227" s="282"/>
      <c r="B227" s="277"/>
      <c r="C227" s="103" t="s">
        <v>1126</v>
      </c>
      <c r="D227" s="105" t="s">
        <v>487</v>
      </c>
      <c r="E227" s="160">
        <f>VLOOKUP($D227,'[7]급수계통별장래인구(출x)'!$C$5:$I$491,2,FALSE)</f>
        <v>160</v>
      </c>
      <c r="F227" s="160">
        <f>VLOOKUP($D227,'[7]급수계통별장래인구(출x)'!$C$5:$I$491,4,FALSE)</f>
        <v>162</v>
      </c>
      <c r="G227" s="160">
        <f>VLOOKUP($D227,'[7]급수계통별장래인구(출x)'!$C$5:$I$491,5,FALSE)</f>
        <v>165</v>
      </c>
      <c r="H227" s="160">
        <f>VLOOKUP($D227,'[7]급수계통별장래인구(출x)'!$C$5:$I$491,6,FALSE)</f>
        <v>169</v>
      </c>
      <c r="I227" s="160">
        <f>VLOOKUP($D227,'[7]급수계통별장래인구(출x)'!$C$5:$I$491,7,FALSE)</f>
        <v>172</v>
      </c>
      <c r="J227" s="114">
        <f>ROUND(O$5*'[7]급수계통별장래인구(출x)'!$E225,0)</f>
        <v>0</v>
      </c>
      <c r="K227" s="114">
        <f>ROUND(P$5*'[7]급수계통별장래인구(출x)'!$E225,0)</f>
        <v>4</v>
      </c>
      <c r="L227" s="114">
        <f>ROUND(Q$5*'[7]급수계통별장래인구(출x)'!$E225,0)</f>
        <v>9</v>
      </c>
      <c r="M227" s="114">
        <f>ROUND(R$5*'[7]급수계통별장래인구(출x)'!$E225,0)</f>
        <v>9</v>
      </c>
      <c r="N227" s="114">
        <f>ROUND(S$5*'[7]급수계통별장래인구(출x)'!$E225,0)</f>
        <v>9</v>
      </c>
      <c r="O227" s="114">
        <f>IF(ISERROR((VLOOKUP($D227,'2.사회적인구 행정구역별 집계'!$C$6:$M$73,7,FALSE)-VLOOKUP($D227,'2.사회적인구 행정구역별 집계'!$C$6:$M$73,2,FALSE))),0,(VLOOKUP($D227,'2.사회적인구 행정구역별 집계'!$C$6:$M$73,7,FALSE)-VLOOKUP($D227,'2.사회적인구 행정구역별 집계'!$C$6:$M$73,2,FALSE)))</f>
        <v>0</v>
      </c>
      <c r="P227" s="114">
        <f>IF(ISERROR(VLOOKUP($D227,'2.사회적인구 행정구역별 집계'!$C$6:$M$73,2,FALSE)),0,(VLOOKUP($D227,'2.사회적인구 행정구역별 집계'!$C$6:$M$73,8,FALSE)-VLOOKUP($D227,'2.사회적인구 행정구역별 집계'!$C$6:$M$73,3,FALSE)))</f>
        <v>0</v>
      </c>
      <c r="Q227" s="114">
        <f>IF(ISERROR(VLOOKUP($D227,'2.사회적인구 행정구역별 집계'!$C$6:$M$73,2,FALSE)),0,(VLOOKUP($D227,'2.사회적인구 행정구역별 집계'!$C$6:$M$73,9,FALSE)-VLOOKUP($D227,'2.사회적인구 행정구역별 집계'!$C$6:$M$73,4,FALSE)))</f>
        <v>0</v>
      </c>
      <c r="R227" s="114">
        <f>IF(ISERROR(VLOOKUP($D227,'2.사회적인구 행정구역별 집계'!$C$6:$M$73,2,FALSE)),0,(VLOOKUP($D227,'2.사회적인구 행정구역별 집계'!$C$6:$M$73,10,FALSE)-VLOOKUP($D227,'2.사회적인구 행정구역별 집계'!$C$6:$M$73,5,FALSE)))</f>
        <v>0</v>
      </c>
      <c r="S227" s="114">
        <f>IF(ISERROR(VLOOKUP($D227,'2.사회적인구 행정구역별 집계'!$C$6:$M$73,2,FALSE)),0,(VLOOKUP($D227,'2.사회적인구 행정구역별 집계'!$C$6:$M$73,11,FALSE)-VLOOKUP($D227,'2.사회적인구 행정구역별 집계'!$C$6:$M$73,6,FALSE)))</f>
        <v>0</v>
      </c>
      <c r="T227" s="160">
        <f t="shared" si="34"/>
        <v>160</v>
      </c>
      <c r="U227" s="160">
        <f t="shared" si="35"/>
        <v>158</v>
      </c>
      <c r="V227" s="160">
        <f t="shared" si="36"/>
        <v>156</v>
      </c>
      <c r="W227" s="160">
        <f t="shared" si="37"/>
        <v>160</v>
      </c>
      <c r="X227" s="160">
        <f t="shared" si="38"/>
        <v>163</v>
      </c>
    </row>
    <row r="228" spans="1:24" ht="15.95" customHeight="1">
      <c r="A228" s="282"/>
      <c r="B228" s="277"/>
      <c r="C228" s="103" t="s">
        <v>1127</v>
      </c>
      <c r="D228" s="105" t="s">
        <v>488</v>
      </c>
      <c r="E228" s="160">
        <f>VLOOKUP($D228,'[7]급수계통별장래인구(출x)'!$C$5:$I$491,2,FALSE)</f>
        <v>119</v>
      </c>
      <c r="F228" s="160">
        <f>VLOOKUP($D228,'[7]급수계통별장래인구(출x)'!$C$5:$I$491,4,FALSE)</f>
        <v>120</v>
      </c>
      <c r="G228" s="160">
        <f>VLOOKUP($D228,'[7]급수계통별장래인구(출x)'!$C$5:$I$491,5,FALSE)</f>
        <v>123</v>
      </c>
      <c r="H228" s="160">
        <f>VLOOKUP($D228,'[7]급수계통별장래인구(출x)'!$C$5:$I$491,6,FALSE)</f>
        <v>126</v>
      </c>
      <c r="I228" s="160">
        <f>VLOOKUP($D228,'[7]급수계통별장래인구(출x)'!$C$5:$I$491,7,FALSE)</f>
        <v>128</v>
      </c>
      <c r="J228" s="114">
        <f>ROUND(O$5*'[7]급수계통별장래인구(출x)'!$E226,0)</f>
        <v>0</v>
      </c>
      <c r="K228" s="114">
        <f>ROUND(P$5*'[7]급수계통별장래인구(출x)'!$E226,0)</f>
        <v>3</v>
      </c>
      <c r="L228" s="114">
        <f>ROUND(Q$5*'[7]급수계통별장래인구(출x)'!$E226,0)</f>
        <v>7</v>
      </c>
      <c r="M228" s="114">
        <f>ROUND(R$5*'[7]급수계통별장래인구(출x)'!$E226,0)</f>
        <v>7</v>
      </c>
      <c r="N228" s="114">
        <f>ROUND(S$5*'[7]급수계통별장래인구(출x)'!$E226,0)</f>
        <v>7</v>
      </c>
      <c r="O228" s="114">
        <f>IF(ISERROR((VLOOKUP($D228,'2.사회적인구 행정구역별 집계'!$C$6:$M$73,7,FALSE)-VLOOKUP($D228,'2.사회적인구 행정구역별 집계'!$C$6:$M$73,2,FALSE))),0,(VLOOKUP($D228,'2.사회적인구 행정구역별 집계'!$C$6:$M$73,7,FALSE)-VLOOKUP($D228,'2.사회적인구 행정구역별 집계'!$C$6:$M$73,2,FALSE)))</f>
        <v>0</v>
      </c>
      <c r="P228" s="114">
        <f>IF(ISERROR(VLOOKUP($D228,'2.사회적인구 행정구역별 집계'!$C$6:$M$73,2,FALSE)),0,(VLOOKUP($D228,'2.사회적인구 행정구역별 집계'!$C$6:$M$73,8,FALSE)-VLOOKUP($D228,'2.사회적인구 행정구역별 집계'!$C$6:$M$73,3,FALSE)))</f>
        <v>0</v>
      </c>
      <c r="Q228" s="114">
        <f>IF(ISERROR(VLOOKUP($D228,'2.사회적인구 행정구역별 집계'!$C$6:$M$73,2,FALSE)),0,(VLOOKUP($D228,'2.사회적인구 행정구역별 집계'!$C$6:$M$73,9,FALSE)-VLOOKUP($D228,'2.사회적인구 행정구역별 집계'!$C$6:$M$73,4,FALSE)))</f>
        <v>0</v>
      </c>
      <c r="R228" s="114">
        <f>IF(ISERROR(VLOOKUP($D228,'2.사회적인구 행정구역별 집계'!$C$6:$M$73,2,FALSE)),0,(VLOOKUP($D228,'2.사회적인구 행정구역별 집계'!$C$6:$M$73,10,FALSE)-VLOOKUP($D228,'2.사회적인구 행정구역별 집계'!$C$6:$M$73,5,FALSE)))</f>
        <v>0</v>
      </c>
      <c r="S228" s="114">
        <f>IF(ISERROR(VLOOKUP($D228,'2.사회적인구 행정구역별 집계'!$C$6:$M$73,2,FALSE)),0,(VLOOKUP($D228,'2.사회적인구 행정구역별 집계'!$C$6:$M$73,11,FALSE)-VLOOKUP($D228,'2.사회적인구 행정구역별 집계'!$C$6:$M$73,6,FALSE)))</f>
        <v>0</v>
      </c>
      <c r="T228" s="160">
        <f t="shared" si="34"/>
        <v>119</v>
      </c>
      <c r="U228" s="160">
        <f t="shared" si="35"/>
        <v>117</v>
      </c>
      <c r="V228" s="160">
        <f t="shared" si="36"/>
        <v>116</v>
      </c>
      <c r="W228" s="160">
        <f t="shared" si="37"/>
        <v>119</v>
      </c>
      <c r="X228" s="160">
        <f t="shared" si="38"/>
        <v>121</v>
      </c>
    </row>
    <row r="229" spans="1:24" ht="15.95" customHeight="1">
      <c r="A229" s="282"/>
      <c r="B229" s="277"/>
      <c r="C229" s="103" t="s">
        <v>1127</v>
      </c>
      <c r="D229" s="105" t="s">
        <v>489</v>
      </c>
      <c r="E229" s="160">
        <f>VLOOKUP($D229,'[7]급수계통별장래인구(출x)'!$C$5:$I$491,2,FALSE)</f>
        <v>123</v>
      </c>
      <c r="F229" s="160">
        <f>VLOOKUP($D229,'[7]급수계통별장래인구(출x)'!$C$5:$I$491,4,FALSE)</f>
        <v>124</v>
      </c>
      <c r="G229" s="160">
        <f>VLOOKUP($D229,'[7]급수계통별장래인구(출x)'!$C$5:$I$491,5,FALSE)</f>
        <v>127</v>
      </c>
      <c r="H229" s="160">
        <f>VLOOKUP($D229,'[7]급수계통별장래인구(출x)'!$C$5:$I$491,6,FALSE)</f>
        <v>130</v>
      </c>
      <c r="I229" s="160">
        <f>VLOOKUP($D229,'[7]급수계통별장래인구(출x)'!$C$5:$I$491,7,FALSE)</f>
        <v>132</v>
      </c>
      <c r="J229" s="114">
        <f>ROUND(O$5*'[7]급수계통별장래인구(출x)'!$E227,0)</f>
        <v>0</v>
      </c>
      <c r="K229" s="114">
        <f>ROUND(P$5*'[7]급수계통별장래인구(출x)'!$E227,0)</f>
        <v>3</v>
      </c>
      <c r="L229" s="114">
        <f>ROUND(Q$5*'[7]급수계통별장래인구(출x)'!$E227,0)</f>
        <v>7</v>
      </c>
      <c r="M229" s="114">
        <f>ROUND(R$5*'[7]급수계통별장래인구(출x)'!$E227,0)</f>
        <v>7</v>
      </c>
      <c r="N229" s="114">
        <f>ROUND(S$5*'[7]급수계통별장래인구(출x)'!$E227,0)</f>
        <v>7</v>
      </c>
      <c r="O229" s="114">
        <f>IF(ISERROR((VLOOKUP($D229,'2.사회적인구 행정구역별 집계'!$C$6:$M$73,7,FALSE)-VLOOKUP($D229,'2.사회적인구 행정구역별 집계'!$C$6:$M$73,2,FALSE))),0,(VLOOKUP($D229,'2.사회적인구 행정구역별 집계'!$C$6:$M$73,7,FALSE)-VLOOKUP($D229,'2.사회적인구 행정구역별 집계'!$C$6:$M$73,2,FALSE)))</f>
        <v>0</v>
      </c>
      <c r="P229" s="114">
        <f>IF(ISERROR(VLOOKUP($D229,'2.사회적인구 행정구역별 집계'!$C$6:$M$73,2,FALSE)),0,(VLOOKUP($D229,'2.사회적인구 행정구역별 집계'!$C$6:$M$73,8,FALSE)-VLOOKUP($D229,'2.사회적인구 행정구역별 집계'!$C$6:$M$73,3,FALSE)))</f>
        <v>0</v>
      </c>
      <c r="Q229" s="114">
        <f>IF(ISERROR(VLOOKUP($D229,'2.사회적인구 행정구역별 집계'!$C$6:$M$73,2,FALSE)),0,(VLOOKUP($D229,'2.사회적인구 행정구역별 집계'!$C$6:$M$73,9,FALSE)-VLOOKUP($D229,'2.사회적인구 행정구역별 집계'!$C$6:$M$73,4,FALSE)))</f>
        <v>0</v>
      </c>
      <c r="R229" s="114">
        <f>IF(ISERROR(VLOOKUP($D229,'2.사회적인구 행정구역별 집계'!$C$6:$M$73,2,FALSE)),0,(VLOOKUP($D229,'2.사회적인구 행정구역별 집계'!$C$6:$M$73,10,FALSE)-VLOOKUP($D229,'2.사회적인구 행정구역별 집계'!$C$6:$M$73,5,FALSE)))</f>
        <v>0</v>
      </c>
      <c r="S229" s="114">
        <f>IF(ISERROR(VLOOKUP($D229,'2.사회적인구 행정구역별 집계'!$C$6:$M$73,2,FALSE)),0,(VLOOKUP($D229,'2.사회적인구 행정구역별 집계'!$C$6:$M$73,11,FALSE)-VLOOKUP($D229,'2.사회적인구 행정구역별 집계'!$C$6:$M$73,6,FALSE)))</f>
        <v>0</v>
      </c>
      <c r="T229" s="160">
        <f t="shared" si="34"/>
        <v>123</v>
      </c>
      <c r="U229" s="160">
        <f t="shared" si="35"/>
        <v>121</v>
      </c>
      <c r="V229" s="160">
        <f t="shared" si="36"/>
        <v>120</v>
      </c>
      <c r="W229" s="160">
        <f t="shared" si="37"/>
        <v>123</v>
      </c>
      <c r="X229" s="160">
        <f t="shared" si="38"/>
        <v>125</v>
      </c>
    </row>
    <row r="230" spans="1:24" ht="15.95" customHeight="1">
      <c r="A230" s="282"/>
      <c r="B230" s="277"/>
      <c r="C230" s="103" t="s">
        <v>1128</v>
      </c>
      <c r="D230" s="105" t="s">
        <v>490</v>
      </c>
      <c r="E230" s="160">
        <f>VLOOKUP($D230,'[7]급수계통별장래인구(출x)'!$C$5:$I$491,2,FALSE)</f>
        <v>165</v>
      </c>
      <c r="F230" s="160">
        <f>VLOOKUP($D230,'[7]급수계통별장래인구(출x)'!$C$5:$I$491,4,FALSE)</f>
        <v>167</v>
      </c>
      <c r="G230" s="160">
        <f>VLOOKUP($D230,'[7]급수계통별장래인구(출x)'!$C$5:$I$491,5,FALSE)</f>
        <v>170</v>
      </c>
      <c r="H230" s="160">
        <f>VLOOKUP($D230,'[7]급수계통별장래인구(출x)'!$C$5:$I$491,6,FALSE)</f>
        <v>174</v>
      </c>
      <c r="I230" s="160">
        <f>VLOOKUP($D230,'[7]급수계통별장래인구(출x)'!$C$5:$I$491,7,FALSE)</f>
        <v>177</v>
      </c>
      <c r="J230" s="114">
        <f>ROUND(O$5*'[7]급수계통별장래인구(출x)'!$E228,0)</f>
        <v>0</v>
      </c>
      <c r="K230" s="114">
        <f>ROUND(P$5*'[7]급수계통별장래인구(출x)'!$E228,0)</f>
        <v>4</v>
      </c>
      <c r="L230" s="114">
        <f>ROUND(Q$5*'[7]급수계통별장래인구(출x)'!$E228,0)</f>
        <v>9</v>
      </c>
      <c r="M230" s="114">
        <f>ROUND(R$5*'[7]급수계통별장래인구(출x)'!$E228,0)</f>
        <v>9</v>
      </c>
      <c r="N230" s="114">
        <f>ROUND(S$5*'[7]급수계통별장래인구(출x)'!$E228,0)</f>
        <v>9</v>
      </c>
      <c r="O230" s="114">
        <f>IF(ISERROR((VLOOKUP($D230,'2.사회적인구 행정구역별 집계'!$C$6:$M$73,7,FALSE)-VLOOKUP($D230,'2.사회적인구 행정구역별 집계'!$C$6:$M$73,2,FALSE))),0,(VLOOKUP($D230,'2.사회적인구 행정구역별 집계'!$C$6:$M$73,7,FALSE)-VLOOKUP($D230,'2.사회적인구 행정구역별 집계'!$C$6:$M$73,2,FALSE)))</f>
        <v>0</v>
      </c>
      <c r="P230" s="114">
        <f>IF(ISERROR(VLOOKUP($D230,'2.사회적인구 행정구역별 집계'!$C$6:$M$73,2,FALSE)),0,(VLOOKUP($D230,'2.사회적인구 행정구역별 집계'!$C$6:$M$73,8,FALSE)-VLOOKUP($D230,'2.사회적인구 행정구역별 집계'!$C$6:$M$73,3,FALSE)))</f>
        <v>0</v>
      </c>
      <c r="Q230" s="114">
        <f>IF(ISERROR(VLOOKUP($D230,'2.사회적인구 행정구역별 집계'!$C$6:$M$73,2,FALSE)),0,(VLOOKUP($D230,'2.사회적인구 행정구역별 집계'!$C$6:$M$73,9,FALSE)-VLOOKUP($D230,'2.사회적인구 행정구역별 집계'!$C$6:$M$73,4,FALSE)))</f>
        <v>0</v>
      </c>
      <c r="R230" s="114">
        <f>IF(ISERROR(VLOOKUP($D230,'2.사회적인구 행정구역별 집계'!$C$6:$M$73,2,FALSE)),0,(VLOOKUP($D230,'2.사회적인구 행정구역별 집계'!$C$6:$M$73,10,FALSE)-VLOOKUP($D230,'2.사회적인구 행정구역별 집계'!$C$6:$M$73,5,FALSE)))</f>
        <v>0</v>
      </c>
      <c r="S230" s="114">
        <f>IF(ISERROR(VLOOKUP($D230,'2.사회적인구 행정구역별 집계'!$C$6:$M$73,2,FALSE)),0,(VLOOKUP($D230,'2.사회적인구 행정구역별 집계'!$C$6:$M$73,11,FALSE)-VLOOKUP($D230,'2.사회적인구 행정구역별 집계'!$C$6:$M$73,6,FALSE)))</f>
        <v>0</v>
      </c>
      <c r="T230" s="160">
        <f t="shared" si="34"/>
        <v>165</v>
      </c>
      <c r="U230" s="160">
        <f t="shared" si="35"/>
        <v>163</v>
      </c>
      <c r="V230" s="160">
        <f t="shared" si="36"/>
        <v>161</v>
      </c>
      <c r="W230" s="160">
        <f t="shared" si="37"/>
        <v>165</v>
      </c>
      <c r="X230" s="160">
        <f t="shared" si="38"/>
        <v>168</v>
      </c>
    </row>
    <row r="231" spans="1:24" ht="15.95" customHeight="1">
      <c r="A231" s="282"/>
      <c r="B231" s="277"/>
      <c r="C231" s="103" t="s">
        <v>1128</v>
      </c>
      <c r="D231" s="105" t="s">
        <v>491</v>
      </c>
      <c r="E231" s="160">
        <f>VLOOKUP($D231,'[7]급수계통별장래인구(출x)'!$C$5:$I$491,2,FALSE)</f>
        <v>247</v>
      </c>
      <c r="F231" s="160">
        <f>VLOOKUP($D231,'[7]급수계통별장래인구(출x)'!$C$5:$I$491,4,FALSE)</f>
        <v>250</v>
      </c>
      <c r="G231" s="160">
        <f>VLOOKUP($D231,'[7]급수계통별장래인구(출x)'!$C$5:$I$491,5,FALSE)</f>
        <v>255</v>
      </c>
      <c r="H231" s="160">
        <f>VLOOKUP($D231,'[7]급수계통별장래인구(출x)'!$C$5:$I$491,6,FALSE)</f>
        <v>261</v>
      </c>
      <c r="I231" s="160">
        <f>VLOOKUP($D231,'[7]급수계통별장래인구(출x)'!$C$5:$I$491,7,FALSE)</f>
        <v>265</v>
      </c>
      <c r="J231" s="114">
        <f>ROUND(O$5*'[7]급수계통별장래인구(출x)'!$E229,0)</f>
        <v>0</v>
      </c>
      <c r="K231" s="114">
        <f>ROUND(P$5*'[7]급수계통별장래인구(출x)'!$E229,0)</f>
        <v>6</v>
      </c>
      <c r="L231" s="114">
        <f>ROUND(Q$5*'[7]급수계통별장래인구(출x)'!$E229,0)</f>
        <v>14</v>
      </c>
      <c r="M231" s="114">
        <f>ROUND(R$5*'[7]급수계통별장래인구(출x)'!$E229,0)</f>
        <v>14</v>
      </c>
      <c r="N231" s="114">
        <f>ROUND(S$5*'[7]급수계통별장래인구(출x)'!$E229,0)</f>
        <v>14</v>
      </c>
      <c r="O231" s="114">
        <f>IF(ISERROR((VLOOKUP($D231,'2.사회적인구 행정구역별 집계'!$C$6:$M$73,7,FALSE)-VLOOKUP($D231,'2.사회적인구 행정구역별 집계'!$C$6:$M$73,2,FALSE))),0,(VLOOKUP($D231,'2.사회적인구 행정구역별 집계'!$C$6:$M$73,7,FALSE)-VLOOKUP($D231,'2.사회적인구 행정구역별 집계'!$C$6:$M$73,2,FALSE)))</f>
        <v>0</v>
      </c>
      <c r="P231" s="114">
        <f>IF(ISERROR(VLOOKUP($D231,'2.사회적인구 행정구역별 집계'!$C$6:$M$73,2,FALSE)),0,(VLOOKUP($D231,'2.사회적인구 행정구역별 집계'!$C$6:$M$73,8,FALSE)-VLOOKUP($D231,'2.사회적인구 행정구역별 집계'!$C$6:$M$73,3,FALSE)))</f>
        <v>0</v>
      </c>
      <c r="Q231" s="114">
        <f>IF(ISERROR(VLOOKUP($D231,'2.사회적인구 행정구역별 집계'!$C$6:$M$73,2,FALSE)),0,(VLOOKUP($D231,'2.사회적인구 행정구역별 집계'!$C$6:$M$73,9,FALSE)-VLOOKUP($D231,'2.사회적인구 행정구역별 집계'!$C$6:$M$73,4,FALSE)))</f>
        <v>0</v>
      </c>
      <c r="R231" s="114">
        <f>IF(ISERROR(VLOOKUP($D231,'2.사회적인구 행정구역별 집계'!$C$6:$M$73,2,FALSE)),0,(VLOOKUP($D231,'2.사회적인구 행정구역별 집계'!$C$6:$M$73,10,FALSE)-VLOOKUP($D231,'2.사회적인구 행정구역별 집계'!$C$6:$M$73,5,FALSE)))</f>
        <v>0</v>
      </c>
      <c r="S231" s="114">
        <f>IF(ISERROR(VLOOKUP($D231,'2.사회적인구 행정구역별 집계'!$C$6:$M$73,2,FALSE)),0,(VLOOKUP($D231,'2.사회적인구 행정구역별 집계'!$C$6:$M$73,11,FALSE)-VLOOKUP($D231,'2.사회적인구 행정구역별 집계'!$C$6:$M$73,6,FALSE)))</f>
        <v>0</v>
      </c>
      <c r="T231" s="160">
        <f t="shared" si="34"/>
        <v>247</v>
      </c>
      <c r="U231" s="160">
        <f t="shared" si="35"/>
        <v>244</v>
      </c>
      <c r="V231" s="160">
        <f t="shared" si="36"/>
        <v>241</v>
      </c>
      <c r="W231" s="160">
        <f t="shared" si="37"/>
        <v>247</v>
      </c>
      <c r="X231" s="160">
        <f t="shared" si="38"/>
        <v>251</v>
      </c>
    </row>
    <row r="232" spans="1:24" ht="15.95" customHeight="1">
      <c r="A232" s="282"/>
      <c r="B232" s="277"/>
      <c r="C232" s="103" t="s">
        <v>1128</v>
      </c>
      <c r="D232" s="105" t="s">
        <v>492</v>
      </c>
      <c r="E232" s="160">
        <f>VLOOKUP($D232,'[7]급수계통별장래인구(출x)'!$C$5:$I$491,2,FALSE)</f>
        <v>96</v>
      </c>
      <c r="F232" s="160">
        <f>VLOOKUP($D232,'[7]급수계통별장래인구(출x)'!$C$5:$I$491,4,FALSE)</f>
        <v>97</v>
      </c>
      <c r="G232" s="160">
        <f>VLOOKUP($D232,'[7]급수계통별장래인구(출x)'!$C$5:$I$491,5,FALSE)</f>
        <v>99</v>
      </c>
      <c r="H232" s="160">
        <f>VLOOKUP($D232,'[7]급수계통별장래인구(출x)'!$C$5:$I$491,6,FALSE)</f>
        <v>101</v>
      </c>
      <c r="I232" s="160">
        <f>VLOOKUP($D232,'[7]급수계통별장래인구(출x)'!$C$5:$I$491,7,FALSE)</f>
        <v>103</v>
      </c>
      <c r="J232" s="114">
        <f>ROUND(O$5*'[7]급수계통별장래인구(출x)'!$E230,0)</f>
        <v>0</v>
      </c>
      <c r="K232" s="114">
        <f>ROUND(P$5*'[7]급수계통별장래인구(출x)'!$E230,0)</f>
        <v>2</v>
      </c>
      <c r="L232" s="114">
        <f>ROUND(Q$5*'[7]급수계통별장래인구(출x)'!$E230,0)</f>
        <v>5</v>
      </c>
      <c r="M232" s="114">
        <f>ROUND(R$5*'[7]급수계통별장래인구(출x)'!$E230,0)</f>
        <v>5</v>
      </c>
      <c r="N232" s="114">
        <f>ROUND(S$5*'[7]급수계통별장래인구(출x)'!$E230,0)</f>
        <v>5</v>
      </c>
      <c r="O232" s="114">
        <f>IF(ISERROR((VLOOKUP($D232,'2.사회적인구 행정구역별 집계'!$C$6:$M$73,7,FALSE)-VLOOKUP($D232,'2.사회적인구 행정구역별 집계'!$C$6:$M$73,2,FALSE))),0,(VLOOKUP($D232,'2.사회적인구 행정구역별 집계'!$C$6:$M$73,7,FALSE)-VLOOKUP($D232,'2.사회적인구 행정구역별 집계'!$C$6:$M$73,2,FALSE)))</f>
        <v>0</v>
      </c>
      <c r="P232" s="114">
        <f>IF(ISERROR(VLOOKUP($D232,'2.사회적인구 행정구역별 집계'!$C$6:$M$73,2,FALSE)),0,(VLOOKUP($D232,'2.사회적인구 행정구역별 집계'!$C$6:$M$73,8,FALSE)-VLOOKUP($D232,'2.사회적인구 행정구역별 집계'!$C$6:$M$73,3,FALSE)))</f>
        <v>0</v>
      </c>
      <c r="Q232" s="114">
        <f>IF(ISERROR(VLOOKUP($D232,'2.사회적인구 행정구역별 집계'!$C$6:$M$73,2,FALSE)),0,(VLOOKUP($D232,'2.사회적인구 행정구역별 집계'!$C$6:$M$73,9,FALSE)-VLOOKUP($D232,'2.사회적인구 행정구역별 집계'!$C$6:$M$73,4,FALSE)))</f>
        <v>0</v>
      </c>
      <c r="R232" s="114">
        <f>IF(ISERROR(VLOOKUP($D232,'2.사회적인구 행정구역별 집계'!$C$6:$M$73,2,FALSE)),0,(VLOOKUP($D232,'2.사회적인구 행정구역별 집계'!$C$6:$M$73,10,FALSE)-VLOOKUP($D232,'2.사회적인구 행정구역별 집계'!$C$6:$M$73,5,FALSE)))</f>
        <v>0</v>
      </c>
      <c r="S232" s="114">
        <f>IF(ISERROR(VLOOKUP($D232,'2.사회적인구 행정구역별 집계'!$C$6:$M$73,2,FALSE)),0,(VLOOKUP($D232,'2.사회적인구 행정구역별 집계'!$C$6:$M$73,11,FALSE)-VLOOKUP($D232,'2.사회적인구 행정구역별 집계'!$C$6:$M$73,6,FALSE)))</f>
        <v>0</v>
      </c>
      <c r="T232" s="160">
        <f t="shared" si="34"/>
        <v>96</v>
      </c>
      <c r="U232" s="160">
        <f t="shared" si="35"/>
        <v>95</v>
      </c>
      <c r="V232" s="160">
        <f t="shared" si="36"/>
        <v>94</v>
      </c>
      <c r="W232" s="160">
        <f t="shared" si="37"/>
        <v>96</v>
      </c>
      <c r="X232" s="160">
        <f t="shared" si="38"/>
        <v>98</v>
      </c>
    </row>
    <row r="233" spans="1:24" ht="15.95" customHeight="1">
      <c r="A233" s="282"/>
      <c r="B233" s="277"/>
      <c r="C233" s="103" t="s">
        <v>1129</v>
      </c>
      <c r="D233" s="105" t="s">
        <v>493</v>
      </c>
      <c r="E233" s="160">
        <f>VLOOKUP($D233,'[7]급수계통별장래인구(출x)'!$C$5:$I$491,2,FALSE)</f>
        <v>220</v>
      </c>
      <c r="F233" s="160">
        <f>VLOOKUP($D233,'[7]급수계통별장래인구(출x)'!$C$5:$I$491,4,FALSE)</f>
        <v>223</v>
      </c>
      <c r="G233" s="160">
        <f>VLOOKUP($D233,'[7]급수계통별장래인구(출x)'!$C$5:$I$491,5,FALSE)</f>
        <v>227</v>
      </c>
      <c r="H233" s="160">
        <f>VLOOKUP($D233,'[7]급수계통별장래인구(출x)'!$C$5:$I$491,6,FALSE)</f>
        <v>232</v>
      </c>
      <c r="I233" s="160">
        <f>VLOOKUP($D233,'[7]급수계통별장래인구(출x)'!$C$5:$I$491,7,FALSE)</f>
        <v>236</v>
      </c>
      <c r="J233" s="114">
        <f>ROUND(O$5*'[7]급수계통별장래인구(출x)'!$E231,0)</f>
        <v>0</v>
      </c>
      <c r="K233" s="114">
        <f>ROUND(P$5*'[7]급수계통별장래인구(출x)'!$E231,0)</f>
        <v>6</v>
      </c>
      <c r="L233" s="114">
        <f>ROUND(Q$5*'[7]급수계통별장래인구(출x)'!$E231,0)</f>
        <v>13</v>
      </c>
      <c r="M233" s="114">
        <f>ROUND(R$5*'[7]급수계통별장래인구(출x)'!$E231,0)</f>
        <v>13</v>
      </c>
      <c r="N233" s="114">
        <f>ROUND(S$5*'[7]급수계통별장래인구(출x)'!$E231,0)</f>
        <v>13</v>
      </c>
      <c r="O233" s="114">
        <f>IF(ISERROR((VLOOKUP($D233,'2.사회적인구 행정구역별 집계'!$C$6:$M$73,7,FALSE)-VLOOKUP($D233,'2.사회적인구 행정구역별 집계'!$C$6:$M$73,2,FALSE))),0,(VLOOKUP($D233,'2.사회적인구 행정구역별 집계'!$C$6:$M$73,7,FALSE)-VLOOKUP($D233,'2.사회적인구 행정구역별 집계'!$C$6:$M$73,2,FALSE)))</f>
        <v>0</v>
      </c>
      <c r="P233" s="114">
        <f>IF(ISERROR(VLOOKUP($D233,'2.사회적인구 행정구역별 집계'!$C$6:$M$73,2,FALSE)),0,(VLOOKUP($D233,'2.사회적인구 행정구역별 집계'!$C$6:$M$73,8,FALSE)-VLOOKUP($D233,'2.사회적인구 행정구역별 집계'!$C$6:$M$73,3,FALSE)))</f>
        <v>0</v>
      </c>
      <c r="Q233" s="114">
        <f>IF(ISERROR(VLOOKUP($D233,'2.사회적인구 행정구역별 집계'!$C$6:$M$73,2,FALSE)),0,(VLOOKUP($D233,'2.사회적인구 행정구역별 집계'!$C$6:$M$73,9,FALSE)-VLOOKUP($D233,'2.사회적인구 행정구역별 집계'!$C$6:$M$73,4,FALSE)))</f>
        <v>0</v>
      </c>
      <c r="R233" s="114">
        <f>IF(ISERROR(VLOOKUP($D233,'2.사회적인구 행정구역별 집계'!$C$6:$M$73,2,FALSE)),0,(VLOOKUP($D233,'2.사회적인구 행정구역별 집계'!$C$6:$M$73,10,FALSE)-VLOOKUP($D233,'2.사회적인구 행정구역별 집계'!$C$6:$M$73,5,FALSE)))</f>
        <v>0</v>
      </c>
      <c r="S233" s="114">
        <f>IF(ISERROR(VLOOKUP($D233,'2.사회적인구 행정구역별 집계'!$C$6:$M$73,2,FALSE)),0,(VLOOKUP($D233,'2.사회적인구 행정구역별 집계'!$C$6:$M$73,11,FALSE)-VLOOKUP($D233,'2.사회적인구 행정구역별 집계'!$C$6:$M$73,6,FALSE)))</f>
        <v>0</v>
      </c>
      <c r="T233" s="160">
        <f t="shared" si="34"/>
        <v>220</v>
      </c>
      <c r="U233" s="160">
        <f t="shared" si="35"/>
        <v>217</v>
      </c>
      <c r="V233" s="160">
        <f t="shared" si="36"/>
        <v>214</v>
      </c>
      <c r="W233" s="160">
        <f t="shared" si="37"/>
        <v>219</v>
      </c>
      <c r="X233" s="160">
        <f t="shared" si="38"/>
        <v>223</v>
      </c>
    </row>
    <row r="234" spans="1:24" ht="15.95" customHeight="1">
      <c r="A234" s="282"/>
      <c r="B234" s="277"/>
      <c r="C234" s="103" t="s">
        <v>1129</v>
      </c>
      <c r="D234" s="105" t="s">
        <v>494</v>
      </c>
      <c r="E234" s="160">
        <f>VLOOKUP($D234,'[7]급수계통별장래인구(출x)'!$C$5:$I$491,2,FALSE)</f>
        <v>112</v>
      </c>
      <c r="F234" s="160">
        <f>VLOOKUP($D234,'[7]급수계통별장래인구(출x)'!$C$5:$I$491,4,FALSE)</f>
        <v>113</v>
      </c>
      <c r="G234" s="160">
        <f>VLOOKUP($D234,'[7]급수계통별장래인구(출x)'!$C$5:$I$491,5,FALSE)</f>
        <v>116</v>
      </c>
      <c r="H234" s="160">
        <f>VLOOKUP($D234,'[7]급수계통별장래인구(출x)'!$C$5:$I$491,6,FALSE)</f>
        <v>118</v>
      </c>
      <c r="I234" s="160">
        <f>VLOOKUP($D234,'[7]급수계통별장래인구(출x)'!$C$5:$I$491,7,FALSE)</f>
        <v>120</v>
      </c>
      <c r="J234" s="114">
        <f>ROUND(O$5*'[7]급수계통별장래인구(출x)'!$E232,0)</f>
        <v>0</v>
      </c>
      <c r="K234" s="114">
        <f>ROUND(P$5*'[7]급수계통별장래인구(출x)'!$E232,0)</f>
        <v>3</v>
      </c>
      <c r="L234" s="114">
        <f>ROUND(Q$5*'[7]급수계통별장래인구(출x)'!$E232,0)</f>
        <v>6</v>
      </c>
      <c r="M234" s="114">
        <f>ROUND(R$5*'[7]급수계통별장래인구(출x)'!$E232,0)</f>
        <v>6</v>
      </c>
      <c r="N234" s="114">
        <f>ROUND(S$5*'[7]급수계통별장래인구(출x)'!$E232,0)</f>
        <v>6</v>
      </c>
      <c r="O234" s="114">
        <f>IF(ISERROR((VLOOKUP($D234,'2.사회적인구 행정구역별 집계'!$C$6:$M$73,7,FALSE)-VLOOKUP($D234,'2.사회적인구 행정구역별 집계'!$C$6:$M$73,2,FALSE))),0,(VLOOKUP($D234,'2.사회적인구 행정구역별 집계'!$C$6:$M$73,7,FALSE)-VLOOKUP($D234,'2.사회적인구 행정구역별 집계'!$C$6:$M$73,2,FALSE)))</f>
        <v>0</v>
      </c>
      <c r="P234" s="114">
        <f>IF(ISERROR(VLOOKUP($D234,'2.사회적인구 행정구역별 집계'!$C$6:$M$73,2,FALSE)),0,(VLOOKUP($D234,'2.사회적인구 행정구역별 집계'!$C$6:$M$73,8,FALSE)-VLOOKUP($D234,'2.사회적인구 행정구역별 집계'!$C$6:$M$73,3,FALSE)))</f>
        <v>0</v>
      </c>
      <c r="Q234" s="114">
        <f>IF(ISERROR(VLOOKUP($D234,'2.사회적인구 행정구역별 집계'!$C$6:$M$73,2,FALSE)),0,(VLOOKUP($D234,'2.사회적인구 행정구역별 집계'!$C$6:$M$73,9,FALSE)-VLOOKUP($D234,'2.사회적인구 행정구역별 집계'!$C$6:$M$73,4,FALSE)))</f>
        <v>0</v>
      </c>
      <c r="R234" s="114">
        <f>IF(ISERROR(VLOOKUP($D234,'2.사회적인구 행정구역별 집계'!$C$6:$M$73,2,FALSE)),0,(VLOOKUP($D234,'2.사회적인구 행정구역별 집계'!$C$6:$M$73,10,FALSE)-VLOOKUP($D234,'2.사회적인구 행정구역별 집계'!$C$6:$M$73,5,FALSE)))</f>
        <v>0</v>
      </c>
      <c r="S234" s="114">
        <f>IF(ISERROR(VLOOKUP($D234,'2.사회적인구 행정구역별 집계'!$C$6:$M$73,2,FALSE)),0,(VLOOKUP($D234,'2.사회적인구 행정구역별 집계'!$C$6:$M$73,11,FALSE)-VLOOKUP($D234,'2.사회적인구 행정구역별 집계'!$C$6:$M$73,6,FALSE)))</f>
        <v>0</v>
      </c>
      <c r="T234" s="160">
        <f t="shared" si="34"/>
        <v>112</v>
      </c>
      <c r="U234" s="160">
        <f t="shared" si="35"/>
        <v>110</v>
      </c>
      <c r="V234" s="160">
        <f t="shared" si="36"/>
        <v>110</v>
      </c>
      <c r="W234" s="160">
        <f t="shared" si="37"/>
        <v>112</v>
      </c>
      <c r="X234" s="160">
        <f t="shared" si="38"/>
        <v>114</v>
      </c>
    </row>
    <row r="235" spans="1:24" ht="15.95" customHeight="1">
      <c r="A235" s="282"/>
      <c r="B235" s="277"/>
      <c r="C235" s="103" t="s">
        <v>1130</v>
      </c>
      <c r="D235" s="105" t="s">
        <v>495</v>
      </c>
      <c r="E235" s="160">
        <f>VLOOKUP($D235,'[7]급수계통별장래인구(출x)'!$C$5:$I$491,2,FALSE)</f>
        <v>186</v>
      </c>
      <c r="F235" s="160">
        <f>VLOOKUP($D235,'[7]급수계통별장래인구(출x)'!$C$5:$I$491,4,FALSE)</f>
        <v>188</v>
      </c>
      <c r="G235" s="160">
        <f>VLOOKUP($D235,'[7]급수계통별장래인구(출x)'!$C$5:$I$491,5,FALSE)</f>
        <v>192</v>
      </c>
      <c r="H235" s="160">
        <f>VLOOKUP($D235,'[7]급수계통별장래인구(출x)'!$C$5:$I$491,6,FALSE)</f>
        <v>196</v>
      </c>
      <c r="I235" s="160">
        <f>VLOOKUP($D235,'[7]급수계통별장래인구(출x)'!$C$5:$I$491,7,FALSE)</f>
        <v>200</v>
      </c>
      <c r="J235" s="114">
        <f>ROUND(O$5*'[7]급수계통별장래인구(출x)'!$E233,0)</f>
        <v>0</v>
      </c>
      <c r="K235" s="114">
        <f>ROUND(P$5*'[7]급수계통별장래인구(출x)'!$E233,0)</f>
        <v>5</v>
      </c>
      <c r="L235" s="114">
        <f>ROUND(Q$5*'[7]급수계통별장래인구(출x)'!$E233,0)</f>
        <v>11</v>
      </c>
      <c r="M235" s="114">
        <f>ROUND(R$5*'[7]급수계통별장래인구(출x)'!$E233,0)</f>
        <v>11</v>
      </c>
      <c r="N235" s="114">
        <f>ROUND(S$5*'[7]급수계통별장래인구(출x)'!$E233,0)</f>
        <v>11</v>
      </c>
      <c r="O235" s="114">
        <f>IF(ISERROR((VLOOKUP($D235,'2.사회적인구 행정구역별 집계'!$C$6:$M$73,7,FALSE)-VLOOKUP($D235,'2.사회적인구 행정구역별 집계'!$C$6:$M$73,2,FALSE))),0,(VLOOKUP($D235,'2.사회적인구 행정구역별 집계'!$C$6:$M$73,7,FALSE)-VLOOKUP($D235,'2.사회적인구 행정구역별 집계'!$C$6:$M$73,2,FALSE)))</f>
        <v>0</v>
      </c>
      <c r="P235" s="114">
        <f>IF(ISERROR(VLOOKUP($D235,'2.사회적인구 행정구역별 집계'!$C$6:$M$73,2,FALSE)),0,(VLOOKUP($D235,'2.사회적인구 행정구역별 집계'!$C$6:$M$73,8,FALSE)-VLOOKUP($D235,'2.사회적인구 행정구역별 집계'!$C$6:$M$73,3,FALSE)))</f>
        <v>0</v>
      </c>
      <c r="Q235" s="114">
        <f>IF(ISERROR(VLOOKUP($D235,'2.사회적인구 행정구역별 집계'!$C$6:$M$73,2,FALSE)),0,(VLOOKUP($D235,'2.사회적인구 행정구역별 집계'!$C$6:$M$73,9,FALSE)-VLOOKUP($D235,'2.사회적인구 행정구역별 집계'!$C$6:$M$73,4,FALSE)))</f>
        <v>0</v>
      </c>
      <c r="R235" s="114">
        <f>IF(ISERROR(VLOOKUP($D235,'2.사회적인구 행정구역별 집계'!$C$6:$M$73,2,FALSE)),0,(VLOOKUP($D235,'2.사회적인구 행정구역별 집계'!$C$6:$M$73,10,FALSE)-VLOOKUP($D235,'2.사회적인구 행정구역별 집계'!$C$6:$M$73,5,FALSE)))</f>
        <v>0</v>
      </c>
      <c r="S235" s="114">
        <f>IF(ISERROR(VLOOKUP($D235,'2.사회적인구 행정구역별 집계'!$C$6:$M$73,2,FALSE)),0,(VLOOKUP($D235,'2.사회적인구 행정구역별 집계'!$C$6:$M$73,11,FALSE)-VLOOKUP($D235,'2.사회적인구 행정구역별 집계'!$C$6:$M$73,6,FALSE)))</f>
        <v>0</v>
      </c>
      <c r="T235" s="160">
        <f t="shared" si="34"/>
        <v>186</v>
      </c>
      <c r="U235" s="160">
        <f t="shared" si="35"/>
        <v>183</v>
      </c>
      <c r="V235" s="160">
        <f t="shared" si="36"/>
        <v>181</v>
      </c>
      <c r="W235" s="160">
        <f t="shared" si="37"/>
        <v>185</v>
      </c>
      <c r="X235" s="160">
        <f t="shared" si="38"/>
        <v>189</v>
      </c>
    </row>
    <row r="236" spans="1:24" ht="15.95" customHeight="1">
      <c r="A236" s="282"/>
      <c r="B236" s="277"/>
      <c r="C236" s="103" t="s">
        <v>1130</v>
      </c>
      <c r="D236" s="105" t="s">
        <v>496</v>
      </c>
      <c r="E236" s="160">
        <f>VLOOKUP($D236,'[7]급수계통별장래인구(출x)'!$C$5:$I$491,2,FALSE)</f>
        <v>186</v>
      </c>
      <c r="F236" s="160">
        <f>VLOOKUP($D236,'[7]급수계통별장래인구(출x)'!$C$5:$I$491,4,FALSE)</f>
        <v>188</v>
      </c>
      <c r="G236" s="160">
        <f>VLOOKUP($D236,'[7]급수계통별장래인구(출x)'!$C$5:$I$491,5,FALSE)</f>
        <v>192</v>
      </c>
      <c r="H236" s="160">
        <f>VLOOKUP($D236,'[7]급수계통별장래인구(출x)'!$C$5:$I$491,6,FALSE)</f>
        <v>196</v>
      </c>
      <c r="I236" s="160">
        <f>VLOOKUP($D236,'[7]급수계통별장래인구(출x)'!$C$5:$I$491,7,FALSE)</f>
        <v>200</v>
      </c>
      <c r="J236" s="114">
        <f>ROUND(O$5*'[7]급수계통별장래인구(출x)'!$E234,0)</f>
        <v>0</v>
      </c>
      <c r="K236" s="114">
        <f>ROUND(P$5*'[7]급수계통별장래인구(출x)'!$E234,0)</f>
        <v>5</v>
      </c>
      <c r="L236" s="114">
        <f>ROUND(Q$5*'[7]급수계통별장래인구(출x)'!$E234,0)</f>
        <v>11</v>
      </c>
      <c r="M236" s="114">
        <f>ROUND(R$5*'[7]급수계통별장래인구(출x)'!$E234,0)</f>
        <v>11</v>
      </c>
      <c r="N236" s="114">
        <f>ROUND(S$5*'[7]급수계통별장래인구(출x)'!$E234,0)</f>
        <v>11</v>
      </c>
      <c r="O236" s="114">
        <f>IF(ISERROR((VLOOKUP($D236,'2.사회적인구 행정구역별 집계'!$C$6:$M$73,7,FALSE)-VLOOKUP($D236,'2.사회적인구 행정구역별 집계'!$C$6:$M$73,2,FALSE))),0,(VLOOKUP($D236,'2.사회적인구 행정구역별 집계'!$C$6:$M$73,7,FALSE)-VLOOKUP($D236,'2.사회적인구 행정구역별 집계'!$C$6:$M$73,2,FALSE)))</f>
        <v>0</v>
      </c>
      <c r="P236" s="114">
        <f>IF(ISERROR(VLOOKUP($D236,'2.사회적인구 행정구역별 집계'!$C$6:$M$73,2,FALSE)),0,(VLOOKUP($D236,'2.사회적인구 행정구역별 집계'!$C$6:$M$73,8,FALSE)-VLOOKUP($D236,'2.사회적인구 행정구역별 집계'!$C$6:$M$73,3,FALSE)))</f>
        <v>0</v>
      </c>
      <c r="Q236" s="114">
        <f>IF(ISERROR(VLOOKUP($D236,'2.사회적인구 행정구역별 집계'!$C$6:$M$73,2,FALSE)),0,(VLOOKUP($D236,'2.사회적인구 행정구역별 집계'!$C$6:$M$73,9,FALSE)-VLOOKUP($D236,'2.사회적인구 행정구역별 집계'!$C$6:$M$73,4,FALSE)))</f>
        <v>0</v>
      </c>
      <c r="R236" s="114">
        <f>IF(ISERROR(VLOOKUP($D236,'2.사회적인구 행정구역별 집계'!$C$6:$M$73,2,FALSE)),0,(VLOOKUP($D236,'2.사회적인구 행정구역별 집계'!$C$6:$M$73,10,FALSE)-VLOOKUP($D236,'2.사회적인구 행정구역별 집계'!$C$6:$M$73,5,FALSE)))</f>
        <v>0</v>
      </c>
      <c r="S236" s="114">
        <f>IF(ISERROR(VLOOKUP($D236,'2.사회적인구 행정구역별 집계'!$C$6:$M$73,2,FALSE)),0,(VLOOKUP($D236,'2.사회적인구 행정구역별 집계'!$C$6:$M$73,11,FALSE)-VLOOKUP($D236,'2.사회적인구 행정구역별 집계'!$C$6:$M$73,6,FALSE)))</f>
        <v>0</v>
      </c>
      <c r="T236" s="160">
        <f t="shared" si="34"/>
        <v>186</v>
      </c>
      <c r="U236" s="160">
        <f t="shared" si="35"/>
        <v>183</v>
      </c>
      <c r="V236" s="160">
        <f t="shared" si="36"/>
        <v>181</v>
      </c>
      <c r="W236" s="160">
        <f t="shared" si="37"/>
        <v>185</v>
      </c>
      <c r="X236" s="160">
        <f t="shared" si="38"/>
        <v>189</v>
      </c>
    </row>
    <row r="237" spans="1:24" ht="15.95" customHeight="1">
      <c r="A237" s="282"/>
      <c r="B237" s="277"/>
      <c r="C237" s="107" t="s">
        <v>497</v>
      </c>
      <c r="D237" s="105" t="s">
        <v>497</v>
      </c>
      <c r="E237" s="160">
        <f>VLOOKUP($D237,'[7]급수계통별장래인구(출x)'!$C$5:$I$491,2,FALSE)</f>
        <v>123</v>
      </c>
      <c r="F237" s="160">
        <f>VLOOKUP($D237,'[7]급수계통별장래인구(출x)'!$C$5:$I$491,4,FALSE)</f>
        <v>124</v>
      </c>
      <c r="G237" s="160">
        <f>VLOOKUP($D237,'[7]급수계통별장래인구(출x)'!$C$5:$I$491,5,FALSE)</f>
        <v>127</v>
      </c>
      <c r="H237" s="160">
        <f>VLOOKUP($D237,'[7]급수계통별장래인구(출x)'!$C$5:$I$491,6,FALSE)</f>
        <v>130</v>
      </c>
      <c r="I237" s="160">
        <f>VLOOKUP($D237,'[7]급수계통별장래인구(출x)'!$C$5:$I$491,7,FALSE)</f>
        <v>132</v>
      </c>
      <c r="J237" s="114">
        <f>ROUND(O$5*'[7]급수계통별장래인구(출x)'!$E235,0)</f>
        <v>0</v>
      </c>
      <c r="K237" s="114">
        <f>ROUND(P$5*'[7]급수계통별장래인구(출x)'!$E235,0)</f>
        <v>3</v>
      </c>
      <c r="L237" s="114">
        <f>ROUND(Q$5*'[7]급수계통별장래인구(출x)'!$E235,0)</f>
        <v>7</v>
      </c>
      <c r="M237" s="114">
        <f>ROUND(R$5*'[7]급수계통별장래인구(출x)'!$E235,0)</f>
        <v>7</v>
      </c>
      <c r="N237" s="114">
        <f>ROUND(S$5*'[7]급수계통별장래인구(출x)'!$E235,0)</f>
        <v>7</v>
      </c>
      <c r="O237" s="114">
        <f>IF(ISERROR((VLOOKUP($D237,'2.사회적인구 행정구역별 집계'!$C$6:$M$73,7,FALSE)-VLOOKUP($D237,'2.사회적인구 행정구역별 집계'!$C$6:$M$73,2,FALSE))),0,(VLOOKUP($D237,'2.사회적인구 행정구역별 집계'!$C$6:$M$73,7,FALSE)-VLOOKUP($D237,'2.사회적인구 행정구역별 집계'!$C$6:$M$73,2,FALSE)))</f>
        <v>0</v>
      </c>
      <c r="P237" s="114">
        <f>IF(ISERROR(VLOOKUP($D237,'2.사회적인구 행정구역별 집계'!$C$6:$M$73,2,FALSE)),0,(VLOOKUP($D237,'2.사회적인구 행정구역별 집계'!$C$6:$M$73,8,FALSE)-VLOOKUP($D237,'2.사회적인구 행정구역별 집계'!$C$6:$M$73,3,FALSE)))</f>
        <v>0</v>
      </c>
      <c r="Q237" s="114">
        <f>IF(ISERROR(VLOOKUP($D237,'2.사회적인구 행정구역별 집계'!$C$6:$M$73,2,FALSE)),0,(VLOOKUP($D237,'2.사회적인구 행정구역별 집계'!$C$6:$M$73,9,FALSE)-VLOOKUP($D237,'2.사회적인구 행정구역별 집계'!$C$6:$M$73,4,FALSE)))</f>
        <v>0</v>
      </c>
      <c r="R237" s="114">
        <f>IF(ISERROR(VLOOKUP($D237,'2.사회적인구 행정구역별 집계'!$C$6:$M$73,2,FALSE)),0,(VLOOKUP($D237,'2.사회적인구 행정구역별 집계'!$C$6:$M$73,10,FALSE)-VLOOKUP($D237,'2.사회적인구 행정구역별 집계'!$C$6:$M$73,5,FALSE)))</f>
        <v>0</v>
      </c>
      <c r="S237" s="114">
        <f>IF(ISERROR(VLOOKUP($D237,'2.사회적인구 행정구역별 집계'!$C$6:$M$73,2,FALSE)),0,(VLOOKUP($D237,'2.사회적인구 행정구역별 집계'!$C$6:$M$73,11,FALSE)-VLOOKUP($D237,'2.사회적인구 행정구역별 집계'!$C$6:$M$73,6,FALSE)))</f>
        <v>0</v>
      </c>
      <c r="T237" s="160">
        <f t="shared" si="34"/>
        <v>123</v>
      </c>
      <c r="U237" s="160">
        <f t="shared" si="35"/>
        <v>121</v>
      </c>
      <c r="V237" s="160">
        <f t="shared" si="36"/>
        <v>120</v>
      </c>
      <c r="W237" s="160">
        <f t="shared" si="37"/>
        <v>123</v>
      </c>
      <c r="X237" s="160">
        <f t="shared" si="38"/>
        <v>125</v>
      </c>
    </row>
    <row r="238" spans="1:24" ht="15.95" customHeight="1">
      <c r="A238" s="278" t="s">
        <v>788</v>
      </c>
      <c r="B238" s="283" t="s">
        <v>783</v>
      </c>
      <c r="C238" s="283"/>
      <c r="D238" s="283"/>
      <c r="E238" s="115">
        <f t="shared" ref="E238:I238" si="39">SUM(E239:E376)</f>
        <v>20951</v>
      </c>
      <c r="F238" s="115">
        <f t="shared" si="39"/>
        <v>21199</v>
      </c>
      <c r="G238" s="115">
        <f t="shared" si="39"/>
        <v>21634</v>
      </c>
      <c r="H238" s="115">
        <f t="shared" si="39"/>
        <v>22125</v>
      </c>
      <c r="I238" s="115">
        <f t="shared" si="39"/>
        <v>22512</v>
      </c>
      <c r="J238" s="115">
        <f>SUM(J239:J376)</f>
        <v>0</v>
      </c>
      <c r="K238" s="115">
        <f t="shared" ref="K238:X238" si="40">SUM(K239:K376)</f>
        <v>539</v>
      </c>
      <c r="L238" s="115">
        <f t="shared" si="40"/>
        <v>1188</v>
      </c>
      <c r="M238" s="115">
        <f t="shared" si="40"/>
        <v>1188</v>
      </c>
      <c r="N238" s="115">
        <f t="shared" si="40"/>
        <v>1188</v>
      </c>
      <c r="O238" s="115">
        <f t="shared" si="40"/>
        <v>0</v>
      </c>
      <c r="P238" s="115">
        <f t="shared" si="40"/>
        <v>0</v>
      </c>
      <c r="Q238" s="115">
        <f t="shared" si="40"/>
        <v>0</v>
      </c>
      <c r="R238" s="115">
        <f t="shared" si="40"/>
        <v>0</v>
      </c>
      <c r="S238" s="115">
        <f t="shared" si="40"/>
        <v>0</v>
      </c>
      <c r="T238" s="115">
        <f t="shared" si="40"/>
        <v>20951</v>
      </c>
      <c r="U238" s="115">
        <f t="shared" si="40"/>
        <v>20660</v>
      </c>
      <c r="V238" s="115">
        <f t="shared" si="40"/>
        <v>20446</v>
      </c>
      <c r="W238" s="115">
        <f t="shared" si="40"/>
        <v>20937</v>
      </c>
      <c r="X238" s="115">
        <f t="shared" si="40"/>
        <v>21324</v>
      </c>
    </row>
    <row r="239" spans="1:24" ht="15.95" customHeight="1">
      <c r="A239" s="279"/>
      <c r="B239" s="277" t="s">
        <v>789</v>
      </c>
      <c r="C239" s="107" t="s">
        <v>364</v>
      </c>
      <c r="D239" s="105" t="s">
        <v>364</v>
      </c>
      <c r="E239" s="160">
        <f>VLOOKUP($D239,'[7]급수계통별장래인구(출x)'!$C$5:$I$491,2,FALSE)</f>
        <v>285</v>
      </c>
      <c r="F239" s="160">
        <f>VLOOKUP($D239,'[7]급수계통별장래인구(출x)'!$C$5:$I$491,4,FALSE)</f>
        <v>288</v>
      </c>
      <c r="G239" s="160">
        <f>VLOOKUP($D239,'[7]급수계통별장래인구(출x)'!$C$5:$I$491,5,FALSE)</f>
        <v>294</v>
      </c>
      <c r="H239" s="160">
        <f>VLOOKUP($D239,'[7]급수계통별장래인구(출x)'!$C$5:$I$491,6,FALSE)</f>
        <v>301</v>
      </c>
      <c r="I239" s="160">
        <f>VLOOKUP($D239,'[7]급수계통별장래인구(출x)'!$C$5:$I$491,7,FALSE)</f>
        <v>306</v>
      </c>
      <c r="J239" s="114">
        <f>ROUND(O$5*'[7]급수계통별장래인구(출x)'!$E237,0)</f>
        <v>0</v>
      </c>
      <c r="K239" s="114">
        <f>ROUND(P$5*'[7]급수계통별장래인구(출x)'!$E237,0)</f>
        <v>7</v>
      </c>
      <c r="L239" s="114">
        <f>ROUND(Q$5*'[7]급수계통별장래인구(출x)'!$E237,0)</f>
        <v>16</v>
      </c>
      <c r="M239" s="114">
        <f>ROUND(R$5*'[7]급수계통별장래인구(출x)'!$E237,0)</f>
        <v>16</v>
      </c>
      <c r="N239" s="114">
        <f>ROUND(S$5*'[7]급수계통별장래인구(출x)'!$E237,0)</f>
        <v>16</v>
      </c>
      <c r="O239" s="114">
        <f>IF(ISERROR((VLOOKUP($D239,'2.사회적인구 행정구역별 집계'!$C$6:$M$73,7,FALSE)-VLOOKUP($D239,'2.사회적인구 행정구역별 집계'!$C$6:$M$73,2,FALSE))),0,(VLOOKUP($D239,'2.사회적인구 행정구역별 집계'!$C$6:$M$73,7,FALSE)-VLOOKUP($D239,'2.사회적인구 행정구역별 집계'!$C$6:$M$73,2,FALSE)))</f>
        <v>0</v>
      </c>
      <c r="P239" s="114">
        <f>IF(ISERROR(VLOOKUP($D239,'2.사회적인구 행정구역별 집계'!$C$6:$M$73,2,FALSE)),0,(VLOOKUP($D239,'2.사회적인구 행정구역별 집계'!$C$6:$M$73,8,FALSE)-VLOOKUP($D239,'2.사회적인구 행정구역별 집계'!$C$6:$M$73,3,FALSE)))</f>
        <v>0</v>
      </c>
      <c r="Q239" s="114">
        <f>IF(ISERROR(VLOOKUP($D239,'2.사회적인구 행정구역별 집계'!$C$6:$M$73,2,FALSE)),0,(VLOOKUP($D239,'2.사회적인구 행정구역별 집계'!$C$6:$M$73,9,FALSE)-VLOOKUP($D239,'2.사회적인구 행정구역별 집계'!$C$6:$M$73,4,FALSE)))</f>
        <v>0</v>
      </c>
      <c r="R239" s="114">
        <f>IF(ISERROR(VLOOKUP($D239,'2.사회적인구 행정구역별 집계'!$C$6:$M$73,2,FALSE)),0,(VLOOKUP($D239,'2.사회적인구 행정구역별 집계'!$C$6:$M$73,10,FALSE)-VLOOKUP($D239,'2.사회적인구 행정구역별 집계'!$C$6:$M$73,5,FALSE)))</f>
        <v>0</v>
      </c>
      <c r="S239" s="114">
        <f>IF(ISERROR(VLOOKUP($D239,'2.사회적인구 행정구역별 집계'!$C$6:$M$73,2,FALSE)),0,(VLOOKUP($D239,'2.사회적인구 행정구역별 집계'!$C$6:$M$73,11,FALSE)-VLOOKUP($D239,'2.사회적인구 행정구역별 집계'!$C$6:$M$73,6,FALSE)))</f>
        <v>0</v>
      </c>
      <c r="T239" s="160">
        <f t="shared" ref="T239:T302" si="41">E239-J239+O239</f>
        <v>285</v>
      </c>
      <c r="U239" s="160">
        <f t="shared" ref="U239:U302" si="42">F239-K239+P239</f>
        <v>281</v>
      </c>
      <c r="V239" s="160">
        <f t="shared" ref="V239:V302" si="43">G239-L239+Q239</f>
        <v>278</v>
      </c>
      <c r="W239" s="160">
        <f t="shared" ref="W239:W302" si="44">H239-M239+R239</f>
        <v>285</v>
      </c>
      <c r="X239" s="160">
        <f t="shared" ref="X239:X302" si="45">I239-N239+S239</f>
        <v>290</v>
      </c>
    </row>
    <row r="240" spans="1:24" ht="15.95" customHeight="1">
      <c r="A240" s="279"/>
      <c r="B240" s="277"/>
      <c r="C240" s="107" t="s">
        <v>365</v>
      </c>
      <c r="D240" s="105" t="s">
        <v>365</v>
      </c>
      <c r="E240" s="160">
        <f>VLOOKUP($D240,'[7]급수계통별장래인구(출x)'!$C$5:$I$491,2,FALSE)</f>
        <v>162</v>
      </c>
      <c r="F240" s="160">
        <f>VLOOKUP($D240,'[7]급수계통별장래인구(출x)'!$C$5:$I$491,4,FALSE)</f>
        <v>164</v>
      </c>
      <c r="G240" s="160">
        <f>VLOOKUP($D240,'[7]급수계통별장래인구(출x)'!$C$5:$I$491,5,FALSE)</f>
        <v>167</v>
      </c>
      <c r="H240" s="160">
        <f>VLOOKUP($D240,'[7]급수계통별장래인구(출x)'!$C$5:$I$491,6,FALSE)</f>
        <v>171</v>
      </c>
      <c r="I240" s="160">
        <f>VLOOKUP($D240,'[7]급수계통별장래인구(출x)'!$C$5:$I$491,7,FALSE)</f>
        <v>174</v>
      </c>
      <c r="J240" s="114">
        <f>ROUND(O$5*'[7]급수계통별장래인구(출x)'!$E238,0)</f>
        <v>0</v>
      </c>
      <c r="K240" s="114">
        <f>ROUND(P$5*'[7]급수계통별장래인구(출x)'!$E238,0)</f>
        <v>4</v>
      </c>
      <c r="L240" s="114">
        <f>ROUND(Q$5*'[7]급수계통별장래인구(출x)'!$E238,0)</f>
        <v>9</v>
      </c>
      <c r="M240" s="114">
        <f>ROUND(R$5*'[7]급수계통별장래인구(출x)'!$E238,0)</f>
        <v>9</v>
      </c>
      <c r="N240" s="114">
        <f>ROUND(S$5*'[7]급수계통별장래인구(출x)'!$E238,0)</f>
        <v>9</v>
      </c>
      <c r="O240" s="114">
        <f>IF(ISERROR((VLOOKUP($D240,'2.사회적인구 행정구역별 집계'!$C$6:$M$73,7,FALSE)-VLOOKUP($D240,'2.사회적인구 행정구역별 집계'!$C$6:$M$73,2,FALSE))),0,(VLOOKUP($D240,'2.사회적인구 행정구역별 집계'!$C$6:$M$73,7,FALSE)-VLOOKUP($D240,'2.사회적인구 행정구역별 집계'!$C$6:$M$73,2,FALSE)))</f>
        <v>0</v>
      </c>
      <c r="P240" s="114">
        <f>IF(ISERROR(VLOOKUP($D240,'2.사회적인구 행정구역별 집계'!$C$6:$M$73,2,FALSE)),0,(VLOOKUP($D240,'2.사회적인구 행정구역별 집계'!$C$6:$M$73,8,FALSE)-VLOOKUP($D240,'2.사회적인구 행정구역별 집계'!$C$6:$M$73,3,FALSE)))</f>
        <v>0</v>
      </c>
      <c r="Q240" s="114">
        <f>IF(ISERROR(VLOOKUP($D240,'2.사회적인구 행정구역별 집계'!$C$6:$M$73,2,FALSE)),0,(VLOOKUP($D240,'2.사회적인구 행정구역별 집계'!$C$6:$M$73,9,FALSE)-VLOOKUP($D240,'2.사회적인구 행정구역별 집계'!$C$6:$M$73,4,FALSE)))</f>
        <v>0</v>
      </c>
      <c r="R240" s="114">
        <f>IF(ISERROR(VLOOKUP($D240,'2.사회적인구 행정구역별 집계'!$C$6:$M$73,2,FALSE)),0,(VLOOKUP($D240,'2.사회적인구 행정구역별 집계'!$C$6:$M$73,10,FALSE)-VLOOKUP($D240,'2.사회적인구 행정구역별 집계'!$C$6:$M$73,5,FALSE)))</f>
        <v>0</v>
      </c>
      <c r="S240" s="114">
        <f>IF(ISERROR(VLOOKUP($D240,'2.사회적인구 행정구역별 집계'!$C$6:$M$73,2,FALSE)),0,(VLOOKUP($D240,'2.사회적인구 행정구역별 집계'!$C$6:$M$73,11,FALSE)-VLOOKUP($D240,'2.사회적인구 행정구역별 집계'!$C$6:$M$73,6,FALSE)))</f>
        <v>0</v>
      </c>
      <c r="T240" s="160">
        <f t="shared" si="41"/>
        <v>162</v>
      </c>
      <c r="U240" s="160">
        <f t="shared" si="42"/>
        <v>160</v>
      </c>
      <c r="V240" s="160">
        <f t="shared" si="43"/>
        <v>158</v>
      </c>
      <c r="W240" s="160">
        <f t="shared" si="44"/>
        <v>162</v>
      </c>
      <c r="X240" s="160">
        <f t="shared" si="45"/>
        <v>165</v>
      </c>
    </row>
    <row r="241" spans="1:24" ht="15.95" customHeight="1">
      <c r="A241" s="279"/>
      <c r="B241" s="277"/>
      <c r="C241" s="103" t="s">
        <v>1131</v>
      </c>
      <c r="D241" s="105" t="s">
        <v>366</v>
      </c>
      <c r="E241" s="160">
        <f>VLOOKUP($D241,'[7]급수계통별장래인구(출x)'!$C$5:$I$491,2,FALSE)</f>
        <v>214</v>
      </c>
      <c r="F241" s="160">
        <f>VLOOKUP($D241,'[7]급수계통별장래인구(출x)'!$C$5:$I$491,4,FALSE)</f>
        <v>216</v>
      </c>
      <c r="G241" s="160">
        <f>VLOOKUP($D241,'[7]급수계통별장래인구(출x)'!$C$5:$I$491,5,FALSE)</f>
        <v>221</v>
      </c>
      <c r="H241" s="160">
        <f>VLOOKUP($D241,'[7]급수계통별장래인구(출x)'!$C$5:$I$491,6,FALSE)</f>
        <v>226</v>
      </c>
      <c r="I241" s="160">
        <f>VLOOKUP($D241,'[7]급수계통별장래인구(출x)'!$C$5:$I$491,7,FALSE)</f>
        <v>230</v>
      </c>
      <c r="J241" s="114">
        <f>ROUND(O$5*'[7]급수계통별장래인구(출x)'!$E239,0)</f>
        <v>0</v>
      </c>
      <c r="K241" s="114">
        <f>ROUND(P$5*'[7]급수계통별장래인구(출x)'!$E239,0)</f>
        <v>5</v>
      </c>
      <c r="L241" s="114">
        <f>ROUND(Q$5*'[7]급수계통별장래인구(출x)'!$E239,0)</f>
        <v>12</v>
      </c>
      <c r="M241" s="114">
        <f>ROUND(R$5*'[7]급수계통별장래인구(출x)'!$E239,0)</f>
        <v>12</v>
      </c>
      <c r="N241" s="114">
        <f>ROUND(S$5*'[7]급수계통별장래인구(출x)'!$E239,0)</f>
        <v>12</v>
      </c>
      <c r="O241" s="114">
        <f>IF(ISERROR((VLOOKUP($D241,'2.사회적인구 행정구역별 집계'!$C$6:$M$73,7,FALSE)-VLOOKUP($D241,'2.사회적인구 행정구역별 집계'!$C$6:$M$73,2,FALSE))),0,(VLOOKUP($D241,'2.사회적인구 행정구역별 집계'!$C$6:$M$73,7,FALSE)-VLOOKUP($D241,'2.사회적인구 행정구역별 집계'!$C$6:$M$73,2,FALSE)))</f>
        <v>0</v>
      </c>
      <c r="P241" s="114">
        <f>IF(ISERROR(VLOOKUP($D241,'2.사회적인구 행정구역별 집계'!$C$6:$M$73,2,FALSE)),0,(VLOOKUP($D241,'2.사회적인구 행정구역별 집계'!$C$6:$M$73,8,FALSE)-VLOOKUP($D241,'2.사회적인구 행정구역별 집계'!$C$6:$M$73,3,FALSE)))</f>
        <v>0</v>
      </c>
      <c r="Q241" s="114">
        <f>IF(ISERROR(VLOOKUP($D241,'2.사회적인구 행정구역별 집계'!$C$6:$M$73,2,FALSE)),0,(VLOOKUP($D241,'2.사회적인구 행정구역별 집계'!$C$6:$M$73,9,FALSE)-VLOOKUP($D241,'2.사회적인구 행정구역별 집계'!$C$6:$M$73,4,FALSE)))</f>
        <v>0</v>
      </c>
      <c r="R241" s="114">
        <f>IF(ISERROR(VLOOKUP($D241,'2.사회적인구 행정구역별 집계'!$C$6:$M$73,2,FALSE)),0,(VLOOKUP($D241,'2.사회적인구 행정구역별 집계'!$C$6:$M$73,10,FALSE)-VLOOKUP($D241,'2.사회적인구 행정구역별 집계'!$C$6:$M$73,5,FALSE)))</f>
        <v>0</v>
      </c>
      <c r="S241" s="114">
        <f>IF(ISERROR(VLOOKUP($D241,'2.사회적인구 행정구역별 집계'!$C$6:$M$73,2,FALSE)),0,(VLOOKUP($D241,'2.사회적인구 행정구역별 집계'!$C$6:$M$73,11,FALSE)-VLOOKUP($D241,'2.사회적인구 행정구역별 집계'!$C$6:$M$73,6,FALSE)))</f>
        <v>0</v>
      </c>
      <c r="T241" s="160">
        <f t="shared" si="41"/>
        <v>214</v>
      </c>
      <c r="U241" s="160">
        <f t="shared" si="42"/>
        <v>211</v>
      </c>
      <c r="V241" s="160">
        <f t="shared" si="43"/>
        <v>209</v>
      </c>
      <c r="W241" s="160">
        <f t="shared" si="44"/>
        <v>214</v>
      </c>
      <c r="X241" s="160">
        <f t="shared" si="45"/>
        <v>218</v>
      </c>
    </row>
    <row r="242" spans="1:24" ht="15.95" customHeight="1">
      <c r="A242" s="279"/>
      <c r="B242" s="277"/>
      <c r="C242" s="103" t="s">
        <v>1131</v>
      </c>
      <c r="D242" s="105" t="s">
        <v>367</v>
      </c>
      <c r="E242" s="160">
        <f>VLOOKUP($D242,'[7]급수계통별장래인구(출x)'!$C$5:$I$491,2,FALSE)</f>
        <v>217</v>
      </c>
      <c r="F242" s="160">
        <f>VLOOKUP($D242,'[7]급수계통별장래인구(출x)'!$C$5:$I$491,4,FALSE)</f>
        <v>220</v>
      </c>
      <c r="G242" s="160">
        <f>VLOOKUP($D242,'[7]급수계통별장래인구(출x)'!$C$5:$I$491,5,FALSE)</f>
        <v>224</v>
      </c>
      <c r="H242" s="160">
        <f>VLOOKUP($D242,'[7]급수계통별장래인구(출x)'!$C$5:$I$491,6,FALSE)</f>
        <v>229</v>
      </c>
      <c r="I242" s="160">
        <f>VLOOKUP($D242,'[7]급수계통별장래인구(출x)'!$C$5:$I$491,7,FALSE)</f>
        <v>233</v>
      </c>
      <c r="J242" s="114">
        <f>ROUND(O$5*'[7]급수계통별장래인구(출x)'!$E240,0)</f>
        <v>0</v>
      </c>
      <c r="K242" s="114">
        <f>ROUND(P$5*'[7]급수계통별장래인구(출x)'!$E240,0)</f>
        <v>6</v>
      </c>
      <c r="L242" s="114">
        <f>ROUND(Q$5*'[7]급수계통별장래인구(출x)'!$E240,0)</f>
        <v>12</v>
      </c>
      <c r="M242" s="114">
        <f>ROUND(R$5*'[7]급수계통별장래인구(출x)'!$E240,0)</f>
        <v>12</v>
      </c>
      <c r="N242" s="114">
        <f>ROUND(S$5*'[7]급수계통별장래인구(출x)'!$E240,0)</f>
        <v>12</v>
      </c>
      <c r="O242" s="114">
        <f>IF(ISERROR((VLOOKUP($D242,'2.사회적인구 행정구역별 집계'!$C$6:$M$73,7,FALSE)-VLOOKUP($D242,'2.사회적인구 행정구역별 집계'!$C$6:$M$73,2,FALSE))),0,(VLOOKUP($D242,'2.사회적인구 행정구역별 집계'!$C$6:$M$73,7,FALSE)-VLOOKUP($D242,'2.사회적인구 행정구역별 집계'!$C$6:$M$73,2,FALSE)))</f>
        <v>0</v>
      </c>
      <c r="P242" s="114">
        <f>IF(ISERROR(VLOOKUP($D242,'2.사회적인구 행정구역별 집계'!$C$6:$M$73,2,FALSE)),0,(VLOOKUP($D242,'2.사회적인구 행정구역별 집계'!$C$6:$M$73,8,FALSE)-VLOOKUP($D242,'2.사회적인구 행정구역별 집계'!$C$6:$M$73,3,FALSE)))</f>
        <v>0</v>
      </c>
      <c r="Q242" s="114">
        <f>IF(ISERROR(VLOOKUP($D242,'2.사회적인구 행정구역별 집계'!$C$6:$M$73,2,FALSE)),0,(VLOOKUP($D242,'2.사회적인구 행정구역별 집계'!$C$6:$M$73,9,FALSE)-VLOOKUP($D242,'2.사회적인구 행정구역별 집계'!$C$6:$M$73,4,FALSE)))</f>
        <v>0</v>
      </c>
      <c r="R242" s="114">
        <f>IF(ISERROR(VLOOKUP($D242,'2.사회적인구 행정구역별 집계'!$C$6:$M$73,2,FALSE)),0,(VLOOKUP($D242,'2.사회적인구 행정구역별 집계'!$C$6:$M$73,10,FALSE)-VLOOKUP($D242,'2.사회적인구 행정구역별 집계'!$C$6:$M$73,5,FALSE)))</f>
        <v>0</v>
      </c>
      <c r="S242" s="114">
        <f>IF(ISERROR(VLOOKUP($D242,'2.사회적인구 행정구역별 집계'!$C$6:$M$73,2,FALSE)),0,(VLOOKUP($D242,'2.사회적인구 행정구역별 집계'!$C$6:$M$73,11,FALSE)-VLOOKUP($D242,'2.사회적인구 행정구역별 집계'!$C$6:$M$73,6,FALSE)))</f>
        <v>0</v>
      </c>
      <c r="T242" s="160">
        <f t="shared" si="41"/>
        <v>217</v>
      </c>
      <c r="U242" s="160">
        <f t="shared" si="42"/>
        <v>214</v>
      </c>
      <c r="V242" s="160">
        <f t="shared" si="43"/>
        <v>212</v>
      </c>
      <c r="W242" s="160">
        <f t="shared" si="44"/>
        <v>217</v>
      </c>
      <c r="X242" s="160">
        <f t="shared" si="45"/>
        <v>221</v>
      </c>
    </row>
    <row r="243" spans="1:24" ht="15.95" customHeight="1">
      <c r="A243" s="279"/>
      <c r="B243" s="277"/>
      <c r="C243" s="103" t="s">
        <v>1132</v>
      </c>
      <c r="D243" s="105" t="s">
        <v>368</v>
      </c>
      <c r="E243" s="160">
        <f>VLOOKUP($D243,'[7]급수계통별장래인구(출x)'!$C$5:$I$491,2,FALSE)</f>
        <v>292</v>
      </c>
      <c r="F243" s="160">
        <f>VLOOKUP($D243,'[7]급수계통별장래인구(출x)'!$C$5:$I$491,4,FALSE)</f>
        <v>295</v>
      </c>
      <c r="G243" s="160">
        <f>VLOOKUP($D243,'[7]급수계통별장래인구(출x)'!$C$5:$I$491,5,FALSE)</f>
        <v>302</v>
      </c>
      <c r="H243" s="160">
        <f>VLOOKUP($D243,'[7]급수계통별장래인구(출x)'!$C$5:$I$491,6,FALSE)</f>
        <v>308</v>
      </c>
      <c r="I243" s="160">
        <f>VLOOKUP($D243,'[7]급수계통별장래인구(출x)'!$C$5:$I$491,7,FALSE)</f>
        <v>314</v>
      </c>
      <c r="J243" s="114">
        <f>ROUND(O$5*'[7]급수계통별장래인구(출x)'!$E241,0)</f>
        <v>0</v>
      </c>
      <c r="K243" s="114">
        <f>ROUND(P$5*'[7]급수계통별장래인구(출x)'!$E241,0)</f>
        <v>7</v>
      </c>
      <c r="L243" s="114">
        <f>ROUND(Q$5*'[7]급수계통별장래인구(출x)'!$E241,0)</f>
        <v>17</v>
      </c>
      <c r="M243" s="114">
        <f>ROUND(R$5*'[7]급수계통별장래인구(출x)'!$E241,0)</f>
        <v>17</v>
      </c>
      <c r="N243" s="114">
        <f>ROUND(S$5*'[7]급수계통별장래인구(출x)'!$E241,0)</f>
        <v>17</v>
      </c>
      <c r="O243" s="114">
        <f>IF(ISERROR((VLOOKUP($D243,'2.사회적인구 행정구역별 집계'!$C$6:$M$73,7,FALSE)-VLOOKUP($D243,'2.사회적인구 행정구역별 집계'!$C$6:$M$73,2,FALSE))),0,(VLOOKUP($D243,'2.사회적인구 행정구역별 집계'!$C$6:$M$73,7,FALSE)-VLOOKUP($D243,'2.사회적인구 행정구역별 집계'!$C$6:$M$73,2,FALSE)))</f>
        <v>0</v>
      </c>
      <c r="P243" s="114">
        <f>IF(ISERROR(VLOOKUP($D243,'2.사회적인구 행정구역별 집계'!$C$6:$M$73,2,FALSE)),0,(VLOOKUP($D243,'2.사회적인구 행정구역별 집계'!$C$6:$M$73,8,FALSE)-VLOOKUP($D243,'2.사회적인구 행정구역별 집계'!$C$6:$M$73,3,FALSE)))</f>
        <v>0</v>
      </c>
      <c r="Q243" s="114">
        <f>IF(ISERROR(VLOOKUP($D243,'2.사회적인구 행정구역별 집계'!$C$6:$M$73,2,FALSE)),0,(VLOOKUP($D243,'2.사회적인구 행정구역별 집계'!$C$6:$M$73,9,FALSE)-VLOOKUP($D243,'2.사회적인구 행정구역별 집계'!$C$6:$M$73,4,FALSE)))</f>
        <v>0</v>
      </c>
      <c r="R243" s="114">
        <f>IF(ISERROR(VLOOKUP($D243,'2.사회적인구 행정구역별 집계'!$C$6:$M$73,2,FALSE)),0,(VLOOKUP($D243,'2.사회적인구 행정구역별 집계'!$C$6:$M$73,10,FALSE)-VLOOKUP($D243,'2.사회적인구 행정구역별 집계'!$C$6:$M$73,5,FALSE)))</f>
        <v>0</v>
      </c>
      <c r="S243" s="114">
        <f>IF(ISERROR(VLOOKUP($D243,'2.사회적인구 행정구역별 집계'!$C$6:$M$73,2,FALSE)),0,(VLOOKUP($D243,'2.사회적인구 행정구역별 집계'!$C$6:$M$73,11,FALSE)-VLOOKUP($D243,'2.사회적인구 행정구역별 집계'!$C$6:$M$73,6,FALSE)))</f>
        <v>0</v>
      </c>
      <c r="T243" s="160">
        <f t="shared" si="41"/>
        <v>292</v>
      </c>
      <c r="U243" s="160">
        <f t="shared" si="42"/>
        <v>288</v>
      </c>
      <c r="V243" s="160">
        <f t="shared" si="43"/>
        <v>285</v>
      </c>
      <c r="W243" s="160">
        <f t="shared" si="44"/>
        <v>291</v>
      </c>
      <c r="X243" s="160">
        <f t="shared" si="45"/>
        <v>297</v>
      </c>
    </row>
    <row r="244" spans="1:24" ht="15.95" customHeight="1">
      <c r="A244" s="279"/>
      <c r="B244" s="277"/>
      <c r="C244" s="103" t="s">
        <v>1133</v>
      </c>
      <c r="D244" s="105" t="s">
        <v>369</v>
      </c>
      <c r="E244" s="160">
        <f>VLOOKUP($D244,'[7]급수계통별장래인구(출x)'!$C$5:$I$491,2,FALSE)</f>
        <v>152</v>
      </c>
      <c r="F244" s="160">
        <f>VLOOKUP($D244,'[7]급수계통별장래인구(출x)'!$C$5:$I$491,4,FALSE)</f>
        <v>154</v>
      </c>
      <c r="G244" s="160">
        <f>VLOOKUP($D244,'[7]급수계통별장래인구(출x)'!$C$5:$I$491,5,FALSE)</f>
        <v>157</v>
      </c>
      <c r="H244" s="160">
        <f>VLOOKUP($D244,'[7]급수계통별장래인구(출x)'!$C$5:$I$491,6,FALSE)</f>
        <v>161</v>
      </c>
      <c r="I244" s="160">
        <f>VLOOKUP($D244,'[7]급수계통별장래인구(출x)'!$C$5:$I$491,7,FALSE)</f>
        <v>163</v>
      </c>
      <c r="J244" s="114">
        <f>ROUND(O$5*'[7]급수계통별장래인구(출x)'!$E242,0)</f>
        <v>0</v>
      </c>
      <c r="K244" s="114">
        <f>ROUND(P$5*'[7]급수계통별장래인구(출x)'!$E242,0)</f>
        <v>4</v>
      </c>
      <c r="L244" s="114">
        <f>ROUND(Q$5*'[7]급수계통별장래인구(출x)'!$E242,0)</f>
        <v>9</v>
      </c>
      <c r="M244" s="114">
        <f>ROUND(R$5*'[7]급수계통별장래인구(출x)'!$E242,0)</f>
        <v>9</v>
      </c>
      <c r="N244" s="114">
        <f>ROUND(S$5*'[7]급수계통별장래인구(출x)'!$E242,0)</f>
        <v>9</v>
      </c>
      <c r="O244" s="114">
        <f>IF(ISERROR((VLOOKUP($D244,'2.사회적인구 행정구역별 집계'!$C$6:$M$73,7,FALSE)-VLOOKUP($D244,'2.사회적인구 행정구역별 집계'!$C$6:$M$73,2,FALSE))),0,(VLOOKUP($D244,'2.사회적인구 행정구역별 집계'!$C$6:$M$73,7,FALSE)-VLOOKUP($D244,'2.사회적인구 행정구역별 집계'!$C$6:$M$73,2,FALSE)))</f>
        <v>0</v>
      </c>
      <c r="P244" s="114">
        <f>IF(ISERROR(VLOOKUP($D244,'2.사회적인구 행정구역별 집계'!$C$6:$M$73,2,FALSE)),0,(VLOOKUP($D244,'2.사회적인구 행정구역별 집계'!$C$6:$M$73,8,FALSE)-VLOOKUP($D244,'2.사회적인구 행정구역별 집계'!$C$6:$M$73,3,FALSE)))</f>
        <v>0</v>
      </c>
      <c r="Q244" s="114">
        <f>IF(ISERROR(VLOOKUP($D244,'2.사회적인구 행정구역별 집계'!$C$6:$M$73,2,FALSE)),0,(VLOOKUP($D244,'2.사회적인구 행정구역별 집계'!$C$6:$M$73,9,FALSE)-VLOOKUP($D244,'2.사회적인구 행정구역별 집계'!$C$6:$M$73,4,FALSE)))</f>
        <v>0</v>
      </c>
      <c r="R244" s="114">
        <f>IF(ISERROR(VLOOKUP($D244,'2.사회적인구 행정구역별 집계'!$C$6:$M$73,2,FALSE)),0,(VLOOKUP($D244,'2.사회적인구 행정구역별 집계'!$C$6:$M$73,10,FALSE)-VLOOKUP($D244,'2.사회적인구 행정구역별 집계'!$C$6:$M$73,5,FALSE)))</f>
        <v>0</v>
      </c>
      <c r="S244" s="114">
        <f>IF(ISERROR(VLOOKUP($D244,'2.사회적인구 행정구역별 집계'!$C$6:$M$73,2,FALSE)),0,(VLOOKUP($D244,'2.사회적인구 행정구역별 집계'!$C$6:$M$73,11,FALSE)-VLOOKUP($D244,'2.사회적인구 행정구역별 집계'!$C$6:$M$73,6,FALSE)))</f>
        <v>0</v>
      </c>
      <c r="T244" s="160">
        <f t="shared" si="41"/>
        <v>152</v>
      </c>
      <c r="U244" s="160">
        <f t="shared" si="42"/>
        <v>150</v>
      </c>
      <c r="V244" s="160">
        <f t="shared" si="43"/>
        <v>148</v>
      </c>
      <c r="W244" s="160">
        <f t="shared" si="44"/>
        <v>152</v>
      </c>
      <c r="X244" s="160">
        <f t="shared" si="45"/>
        <v>154</v>
      </c>
    </row>
    <row r="245" spans="1:24" ht="15.95" customHeight="1">
      <c r="A245" s="279"/>
      <c r="B245" s="277"/>
      <c r="C245" s="103" t="s">
        <v>1133</v>
      </c>
      <c r="D245" s="105" t="s">
        <v>370</v>
      </c>
      <c r="E245" s="160">
        <f>VLOOKUP($D245,'[7]급수계통별장래인구(출x)'!$C$5:$I$491,2,FALSE)</f>
        <v>404</v>
      </c>
      <c r="F245" s="160">
        <f>VLOOKUP($D245,'[7]급수계통별장래인구(출x)'!$C$5:$I$491,4,FALSE)</f>
        <v>409</v>
      </c>
      <c r="G245" s="160">
        <f>VLOOKUP($D245,'[7]급수계통별장래인구(출x)'!$C$5:$I$491,5,FALSE)</f>
        <v>417</v>
      </c>
      <c r="H245" s="160">
        <f>VLOOKUP($D245,'[7]급수계통별장래인구(출x)'!$C$5:$I$491,6,FALSE)</f>
        <v>427</v>
      </c>
      <c r="I245" s="160">
        <f>VLOOKUP($D245,'[7]급수계통별장래인구(출x)'!$C$5:$I$491,7,FALSE)</f>
        <v>434</v>
      </c>
      <c r="J245" s="114">
        <f>ROUND(O$5*'[7]급수계통별장래인구(출x)'!$E243,0)</f>
        <v>0</v>
      </c>
      <c r="K245" s="114">
        <f>ROUND(P$5*'[7]급수계통별장래인구(출x)'!$E243,0)</f>
        <v>10</v>
      </c>
      <c r="L245" s="114">
        <f>ROUND(Q$5*'[7]급수계통별장래인구(출x)'!$E243,0)</f>
        <v>23</v>
      </c>
      <c r="M245" s="114">
        <f>ROUND(R$5*'[7]급수계통별장래인구(출x)'!$E243,0)</f>
        <v>23</v>
      </c>
      <c r="N245" s="114">
        <f>ROUND(S$5*'[7]급수계통별장래인구(출x)'!$E243,0)</f>
        <v>23</v>
      </c>
      <c r="O245" s="114">
        <f>IF(ISERROR((VLOOKUP($D245,'2.사회적인구 행정구역별 집계'!$C$6:$M$73,7,FALSE)-VLOOKUP($D245,'2.사회적인구 행정구역별 집계'!$C$6:$M$73,2,FALSE))),0,(VLOOKUP($D245,'2.사회적인구 행정구역별 집계'!$C$6:$M$73,7,FALSE)-VLOOKUP($D245,'2.사회적인구 행정구역별 집계'!$C$6:$M$73,2,FALSE)))</f>
        <v>0</v>
      </c>
      <c r="P245" s="114">
        <f>IF(ISERROR(VLOOKUP($D245,'2.사회적인구 행정구역별 집계'!$C$6:$M$73,2,FALSE)),0,(VLOOKUP($D245,'2.사회적인구 행정구역별 집계'!$C$6:$M$73,8,FALSE)-VLOOKUP($D245,'2.사회적인구 행정구역별 집계'!$C$6:$M$73,3,FALSE)))</f>
        <v>0</v>
      </c>
      <c r="Q245" s="114">
        <f>IF(ISERROR(VLOOKUP($D245,'2.사회적인구 행정구역별 집계'!$C$6:$M$73,2,FALSE)),0,(VLOOKUP($D245,'2.사회적인구 행정구역별 집계'!$C$6:$M$73,9,FALSE)-VLOOKUP($D245,'2.사회적인구 행정구역별 집계'!$C$6:$M$73,4,FALSE)))</f>
        <v>0</v>
      </c>
      <c r="R245" s="114">
        <f>IF(ISERROR(VLOOKUP($D245,'2.사회적인구 행정구역별 집계'!$C$6:$M$73,2,FALSE)),0,(VLOOKUP($D245,'2.사회적인구 행정구역별 집계'!$C$6:$M$73,10,FALSE)-VLOOKUP($D245,'2.사회적인구 행정구역별 집계'!$C$6:$M$73,5,FALSE)))</f>
        <v>0</v>
      </c>
      <c r="S245" s="114">
        <f>IF(ISERROR(VLOOKUP($D245,'2.사회적인구 행정구역별 집계'!$C$6:$M$73,2,FALSE)),0,(VLOOKUP($D245,'2.사회적인구 행정구역별 집계'!$C$6:$M$73,11,FALSE)-VLOOKUP($D245,'2.사회적인구 행정구역별 집계'!$C$6:$M$73,6,FALSE)))</f>
        <v>0</v>
      </c>
      <c r="T245" s="160">
        <f t="shared" si="41"/>
        <v>404</v>
      </c>
      <c r="U245" s="160">
        <f t="shared" si="42"/>
        <v>399</v>
      </c>
      <c r="V245" s="160">
        <f t="shared" si="43"/>
        <v>394</v>
      </c>
      <c r="W245" s="160">
        <f t="shared" si="44"/>
        <v>404</v>
      </c>
      <c r="X245" s="160">
        <f t="shared" si="45"/>
        <v>411</v>
      </c>
    </row>
    <row r="246" spans="1:24" ht="15.95" customHeight="1">
      <c r="A246" s="279"/>
      <c r="B246" s="277"/>
      <c r="C246" s="103" t="s">
        <v>1133</v>
      </c>
      <c r="D246" s="105" t="s">
        <v>371</v>
      </c>
      <c r="E246" s="160">
        <f>VLOOKUP($D246,'[7]급수계통별장래인구(출x)'!$C$5:$I$491,2,FALSE)</f>
        <v>373</v>
      </c>
      <c r="F246" s="160">
        <f>VLOOKUP($D246,'[7]급수계통별장래인구(출x)'!$C$5:$I$491,4,FALSE)</f>
        <v>377</v>
      </c>
      <c r="G246" s="160">
        <f>VLOOKUP($D246,'[7]급수계통별장래인구(출x)'!$C$5:$I$491,5,FALSE)</f>
        <v>385</v>
      </c>
      <c r="H246" s="160">
        <f>VLOOKUP($D246,'[7]급수계통별장래인구(출x)'!$C$5:$I$491,6,FALSE)</f>
        <v>394</v>
      </c>
      <c r="I246" s="160">
        <f>VLOOKUP($D246,'[7]급수계통별장래인구(출x)'!$C$5:$I$491,7,FALSE)</f>
        <v>401</v>
      </c>
      <c r="J246" s="114">
        <f>ROUND(O$5*'[7]급수계통별장래인구(출x)'!$E244,0)</f>
        <v>0</v>
      </c>
      <c r="K246" s="114">
        <f>ROUND(P$5*'[7]급수계통별장래인구(출x)'!$E244,0)</f>
        <v>10</v>
      </c>
      <c r="L246" s="114">
        <f>ROUND(Q$5*'[7]급수계통별장래인구(출x)'!$E244,0)</f>
        <v>21</v>
      </c>
      <c r="M246" s="114">
        <f>ROUND(R$5*'[7]급수계통별장래인구(출x)'!$E244,0)</f>
        <v>21</v>
      </c>
      <c r="N246" s="114">
        <f>ROUND(S$5*'[7]급수계통별장래인구(출x)'!$E244,0)</f>
        <v>21</v>
      </c>
      <c r="O246" s="114">
        <f>IF(ISERROR((VLOOKUP($D246,'2.사회적인구 행정구역별 집계'!$C$6:$M$73,7,FALSE)-VLOOKUP($D246,'2.사회적인구 행정구역별 집계'!$C$6:$M$73,2,FALSE))),0,(VLOOKUP($D246,'2.사회적인구 행정구역별 집계'!$C$6:$M$73,7,FALSE)-VLOOKUP($D246,'2.사회적인구 행정구역별 집계'!$C$6:$M$73,2,FALSE)))</f>
        <v>0</v>
      </c>
      <c r="P246" s="114">
        <f>IF(ISERROR(VLOOKUP($D246,'2.사회적인구 행정구역별 집계'!$C$6:$M$73,2,FALSE)),0,(VLOOKUP($D246,'2.사회적인구 행정구역별 집계'!$C$6:$M$73,8,FALSE)-VLOOKUP($D246,'2.사회적인구 행정구역별 집계'!$C$6:$M$73,3,FALSE)))</f>
        <v>0</v>
      </c>
      <c r="Q246" s="114">
        <f>IF(ISERROR(VLOOKUP($D246,'2.사회적인구 행정구역별 집계'!$C$6:$M$73,2,FALSE)),0,(VLOOKUP($D246,'2.사회적인구 행정구역별 집계'!$C$6:$M$73,9,FALSE)-VLOOKUP($D246,'2.사회적인구 행정구역별 집계'!$C$6:$M$73,4,FALSE)))</f>
        <v>0</v>
      </c>
      <c r="R246" s="114">
        <f>IF(ISERROR(VLOOKUP($D246,'2.사회적인구 행정구역별 집계'!$C$6:$M$73,2,FALSE)),0,(VLOOKUP($D246,'2.사회적인구 행정구역별 집계'!$C$6:$M$73,10,FALSE)-VLOOKUP($D246,'2.사회적인구 행정구역별 집계'!$C$6:$M$73,5,FALSE)))</f>
        <v>0</v>
      </c>
      <c r="S246" s="114">
        <f>IF(ISERROR(VLOOKUP($D246,'2.사회적인구 행정구역별 집계'!$C$6:$M$73,2,FALSE)),0,(VLOOKUP($D246,'2.사회적인구 행정구역별 집계'!$C$6:$M$73,11,FALSE)-VLOOKUP($D246,'2.사회적인구 행정구역별 집계'!$C$6:$M$73,6,FALSE)))</f>
        <v>0</v>
      </c>
      <c r="T246" s="160">
        <f t="shared" si="41"/>
        <v>373</v>
      </c>
      <c r="U246" s="160">
        <f t="shared" si="42"/>
        <v>367</v>
      </c>
      <c r="V246" s="160">
        <f t="shared" si="43"/>
        <v>364</v>
      </c>
      <c r="W246" s="160">
        <f t="shared" si="44"/>
        <v>373</v>
      </c>
      <c r="X246" s="160">
        <f t="shared" si="45"/>
        <v>380</v>
      </c>
    </row>
    <row r="247" spans="1:24" ht="15.95" customHeight="1">
      <c r="A247" s="279"/>
      <c r="B247" s="277"/>
      <c r="C247" s="103" t="s">
        <v>1133</v>
      </c>
      <c r="D247" s="105" t="s">
        <v>372</v>
      </c>
      <c r="E247" s="160">
        <f>VLOOKUP($D247,'[7]급수계통별장래인구(출x)'!$C$5:$I$491,2,FALSE)</f>
        <v>194</v>
      </c>
      <c r="F247" s="160">
        <f>VLOOKUP($D247,'[7]급수계통별장래인구(출x)'!$C$5:$I$491,4,FALSE)</f>
        <v>196</v>
      </c>
      <c r="G247" s="160">
        <f>VLOOKUP($D247,'[7]급수계통별장래인구(출x)'!$C$5:$I$491,5,FALSE)</f>
        <v>200</v>
      </c>
      <c r="H247" s="160">
        <f>VLOOKUP($D247,'[7]급수계통별장래인구(출x)'!$C$5:$I$491,6,FALSE)</f>
        <v>205</v>
      </c>
      <c r="I247" s="160">
        <f>VLOOKUP($D247,'[7]급수계통별장래인구(출x)'!$C$5:$I$491,7,FALSE)</f>
        <v>208</v>
      </c>
      <c r="J247" s="114">
        <f>ROUND(O$5*'[7]급수계통별장래인구(출x)'!$E245,0)</f>
        <v>0</v>
      </c>
      <c r="K247" s="114">
        <f>ROUND(P$5*'[7]급수계통별장래인구(출x)'!$E245,0)</f>
        <v>5</v>
      </c>
      <c r="L247" s="114">
        <f>ROUND(Q$5*'[7]급수계통별장래인구(출x)'!$E245,0)</f>
        <v>11</v>
      </c>
      <c r="M247" s="114">
        <f>ROUND(R$5*'[7]급수계통별장래인구(출x)'!$E245,0)</f>
        <v>11</v>
      </c>
      <c r="N247" s="114">
        <f>ROUND(S$5*'[7]급수계통별장래인구(출x)'!$E245,0)</f>
        <v>11</v>
      </c>
      <c r="O247" s="114">
        <f>IF(ISERROR((VLOOKUP($D247,'2.사회적인구 행정구역별 집계'!$C$6:$M$73,7,FALSE)-VLOOKUP($D247,'2.사회적인구 행정구역별 집계'!$C$6:$M$73,2,FALSE))),0,(VLOOKUP($D247,'2.사회적인구 행정구역별 집계'!$C$6:$M$73,7,FALSE)-VLOOKUP($D247,'2.사회적인구 행정구역별 집계'!$C$6:$M$73,2,FALSE)))</f>
        <v>0</v>
      </c>
      <c r="P247" s="114">
        <f>IF(ISERROR(VLOOKUP($D247,'2.사회적인구 행정구역별 집계'!$C$6:$M$73,2,FALSE)),0,(VLOOKUP($D247,'2.사회적인구 행정구역별 집계'!$C$6:$M$73,8,FALSE)-VLOOKUP($D247,'2.사회적인구 행정구역별 집계'!$C$6:$M$73,3,FALSE)))</f>
        <v>0</v>
      </c>
      <c r="Q247" s="114">
        <f>IF(ISERROR(VLOOKUP($D247,'2.사회적인구 행정구역별 집계'!$C$6:$M$73,2,FALSE)),0,(VLOOKUP($D247,'2.사회적인구 행정구역별 집계'!$C$6:$M$73,9,FALSE)-VLOOKUP($D247,'2.사회적인구 행정구역별 집계'!$C$6:$M$73,4,FALSE)))</f>
        <v>0</v>
      </c>
      <c r="R247" s="114">
        <f>IF(ISERROR(VLOOKUP($D247,'2.사회적인구 행정구역별 집계'!$C$6:$M$73,2,FALSE)),0,(VLOOKUP($D247,'2.사회적인구 행정구역별 집계'!$C$6:$M$73,10,FALSE)-VLOOKUP($D247,'2.사회적인구 행정구역별 집계'!$C$6:$M$73,5,FALSE)))</f>
        <v>0</v>
      </c>
      <c r="S247" s="114">
        <f>IF(ISERROR(VLOOKUP($D247,'2.사회적인구 행정구역별 집계'!$C$6:$M$73,2,FALSE)),0,(VLOOKUP($D247,'2.사회적인구 행정구역별 집계'!$C$6:$M$73,11,FALSE)-VLOOKUP($D247,'2.사회적인구 행정구역별 집계'!$C$6:$M$73,6,FALSE)))</f>
        <v>0</v>
      </c>
      <c r="T247" s="160">
        <f t="shared" si="41"/>
        <v>194</v>
      </c>
      <c r="U247" s="160">
        <f t="shared" si="42"/>
        <v>191</v>
      </c>
      <c r="V247" s="160">
        <f t="shared" si="43"/>
        <v>189</v>
      </c>
      <c r="W247" s="160">
        <f t="shared" si="44"/>
        <v>194</v>
      </c>
      <c r="X247" s="160">
        <f t="shared" si="45"/>
        <v>197</v>
      </c>
    </row>
    <row r="248" spans="1:24" ht="15.95" customHeight="1">
      <c r="A248" s="279"/>
      <c r="B248" s="277"/>
      <c r="C248" s="103" t="s">
        <v>1134</v>
      </c>
      <c r="D248" s="105" t="s">
        <v>373</v>
      </c>
      <c r="E248" s="160">
        <f>VLOOKUP($D248,'[7]급수계통별장래인구(출x)'!$C$5:$I$491,2,FALSE)</f>
        <v>123</v>
      </c>
      <c r="F248" s="160">
        <f>VLOOKUP($D248,'[7]급수계통별장래인구(출x)'!$C$5:$I$491,4,FALSE)</f>
        <v>124</v>
      </c>
      <c r="G248" s="160">
        <f>VLOOKUP($D248,'[7]급수계통별장래인구(출x)'!$C$5:$I$491,5,FALSE)</f>
        <v>127</v>
      </c>
      <c r="H248" s="160">
        <f>VLOOKUP($D248,'[7]급수계통별장래인구(출x)'!$C$5:$I$491,6,FALSE)</f>
        <v>130</v>
      </c>
      <c r="I248" s="160">
        <f>VLOOKUP($D248,'[7]급수계통별장래인구(출x)'!$C$5:$I$491,7,FALSE)</f>
        <v>132</v>
      </c>
      <c r="J248" s="114">
        <f>ROUND(O$5*'[7]급수계통별장래인구(출x)'!$E246,0)</f>
        <v>0</v>
      </c>
      <c r="K248" s="114">
        <f>ROUND(P$5*'[7]급수계통별장래인구(출x)'!$E246,0)</f>
        <v>3</v>
      </c>
      <c r="L248" s="114">
        <f>ROUND(Q$5*'[7]급수계통별장래인구(출x)'!$E246,0)</f>
        <v>7</v>
      </c>
      <c r="M248" s="114">
        <f>ROUND(R$5*'[7]급수계통별장래인구(출x)'!$E246,0)</f>
        <v>7</v>
      </c>
      <c r="N248" s="114">
        <f>ROUND(S$5*'[7]급수계통별장래인구(출x)'!$E246,0)</f>
        <v>7</v>
      </c>
      <c r="O248" s="114">
        <f>IF(ISERROR((VLOOKUP($D248,'2.사회적인구 행정구역별 집계'!$C$6:$M$73,7,FALSE)-VLOOKUP($D248,'2.사회적인구 행정구역별 집계'!$C$6:$M$73,2,FALSE))),0,(VLOOKUP($D248,'2.사회적인구 행정구역별 집계'!$C$6:$M$73,7,FALSE)-VLOOKUP($D248,'2.사회적인구 행정구역별 집계'!$C$6:$M$73,2,FALSE)))</f>
        <v>0</v>
      </c>
      <c r="P248" s="114">
        <f>IF(ISERROR(VLOOKUP($D248,'2.사회적인구 행정구역별 집계'!$C$6:$M$73,2,FALSE)),0,(VLOOKUP($D248,'2.사회적인구 행정구역별 집계'!$C$6:$M$73,8,FALSE)-VLOOKUP($D248,'2.사회적인구 행정구역별 집계'!$C$6:$M$73,3,FALSE)))</f>
        <v>0</v>
      </c>
      <c r="Q248" s="114">
        <f>IF(ISERROR(VLOOKUP($D248,'2.사회적인구 행정구역별 집계'!$C$6:$M$73,2,FALSE)),0,(VLOOKUP($D248,'2.사회적인구 행정구역별 집계'!$C$6:$M$73,9,FALSE)-VLOOKUP($D248,'2.사회적인구 행정구역별 집계'!$C$6:$M$73,4,FALSE)))</f>
        <v>0</v>
      </c>
      <c r="R248" s="114">
        <f>IF(ISERROR(VLOOKUP($D248,'2.사회적인구 행정구역별 집계'!$C$6:$M$73,2,FALSE)),0,(VLOOKUP($D248,'2.사회적인구 행정구역별 집계'!$C$6:$M$73,10,FALSE)-VLOOKUP($D248,'2.사회적인구 행정구역별 집계'!$C$6:$M$73,5,FALSE)))</f>
        <v>0</v>
      </c>
      <c r="S248" s="114">
        <f>IF(ISERROR(VLOOKUP($D248,'2.사회적인구 행정구역별 집계'!$C$6:$M$73,2,FALSE)),0,(VLOOKUP($D248,'2.사회적인구 행정구역별 집계'!$C$6:$M$73,11,FALSE)-VLOOKUP($D248,'2.사회적인구 행정구역별 집계'!$C$6:$M$73,6,FALSE)))</f>
        <v>0</v>
      </c>
      <c r="T248" s="160">
        <f t="shared" si="41"/>
        <v>123</v>
      </c>
      <c r="U248" s="160">
        <f t="shared" si="42"/>
        <v>121</v>
      </c>
      <c r="V248" s="160">
        <f t="shared" si="43"/>
        <v>120</v>
      </c>
      <c r="W248" s="160">
        <f t="shared" si="44"/>
        <v>123</v>
      </c>
      <c r="X248" s="160">
        <f t="shared" si="45"/>
        <v>125</v>
      </c>
    </row>
    <row r="249" spans="1:24" ht="15.95" customHeight="1">
      <c r="A249" s="279"/>
      <c r="B249" s="277"/>
      <c r="C249" s="103" t="s">
        <v>1134</v>
      </c>
      <c r="D249" s="105" t="s">
        <v>374</v>
      </c>
      <c r="E249" s="160">
        <f>VLOOKUP($D249,'[7]급수계통별장래인구(출x)'!$C$5:$I$491,2,FALSE)</f>
        <v>318</v>
      </c>
      <c r="F249" s="160">
        <f>VLOOKUP($D249,'[7]급수계통별장래인구(출x)'!$C$5:$I$491,4,FALSE)</f>
        <v>322</v>
      </c>
      <c r="G249" s="160">
        <f>VLOOKUP($D249,'[7]급수계통별장래인구(출x)'!$C$5:$I$491,5,FALSE)</f>
        <v>328</v>
      </c>
      <c r="H249" s="160">
        <f>VLOOKUP($D249,'[7]급수계통별장래인구(출x)'!$C$5:$I$491,6,FALSE)</f>
        <v>336</v>
      </c>
      <c r="I249" s="160">
        <f>VLOOKUP($D249,'[7]급수계통별장래인구(출x)'!$C$5:$I$491,7,FALSE)</f>
        <v>342</v>
      </c>
      <c r="J249" s="114">
        <f>ROUND(O$5*'[7]급수계통별장래인구(출x)'!$E247,0)</f>
        <v>0</v>
      </c>
      <c r="K249" s="114">
        <f>ROUND(P$5*'[7]급수계통별장래인구(출x)'!$E247,0)</f>
        <v>8</v>
      </c>
      <c r="L249" s="114">
        <f>ROUND(Q$5*'[7]급수계통별장래인구(출x)'!$E247,0)</f>
        <v>18</v>
      </c>
      <c r="M249" s="114">
        <f>ROUND(R$5*'[7]급수계통별장래인구(출x)'!$E247,0)</f>
        <v>18</v>
      </c>
      <c r="N249" s="114">
        <f>ROUND(S$5*'[7]급수계통별장래인구(출x)'!$E247,0)</f>
        <v>18</v>
      </c>
      <c r="O249" s="114">
        <f>IF(ISERROR((VLOOKUP($D249,'2.사회적인구 행정구역별 집계'!$C$6:$M$73,7,FALSE)-VLOOKUP($D249,'2.사회적인구 행정구역별 집계'!$C$6:$M$73,2,FALSE))),0,(VLOOKUP($D249,'2.사회적인구 행정구역별 집계'!$C$6:$M$73,7,FALSE)-VLOOKUP($D249,'2.사회적인구 행정구역별 집계'!$C$6:$M$73,2,FALSE)))</f>
        <v>0</v>
      </c>
      <c r="P249" s="114">
        <f>IF(ISERROR(VLOOKUP($D249,'2.사회적인구 행정구역별 집계'!$C$6:$M$73,2,FALSE)),0,(VLOOKUP($D249,'2.사회적인구 행정구역별 집계'!$C$6:$M$73,8,FALSE)-VLOOKUP($D249,'2.사회적인구 행정구역별 집계'!$C$6:$M$73,3,FALSE)))</f>
        <v>0</v>
      </c>
      <c r="Q249" s="114">
        <f>IF(ISERROR(VLOOKUP($D249,'2.사회적인구 행정구역별 집계'!$C$6:$M$73,2,FALSE)),0,(VLOOKUP($D249,'2.사회적인구 행정구역별 집계'!$C$6:$M$73,9,FALSE)-VLOOKUP($D249,'2.사회적인구 행정구역별 집계'!$C$6:$M$73,4,FALSE)))</f>
        <v>0</v>
      </c>
      <c r="R249" s="114">
        <f>IF(ISERROR(VLOOKUP($D249,'2.사회적인구 행정구역별 집계'!$C$6:$M$73,2,FALSE)),0,(VLOOKUP($D249,'2.사회적인구 행정구역별 집계'!$C$6:$M$73,10,FALSE)-VLOOKUP($D249,'2.사회적인구 행정구역별 집계'!$C$6:$M$73,5,FALSE)))</f>
        <v>0</v>
      </c>
      <c r="S249" s="114">
        <f>IF(ISERROR(VLOOKUP($D249,'2.사회적인구 행정구역별 집계'!$C$6:$M$73,2,FALSE)),0,(VLOOKUP($D249,'2.사회적인구 행정구역별 집계'!$C$6:$M$73,11,FALSE)-VLOOKUP($D249,'2.사회적인구 행정구역별 집계'!$C$6:$M$73,6,FALSE)))</f>
        <v>0</v>
      </c>
      <c r="T249" s="160">
        <f t="shared" si="41"/>
        <v>318</v>
      </c>
      <c r="U249" s="160">
        <f t="shared" si="42"/>
        <v>314</v>
      </c>
      <c r="V249" s="160">
        <f t="shared" si="43"/>
        <v>310</v>
      </c>
      <c r="W249" s="160">
        <f t="shared" si="44"/>
        <v>318</v>
      </c>
      <c r="X249" s="160">
        <f t="shared" si="45"/>
        <v>324</v>
      </c>
    </row>
    <row r="250" spans="1:24" ht="15.95" customHeight="1">
      <c r="A250" s="279"/>
      <c r="B250" s="277"/>
      <c r="C250" s="103" t="s">
        <v>1134</v>
      </c>
      <c r="D250" s="105" t="s">
        <v>375</v>
      </c>
      <c r="E250" s="160">
        <f>VLOOKUP($D250,'[7]급수계통별장래인구(출x)'!$C$5:$I$491,2,FALSE)</f>
        <v>148</v>
      </c>
      <c r="F250" s="160">
        <f>VLOOKUP($D250,'[7]급수계통별장래인구(출x)'!$C$5:$I$491,4,FALSE)</f>
        <v>150</v>
      </c>
      <c r="G250" s="160">
        <f>VLOOKUP($D250,'[7]급수계통별장래인구(출x)'!$C$5:$I$491,5,FALSE)</f>
        <v>153</v>
      </c>
      <c r="H250" s="160">
        <f>VLOOKUP($D250,'[7]급수계통별장래인구(출x)'!$C$5:$I$491,6,FALSE)</f>
        <v>156</v>
      </c>
      <c r="I250" s="160">
        <f>VLOOKUP($D250,'[7]급수계통별장래인구(출x)'!$C$5:$I$491,7,FALSE)</f>
        <v>159</v>
      </c>
      <c r="J250" s="114">
        <f>ROUND(O$5*'[7]급수계통별장래인구(출x)'!$E248,0)</f>
        <v>0</v>
      </c>
      <c r="K250" s="114">
        <f>ROUND(P$5*'[7]급수계통별장래인구(출x)'!$E248,0)</f>
        <v>4</v>
      </c>
      <c r="L250" s="114">
        <f>ROUND(Q$5*'[7]급수계통별장래인구(출x)'!$E248,0)</f>
        <v>8</v>
      </c>
      <c r="M250" s="114">
        <f>ROUND(R$5*'[7]급수계통별장래인구(출x)'!$E248,0)</f>
        <v>8</v>
      </c>
      <c r="N250" s="114">
        <f>ROUND(S$5*'[7]급수계통별장래인구(출x)'!$E248,0)</f>
        <v>8</v>
      </c>
      <c r="O250" s="114">
        <f>IF(ISERROR((VLOOKUP($D250,'2.사회적인구 행정구역별 집계'!$C$6:$M$73,7,FALSE)-VLOOKUP($D250,'2.사회적인구 행정구역별 집계'!$C$6:$M$73,2,FALSE))),0,(VLOOKUP($D250,'2.사회적인구 행정구역별 집계'!$C$6:$M$73,7,FALSE)-VLOOKUP($D250,'2.사회적인구 행정구역별 집계'!$C$6:$M$73,2,FALSE)))</f>
        <v>0</v>
      </c>
      <c r="P250" s="114">
        <f>IF(ISERROR(VLOOKUP($D250,'2.사회적인구 행정구역별 집계'!$C$6:$M$73,2,FALSE)),0,(VLOOKUP($D250,'2.사회적인구 행정구역별 집계'!$C$6:$M$73,8,FALSE)-VLOOKUP($D250,'2.사회적인구 행정구역별 집계'!$C$6:$M$73,3,FALSE)))</f>
        <v>0</v>
      </c>
      <c r="Q250" s="114">
        <f>IF(ISERROR(VLOOKUP($D250,'2.사회적인구 행정구역별 집계'!$C$6:$M$73,2,FALSE)),0,(VLOOKUP($D250,'2.사회적인구 행정구역별 집계'!$C$6:$M$73,9,FALSE)-VLOOKUP($D250,'2.사회적인구 행정구역별 집계'!$C$6:$M$73,4,FALSE)))</f>
        <v>0</v>
      </c>
      <c r="R250" s="114">
        <f>IF(ISERROR(VLOOKUP($D250,'2.사회적인구 행정구역별 집계'!$C$6:$M$73,2,FALSE)),0,(VLOOKUP($D250,'2.사회적인구 행정구역별 집계'!$C$6:$M$73,10,FALSE)-VLOOKUP($D250,'2.사회적인구 행정구역별 집계'!$C$6:$M$73,5,FALSE)))</f>
        <v>0</v>
      </c>
      <c r="S250" s="114">
        <f>IF(ISERROR(VLOOKUP($D250,'2.사회적인구 행정구역별 집계'!$C$6:$M$73,2,FALSE)),0,(VLOOKUP($D250,'2.사회적인구 행정구역별 집계'!$C$6:$M$73,11,FALSE)-VLOOKUP($D250,'2.사회적인구 행정구역별 집계'!$C$6:$M$73,6,FALSE)))</f>
        <v>0</v>
      </c>
      <c r="T250" s="160">
        <f t="shared" si="41"/>
        <v>148</v>
      </c>
      <c r="U250" s="160">
        <f t="shared" si="42"/>
        <v>146</v>
      </c>
      <c r="V250" s="160">
        <f t="shared" si="43"/>
        <v>145</v>
      </c>
      <c r="W250" s="160">
        <f t="shared" si="44"/>
        <v>148</v>
      </c>
      <c r="X250" s="160">
        <f t="shared" si="45"/>
        <v>151</v>
      </c>
    </row>
    <row r="251" spans="1:24" ht="15.95" customHeight="1">
      <c r="A251" s="279"/>
      <c r="B251" s="277"/>
      <c r="C251" s="103" t="s">
        <v>1134</v>
      </c>
      <c r="D251" s="105" t="s">
        <v>376</v>
      </c>
      <c r="E251" s="160">
        <f>VLOOKUP($D251,'[7]급수계통별장래인구(출x)'!$C$5:$I$491,2,FALSE)</f>
        <v>197</v>
      </c>
      <c r="F251" s="160">
        <f>VLOOKUP($D251,'[7]급수계통별장래인구(출x)'!$C$5:$I$491,4,FALSE)</f>
        <v>199</v>
      </c>
      <c r="G251" s="160">
        <f>VLOOKUP($D251,'[7]급수계통별장래인구(출x)'!$C$5:$I$491,5,FALSE)</f>
        <v>203</v>
      </c>
      <c r="H251" s="160">
        <f>VLOOKUP($D251,'[7]급수계통별장래인구(출x)'!$C$5:$I$491,6,FALSE)</f>
        <v>208</v>
      </c>
      <c r="I251" s="160">
        <f>VLOOKUP($D251,'[7]급수계통별장래인구(출x)'!$C$5:$I$491,7,FALSE)</f>
        <v>212</v>
      </c>
      <c r="J251" s="114">
        <f>ROUND(O$5*'[7]급수계통별장래인구(출x)'!$E249,0)</f>
        <v>0</v>
      </c>
      <c r="K251" s="114">
        <f>ROUND(P$5*'[7]급수계통별장래인구(출x)'!$E249,0)</f>
        <v>5</v>
      </c>
      <c r="L251" s="114">
        <f>ROUND(Q$5*'[7]급수계통별장래인구(출x)'!$E249,0)</f>
        <v>11</v>
      </c>
      <c r="M251" s="114">
        <f>ROUND(R$5*'[7]급수계통별장래인구(출x)'!$E249,0)</f>
        <v>11</v>
      </c>
      <c r="N251" s="114">
        <f>ROUND(S$5*'[7]급수계통별장래인구(출x)'!$E249,0)</f>
        <v>11</v>
      </c>
      <c r="O251" s="114">
        <f>IF(ISERROR((VLOOKUP($D251,'2.사회적인구 행정구역별 집계'!$C$6:$M$73,7,FALSE)-VLOOKUP($D251,'2.사회적인구 행정구역별 집계'!$C$6:$M$73,2,FALSE))),0,(VLOOKUP($D251,'2.사회적인구 행정구역별 집계'!$C$6:$M$73,7,FALSE)-VLOOKUP($D251,'2.사회적인구 행정구역별 집계'!$C$6:$M$73,2,FALSE)))</f>
        <v>0</v>
      </c>
      <c r="P251" s="114">
        <f>IF(ISERROR(VLOOKUP($D251,'2.사회적인구 행정구역별 집계'!$C$6:$M$73,2,FALSE)),0,(VLOOKUP($D251,'2.사회적인구 행정구역별 집계'!$C$6:$M$73,8,FALSE)-VLOOKUP($D251,'2.사회적인구 행정구역별 집계'!$C$6:$M$73,3,FALSE)))</f>
        <v>0</v>
      </c>
      <c r="Q251" s="114">
        <f>IF(ISERROR(VLOOKUP($D251,'2.사회적인구 행정구역별 집계'!$C$6:$M$73,2,FALSE)),0,(VLOOKUP($D251,'2.사회적인구 행정구역별 집계'!$C$6:$M$73,9,FALSE)-VLOOKUP($D251,'2.사회적인구 행정구역별 집계'!$C$6:$M$73,4,FALSE)))</f>
        <v>0</v>
      </c>
      <c r="R251" s="114">
        <f>IF(ISERROR(VLOOKUP($D251,'2.사회적인구 행정구역별 집계'!$C$6:$M$73,2,FALSE)),0,(VLOOKUP($D251,'2.사회적인구 행정구역별 집계'!$C$6:$M$73,10,FALSE)-VLOOKUP($D251,'2.사회적인구 행정구역별 집계'!$C$6:$M$73,5,FALSE)))</f>
        <v>0</v>
      </c>
      <c r="S251" s="114">
        <f>IF(ISERROR(VLOOKUP($D251,'2.사회적인구 행정구역별 집계'!$C$6:$M$73,2,FALSE)),0,(VLOOKUP($D251,'2.사회적인구 행정구역별 집계'!$C$6:$M$73,11,FALSE)-VLOOKUP($D251,'2.사회적인구 행정구역별 집계'!$C$6:$M$73,6,FALSE)))</f>
        <v>0</v>
      </c>
      <c r="T251" s="160">
        <f t="shared" si="41"/>
        <v>197</v>
      </c>
      <c r="U251" s="160">
        <f t="shared" si="42"/>
        <v>194</v>
      </c>
      <c r="V251" s="160">
        <f t="shared" si="43"/>
        <v>192</v>
      </c>
      <c r="W251" s="160">
        <f t="shared" si="44"/>
        <v>197</v>
      </c>
      <c r="X251" s="160">
        <f t="shared" si="45"/>
        <v>201</v>
      </c>
    </row>
    <row r="252" spans="1:24" ht="15.95" customHeight="1">
      <c r="A252" s="279"/>
      <c r="B252" s="277"/>
      <c r="C252" s="103" t="s">
        <v>1135</v>
      </c>
      <c r="D252" s="105" t="s">
        <v>377</v>
      </c>
      <c r="E252" s="160">
        <f>VLOOKUP($D252,'[7]급수계통별장래인구(출x)'!$C$5:$I$491,2,FALSE)</f>
        <v>160</v>
      </c>
      <c r="F252" s="160">
        <f>VLOOKUP($D252,'[7]급수계통별장래인구(출x)'!$C$5:$I$491,4,FALSE)</f>
        <v>162</v>
      </c>
      <c r="G252" s="160">
        <f>VLOOKUP($D252,'[7]급수계통별장래인구(출x)'!$C$5:$I$491,5,FALSE)</f>
        <v>165</v>
      </c>
      <c r="H252" s="160">
        <f>VLOOKUP($D252,'[7]급수계통별장래인구(출x)'!$C$5:$I$491,6,FALSE)</f>
        <v>169</v>
      </c>
      <c r="I252" s="160">
        <f>VLOOKUP($D252,'[7]급수계통별장래인구(출x)'!$C$5:$I$491,7,FALSE)</f>
        <v>172</v>
      </c>
      <c r="J252" s="114">
        <f>ROUND(O$5*'[7]급수계통별장래인구(출x)'!$E250,0)</f>
        <v>0</v>
      </c>
      <c r="K252" s="114">
        <f>ROUND(P$5*'[7]급수계통별장래인구(출x)'!$E250,0)</f>
        <v>4</v>
      </c>
      <c r="L252" s="114">
        <f>ROUND(Q$5*'[7]급수계통별장래인구(출x)'!$E250,0)</f>
        <v>9</v>
      </c>
      <c r="M252" s="114">
        <f>ROUND(R$5*'[7]급수계통별장래인구(출x)'!$E250,0)</f>
        <v>9</v>
      </c>
      <c r="N252" s="114">
        <f>ROUND(S$5*'[7]급수계통별장래인구(출x)'!$E250,0)</f>
        <v>9</v>
      </c>
      <c r="O252" s="114">
        <f>IF(ISERROR((VLOOKUP($D252,'2.사회적인구 행정구역별 집계'!$C$6:$M$73,7,FALSE)-VLOOKUP($D252,'2.사회적인구 행정구역별 집계'!$C$6:$M$73,2,FALSE))),0,(VLOOKUP($D252,'2.사회적인구 행정구역별 집계'!$C$6:$M$73,7,FALSE)-VLOOKUP($D252,'2.사회적인구 행정구역별 집계'!$C$6:$M$73,2,FALSE)))</f>
        <v>0</v>
      </c>
      <c r="P252" s="114">
        <f>IF(ISERROR(VLOOKUP($D252,'2.사회적인구 행정구역별 집계'!$C$6:$M$73,2,FALSE)),0,(VLOOKUP($D252,'2.사회적인구 행정구역별 집계'!$C$6:$M$73,8,FALSE)-VLOOKUP($D252,'2.사회적인구 행정구역별 집계'!$C$6:$M$73,3,FALSE)))</f>
        <v>0</v>
      </c>
      <c r="Q252" s="114">
        <f>IF(ISERROR(VLOOKUP($D252,'2.사회적인구 행정구역별 집계'!$C$6:$M$73,2,FALSE)),0,(VLOOKUP($D252,'2.사회적인구 행정구역별 집계'!$C$6:$M$73,9,FALSE)-VLOOKUP($D252,'2.사회적인구 행정구역별 집계'!$C$6:$M$73,4,FALSE)))</f>
        <v>0</v>
      </c>
      <c r="R252" s="114">
        <f>IF(ISERROR(VLOOKUP($D252,'2.사회적인구 행정구역별 집계'!$C$6:$M$73,2,FALSE)),0,(VLOOKUP($D252,'2.사회적인구 행정구역별 집계'!$C$6:$M$73,10,FALSE)-VLOOKUP($D252,'2.사회적인구 행정구역별 집계'!$C$6:$M$73,5,FALSE)))</f>
        <v>0</v>
      </c>
      <c r="S252" s="114">
        <f>IF(ISERROR(VLOOKUP($D252,'2.사회적인구 행정구역별 집계'!$C$6:$M$73,2,FALSE)),0,(VLOOKUP($D252,'2.사회적인구 행정구역별 집계'!$C$6:$M$73,11,FALSE)-VLOOKUP($D252,'2.사회적인구 행정구역별 집계'!$C$6:$M$73,6,FALSE)))</f>
        <v>0</v>
      </c>
      <c r="T252" s="160">
        <f t="shared" si="41"/>
        <v>160</v>
      </c>
      <c r="U252" s="160">
        <f t="shared" si="42"/>
        <v>158</v>
      </c>
      <c r="V252" s="160">
        <f t="shared" si="43"/>
        <v>156</v>
      </c>
      <c r="W252" s="160">
        <f t="shared" si="44"/>
        <v>160</v>
      </c>
      <c r="X252" s="160">
        <f t="shared" si="45"/>
        <v>163</v>
      </c>
    </row>
    <row r="253" spans="1:24" ht="15.95" customHeight="1">
      <c r="A253" s="279"/>
      <c r="B253" s="277"/>
      <c r="C253" s="103" t="s">
        <v>1136</v>
      </c>
      <c r="D253" s="105" t="s">
        <v>378</v>
      </c>
      <c r="E253" s="160">
        <f>VLOOKUP($D253,'[7]급수계통별장래인구(출x)'!$C$5:$I$491,2,FALSE)</f>
        <v>72</v>
      </c>
      <c r="F253" s="160">
        <f>VLOOKUP($D253,'[7]급수계통별장래인구(출x)'!$C$5:$I$491,4,FALSE)</f>
        <v>73</v>
      </c>
      <c r="G253" s="160">
        <f>VLOOKUP($D253,'[7]급수계통별장래인구(출x)'!$C$5:$I$491,5,FALSE)</f>
        <v>74</v>
      </c>
      <c r="H253" s="160">
        <f>VLOOKUP($D253,'[7]급수계통별장래인구(출x)'!$C$5:$I$491,6,FALSE)</f>
        <v>76</v>
      </c>
      <c r="I253" s="160">
        <f>VLOOKUP($D253,'[7]급수계통별장래인구(출x)'!$C$5:$I$491,7,FALSE)</f>
        <v>77</v>
      </c>
      <c r="J253" s="114">
        <f>ROUND(O$5*'[7]급수계통별장래인구(출x)'!$E251,0)</f>
        <v>0</v>
      </c>
      <c r="K253" s="114">
        <f>ROUND(P$5*'[7]급수계통별장래인구(출x)'!$E251,0)</f>
        <v>2</v>
      </c>
      <c r="L253" s="114">
        <f>ROUND(Q$5*'[7]급수계통별장래인구(출x)'!$E251,0)</f>
        <v>4</v>
      </c>
      <c r="M253" s="114">
        <f>ROUND(R$5*'[7]급수계통별장래인구(출x)'!$E251,0)</f>
        <v>4</v>
      </c>
      <c r="N253" s="114">
        <f>ROUND(S$5*'[7]급수계통별장래인구(출x)'!$E251,0)</f>
        <v>4</v>
      </c>
      <c r="O253" s="114">
        <f>IF(ISERROR((VLOOKUP($D253,'2.사회적인구 행정구역별 집계'!$C$6:$M$73,7,FALSE)-VLOOKUP($D253,'2.사회적인구 행정구역별 집계'!$C$6:$M$73,2,FALSE))),0,(VLOOKUP($D253,'2.사회적인구 행정구역별 집계'!$C$6:$M$73,7,FALSE)-VLOOKUP($D253,'2.사회적인구 행정구역별 집계'!$C$6:$M$73,2,FALSE)))</f>
        <v>0</v>
      </c>
      <c r="P253" s="114">
        <f>IF(ISERROR(VLOOKUP($D253,'2.사회적인구 행정구역별 집계'!$C$6:$M$73,2,FALSE)),0,(VLOOKUP($D253,'2.사회적인구 행정구역별 집계'!$C$6:$M$73,8,FALSE)-VLOOKUP($D253,'2.사회적인구 행정구역별 집계'!$C$6:$M$73,3,FALSE)))</f>
        <v>0</v>
      </c>
      <c r="Q253" s="114">
        <f>IF(ISERROR(VLOOKUP($D253,'2.사회적인구 행정구역별 집계'!$C$6:$M$73,2,FALSE)),0,(VLOOKUP($D253,'2.사회적인구 행정구역별 집계'!$C$6:$M$73,9,FALSE)-VLOOKUP($D253,'2.사회적인구 행정구역별 집계'!$C$6:$M$73,4,FALSE)))</f>
        <v>0</v>
      </c>
      <c r="R253" s="114">
        <f>IF(ISERROR(VLOOKUP($D253,'2.사회적인구 행정구역별 집계'!$C$6:$M$73,2,FALSE)),0,(VLOOKUP($D253,'2.사회적인구 행정구역별 집계'!$C$6:$M$73,10,FALSE)-VLOOKUP($D253,'2.사회적인구 행정구역별 집계'!$C$6:$M$73,5,FALSE)))</f>
        <v>0</v>
      </c>
      <c r="S253" s="114">
        <f>IF(ISERROR(VLOOKUP($D253,'2.사회적인구 행정구역별 집계'!$C$6:$M$73,2,FALSE)),0,(VLOOKUP($D253,'2.사회적인구 행정구역별 집계'!$C$6:$M$73,11,FALSE)-VLOOKUP($D253,'2.사회적인구 행정구역별 집계'!$C$6:$M$73,6,FALSE)))</f>
        <v>0</v>
      </c>
      <c r="T253" s="160">
        <f t="shared" si="41"/>
        <v>72</v>
      </c>
      <c r="U253" s="160">
        <f t="shared" si="42"/>
        <v>71</v>
      </c>
      <c r="V253" s="160">
        <f t="shared" si="43"/>
        <v>70</v>
      </c>
      <c r="W253" s="160">
        <f t="shared" si="44"/>
        <v>72</v>
      </c>
      <c r="X253" s="160">
        <f t="shared" si="45"/>
        <v>73</v>
      </c>
    </row>
    <row r="254" spans="1:24" ht="15.95" customHeight="1">
      <c r="A254" s="279"/>
      <c r="B254" s="277"/>
      <c r="C254" s="103" t="s">
        <v>1136</v>
      </c>
      <c r="D254" s="105" t="s">
        <v>379</v>
      </c>
      <c r="E254" s="160">
        <f>VLOOKUP($D254,'[7]급수계통별장래인구(출x)'!$C$5:$I$491,2,FALSE)</f>
        <v>501</v>
      </c>
      <c r="F254" s="160">
        <f>VLOOKUP($D254,'[7]급수계통별장래인구(출x)'!$C$5:$I$491,4,FALSE)</f>
        <v>507</v>
      </c>
      <c r="G254" s="160">
        <f>VLOOKUP($D254,'[7]급수계통별장래인구(출x)'!$C$5:$I$491,5,FALSE)</f>
        <v>517</v>
      </c>
      <c r="H254" s="160">
        <f>VLOOKUP($D254,'[7]급수계통별장래인구(출x)'!$C$5:$I$491,6,FALSE)</f>
        <v>529</v>
      </c>
      <c r="I254" s="160">
        <f>VLOOKUP($D254,'[7]급수계통별장래인구(출x)'!$C$5:$I$491,7,FALSE)</f>
        <v>538</v>
      </c>
      <c r="J254" s="114">
        <f>ROUND(O$5*'[7]급수계통별장래인구(출x)'!$E252,0)</f>
        <v>0</v>
      </c>
      <c r="K254" s="114">
        <f>ROUND(P$5*'[7]급수계통별장래인구(출x)'!$E252,0)</f>
        <v>13</v>
      </c>
      <c r="L254" s="114">
        <f>ROUND(Q$5*'[7]급수계통별장래인구(출x)'!$E252,0)</f>
        <v>29</v>
      </c>
      <c r="M254" s="114">
        <f>ROUND(R$5*'[7]급수계통별장래인구(출x)'!$E252,0)</f>
        <v>29</v>
      </c>
      <c r="N254" s="114">
        <f>ROUND(S$5*'[7]급수계통별장래인구(출x)'!$E252,0)</f>
        <v>29</v>
      </c>
      <c r="O254" s="114">
        <f>IF(ISERROR((VLOOKUP($D254,'2.사회적인구 행정구역별 집계'!$C$6:$M$73,7,FALSE)-VLOOKUP($D254,'2.사회적인구 행정구역별 집계'!$C$6:$M$73,2,FALSE))),0,(VLOOKUP($D254,'2.사회적인구 행정구역별 집계'!$C$6:$M$73,7,FALSE)-VLOOKUP($D254,'2.사회적인구 행정구역별 집계'!$C$6:$M$73,2,FALSE)))</f>
        <v>0</v>
      </c>
      <c r="P254" s="114">
        <f>IF(ISERROR(VLOOKUP($D254,'2.사회적인구 행정구역별 집계'!$C$6:$M$73,2,FALSE)),0,(VLOOKUP($D254,'2.사회적인구 행정구역별 집계'!$C$6:$M$73,8,FALSE)-VLOOKUP($D254,'2.사회적인구 행정구역별 집계'!$C$6:$M$73,3,FALSE)))</f>
        <v>0</v>
      </c>
      <c r="Q254" s="114">
        <f>IF(ISERROR(VLOOKUP($D254,'2.사회적인구 행정구역별 집계'!$C$6:$M$73,2,FALSE)),0,(VLOOKUP($D254,'2.사회적인구 행정구역별 집계'!$C$6:$M$73,9,FALSE)-VLOOKUP($D254,'2.사회적인구 행정구역별 집계'!$C$6:$M$73,4,FALSE)))</f>
        <v>0</v>
      </c>
      <c r="R254" s="114">
        <f>IF(ISERROR(VLOOKUP($D254,'2.사회적인구 행정구역별 집계'!$C$6:$M$73,2,FALSE)),0,(VLOOKUP($D254,'2.사회적인구 행정구역별 집계'!$C$6:$M$73,10,FALSE)-VLOOKUP($D254,'2.사회적인구 행정구역별 집계'!$C$6:$M$73,5,FALSE)))</f>
        <v>0</v>
      </c>
      <c r="S254" s="114">
        <f>IF(ISERROR(VLOOKUP($D254,'2.사회적인구 행정구역별 집계'!$C$6:$M$73,2,FALSE)),0,(VLOOKUP($D254,'2.사회적인구 행정구역별 집계'!$C$6:$M$73,11,FALSE)-VLOOKUP($D254,'2.사회적인구 행정구역별 집계'!$C$6:$M$73,6,FALSE)))</f>
        <v>0</v>
      </c>
      <c r="T254" s="160">
        <f t="shared" si="41"/>
        <v>501</v>
      </c>
      <c r="U254" s="160">
        <f t="shared" si="42"/>
        <v>494</v>
      </c>
      <c r="V254" s="160">
        <f t="shared" si="43"/>
        <v>488</v>
      </c>
      <c r="W254" s="160">
        <f t="shared" si="44"/>
        <v>500</v>
      </c>
      <c r="X254" s="160">
        <f t="shared" si="45"/>
        <v>509</v>
      </c>
    </row>
    <row r="255" spans="1:24" ht="15.95" customHeight="1">
      <c r="A255" s="279"/>
      <c r="B255" s="277"/>
      <c r="C255" s="103" t="s">
        <v>1137</v>
      </c>
      <c r="D255" s="105" t="s">
        <v>380</v>
      </c>
      <c r="E255" s="160">
        <f>VLOOKUP($D255,'[7]급수계통별장래인구(출x)'!$C$5:$I$491,2,FALSE)</f>
        <v>100</v>
      </c>
      <c r="F255" s="160">
        <f>VLOOKUP($D255,'[7]급수계통별장래인구(출x)'!$C$5:$I$491,4,FALSE)</f>
        <v>101</v>
      </c>
      <c r="G255" s="160">
        <f>VLOOKUP($D255,'[7]급수계통별장래인구(출x)'!$C$5:$I$491,5,FALSE)</f>
        <v>103</v>
      </c>
      <c r="H255" s="160">
        <f>VLOOKUP($D255,'[7]급수계통별장래인구(출x)'!$C$5:$I$491,6,FALSE)</f>
        <v>106</v>
      </c>
      <c r="I255" s="160">
        <f>VLOOKUP($D255,'[7]급수계통별장래인구(출x)'!$C$5:$I$491,7,FALSE)</f>
        <v>107</v>
      </c>
      <c r="J255" s="114">
        <f>ROUND(O$5*'[7]급수계통별장래인구(출x)'!$E253,0)</f>
        <v>0</v>
      </c>
      <c r="K255" s="114">
        <f>ROUND(P$5*'[7]급수계통별장래인구(출x)'!$E253,0)</f>
        <v>3</v>
      </c>
      <c r="L255" s="114">
        <f>ROUND(Q$5*'[7]급수계통별장래인구(출x)'!$E253,0)</f>
        <v>6</v>
      </c>
      <c r="M255" s="114">
        <f>ROUND(R$5*'[7]급수계통별장래인구(출x)'!$E253,0)</f>
        <v>6</v>
      </c>
      <c r="N255" s="114">
        <f>ROUND(S$5*'[7]급수계통별장래인구(출x)'!$E253,0)</f>
        <v>6</v>
      </c>
      <c r="O255" s="114">
        <f>IF(ISERROR((VLOOKUP($D255,'2.사회적인구 행정구역별 집계'!$C$6:$M$73,7,FALSE)-VLOOKUP($D255,'2.사회적인구 행정구역별 집계'!$C$6:$M$73,2,FALSE))),0,(VLOOKUP($D255,'2.사회적인구 행정구역별 집계'!$C$6:$M$73,7,FALSE)-VLOOKUP($D255,'2.사회적인구 행정구역별 집계'!$C$6:$M$73,2,FALSE)))</f>
        <v>0</v>
      </c>
      <c r="P255" s="114">
        <f>IF(ISERROR(VLOOKUP($D255,'2.사회적인구 행정구역별 집계'!$C$6:$M$73,2,FALSE)),0,(VLOOKUP($D255,'2.사회적인구 행정구역별 집계'!$C$6:$M$73,8,FALSE)-VLOOKUP($D255,'2.사회적인구 행정구역별 집계'!$C$6:$M$73,3,FALSE)))</f>
        <v>0</v>
      </c>
      <c r="Q255" s="114">
        <f>IF(ISERROR(VLOOKUP($D255,'2.사회적인구 행정구역별 집계'!$C$6:$M$73,2,FALSE)),0,(VLOOKUP($D255,'2.사회적인구 행정구역별 집계'!$C$6:$M$73,9,FALSE)-VLOOKUP($D255,'2.사회적인구 행정구역별 집계'!$C$6:$M$73,4,FALSE)))</f>
        <v>0</v>
      </c>
      <c r="R255" s="114">
        <f>IF(ISERROR(VLOOKUP($D255,'2.사회적인구 행정구역별 집계'!$C$6:$M$73,2,FALSE)),0,(VLOOKUP($D255,'2.사회적인구 행정구역별 집계'!$C$6:$M$73,10,FALSE)-VLOOKUP($D255,'2.사회적인구 행정구역별 집계'!$C$6:$M$73,5,FALSE)))</f>
        <v>0</v>
      </c>
      <c r="S255" s="114">
        <f>IF(ISERROR(VLOOKUP($D255,'2.사회적인구 행정구역별 집계'!$C$6:$M$73,2,FALSE)),0,(VLOOKUP($D255,'2.사회적인구 행정구역별 집계'!$C$6:$M$73,11,FALSE)-VLOOKUP($D255,'2.사회적인구 행정구역별 집계'!$C$6:$M$73,6,FALSE)))</f>
        <v>0</v>
      </c>
      <c r="T255" s="160">
        <f t="shared" si="41"/>
        <v>100</v>
      </c>
      <c r="U255" s="160">
        <f t="shared" si="42"/>
        <v>98</v>
      </c>
      <c r="V255" s="160">
        <f t="shared" si="43"/>
        <v>97</v>
      </c>
      <c r="W255" s="160">
        <f t="shared" si="44"/>
        <v>100</v>
      </c>
      <c r="X255" s="160">
        <f t="shared" si="45"/>
        <v>101</v>
      </c>
    </row>
    <row r="256" spans="1:24" ht="15.95" customHeight="1">
      <c r="A256" s="279"/>
      <c r="B256" s="277"/>
      <c r="C256" s="103" t="s">
        <v>1137</v>
      </c>
      <c r="D256" s="105" t="s">
        <v>381</v>
      </c>
      <c r="E256" s="160">
        <f>VLOOKUP($D256,'[7]급수계통별장래인구(출x)'!$C$5:$I$491,2,FALSE)</f>
        <v>117</v>
      </c>
      <c r="F256" s="160">
        <f>VLOOKUP($D256,'[7]급수계통별장래인구(출x)'!$C$5:$I$491,4,FALSE)</f>
        <v>118</v>
      </c>
      <c r="G256" s="160">
        <f>VLOOKUP($D256,'[7]급수계통별장래인구(출x)'!$C$5:$I$491,5,FALSE)</f>
        <v>121</v>
      </c>
      <c r="H256" s="160">
        <f>VLOOKUP($D256,'[7]급수계통별장래인구(출x)'!$C$5:$I$491,6,FALSE)</f>
        <v>124</v>
      </c>
      <c r="I256" s="160">
        <f>VLOOKUP($D256,'[7]급수계통별장래인구(출x)'!$C$5:$I$491,7,FALSE)</f>
        <v>126</v>
      </c>
      <c r="J256" s="114">
        <f>ROUND(O$5*'[7]급수계통별장래인구(출x)'!$E254,0)</f>
        <v>0</v>
      </c>
      <c r="K256" s="114">
        <f>ROUND(P$5*'[7]급수계통별장래인구(출x)'!$E254,0)</f>
        <v>3</v>
      </c>
      <c r="L256" s="114">
        <f>ROUND(Q$5*'[7]급수계통별장래인구(출x)'!$E254,0)</f>
        <v>7</v>
      </c>
      <c r="M256" s="114">
        <f>ROUND(R$5*'[7]급수계통별장래인구(출x)'!$E254,0)</f>
        <v>7</v>
      </c>
      <c r="N256" s="114">
        <f>ROUND(S$5*'[7]급수계통별장래인구(출x)'!$E254,0)</f>
        <v>7</v>
      </c>
      <c r="O256" s="114">
        <f>IF(ISERROR((VLOOKUP($D256,'2.사회적인구 행정구역별 집계'!$C$6:$M$73,7,FALSE)-VLOOKUP($D256,'2.사회적인구 행정구역별 집계'!$C$6:$M$73,2,FALSE))),0,(VLOOKUP($D256,'2.사회적인구 행정구역별 집계'!$C$6:$M$73,7,FALSE)-VLOOKUP($D256,'2.사회적인구 행정구역별 집계'!$C$6:$M$73,2,FALSE)))</f>
        <v>0</v>
      </c>
      <c r="P256" s="114">
        <f>IF(ISERROR(VLOOKUP($D256,'2.사회적인구 행정구역별 집계'!$C$6:$M$73,2,FALSE)),0,(VLOOKUP($D256,'2.사회적인구 행정구역별 집계'!$C$6:$M$73,8,FALSE)-VLOOKUP($D256,'2.사회적인구 행정구역별 집계'!$C$6:$M$73,3,FALSE)))</f>
        <v>0</v>
      </c>
      <c r="Q256" s="114">
        <f>IF(ISERROR(VLOOKUP($D256,'2.사회적인구 행정구역별 집계'!$C$6:$M$73,2,FALSE)),0,(VLOOKUP($D256,'2.사회적인구 행정구역별 집계'!$C$6:$M$73,9,FALSE)-VLOOKUP($D256,'2.사회적인구 행정구역별 집계'!$C$6:$M$73,4,FALSE)))</f>
        <v>0</v>
      </c>
      <c r="R256" s="114">
        <f>IF(ISERROR(VLOOKUP($D256,'2.사회적인구 행정구역별 집계'!$C$6:$M$73,2,FALSE)),0,(VLOOKUP($D256,'2.사회적인구 행정구역별 집계'!$C$6:$M$73,10,FALSE)-VLOOKUP($D256,'2.사회적인구 행정구역별 집계'!$C$6:$M$73,5,FALSE)))</f>
        <v>0</v>
      </c>
      <c r="S256" s="114">
        <f>IF(ISERROR(VLOOKUP($D256,'2.사회적인구 행정구역별 집계'!$C$6:$M$73,2,FALSE)),0,(VLOOKUP($D256,'2.사회적인구 행정구역별 집계'!$C$6:$M$73,11,FALSE)-VLOOKUP($D256,'2.사회적인구 행정구역별 집계'!$C$6:$M$73,6,FALSE)))</f>
        <v>0</v>
      </c>
      <c r="T256" s="160">
        <f t="shared" si="41"/>
        <v>117</v>
      </c>
      <c r="U256" s="160">
        <f t="shared" si="42"/>
        <v>115</v>
      </c>
      <c r="V256" s="160">
        <f t="shared" si="43"/>
        <v>114</v>
      </c>
      <c r="W256" s="160">
        <f t="shared" si="44"/>
        <v>117</v>
      </c>
      <c r="X256" s="160">
        <f t="shared" si="45"/>
        <v>119</v>
      </c>
    </row>
    <row r="257" spans="1:24" ht="15.95" customHeight="1">
      <c r="A257" s="279"/>
      <c r="B257" s="277"/>
      <c r="C257" s="103" t="s">
        <v>1138</v>
      </c>
      <c r="D257" s="105" t="s">
        <v>382</v>
      </c>
      <c r="E257" s="160">
        <f>VLOOKUP($D257,'[7]급수계통별장래인구(출x)'!$C$5:$I$491,2,FALSE)</f>
        <v>172</v>
      </c>
      <c r="F257" s="160">
        <f>VLOOKUP($D257,'[7]급수계통별장래인구(출x)'!$C$5:$I$491,4,FALSE)</f>
        <v>174</v>
      </c>
      <c r="G257" s="160">
        <f>VLOOKUP($D257,'[7]급수계통별장래인구(출x)'!$C$5:$I$491,5,FALSE)</f>
        <v>178</v>
      </c>
      <c r="H257" s="160">
        <f>VLOOKUP($D257,'[7]급수계통별장래인구(출x)'!$C$5:$I$491,6,FALSE)</f>
        <v>182</v>
      </c>
      <c r="I257" s="160">
        <f>VLOOKUP($D257,'[7]급수계통별장래인구(출x)'!$C$5:$I$491,7,FALSE)</f>
        <v>185</v>
      </c>
      <c r="J257" s="114">
        <f>ROUND(O$5*'[7]급수계통별장래인구(출x)'!$E255,0)</f>
        <v>0</v>
      </c>
      <c r="K257" s="114">
        <f>ROUND(P$5*'[7]급수계통별장래인구(출x)'!$E255,0)</f>
        <v>4</v>
      </c>
      <c r="L257" s="114">
        <f>ROUND(Q$5*'[7]급수계통별장래인구(출x)'!$E255,0)</f>
        <v>10</v>
      </c>
      <c r="M257" s="114">
        <f>ROUND(R$5*'[7]급수계통별장래인구(출x)'!$E255,0)</f>
        <v>10</v>
      </c>
      <c r="N257" s="114">
        <f>ROUND(S$5*'[7]급수계통별장래인구(출x)'!$E255,0)</f>
        <v>10</v>
      </c>
      <c r="O257" s="114">
        <f>IF(ISERROR((VLOOKUP($D257,'2.사회적인구 행정구역별 집계'!$C$6:$M$73,7,FALSE)-VLOOKUP($D257,'2.사회적인구 행정구역별 집계'!$C$6:$M$73,2,FALSE))),0,(VLOOKUP($D257,'2.사회적인구 행정구역별 집계'!$C$6:$M$73,7,FALSE)-VLOOKUP($D257,'2.사회적인구 행정구역별 집계'!$C$6:$M$73,2,FALSE)))</f>
        <v>0</v>
      </c>
      <c r="P257" s="114">
        <f>IF(ISERROR(VLOOKUP($D257,'2.사회적인구 행정구역별 집계'!$C$6:$M$73,2,FALSE)),0,(VLOOKUP($D257,'2.사회적인구 행정구역별 집계'!$C$6:$M$73,8,FALSE)-VLOOKUP($D257,'2.사회적인구 행정구역별 집계'!$C$6:$M$73,3,FALSE)))</f>
        <v>0</v>
      </c>
      <c r="Q257" s="114">
        <f>IF(ISERROR(VLOOKUP($D257,'2.사회적인구 행정구역별 집계'!$C$6:$M$73,2,FALSE)),0,(VLOOKUP($D257,'2.사회적인구 행정구역별 집계'!$C$6:$M$73,9,FALSE)-VLOOKUP($D257,'2.사회적인구 행정구역별 집계'!$C$6:$M$73,4,FALSE)))</f>
        <v>0</v>
      </c>
      <c r="R257" s="114">
        <f>IF(ISERROR(VLOOKUP($D257,'2.사회적인구 행정구역별 집계'!$C$6:$M$73,2,FALSE)),0,(VLOOKUP($D257,'2.사회적인구 행정구역별 집계'!$C$6:$M$73,10,FALSE)-VLOOKUP($D257,'2.사회적인구 행정구역별 집계'!$C$6:$M$73,5,FALSE)))</f>
        <v>0</v>
      </c>
      <c r="S257" s="114">
        <f>IF(ISERROR(VLOOKUP($D257,'2.사회적인구 행정구역별 집계'!$C$6:$M$73,2,FALSE)),0,(VLOOKUP($D257,'2.사회적인구 행정구역별 집계'!$C$6:$M$73,11,FALSE)-VLOOKUP($D257,'2.사회적인구 행정구역별 집계'!$C$6:$M$73,6,FALSE)))</f>
        <v>0</v>
      </c>
      <c r="T257" s="160">
        <f t="shared" si="41"/>
        <v>172</v>
      </c>
      <c r="U257" s="160">
        <f t="shared" si="42"/>
        <v>170</v>
      </c>
      <c r="V257" s="160">
        <f t="shared" si="43"/>
        <v>168</v>
      </c>
      <c r="W257" s="160">
        <f t="shared" si="44"/>
        <v>172</v>
      </c>
      <c r="X257" s="160">
        <f t="shared" si="45"/>
        <v>175</v>
      </c>
    </row>
    <row r="258" spans="1:24" ht="15.95" customHeight="1">
      <c r="A258" s="279"/>
      <c r="B258" s="277"/>
      <c r="C258" s="103" t="s">
        <v>1138</v>
      </c>
      <c r="D258" s="105" t="s">
        <v>383</v>
      </c>
      <c r="E258" s="160">
        <f>VLOOKUP($D258,'[7]급수계통별장래인구(출x)'!$C$5:$I$491,2,FALSE)</f>
        <v>92</v>
      </c>
      <c r="F258" s="160">
        <f>VLOOKUP($D258,'[7]급수계통별장래인구(출x)'!$C$5:$I$491,4,FALSE)</f>
        <v>93</v>
      </c>
      <c r="G258" s="160">
        <f>VLOOKUP($D258,'[7]급수계통별장래인구(출x)'!$C$5:$I$491,5,FALSE)</f>
        <v>95</v>
      </c>
      <c r="H258" s="160">
        <f>VLOOKUP($D258,'[7]급수계통별장래인구(출x)'!$C$5:$I$491,6,FALSE)</f>
        <v>97</v>
      </c>
      <c r="I258" s="160">
        <f>VLOOKUP($D258,'[7]급수계통별장래인구(출x)'!$C$5:$I$491,7,FALSE)</f>
        <v>99</v>
      </c>
      <c r="J258" s="114">
        <f>ROUND(O$5*'[7]급수계통별장래인구(출x)'!$E256,0)</f>
        <v>0</v>
      </c>
      <c r="K258" s="114">
        <f>ROUND(P$5*'[7]급수계통별장래인구(출x)'!$E256,0)</f>
        <v>2</v>
      </c>
      <c r="L258" s="114">
        <f>ROUND(Q$5*'[7]급수계통별장래인구(출x)'!$E256,0)</f>
        <v>5</v>
      </c>
      <c r="M258" s="114">
        <f>ROUND(R$5*'[7]급수계통별장래인구(출x)'!$E256,0)</f>
        <v>5</v>
      </c>
      <c r="N258" s="114">
        <f>ROUND(S$5*'[7]급수계통별장래인구(출x)'!$E256,0)</f>
        <v>5</v>
      </c>
      <c r="O258" s="114">
        <f>IF(ISERROR((VLOOKUP($D258,'2.사회적인구 행정구역별 집계'!$C$6:$M$73,7,FALSE)-VLOOKUP($D258,'2.사회적인구 행정구역별 집계'!$C$6:$M$73,2,FALSE))),0,(VLOOKUP($D258,'2.사회적인구 행정구역별 집계'!$C$6:$M$73,7,FALSE)-VLOOKUP($D258,'2.사회적인구 행정구역별 집계'!$C$6:$M$73,2,FALSE)))</f>
        <v>0</v>
      </c>
      <c r="P258" s="114">
        <f>IF(ISERROR(VLOOKUP($D258,'2.사회적인구 행정구역별 집계'!$C$6:$M$73,2,FALSE)),0,(VLOOKUP($D258,'2.사회적인구 행정구역별 집계'!$C$6:$M$73,8,FALSE)-VLOOKUP($D258,'2.사회적인구 행정구역별 집계'!$C$6:$M$73,3,FALSE)))</f>
        <v>0</v>
      </c>
      <c r="Q258" s="114">
        <f>IF(ISERROR(VLOOKUP($D258,'2.사회적인구 행정구역별 집계'!$C$6:$M$73,2,FALSE)),0,(VLOOKUP($D258,'2.사회적인구 행정구역별 집계'!$C$6:$M$73,9,FALSE)-VLOOKUP($D258,'2.사회적인구 행정구역별 집계'!$C$6:$M$73,4,FALSE)))</f>
        <v>0</v>
      </c>
      <c r="R258" s="114">
        <f>IF(ISERROR(VLOOKUP($D258,'2.사회적인구 행정구역별 집계'!$C$6:$M$73,2,FALSE)),0,(VLOOKUP($D258,'2.사회적인구 행정구역별 집계'!$C$6:$M$73,10,FALSE)-VLOOKUP($D258,'2.사회적인구 행정구역별 집계'!$C$6:$M$73,5,FALSE)))</f>
        <v>0</v>
      </c>
      <c r="S258" s="114">
        <f>IF(ISERROR(VLOOKUP($D258,'2.사회적인구 행정구역별 집계'!$C$6:$M$73,2,FALSE)),0,(VLOOKUP($D258,'2.사회적인구 행정구역별 집계'!$C$6:$M$73,11,FALSE)-VLOOKUP($D258,'2.사회적인구 행정구역별 집계'!$C$6:$M$73,6,FALSE)))</f>
        <v>0</v>
      </c>
      <c r="T258" s="160">
        <f t="shared" si="41"/>
        <v>92</v>
      </c>
      <c r="U258" s="160">
        <f t="shared" si="42"/>
        <v>91</v>
      </c>
      <c r="V258" s="160">
        <f t="shared" si="43"/>
        <v>90</v>
      </c>
      <c r="W258" s="160">
        <f t="shared" si="44"/>
        <v>92</v>
      </c>
      <c r="X258" s="160">
        <f t="shared" si="45"/>
        <v>94</v>
      </c>
    </row>
    <row r="259" spans="1:24" ht="15.95" customHeight="1">
      <c r="A259" s="279"/>
      <c r="B259" s="277"/>
      <c r="C259" s="107" t="s">
        <v>384</v>
      </c>
      <c r="D259" s="105" t="s">
        <v>384</v>
      </c>
      <c r="E259" s="160">
        <f>VLOOKUP($D259,'[7]급수계통별장래인구(출x)'!$C$5:$I$491,2,FALSE)</f>
        <v>176</v>
      </c>
      <c r="F259" s="160">
        <f>VLOOKUP($D259,'[7]급수계통별장래인구(출x)'!$C$5:$I$491,4,FALSE)</f>
        <v>178</v>
      </c>
      <c r="G259" s="160">
        <f>VLOOKUP($D259,'[7]급수계통별장래인구(출x)'!$C$5:$I$491,5,FALSE)</f>
        <v>182</v>
      </c>
      <c r="H259" s="160">
        <f>VLOOKUP($D259,'[7]급수계통별장래인구(출x)'!$C$5:$I$491,6,FALSE)</f>
        <v>186</v>
      </c>
      <c r="I259" s="160">
        <f>VLOOKUP($D259,'[7]급수계통별장래인구(출x)'!$C$5:$I$491,7,FALSE)</f>
        <v>189</v>
      </c>
      <c r="J259" s="114">
        <f>ROUND(O$5*'[7]급수계통별장래인구(출x)'!$E257,0)</f>
        <v>0</v>
      </c>
      <c r="K259" s="114">
        <f>ROUND(P$5*'[7]급수계통별장래인구(출x)'!$E257,0)</f>
        <v>5</v>
      </c>
      <c r="L259" s="114">
        <f>ROUND(Q$5*'[7]급수계통별장래인구(출x)'!$E257,0)</f>
        <v>10</v>
      </c>
      <c r="M259" s="114">
        <f>ROUND(R$5*'[7]급수계통별장래인구(출x)'!$E257,0)</f>
        <v>10</v>
      </c>
      <c r="N259" s="114">
        <f>ROUND(S$5*'[7]급수계통별장래인구(출x)'!$E257,0)</f>
        <v>10</v>
      </c>
      <c r="O259" s="114">
        <f>IF(ISERROR((VLOOKUP($D259,'2.사회적인구 행정구역별 집계'!$C$6:$M$73,7,FALSE)-VLOOKUP($D259,'2.사회적인구 행정구역별 집계'!$C$6:$M$73,2,FALSE))),0,(VLOOKUP($D259,'2.사회적인구 행정구역별 집계'!$C$6:$M$73,7,FALSE)-VLOOKUP($D259,'2.사회적인구 행정구역별 집계'!$C$6:$M$73,2,FALSE)))</f>
        <v>0</v>
      </c>
      <c r="P259" s="114">
        <f>IF(ISERROR(VLOOKUP($D259,'2.사회적인구 행정구역별 집계'!$C$6:$M$73,2,FALSE)),0,(VLOOKUP($D259,'2.사회적인구 행정구역별 집계'!$C$6:$M$73,8,FALSE)-VLOOKUP($D259,'2.사회적인구 행정구역별 집계'!$C$6:$M$73,3,FALSE)))</f>
        <v>0</v>
      </c>
      <c r="Q259" s="114">
        <f>IF(ISERROR(VLOOKUP($D259,'2.사회적인구 행정구역별 집계'!$C$6:$M$73,2,FALSE)),0,(VLOOKUP($D259,'2.사회적인구 행정구역별 집계'!$C$6:$M$73,9,FALSE)-VLOOKUP($D259,'2.사회적인구 행정구역별 집계'!$C$6:$M$73,4,FALSE)))</f>
        <v>0</v>
      </c>
      <c r="R259" s="114">
        <f>IF(ISERROR(VLOOKUP($D259,'2.사회적인구 행정구역별 집계'!$C$6:$M$73,2,FALSE)),0,(VLOOKUP($D259,'2.사회적인구 행정구역별 집계'!$C$6:$M$73,10,FALSE)-VLOOKUP($D259,'2.사회적인구 행정구역별 집계'!$C$6:$M$73,5,FALSE)))</f>
        <v>0</v>
      </c>
      <c r="S259" s="114">
        <f>IF(ISERROR(VLOOKUP($D259,'2.사회적인구 행정구역별 집계'!$C$6:$M$73,2,FALSE)),0,(VLOOKUP($D259,'2.사회적인구 행정구역별 집계'!$C$6:$M$73,11,FALSE)-VLOOKUP($D259,'2.사회적인구 행정구역별 집계'!$C$6:$M$73,6,FALSE)))</f>
        <v>0</v>
      </c>
      <c r="T259" s="160">
        <f t="shared" si="41"/>
        <v>176</v>
      </c>
      <c r="U259" s="160">
        <f t="shared" si="42"/>
        <v>173</v>
      </c>
      <c r="V259" s="160">
        <f t="shared" si="43"/>
        <v>172</v>
      </c>
      <c r="W259" s="160">
        <f t="shared" si="44"/>
        <v>176</v>
      </c>
      <c r="X259" s="160">
        <f t="shared" si="45"/>
        <v>179</v>
      </c>
    </row>
    <row r="260" spans="1:24" ht="15.95" customHeight="1">
      <c r="A260" s="279"/>
      <c r="B260" s="277"/>
      <c r="C260" s="103" t="s">
        <v>1139</v>
      </c>
      <c r="D260" s="105" t="s">
        <v>385</v>
      </c>
      <c r="E260" s="160">
        <f>VLOOKUP($D260,'[7]급수계통별장래인구(출x)'!$C$5:$I$491,2,FALSE)</f>
        <v>226</v>
      </c>
      <c r="F260" s="160">
        <f>VLOOKUP($D260,'[7]급수계통별장래인구(출x)'!$C$5:$I$491,4,FALSE)</f>
        <v>229</v>
      </c>
      <c r="G260" s="160">
        <f>VLOOKUP($D260,'[7]급수계통별장래인구(출x)'!$C$5:$I$491,5,FALSE)</f>
        <v>233</v>
      </c>
      <c r="H260" s="160">
        <f>VLOOKUP($D260,'[7]급수계통별장래인구(출x)'!$C$5:$I$491,6,FALSE)</f>
        <v>239</v>
      </c>
      <c r="I260" s="160">
        <f>VLOOKUP($D260,'[7]급수계통별장래인구(출x)'!$C$5:$I$491,7,FALSE)</f>
        <v>243</v>
      </c>
      <c r="J260" s="114">
        <f>ROUND(O$5*'[7]급수계통별장래인구(출x)'!$E258,0)</f>
        <v>0</v>
      </c>
      <c r="K260" s="114">
        <f>ROUND(P$5*'[7]급수계통별장래인구(출x)'!$E258,0)</f>
        <v>6</v>
      </c>
      <c r="L260" s="114">
        <f>ROUND(Q$5*'[7]급수계통별장래인구(출x)'!$E258,0)</f>
        <v>13</v>
      </c>
      <c r="M260" s="114">
        <f>ROUND(R$5*'[7]급수계통별장래인구(출x)'!$E258,0)</f>
        <v>13</v>
      </c>
      <c r="N260" s="114">
        <f>ROUND(S$5*'[7]급수계통별장래인구(출x)'!$E258,0)</f>
        <v>13</v>
      </c>
      <c r="O260" s="114">
        <f>IF(ISERROR((VLOOKUP($D260,'2.사회적인구 행정구역별 집계'!$C$6:$M$73,7,FALSE)-VLOOKUP($D260,'2.사회적인구 행정구역별 집계'!$C$6:$M$73,2,FALSE))),0,(VLOOKUP($D260,'2.사회적인구 행정구역별 집계'!$C$6:$M$73,7,FALSE)-VLOOKUP($D260,'2.사회적인구 행정구역별 집계'!$C$6:$M$73,2,FALSE)))</f>
        <v>0</v>
      </c>
      <c r="P260" s="114">
        <f>IF(ISERROR(VLOOKUP($D260,'2.사회적인구 행정구역별 집계'!$C$6:$M$73,2,FALSE)),0,(VLOOKUP($D260,'2.사회적인구 행정구역별 집계'!$C$6:$M$73,8,FALSE)-VLOOKUP($D260,'2.사회적인구 행정구역별 집계'!$C$6:$M$73,3,FALSE)))</f>
        <v>0</v>
      </c>
      <c r="Q260" s="114">
        <f>IF(ISERROR(VLOOKUP($D260,'2.사회적인구 행정구역별 집계'!$C$6:$M$73,2,FALSE)),0,(VLOOKUP($D260,'2.사회적인구 행정구역별 집계'!$C$6:$M$73,9,FALSE)-VLOOKUP($D260,'2.사회적인구 행정구역별 집계'!$C$6:$M$73,4,FALSE)))</f>
        <v>0</v>
      </c>
      <c r="R260" s="114">
        <f>IF(ISERROR(VLOOKUP($D260,'2.사회적인구 행정구역별 집계'!$C$6:$M$73,2,FALSE)),0,(VLOOKUP($D260,'2.사회적인구 행정구역별 집계'!$C$6:$M$73,10,FALSE)-VLOOKUP($D260,'2.사회적인구 행정구역별 집계'!$C$6:$M$73,5,FALSE)))</f>
        <v>0</v>
      </c>
      <c r="S260" s="114">
        <f>IF(ISERROR(VLOOKUP($D260,'2.사회적인구 행정구역별 집계'!$C$6:$M$73,2,FALSE)),0,(VLOOKUP($D260,'2.사회적인구 행정구역별 집계'!$C$6:$M$73,11,FALSE)-VLOOKUP($D260,'2.사회적인구 행정구역별 집계'!$C$6:$M$73,6,FALSE)))</f>
        <v>0</v>
      </c>
      <c r="T260" s="160">
        <f t="shared" si="41"/>
        <v>226</v>
      </c>
      <c r="U260" s="160">
        <f t="shared" si="42"/>
        <v>223</v>
      </c>
      <c r="V260" s="160">
        <f t="shared" si="43"/>
        <v>220</v>
      </c>
      <c r="W260" s="160">
        <f t="shared" si="44"/>
        <v>226</v>
      </c>
      <c r="X260" s="160">
        <f t="shared" si="45"/>
        <v>230</v>
      </c>
    </row>
    <row r="261" spans="1:24" ht="15.95" customHeight="1">
      <c r="A261" s="279"/>
      <c r="B261" s="277"/>
      <c r="C261" s="103" t="s">
        <v>1139</v>
      </c>
      <c r="D261" s="105" t="s">
        <v>386</v>
      </c>
      <c r="E261" s="160">
        <f>VLOOKUP($D261,'[7]급수계통별장래인구(출x)'!$C$5:$I$491,2,FALSE)</f>
        <v>210</v>
      </c>
      <c r="F261" s="160">
        <f>VLOOKUP($D261,'[7]급수계통별장래인구(출x)'!$C$5:$I$491,4,FALSE)</f>
        <v>212</v>
      </c>
      <c r="G261" s="160">
        <f>VLOOKUP($D261,'[7]급수계통별장래인구(출x)'!$C$5:$I$491,5,FALSE)</f>
        <v>217</v>
      </c>
      <c r="H261" s="160">
        <f>VLOOKUP($D261,'[7]급수계통별장래인구(출x)'!$C$5:$I$491,6,FALSE)</f>
        <v>222</v>
      </c>
      <c r="I261" s="160">
        <f>VLOOKUP($D261,'[7]급수계통별장래인구(출x)'!$C$5:$I$491,7,FALSE)</f>
        <v>226</v>
      </c>
      <c r="J261" s="114">
        <f>ROUND(O$5*'[7]급수계통별장래인구(출x)'!$E259,0)</f>
        <v>0</v>
      </c>
      <c r="K261" s="114">
        <f>ROUND(P$5*'[7]급수계통별장래인구(출x)'!$E259,0)</f>
        <v>5</v>
      </c>
      <c r="L261" s="114">
        <f>ROUND(Q$5*'[7]급수계통별장래인구(출x)'!$E259,0)</f>
        <v>12</v>
      </c>
      <c r="M261" s="114">
        <f>ROUND(R$5*'[7]급수계통별장래인구(출x)'!$E259,0)</f>
        <v>12</v>
      </c>
      <c r="N261" s="114">
        <f>ROUND(S$5*'[7]급수계통별장래인구(출x)'!$E259,0)</f>
        <v>12</v>
      </c>
      <c r="O261" s="114">
        <f>IF(ISERROR((VLOOKUP($D261,'2.사회적인구 행정구역별 집계'!$C$6:$M$73,7,FALSE)-VLOOKUP($D261,'2.사회적인구 행정구역별 집계'!$C$6:$M$73,2,FALSE))),0,(VLOOKUP($D261,'2.사회적인구 행정구역별 집계'!$C$6:$M$73,7,FALSE)-VLOOKUP($D261,'2.사회적인구 행정구역별 집계'!$C$6:$M$73,2,FALSE)))</f>
        <v>0</v>
      </c>
      <c r="P261" s="114">
        <f>IF(ISERROR(VLOOKUP($D261,'2.사회적인구 행정구역별 집계'!$C$6:$M$73,2,FALSE)),0,(VLOOKUP($D261,'2.사회적인구 행정구역별 집계'!$C$6:$M$73,8,FALSE)-VLOOKUP($D261,'2.사회적인구 행정구역별 집계'!$C$6:$M$73,3,FALSE)))</f>
        <v>0</v>
      </c>
      <c r="Q261" s="114">
        <f>IF(ISERROR(VLOOKUP($D261,'2.사회적인구 행정구역별 집계'!$C$6:$M$73,2,FALSE)),0,(VLOOKUP($D261,'2.사회적인구 행정구역별 집계'!$C$6:$M$73,9,FALSE)-VLOOKUP($D261,'2.사회적인구 행정구역별 집계'!$C$6:$M$73,4,FALSE)))</f>
        <v>0</v>
      </c>
      <c r="R261" s="114">
        <f>IF(ISERROR(VLOOKUP($D261,'2.사회적인구 행정구역별 집계'!$C$6:$M$73,2,FALSE)),0,(VLOOKUP($D261,'2.사회적인구 행정구역별 집계'!$C$6:$M$73,10,FALSE)-VLOOKUP($D261,'2.사회적인구 행정구역별 집계'!$C$6:$M$73,5,FALSE)))</f>
        <v>0</v>
      </c>
      <c r="S261" s="114">
        <f>IF(ISERROR(VLOOKUP($D261,'2.사회적인구 행정구역별 집계'!$C$6:$M$73,2,FALSE)),0,(VLOOKUP($D261,'2.사회적인구 행정구역별 집계'!$C$6:$M$73,11,FALSE)-VLOOKUP($D261,'2.사회적인구 행정구역별 집계'!$C$6:$M$73,6,FALSE)))</f>
        <v>0</v>
      </c>
      <c r="T261" s="160">
        <f t="shared" si="41"/>
        <v>210</v>
      </c>
      <c r="U261" s="160">
        <f t="shared" si="42"/>
        <v>207</v>
      </c>
      <c r="V261" s="160">
        <f t="shared" si="43"/>
        <v>205</v>
      </c>
      <c r="W261" s="160">
        <f t="shared" si="44"/>
        <v>210</v>
      </c>
      <c r="X261" s="160">
        <f t="shared" si="45"/>
        <v>214</v>
      </c>
    </row>
    <row r="262" spans="1:24" ht="15.95" customHeight="1">
      <c r="A262" s="279"/>
      <c r="B262" s="277"/>
      <c r="C262" s="103" t="s">
        <v>1140</v>
      </c>
      <c r="D262" s="105" t="s">
        <v>387</v>
      </c>
      <c r="E262" s="160">
        <f>VLOOKUP($D262,'[7]급수계통별장래인구(출x)'!$C$5:$I$491,2,FALSE)</f>
        <v>164</v>
      </c>
      <c r="F262" s="160">
        <f>VLOOKUP($D262,'[7]급수계통별장래인구(출x)'!$C$5:$I$491,4,FALSE)</f>
        <v>166</v>
      </c>
      <c r="G262" s="160">
        <f>VLOOKUP($D262,'[7]급수계통별장래인구(출x)'!$C$5:$I$491,5,FALSE)</f>
        <v>169</v>
      </c>
      <c r="H262" s="160">
        <f>VLOOKUP($D262,'[7]급수계통별장래인구(출x)'!$C$5:$I$491,6,FALSE)</f>
        <v>173</v>
      </c>
      <c r="I262" s="160">
        <f>VLOOKUP($D262,'[7]급수계통별장래인구(출x)'!$C$5:$I$491,7,FALSE)</f>
        <v>176</v>
      </c>
      <c r="J262" s="114">
        <f>ROUND(O$5*'[7]급수계통별장래인구(출x)'!$E260,0)</f>
        <v>0</v>
      </c>
      <c r="K262" s="114">
        <f>ROUND(P$5*'[7]급수계통별장래인구(출x)'!$E260,0)</f>
        <v>4</v>
      </c>
      <c r="L262" s="114">
        <f>ROUND(Q$5*'[7]급수계통별장래인구(출x)'!$E260,0)</f>
        <v>9</v>
      </c>
      <c r="M262" s="114">
        <f>ROUND(R$5*'[7]급수계통별장래인구(출x)'!$E260,0)</f>
        <v>9</v>
      </c>
      <c r="N262" s="114">
        <f>ROUND(S$5*'[7]급수계통별장래인구(출x)'!$E260,0)</f>
        <v>9</v>
      </c>
      <c r="O262" s="114">
        <f>IF(ISERROR((VLOOKUP($D262,'2.사회적인구 행정구역별 집계'!$C$6:$M$73,7,FALSE)-VLOOKUP($D262,'2.사회적인구 행정구역별 집계'!$C$6:$M$73,2,FALSE))),0,(VLOOKUP($D262,'2.사회적인구 행정구역별 집계'!$C$6:$M$73,7,FALSE)-VLOOKUP($D262,'2.사회적인구 행정구역별 집계'!$C$6:$M$73,2,FALSE)))</f>
        <v>0</v>
      </c>
      <c r="P262" s="114">
        <f>IF(ISERROR(VLOOKUP($D262,'2.사회적인구 행정구역별 집계'!$C$6:$M$73,2,FALSE)),0,(VLOOKUP($D262,'2.사회적인구 행정구역별 집계'!$C$6:$M$73,8,FALSE)-VLOOKUP($D262,'2.사회적인구 행정구역별 집계'!$C$6:$M$73,3,FALSE)))</f>
        <v>0</v>
      </c>
      <c r="Q262" s="114">
        <f>IF(ISERROR(VLOOKUP($D262,'2.사회적인구 행정구역별 집계'!$C$6:$M$73,2,FALSE)),0,(VLOOKUP($D262,'2.사회적인구 행정구역별 집계'!$C$6:$M$73,9,FALSE)-VLOOKUP($D262,'2.사회적인구 행정구역별 집계'!$C$6:$M$73,4,FALSE)))</f>
        <v>0</v>
      </c>
      <c r="R262" s="114">
        <f>IF(ISERROR(VLOOKUP($D262,'2.사회적인구 행정구역별 집계'!$C$6:$M$73,2,FALSE)),0,(VLOOKUP($D262,'2.사회적인구 행정구역별 집계'!$C$6:$M$73,10,FALSE)-VLOOKUP($D262,'2.사회적인구 행정구역별 집계'!$C$6:$M$73,5,FALSE)))</f>
        <v>0</v>
      </c>
      <c r="S262" s="114">
        <f>IF(ISERROR(VLOOKUP($D262,'2.사회적인구 행정구역별 집계'!$C$6:$M$73,2,FALSE)),0,(VLOOKUP($D262,'2.사회적인구 행정구역별 집계'!$C$6:$M$73,11,FALSE)-VLOOKUP($D262,'2.사회적인구 행정구역별 집계'!$C$6:$M$73,6,FALSE)))</f>
        <v>0</v>
      </c>
      <c r="T262" s="160">
        <f t="shared" si="41"/>
        <v>164</v>
      </c>
      <c r="U262" s="160">
        <f t="shared" si="42"/>
        <v>162</v>
      </c>
      <c r="V262" s="160">
        <f t="shared" si="43"/>
        <v>160</v>
      </c>
      <c r="W262" s="160">
        <f t="shared" si="44"/>
        <v>164</v>
      </c>
      <c r="X262" s="160">
        <f t="shared" si="45"/>
        <v>167</v>
      </c>
    </row>
    <row r="263" spans="1:24" ht="15.95" customHeight="1">
      <c r="A263" s="279"/>
      <c r="B263" s="277"/>
      <c r="C263" s="103" t="s">
        <v>1140</v>
      </c>
      <c r="D263" s="105" t="s">
        <v>388</v>
      </c>
      <c r="E263" s="160">
        <f>VLOOKUP($D263,'[7]급수계통별장래인구(출x)'!$C$5:$I$491,2,FALSE)</f>
        <v>91</v>
      </c>
      <c r="F263" s="160">
        <f>VLOOKUP($D263,'[7]급수계통별장래인구(출x)'!$C$5:$I$491,4,FALSE)</f>
        <v>92</v>
      </c>
      <c r="G263" s="160">
        <f>VLOOKUP($D263,'[7]급수계통별장래인구(출x)'!$C$5:$I$491,5,FALSE)</f>
        <v>94</v>
      </c>
      <c r="H263" s="160">
        <f>VLOOKUP($D263,'[7]급수계통별장래인구(출x)'!$C$5:$I$491,6,FALSE)</f>
        <v>96</v>
      </c>
      <c r="I263" s="160">
        <f>VLOOKUP($D263,'[7]급수계통별장래인구(출x)'!$C$5:$I$491,7,FALSE)</f>
        <v>98</v>
      </c>
      <c r="J263" s="114">
        <f>ROUND(O$5*'[7]급수계통별장래인구(출x)'!$E261,0)</f>
        <v>0</v>
      </c>
      <c r="K263" s="114">
        <f>ROUND(P$5*'[7]급수계통별장래인구(출x)'!$E261,0)</f>
        <v>2</v>
      </c>
      <c r="L263" s="114">
        <f>ROUND(Q$5*'[7]급수계통별장래인구(출x)'!$E261,0)</f>
        <v>5</v>
      </c>
      <c r="M263" s="114">
        <f>ROUND(R$5*'[7]급수계통별장래인구(출x)'!$E261,0)</f>
        <v>5</v>
      </c>
      <c r="N263" s="114">
        <f>ROUND(S$5*'[7]급수계통별장래인구(출x)'!$E261,0)</f>
        <v>5</v>
      </c>
      <c r="O263" s="114">
        <f>IF(ISERROR((VLOOKUP($D263,'2.사회적인구 행정구역별 집계'!$C$6:$M$73,7,FALSE)-VLOOKUP($D263,'2.사회적인구 행정구역별 집계'!$C$6:$M$73,2,FALSE))),0,(VLOOKUP($D263,'2.사회적인구 행정구역별 집계'!$C$6:$M$73,7,FALSE)-VLOOKUP($D263,'2.사회적인구 행정구역별 집계'!$C$6:$M$73,2,FALSE)))</f>
        <v>0</v>
      </c>
      <c r="P263" s="114">
        <f>IF(ISERROR(VLOOKUP($D263,'2.사회적인구 행정구역별 집계'!$C$6:$M$73,2,FALSE)),0,(VLOOKUP($D263,'2.사회적인구 행정구역별 집계'!$C$6:$M$73,8,FALSE)-VLOOKUP($D263,'2.사회적인구 행정구역별 집계'!$C$6:$M$73,3,FALSE)))</f>
        <v>0</v>
      </c>
      <c r="Q263" s="114">
        <f>IF(ISERROR(VLOOKUP($D263,'2.사회적인구 행정구역별 집계'!$C$6:$M$73,2,FALSE)),0,(VLOOKUP($D263,'2.사회적인구 행정구역별 집계'!$C$6:$M$73,9,FALSE)-VLOOKUP($D263,'2.사회적인구 행정구역별 집계'!$C$6:$M$73,4,FALSE)))</f>
        <v>0</v>
      </c>
      <c r="R263" s="114">
        <f>IF(ISERROR(VLOOKUP($D263,'2.사회적인구 행정구역별 집계'!$C$6:$M$73,2,FALSE)),0,(VLOOKUP($D263,'2.사회적인구 행정구역별 집계'!$C$6:$M$73,10,FALSE)-VLOOKUP($D263,'2.사회적인구 행정구역별 집계'!$C$6:$M$73,5,FALSE)))</f>
        <v>0</v>
      </c>
      <c r="S263" s="114">
        <f>IF(ISERROR(VLOOKUP($D263,'2.사회적인구 행정구역별 집계'!$C$6:$M$73,2,FALSE)),0,(VLOOKUP($D263,'2.사회적인구 행정구역별 집계'!$C$6:$M$73,11,FALSE)-VLOOKUP($D263,'2.사회적인구 행정구역별 집계'!$C$6:$M$73,6,FALSE)))</f>
        <v>0</v>
      </c>
      <c r="T263" s="160">
        <f t="shared" si="41"/>
        <v>91</v>
      </c>
      <c r="U263" s="160">
        <f t="shared" si="42"/>
        <v>90</v>
      </c>
      <c r="V263" s="160">
        <f t="shared" si="43"/>
        <v>89</v>
      </c>
      <c r="W263" s="160">
        <f t="shared" si="44"/>
        <v>91</v>
      </c>
      <c r="X263" s="160">
        <f t="shared" si="45"/>
        <v>93</v>
      </c>
    </row>
    <row r="264" spans="1:24" ht="15.95" customHeight="1">
      <c r="A264" s="279"/>
      <c r="B264" s="277"/>
      <c r="C264" s="103" t="s">
        <v>1141</v>
      </c>
      <c r="D264" s="105" t="s">
        <v>389</v>
      </c>
      <c r="E264" s="160">
        <f>VLOOKUP($D264,'[7]급수계통별장래인구(출x)'!$C$5:$I$491,2,FALSE)</f>
        <v>204</v>
      </c>
      <c r="F264" s="160">
        <f>VLOOKUP($D264,'[7]급수계통별장래인구(출x)'!$C$5:$I$491,4,FALSE)</f>
        <v>206</v>
      </c>
      <c r="G264" s="160">
        <f>VLOOKUP($D264,'[7]급수계통별장래인구(출x)'!$C$5:$I$491,5,FALSE)</f>
        <v>211</v>
      </c>
      <c r="H264" s="160">
        <f>VLOOKUP($D264,'[7]급수계통별장래인구(출x)'!$C$5:$I$491,6,FALSE)</f>
        <v>215</v>
      </c>
      <c r="I264" s="160">
        <f>VLOOKUP($D264,'[7]급수계통별장래인구(출x)'!$C$5:$I$491,7,FALSE)</f>
        <v>219</v>
      </c>
      <c r="J264" s="114">
        <f>ROUND(O$5*'[7]급수계통별장래인구(출x)'!$E262,0)</f>
        <v>0</v>
      </c>
      <c r="K264" s="114">
        <f>ROUND(P$5*'[7]급수계통별장래인구(출x)'!$E262,0)</f>
        <v>5</v>
      </c>
      <c r="L264" s="114">
        <f>ROUND(Q$5*'[7]급수계통별장래인구(출x)'!$E262,0)</f>
        <v>12</v>
      </c>
      <c r="M264" s="114">
        <f>ROUND(R$5*'[7]급수계통별장래인구(출x)'!$E262,0)</f>
        <v>12</v>
      </c>
      <c r="N264" s="114">
        <f>ROUND(S$5*'[7]급수계통별장래인구(출x)'!$E262,0)</f>
        <v>12</v>
      </c>
      <c r="O264" s="114">
        <f>IF(ISERROR((VLOOKUP($D264,'2.사회적인구 행정구역별 집계'!$C$6:$M$73,7,FALSE)-VLOOKUP($D264,'2.사회적인구 행정구역별 집계'!$C$6:$M$73,2,FALSE))),0,(VLOOKUP($D264,'2.사회적인구 행정구역별 집계'!$C$6:$M$73,7,FALSE)-VLOOKUP($D264,'2.사회적인구 행정구역별 집계'!$C$6:$M$73,2,FALSE)))</f>
        <v>0</v>
      </c>
      <c r="P264" s="114">
        <f>IF(ISERROR(VLOOKUP($D264,'2.사회적인구 행정구역별 집계'!$C$6:$M$73,2,FALSE)),0,(VLOOKUP($D264,'2.사회적인구 행정구역별 집계'!$C$6:$M$73,8,FALSE)-VLOOKUP($D264,'2.사회적인구 행정구역별 집계'!$C$6:$M$73,3,FALSE)))</f>
        <v>0</v>
      </c>
      <c r="Q264" s="114">
        <f>IF(ISERROR(VLOOKUP($D264,'2.사회적인구 행정구역별 집계'!$C$6:$M$73,2,FALSE)),0,(VLOOKUP($D264,'2.사회적인구 행정구역별 집계'!$C$6:$M$73,9,FALSE)-VLOOKUP($D264,'2.사회적인구 행정구역별 집계'!$C$6:$M$73,4,FALSE)))</f>
        <v>0</v>
      </c>
      <c r="R264" s="114">
        <f>IF(ISERROR(VLOOKUP($D264,'2.사회적인구 행정구역별 집계'!$C$6:$M$73,2,FALSE)),0,(VLOOKUP($D264,'2.사회적인구 행정구역별 집계'!$C$6:$M$73,10,FALSE)-VLOOKUP($D264,'2.사회적인구 행정구역별 집계'!$C$6:$M$73,5,FALSE)))</f>
        <v>0</v>
      </c>
      <c r="S264" s="114">
        <f>IF(ISERROR(VLOOKUP($D264,'2.사회적인구 행정구역별 집계'!$C$6:$M$73,2,FALSE)),0,(VLOOKUP($D264,'2.사회적인구 행정구역별 집계'!$C$6:$M$73,11,FALSE)-VLOOKUP($D264,'2.사회적인구 행정구역별 집계'!$C$6:$M$73,6,FALSE)))</f>
        <v>0</v>
      </c>
      <c r="T264" s="160">
        <f t="shared" si="41"/>
        <v>204</v>
      </c>
      <c r="U264" s="160">
        <f t="shared" si="42"/>
        <v>201</v>
      </c>
      <c r="V264" s="160">
        <f t="shared" si="43"/>
        <v>199</v>
      </c>
      <c r="W264" s="160">
        <f t="shared" si="44"/>
        <v>203</v>
      </c>
      <c r="X264" s="160">
        <f t="shared" si="45"/>
        <v>207</v>
      </c>
    </row>
    <row r="265" spans="1:24" ht="15.95" customHeight="1">
      <c r="A265" s="279"/>
      <c r="B265" s="277"/>
      <c r="C265" s="103" t="s">
        <v>1141</v>
      </c>
      <c r="D265" s="105" t="s">
        <v>390</v>
      </c>
      <c r="E265" s="160">
        <f>VLOOKUP($D265,'[7]급수계통별장래인구(출x)'!$C$5:$I$491,2,FALSE)</f>
        <v>103</v>
      </c>
      <c r="F265" s="160">
        <f>VLOOKUP($D265,'[7]급수계통별장래인구(출x)'!$C$5:$I$491,4,FALSE)</f>
        <v>104</v>
      </c>
      <c r="G265" s="160">
        <f>VLOOKUP($D265,'[7]급수계통별장래인구(출x)'!$C$5:$I$491,5,FALSE)</f>
        <v>106</v>
      </c>
      <c r="H265" s="160">
        <f>VLOOKUP($D265,'[7]급수계통별장래인구(출x)'!$C$5:$I$491,6,FALSE)</f>
        <v>109</v>
      </c>
      <c r="I265" s="160">
        <f>VLOOKUP($D265,'[7]급수계통별장래인구(출x)'!$C$5:$I$491,7,FALSE)</f>
        <v>111</v>
      </c>
      <c r="J265" s="114">
        <f>ROUND(O$5*'[7]급수계통별장래인구(출x)'!$E263,0)</f>
        <v>0</v>
      </c>
      <c r="K265" s="114">
        <f>ROUND(P$5*'[7]급수계통별장래인구(출x)'!$E263,0)</f>
        <v>3</v>
      </c>
      <c r="L265" s="114">
        <f>ROUND(Q$5*'[7]급수계통별장래인구(출x)'!$E263,0)</f>
        <v>6</v>
      </c>
      <c r="M265" s="114">
        <f>ROUND(R$5*'[7]급수계통별장래인구(출x)'!$E263,0)</f>
        <v>6</v>
      </c>
      <c r="N265" s="114">
        <f>ROUND(S$5*'[7]급수계통별장래인구(출x)'!$E263,0)</f>
        <v>6</v>
      </c>
      <c r="O265" s="114">
        <f>IF(ISERROR((VLOOKUP($D265,'2.사회적인구 행정구역별 집계'!$C$6:$M$73,7,FALSE)-VLOOKUP($D265,'2.사회적인구 행정구역별 집계'!$C$6:$M$73,2,FALSE))),0,(VLOOKUP($D265,'2.사회적인구 행정구역별 집계'!$C$6:$M$73,7,FALSE)-VLOOKUP($D265,'2.사회적인구 행정구역별 집계'!$C$6:$M$73,2,FALSE)))</f>
        <v>0</v>
      </c>
      <c r="P265" s="114">
        <f>IF(ISERROR(VLOOKUP($D265,'2.사회적인구 행정구역별 집계'!$C$6:$M$73,2,FALSE)),0,(VLOOKUP($D265,'2.사회적인구 행정구역별 집계'!$C$6:$M$73,8,FALSE)-VLOOKUP($D265,'2.사회적인구 행정구역별 집계'!$C$6:$M$73,3,FALSE)))</f>
        <v>0</v>
      </c>
      <c r="Q265" s="114">
        <f>IF(ISERROR(VLOOKUP($D265,'2.사회적인구 행정구역별 집계'!$C$6:$M$73,2,FALSE)),0,(VLOOKUP($D265,'2.사회적인구 행정구역별 집계'!$C$6:$M$73,9,FALSE)-VLOOKUP($D265,'2.사회적인구 행정구역별 집계'!$C$6:$M$73,4,FALSE)))</f>
        <v>0</v>
      </c>
      <c r="R265" s="114">
        <f>IF(ISERROR(VLOOKUP($D265,'2.사회적인구 행정구역별 집계'!$C$6:$M$73,2,FALSE)),0,(VLOOKUP($D265,'2.사회적인구 행정구역별 집계'!$C$6:$M$73,10,FALSE)-VLOOKUP($D265,'2.사회적인구 행정구역별 집계'!$C$6:$M$73,5,FALSE)))</f>
        <v>0</v>
      </c>
      <c r="S265" s="114">
        <f>IF(ISERROR(VLOOKUP($D265,'2.사회적인구 행정구역별 집계'!$C$6:$M$73,2,FALSE)),0,(VLOOKUP($D265,'2.사회적인구 행정구역별 집계'!$C$6:$M$73,11,FALSE)-VLOOKUP($D265,'2.사회적인구 행정구역별 집계'!$C$6:$M$73,6,FALSE)))</f>
        <v>0</v>
      </c>
      <c r="T265" s="160">
        <f t="shared" si="41"/>
        <v>103</v>
      </c>
      <c r="U265" s="160">
        <f t="shared" si="42"/>
        <v>101</v>
      </c>
      <c r="V265" s="160">
        <f t="shared" si="43"/>
        <v>100</v>
      </c>
      <c r="W265" s="160">
        <f t="shared" si="44"/>
        <v>103</v>
      </c>
      <c r="X265" s="160">
        <f t="shared" si="45"/>
        <v>105</v>
      </c>
    </row>
    <row r="266" spans="1:24" ht="15.95" customHeight="1">
      <c r="A266" s="279"/>
      <c r="B266" s="277"/>
      <c r="C266" s="103" t="s">
        <v>1141</v>
      </c>
      <c r="D266" s="105" t="s">
        <v>391</v>
      </c>
      <c r="E266" s="160">
        <f>VLOOKUP($D266,'[7]급수계통별장래인구(출x)'!$C$5:$I$491,2,FALSE)</f>
        <v>146</v>
      </c>
      <c r="F266" s="160">
        <f>VLOOKUP($D266,'[7]급수계통별장래인구(출x)'!$C$5:$I$491,4,FALSE)</f>
        <v>148</v>
      </c>
      <c r="G266" s="160">
        <f>VLOOKUP($D266,'[7]급수계통별장래인구(출x)'!$C$5:$I$491,5,FALSE)</f>
        <v>151</v>
      </c>
      <c r="H266" s="160">
        <f>VLOOKUP($D266,'[7]급수계통별장래인구(출x)'!$C$5:$I$491,6,FALSE)</f>
        <v>154</v>
      </c>
      <c r="I266" s="160">
        <f>VLOOKUP($D266,'[7]급수계통별장래인구(출x)'!$C$5:$I$491,7,FALSE)</f>
        <v>157</v>
      </c>
      <c r="J266" s="114">
        <f>ROUND(O$5*'[7]급수계통별장래인구(출x)'!$E264,0)</f>
        <v>0</v>
      </c>
      <c r="K266" s="114">
        <f>ROUND(P$5*'[7]급수계통별장래인구(출x)'!$E264,0)</f>
        <v>4</v>
      </c>
      <c r="L266" s="114">
        <f>ROUND(Q$5*'[7]급수계통별장래인구(출x)'!$E264,0)</f>
        <v>8</v>
      </c>
      <c r="M266" s="114">
        <f>ROUND(R$5*'[7]급수계통별장래인구(출x)'!$E264,0)</f>
        <v>8</v>
      </c>
      <c r="N266" s="114">
        <f>ROUND(S$5*'[7]급수계통별장래인구(출x)'!$E264,0)</f>
        <v>8</v>
      </c>
      <c r="O266" s="114">
        <f>IF(ISERROR((VLOOKUP($D266,'2.사회적인구 행정구역별 집계'!$C$6:$M$73,7,FALSE)-VLOOKUP($D266,'2.사회적인구 행정구역별 집계'!$C$6:$M$73,2,FALSE))),0,(VLOOKUP($D266,'2.사회적인구 행정구역별 집계'!$C$6:$M$73,7,FALSE)-VLOOKUP($D266,'2.사회적인구 행정구역별 집계'!$C$6:$M$73,2,FALSE)))</f>
        <v>0</v>
      </c>
      <c r="P266" s="114">
        <f>IF(ISERROR(VLOOKUP($D266,'2.사회적인구 행정구역별 집계'!$C$6:$M$73,2,FALSE)),0,(VLOOKUP($D266,'2.사회적인구 행정구역별 집계'!$C$6:$M$73,8,FALSE)-VLOOKUP($D266,'2.사회적인구 행정구역별 집계'!$C$6:$M$73,3,FALSE)))</f>
        <v>0</v>
      </c>
      <c r="Q266" s="114">
        <f>IF(ISERROR(VLOOKUP($D266,'2.사회적인구 행정구역별 집계'!$C$6:$M$73,2,FALSE)),0,(VLOOKUP($D266,'2.사회적인구 행정구역별 집계'!$C$6:$M$73,9,FALSE)-VLOOKUP($D266,'2.사회적인구 행정구역별 집계'!$C$6:$M$73,4,FALSE)))</f>
        <v>0</v>
      </c>
      <c r="R266" s="114">
        <f>IF(ISERROR(VLOOKUP($D266,'2.사회적인구 행정구역별 집계'!$C$6:$M$73,2,FALSE)),0,(VLOOKUP($D266,'2.사회적인구 행정구역별 집계'!$C$6:$M$73,10,FALSE)-VLOOKUP($D266,'2.사회적인구 행정구역별 집계'!$C$6:$M$73,5,FALSE)))</f>
        <v>0</v>
      </c>
      <c r="S266" s="114">
        <f>IF(ISERROR(VLOOKUP($D266,'2.사회적인구 행정구역별 집계'!$C$6:$M$73,2,FALSE)),0,(VLOOKUP($D266,'2.사회적인구 행정구역별 집계'!$C$6:$M$73,11,FALSE)-VLOOKUP($D266,'2.사회적인구 행정구역별 집계'!$C$6:$M$73,6,FALSE)))</f>
        <v>0</v>
      </c>
      <c r="T266" s="160">
        <f t="shared" si="41"/>
        <v>146</v>
      </c>
      <c r="U266" s="160">
        <f t="shared" si="42"/>
        <v>144</v>
      </c>
      <c r="V266" s="160">
        <f t="shared" si="43"/>
        <v>143</v>
      </c>
      <c r="W266" s="160">
        <f t="shared" si="44"/>
        <v>146</v>
      </c>
      <c r="X266" s="160">
        <f t="shared" si="45"/>
        <v>149</v>
      </c>
    </row>
    <row r="267" spans="1:24" ht="15.95" customHeight="1">
      <c r="A267" s="279"/>
      <c r="B267" s="277"/>
      <c r="C267" s="103" t="s">
        <v>1142</v>
      </c>
      <c r="D267" s="105" t="s">
        <v>392</v>
      </c>
      <c r="E267" s="160">
        <f>VLOOKUP($D267,'[7]급수계통별장래인구(출x)'!$C$5:$I$491,2,FALSE)</f>
        <v>59</v>
      </c>
      <c r="F267" s="160">
        <f>VLOOKUP($D267,'[7]급수계통별장래인구(출x)'!$C$5:$I$491,4,FALSE)</f>
        <v>60</v>
      </c>
      <c r="G267" s="160">
        <f>VLOOKUP($D267,'[7]급수계통별장래인구(출x)'!$C$5:$I$491,5,FALSE)</f>
        <v>61</v>
      </c>
      <c r="H267" s="160">
        <f>VLOOKUP($D267,'[7]급수계통별장래인구(출x)'!$C$5:$I$491,6,FALSE)</f>
        <v>62</v>
      </c>
      <c r="I267" s="160">
        <f>VLOOKUP($D267,'[7]급수계통별장래인구(출x)'!$C$5:$I$491,7,FALSE)</f>
        <v>63</v>
      </c>
      <c r="J267" s="114">
        <f>ROUND(O$5*'[7]급수계통별장래인구(출x)'!$E265,0)</f>
        <v>0</v>
      </c>
      <c r="K267" s="114">
        <f>ROUND(P$5*'[7]급수계통별장래인구(출x)'!$E265,0)</f>
        <v>2</v>
      </c>
      <c r="L267" s="114">
        <f>ROUND(Q$5*'[7]급수계통별장래인구(출x)'!$E265,0)</f>
        <v>3</v>
      </c>
      <c r="M267" s="114">
        <f>ROUND(R$5*'[7]급수계통별장래인구(출x)'!$E265,0)</f>
        <v>3</v>
      </c>
      <c r="N267" s="114">
        <f>ROUND(S$5*'[7]급수계통별장래인구(출x)'!$E265,0)</f>
        <v>3</v>
      </c>
      <c r="O267" s="114">
        <f>IF(ISERROR((VLOOKUP($D267,'2.사회적인구 행정구역별 집계'!$C$6:$M$73,7,FALSE)-VLOOKUP($D267,'2.사회적인구 행정구역별 집계'!$C$6:$M$73,2,FALSE))),0,(VLOOKUP($D267,'2.사회적인구 행정구역별 집계'!$C$6:$M$73,7,FALSE)-VLOOKUP($D267,'2.사회적인구 행정구역별 집계'!$C$6:$M$73,2,FALSE)))</f>
        <v>0</v>
      </c>
      <c r="P267" s="114">
        <f>IF(ISERROR(VLOOKUP($D267,'2.사회적인구 행정구역별 집계'!$C$6:$M$73,2,FALSE)),0,(VLOOKUP($D267,'2.사회적인구 행정구역별 집계'!$C$6:$M$73,8,FALSE)-VLOOKUP($D267,'2.사회적인구 행정구역별 집계'!$C$6:$M$73,3,FALSE)))</f>
        <v>0</v>
      </c>
      <c r="Q267" s="114">
        <f>IF(ISERROR(VLOOKUP($D267,'2.사회적인구 행정구역별 집계'!$C$6:$M$73,2,FALSE)),0,(VLOOKUP($D267,'2.사회적인구 행정구역별 집계'!$C$6:$M$73,9,FALSE)-VLOOKUP($D267,'2.사회적인구 행정구역별 집계'!$C$6:$M$73,4,FALSE)))</f>
        <v>0</v>
      </c>
      <c r="R267" s="114">
        <f>IF(ISERROR(VLOOKUP($D267,'2.사회적인구 행정구역별 집계'!$C$6:$M$73,2,FALSE)),0,(VLOOKUP($D267,'2.사회적인구 행정구역별 집계'!$C$6:$M$73,10,FALSE)-VLOOKUP($D267,'2.사회적인구 행정구역별 집계'!$C$6:$M$73,5,FALSE)))</f>
        <v>0</v>
      </c>
      <c r="S267" s="114">
        <f>IF(ISERROR(VLOOKUP($D267,'2.사회적인구 행정구역별 집계'!$C$6:$M$73,2,FALSE)),0,(VLOOKUP($D267,'2.사회적인구 행정구역별 집계'!$C$6:$M$73,11,FALSE)-VLOOKUP($D267,'2.사회적인구 행정구역별 집계'!$C$6:$M$73,6,FALSE)))</f>
        <v>0</v>
      </c>
      <c r="T267" s="160">
        <f t="shared" si="41"/>
        <v>59</v>
      </c>
      <c r="U267" s="160">
        <f t="shared" si="42"/>
        <v>58</v>
      </c>
      <c r="V267" s="160">
        <f t="shared" si="43"/>
        <v>58</v>
      </c>
      <c r="W267" s="160">
        <f t="shared" si="44"/>
        <v>59</v>
      </c>
      <c r="X267" s="160">
        <f t="shared" si="45"/>
        <v>60</v>
      </c>
    </row>
    <row r="268" spans="1:24" ht="15.95" customHeight="1">
      <c r="A268" s="279"/>
      <c r="B268" s="277"/>
      <c r="C268" s="103" t="s">
        <v>1142</v>
      </c>
      <c r="D268" s="105" t="s">
        <v>393</v>
      </c>
      <c r="E268" s="160">
        <f>VLOOKUP($D268,'[7]급수계통별장래인구(출x)'!$C$5:$I$491,2,FALSE)</f>
        <v>83</v>
      </c>
      <c r="F268" s="160">
        <f>VLOOKUP($D268,'[7]급수계통별장래인구(출x)'!$C$5:$I$491,4,FALSE)</f>
        <v>84</v>
      </c>
      <c r="G268" s="160">
        <f>VLOOKUP($D268,'[7]급수계통별장래인구(출x)'!$C$5:$I$491,5,FALSE)</f>
        <v>86</v>
      </c>
      <c r="H268" s="160">
        <f>VLOOKUP($D268,'[7]급수계통별장래인구(출x)'!$C$5:$I$491,6,FALSE)</f>
        <v>88</v>
      </c>
      <c r="I268" s="160">
        <f>VLOOKUP($D268,'[7]급수계통별장래인구(출x)'!$C$5:$I$491,7,FALSE)</f>
        <v>89</v>
      </c>
      <c r="J268" s="114">
        <f>ROUND(O$5*'[7]급수계통별장래인구(출x)'!$E266,0)</f>
        <v>0</v>
      </c>
      <c r="K268" s="114">
        <f>ROUND(P$5*'[7]급수계통별장래인구(출x)'!$E266,0)</f>
        <v>2</v>
      </c>
      <c r="L268" s="114">
        <f>ROUND(Q$5*'[7]급수계통별장래인구(출x)'!$E266,0)</f>
        <v>5</v>
      </c>
      <c r="M268" s="114">
        <f>ROUND(R$5*'[7]급수계통별장래인구(출x)'!$E266,0)</f>
        <v>5</v>
      </c>
      <c r="N268" s="114">
        <f>ROUND(S$5*'[7]급수계통별장래인구(출x)'!$E266,0)</f>
        <v>5</v>
      </c>
      <c r="O268" s="114">
        <f>IF(ISERROR((VLOOKUP($D268,'2.사회적인구 행정구역별 집계'!$C$6:$M$73,7,FALSE)-VLOOKUP($D268,'2.사회적인구 행정구역별 집계'!$C$6:$M$73,2,FALSE))),0,(VLOOKUP($D268,'2.사회적인구 행정구역별 집계'!$C$6:$M$73,7,FALSE)-VLOOKUP($D268,'2.사회적인구 행정구역별 집계'!$C$6:$M$73,2,FALSE)))</f>
        <v>0</v>
      </c>
      <c r="P268" s="114">
        <f>IF(ISERROR(VLOOKUP($D268,'2.사회적인구 행정구역별 집계'!$C$6:$M$73,2,FALSE)),0,(VLOOKUP($D268,'2.사회적인구 행정구역별 집계'!$C$6:$M$73,8,FALSE)-VLOOKUP($D268,'2.사회적인구 행정구역별 집계'!$C$6:$M$73,3,FALSE)))</f>
        <v>0</v>
      </c>
      <c r="Q268" s="114">
        <f>IF(ISERROR(VLOOKUP($D268,'2.사회적인구 행정구역별 집계'!$C$6:$M$73,2,FALSE)),0,(VLOOKUP($D268,'2.사회적인구 행정구역별 집계'!$C$6:$M$73,9,FALSE)-VLOOKUP($D268,'2.사회적인구 행정구역별 집계'!$C$6:$M$73,4,FALSE)))</f>
        <v>0</v>
      </c>
      <c r="R268" s="114">
        <f>IF(ISERROR(VLOOKUP($D268,'2.사회적인구 행정구역별 집계'!$C$6:$M$73,2,FALSE)),0,(VLOOKUP($D268,'2.사회적인구 행정구역별 집계'!$C$6:$M$73,10,FALSE)-VLOOKUP($D268,'2.사회적인구 행정구역별 집계'!$C$6:$M$73,5,FALSE)))</f>
        <v>0</v>
      </c>
      <c r="S268" s="114">
        <f>IF(ISERROR(VLOOKUP($D268,'2.사회적인구 행정구역별 집계'!$C$6:$M$73,2,FALSE)),0,(VLOOKUP($D268,'2.사회적인구 행정구역별 집계'!$C$6:$M$73,11,FALSE)-VLOOKUP($D268,'2.사회적인구 행정구역별 집계'!$C$6:$M$73,6,FALSE)))</f>
        <v>0</v>
      </c>
      <c r="T268" s="160">
        <f t="shared" si="41"/>
        <v>83</v>
      </c>
      <c r="U268" s="160">
        <f t="shared" si="42"/>
        <v>82</v>
      </c>
      <c r="V268" s="160">
        <f t="shared" si="43"/>
        <v>81</v>
      </c>
      <c r="W268" s="160">
        <f t="shared" si="44"/>
        <v>83</v>
      </c>
      <c r="X268" s="160">
        <f t="shared" si="45"/>
        <v>84</v>
      </c>
    </row>
    <row r="269" spans="1:24" ht="15.95" customHeight="1">
      <c r="A269" s="279"/>
      <c r="B269" s="277"/>
      <c r="C269" s="103" t="s">
        <v>1142</v>
      </c>
      <c r="D269" s="105" t="s">
        <v>394</v>
      </c>
      <c r="E269" s="160">
        <f>VLOOKUP($D269,'[7]급수계통별장래인구(출x)'!$C$5:$I$491,2,FALSE)</f>
        <v>194</v>
      </c>
      <c r="F269" s="160">
        <f>VLOOKUP($D269,'[7]급수계통별장래인구(출x)'!$C$5:$I$491,4,FALSE)</f>
        <v>196</v>
      </c>
      <c r="G269" s="160">
        <f>VLOOKUP($D269,'[7]급수계통별장래인구(출x)'!$C$5:$I$491,5,FALSE)</f>
        <v>200</v>
      </c>
      <c r="H269" s="160">
        <f>VLOOKUP($D269,'[7]급수계통별장래인구(출x)'!$C$5:$I$491,6,FALSE)</f>
        <v>205</v>
      </c>
      <c r="I269" s="160">
        <f>VLOOKUP($D269,'[7]급수계통별장래인구(출x)'!$C$5:$I$491,7,FALSE)</f>
        <v>208</v>
      </c>
      <c r="J269" s="114">
        <f>ROUND(O$5*'[7]급수계통별장래인구(출x)'!$E267,0)</f>
        <v>0</v>
      </c>
      <c r="K269" s="114">
        <f>ROUND(P$5*'[7]급수계통별장래인구(출x)'!$E267,0)</f>
        <v>5</v>
      </c>
      <c r="L269" s="114">
        <f>ROUND(Q$5*'[7]급수계통별장래인구(출x)'!$E267,0)</f>
        <v>11</v>
      </c>
      <c r="M269" s="114">
        <f>ROUND(R$5*'[7]급수계통별장래인구(출x)'!$E267,0)</f>
        <v>11</v>
      </c>
      <c r="N269" s="114">
        <f>ROUND(S$5*'[7]급수계통별장래인구(출x)'!$E267,0)</f>
        <v>11</v>
      </c>
      <c r="O269" s="114">
        <f>IF(ISERROR((VLOOKUP($D269,'2.사회적인구 행정구역별 집계'!$C$6:$M$73,7,FALSE)-VLOOKUP($D269,'2.사회적인구 행정구역별 집계'!$C$6:$M$73,2,FALSE))),0,(VLOOKUP($D269,'2.사회적인구 행정구역별 집계'!$C$6:$M$73,7,FALSE)-VLOOKUP($D269,'2.사회적인구 행정구역별 집계'!$C$6:$M$73,2,FALSE)))</f>
        <v>0</v>
      </c>
      <c r="P269" s="114">
        <f>IF(ISERROR(VLOOKUP($D269,'2.사회적인구 행정구역별 집계'!$C$6:$M$73,2,FALSE)),0,(VLOOKUP($D269,'2.사회적인구 행정구역별 집계'!$C$6:$M$73,8,FALSE)-VLOOKUP($D269,'2.사회적인구 행정구역별 집계'!$C$6:$M$73,3,FALSE)))</f>
        <v>0</v>
      </c>
      <c r="Q269" s="114">
        <f>IF(ISERROR(VLOOKUP($D269,'2.사회적인구 행정구역별 집계'!$C$6:$M$73,2,FALSE)),0,(VLOOKUP($D269,'2.사회적인구 행정구역별 집계'!$C$6:$M$73,9,FALSE)-VLOOKUP($D269,'2.사회적인구 행정구역별 집계'!$C$6:$M$73,4,FALSE)))</f>
        <v>0</v>
      </c>
      <c r="R269" s="114">
        <f>IF(ISERROR(VLOOKUP($D269,'2.사회적인구 행정구역별 집계'!$C$6:$M$73,2,FALSE)),0,(VLOOKUP($D269,'2.사회적인구 행정구역별 집계'!$C$6:$M$73,10,FALSE)-VLOOKUP($D269,'2.사회적인구 행정구역별 집계'!$C$6:$M$73,5,FALSE)))</f>
        <v>0</v>
      </c>
      <c r="S269" s="114">
        <f>IF(ISERROR(VLOOKUP($D269,'2.사회적인구 행정구역별 집계'!$C$6:$M$73,2,FALSE)),0,(VLOOKUP($D269,'2.사회적인구 행정구역별 집계'!$C$6:$M$73,11,FALSE)-VLOOKUP($D269,'2.사회적인구 행정구역별 집계'!$C$6:$M$73,6,FALSE)))</f>
        <v>0</v>
      </c>
      <c r="T269" s="160">
        <f t="shared" si="41"/>
        <v>194</v>
      </c>
      <c r="U269" s="160">
        <f t="shared" si="42"/>
        <v>191</v>
      </c>
      <c r="V269" s="160">
        <f t="shared" si="43"/>
        <v>189</v>
      </c>
      <c r="W269" s="160">
        <f t="shared" si="44"/>
        <v>194</v>
      </c>
      <c r="X269" s="160">
        <f t="shared" si="45"/>
        <v>197</v>
      </c>
    </row>
    <row r="270" spans="1:24" ht="15.95" customHeight="1">
      <c r="A270" s="279"/>
      <c r="B270" s="277"/>
      <c r="C270" s="103" t="s">
        <v>1142</v>
      </c>
      <c r="D270" s="105" t="s">
        <v>395</v>
      </c>
      <c r="E270" s="160">
        <f>VLOOKUP($D270,'[7]급수계통별장래인구(출x)'!$C$5:$I$491,2,FALSE)</f>
        <v>159</v>
      </c>
      <c r="F270" s="160">
        <f>VLOOKUP($D270,'[7]급수계통별장래인구(출x)'!$C$5:$I$491,4,FALSE)</f>
        <v>161</v>
      </c>
      <c r="G270" s="160">
        <f>VLOOKUP($D270,'[7]급수계통별장래인구(출x)'!$C$5:$I$491,5,FALSE)</f>
        <v>164</v>
      </c>
      <c r="H270" s="160">
        <f>VLOOKUP($D270,'[7]급수계통별장래인구(출x)'!$C$5:$I$491,6,FALSE)</f>
        <v>168</v>
      </c>
      <c r="I270" s="160">
        <f>VLOOKUP($D270,'[7]급수계통별장래인구(출x)'!$C$5:$I$491,7,FALSE)</f>
        <v>171</v>
      </c>
      <c r="J270" s="114">
        <f>ROUND(O$5*'[7]급수계통별장래인구(출x)'!$E268,0)</f>
        <v>0</v>
      </c>
      <c r="K270" s="114">
        <f>ROUND(P$5*'[7]급수계통별장래인구(출x)'!$E268,0)</f>
        <v>4</v>
      </c>
      <c r="L270" s="114">
        <f>ROUND(Q$5*'[7]급수계통별장래인구(출x)'!$E268,0)</f>
        <v>9</v>
      </c>
      <c r="M270" s="114">
        <f>ROUND(R$5*'[7]급수계통별장래인구(출x)'!$E268,0)</f>
        <v>9</v>
      </c>
      <c r="N270" s="114">
        <f>ROUND(S$5*'[7]급수계통별장래인구(출x)'!$E268,0)</f>
        <v>9</v>
      </c>
      <c r="O270" s="114">
        <f>IF(ISERROR((VLOOKUP($D270,'2.사회적인구 행정구역별 집계'!$C$6:$M$73,7,FALSE)-VLOOKUP($D270,'2.사회적인구 행정구역별 집계'!$C$6:$M$73,2,FALSE))),0,(VLOOKUP($D270,'2.사회적인구 행정구역별 집계'!$C$6:$M$73,7,FALSE)-VLOOKUP($D270,'2.사회적인구 행정구역별 집계'!$C$6:$M$73,2,FALSE)))</f>
        <v>0</v>
      </c>
      <c r="P270" s="114">
        <f>IF(ISERROR(VLOOKUP($D270,'2.사회적인구 행정구역별 집계'!$C$6:$M$73,2,FALSE)),0,(VLOOKUP($D270,'2.사회적인구 행정구역별 집계'!$C$6:$M$73,8,FALSE)-VLOOKUP($D270,'2.사회적인구 행정구역별 집계'!$C$6:$M$73,3,FALSE)))</f>
        <v>0</v>
      </c>
      <c r="Q270" s="114">
        <f>IF(ISERROR(VLOOKUP($D270,'2.사회적인구 행정구역별 집계'!$C$6:$M$73,2,FALSE)),0,(VLOOKUP($D270,'2.사회적인구 행정구역별 집계'!$C$6:$M$73,9,FALSE)-VLOOKUP($D270,'2.사회적인구 행정구역별 집계'!$C$6:$M$73,4,FALSE)))</f>
        <v>0</v>
      </c>
      <c r="R270" s="114">
        <f>IF(ISERROR(VLOOKUP($D270,'2.사회적인구 행정구역별 집계'!$C$6:$M$73,2,FALSE)),0,(VLOOKUP($D270,'2.사회적인구 행정구역별 집계'!$C$6:$M$73,10,FALSE)-VLOOKUP($D270,'2.사회적인구 행정구역별 집계'!$C$6:$M$73,5,FALSE)))</f>
        <v>0</v>
      </c>
      <c r="S270" s="114">
        <f>IF(ISERROR(VLOOKUP($D270,'2.사회적인구 행정구역별 집계'!$C$6:$M$73,2,FALSE)),0,(VLOOKUP($D270,'2.사회적인구 행정구역별 집계'!$C$6:$M$73,11,FALSE)-VLOOKUP($D270,'2.사회적인구 행정구역별 집계'!$C$6:$M$73,6,FALSE)))</f>
        <v>0</v>
      </c>
      <c r="T270" s="160">
        <f t="shared" si="41"/>
        <v>159</v>
      </c>
      <c r="U270" s="160">
        <f t="shared" si="42"/>
        <v>157</v>
      </c>
      <c r="V270" s="160">
        <f t="shared" si="43"/>
        <v>155</v>
      </c>
      <c r="W270" s="160">
        <f t="shared" si="44"/>
        <v>159</v>
      </c>
      <c r="X270" s="160">
        <f t="shared" si="45"/>
        <v>162</v>
      </c>
    </row>
    <row r="271" spans="1:24" ht="15.95" customHeight="1">
      <c r="A271" s="279"/>
      <c r="B271" s="277"/>
      <c r="C271" s="103" t="s">
        <v>1143</v>
      </c>
      <c r="D271" s="105" t="s">
        <v>396</v>
      </c>
      <c r="E271" s="160">
        <f>VLOOKUP($D271,'[7]급수계통별장래인구(출x)'!$C$5:$I$491,2,FALSE)</f>
        <v>109</v>
      </c>
      <c r="F271" s="160">
        <f>VLOOKUP($D271,'[7]급수계통별장래인구(출x)'!$C$5:$I$491,4,FALSE)</f>
        <v>110</v>
      </c>
      <c r="G271" s="160">
        <f>VLOOKUP($D271,'[7]급수계통별장래인구(출x)'!$C$5:$I$491,5,FALSE)</f>
        <v>113</v>
      </c>
      <c r="H271" s="160">
        <f>VLOOKUP($D271,'[7]급수계통별장래인구(출x)'!$C$5:$I$491,6,FALSE)</f>
        <v>115</v>
      </c>
      <c r="I271" s="160">
        <f>VLOOKUP($D271,'[7]급수계통별장래인구(출x)'!$C$5:$I$491,7,FALSE)</f>
        <v>117</v>
      </c>
      <c r="J271" s="114">
        <f>ROUND(O$5*'[7]급수계통별장래인구(출x)'!$E269,0)</f>
        <v>0</v>
      </c>
      <c r="K271" s="114">
        <f>ROUND(P$5*'[7]급수계통별장래인구(출x)'!$E269,0)</f>
        <v>3</v>
      </c>
      <c r="L271" s="114">
        <f>ROUND(Q$5*'[7]급수계통별장래인구(출x)'!$E269,0)</f>
        <v>6</v>
      </c>
      <c r="M271" s="114">
        <f>ROUND(R$5*'[7]급수계통별장래인구(출x)'!$E269,0)</f>
        <v>6</v>
      </c>
      <c r="N271" s="114">
        <f>ROUND(S$5*'[7]급수계통별장래인구(출x)'!$E269,0)</f>
        <v>6</v>
      </c>
      <c r="O271" s="114">
        <f>IF(ISERROR((VLOOKUP($D271,'2.사회적인구 행정구역별 집계'!$C$6:$M$73,7,FALSE)-VLOOKUP($D271,'2.사회적인구 행정구역별 집계'!$C$6:$M$73,2,FALSE))),0,(VLOOKUP($D271,'2.사회적인구 행정구역별 집계'!$C$6:$M$73,7,FALSE)-VLOOKUP($D271,'2.사회적인구 행정구역별 집계'!$C$6:$M$73,2,FALSE)))</f>
        <v>0</v>
      </c>
      <c r="P271" s="114">
        <f>IF(ISERROR(VLOOKUP($D271,'2.사회적인구 행정구역별 집계'!$C$6:$M$73,2,FALSE)),0,(VLOOKUP($D271,'2.사회적인구 행정구역별 집계'!$C$6:$M$73,8,FALSE)-VLOOKUP($D271,'2.사회적인구 행정구역별 집계'!$C$6:$M$73,3,FALSE)))</f>
        <v>0</v>
      </c>
      <c r="Q271" s="114">
        <f>IF(ISERROR(VLOOKUP($D271,'2.사회적인구 행정구역별 집계'!$C$6:$M$73,2,FALSE)),0,(VLOOKUP($D271,'2.사회적인구 행정구역별 집계'!$C$6:$M$73,9,FALSE)-VLOOKUP($D271,'2.사회적인구 행정구역별 집계'!$C$6:$M$73,4,FALSE)))</f>
        <v>0</v>
      </c>
      <c r="R271" s="114">
        <f>IF(ISERROR(VLOOKUP($D271,'2.사회적인구 행정구역별 집계'!$C$6:$M$73,2,FALSE)),0,(VLOOKUP($D271,'2.사회적인구 행정구역별 집계'!$C$6:$M$73,10,FALSE)-VLOOKUP($D271,'2.사회적인구 행정구역별 집계'!$C$6:$M$73,5,FALSE)))</f>
        <v>0</v>
      </c>
      <c r="S271" s="114">
        <f>IF(ISERROR(VLOOKUP($D271,'2.사회적인구 행정구역별 집계'!$C$6:$M$73,2,FALSE)),0,(VLOOKUP($D271,'2.사회적인구 행정구역별 집계'!$C$6:$M$73,11,FALSE)-VLOOKUP($D271,'2.사회적인구 행정구역별 집계'!$C$6:$M$73,6,FALSE)))</f>
        <v>0</v>
      </c>
      <c r="T271" s="160">
        <f t="shared" si="41"/>
        <v>109</v>
      </c>
      <c r="U271" s="160">
        <f t="shared" si="42"/>
        <v>107</v>
      </c>
      <c r="V271" s="160">
        <f t="shared" si="43"/>
        <v>107</v>
      </c>
      <c r="W271" s="160">
        <f t="shared" si="44"/>
        <v>109</v>
      </c>
      <c r="X271" s="160">
        <f t="shared" si="45"/>
        <v>111</v>
      </c>
    </row>
    <row r="272" spans="1:24" ht="15.95" customHeight="1">
      <c r="A272" s="279"/>
      <c r="B272" s="277"/>
      <c r="C272" s="103" t="s">
        <v>1143</v>
      </c>
      <c r="D272" s="105" t="s">
        <v>397</v>
      </c>
      <c r="E272" s="160">
        <f>VLOOKUP($D272,'[7]급수계통별장래인구(출x)'!$C$5:$I$491,2,FALSE)</f>
        <v>95</v>
      </c>
      <c r="F272" s="160">
        <f>VLOOKUP($D272,'[7]급수계통별장래인구(출x)'!$C$5:$I$491,4,FALSE)</f>
        <v>96</v>
      </c>
      <c r="G272" s="160">
        <f>VLOOKUP($D272,'[7]급수계통별장래인구(출x)'!$C$5:$I$491,5,FALSE)</f>
        <v>98</v>
      </c>
      <c r="H272" s="160">
        <f>VLOOKUP($D272,'[7]급수계통별장래인구(출x)'!$C$5:$I$491,6,FALSE)</f>
        <v>100</v>
      </c>
      <c r="I272" s="160">
        <f>VLOOKUP($D272,'[7]급수계통별장래인구(출x)'!$C$5:$I$491,7,FALSE)</f>
        <v>102</v>
      </c>
      <c r="J272" s="114">
        <f>ROUND(O$5*'[7]급수계통별장래인구(출x)'!$E270,0)</f>
        <v>0</v>
      </c>
      <c r="K272" s="114">
        <f>ROUND(P$5*'[7]급수계통별장래인구(출x)'!$E270,0)</f>
        <v>2</v>
      </c>
      <c r="L272" s="114">
        <f>ROUND(Q$5*'[7]급수계통별장래인구(출x)'!$E270,0)</f>
        <v>5</v>
      </c>
      <c r="M272" s="114">
        <f>ROUND(R$5*'[7]급수계통별장래인구(출x)'!$E270,0)</f>
        <v>5</v>
      </c>
      <c r="N272" s="114">
        <f>ROUND(S$5*'[7]급수계통별장래인구(출x)'!$E270,0)</f>
        <v>5</v>
      </c>
      <c r="O272" s="114">
        <f>IF(ISERROR((VLOOKUP($D272,'2.사회적인구 행정구역별 집계'!$C$6:$M$73,7,FALSE)-VLOOKUP($D272,'2.사회적인구 행정구역별 집계'!$C$6:$M$73,2,FALSE))),0,(VLOOKUP($D272,'2.사회적인구 행정구역별 집계'!$C$6:$M$73,7,FALSE)-VLOOKUP($D272,'2.사회적인구 행정구역별 집계'!$C$6:$M$73,2,FALSE)))</f>
        <v>0</v>
      </c>
      <c r="P272" s="114">
        <f>IF(ISERROR(VLOOKUP($D272,'2.사회적인구 행정구역별 집계'!$C$6:$M$73,2,FALSE)),0,(VLOOKUP($D272,'2.사회적인구 행정구역별 집계'!$C$6:$M$73,8,FALSE)-VLOOKUP($D272,'2.사회적인구 행정구역별 집계'!$C$6:$M$73,3,FALSE)))</f>
        <v>0</v>
      </c>
      <c r="Q272" s="114">
        <f>IF(ISERROR(VLOOKUP($D272,'2.사회적인구 행정구역별 집계'!$C$6:$M$73,2,FALSE)),0,(VLOOKUP($D272,'2.사회적인구 행정구역별 집계'!$C$6:$M$73,9,FALSE)-VLOOKUP($D272,'2.사회적인구 행정구역별 집계'!$C$6:$M$73,4,FALSE)))</f>
        <v>0</v>
      </c>
      <c r="R272" s="114">
        <f>IF(ISERROR(VLOOKUP($D272,'2.사회적인구 행정구역별 집계'!$C$6:$M$73,2,FALSE)),0,(VLOOKUP($D272,'2.사회적인구 행정구역별 집계'!$C$6:$M$73,10,FALSE)-VLOOKUP($D272,'2.사회적인구 행정구역별 집계'!$C$6:$M$73,5,FALSE)))</f>
        <v>0</v>
      </c>
      <c r="S272" s="114">
        <f>IF(ISERROR(VLOOKUP($D272,'2.사회적인구 행정구역별 집계'!$C$6:$M$73,2,FALSE)),0,(VLOOKUP($D272,'2.사회적인구 행정구역별 집계'!$C$6:$M$73,11,FALSE)-VLOOKUP($D272,'2.사회적인구 행정구역별 집계'!$C$6:$M$73,6,FALSE)))</f>
        <v>0</v>
      </c>
      <c r="T272" s="160">
        <f t="shared" si="41"/>
        <v>95</v>
      </c>
      <c r="U272" s="160">
        <f t="shared" si="42"/>
        <v>94</v>
      </c>
      <c r="V272" s="160">
        <f t="shared" si="43"/>
        <v>93</v>
      </c>
      <c r="W272" s="160">
        <f t="shared" si="44"/>
        <v>95</v>
      </c>
      <c r="X272" s="160">
        <f t="shared" si="45"/>
        <v>97</v>
      </c>
    </row>
    <row r="273" spans="1:24" ht="15.95" customHeight="1">
      <c r="A273" s="279"/>
      <c r="B273" s="277"/>
      <c r="C273" s="103" t="s">
        <v>1144</v>
      </c>
      <c r="D273" s="105" t="s">
        <v>398</v>
      </c>
      <c r="E273" s="160">
        <f>VLOOKUP($D273,'[7]급수계통별장래인구(출x)'!$C$5:$I$491,2,FALSE)</f>
        <v>156</v>
      </c>
      <c r="F273" s="160">
        <f>VLOOKUP($D273,'[7]급수계통별장래인구(출x)'!$C$5:$I$491,4,FALSE)</f>
        <v>158</v>
      </c>
      <c r="G273" s="160">
        <f>VLOOKUP($D273,'[7]급수계통별장래인구(출x)'!$C$5:$I$491,5,FALSE)</f>
        <v>161</v>
      </c>
      <c r="H273" s="160">
        <f>VLOOKUP($D273,'[7]급수계통별장래인구(출x)'!$C$5:$I$491,6,FALSE)</f>
        <v>165</v>
      </c>
      <c r="I273" s="160">
        <f>VLOOKUP($D273,'[7]급수계통별장래인구(출x)'!$C$5:$I$491,7,FALSE)</f>
        <v>168</v>
      </c>
      <c r="J273" s="114">
        <f>ROUND(O$5*'[7]급수계통별장래인구(출x)'!$E271,0)</f>
        <v>0</v>
      </c>
      <c r="K273" s="114">
        <f>ROUND(P$5*'[7]급수계통별장래인구(출x)'!$E271,0)</f>
        <v>4</v>
      </c>
      <c r="L273" s="114">
        <f>ROUND(Q$5*'[7]급수계통별장래인구(출x)'!$E271,0)</f>
        <v>9</v>
      </c>
      <c r="M273" s="114">
        <f>ROUND(R$5*'[7]급수계통별장래인구(출x)'!$E271,0)</f>
        <v>9</v>
      </c>
      <c r="N273" s="114">
        <f>ROUND(S$5*'[7]급수계통별장래인구(출x)'!$E271,0)</f>
        <v>9</v>
      </c>
      <c r="O273" s="114">
        <f>IF(ISERROR((VLOOKUP($D273,'2.사회적인구 행정구역별 집계'!$C$6:$M$73,7,FALSE)-VLOOKUP($D273,'2.사회적인구 행정구역별 집계'!$C$6:$M$73,2,FALSE))),0,(VLOOKUP($D273,'2.사회적인구 행정구역별 집계'!$C$6:$M$73,7,FALSE)-VLOOKUP($D273,'2.사회적인구 행정구역별 집계'!$C$6:$M$73,2,FALSE)))</f>
        <v>0</v>
      </c>
      <c r="P273" s="114">
        <f>IF(ISERROR(VLOOKUP($D273,'2.사회적인구 행정구역별 집계'!$C$6:$M$73,2,FALSE)),0,(VLOOKUP($D273,'2.사회적인구 행정구역별 집계'!$C$6:$M$73,8,FALSE)-VLOOKUP($D273,'2.사회적인구 행정구역별 집계'!$C$6:$M$73,3,FALSE)))</f>
        <v>0</v>
      </c>
      <c r="Q273" s="114">
        <f>IF(ISERROR(VLOOKUP($D273,'2.사회적인구 행정구역별 집계'!$C$6:$M$73,2,FALSE)),0,(VLOOKUP($D273,'2.사회적인구 행정구역별 집계'!$C$6:$M$73,9,FALSE)-VLOOKUP($D273,'2.사회적인구 행정구역별 집계'!$C$6:$M$73,4,FALSE)))</f>
        <v>0</v>
      </c>
      <c r="R273" s="114">
        <f>IF(ISERROR(VLOOKUP($D273,'2.사회적인구 행정구역별 집계'!$C$6:$M$73,2,FALSE)),0,(VLOOKUP($D273,'2.사회적인구 행정구역별 집계'!$C$6:$M$73,10,FALSE)-VLOOKUP($D273,'2.사회적인구 행정구역별 집계'!$C$6:$M$73,5,FALSE)))</f>
        <v>0</v>
      </c>
      <c r="S273" s="114">
        <f>IF(ISERROR(VLOOKUP($D273,'2.사회적인구 행정구역별 집계'!$C$6:$M$73,2,FALSE)),0,(VLOOKUP($D273,'2.사회적인구 행정구역별 집계'!$C$6:$M$73,11,FALSE)-VLOOKUP($D273,'2.사회적인구 행정구역별 집계'!$C$6:$M$73,6,FALSE)))</f>
        <v>0</v>
      </c>
      <c r="T273" s="160">
        <f t="shared" si="41"/>
        <v>156</v>
      </c>
      <c r="U273" s="160">
        <f t="shared" si="42"/>
        <v>154</v>
      </c>
      <c r="V273" s="160">
        <f t="shared" si="43"/>
        <v>152</v>
      </c>
      <c r="W273" s="160">
        <f t="shared" si="44"/>
        <v>156</v>
      </c>
      <c r="X273" s="160">
        <f t="shared" si="45"/>
        <v>159</v>
      </c>
    </row>
    <row r="274" spans="1:24" ht="15.95" customHeight="1">
      <c r="A274" s="279"/>
      <c r="B274" s="277"/>
      <c r="C274" s="103" t="s">
        <v>1145</v>
      </c>
      <c r="D274" s="105" t="s">
        <v>399</v>
      </c>
      <c r="E274" s="160">
        <f>VLOOKUP($D274,'[7]급수계통별장래인구(출x)'!$C$5:$I$491,2,FALSE)</f>
        <v>132</v>
      </c>
      <c r="F274" s="160">
        <f>VLOOKUP($D274,'[7]급수계통별장래인구(출x)'!$C$5:$I$491,4,FALSE)</f>
        <v>134</v>
      </c>
      <c r="G274" s="160">
        <f>VLOOKUP($D274,'[7]급수계통별장래인구(출x)'!$C$5:$I$491,5,FALSE)</f>
        <v>136</v>
      </c>
      <c r="H274" s="160">
        <f>VLOOKUP($D274,'[7]급수계통별장래인구(출x)'!$C$5:$I$491,6,FALSE)</f>
        <v>139</v>
      </c>
      <c r="I274" s="160">
        <f>VLOOKUP($D274,'[7]급수계통별장래인구(출x)'!$C$5:$I$491,7,FALSE)</f>
        <v>142</v>
      </c>
      <c r="J274" s="114">
        <f>ROUND(O$5*'[7]급수계통별장래인구(출x)'!$E272,0)</f>
        <v>0</v>
      </c>
      <c r="K274" s="114">
        <f>ROUND(P$5*'[7]급수계통별장래인구(출x)'!$E272,0)</f>
        <v>3</v>
      </c>
      <c r="L274" s="114">
        <f>ROUND(Q$5*'[7]급수계통별장래인구(출x)'!$E272,0)</f>
        <v>8</v>
      </c>
      <c r="M274" s="114">
        <f>ROUND(R$5*'[7]급수계통별장래인구(출x)'!$E272,0)</f>
        <v>8</v>
      </c>
      <c r="N274" s="114">
        <f>ROUND(S$5*'[7]급수계통별장래인구(출x)'!$E272,0)</f>
        <v>8</v>
      </c>
      <c r="O274" s="114">
        <f>IF(ISERROR((VLOOKUP($D274,'2.사회적인구 행정구역별 집계'!$C$6:$M$73,7,FALSE)-VLOOKUP($D274,'2.사회적인구 행정구역별 집계'!$C$6:$M$73,2,FALSE))),0,(VLOOKUP($D274,'2.사회적인구 행정구역별 집계'!$C$6:$M$73,7,FALSE)-VLOOKUP($D274,'2.사회적인구 행정구역별 집계'!$C$6:$M$73,2,FALSE)))</f>
        <v>0</v>
      </c>
      <c r="P274" s="114">
        <f>IF(ISERROR(VLOOKUP($D274,'2.사회적인구 행정구역별 집계'!$C$6:$M$73,2,FALSE)),0,(VLOOKUP($D274,'2.사회적인구 행정구역별 집계'!$C$6:$M$73,8,FALSE)-VLOOKUP($D274,'2.사회적인구 행정구역별 집계'!$C$6:$M$73,3,FALSE)))</f>
        <v>0</v>
      </c>
      <c r="Q274" s="114">
        <f>IF(ISERROR(VLOOKUP($D274,'2.사회적인구 행정구역별 집계'!$C$6:$M$73,2,FALSE)),0,(VLOOKUP($D274,'2.사회적인구 행정구역별 집계'!$C$6:$M$73,9,FALSE)-VLOOKUP($D274,'2.사회적인구 행정구역별 집계'!$C$6:$M$73,4,FALSE)))</f>
        <v>0</v>
      </c>
      <c r="R274" s="114">
        <f>IF(ISERROR(VLOOKUP($D274,'2.사회적인구 행정구역별 집계'!$C$6:$M$73,2,FALSE)),0,(VLOOKUP($D274,'2.사회적인구 행정구역별 집계'!$C$6:$M$73,10,FALSE)-VLOOKUP($D274,'2.사회적인구 행정구역별 집계'!$C$6:$M$73,5,FALSE)))</f>
        <v>0</v>
      </c>
      <c r="S274" s="114">
        <f>IF(ISERROR(VLOOKUP($D274,'2.사회적인구 행정구역별 집계'!$C$6:$M$73,2,FALSE)),0,(VLOOKUP($D274,'2.사회적인구 행정구역별 집계'!$C$6:$M$73,11,FALSE)-VLOOKUP($D274,'2.사회적인구 행정구역별 집계'!$C$6:$M$73,6,FALSE)))</f>
        <v>0</v>
      </c>
      <c r="T274" s="160">
        <f t="shared" si="41"/>
        <v>132</v>
      </c>
      <c r="U274" s="160">
        <f t="shared" si="42"/>
        <v>131</v>
      </c>
      <c r="V274" s="160">
        <f t="shared" si="43"/>
        <v>128</v>
      </c>
      <c r="W274" s="160">
        <f t="shared" si="44"/>
        <v>131</v>
      </c>
      <c r="X274" s="160">
        <f t="shared" si="45"/>
        <v>134</v>
      </c>
    </row>
    <row r="275" spans="1:24" ht="15.95" customHeight="1">
      <c r="A275" s="279"/>
      <c r="B275" s="277"/>
      <c r="C275" s="103" t="s">
        <v>1145</v>
      </c>
      <c r="D275" s="105" t="s">
        <v>400</v>
      </c>
      <c r="E275" s="160">
        <f>VLOOKUP($D275,'[7]급수계통별장래인구(출x)'!$C$5:$I$491,2,FALSE)</f>
        <v>68</v>
      </c>
      <c r="F275" s="160">
        <f>VLOOKUP($D275,'[7]급수계통별장래인구(출x)'!$C$5:$I$491,4,FALSE)</f>
        <v>69</v>
      </c>
      <c r="G275" s="160">
        <f>VLOOKUP($D275,'[7]급수계통별장래인구(출x)'!$C$5:$I$491,5,FALSE)</f>
        <v>70</v>
      </c>
      <c r="H275" s="160">
        <f>VLOOKUP($D275,'[7]급수계통별장래인구(출x)'!$C$5:$I$491,6,FALSE)</f>
        <v>72</v>
      </c>
      <c r="I275" s="160">
        <f>VLOOKUP($D275,'[7]급수계통별장래인구(출x)'!$C$5:$I$491,7,FALSE)</f>
        <v>73</v>
      </c>
      <c r="J275" s="114">
        <f>ROUND(O$5*'[7]급수계통별장래인구(출x)'!$E273,0)</f>
        <v>0</v>
      </c>
      <c r="K275" s="114">
        <f>ROUND(P$5*'[7]급수계통별장래인구(출x)'!$E273,0)</f>
        <v>2</v>
      </c>
      <c r="L275" s="114">
        <f>ROUND(Q$5*'[7]급수계통별장래인구(출x)'!$E273,0)</f>
        <v>4</v>
      </c>
      <c r="M275" s="114">
        <f>ROUND(R$5*'[7]급수계통별장래인구(출x)'!$E273,0)</f>
        <v>4</v>
      </c>
      <c r="N275" s="114">
        <f>ROUND(S$5*'[7]급수계통별장래인구(출x)'!$E273,0)</f>
        <v>4</v>
      </c>
      <c r="O275" s="114">
        <f>IF(ISERROR((VLOOKUP($D275,'2.사회적인구 행정구역별 집계'!$C$6:$M$73,7,FALSE)-VLOOKUP($D275,'2.사회적인구 행정구역별 집계'!$C$6:$M$73,2,FALSE))),0,(VLOOKUP($D275,'2.사회적인구 행정구역별 집계'!$C$6:$M$73,7,FALSE)-VLOOKUP($D275,'2.사회적인구 행정구역별 집계'!$C$6:$M$73,2,FALSE)))</f>
        <v>0</v>
      </c>
      <c r="P275" s="114">
        <f>IF(ISERROR(VLOOKUP($D275,'2.사회적인구 행정구역별 집계'!$C$6:$M$73,2,FALSE)),0,(VLOOKUP($D275,'2.사회적인구 행정구역별 집계'!$C$6:$M$73,8,FALSE)-VLOOKUP($D275,'2.사회적인구 행정구역별 집계'!$C$6:$M$73,3,FALSE)))</f>
        <v>0</v>
      </c>
      <c r="Q275" s="114">
        <f>IF(ISERROR(VLOOKUP($D275,'2.사회적인구 행정구역별 집계'!$C$6:$M$73,2,FALSE)),0,(VLOOKUP($D275,'2.사회적인구 행정구역별 집계'!$C$6:$M$73,9,FALSE)-VLOOKUP($D275,'2.사회적인구 행정구역별 집계'!$C$6:$M$73,4,FALSE)))</f>
        <v>0</v>
      </c>
      <c r="R275" s="114">
        <f>IF(ISERROR(VLOOKUP($D275,'2.사회적인구 행정구역별 집계'!$C$6:$M$73,2,FALSE)),0,(VLOOKUP($D275,'2.사회적인구 행정구역별 집계'!$C$6:$M$73,10,FALSE)-VLOOKUP($D275,'2.사회적인구 행정구역별 집계'!$C$6:$M$73,5,FALSE)))</f>
        <v>0</v>
      </c>
      <c r="S275" s="114">
        <f>IF(ISERROR(VLOOKUP($D275,'2.사회적인구 행정구역별 집계'!$C$6:$M$73,2,FALSE)),0,(VLOOKUP($D275,'2.사회적인구 행정구역별 집계'!$C$6:$M$73,11,FALSE)-VLOOKUP($D275,'2.사회적인구 행정구역별 집계'!$C$6:$M$73,6,FALSE)))</f>
        <v>0</v>
      </c>
      <c r="T275" s="160">
        <f t="shared" si="41"/>
        <v>68</v>
      </c>
      <c r="U275" s="160">
        <f t="shared" si="42"/>
        <v>67</v>
      </c>
      <c r="V275" s="160">
        <f t="shared" si="43"/>
        <v>66</v>
      </c>
      <c r="W275" s="160">
        <f t="shared" si="44"/>
        <v>68</v>
      </c>
      <c r="X275" s="160">
        <f t="shared" si="45"/>
        <v>69</v>
      </c>
    </row>
    <row r="276" spans="1:24" ht="15.95" customHeight="1">
      <c r="A276" s="279"/>
      <c r="B276" s="277"/>
      <c r="C276" s="103" t="s">
        <v>1146</v>
      </c>
      <c r="D276" s="105" t="s">
        <v>401</v>
      </c>
      <c r="E276" s="160">
        <f>VLOOKUP($D276,'[7]급수계통별장래인구(출x)'!$C$5:$I$491,2,FALSE)</f>
        <v>148</v>
      </c>
      <c r="F276" s="160">
        <f>VLOOKUP($D276,'[7]급수계통별장래인구(출x)'!$C$5:$I$491,4,FALSE)</f>
        <v>150</v>
      </c>
      <c r="G276" s="160">
        <f>VLOOKUP($D276,'[7]급수계통별장래인구(출x)'!$C$5:$I$491,5,FALSE)</f>
        <v>153</v>
      </c>
      <c r="H276" s="160">
        <f>VLOOKUP($D276,'[7]급수계통별장래인구(출x)'!$C$5:$I$491,6,FALSE)</f>
        <v>156</v>
      </c>
      <c r="I276" s="160">
        <f>VLOOKUP($D276,'[7]급수계통별장래인구(출x)'!$C$5:$I$491,7,FALSE)</f>
        <v>159</v>
      </c>
      <c r="J276" s="114">
        <f>ROUND(O$5*'[7]급수계통별장래인구(출x)'!$E274,0)</f>
        <v>0</v>
      </c>
      <c r="K276" s="114">
        <f>ROUND(P$5*'[7]급수계통별장래인구(출x)'!$E274,0)</f>
        <v>4</v>
      </c>
      <c r="L276" s="114">
        <f>ROUND(Q$5*'[7]급수계통별장래인구(출x)'!$E274,0)</f>
        <v>8</v>
      </c>
      <c r="M276" s="114">
        <f>ROUND(R$5*'[7]급수계통별장래인구(출x)'!$E274,0)</f>
        <v>8</v>
      </c>
      <c r="N276" s="114">
        <f>ROUND(S$5*'[7]급수계통별장래인구(출x)'!$E274,0)</f>
        <v>8</v>
      </c>
      <c r="O276" s="114">
        <f>IF(ISERROR((VLOOKUP($D276,'2.사회적인구 행정구역별 집계'!$C$6:$M$73,7,FALSE)-VLOOKUP($D276,'2.사회적인구 행정구역별 집계'!$C$6:$M$73,2,FALSE))),0,(VLOOKUP($D276,'2.사회적인구 행정구역별 집계'!$C$6:$M$73,7,FALSE)-VLOOKUP($D276,'2.사회적인구 행정구역별 집계'!$C$6:$M$73,2,FALSE)))</f>
        <v>0</v>
      </c>
      <c r="P276" s="114">
        <f>IF(ISERROR(VLOOKUP($D276,'2.사회적인구 행정구역별 집계'!$C$6:$M$73,2,FALSE)),0,(VLOOKUP($D276,'2.사회적인구 행정구역별 집계'!$C$6:$M$73,8,FALSE)-VLOOKUP($D276,'2.사회적인구 행정구역별 집계'!$C$6:$M$73,3,FALSE)))</f>
        <v>0</v>
      </c>
      <c r="Q276" s="114">
        <f>IF(ISERROR(VLOOKUP($D276,'2.사회적인구 행정구역별 집계'!$C$6:$M$73,2,FALSE)),0,(VLOOKUP($D276,'2.사회적인구 행정구역별 집계'!$C$6:$M$73,9,FALSE)-VLOOKUP($D276,'2.사회적인구 행정구역별 집계'!$C$6:$M$73,4,FALSE)))</f>
        <v>0</v>
      </c>
      <c r="R276" s="114">
        <f>IF(ISERROR(VLOOKUP($D276,'2.사회적인구 행정구역별 집계'!$C$6:$M$73,2,FALSE)),0,(VLOOKUP($D276,'2.사회적인구 행정구역별 집계'!$C$6:$M$73,10,FALSE)-VLOOKUP($D276,'2.사회적인구 행정구역별 집계'!$C$6:$M$73,5,FALSE)))</f>
        <v>0</v>
      </c>
      <c r="S276" s="114">
        <f>IF(ISERROR(VLOOKUP($D276,'2.사회적인구 행정구역별 집계'!$C$6:$M$73,2,FALSE)),0,(VLOOKUP($D276,'2.사회적인구 행정구역별 집계'!$C$6:$M$73,11,FALSE)-VLOOKUP($D276,'2.사회적인구 행정구역별 집계'!$C$6:$M$73,6,FALSE)))</f>
        <v>0</v>
      </c>
      <c r="T276" s="160">
        <f t="shared" si="41"/>
        <v>148</v>
      </c>
      <c r="U276" s="160">
        <f t="shared" si="42"/>
        <v>146</v>
      </c>
      <c r="V276" s="160">
        <f t="shared" si="43"/>
        <v>145</v>
      </c>
      <c r="W276" s="160">
        <f t="shared" si="44"/>
        <v>148</v>
      </c>
      <c r="X276" s="160">
        <f t="shared" si="45"/>
        <v>151</v>
      </c>
    </row>
    <row r="277" spans="1:24" ht="15.95" customHeight="1">
      <c r="A277" s="279"/>
      <c r="B277" s="277"/>
      <c r="C277" s="103" t="s">
        <v>1147</v>
      </c>
      <c r="D277" s="105" t="s">
        <v>402</v>
      </c>
      <c r="E277" s="160">
        <f>VLOOKUP($D277,'[7]급수계통별장래인구(출x)'!$C$5:$I$491,2,FALSE)</f>
        <v>151</v>
      </c>
      <c r="F277" s="160">
        <f>VLOOKUP($D277,'[7]급수계통별장래인구(출x)'!$C$5:$I$491,4,FALSE)</f>
        <v>153</v>
      </c>
      <c r="G277" s="160">
        <f>VLOOKUP($D277,'[7]급수계통별장래인구(출x)'!$C$5:$I$491,5,FALSE)</f>
        <v>156</v>
      </c>
      <c r="H277" s="160">
        <f>VLOOKUP($D277,'[7]급수계통별장래인구(출x)'!$C$5:$I$491,6,FALSE)</f>
        <v>159</v>
      </c>
      <c r="I277" s="160">
        <f>VLOOKUP($D277,'[7]급수계통별장래인구(출x)'!$C$5:$I$491,7,FALSE)</f>
        <v>162</v>
      </c>
      <c r="J277" s="114">
        <f>ROUND(O$5*'[7]급수계통별장래인구(출x)'!$E275,0)</f>
        <v>0</v>
      </c>
      <c r="K277" s="114">
        <f>ROUND(P$5*'[7]급수계통별장래인구(출x)'!$E275,0)</f>
        <v>4</v>
      </c>
      <c r="L277" s="114">
        <f>ROUND(Q$5*'[7]급수계통별장래인구(출x)'!$E275,0)</f>
        <v>9</v>
      </c>
      <c r="M277" s="114">
        <f>ROUND(R$5*'[7]급수계통별장래인구(출x)'!$E275,0)</f>
        <v>9</v>
      </c>
      <c r="N277" s="114">
        <f>ROUND(S$5*'[7]급수계통별장래인구(출x)'!$E275,0)</f>
        <v>9</v>
      </c>
      <c r="O277" s="114">
        <f>IF(ISERROR((VLOOKUP($D277,'2.사회적인구 행정구역별 집계'!$C$6:$M$73,7,FALSE)-VLOOKUP($D277,'2.사회적인구 행정구역별 집계'!$C$6:$M$73,2,FALSE))),0,(VLOOKUP($D277,'2.사회적인구 행정구역별 집계'!$C$6:$M$73,7,FALSE)-VLOOKUP($D277,'2.사회적인구 행정구역별 집계'!$C$6:$M$73,2,FALSE)))</f>
        <v>0</v>
      </c>
      <c r="P277" s="114">
        <f>IF(ISERROR(VLOOKUP($D277,'2.사회적인구 행정구역별 집계'!$C$6:$M$73,2,FALSE)),0,(VLOOKUP($D277,'2.사회적인구 행정구역별 집계'!$C$6:$M$73,8,FALSE)-VLOOKUP($D277,'2.사회적인구 행정구역별 집계'!$C$6:$M$73,3,FALSE)))</f>
        <v>0</v>
      </c>
      <c r="Q277" s="114">
        <f>IF(ISERROR(VLOOKUP($D277,'2.사회적인구 행정구역별 집계'!$C$6:$M$73,2,FALSE)),0,(VLOOKUP($D277,'2.사회적인구 행정구역별 집계'!$C$6:$M$73,9,FALSE)-VLOOKUP($D277,'2.사회적인구 행정구역별 집계'!$C$6:$M$73,4,FALSE)))</f>
        <v>0</v>
      </c>
      <c r="R277" s="114">
        <f>IF(ISERROR(VLOOKUP($D277,'2.사회적인구 행정구역별 집계'!$C$6:$M$73,2,FALSE)),0,(VLOOKUP($D277,'2.사회적인구 행정구역별 집계'!$C$6:$M$73,10,FALSE)-VLOOKUP($D277,'2.사회적인구 행정구역별 집계'!$C$6:$M$73,5,FALSE)))</f>
        <v>0</v>
      </c>
      <c r="S277" s="114">
        <f>IF(ISERROR(VLOOKUP($D277,'2.사회적인구 행정구역별 집계'!$C$6:$M$73,2,FALSE)),0,(VLOOKUP($D277,'2.사회적인구 행정구역별 집계'!$C$6:$M$73,11,FALSE)-VLOOKUP($D277,'2.사회적인구 행정구역별 집계'!$C$6:$M$73,6,FALSE)))</f>
        <v>0</v>
      </c>
      <c r="T277" s="160">
        <f t="shared" si="41"/>
        <v>151</v>
      </c>
      <c r="U277" s="160">
        <f t="shared" si="42"/>
        <v>149</v>
      </c>
      <c r="V277" s="160">
        <f t="shared" si="43"/>
        <v>147</v>
      </c>
      <c r="W277" s="160">
        <f t="shared" si="44"/>
        <v>150</v>
      </c>
      <c r="X277" s="160">
        <f t="shared" si="45"/>
        <v>153</v>
      </c>
    </row>
    <row r="278" spans="1:24" ht="15.95" customHeight="1">
      <c r="A278" s="279"/>
      <c r="B278" s="277"/>
      <c r="C278" s="103" t="s">
        <v>1147</v>
      </c>
      <c r="D278" s="105" t="s">
        <v>403</v>
      </c>
      <c r="E278" s="160">
        <f>VLOOKUP($D278,'[7]급수계통별장래인구(출x)'!$C$5:$I$491,2,FALSE)</f>
        <v>208</v>
      </c>
      <c r="F278" s="160">
        <f>VLOOKUP($D278,'[7]급수계통별장래인구(출x)'!$C$5:$I$491,4,FALSE)</f>
        <v>210</v>
      </c>
      <c r="G278" s="160">
        <f>VLOOKUP($D278,'[7]급수계통별장래인구(출x)'!$C$5:$I$491,5,FALSE)</f>
        <v>215</v>
      </c>
      <c r="H278" s="160">
        <f>VLOOKUP($D278,'[7]급수계통별장래인구(출x)'!$C$5:$I$491,6,FALSE)</f>
        <v>220</v>
      </c>
      <c r="I278" s="160">
        <f>VLOOKUP($D278,'[7]급수계통별장래인구(출x)'!$C$5:$I$491,7,FALSE)</f>
        <v>223</v>
      </c>
      <c r="J278" s="114">
        <f>ROUND(O$5*'[7]급수계통별장래인구(출x)'!$E276,0)</f>
        <v>0</v>
      </c>
      <c r="K278" s="114">
        <f>ROUND(P$5*'[7]급수계통별장래인구(출x)'!$E276,0)</f>
        <v>5</v>
      </c>
      <c r="L278" s="114">
        <f>ROUND(Q$5*'[7]급수계통별장래인구(출x)'!$E276,0)</f>
        <v>12</v>
      </c>
      <c r="M278" s="114">
        <f>ROUND(R$5*'[7]급수계통별장래인구(출x)'!$E276,0)</f>
        <v>12</v>
      </c>
      <c r="N278" s="114">
        <f>ROUND(S$5*'[7]급수계통별장래인구(출x)'!$E276,0)</f>
        <v>12</v>
      </c>
      <c r="O278" s="114">
        <f>IF(ISERROR((VLOOKUP($D278,'2.사회적인구 행정구역별 집계'!$C$6:$M$73,7,FALSE)-VLOOKUP($D278,'2.사회적인구 행정구역별 집계'!$C$6:$M$73,2,FALSE))),0,(VLOOKUP($D278,'2.사회적인구 행정구역별 집계'!$C$6:$M$73,7,FALSE)-VLOOKUP($D278,'2.사회적인구 행정구역별 집계'!$C$6:$M$73,2,FALSE)))</f>
        <v>0</v>
      </c>
      <c r="P278" s="114">
        <f>IF(ISERROR(VLOOKUP($D278,'2.사회적인구 행정구역별 집계'!$C$6:$M$73,2,FALSE)),0,(VLOOKUP($D278,'2.사회적인구 행정구역별 집계'!$C$6:$M$73,8,FALSE)-VLOOKUP($D278,'2.사회적인구 행정구역별 집계'!$C$6:$M$73,3,FALSE)))</f>
        <v>0</v>
      </c>
      <c r="Q278" s="114">
        <f>IF(ISERROR(VLOOKUP($D278,'2.사회적인구 행정구역별 집계'!$C$6:$M$73,2,FALSE)),0,(VLOOKUP($D278,'2.사회적인구 행정구역별 집계'!$C$6:$M$73,9,FALSE)-VLOOKUP($D278,'2.사회적인구 행정구역별 집계'!$C$6:$M$73,4,FALSE)))</f>
        <v>0</v>
      </c>
      <c r="R278" s="114">
        <f>IF(ISERROR(VLOOKUP($D278,'2.사회적인구 행정구역별 집계'!$C$6:$M$73,2,FALSE)),0,(VLOOKUP($D278,'2.사회적인구 행정구역별 집계'!$C$6:$M$73,10,FALSE)-VLOOKUP($D278,'2.사회적인구 행정구역별 집계'!$C$6:$M$73,5,FALSE)))</f>
        <v>0</v>
      </c>
      <c r="S278" s="114">
        <f>IF(ISERROR(VLOOKUP($D278,'2.사회적인구 행정구역별 집계'!$C$6:$M$73,2,FALSE)),0,(VLOOKUP($D278,'2.사회적인구 행정구역별 집계'!$C$6:$M$73,11,FALSE)-VLOOKUP($D278,'2.사회적인구 행정구역별 집계'!$C$6:$M$73,6,FALSE)))</f>
        <v>0</v>
      </c>
      <c r="T278" s="160">
        <f t="shared" si="41"/>
        <v>208</v>
      </c>
      <c r="U278" s="160">
        <f t="shared" si="42"/>
        <v>205</v>
      </c>
      <c r="V278" s="160">
        <f t="shared" si="43"/>
        <v>203</v>
      </c>
      <c r="W278" s="160">
        <f t="shared" si="44"/>
        <v>208</v>
      </c>
      <c r="X278" s="160">
        <f t="shared" si="45"/>
        <v>211</v>
      </c>
    </row>
    <row r="279" spans="1:24" ht="15.95" customHeight="1">
      <c r="A279" s="279"/>
      <c r="B279" s="277" t="s">
        <v>790</v>
      </c>
      <c r="C279" s="103" t="s">
        <v>1148</v>
      </c>
      <c r="D279" s="105" t="s">
        <v>427</v>
      </c>
      <c r="E279" s="160">
        <f>VLOOKUP($D279,'[7]급수계통별장래인구(출x)'!$C$5:$I$491,2,FALSE)</f>
        <v>409</v>
      </c>
      <c r="F279" s="160">
        <f>VLOOKUP($D279,'[7]급수계통별장래인구(출x)'!$C$5:$I$491,4,FALSE)</f>
        <v>414</v>
      </c>
      <c r="G279" s="160">
        <f>VLOOKUP($D279,'[7]급수계통별장래인구(출x)'!$C$5:$I$491,5,FALSE)</f>
        <v>422</v>
      </c>
      <c r="H279" s="160">
        <f>VLOOKUP($D279,'[7]급수계통별장래인구(출x)'!$C$5:$I$491,6,FALSE)</f>
        <v>432</v>
      </c>
      <c r="I279" s="160">
        <f>VLOOKUP($D279,'[7]급수계통별장래인구(출x)'!$C$5:$I$491,7,FALSE)</f>
        <v>439</v>
      </c>
      <c r="J279" s="114">
        <f>ROUND(O$5*'[7]급수계통별장래인구(출x)'!$E277,0)</f>
        <v>0</v>
      </c>
      <c r="K279" s="114">
        <f>ROUND(P$5*'[7]급수계통별장래인구(출x)'!$E277,0)</f>
        <v>11</v>
      </c>
      <c r="L279" s="114">
        <f>ROUND(Q$5*'[7]급수계통별장래인구(출x)'!$E277,0)</f>
        <v>23</v>
      </c>
      <c r="M279" s="114">
        <f>ROUND(R$5*'[7]급수계통별장래인구(출x)'!$E277,0)</f>
        <v>23</v>
      </c>
      <c r="N279" s="114">
        <f>ROUND(S$5*'[7]급수계통별장래인구(출x)'!$E277,0)</f>
        <v>23</v>
      </c>
      <c r="O279" s="114">
        <f>IF(ISERROR((VLOOKUP($D279,'2.사회적인구 행정구역별 집계'!$C$6:$M$73,7,FALSE)-VLOOKUP($D279,'2.사회적인구 행정구역별 집계'!$C$6:$M$73,2,FALSE))),0,(VLOOKUP($D279,'2.사회적인구 행정구역별 집계'!$C$6:$M$73,7,FALSE)-VLOOKUP($D279,'2.사회적인구 행정구역별 집계'!$C$6:$M$73,2,FALSE)))</f>
        <v>0</v>
      </c>
      <c r="P279" s="114">
        <f>IF(ISERROR(VLOOKUP($D279,'2.사회적인구 행정구역별 집계'!$C$6:$M$73,2,FALSE)),0,(VLOOKUP($D279,'2.사회적인구 행정구역별 집계'!$C$6:$M$73,8,FALSE)-VLOOKUP($D279,'2.사회적인구 행정구역별 집계'!$C$6:$M$73,3,FALSE)))</f>
        <v>0</v>
      </c>
      <c r="Q279" s="114">
        <f>IF(ISERROR(VLOOKUP($D279,'2.사회적인구 행정구역별 집계'!$C$6:$M$73,2,FALSE)),0,(VLOOKUP($D279,'2.사회적인구 행정구역별 집계'!$C$6:$M$73,9,FALSE)-VLOOKUP($D279,'2.사회적인구 행정구역별 집계'!$C$6:$M$73,4,FALSE)))</f>
        <v>0</v>
      </c>
      <c r="R279" s="114">
        <f>IF(ISERROR(VLOOKUP($D279,'2.사회적인구 행정구역별 집계'!$C$6:$M$73,2,FALSE)),0,(VLOOKUP($D279,'2.사회적인구 행정구역별 집계'!$C$6:$M$73,10,FALSE)-VLOOKUP($D279,'2.사회적인구 행정구역별 집계'!$C$6:$M$73,5,FALSE)))</f>
        <v>0</v>
      </c>
      <c r="S279" s="114">
        <f>IF(ISERROR(VLOOKUP($D279,'2.사회적인구 행정구역별 집계'!$C$6:$M$73,2,FALSE)),0,(VLOOKUP($D279,'2.사회적인구 행정구역별 집계'!$C$6:$M$73,11,FALSE)-VLOOKUP($D279,'2.사회적인구 행정구역별 집계'!$C$6:$M$73,6,FALSE)))</f>
        <v>0</v>
      </c>
      <c r="T279" s="160">
        <f t="shared" si="41"/>
        <v>409</v>
      </c>
      <c r="U279" s="160">
        <f t="shared" si="42"/>
        <v>403</v>
      </c>
      <c r="V279" s="160">
        <f t="shared" si="43"/>
        <v>399</v>
      </c>
      <c r="W279" s="160">
        <f t="shared" si="44"/>
        <v>409</v>
      </c>
      <c r="X279" s="160">
        <f t="shared" si="45"/>
        <v>416</v>
      </c>
    </row>
    <row r="280" spans="1:24" ht="15.95" customHeight="1">
      <c r="A280" s="279"/>
      <c r="B280" s="277"/>
      <c r="C280" s="103" t="s">
        <v>1148</v>
      </c>
      <c r="D280" s="105" t="s">
        <v>428</v>
      </c>
      <c r="E280" s="160">
        <f>VLOOKUP($D280,'[7]급수계통별장래인구(출x)'!$C$5:$I$491,2,FALSE)</f>
        <v>261</v>
      </c>
      <c r="F280" s="160">
        <f>VLOOKUP($D280,'[7]급수계통별장래인구(출x)'!$C$5:$I$491,4,FALSE)</f>
        <v>264</v>
      </c>
      <c r="G280" s="160">
        <f>VLOOKUP($D280,'[7]급수계통별장래인구(출x)'!$C$5:$I$491,5,FALSE)</f>
        <v>270</v>
      </c>
      <c r="H280" s="160">
        <f>VLOOKUP($D280,'[7]급수계통별장래인구(출x)'!$C$5:$I$491,6,FALSE)</f>
        <v>276</v>
      </c>
      <c r="I280" s="160">
        <f>VLOOKUP($D280,'[7]급수계통별장래인구(출x)'!$C$5:$I$491,7,FALSE)</f>
        <v>280</v>
      </c>
      <c r="J280" s="114">
        <f>ROUND(O$5*'[7]급수계통별장래인구(출x)'!$E278,0)</f>
        <v>0</v>
      </c>
      <c r="K280" s="114">
        <f>ROUND(P$5*'[7]급수계통별장래인구(출x)'!$E278,0)</f>
        <v>7</v>
      </c>
      <c r="L280" s="114">
        <f>ROUND(Q$5*'[7]급수계통별장래인구(출x)'!$E278,0)</f>
        <v>15</v>
      </c>
      <c r="M280" s="114">
        <f>ROUND(R$5*'[7]급수계통별장래인구(출x)'!$E278,0)</f>
        <v>15</v>
      </c>
      <c r="N280" s="114">
        <f>ROUND(S$5*'[7]급수계통별장래인구(출x)'!$E278,0)</f>
        <v>15</v>
      </c>
      <c r="O280" s="114">
        <f>IF(ISERROR((VLOOKUP($D280,'2.사회적인구 행정구역별 집계'!$C$6:$M$73,7,FALSE)-VLOOKUP($D280,'2.사회적인구 행정구역별 집계'!$C$6:$M$73,2,FALSE))),0,(VLOOKUP($D280,'2.사회적인구 행정구역별 집계'!$C$6:$M$73,7,FALSE)-VLOOKUP($D280,'2.사회적인구 행정구역별 집계'!$C$6:$M$73,2,FALSE)))</f>
        <v>0</v>
      </c>
      <c r="P280" s="114">
        <f>IF(ISERROR(VLOOKUP($D280,'2.사회적인구 행정구역별 집계'!$C$6:$M$73,2,FALSE)),0,(VLOOKUP($D280,'2.사회적인구 행정구역별 집계'!$C$6:$M$73,8,FALSE)-VLOOKUP($D280,'2.사회적인구 행정구역별 집계'!$C$6:$M$73,3,FALSE)))</f>
        <v>0</v>
      </c>
      <c r="Q280" s="114">
        <f>IF(ISERROR(VLOOKUP($D280,'2.사회적인구 행정구역별 집계'!$C$6:$M$73,2,FALSE)),0,(VLOOKUP($D280,'2.사회적인구 행정구역별 집계'!$C$6:$M$73,9,FALSE)-VLOOKUP($D280,'2.사회적인구 행정구역별 집계'!$C$6:$M$73,4,FALSE)))</f>
        <v>0</v>
      </c>
      <c r="R280" s="114">
        <f>IF(ISERROR(VLOOKUP($D280,'2.사회적인구 행정구역별 집계'!$C$6:$M$73,2,FALSE)),0,(VLOOKUP($D280,'2.사회적인구 행정구역별 집계'!$C$6:$M$73,10,FALSE)-VLOOKUP($D280,'2.사회적인구 행정구역별 집계'!$C$6:$M$73,5,FALSE)))</f>
        <v>0</v>
      </c>
      <c r="S280" s="114">
        <f>IF(ISERROR(VLOOKUP($D280,'2.사회적인구 행정구역별 집계'!$C$6:$M$73,2,FALSE)),0,(VLOOKUP($D280,'2.사회적인구 행정구역별 집계'!$C$6:$M$73,11,FALSE)-VLOOKUP($D280,'2.사회적인구 행정구역별 집계'!$C$6:$M$73,6,FALSE)))</f>
        <v>0</v>
      </c>
      <c r="T280" s="160">
        <f t="shared" si="41"/>
        <v>261</v>
      </c>
      <c r="U280" s="160">
        <f t="shared" si="42"/>
        <v>257</v>
      </c>
      <c r="V280" s="160">
        <f t="shared" si="43"/>
        <v>255</v>
      </c>
      <c r="W280" s="160">
        <f t="shared" si="44"/>
        <v>261</v>
      </c>
      <c r="X280" s="160">
        <f t="shared" si="45"/>
        <v>265</v>
      </c>
    </row>
    <row r="281" spans="1:24" ht="15.95" customHeight="1">
      <c r="A281" s="279"/>
      <c r="B281" s="277"/>
      <c r="C281" s="103" t="s">
        <v>1148</v>
      </c>
      <c r="D281" s="105" t="s">
        <v>429</v>
      </c>
      <c r="E281" s="160">
        <f>VLOOKUP($D281,'[7]급수계통별장래인구(출x)'!$C$5:$I$491,2,FALSE)</f>
        <v>108</v>
      </c>
      <c r="F281" s="160">
        <f>VLOOKUP($D281,'[7]급수계통별장래인구(출x)'!$C$5:$I$491,4,FALSE)</f>
        <v>109</v>
      </c>
      <c r="G281" s="160">
        <f>VLOOKUP($D281,'[7]급수계통별장래인구(출x)'!$C$5:$I$491,5,FALSE)</f>
        <v>112</v>
      </c>
      <c r="H281" s="160">
        <f>VLOOKUP($D281,'[7]급수계통별장래인구(출x)'!$C$5:$I$491,6,FALSE)</f>
        <v>114</v>
      </c>
      <c r="I281" s="160">
        <f>VLOOKUP($D281,'[7]급수계통별장래인구(출x)'!$C$5:$I$491,7,FALSE)</f>
        <v>116</v>
      </c>
      <c r="J281" s="114">
        <f>ROUND(O$5*'[7]급수계통별장래인구(출x)'!$E279,0)</f>
        <v>0</v>
      </c>
      <c r="K281" s="114">
        <f>ROUND(P$5*'[7]급수계통별장래인구(출x)'!$E279,0)</f>
        <v>3</v>
      </c>
      <c r="L281" s="114">
        <f>ROUND(Q$5*'[7]급수계통별장래인구(출x)'!$E279,0)</f>
        <v>6</v>
      </c>
      <c r="M281" s="114">
        <f>ROUND(R$5*'[7]급수계통별장래인구(출x)'!$E279,0)</f>
        <v>6</v>
      </c>
      <c r="N281" s="114">
        <f>ROUND(S$5*'[7]급수계통별장래인구(출x)'!$E279,0)</f>
        <v>6</v>
      </c>
      <c r="O281" s="114">
        <f>IF(ISERROR((VLOOKUP($D281,'2.사회적인구 행정구역별 집계'!$C$6:$M$73,7,FALSE)-VLOOKUP($D281,'2.사회적인구 행정구역별 집계'!$C$6:$M$73,2,FALSE))),0,(VLOOKUP($D281,'2.사회적인구 행정구역별 집계'!$C$6:$M$73,7,FALSE)-VLOOKUP($D281,'2.사회적인구 행정구역별 집계'!$C$6:$M$73,2,FALSE)))</f>
        <v>0</v>
      </c>
      <c r="P281" s="114">
        <f>IF(ISERROR(VLOOKUP($D281,'2.사회적인구 행정구역별 집계'!$C$6:$M$73,2,FALSE)),0,(VLOOKUP($D281,'2.사회적인구 행정구역별 집계'!$C$6:$M$73,8,FALSE)-VLOOKUP($D281,'2.사회적인구 행정구역별 집계'!$C$6:$M$73,3,FALSE)))</f>
        <v>0</v>
      </c>
      <c r="Q281" s="114">
        <f>IF(ISERROR(VLOOKUP($D281,'2.사회적인구 행정구역별 집계'!$C$6:$M$73,2,FALSE)),0,(VLOOKUP($D281,'2.사회적인구 행정구역별 집계'!$C$6:$M$73,9,FALSE)-VLOOKUP($D281,'2.사회적인구 행정구역별 집계'!$C$6:$M$73,4,FALSE)))</f>
        <v>0</v>
      </c>
      <c r="R281" s="114">
        <f>IF(ISERROR(VLOOKUP($D281,'2.사회적인구 행정구역별 집계'!$C$6:$M$73,2,FALSE)),0,(VLOOKUP($D281,'2.사회적인구 행정구역별 집계'!$C$6:$M$73,10,FALSE)-VLOOKUP($D281,'2.사회적인구 행정구역별 집계'!$C$6:$M$73,5,FALSE)))</f>
        <v>0</v>
      </c>
      <c r="S281" s="114">
        <f>IF(ISERROR(VLOOKUP($D281,'2.사회적인구 행정구역별 집계'!$C$6:$M$73,2,FALSE)),0,(VLOOKUP($D281,'2.사회적인구 행정구역별 집계'!$C$6:$M$73,11,FALSE)-VLOOKUP($D281,'2.사회적인구 행정구역별 집계'!$C$6:$M$73,6,FALSE)))</f>
        <v>0</v>
      </c>
      <c r="T281" s="160">
        <f t="shared" si="41"/>
        <v>108</v>
      </c>
      <c r="U281" s="160">
        <f t="shared" si="42"/>
        <v>106</v>
      </c>
      <c r="V281" s="160">
        <f t="shared" si="43"/>
        <v>106</v>
      </c>
      <c r="W281" s="160">
        <f t="shared" si="44"/>
        <v>108</v>
      </c>
      <c r="X281" s="160">
        <f t="shared" si="45"/>
        <v>110</v>
      </c>
    </row>
    <row r="282" spans="1:24" ht="15.95" customHeight="1">
      <c r="A282" s="279"/>
      <c r="B282" s="277"/>
      <c r="C282" s="103" t="s">
        <v>1148</v>
      </c>
      <c r="D282" s="105" t="s">
        <v>430</v>
      </c>
      <c r="E282" s="160">
        <f>VLOOKUP($D282,'[7]급수계통별장래인구(출x)'!$C$5:$I$491,2,FALSE)</f>
        <v>116</v>
      </c>
      <c r="F282" s="160">
        <f>VLOOKUP($D282,'[7]급수계통별장래인구(출x)'!$C$5:$I$491,4,FALSE)</f>
        <v>117</v>
      </c>
      <c r="G282" s="160">
        <f>VLOOKUP($D282,'[7]급수계통별장래인구(출x)'!$C$5:$I$491,5,FALSE)</f>
        <v>120</v>
      </c>
      <c r="H282" s="160">
        <f>VLOOKUP($D282,'[7]급수계통별장래인구(출x)'!$C$5:$I$491,6,FALSE)</f>
        <v>123</v>
      </c>
      <c r="I282" s="160">
        <f>VLOOKUP($D282,'[7]급수계통별장래인구(출x)'!$C$5:$I$491,7,FALSE)</f>
        <v>125</v>
      </c>
      <c r="J282" s="114">
        <f>ROUND(O$5*'[7]급수계통별장래인구(출x)'!$E280,0)</f>
        <v>0</v>
      </c>
      <c r="K282" s="114">
        <f>ROUND(P$5*'[7]급수계통별장래인구(출x)'!$E280,0)</f>
        <v>3</v>
      </c>
      <c r="L282" s="114">
        <f>ROUND(Q$5*'[7]급수계통별장래인구(출x)'!$E280,0)</f>
        <v>7</v>
      </c>
      <c r="M282" s="114">
        <f>ROUND(R$5*'[7]급수계통별장래인구(출x)'!$E280,0)</f>
        <v>7</v>
      </c>
      <c r="N282" s="114">
        <f>ROUND(S$5*'[7]급수계통별장래인구(출x)'!$E280,0)</f>
        <v>7</v>
      </c>
      <c r="O282" s="114">
        <f>IF(ISERROR((VLOOKUP($D282,'2.사회적인구 행정구역별 집계'!$C$6:$M$73,7,FALSE)-VLOOKUP($D282,'2.사회적인구 행정구역별 집계'!$C$6:$M$73,2,FALSE))),0,(VLOOKUP($D282,'2.사회적인구 행정구역별 집계'!$C$6:$M$73,7,FALSE)-VLOOKUP($D282,'2.사회적인구 행정구역별 집계'!$C$6:$M$73,2,FALSE)))</f>
        <v>0</v>
      </c>
      <c r="P282" s="114">
        <f>IF(ISERROR(VLOOKUP($D282,'2.사회적인구 행정구역별 집계'!$C$6:$M$73,2,FALSE)),0,(VLOOKUP($D282,'2.사회적인구 행정구역별 집계'!$C$6:$M$73,8,FALSE)-VLOOKUP($D282,'2.사회적인구 행정구역별 집계'!$C$6:$M$73,3,FALSE)))</f>
        <v>0</v>
      </c>
      <c r="Q282" s="114">
        <f>IF(ISERROR(VLOOKUP($D282,'2.사회적인구 행정구역별 집계'!$C$6:$M$73,2,FALSE)),0,(VLOOKUP($D282,'2.사회적인구 행정구역별 집계'!$C$6:$M$73,9,FALSE)-VLOOKUP($D282,'2.사회적인구 행정구역별 집계'!$C$6:$M$73,4,FALSE)))</f>
        <v>0</v>
      </c>
      <c r="R282" s="114">
        <f>IF(ISERROR(VLOOKUP($D282,'2.사회적인구 행정구역별 집계'!$C$6:$M$73,2,FALSE)),0,(VLOOKUP($D282,'2.사회적인구 행정구역별 집계'!$C$6:$M$73,10,FALSE)-VLOOKUP($D282,'2.사회적인구 행정구역별 집계'!$C$6:$M$73,5,FALSE)))</f>
        <v>0</v>
      </c>
      <c r="S282" s="114">
        <f>IF(ISERROR(VLOOKUP($D282,'2.사회적인구 행정구역별 집계'!$C$6:$M$73,2,FALSE)),0,(VLOOKUP($D282,'2.사회적인구 행정구역별 집계'!$C$6:$M$73,11,FALSE)-VLOOKUP($D282,'2.사회적인구 행정구역별 집계'!$C$6:$M$73,6,FALSE)))</f>
        <v>0</v>
      </c>
      <c r="T282" s="160">
        <f t="shared" si="41"/>
        <v>116</v>
      </c>
      <c r="U282" s="160">
        <f t="shared" si="42"/>
        <v>114</v>
      </c>
      <c r="V282" s="160">
        <f t="shared" si="43"/>
        <v>113</v>
      </c>
      <c r="W282" s="160">
        <f t="shared" si="44"/>
        <v>116</v>
      </c>
      <c r="X282" s="160">
        <f t="shared" si="45"/>
        <v>118</v>
      </c>
    </row>
    <row r="283" spans="1:24" ht="15.95" customHeight="1">
      <c r="A283" s="279"/>
      <c r="B283" s="277"/>
      <c r="C283" s="103" t="s">
        <v>1149</v>
      </c>
      <c r="D283" s="105" t="s">
        <v>431</v>
      </c>
      <c r="E283" s="160">
        <f>VLOOKUP($D283,'[7]급수계통별장래인구(출x)'!$C$5:$I$491,2,FALSE)</f>
        <v>124</v>
      </c>
      <c r="F283" s="160">
        <f>VLOOKUP($D283,'[7]급수계통별장래인구(출x)'!$C$5:$I$491,4,FALSE)</f>
        <v>125</v>
      </c>
      <c r="G283" s="160">
        <f>VLOOKUP($D283,'[7]급수계통별장래인구(출x)'!$C$5:$I$491,5,FALSE)</f>
        <v>128</v>
      </c>
      <c r="H283" s="160">
        <f>VLOOKUP($D283,'[7]급수계통별장래인구(출x)'!$C$5:$I$491,6,FALSE)</f>
        <v>131</v>
      </c>
      <c r="I283" s="160">
        <f>VLOOKUP($D283,'[7]급수계통별장래인구(출x)'!$C$5:$I$491,7,FALSE)</f>
        <v>133</v>
      </c>
      <c r="J283" s="114">
        <f>ROUND(O$5*'[7]급수계통별장래인구(출x)'!$E281,0)</f>
        <v>0</v>
      </c>
      <c r="K283" s="114">
        <f>ROUND(P$5*'[7]급수계통별장래인구(출x)'!$E281,0)</f>
        <v>3</v>
      </c>
      <c r="L283" s="114">
        <f>ROUND(Q$5*'[7]급수계통별장래인구(출x)'!$E281,0)</f>
        <v>7</v>
      </c>
      <c r="M283" s="114">
        <f>ROUND(R$5*'[7]급수계통별장래인구(출x)'!$E281,0)</f>
        <v>7</v>
      </c>
      <c r="N283" s="114">
        <f>ROUND(S$5*'[7]급수계통별장래인구(출x)'!$E281,0)</f>
        <v>7</v>
      </c>
      <c r="O283" s="114">
        <f>IF(ISERROR((VLOOKUP($D283,'2.사회적인구 행정구역별 집계'!$C$6:$M$73,7,FALSE)-VLOOKUP($D283,'2.사회적인구 행정구역별 집계'!$C$6:$M$73,2,FALSE))),0,(VLOOKUP($D283,'2.사회적인구 행정구역별 집계'!$C$6:$M$73,7,FALSE)-VLOOKUP($D283,'2.사회적인구 행정구역별 집계'!$C$6:$M$73,2,FALSE)))</f>
        <v>0</v>
      </c>
      <c r="P283" s="114">
        <f>IF(ISERROR(VLOOKUP($D283,'2.사회적인구 행정구역별 집계'!$C$6:$M$73,2,FALSE)),0,(VLOOKUP($D283,'2.사회적인구 행정구역별 집계'!$C$6:$M$73,8,FALSE)-VLOOKUP($D283,'2.사회적인구 행정구역별 집계'!$C$6:$M$73,3,FALSE)))</f>
        <v>0</v>
      </c>
      <c r="Q283" s="114">
        <f>IF(ISERROR(VLOOKUP($D283,'2.사회적인구 행정구역별 집계'!$C$6:$M$73,2,FALSE)),0,(VLOOKUP($D283,'2.사회적인구 행정구역별 집계'!$C$6:$M$73,9,FALSE)-VLOOKUP($D283,'2.사회적인구 행정구역별 집계'!$C$6:$M$73,4,FALSE)))</f>
        <v>0</v>
      </c>
      <c r="R283" s="114">
        <f>IF(ISERROR(VLOOKUP($D283,'2.사회적인구 행정구역별 집계'!$C$6:$M$73,2,FALSE)),0,(VLOOKUP($D283,'2.사회적인구 행정구역별 집계'!$C$6:$M$73,10,FALSE)-VLOOKUP($D283,'2.사회적인구 행정구역별 집계'!$C$6:$M$73,5,FALSE)))</f>
        <v>0</v>
      </c>
      <c r="S283" s="114">
        <f>IF(ISERROR(VLOOKUP($D283,'2.사회적인구 행정구역별 집계'!$C$6:$M$73,2,FALSE)),0,(VLOOKUP($D283,'2.사회적인구 행정구역별 집계'!$C$6:$M$73,11,FALSE)-VLOOKUP($D283,'2.사회적인구 행정구역별 집계'!$C$6:$M$73,6,FALSE)))</f>
        <v>0</v>
      </c>
      <c r="T283" s="160">
        <f t="shared" si="41"/>
        <v>124</v>
      </c>
      <c r="U283" s="160">
        <f t="shared" si="42"/>
        <v>122</v>
      </c>
      <c r="V283" s="160">
        <f t="shared" si="43"/>
        <v>121</v>
      </c>
      <c r="W283" s="160">
        <f t="shared" si="44"/>
        <v>124</v>
      </c>
      <c r="X283" s="160">
        <f t="shared" si="45"/>
        <v>126</v>
      </c>
    </row>
    <row r="284" spans="1:24" ht="15.95" customHeight="1">
      <c r="A284" s="279"/>
      <c r="B284" s="277"/>
      <c r="C284" s="103" t="s">
        <v>1149</v>
      </c>
      <c r="D284" s="105" t="s">
        <v>432</v>
      </c>
      <c r="E284" s="160">
        <f>VLOOKUP($D284,'[7]급수계통별장래인구(출x)'!$C$5:$I$491,2,FALSE)</f>
        <v>129</v>
      </c>
      <c r="F284" s="160">
        <f>VLOOKUP($D284,'[7]급수계통별장래인구(출x)'!$C$5:$I$491,4,FALSE)</f>
        <v>131</v>
      </c>
      <c r="G284" s="160">
        <f>VLOOKUP($D284,'[7]급수계통별장래인구(출x)'!$C$5:$I$491,5,FALSE)</f>
        <v>133</v>
      </c>
      <c r="H284" s="160">
        <f>VLOOKUP($D284,'[7]급수계통별장래인구(출x)'!$C$5:$I$491,6,FALSE)</f>
        <v>136</v>
      </c>
      <c r="I284" s="160">
        <f>VLOOKUP($D284,'[7]급수계통별장래인구(출x)'!$C$5:$I$491,7,FALSE)</f>
        <v>139</v>
      </c>
      <c r="J284" s="114">
        <f>ROUND(O$5*'[7]급수계통별장래인구(출x)'!$E282,0)</f>
        <v>0</v>
      </c>
      <c r="K284" s="114">
        <f>ROUND(P$5*'[7]급수계통별장래인구(출x)'!$E282,0)</f>
        <v>3</v>
      </c>
      <c r="L284" s="114">
        <f>ROUND(Q$5*'[7]급수계통별장래인구(출x)'!$E282,0)</f>
        <v>7</v>
      </c>
      <c r="M284" s="114">
        <f>ROUND(R$5*'[7]급수계통별장래인구(출x)'!$E282,0)</f>
        <v>7</v>
      </c>
      <c r="N284" s="114">
        <f>ROUND(S$5*'[7]급수계통별장래인구(출x)'!$E282,0)</f>
        <v>7</v>
      </c>
      <c r="O284" s="114">
        <f>IF(ISERROR((VLOOKUP($D284,'2.사회적인구 행정구역별 집계'!$C$6:$M$73,7,FALSE)-VLOOKUP($D284,'2.사회적인구 행정구역별 집계'!$C$6:$M$73,2,FALSE))),0,(VLOOKUP($D284,'2.사회적인구 행정구역별 집계'!$C$6:$M$73,7,FALSE)-VLOOKUP($D284,'2.사회적인구 행정구역별 집계'!$C$6:$M$73,2,FALSE)))</f>
        <v>0</v>
      </c>
      <c r="P284" s="114">
        <f>IF(ISERROR(VLOOKUP($D284,'2.사회적인구 행정구역별 집계'!$C$6:$M$73,2,FALSE)),0,(VLOOKUP($D284,'2.사회적인구 행정구역별 집계'!$C$6:$M$73,8,FALSE)-VLOOKUP($D284,'2.사회적인구 행정구역별 집계'!$C$6:$M$73,3,FALSE)))</f>
        <v>0</v>
      </c>
      <c r="Q284" s="114">
        <f>IF(ISERROR(VLOOKUP($D284,'2.사회적인구 행정구역별 집계'!$C$6:$M$73,2,FALSE)),0,(VLOOKUP($D284,'2.사회적인구 행정구역별 집계'!$C$6:$M$73,9,FALSE)-VLOOKUP($D284,'2.사회적인구 행정구역별 집계'!$C$6:$M$73,4,FALSE)))</f>
        <v>0</v>
      </c>
      <c r="R284" s="114">
        <f>IF(ISERROR(VLOOKUP($D284,'2.사회적인구 행정구역별 집계'!$C$6:$M$73,2,FALSE)),0,(VLOOKUP($D284,'2.사회적인구 행정구역별 집계'!$C$6:$M$73,10,FALSE)-VLOOKUP($D284,'2.사회적인구 행정구역별 집계'!$C$6:$M$73,5,FALSE)))</f>
        <v>0</v>
      </c>
      <c r="S284" s="114">
        <f>IF(ISERROR(VLOOKUP($D284,'2.사회적인구 행정구역별 집계'!$C$6:$M$73,2,FALSE)),0,(VLOOKUP($D284,'2.사회적인구 행정구역별 집계'!$C$6:$M$73,11,FALSE)-VLOOKUP($D284,'2.사회적인구 행정구역별 집계'!$C$6:$M$73,6,FALSE)))</f>
        <v>0</v>
      </c>
      <c r="T284" s="160">
        <f t="shared" si="41"/>
        <v>129</v>
      </c>
      <c r="U284" s="160">
        <f t="shared" si="42"/>
        <v>128</v>
      </c>
      <c r="V284" s="160">
        <f t="shared" si="43"/>
        <v>126</v>
      </c>
      <c r="W284" s="160">
        <f t="shared" si="44"/>
        <v>129</v>
      </c>
      <c r="X284" s="160">
        <f t="shared" si="45"/>
        <v>132</v>
      </c>
    </row>
    <row r="285" spans="1:24" ht="15.95" customHeight="1">
      <c r="A285" s="279"/>
      <c r="B285" s="277"/>
      <c r="C285" s="103" t="s">
        <v>1149</v>
      </c>
      <c r="D285" s="105" t="s">
        <v>433</v>
      </c>
      <c r="E285" s="160">
        <f>VLOOKUP($D285,'[7]급수계통별장래인구(출x)'!$C$5:$I$491,2,FALSE)</f>
        <v>164</v>
      </c>
      <c r="F285" s="160">
        <f>VLOOKUP($D285,'[7]급수계통별장래인구(출x)'!$C$5:$I$491,4,FALSE)</f>
        <v>166</v>
      </c>
      <c r="G285" s="160">
        <f>VLOOKUP($D285,'[7]급수계통별장래인구(출x)'!$C$5:$I$491,5,FALSE)</f>
        <v>169</v>
      </c>
      <c r="H285" s="160">
        <f>VLOOKUP($D285,'[7]급수계통별장래인구(출x)'!$C$5:$I$491,6,FALSE)</f>
        <v>173</v>
      </c>
      <c r="I285" s="160">
        <f>VLOOKUP($D285,'[7]급수계통별장래인구(출x)'!$C$5:$I$491,7,FALSE)</f>
        <v>176</v>
      </c>
      <c r="J285" s="114">
        <f>ROUND(O$5*'[7]급수계통별장래인구(출x)'!$E283,0)</f>
        <v>0</v>
      </c>
      <c r="K285" s="114">
        <f>ROUND(P$5*'[7]급수계통별장래인구(출x)'!$E283,0)</f>
        <v>4</v>
      </c>
      <c r="L285" s="114">
        <f>ROUND(Q$5*'[7]급수계통별장래인구(출x)'!$E283,0)</f>
        <v>9</v>
      </c>
      <c r="M285" s="114">
        <f>ROUND(R$5*'[7]급수계통별장래인구(출x)'!$E283,0)</f>
        <v>9</v>
      </c>
      <c r="N285" s="114">
        <f>ROUND(S$5*'[7]급수계통별장래인구(출x)'!$E283,0)</f>
        <v>9</v>
      </c>
      <c r="O285" s="114">
        <f>IF(ISERROR((VLOOKUP($D285,'2.사회적인구 행정구역별 집계'!$C$6:$M$73,7,FALSE)-VLOOKUP($D285,'2.사회적인구 행정구역별 집계'!$C$6:$M$73,2,FALSE))),0,(VLOOKUP($D285,'2.사회적인구 행정구역별 집계'!$C$6:$M$73,7,FALSE)-VLOOKUP($D285,'2.사회적인구 행정구역별 집계'!$C$6:$M$73,2,FALSE)))</f>
        <v>0</v>
      </c>
      <c r="P285" s="114">
        <f>IF(ISERROR(VLOOKUP($D285,'2.사회적인구 행정구역별 집계'!$C$6:$M$73,2,FALSE)),0,(VLOOKUP($D285,'2.사회적인구 행정구역별 집계'!$C$6:$M$73,8,FALSE)-VLOOKUP($D285,'2.사회적인구 행정구역별 집계'!$C$6:$M$73,3,FALSE)))</f>
        <v>0</v>
      </c>
      <c r="Q285" s="114">
        <f>IF(ISERROR(VLOOKUP($D285,'2.사회적인구 행정구역별 집계'!$C$6:$M$73,2,FALSE)),0,(VLOOKUP($D285,'2.사회적인구 행정구역별 집계'!$C$6:$M$73,9,FALSE)-VLOOKUP($D285,'2.사회적인구 행정구역별 집계'!$C$6:$M$73,4,FALSE)))</f>
        <v>0</v>
      </c>
      <c r="R285" s="114">
        <f>IF(ISERROR(VLOOKUP($D285,'2.사회적인구 행정구역별 집계'!$C$6:$M$73,2,FALSE)),0,(VLOOKUP($D285,'2.사회적인구 행정구역별 집계'!$C$6:$M$73,10,FALSE)-VLOOKUP($D285,'2.사회적인구 행정구역별 집계'!$C$6:$M$73,5,FALSE)))</f>
        <v>0</v>
      </c>
      <c r="S285" s="114">
        <f>IF(ISERROR(VLOOKUP($D285,'2.사회적인구 행정구역별 집계'!$C$6:$M$73,2,FALSE)),0,(VLOOKUP($D285,'2.사회적인구 행정구역별 집계'!$C$6:$M$73,11,FALSE)-VLOOKUP($D285,'2.사회적인구 행정구역별 집계'!$C$6:$M$73,6,FALSE)))</f>
        <v>0</v>
      </c>
      <c r="T285" s="160">
        <f t="shared" si="41"/>
        <v>164</v>
      </c>
      <c r="U285" s="160">
        <f t="shared" si="42"/>
        <v>162</v>
      </c>
      <c r="V285" s="160">
        <f t="shared" si="43"/>
        <v>160</v>
      </c>
      <c r="W285" s="160">
        <f t="shared" si="44"/>
        <v>164</v>
      </c>
      <c r="X285" s="160">
        <f t="shared" si="45"/>
        <v>167</v>
      </c>
    </row>
    <row r="286" spans="1:24" ht="15.95" customHeight="1">
      <c r="A286" s="279"/>
      <c r="B286" s="277"/>
      <c r="C286" s="103" t="s">
        <v>1150</v>
      </c>
      <c r="D286" s="105" t="s">
        <v>434</v>
      </c>
      <c r="E286" s="160">
        <f>VLOOKUP($D286,'[7]급수계통별장래인구(출x)'!$C$5:$I$491,2,FALSE)</f>
        <v>104</v>
      </c>
      <c r="F286" s="160">
        <f>VLOOKUP($D286,'[7]급수계통별장래인구(출x)'!$C$5:$I$491,4,FALSE)</f>
        <v>105</v>
      </c>
      <c r="G286" s="160">
        <f>VLOOKUP($D286,'[7]급수계통별장래인구(출x)'!$C$5:$I$491,5,FALSE)</f>
        <v>107</v>
      </c>
      <c r="H286" s="160">
        <f>VLOOKUP($D286,'[7]급수계통별장래인구(출x)'!$C$5:$I$491,6,FALSE)</f>
        <v>110</v>
      </c>
      <c r="I286" s="160">
        <f>VLOOKUP($D286,'[7]급수계통별장래인구(출x)'!$C$5:$I$491,7,FALSE)</f>
        <v>112</v>
      </c>
      <c r="J286" s="114">
        <f>ROUND(O$5*'[7]급수계통별장래인구(출x)'!$E284,0)</f>
        <v>0</v>
      </c>
      <c r="K286" s="114">
        <f>ROUND(P$5*'[7]급수계통별장래인구(출x)'!$E284,0)</f>
        <v>3</v>
      </c>
      <c r="L286" s="114">
        <f>ROUND(Q$5*'[7]급수계통별장래인구(출x)'!$E284,0)</f>
        <v>6</v>
      </c>
      <c r="M286" s="114">
        <f>ROUND(R$5*'[7]급수계통별장래인구(출x)'!$E284,0)</f>
        <v>6</v>
      </c>
      <c r="N286" s="114">
        <f>ROUND(S$5*'[7]급수계통별장래인구(출x)'!$E284,0)</f>
        <v>6</v>
      </c>
      <c r="O286" s="114">
        <f>IF(ISERROR((VLOOKUP($D286,'2.사회적인구 행정구역별 집계'!$C$6:$M$73,7,FALSE)-VLOOKUP($D286,'2.사회적인구 행정구역별 집계'!$C$6:$M$73,2,FALSE))),0,(VLOOKUP($D286,'2.사회적인구 행정구역별 집계'!$C$6:$M$73,7,FALSE)-VLOOKUP($D286,'2.사회적인구 행정구역별 집계'!$C$6:$M$73,2,FALSE)))</f>
        <v>0</v>
      </c>
      <c r="P286" s="114">
        <f>IF(ISERROR(VLOOKUP($D286,'2.사회적인구 행정구역별 집계'!$C$6:$M$73,2,FALSE)),0,(VLOOKUP($D286,'2.사회적인구 행정구역별 집계'!$C$6:$M$73,8,FALSE)-VLOOKUP($D286,'2.사회적인구 행정구역별 집계'!$C$6:$M$73,3,FALSE)))</f>
        <v>0</v>
      </c>
      <c r="Q286" s="114">
        <f>IF(ISERROR(VLOOKUP($D286,'2.사회적인구 행정구역별 집계'!$C$6:$M$73,2,FALSE)),0,(VLOOKUP($D286,'2.사회적인구 행정구역별 집계'!$C$6:$M$73,9,FALSE)-VLOOKUP($D286,'2.사회적인구 행정구역별 집계'!$C$6:$M$73,4,FALSE)))</f>
        <v>0</v>
      </c>
      <c r="R286" s="114">
        <f>IF(ISERROR(VLOOKUP($D286,'2.사회적인구 행정구역별 집계'!$C$6:$M$73,2,FALSE)),0,(VLOOKUP($D286,'2.사회적인구 행정구역별 집계'!$C$6:$M$73,10,FALSE)-VLOOKUP($D286,'2.사회적인구 행정구역별 집계'!$C$6:$M$73,5,FALSE)))</f>
        <v>0</v>
      </c>
      <c r="S286" s="114">
        <f>IF(ISERROR(VLOOKUP($D286,'2.사회적인구 행정구역별 집계'!$C$6:$M$73,2,FALSE)),0,(VLOOKUP($D286,'2.사회적인구 행정구역별 집계'!$C$6:$M$73,11,FALSE)-VLOOKUP($D286,'2.사회적인구 행정구역별 집계'!$C$6:$M$73,6,FALSE)))</f>
        <v>0</v>
      </c>
      <c r="T286" s="160">
        <f t="shared" si="41"/>
        <v>104</v>
      </c>
      <c r="U286" s="160">
        <f t="shared" si="42"/>
        <v>102</v>
      </c>
      <c r="V286" s="160">
        <f t="shared" si="43"/>
        <v>101</v>
      </c>
      <c r="W286" s="160">
        <f t="shared" si="44"/>
        <v>104</v>
      </c>
      <c r="X286" s="160">
        <f t="shared" si="45"/>
        <v>106</v>
      </c>
    </row>
    <row r="287" spans="1:24" ht="15.95" customHeight="1">
      <c r="A287" s="279"/>
      <c r="B287" s="277"/>
      <c r="C287" s="103" t="s">
        <v>1150</v>
      </c>
      <c r="D287" s="105" t="s">
        <v>435</v>
      </c>
      <c r="E287" s="160">
        <f>VLOOKUP($D287,'[7]급수계통별장래인구(출x)'!$C$5:$I$491,2,FALSE)</f>
        <v>80</v>
      </c>
      <c r="F287" s="160">
        <f>VLOOKUP($D287,'[7]급수계통별장래인구(출x)'!$C$5:$I$491,4,FALSE)</f>
        <v>81</v>
      </c>
      <c r="G287" s="160">
        <f>VLOOKUP($D287,'[7]급수계통별장래인구(출x)'!$C$5:$I$491,5,FALSE)</f>
        <v>83</v>
      </c>
      <c r="H287" s="160">
        <f>VLOOKUP($D287,'[7]급수계통별장래인구(출x)'!$C$5:$I$491,6,FALSE)</f>
        <v>85</v>
      </c>
      <c r="I287" s="160">
        <f>VLOOKUP($D287,'[7]급수계통별장래인구(출x)'!$C$5:$I$491,7,FALSE)</f>
        <v>86</v>
      </c>
      <c r="J287" s="114">
        <f>ROUND(O$5*'[7]급수계통별장래인구(출x)'!$E285,0)</f>
        <v>0</v>
      </c>
      <c r="K287" s="114">
        <f>ROUND(P$5*'[7]급수계통별장래인구(출x)'!$E285,0)</f>
        <v>2</v>
      </c>
      <c r="L287" s="114">
        <f>ROUND(Q$5*'[7]급수계통별장래인구(출x)'!$E285,0)</f>
        <v>5</v>
      </c>
      <c r="M287" s="114">
        <f>ROUND(R$5*'[7]급수계통별장래인구(출x)'!$E285,0)</f>
        <v>5</v>
      </c>
      <c r="N287" s="114">
        <f>ROUND(S$5*'[7]급수계통별장래인구(출x)'!$E285,0)</f>
        <v>5</v>
      </c>
      <c r="O287" s="114">
        <f>IF(ISERROR((VLOOKUP($D287,'2.사회적인구 행정구역별 집계'!$C$6:$M$73,7,FALSE)-VLOOKUP($D287,'2.사회적인구 행정구역별 집계'!$C$6:$M$73,2,FALSE))),0,(VLOOKUP($D287,'2.사회적인구 행정구역별 집계'!$C$6:$M$73,7,FALSE)-VLOOKUP($D287,'2.사회적인구 행정구역별 집계'!$C$6:$M$73,2,FALSE)))</f>
        <v>0</v>
      </c>
      <c r="P287" s="114">
        <f>IF(ISERROR(VLOOKUP($D287,'2.사회적인구 행정구역별 집계'!$C$6:$M$73,2,FALSE)),0,(VLOOKUP($D287,'2.사회적인구 행정구역별 집계'!$C$6:$M$73,8,FALSE)-VLOOKUP($D287,'2.사회적인구 행정구역별 집계'!$C$6:$M$73,3,FALSE)))</f>
        <v>0</v>
      </c>
      <c r="Q287" s="114">
        <f>IF(ISERROR(VLOOKUP($D287,'2.사회적인구 행정구역별 집계'!$C$6:$M$73,2,FALSE)),0,(VLOOKUP($D287,'2.사회적인구 행정구역별 집계'!$C$6:$M$73,9,FALSE)-VLOOKUP($D287,'2.사회적인구 행정구역별 집계'!$C$6:$M$73,4,FALSE)))</f>
        <v>0</v>
      </c>
      <c r="R287" s="114">
        <f>IF(ISERROR(VLOOKUP($D287,'2.사회적인구 행정구역별 집계'!$C$6:$M$73,2,FALSE)),0,(VLOOKUP($D287,'2.사회적인구 행정구역별 집계'!$C$6:$M$73,10,FALSE)-VLOOKUP($D287,'2.사회적인구 행정구역별 집계'!$C$6:$M$73,5,FALSE)))</f>
        <v>0</v>
      </c>
      <c r="S287" s="114">
        <f>IF(ISERROR(VLOOKUP($D287,'2.사회적인구 행정구역별 집계'!$C$6:$M$73,2,FALSE)),0,(VLOOKUP($D287,'2.사회적인구 행정구역별 집계'!$C$6:$M$73,11,FALSE)-VLOOKUP($D287,'2.사회적인구 행정구역별 집계'!$C$6:$M$73,6,FALSE)))</f>
        <v>0</v>
      </c>
      <c r="T287" s="160">
        <f t="shared" si="41"/>
        <v>80</v>
      </c>
      <c r="U287" s="160">
        <f t="shared" si="42"/>
        <v>79</v>
      </c>
      <c r="V287" s="160">
        <f t="shared" si="43"/>
        <v>78</v>
      </c>
      <c r="W287" s="160">
        <f t="shared" si="44"/>
        <v>80</v>
      </c>
      <c r="X287" s="160">
        <f t="shared" si="45"/>
        <v>81</v>
      </c>
    </row>
    <row r="288" spans="1:24" ht="15.95" customHeight="1">
      <c r="A288" s="279"/>
      <c r="B288" s="277"/>
      <c r="C288" s="103" t="s">
        <v>1150</v>
      </c>
      <c r="D288" s="105" t="s">
        <v>436</v>
      </c>
      <c r="E288" s="160">
        <f>VLOOKUP($D288,'[7]급수계통별장래인구(출x)'!$C$5:$I$491,2,FALSE)</f>
        <v>172</v>
      </c>
      <c r="F288" s="160">
        <f>VLOOKUP($D288,'[7]급수계통별장래인구(출x)'!$C$5:$I$491,4,FALSE)</f>
        <v>174</v>
      </c>
      <c r="G288" s="160">
        <f>VLOOKUP($D288,'[7]급수계통별장래인구(출x)'!$C$5:$I$491,5,FALSE)</f>
        <v>178</v>
      </c>
      <c r="H288" s="160">
        <f>VLOOKUP($D288,'[7]급수계통별장래인구(출x)'!$C$5:$I$491,6,FALSE)</f>
        <v>182</v>
      </c>
      <c r="I288" s="160">
        <f>VLOOKUP($D288,'[7]급수계통별장래인구(출x)'!$C$5:$I$491,7,FALSE)</f>
        <v>185</v>
      </c>
      <c r="J288" s="114">
        <f>ROUND(O$5*'[7]급수계통별장래인구(출x)'!$E286,0)</f>
        <v>0</v>
      </c>
      <c r="K288" s="114">
        <f>ROUND(P$5*'[7]급수계통별장래인구(출x)'!$E286,0)</f>
        <v>4</v>
      </c>
      <c r="L288" s="114">
        <f>ROUND(Q$5*'[7]급수계통별장래인구(출x)'!$E286,0)</f>
        <v>10</v>
      </c>
      <c r="M288" s="114">
        <f>ROUND(R$5*'[7]급수계통별장래인구(출x)'!$E286,0)</f>
        <v>10</v>
      </c>
      <c r="N288" s="114">
        <f>ROUND(S$5*'[7]급수계통별장래인구(출x)'!$E286,0)</f>
        <v>10</v>
      </c>
      <c r="O288" s="114">
        <f>IF(ISERROR((VLOOKUP($D288,'2.사회적인구 행정구역별 집계'!$C$6:$M$73,7,FALSE)-VLOOKUP($D288,'2.사회적인구 행정구역별 집계'!$C$6:$M$73,2,FALSE))),0,(VLOOKUP($D288,'2.사회적인구 행정구역별 집계'!$C$6:$M$73,7,FALSE)-VLOOKUP($D288,'2.사회적인구 행정구역별 집계'!$C$6:$M$73,2,FALSE)))</f>
        <v>0</v>
      </c>
      <c r="P288" s="114">
        <f>IF(ISERROR(VLOOKUP($D288,'2.사회적인구 행정구역별 집계'!$C$6:$M$73,2,FALSE)),0,(VLOOKUP($D288,'2.사회적인구 행정구역별 집계'!$C$6:$M$73,8,FALSE)-VLOOKUP($D288,'2.사회적인구 행정구역별 집계'!$C$6:$M$73,3,FALSE)))</f>
        <v>0</v>
      </c>
      <c r="Q288" s="114">
        <f>IF(ISERROR(VLOOKUP($D288,'2.사회적인구 행정구역별 집계'!$C$6:$M$73,2,FALSE)),0,(VLOOKUP($D288,'2.사회적인구 행정구역별 집계'!$C$6:$M$73,9,FALSE)-VLOOKUP($D288,'2.사회적인구 행정구역별 집계'!$C$6:$M$73,4,FALSE)))</f>
        <v>0</v>
      </c>
      <c r="R288" s="114">
        <f>IF(ISERROR(VLOOKUP($D288,'2.사회적인구 행정구역별 집계'!$C$6:$M$73,2,FALSE)),0,(VLOOKUP($D288,'2.사회적인구 행정구역별 집계'!$C$6:$M$73,10,FALSE)-VLOOKUP($D288,'2.사회적인구 행정구역별 집계'!$C$6:$M$73,5,FALSE)))</f>
        <v>0</v>
      </c>
      <c r="S288" s="114">
        <f>IF(ISERROR(VLOOKUP($D288,'2.사회적인구 행정구역별 집계'!$C$6:$M$73,2,FALSE)),0,(VLOOKUP($D288,'2.사회적인구 행정구역별 집계'!$C$6:$M$73,11,FALSE)-VLOOKUP($D288,'2.사회적인구 행정구역별 집계'!$C$6:$M$73,6,FALSE)))</f>
        <v>0</v>
      </c>
      <c r="T288" s="160">
        <f t="shared" si="41"/>
        <v>172</v>
      </c>
      <c r="U288" s="160">
        <f t="shared" si="42"/>
        <v>170</v>
      </c>
      <c r="V288" s="160">
        <f t="shared" si="43"/>
        <v>168</v>
      </c>
      <c r="W288" s="160">
        <f t="shared" si="44"/>
        <v>172</v>
      </c>
      <c r="X288" s="160">
        <f t="shared" si="45"/>
        <v>175</v>
      </c>
    </row>
    <row r="289" spans="1:24" ht="15.95" customHeight="1">
      <c r="A289" s="279"/>
      <c r="B289" s="277"/>
      <c r="C289" s="103" t="s">
        <v>1150</v>
      </c>
      <c r="D289" s="105" t="s">
        <v>437</v>
      </c>
      <c r="E289" s="160">
        <f>VLOOKUP($D289,'[7]급수계통별장래인구(출x)'!$C$5:$I$491,2,FALSE)</f>
        <v>103</v>
      </c>
      <c r="F289" s="160">
        <f>VLOOKUP($D289,'[7]급수계통별장래인구(출x)'!$C$5:$I$491,4,FALSE)</f>
        <v>104</v>
      </c>
      <c r="G289" s="160">
        <f>VLOOKUP($D289,'[7]급수계통별장래인구(출x)'!$C$5:$I$491,5,FALSE)</f>
        <v>106</v>
      </c>
      <c r="H289" s="160">
        <f>VLOOKUP($D289,'[7]급수계통별장래인구(출x)'!$C$5:$I$491,6,FALSE)</f>
        <v>109</v>
      </c>
      <c r="I289" s="160">
        <f>VLOOKUP($D289,'[7]급수계통별장래인구(출x)'!$C$5:$I$491,7,FALSE)</f>
        <v>111</v>
      </c>
      <c r="J289" s="114">
        <f>ROUND(O$5*'[7]급수계통별장래인구(출x)'!$E287,0)</f>
        <v>0</v>
      </c>
      <c r="K289" s="114">
        <f>ROUND(P$5*'[7]급수계통별장래인구(출x)'!$E287,0)</f>
        <v>3</v>
      </c>
      <c r="L289" s="114">
        <f>ROUND(Q$5*'[7]급수계통별장래인구(출x)'!$E287,0)</f>
        <v>6</v>
      </c>
      <c r="M289" s="114">
        <f>ROUND(R$5*'[7]급수계통별장래인구(출x)'!$E287,0)</f>
        <v>6</v>
      </c>
      <c r="N289" s="114">
        <f>ROUND(S$5*'[7]급수계통별장래인구(출x)'!$E287,0)</f>
        <v>6</v>
      </c>
      <c r="O289" s="114">
        <f>IF(ISERROR((VLOOKUP($D289,'2.사회적인구 행정구역별 집계'!$C$6:$M$73,7,FALSE)-VLOOKUP($D289,'2.사회적인구 행정구역별 집계'!$C$6:$M$73,2,FALSE))),0,(VLOOKUP($D289,'2.사회적인구 행정구역별 집계'!$C$6:$M$73,7,FALSE)-VLOOKUP($D289,'2.사회적인구 행정구역별 집계'!$C$6:$M$73,2,FALSE)))</f>
        <v>0</v>
      </c>
      <c r="P289" s="114">
        <f>IF(ISERROR(VLOOKUP($D289,'2.사회적인구 행정구역별 집계'!$C$6:$M$73,2,FALSE)),0,(VLOOKUP($D289,'2.사회적인구 행정구역별 집계'!$C$6:$M$73,8,FALSE)-VLOOKUP($D289,'2.사회적인구 행정구역별 집계'!$C$6:$M$73,3,FALSE)))</f>
        <v>0</v>
      </c>
      <c r="Q289" s="114">
        <f>IF(ISERROR(VLOOKUP($D289,'2.사회적인구 행정구역별 집계'!$C$6:$M$73,2,FALSE)),0,(VLOOKUP($D289,'2.사회적인구 행정구역별 집계'!$C$6:$M$73,9,FALSE)-VLOOKUP($D289,'2.사회적인구 행정구역별 집계'!$C$6:$M$73,4,FALSE)))</f>
        <v>0</v>
      </c>
      <c r="R289" s="114">
        <f>IF(ISERROR(VLOOKUP($D289,'2.사회적인구 행정구역별 집계'!$C$6:$M$73,2,FALSE)),0,(VLOOKUP($D289,'2.사회적인구 행정구역별 집계'!$C$6:$M$73,10,FALSE)-VLOOKUP($D289,'2.사회적인구 행정구역별 집계'!$C$6:$M$73,5,FALSE)))</f>
        <v>0</v>
      </c>
      <c r="S289" s="114">
        <f>IF(ISERROR(VLOOKUP($D289,'2.사회적인구 행정구역별 집계'!$C$6:$M$73,2,FALSE)),0,(VLOOKUP($D289,'2.사회적인구 행정구역별 집계'!$C$6:$M$73,11,FALSE)-VLOOKUP($D289,'2.사회적인구 행정구역별 집계'!$C$6:$M$73,6,FALSE)))</f>
        <v>0</v>
      </c>
      <c r="T289" s="160">
        <f t="shared" si="41"/>
        <v>103</v>
      </c>
      <c r="U289" s="160">
        <f t="shared" si="42"/>
        <v>101</v>
      </c>
      <c r="V289" s="160">
        <f t="shared" si="43"/>
        <v>100</v>
      </c>
      <c r="W289" s="160">
        <f t="shared" si="44"/>
        <v>103</v>
      </c>
      <c r="X289" s="160">
        <f t="shared" si="45"/>
        <v>105</v>
      </c>
    </row>
    <row r="290" spans="1:24" ht="15.95" customHeight="1">
      <c r="A290" s="279"/>
      <c r="B290" s="277"/>
      <c r="C290" s="103" t="s">
        <v>1151</v>
      </c>
      <c r="D290" s="105" t="s">
        <v>438</v>
      </c>
      <c r="E290" s="160">
        <f>VLOOKUP($D290,'[7]급수계통별장래인구(출x)'!$C$5:$I$491,2,FALSE)</f>
        <v>227</v>
      </c>
      <c r="F290" s="160">
        <f>VLOOKUP($D290,'[7]급수계통별장래인구(출x)'!$C$5:$I$491,4,FALSE)</f>
        <v>230</v>
      </c>
      <c r="G290" s="160">
        <f>VLOOKUP($D290,'[7]급수계통별장래인구(출x)'!$C$5:$I$491,5,FALSE)</f>
        <v>234</v>
      </c>
      <c r="H290" s="160">
        <f>VLOOKUP($D290,'[7]급수계통별장래인구(출x)'!$C$5:$I$491,6,FALSE)</f>
        <v>240</v>
      </c>
      <c r="I290" s="160">
        <f>VLOOKUP($D290,'[7]급수계통별장래인구(출x)'!$C$5:$I$491,7,FALSE)</f>
        <v>244</v>
      </c>
      <c r="J290" s="114">
        <f>ROUND(O$5*'[7]급수계통별장래인구(출x)'!$E288,0)</f>
        <v>0</v>
      </c>
      <c r="K290" s="114">
        <f>ROUND(P$5*'[7]급수계통별장래인구(출x)'!$E288,0)</f>
        <v>6</v>
      </c>
      <c r="L290" s="114">
        <f>ROUND(Q$5*'[7]급수계통별장래인구(출x)'!$E288,0)</f>
        <v>13</v>
      </c>
      <c r="M290" s="114">
        <f>ROUND(R$5*'[7]급수계통별장래인구(출x)'!$E288,0)</f>
        <v>13</v>
      </c>
      <c r="N290" s="114">
        <f>ROUND(S$5*'[7]급수계통별장래인구(출x)'!$E288,0)</f>
        <v>13</v>
      </c>
      <c r="O290" s="114">
        <f>IF(ISERROR((VLOOKUP($D290,'2.사회적인구 행정구역별 집계'!$C$6:$M$73,7,FALSE)-VLOOKUP($D290,'2.사회적인구 행정구역별 집계'!$C$6:$M$73,2,FALSE))),0,(VLOOKUP($D290,'2.사회적인구 행정구역별 집계'!$C$6:$M$73,7,FALSE)-VLOOKUP($D290,'2.사회적인구 행정구역별 집계'!$C$6:$M$73,2,FALSE)))</f>
        <v>0</v>
      </c>
      <c r="P290" s="114">
        <f>IF(ISERROR(VLOOKUP($D290,'2.사회적인구 행정구역별 집계'!$C$6:$M$73,2,FALSE)),0,(VLOOKUP($D290,'2.사회적인구 행정구역별 집계'!$C$6:$M$73,8,FALSE)-VLOOKUP($D290,'2.사회적인구 행정구역별 집계'!$C$6:$M$73,3,FALSE)))</f>
        <v>0</v>
      </c>
      <c r="Q290" s="114">
        <f>IF(ISERROR(VLOOKUP($D290,'2.사회적인구 행정구역별 집계'!$C$6:$M$73,2,FALSE)),0,(VLOOKUP($D290,'2.사회적인구 행정구역별 집계'!$C$6:$M$73,9,FALSE)-VLOOKUP($D290,'2.사회적인구 행정구역별 집계'!$C$6:$M$73,4,FALSE)))</f>
        <v>0</v>
      </c>
      <c r="R290" s="114">
        <f>IF(ISERROR(VLOOKUP($D290,'2.사회적인구 행정구역별 집계'!$C$6:$M$73,2,FALSE)),0,(VLOOKUP($D290,'2.사회적인구 행정구역별 집계'!$C$6:$M$73,10,FALSE)-VLOOKUP($D290,'2.사회적인구 행정구역별 집계'!$C$6:$M$73,5,FALSE)))</f>
        <v>0</v>
      </c>
      <c r="S290" s="114">
        <f>IF(ISERROR(VLOOKUP($D290,'2.사회적인구 행정구역별 집계'!$C$6:$M$73,2,FALSE)),0,(VLOOKUP($D290,'2.사회적인구 행정구역별 집계'!$C$6:$M$73,11,FALSE)-VLOOKUP($D290,'2.사회적인구 행정구역별 집계'!$C$6:$M$73,6,FALSE)))</f>
        <v>0</v>
      </c>
      <c r="T290" s="160">
        <f t="shared" si="41"/>
        <v>227</v>
      </c>
      <c r="U290" s="160">
        <f t="shared" si="42"/>
        <v>224</v>
      </c>
      <c r="V290" s="160">
        <f t="shared" si="43"/>
        <v>221</v>
      </c>
      <c r="W290" s="160">
        <f t="shared" si="44"/>
        <v>227</v>
      </c>
      <c r="X290" s="160">
        <f t="shared" si="45"/>
        <v>231</v>
      </c>
    </row>
    <row r="291" spans="1:24" ht="15.95" customHeight="1">
      <c r="A291" s="279"/>
      <c r="B291" s="277"/>
      <c r="C291" s="103" t="s">
        <v>1151</v>
      </c>
      <c r="D291" s="105" t="s">
        <v>439</v>
      </c>
      <c r="E291" s="160">
        <f>VLOOKUP($D291,'[7]급수계통별장래인구(출x)'!$C$5:$I$491,2,FALSE)</f>
        <v>162</v>
      </c>
      <c r="F291" s="160">
        <f>VLOOKUP($D291,'[7]급수계통별장래인구(출x)'!$C$5:$I$491,4,FALSE)</f>
        <v>164</v>
      </c>
      <c r="G291" s="160">
        <f>VLOOKUP($D291,'[7]급수계통별장래인구(출x)'!$C$5:$I$491,5,FALSE)</f>
        <v>167</v>
      </c>
      <c r="H291" s="160">
        <f>VLOOKUP($D291,'[7]급수계통별장래인구(출x)'!$C$5:$I$491,6,FALSE)</f>
        <v>171</v>
      </c>
      <c r="I291" s="160">
        <f>VLOOKUP($D291,'[7]급수계통별장래인구(출x)'!$C$5:$I$491,7,FALSE)</f>
        <v>174</v>
      </c>
      <c r="J291" s="114">
        <f>ROUND(O$5*'[7]급수계통별장래인구(출x)'!$E289,0)</f>
        <v>0</v>
      </c>
      <c r="K291" s="114">
        <f>ROUND(P$5*'[7]급수계통별장래인구(출x)'!$E289,0)</f>
        <v>4</v>
      </c>
      <c r="L291" s="114">
        <f>ROUND(Q$5*'[7]급수계통별장래인구(출x)'!$E289,0)</f>
        <v>9</v>
      </c>
      <c r="M291" s="114">
        <f>ROUND(R$5*'[7]급수계통별장래인구(출x)'!$E289,0)</f>
        <v>9</v>
      </c>
      <c r="N291" s="114">
        <f>ROUND(S$5*'[7]급수계통별장래인구(출x)'!$E289,0)</f>
        <v>9</v>
      </c>
      <c r="O291" s="114">
        <f>IF(ISERROR((VLOOKUP($D291,'2.사회적인구 행정구역별 집계'!$C$6:$M$73,7,FALSE)-VLOOKUP($D291,'2.사회적인구 행정구역별 집계'!$C$6:$M$73,2,FALSE))),0,(VLOOKUP($D291,'2.사회적인구 행정구역별 집계'!$C$6:$M$73,7,FALSE)-VLOOKUP($D291,'2.사회적인구 행정구역별 집계'!$C$6:$M$73,2,FALSE)))</f>
        <v>0</v>
      </c>
      <c r="P291" s="114">
        <f>IF(ISERROR(VLOOKUP($D291,'2.사회적인구 행정구역별 집계'!$C$6:$M$73,2,FALSE)),0,(VLOOKUP($D291,'2.사회적인구 행정구역별 집계'!$C$6:$M$73,8,FALSE)-VLOOKUP($D291,'2.사회적인구 행정구역별 집계'!$C$6:$M$73,3,FALSE)))</f>
        <v>0</v>
      </c>
      <c r="Q291" s="114">
        <f>IF(ISERROR(VLOOKUP($D291,'2.사회적인구 행정구역별 집계'!$C$6:$M$73,2,FALSE)),0,(VLOOKUP($D291,'2.사회적인구 행정구역별 집계'!$C$6:$M$73,9,FALSE)-VLOOKUP($D291,'2.사회적인구 행정구역별 집계'!$C$6:$M$73,4,FALSE)))</f>
        <v>0</v>
      </c>
      <c r="R291" s="114">
        <f>IF(ISERROR(VLOOKUP($D291,'2.사회적인구 행정구역별 집계'!$C$6:$M$73,2,FALSE)),0,(VLOOKUP($D291,'2.사회적인구 행정구역별 집계'!$C$6:$M$73,10,FALSE)-VLOOKUP($D291,'2.사회적인구 행정구역별 집계'!$C$6:$M$73,5,FALSE)))</f>
        <v>0</v>
      </c>
      <c r="S291" s="114">
        <f>IF(ISERROR(VLOOKUP($D291,'2.사회적인구 행정구역별 집계'!$C$6:$M$73,2,FALSE)),0,(VLOOKUP($D291,'2.사회적인구 행정구역별 집계'!$C$6:$M$73,11,FALSE)-VLOOKUP($D291,'2.사회적인구 행정구역별 집계'!$C$6:$M$73,6,FALSE)))</f>
        <v>0</v>
      </c>
      <c r="T291" s="160">
        <f t="shared" si="41"/>
        <v>162</v>
      </c>
      <c r="U291" s="160">
        <f t="shared" si="42"/>
        <v>160</v>
      </c>
      <c r="V291" s="160">
        <f t="shared" si="43"/>
        <v>158</v>
      </c>
      <c r="W291" s="160">
        <f t="shared" si="44"/>
        <v>162</v>
      </c>
      <c r="X291" s="160">
        <f t="shared" si="45"/>
        <v>165</v>
      </c>
    </row>
    <row r="292" spans="1:24" ht="15.95" customHeight="1">
      <c r="A292" s="279"/>
      <c r="B292" s="277"/>
      <c r="C292" s="103" t="s">
        <v>1152</v>
      </c>
      <c r="D292" s="105" t="s">
        <v>440</v>
      </c>
      <c r="E292" s="160">
        <f>VLOOKUP($D292,'[7]급수계통별장래인구(출x)'!$C$5:$I$491,2,FALSE)</f>
        <v>184</v>
      </c>
      <c r="F292" s="160">
        <f>VLOOKUP($D292,'[7]급수계통별장래인구(출x)'!$C$5:$I$491,4,FALSE)</f>
        <v>186</v>
      </c>
      <c r="G292" s="160">
        <f>VLOOKUP($D292,'[7]급수계통별장래인구(출x)'!$C$5:$I$491,5,FALSE)</f>
        <v>190</v>
      </c>
      <c r="H292" s="160">
        <f>VLOOKUP($D292,'[7]급수계통별장래인구(출x)'!$C$5:$I$491,6,FALSE)</f>
        <v>194</v>
      </c>
      <c r="I292" s="160">
        <f>VLOOKUP($D292,'[7]급수계통별장래인구(출x)'!$C$5:$I$491,7,FALSE)</f>
        <v>198</v>
      </c>
      <c r="J292" s="114">
        <f>ROUND(O$5*'[7]급수계통별장래인구(출x)'!$E290,0)</f>
        <v>0</v>
      </c>
      <c r="K292" s="114">
        <f>ROUND(P$5*'[7]급수계통별장래인구(출x)'!$E290,0)</f>
        <v>5</v>
      </c>
      <c r="L292" s="114">
        <f>ROUND(Q$5*'[7]급수계통별장래인구(출x)'!$E290,0)</f>
        <v>10</v>
      </c>
      <c r="M292" s="114">
        <f>ROUND(R$5*'[7]급수계통별장래인구(출x)'!$E290,0)</f>
        <v>10</v>
      </c>
      <c r="N292" s="114">
        <f>ROUND(S$5*'[7]급수계통별장래인구(출x)'!$E290,0)</f>
        <v>10</v>
      </c>
      <c r="O292" s="114">
        <f>IF(ISERROR((VLOOKUP($D292,'2.사회적인구 행정구역별 집계'!$C$6:$M$73,7,FALSE)-VLOOKUP($D292,'2.사회적인구 행정구역별 집계'!$C$6:$M$73,2,FALSE))),0,(VLOOKUP($D292,'2.사회적인구 행정구역별 집계'!$C$6:$M$73,7,FALSE)-VLOOKUP($D292,'2.사회적인구 행정구역별 집계'!$C$6:$M$73,2,FALSE)))</f>
        <v>0</v>
      </c>
      <c r="P292" s="114">
        <f>IF(ISERROR(VLOOKUP($D292,'2.사회적인구 행정구역별 집계'!$C$6:$M$73,2,FALSE)),0,(VLOOKUP($D292,'2.사회적인구 행정구역별 집계'!$C$6:$M$73,8,FALSE)-VLOOKUP($D292,'2.사회적인구 행정구역별 집계'!$C$6:$M$73,3,FALSE)))</f>
        <v>0</v>
      </c>
      <c r="Q292" s="114">
        <f>IF(ISERROR(VLOOKUP($D292,'2.사회적인구 행정구역별 집계'!$C$6:$M$73,2,FALSE)),0,(VLOOKUP($D292,'2.사회적인구 행정구역별 집계'!$C$6:$M$73,9,FALSE)-VLOOKUP($D292,'2.사회적인구 행정구역별 집계'!$C$6:$M$73,4,FALSE)))</f>
        <v>0</v>
      </c>
      <c r="R292" s="114">
        <f>IF(ISERROR(VLOOKUP($D292,'2.사회적인구 행정구역별 집계'!$C$6:$M$73,2,FALSE)),0,(VLOOKUP($D292,'2.사회적인구 행정구역별 집계'!$C$6:$M$73,10,FALSE)-VLOOKUP($D292,'2.사회적인구 행정구역별 집계'!$C$6:$M$73,5,FALSE)))</f>
        <v>0</v>
      </c>
      <c r="S292" s="114">
        <f>IF(ISERROR(VLOOKUP($D292,'2.사회적인구 행정구역별 집계'!$C$6:$M$73,2,FALSE)),0,(VLOOKUP($D292,'2.사회적인구 행정구역별 집계'!$C$6:$M$73,11,FALSE)-VLOOKUP($D292,'2.사회적인구 행정구역별 집계'!$C$6:$M$73,6,FALSE)))</f>
        <v>0</v>
      </c>
      <c r="T292" s="160">
        <f t="shared" si="41"/>
        <v>184</v>
      </c>
      <c r="U292" s="160">
        <f t="shared" si="42"/>
        <v>181</v>
      </c>
      <c r="V292" s="160">
        <f t="shared" si="43"/>
        <v>180</v>
      </c>
      <c r="W292" s="160">
        <f t="shared" si="44"/>
        <v>184</v>
      </c>
      <c r="X292" s="160">
        <f t="shared" si="45"/>
        <v>188</v>
      </c>
    </row>
    <row r="293" spans="1:24" ht="15.95" customHeight="1">
      <c r="A293" s="279"/>
      <c r="B293" s="277"/>
      <c r="C293" s="103" t="s">
        <v>1152</v>
      </c>
      <c r="D293" s="105" t="s">
        <v>441</v>
      </c>
      <c r="E293" s="160">
        <f>VLOOKUP($D293,'[7]급수계통별장래인구(출x)'!$C$5:$I$491,2,FALSE)</f>
        <v>144</v>
      </c>
      <c r="F293" s="160">
        <f>VLOOKUP($D293,'[7]급수계통별장래인구(출x)'!$C$5:$I$491,4,FALSE)</f>
        <v>146</v>
      </c>
      <c r="G293" s="160">
        <f>VLOOKUP($D293,'[7]급수계통별장래인구(출x)'!$C$5:$I$491,5,FALSE)</f>
        <v>149</v>
      </c>
      <c r="H293" s="160">
        <f>VLOOKUP($D293,'[7]급수계통별장래인구(출x)'!$C$5:$I$491,6,FALSE)</f>
        <v>152</v>
      </c>
      <c r="I293" s="160">
        <f>VLOOKUP($D293,'[7]급수계통별장래인구(출x)'!$C$5:$I$491,7,FALSE)</f>
        <v>155</v>
      </c>
      <c r="J293" s="114">
        <f>ROUND(O$5*'[7]급수계통별장래인구(출x)'!$E291,0)</f>
        <v>0</v>
      </c>
      <c r="K293" s="114">
        <f>ROUND(P$5*'[7]급수계통별장래인구(출x)'!$E291,0)</f>
        <v>4</v>
      </c>
      <c r="L293" s="114">
        <f>ROUND(Q$5*'[7]급수계통별장래인구(출x)'!$E291,0)</f>
        <v>8</v>
      </c>
      <c r="M293" s="114">
        <f>ROUND(R$5*'[7]급수계통별장래인구(출x)'!$E291,0)</f>
        <v>8</v>
      </c>
      <c r="N293" s="114">
        <f>ROUND(S$5*'[7]급수계통별장래인구(출x)'!$E291,0)</f>
        <v>8</v>
      </c>
      <c r="O293" s="114">
        <f>IF(ISERROR((VLOOKUP($D293,'2.사회적인구 행정구역별 집계'!$C$6:$M$73,7,FALSE)-VLOOKUP($D293,'2.사회적인구 행정구역별 집계'!$C$6:$M$73,2,FALSE))),0,(VLOOKUP($D293,'2.사회적인구 행정구역별 집계'!$C$6:$M$73,7,FALSE)-VLOOKUP($D293,'2.사회적인구 행정구역별 집계'!$C$6:$M$73,2,FALSE)))</f>
        <v>0</v>
      </c>
      <c r="P293" s="114">
        <f>IF(ISERROR(VLOOKUP($D293,'2.사회적인구 행정구역별 집계'!$C$6:$M$73,2,FALSE)),0,(VLOOKUP($D293,'2.사회적인구 행정구역별 집계'!$C$6:$M$73,8,FALSE)-VLOOKUP($D293,'2.사회적인구 행정구역별 집계'!$C$6:$M$73,3,FALSE)))</f>
        <v>0</v>
      </c>
      <c r="Q293" s="114">
        <f>IF(ISERROR(VLOOKUP($D293,'2.사회적인구 행정구역별 집계'!$C$6:$M$73,2,FALSE)),0,(VLOOKUP($D293,'2.사회적인구 행정구역별 집계'!$C$6:$M$73,9,FALSE)-VLOOKUP($D293,'2.사회적인구 행정구역별 집계'!$C$6:$M$73,4,FALSE)))</f>
        <v>0</v>
      </c>
      <c r="R293" s="114">
        <f>IF(ISERROR(VLOOKUP($D293,'2.사회적인구 행정구역별 집계'!$C$6:$M$73,2,FALSE)),0,(VLOOKUP($D293,'2.사회적인구 행정구역별 집계'!$C$6:$M$73,10,FALSE)-VLOOKUP($D293,'2.사회적인구 행정구역별 집계'!$C$6:$M$73,5,FALSE)))</f>
        <v>0</v>
      </c>
      <c r="S293" s="114">
        <f>IF(ISERROR(VLOOKUP($D293,'2.사회적인구 행정구역별 집계'!$C$6:$M$73,2,FALSE)),0,(VLOOKUP($D293,'2.사회적인구 행정구역별 집계'!$C$6:$M$73,11,FALSE)-VLOOKUP($D293,'2.사회적인구 행정구역별 집계'!$C$6:$M$73,6,FALSE)))</f>
        <v>0</v>
      </c>
      <c r="T293" s="160">
        <f t="shared" si="41"/>
        <v>144</v>
      </c>
      <c r="U293" s="160">
        <f t="shared" si="42"/>
        <v>142</v>
      </c>
      <c r="V293" s="160">
        <f t="shared" si="43"/>
        <v>141</v>
      </c>
      <c r="W293" s="160">
        <f t="shared" si="44"/>
        <v>144</v>
      </c>
      <c r="X293" s="160">
        <f t="shared" si="45"/>
        <v>147</v>
      </c>
    </row>
    <row r="294" spans="1:24" ht="15.95" customHeight="1">
      <c r="A294" s="279"/>
      <c r="B294" s="277"/>
      <c r="C294" s="103" t="s">
        <v>1146</v>
      </c>
      <c r="D294" s="105" t="s">
        <v>442</v>
      </c>
      <c r="E294" s="160">
        <f>VLOOKUP($D294,'[7]급수계통별장래인구(출x)'!$C$5:$I$491,2,FALSE)</f>
        <v>143</v>
      </c>
      <c r="F294" s="160">
        <f>VLOOKUP($D294,'[7]급수계통별장래인구(출x)'!$C$5:$I$491,4,FALSE)</f>
        <v>145</v>
      </c>
      <c r="G294" s="160">
        <f>VLOOKUP($D294,'[7]급수계통별장래인구(출x)'!$C$5:$I$491,5,FALSE)</f>
        <v>148</v>
      </c>
      <c r="H294" s="160">
        <f>VLOOKUP($D294,'[7]급수계통별장래인구(출x)'!$C$5:$I$491,6,FALSE)</f>
        <v>151</v>
      </c>
      <c r="I294" s="160">
        <f>VLOOKUP($D294,'[7]급수계통별장래인구(출x)'!$C$5:$I$491,7,FALSE)</f>
        <v>154</v>
      </c>
      <c r="J294" s="114">
        <f>ROUND(O$5*'[7]급수계통별장래인구(출x)'!$E292,0)</f>
        <v>0</v>
      </c>
      <c r="K294" s="114">
        <f>ROUND(P$5*'[7]급수계통별장래인구(출x)'!$E292,0)</f>
        <v>4</v>
      </c>
      <c r="L294" s="114">
        <f>ROUND(Q$5*'[7]급수계통별장래인구(출x)'!$E292,0)</f>
        <v>8</v>
      </c>
      <c r="M294" s="114">
        <f>ROUND(R$5*'[7]급수계통별장래인구(출x)'!$E292,0)</f>
        <v>8</v>
      </c>
      <c r="N294" s="114">
        <f>ROUND(S$5*'[7]급수계통별장래인구(출x)'!$E292,0)</f>
        <v>8</v>
      </c>
      <c r="O294" s="114">
        <f>IF(ISERROR((VLOOKUP($D294,'2.사회적인구 행정구역별 집계'!$C$6:$M$73,7,FALSE)-VLOOKUP($D294,'2.사회적인구 행정구역별 집계'!$C$6:$M$73,2,FALSE))),0,(VLOOKUP($D294,'2.사회적인구 행정구역별 집계'!$C$6:$M$73,7,FALSE)-VLOOKUP($D294,'2.사회적인구 행정구역별 집계'!$C$6:$M$73,2,FALSE)))</f>
        <v>0</v>
      </c>
      <c r="P294" s="114">
        <f>IF(ISERROR(VLOOKUP($D294,'2.사회적인구 행정구역별 집계'!$C$6:$M$73,2,FALSE)),0,(VLOOKUP($D294,'2.사회적인구 행정구역별 집계'!$C$6:$M$73,8,FALSE)-VLOOKUP($D294,'2.사회적인구 행정구역별 집계'!$C$6:$M$73,3,FALSE)))</f>
        <v>0</v>
      </c>
      <c r="Q294" s="114">
        <f>IF(ISERROR(VLOOKUP($D294,'2.사회적인구 행정구역별 집계'!$C$6:$M$73,2,FALSE)),0,(VLOOKUP($D294,'2.사회적인구 행정구역별 집계'!$C$6:$M$73,9,FALSE)-VLOOKUP($D294,'2.사회적인구 행정구역별 집계'!$C$6:$M$73,4,FALSE)))</f>
        <v>0</v>
      </c>
      <c r="R294" s="114">
        <f>IF(ISERROR(VLOOKUP($D294,'2.사회적인구 행정구역별 집계'!$C$6:$M$73,2,FALSE)),0,(VLOOKUP($D294,'2.사회적인구 행정구역별 집계'!$C$6:$M$73,10,FALSE)-VLOOKUP($D294,'2.사회적인구 행정구역별 집계'!$C$6:$M$73,5,FALSE)))</f>
        <v>0</v>
      </c>
      <c r="S294" s="114">
        <f>IF(ISERROR(VLOOKUP($D294,'2.사회적인구 행정구역별 집계'!$C$6:$M$73,2,FALSE)),0,(VLOOKUP($D294,'2.사회적인구 행정구역별 집계'!$C$6:$M$73,11,FALSE)-VLOOKUP($D294,'2.사회적인구 행정구역별 집계'!$C$6:$M$73,6,FALSE)))</f>
        <v>0</v>
      </c>
      <c r="T294" s="160">
        <f t="shared" si="41"/>
        <v>143</v>
      </c>
      <c r="U294" s="160">
        <f t="shared" si="42"/>
        <v>141</v>
      </c>
      <c r="V294" s="160">
        <f t="shared" si="43"/>
        <v>140</v>
      </c>
      <c r="W294" s="160">
        <f t="shared" si="44"/>
        <v>143</v>
      </c>
      <c r="X294" s="160">
        <f t="shared" si="45"/>
        <v>146</v>
      </c>
    </row>
    <row r="295" spans="1:24" ht="15.95" customHeight="1">
      <c r="A295" s="279"/>
      <c r="B295" s="277"/>
      <c r="C295" s="103" t="s">
        <v>1146</v>
      </c>
      <c r="D295" s="105" t="s">
        <v>443</v>
      </c>
      <c r="E295" s="160">
        <f>VLOOKUP($D295,'[7]급수계통별장래인구(출x)'!$C$5:$I$491,2,FALSE)</f>
        <v>227</v>
      </c>
      <c r="F295" s="160">
        <f>VLOOKUP($D295,'[7]급수계통별장래인구(출x)'!$C$5:$I$491,4,FALSE)</f>
        <v>230</v>
      </c>
      <c r="G295" s="160">
        <f>VLOOKUP($D295,'[7]급수계통별장래인구(출x)'!$C$5:$I$491,5,FALSE)</f>
        <v>234</v>
      </c>
      <c r="H295" s="160">
        <f>VLOOKUP($D295,'[7]급수계통별장래인구(출x)'!$C$5:$I$491,6,FALSE)</f>
        <v>240</v>
      </c>
      <c r="I295" s="160">
        <f>VLOOKUP($D295,'[7]급수계통별장래인구(출x)'!$C$5:$I$491,7,FALSE)</f>
        <v>244</v>
      </c>
      <c r="J295" s="114">
        <f>ROUND(O$5*'[7]급수계통별장래인구(출x)'!$E293,0)</f>
        <v>0</v>
      </c>
      <c r="K295" s="114">
        <f>ROUND(P$5*'[7]급수계통별장래인구(출x)'!$E293,0)</f>
        <v>6</v>
      </c>
      <c r="L295" s="114">
        <f>ROUND(Q$5*'[7]급수계통별장래인구(출x)'!$E293,0)</f>
        <v>13</v>
      </c>
      <c r="M295" s="114">
        <f>ROUND(R$5*'[7]급수계통별장래인구(출x)'!$E293,0)</f>
        <v>13</v>
      </c>
      <c r="N295" s="114">
        <f>ROUND(S$5*'[7]급수계통별장래인구(출x)'!$E293,0)</f>
        <v>13</v>
      </c>
      <c r="O295" s="114">
        <f>IF(ISERROR((VLOOKUP($D295,'2.사회적인구 행정구역별 집계'!$C$6:$M$73,7,FALSE)-VLOOKUP($D295,'2.사회적인구 행정구역별 집계'!$C$6:$M$73,2,FALSE))),0,(VLOOKUP($D295,'2.사회적인구 행정구역별 집계'!$C$6:$M$73,7,FALSE)-VLOOKUP($D295,'2.사회적인구 행정구역별 집계'!$C$6:$M$73,2,FALSE)))</f>
        <v>0</v>
      </c>
      <c r="P295" s="114">
        <f>IF(ISERROR(VLOOKUP($D295,'2.사회적인구 행정구역별 집계'!$C$6:$M$73,2,FALSE)),0,(VLOOKUP($D295,'2.사회적인구 행정구역별 집계'!$C$6:$M$73,8,FALSE)-VLOOKUP($D295,'2.사회적인구 행정구역별 집계'!$C$6:$M$73,3,FALSE)))</f>
        <v>0</v>
      </c>
      <c r="Q295" s="114">
        <f>IF(ISERROR(VLOOKUP($D295,'2.사회적인구 행정구역별 집계'!$C$6:$M$73,2,FALSE)),0,(VLOOKUP($D295,'2.사회적인구 행정구역별 집계'!$C$6:$M$73,9,FALSE)-VLOOKUP($D295,'2.사회적인구 행정구역별 집계'!$C$6:$M$73,4,FALSE)))</f>
        <v>0</v>
      </c>
      <c r="R295" s="114">
        <f>IF(ISERROR(VLOOKUP($D295,'2.사회적인구 행정구역별 집계'!$C$6:$M$73,2,FALSE)),0,(VLOOKUP($D295,'2.사회적인구 행정구역별 집계'!$C$6:$M$73,10,FALSE)-VLOOKUP($D295,'2.사회적인구 행정구역별 집계'!$C$6:$M$73,5,FALSE)))</f>
        <v>0</v>
      </c>
      <c r="S295" s="114">
        <f>IF(ISERROR(VLOOKUP($D295,'2.사회적인구 행정구역별 집계'!$C$6:$M$73,2,FALSE)),0,(VLOOKUP($D295,'2.사회적인구 행정구역별 집계'!$C$6:$M$73,11,FALSE)-VLOOKUP($D295,'2.사회적인구 행정구역별 집계'!$C$6:$M$73,6,FALSE)))</f>
        <v>0</v>
      </c>
      <c r="T295" s="160">
        <f t="shared" si="41"/>
        <v>227</v>
      </c>
      <c r="U295" s="160">
        <f t="shared" si="42"/>
        <v>224</v>
      </c>
      <c r="V295" s="160">
        <f t="shared" si="43"/>
        <v>221</v>
      </c>
      <c r="W295" s="160">
        <f t="shared" si="44"/>
        <v>227</v>
      </c>
      <c r="X295" s="160">
        <f t="shared" si="45"/>
        <v>231</v>
      </c>
    </row>
    <row r="296" spans="1:24" ht="15.95" customHeight="1">
      <c r="A296" s="279"/>
      <c r="B296" s="277"/>
      <c r="C296" s="103" t="s">
        <v>1153</v>
      </c>
      <c r="D296" s="105" t="s">
        <v>444</v>
      </c>
      <c r="E296" s="160">
        <f>VLOOKUP($D296,'[7]급수계통별장래인구(출x)'!$C$5:$I$491,2,FALSE)</f>
        <v>167</v>
      </c>
      <c r="F296" s="160">
        <f>VLOOKUP($D296,'[7]급수계통별장래인구(출x)'!$C$5:$I$491,4,FALSE)</f>
        <v>169</v>
      </c>
      <c r="G296" s="160">
        <f>VLOOKUP($D296,'[7]급수계통별장래인구(출x)'!$C$5:$I$491,5,FALSE)</f>
        <v>172</v>
      </c>
      <c r="H296" s="160">
        <f>VLOOKUP($D296,'[7]급수계통별장래인구(출x)'!$C$5:$I$491,6,FALSE)</f>
        <v>176</v>
      </c>
      <c r="I296" s="160">
        <f>VLOOKUP($D296,'[7]급수계통별장래인구(출x)'!$C$5:$I$491,7,FALSE)</f>
        <v>179</v>
      </c>
      <c r="J296" s="114">
        <f>ROUND(O$5*'[7]급수계통별장래인구(출x)'!$E294,0)</f>
        <v>0</v>
      </c>
      <c r="K296" s="114">
        <f>ROUND(P$5*'[7]급수계통별장래인구(출x)'!$E294,0)</f>
        <v>4</v>
      </c>
      <c r="L296" s="114">
        <f>ROUND(Q$5*'[7]급수계통별장래인구(출x)'!$E294,0)</f>
        <v>10</v>
      </c>
      <c r="M296" s="114">
        <f>ROUND(R$5*'[7]급수계통별장래인구(출x)'!$E294,0)</f>
        <v>10</v>
      </c>
      <c r="N296" s="114">
        <f>ROUND(S$5*'[7]급수계통별장래인구(출x)'!$E294,0)</f>
        <v>10</v>
      </c>
      <c r="O296" s="114">
        <f>IF(ISERROR((VLOOKUP($D296,'2.사회적인구 행정구역별 집계'!$C$6:$M$73,7,FALSE)-VLOOKUP($D296,'2.사회적인구 행정구역별 집계'!$C$6:$M$73,2,FALSE))),0,(VLOOKUP($D296,'2.사회적인구 행정구역별 집계'!$C$6:$M$73,7,FALSE)-VLOOKUP($D296,'2.사회적인구 행정구역별 집계'!$C$6:$M$73,2,FALSE)))</f>
        <v>0</v>
      </c>
      <c r="P296" s="114">
        <f>IF(ISERROR(VLOOKUP($D296,'2.사회적인구 행정구역별 집계'!$C$6:$M$73,2,FALSE)),0,(VLOOKUP($D296,'2.사회적인구 행정구역별 집계'!$C$6:$M$73,8,FALSE)-VLOOKUP($D296,'2.사회적인구 행정구역별 집계'!$C$6:$M$73,3,FALSE)))</f>
        <v>0</v>
      </c>
      <c r="Q296" s="114">
        <f>IF(ISERROR(VLOOKUP($D296,'2.사회적인구 행정구역별 집계'!$C$6:$M$73,2,FALSE)),0,(VLOOKUP($D296,'2.사회적인구 행정구역별 집계'!$C$6:$M$73,9,FALSE)-VLOOKUP($D296,'2.사회적인구 행정구역별 집계'!$C$6:$M$73,4,FALSE)))</f>
        <v>0</v>
      </c>
      <c r="R296" s="114">
        <f>IF(ISERROR(VLOOKUP($D296,'2.사회적인구 행정구역별 집계'!$C$6:$M$73,2,FALSE)),0,(VLOOKUP($D296,'2.사회적인구 행정구역별 집계'!$C$6:$M$73,10,FALSE)-VLOOKUP($D296,'2.사회적인구 행정구역별 집계'!$C$6:$M$73,5,FALSE)))</f>
        <v>0</v>
      </c>
      <c r="S296" s="114">
        <f>IF(ISERROR(VLOOKUP($D296,'2.사회적인구 행정구역별 집계'!$C$6:$M$73,2,FALSE)),0,(VLOOKUP($D296,'2.사회적인구 행정구역별 집계'!$C$6:$M$73,11,FALSE)-VLOOKUP($D296,'2.사회적인구 행정구역별 집계'!$C$6:$M$73,6,FALSE)))</f>
        <v>0</v>
      </c>
      <c r="T296" s="160">
        <f t="shared" si="41"/>
        <v>167</v>
      </c>
      <c r="U296" s="160">
        <f t="shared" si="42"/>
        <v>165</v>
      </c>
      <c r="V296" s="160">
        <f t="shared" si="43"/>
        <v>162</v>
      </c>
      <c r="W296" s="160">
        <f t="shared" si="44"/>
        <v>166</v>
      </c>
      <c r="X296" s="160">
        <f t="shared" si="45"/>
        <v>169</v>
      </c>
    </row>
    <row r="297" spans="1:24" ht="15.95" customHeight="1">
      <c r="A297" s="279"/>
      <c r="B297" s="277"/>
      <c r="C297" s="103" t="s">
        <v>1153</v>
      </c>
      <c r="D297" s="105" t="s">
        <v>445</v>
      </c>
      <c r="E297" s="160">
        <f>VLOOKUP($D297,'[7]급수계통별장래인구(출x)'!$C$5:$I$491,2,FALSE)</f>
        <v>128</v>
      </c>
      <c r="F297" s="160">
        <f>VLOOKUP($D297,'[7]급수계통별장래인구(출x)'!$C$5:$I$491,4,FALSE)</f>
        <v>129</v>
      </c>
      <c r="G297" s="160">
        <f>VLOOKUP($D297,'[7]급수계통별장래인구(출x)'!$C$5:$I$491,5,FALSE)</f>
        <v>132</v>
      </c>
      <c r="H297" s="160">
        <f>VLOOKUP($D297,'[7]급수계통별장래인구(출x)'!$C$5:$I$491,6,FALSE)</f>
        <v>135</v>
      </c>
      <c r="I297" s="160">
        <f>VLOOKUP($D297,'[7]급수계통별장래인구(출x)'!$C$5:$I$491,7,FALSE)</f>
        <v>138</v>
      </c>
      <c r="J297" s="114">
        <f>ROUND(O$5*'[7]급수계통별장래인구(출x)'!$E295,0)</f>
        <v>0</v>
      </c>
      <c r="K297" s="114">
        <f>ROUND(P$5*'[7]급수계통별장래인구(출x)'!$E295,0)</f>
        <v>3</v>
      </c>
      <c r="L297" s="114">
        <f>ROUND(Q$5*'[7]급수계통별장래인구(출x)'!$E295,0)</f>
        <v>7</v>
      </c>
      <c r="M297" s="114">
        <f>ROUND(R$5*'[7]급수계통별장래인구(출x)'!$E295,0)</f>
        <v>7</v>
      </c>
      <c r="N297" s="114">
        <f>ROUND(S$5*'[7]급수계통별장래인구(출x)'!$E295,0)</f>
        <v>7</v>
      </c>
      <c r="O297" s="114">
        <f>IF(ISERROR((VLOOKUP($D297,'2.사회적인구 행정구역별 집계'!$C$6:$M$73,7,FALSE)-VLOOKUP($D297,'2.사회적인구 행정구역별 집계'!$C$6:$M$73,2,FALSE))),0,(VLOOKUP($D297,'2.사회적인구 행정구역별 집계'!$C$6:$M$73,7,FALSE)-VLOOKUP($D297,'2.사회적인구 행정구역별 집계'!$C$6:$M$73,2,FALSE)))</f>
        <v>0</v>
      </c>
      <c r="P297" s="114">
        <f>IF(ISERROR(VLOOKUP($D297,'2.사회적인구 행정구역별 집계'!$C$6:$M$73,2,FALSE)),0,(VLOOKUP($D297,'2.사회적인구 행정구역별 집계'!$C$6:$M$73,8,FALSE)-VLOOKUP($D297,'2.사회적인구 행정구역별 집계'!$C$6:$M$73,3,FALSE)))</f>
        <v>0</v>
      </c>
      <c r="Q297" s="114">
        <f>IF(ISERROR(VLOOKUP($D297,'2.사회적인구 행정구역별 집계'!$C$6:$M$73,2,FALSE)),0,(VLOOKUP($D297,'2.사회적인구 행정구역별 집계'!$C$6:$M$73,9,FALSE)-VLOOKUP($D297,'2.사회적인구 행정구역별 집계'!$C$6:$M$73,4,FALSE)))</f>
        <v>0</v>
      </c>
      <c r="R297" s="114">
        <f>IF(ISERROR(VLOOKUP($D297,'2.사회적인구 행정구역별 집계'!$C$6:$M$73,2,FALSE)),0,(VLOOKUP($D297,'2.사회적인구 행정구역별 집계'!$C$6:$M$73,10,FALSE)-VLOOKUP($D297,'2.사회적인구 행정구역별 집계'!$C$6:$M$73,5,FALSE)))</f>
        <v>0</v>
      </c>
      <c r="S297" s="114">
        <f>IF(ISERROR(VLOOKUP($D297,'2.사회적인구 행정구역별 집계'!$C$6:$M$73,2,FALSE)),0,(VLOOKUP($D297,'2.사회적인구 행정구역별 집계'!$C$6:$M$73,11,FALSE)-VLOOKUP($D297,'2.사회적인구 행정구역별 집계'!$C$6:$M$73,6,FALSE)))</f>
        <v>0</v>
      </c>
      <c r="T297" s="160">
        <f t="shared" si="41"/>
        <v>128</v>
      </c>
      <c r="U297" s="160">
        <f t="shared" si="42"/>
        <v>126</v>
      </c>
      <c r="V297" s="160">
        <f t="shared" si="43"/>
        <v>125</v>
      </c>
      <c r="W297" s="160">
        <f t="shared" si="44"/>
        <v>128</v>
      </c>
      <c r="X297" s="160">
        <f t="shared" si="45"/>
        <v>131</v>
      </c>
    </row>
    <row r="298" spans="1:24" ht="15.95" customHeight="1">
      <c r="A298" s="279"/>
      <c r="B298" s="277"/>
      <c r="C298" s="103" t="s">
        <v>1154</v>
      </c>
      <c r="D298" s="107" t="s">
        <v>1241</v>
      </c>
      <c r="E298" s="160">
        <f>VLOOKUP($D298,'[7]급수계통별장래인구(출x)'!$C$5:$I$491,2,FALSE)</f>
        <v>227</v>
      </c>
      <c r="F298" s="160">
        <f>VLOOKUP($D298,'[7]급수계통별장래인구(출x)'!$C$5:$I$491,4,FALSE)</f>
        <v>230</v>
      </c>
      <c r="G298" s="160">
        <f>VLOOKUP($D298,'[7]급수계통별장래인구(출x)'!$C$5:$I$491,5,FALSE)</f>
        <v>234</v>
      </c>
      <c r="H298" s="160">
        <f>VLOOKUP($D298,'[7]급수계통별장래인구(출x)'!$C$5:$I$491,6,FALSE)</f>
        <v>240</v>
      </c>
      <c r="I298" s="160">
        <f>VLOOKUP($D298,'[7]급수계통별장래인구(출x)'!$C$5:$I$491,7,FALSE)</f>
        <v>244</v>
      </c>
      <c r="J298" s="114">
        <f>ROUND(O$5*'[7]급수계통별장래인구(출x)'!$E296,0)</f>
        <v>0</v>
      </c>
      <c r="K298" s="114">
        <f>ROUND(P$5*'[7]급수계통별장래인구(출x)'!$E296,0)</f>
        <v>6</v>
      </c>
      <c r="L298" s="114">
        <f>ROUND(Q$5*'[7]급수계통별장래인구(출x)'!$E296,0)</f>
        <v>13</v>
      </c>
      <c r="M298" s="114">
        <f>ROUND(R$5*'[7]급수계통별장래인구(출x)'!$E296,0)</f>
        <v>13</v>
      </c>
      <c r="N298" s="114">
        <f>ROUND(S$5*'[7]급수계통별장래인구(출x)'!$E296,0)</f>
        <v>13</v>
      </c>
      <c r="O298" s="114">
        <f>IF(ISERROR((VLOOKUP($D298,'2.사회적인구 행정구역별 집계'!$C$6:$M$73,7,FALSE)-VLOOKUP($D298,'2.사회적인구 행정구역별 집계'!$C$6:$M$73,2,FALSE))),0,(VLOOKUP($D298,'2.사회적인구 행정구역별 집계'!$C$6:$M$73,7,FALSE)-VLOOKUP($D298,'2.사회적인구 행정구역별 집계'!$C$6:$M$73,2,FALSE)))</f>
        <v>0</v>
      </c>
      <c r="P298" s="114">
        <f>IF(ISERROR(VLOOKUP($D298,'2.사회적인구 행정구역별 집계'!$C$6:$M$73,2,FALSE)),0,(VLOOKUP($D298,'2.사회적인구 행정구역별 집계'!$C$6:$M$73,8,FALSE)-VLOOKUP($D298,'2.사회적인구 행정구역별 집계'!$C$6:$M$73,3,FALSE)))</f>
        <v>0</v>
      </c>
      <c r="Q298" s="114">
        <f>IF(ISERROR(VLOOKUP($D298,'2.사회적인구 행정구역별 집계'!$C$6:$M$73,2,FALSE)),0,(VLOOKUP($D298,'2.사회적인구 행정구역별 집계'!$C$6:$M$73,9,FALSE)-VLOOKUP($D298,'2.사회적인구 행정구역별 집계'!$C$6:$M$73,4,FALSE)))</f>
        <v>0</v>
      </c>
      <c r="R298" s="114">
        <f>IF(ISERROR(VLOOKUP($D298,'2.사회적인구 행정구역별 집계'!$C$6:$M$73,2,FALSE)),0,(VLOOKUP($D298,'2.사회적인구 행정구역별 집계'!$C$6:$M$73,10,FALSE)-VLOOKUP($D298,'2.사회적인구 행정구역별 집계'!$C$6:$M$73,5,FALSE)))</f>
        <v>0</v>
      </c>
      <c r="S298" s="114">
        <f>IF(ISERROR(VLOOKUP($D298,'2.사회적인구 행정구역별 집계'!$C$6:$M$73,2,FALSE)),0,(VLOOKUP($D298,'2.사회적인구 행정구역별 집계'!$C$6:$M$73,11,FALSE)-VLOOKUP($D298,'2.사회적인구 행정구역별 집계'!$C$6:$M$73,6,FALSE)))</f>
        <v>0</v>
      </c>
      <c r="T298" s="160">
        <f t="shared" si="41"/>
        <v>227</v>
      </c>
      <c r="U298" s="160">
        <f t="shared" si="42"/>
        <v>224</v>
      </c>
      <c r="V298" s="160">
        <f t="shared" si="43"/>
        <v>221</v>
      </c>
      <c r="W298" s="160">
        <f t="shared" si="44"/>
        <v>227</v>
      </c>
      <c r="X298" s="160">
        <f t="shared" si="45"/>
        <v>231</v>
      </c>
    </row>
    <row r="299" spans="1:24" ht="15.95" customHeight="1">
      <c r="A299" s="279"/>
      <c r="B299" s="277"/>
      <c r="C299" s="103" t="s">
        <v>1154</v>
      </c>
      <c r="D299" s="107" t="s">
        <v>1242</v>
      </c>
      <c r="E299" s="160">
        <f>VLOOKUP($D299,'[7]급수계통별장래인구(출x)'!$C$5:$I$491,2,FALSE)</f>
        <v>87</v>
      </c>
      <c r="F299" s="160">
        <f>VLOOKUP($D299,'[7]급수계통별장래인구(출x)'!$C$5:$I$491,4,FALSE)</f>
        <v>88</v>
      </c>
      <c r="G299" s="160">
        <f>VLOOKUP($D299,'[7]급수계통별장래인구(출x)'!$C$5:$I$491,5,FALSE)</f>
        <v>90</v>
      </c>
      <c r="H299" s="160">
        <f>VLOOKUP($D299,'[7]급수계통별장래인구(출x)'!$C$5:$I$491,6,FALSE)</f>
        <v>92</v>
      </c>
      <c r="I299" s="160">
        <f>VLOOKUP($D299,'[7]급수계통별장래인구(출x)'!$C$5:$I$491,7,FALSE)</f>
        <v>93</v>
      </c>
      <c r="J299" s="114">
        <f>ROUND(O$5*'[7]급수계통별장래인구(출x)'!$E297,0)</f>
        <v>0</v>
      </c>
      <c r="K299" s="114">
        <f>ROUND(P$5*'[7]급수계통별장래인구(출x)'!$E297,0)</f>
        <v>2</v>
      </c>
      <c r="L299" s="114">
        <f>ROUND(Q$5*'[7]급수계통별장래인구(출x)'!$E297,0)</f>
        <v>5</v>
      </c>
      <c r="M299" s="114">
        <f>ROUND(R$5*'[7]급수계통별장래인구(출x)'!$E297,0)</f>
        <v>5</v>
      </c>
      <c r="N299" s="114">
        <f>ROUND(S$5*'[7]급수계통별장래인구(출x)'!$E297,0)</f>
        <v>5</v>
      </c>
      <c r="O299" s="114">
        <f>IF(ISERROR((VLOOKUP($D299,'2.사회적인구 행정구역별 집계'!$C$6:$M$73,7,FALSE)-VLOOKUP($D299,'2.사회적인구 행정구역별 집계'!$C$6:$M$73,2,FALSE))),0,(VLOOKUP($D299,'2.사회적인구 행정구역별 집계'!$C$6:$M$73,7,FALSE)-VLOOKUP($D299,'2.사회적인구 행정구역별 집계'!$C$6:$M$73,2,FALSE)))</f>
        <v>0</v>
      </c>
      <c r="P299" s="114">
        <f>IF(ISERROR(VLOOKUP($D299,'2.사회적인구 행정구역별 집계'!$C$6:$M$73,2,FALSE)),0,(VLOOKUP($D299,'2.사회적인구 행정구역별 집계'!$C$6:$M$73,8,FALSE)-VLOOKUP($D299,'2.사회적인구 행정구역별 집계'!$C$6:$M$73,3,FALSE)))</f>
        <v>0</v>
      </c>
      <c r="Q299" s="114">
        <f>IF(ISERROR(VLOOKUP($D299,'2.사회적인구 행정구역별 집계'!$C$6:$M$73,2,FALSE)),0,(VLOOKUP($D299,'2.사회적인구 행정구역별 집계'!$C$6:$M$73,9,FALSE)-VLOOKUP($D299,'2.사회적인구 행정구역별 집계'!$C$6:$M$73,4,FALSE)))</f>
        <v>0</v>
      </c>
      <c r="R299" s="114">
        <f>IF(ISERROR(VLOOKUP($D299,'2.사회적인구 행정구역별 집계'!$C$6:$M$73,2,FALSE)),0,(VLOOKUP($D299,'2.사회적인구 행정구역별 집계'!$C$6:$M$73,10,FALSE)-VLOOKUP($D299,'2.사회적인구 행정구역별 집계'!$C$6:$M$73,5,FALSE)))</f>
        <v>0</v>
      </c>
      <c r="S299" s="114">
        <f>IF(ISERROR(VLOOKUP($D299,'2.사회적인구 행정구역별 집계'!$C$6:$M$73,2,FALSE)),0,(VLOOKUP($D299,'2.사회적인구 행정구역별 집계'!$C$6:$M$73,11,FALSE)-VLOOKUP($D299,'2.사회적인구 행정구역별 집계'!$C$6:$M$73,6,FALSE)))</f>
        <v>0</v>
      </c>
      <c r="T299" s="160">
        <f t="shared" si="41"/>
        <v>87</v>
      </c>
      <c r="U299" s="160">
        <f t="shared" si="42"/>
        <v>86</v>
      </c>
      <c r="V299" s="160">
        <f t="shared" si="43"/>
        <v>85</v>
      </c>
      <c r="W299" s="160">
        <f t="shared" si="44"/>
        <v>87</v>
      </c>
      <c r="X299" s="160">
        <f t="shared" si="45"/>
        <v>88</v>
      </c>
    </row>
    <row r="300" spans="1:24" ht="15.95" customHeight="1">
      <c r="A300" s="279"/>
      <c r="B300" s="277"/>
      <c r="C300" s="103" t="s">
        <v>1155</v>
      </c>
      <c r="D300" s="105" t="s">
        <v>448</v>
      </c>
      <c r="E300" s="160">
        <f>VLOOKUP($D300,'[7]급수계통별장래인구(출x)'!$C$5:$I$491,2,FALSE)</f>
        <v>101</v>
      </c>
      <c r="F300" s="160">
        <f>VLOOKUP($D300,'[7]급수계통별장래인구(출x)'!$C$5:$I$491,4,FALSE)</f>
        <v>102</v>
      </c>
      <c r="G300" s="160">
        <f>VLOOKUP($D300,'[7]급수계통별장래인구(출x)'!$C$5:$I$491,5,FALSE)</f>
        <v>104</v>
      </c>
      <c r="H300" s="160">
        <f>VLOOKUP($D300,'[7]급수계통별장래인구(출x)'!$C$5:$I$491,6,FALSE)</f>
        <v>107</v>
      </c>
      <c r="I300" s="160">
        <f>VLOOKUP($D300,'[7]급수계통별장래인구(출x)'!$C$5:$I$491,7,FALSE)</f>
        <v>109</v>
      </c>
      <c r="J300" s="114">
        <f>ROUND(O$5*'[7]급수계통별장래인구(출x)'!$E298,0)</f>
        <v>0</v>
      </c>
      <c r="K300" s="114">
        <f>ROUND(P$5*'[7]급수계통별장래인구(출x)'!$E298,0)</f>
        <v>3</v>
      </c>
      <c r="L300" s="114">
        <f>ROUND(Q$5*'[7]급수계통별장래인구(출x)'!$E298,0)</f>
        <v>6</v>
      </c>
      <c r="M300" s="114">
        <f>ROUND(R$5*'[7]급수계통별장래인구(출x)'!$E298,0)</f>
        <v>6</v>
      </c>
      <c r="N300" s="114">
        <f>ROUND(S$5*'[7]급수계통별장래인구(출x)'!$E298,0)</f>
        <v>6</v>
      </c>
      <c r="O300" s="114">
        <f>IF(ISERROR((VLOOKUP($D300,'2.사회적인구 행정구역별 집계'!$C$6:$M$73,7,FALSE)-VLOOKUP($D300,'2.사회적인구 행정구역별 집계'!$C$6:$M$73,2,FALSE))),0,(VLOOKUP($D300,'2.사회적인구 행정구역별 집계'!$C$6:$M$73,7,FALSE)-VLOOKUP($D300,'2.사회적인구 행정구역별 집계'!$C$6:$M$73,2,FALSE)))</f>
        <v>0</v>
      </c>
      <c r="P300" s="114">
        <f>IF(ISERROR(VLOOKUP($D300,'2.사회적인구 행정구역별 집계'!$C$6:$M$73,2,FALSE)),0,(VLOOKUP($D300,'2.사회적인구 행정구역별 집계'!$C$6:$M$73,8,FALSE)-VLOOKUP($D300,'2.사회적인구 행정구역별 집계'!$C$6:$M$73,3,FALSE)))</f>
        <v>0</v>
      </c>
      <c r="Q300" s="114">
        <f>IF(ISERROR(VLOOKUP($D300,'2.사회적인구 행정구역별 집계'!$C$6:$M$73,2,FALSE)),0,(VLOOKUP($D300,'2.사회적인구 행정구역별 집계'!$C$6:$M$73,9,FALSE)-VLOOKUP($D300,'2.사회적인구 행정구역별 집계'!$C$6:$M$73,4,FALSE)))</f>
        <v>0</v>
      </c>
      <c r="R300" s="114">
        <f>IF(ISERROR(VLOOKUP($D300,'2.사회적인구 행정구역별 집계'!$C$6:$M$73,2,FALSE)),0,(VLOOKUP($D300,'2.사회적인구 행정구역별 집계'!$C$6:$M$73,10,FALSE)-VLOOKUP($D300,'2.사회적인구 행정구역별 집계'!$C$6:$M$73,5,FALSE)))</f>
        <v>0</v>
      </c>
      <c r="S300" s="114">
        <f>IF(ISERROR(VLOOKUP($D300,'2.사회적인구 행정구역별 집계'!$C$6:$M$73,2,FALSE)),0,(VLOOKUP($D300,'2.사회적인구 행정구역별 집계'!$C$6:$M$73,11,FALSE)-VLOOKUP($D300,'2.사회적인구 행정구역별 집계'!$C$6:$M$73,6,FALSE)))</f>
        <v>0</v>
      </c>
      <c r="T300" s="160">
        <f t="shared" si="41"/>
        <v>101</v>
      </c>
      <c r="U300" s="160">
        <f t="shared" si="42"/>
        <v>99</v>
      </c>
      <c r="V300" s="160">
        <f t="shared" si="43"/>
        <v>98</v>
      </c>
      <c r="W300" s="160">
        <f t="shared" si="44"/>
        <v>101</v>
      </c>
      <c r="X300" s="160">
        <f t="shared" si="45"/>
        <v>103</v>
      </c>
    </row>
    <row r="301" spans="1:24" ht="15.95" customHeight="1">
      <c r="A301" s="279"/>
      <c r="B301" s="277"/>
      <c r="C301" s="103" t="s">
        <v>1155</v>
      </c>
      <c r="D301" s="105" t="s">
        <v>449</v>
      </c>
      <c r="E301" s="160">
        <f>VLOOKUP($D301,'[7]급수계통별장래인구(출x)'!$C$5:$I$491,2,FALSE)</f>
        <v>138</v>
      </c>
      <c r="F301" s="160">
        <f>VLOOKUP($D301,'[7]급수계통별장래인구(출x)'!$C$5:$I$491,4,FALSE)</f>
        <v>140</v>
      </c>
      <c r="G301" s="160">
        <f>VLOOKUP($D301,'[7]급수계통별장래인구(출x)'!$C$5:$I$491,5,FALSE)</f>
        <v>143</v>
      </c>
      <c r="H301" s="160">
        <f>VLOOKUP($D301,'[7]급수계통별장래인구(출x)'!$C$5:$I$491,6,FALSE)</f>
        <v>146</v>
      </c>
      <c r="I301" s="160">
        <f>VLOOKUP($D301,'[7]급수계통별장래인구(출x)'!$C$5:$I$491,7,FALSE)</f>
        <v>148</v>
      </c>
      <c r="J301" s="114">
        <f>ROUND(O$5*'[7]급수계통별장래인구(출x)'!$E299,0)</f>
        <v>0</v>
      </c>
      <c r="K301" s="114">
        <f>ROUND(P$5*'[7]급수계통별장래인구(출x)'!$E299,0)</f>
        <v>4</v>
      </c>
      <c r="L301" s="114">
        <f>ROUND(Q$5*'[7]급수계통별장래인구(출x)'!$E299,0)</f>
        <v>8</v>
      </c>
      <c r="M301" s="114">
        <f>ROUND(R$5*'[7]급수계통별장래인구(출x)'!$E299,0)</f>
        <v>8</v>
      </c>
      <c r="N301" s="114">
        <f>ROUND(S$5*'[7]급수계통별장래인구(출x)'!$E299,0)</f>
        <v>8</v>
      </c>
      <c r="O301" s="114">
        <f>IF(ISERROR((VLOOKUP($D301,'2.사회적인구 행정구역별 집계'!$C$6:$M$73,7,FALSE)-VLOOKUP($D301,'2.사회적인구 행정구역별 집계'!$C$6:$M$73,2,FALSE))),0,(VLOOKUP($D301,'2.사회적인구 행정구역별 집계'!$C$6:$M$73,7,FALSE)-VLOOKUP($D301,'2.사회적인구 행정구역별 집계'!$C$6:$M$73,2,FALSE)))</f>
        <v>0</v>
      </c>
      <c r="P301" s="114">
        <f>IF(ISERROR(VLOOKUP($D301,'2.사회적인구 행정구역별 집계'!$C$6:$M$73,2,FALSE)),0,(VLOOKUP($D301,'2.사회적인구 행정구역별 집계'!$C$6:$M$73,8,FALSE)-VLOOKUP($D301,'2.사회적인구 행정구역별 집계'!$C$6:$M$73,3,FALSE)))</f>
        <v>0</v>
      </c>
      <c r="Q301" s="114">
        <f>IF(ISERROR(VLOOKUP($D301,'2.사회적인구 행정구역별 집계'!$C$6:$M$73,2,FALSE)),0,(VLOOKUP($D301,'2.사회적인구 행정구역별 집계'!$C$6:$M$73,9,FALSE)-VLOOKUP($D301,'2.사회적인구 행정구역별 집계'!$C$6:$M$73,4,FALSE)))</f>
        <v>0</v>
      </c>
      <c r="R301" s="114">
        <f>IF(ISERROR(VLOOKUP($D301,'2.사회적인구 행정구역별 집계'!$C$6:$M$73,2,FALSE)),0,(VLOOKUP($D301,'2.사회적인구 행정구역별 집계'!$C$6:$M$73,10,FALSE)-VLOOKUP($D301,'2.사회적인구 행정구역별 집계'!$C$6:$M$73,5,FALSE)))</f>
        <v>0</v>
      </c>
      <c r="S301" s="114">
        <f>IF(ISERROR(VLOOKUP($D301,'2.사회적인구 행정구역별 집계'!$C$6:$M$73,2,FALSE)),0,(VLOOKUP($D301,'2.사회적인구 행정구역별 집계'!$C$6:$M$73,11,FALSE)-VLOOKUP($D301,'2.사회적인구 행정구역별 집계'!$C$6:$M$73,6,FALSE)))</f>
        <v>0</v>
      </c>
      <c r="T301" s="160">
        <f t="shared" si="41"/>
        <v>138</v>
      </c>
      <c r="U301" s="160">
        <f t="shared" si="42"/>
        <v>136</v>
      </c>
      <c r="V301" s="160">
        <f t="shared" si="43"/>
        <v>135</v>
      </c>
      <c r="W301" s="160">
        <f t="shared" si="44"/>
        <v>138</v>
      </c>
      <c r="X301" s="160">
        <f t="shared" si="45"/>
        <v>140</v>
      </c>
    </row>
    <row r="302" spans="1:24" ht="15.95" customHeight="1">
      <c r="A302" s="279"/>
      <c r="B302" s="277"/>
      <c r="C302" s="103" t="s">
        <v>1156</v>
      </c>
      <c r="D302" s="105" t="s">
        <v>450</v>
      </c>
      <c r="E302" s="160">
        <f>VLOOKUP($D302,'[7]급수계통별장래인구(출x)'!$C$5:$I$491,2,FALSE)</f>
        <v>90</v>
      </c>
      <c r="F302" s="160">
        <f>VLOOKUP($D302,'[7]급수계통별장래인구(출x)'!$C$5:$I$491,4,FALSE)</f>
        <v>91</v>
      </c>
      <c r="G302" s="160">
        <f>VLOOKUP($D302,'[7]급수계통별장래인구(출x)'!$C$5:$I$491,5,FALSE)</f>
        <v>93</v>
      </c>
      <c r="H302" s="160">
        <f>VLOOKUP($D302,'[7]급수계통별장래인구(출x)'!$C$5:$I$491,6,FALSE)</f>
        <v>95</v>
      </c>
      <c r="I302" s="160">
        <f>VLOOKUP($D302,'[7]급수계통별장래인구(출x)'!$C$5:$I$491,7,FALSE)</f>
        <v>97</v>
      </c>
      <c r="J302" s="114">
        <f>ROUND(O$5*'[7]급수계통별장래인구(출x)'!$E300,0)</f>
        <v>0</v>
      </c>
      <c r="K302" s="114">
        <f>ROUND(P$5*'[7]급수계통별장래인구(출x)'!$E300,0)</f>
        <v>2</v>
      </c>
      <c r="L302" s="114">
        <f>ROUND(Q$5*'[7]급수계통별장래인구(출x)'!$E300,0)</f>
        <v>5</v>
      </c>
      <c r="M302" s="114">
        <f>ROUND(R$5*'[7]급수계통별장래인구(출x)'!$E300,0)</f>
        <v>5</v>
      </c>
      <c r="N302" s="114">
        <f>ROUND(S$5*'[7]급수계통별장래인구(출x)'!$E300,0)</f>
        <v>5</v>
      </c>
      <c r="O302" s="114">
        <f>IF(ISERROR((VLOOKUP($D302,'2.사회적인구 행정구역별 집계'!$C$6:$M$73,7,FALSE)-VLOOKUP($D302,'2.사회적인구 행정구역별 집계'!$C$6:$M$73,2,FALSE))),0,(VLOOKUP($D302,'2.사회적인구 행정구역별 집계'!$C$6:$M$73,7,FALSE)-VLOOKUP($D302,'2.사회적인구 행정구역별 집계'!$C$6:$M$73,2,FALSE)))</f>
        <v>0</v>
      </c>
      <c r="P302" s="114">
        <f>IF(ISERROR(VLOOKUP($D302,'2.사회적인구 행정구역별 집계'!$C$6:$M$73,2,FALSE)),0,(VLOOKUP($D302,'2.사회적인구 행정구역별 집계'!$C$6:$M$73,8,FALSE)-VLOOKUP($D302,'2.사회적인구 행정구역별 집계'!$C$6:$M$73,3,FALSE)))</f>
        <v>0</v>
      </c>
      <c r="Q302" s="114">
        <f>IF(ISERROR(VLOOKUP($D302,'2.사회적인구 행정구역별 집계'!$C$6:$M$73,2,FALSE)),0,(VLOOKUP($D302,'2.사회적인구 행정구역별 집계'!$C$6:$M$73,9,FALSE)-VLOOKUP($D302,'2.사회적인구 행정구역별 집계'!$C$6:$M$73,4,FALSE)))</f>
        <v>0</v>
      </c>
      <c r="R302" s="114">
        <f>IF(ISERROR(VLOOKUP($D302,'2.사회적인구 행정구역별 집계'!$C$6:$M$73,2,FALSE)),0,(VLOOKUP($D302,'2.사회적인구 행정구역별 집계'!$C$6:$M$73,10,FALSE)-VLOOKUP($D302,'2.사회적인구 행정구역별 집계'!$C$6:$M$73,5,FALSE)))</f>
        <v>0</v>
      </c>
      <c r="S302" s="114">
        <f>IF(ISERROR(VLOOKUP($D302,'2.사회적인구 행정구역별 집계'!$C$6:$M$73,2,FALSE)),0,(VLOOKUP($D302,'2.사회적인구 행정구역별 집계'!$C$6:$M$73,11,FALSE)-VLOOKUP($D302,'2.사회적인구 행정구역별 집계'!$C$6:$M$73,6,FALSE)))</f>
        <v>0</v>
      </c>
      <c r="T302" s="160">
        <f t="shared" si="41"/>
        <v>90</v>
      </c>
      <c r="U302" s="160">
        <f t="shared" si="42"/>
        <v>89</v>
      </c>
      <c r="V302" s="160">
        <f t="shared" si="43"/>
        <v>88</v>
      </c>
      <c r="W302" s="160">
        <f t="shared" si="44"/>
        <v>90</v>
      </c>
      <c r="X302" s="160">
        <f t="shared" si="45"/>
        <v>92</v>
      </c>
    </row>
    <row r="303" spans="1:24" ht="15.95" customHeight="1">
      <c r="A303" s="279"/>
      <c r="B303" s="277"/>
      <c r="C303" s="103" t="s">
        <v>1156</v>
      </c>
      <c r="D303" s="105" t="s">
        <v>451</v>
      </c>
      <c r="E303" s="160">
        <f>VLOOKUP($D303,'[7]급수계통별장래인구(출x)'!$C$5:$I$491,2,FALSE)</f>
        <v>117</v>
      </c>
      <c r="F303" s="160">
        <f>VLOOKUP($D303,'[7]급수계통별장래인구(출x)'!$C$5:$I$491,4,FALSE)</f>
        <v>118</v>
      </c>
      <c r="G303" s="160">
        <f>VLOOKUP($D303,'[7]급수계통별장래인구(출x)'!$C$5:$I$491,5,FALSE)</f>
        <v>121</v>
      </c>
      <c r="H303" s="160">
        <f>VLOOKUP($D303,'[7]급수계통별장래인구(출x)'!$C$5:$I$491,6,FALSE)</f>
        <v>124</v>
      </c>
      <c r="I303" s="160">
        <f>VLOOKUP($D303,'[7]급수계통별장래인구(출x)'!$C$5:$I$491,7,FALSE)</f>
        <v>126</v>
      </c>
      <c r="J303" s="114">
        <f>ROUND(O$5*'[7]급수계통별장래인구(출x)'!$E301,0)</f>
        <v>0</v>
      </c>
      <c r="K303" s="114">
        <f>ROUND(P$5*'[7]급수계통별장래인구(출x)'!$E301,0)</f>
        <v>3</v>
      </c>
      <c r="L303" s="114">
        <f>ROUND(Q$5*'[7]급수계통별장래인구(출x)'!$E301,0)</f>
        <v>7</v>
      </c>
      <c r="M303" s="114">
        <f>ROUND(R$5*'[7]급수계통별장래인구(출x)'!$E301,0)</f>
        <v>7</v>
      </c>
      <c r="N303" s="114">
        <f>ROUND(S$5*'[7]급수계통별장래인구(출x)'!$E301,0)</f>
        <v>7</v>
      </c>
      <c r="O303" s="114">
        <f>IF(ISERROR((VLOOKUP($D303,'2.사회적인구 행정구역별 집계'!$C$6:$M$73,7,FALSE)-VLOOKUP($D303,'2.사회적인구 행정구역별 집계'!$C$6:$M$73,2,FALSE))),0,(VLOOKUP($D303,'2.사회적인구 행정구역별 집계'!$C$6:$M$73,7,FALSE)-VLOOKUP($D303,'2.사회적인구 행정구역별 집계'!$C$6:$M$73,2,FALSE)))</f>
        <v>0</v>
      </c>
      <c r="P303" s="114">
        <f>IF(ISERROR(VLOOKUP($D303,'2.사회적인구 행정구역별 집계'!$C$6:$M$73,2,FALSE)),0,(VLOOKUP($D303,'2.사회적인구 행정구역별 집계'!$C$6:$M$73,8,FALSE)-VLOOKUP($D303,'2.사회적인구 행정구역별 집계'!$C$6:$M$73,3,FALSE)))</f>
        <v>0</v>
      </c>
      <c r="Q303" s="114">
        <f>IF(ISERROR(VLOOKUP($D303,'2.사회적인구 행정구역별 집계'!$C$6:$M$73,2,FALSE)),0,(VLOOKUP($D303,'2.사회적인구 행정구역별 집계'!$C$6:$M$73,9,FALSE)-VLOOKUP($D303,'2.사회적인구 행정구역별 집계'!$C$6:$M$73,4,FALSE)))</f>
        <v>0</v>
      </c>
      <c r="R303" s="114">
        <f>IF(ISERROR(VLOOKUP($D303,'2.사회적인구 행정구역별 집계'!$C$6:$M$73,2,FALSE)),0,(VLOOKUP($D303,'2.사회적인구 행정구역별 집계'!$C$6:$M$73,10,FALSE)-VLOOKUP($D303,'2.사회적인구 행정구역별 집계'!$C$6:$M$73,5,FALSE)))</f>
        <v>0</v>
      </c>
      <c r="S303" s="114">
        <f>IF(ISERROR(VLOOKUP($D303,'2.사회적인구 행정구역별 집계'!$C$6:$M$73,2,FALSE)),0,(VLOOKUP($D303,'2.사회적인구 행정구역별 집계'!$C$6:$M$73,11,FALSE)-VLOOKUP($D303,'2.사회적인구 행정구역별 집계'!$C$6:$M$73,6,FALSE)))</f>
        <v>0</v>
      </c>
      <c r="T303" s="160">
        <f t="shared" ref="T303:T366" si="46">E303-J303+O303</f>
        <v>117</v>
      </c>
      <c r="U303" s="160">
        <f t="shared" ref="U303:U366" si="47">F303-K303+P303</f>
        <v>115</v>
      </c>
      <c r="V303" s="160">
        <f t="shared" ref="V303:V366" si="48">G303-L303+Q303</f>
        <v>114</v>
      </c>
      <c r="W303" s="160">
        <f t="shared" ref="W303:W366" si="49">H303-M303+R303</f>
        <v>117</v>
      </c>
      <c r="X303" s="160">
        <f t="shared" ref="X303:X366" si="50">I303-N303+S303</f>
        <v>119</v>
      </c>
    </row>
    <row r="304" spans="1:24" ht="15.95" customHeight="1">
      <c r="A304" s="279"/>
      <c r="B304" s="277"/>
      <c r="C304" s="103" t="s">
        <v>1157</v>
      </c>
      <c r="D304" s="105" t="s">
        <v>452</v>
      </c>
      <c r="E304" s="160">
        <f>VLOOKUP($D304,'[7]급수계통별장래인구(출x)'!$C$5:$I$491,2,FALSE)</f>
        <v>254</v>
      </c>
      <c r="F304" s="160">
        <f>VLOOKUP($D304,'[7]급수계통별장래인구(출x)'!$C$5:$I$491,4,FALSE)</f>
        <v>257</v>
      </c>
      <c r="G304" s="160">
        <f>VLOOKUP($D304,'[7]급수계통별장래인구(출x)'!$C$5:$I$491,5,FALSE)</f>
        <v>262</v>
      </c>
      <c r="H304" s="160">
        <f>VLOOKUP($D304,'[7]급수계통별장래인구(출x)'!$C$5:$I$491,6,FALSE)</f>
        <v>268</v>
      </c>
      <c r="I304" s="160">
        <f>VLOOKUP($D304,'[7]급수계통별장래인구(출x)'!$C$5:$I$491,7,FALSE)</f>
        <v>273</v>
      </c>
      <c r="J304" s="114">
        <f>ROUND(O$5*'[7]급수계통별장래인구(출x)'!$E302,0)</f>
        <v>0</v>
      </c>
      <c r="K304" s="114">
        <f>ROUND(P$5*'[7]급수계통별장래인구(출x)'!$E302,0)</f>
        <v>7</v>
      </c>
      <c r="L304" s="114">
        <f>ROUND(Q$5*'[7]급수계통별장래인구(출x)'!$E302,0)</f>
        <v>14</v>
      </c>
      <c r="M304" s="114">
        <f>ROUND(R$5*'[7]급수계통별장래인구(출x)'!$E302,0)</f>
        <v>14</v>
      </c>
      <c r="N304" s="114">
        <f>ROUND(S$5*'[7]급수계통별장래인구(출x)'!$E302,0)</f>
        <v>14</v>
      </c>
      <c r="O304" s="114">
        <f>IF(ISERROR((VLOOKUP($D304,'2.사회적인구 행정구역별 집계'!$C$6:$M$73,7,FALSE)-VLOOKUP($D304,'2.사회적인구 행정구역별 집계'!$C$6:$M$73,2,FALSE))),0,(VLOOKUP($D304,'2.사회적인구 행정구역별 집계'!$C$6:$M$73,7,FALSE)-VLOOKUP($D304,'2.사회적인구 행정구역별 집계'!$C$6:$M$73,2,FALSE)))</f>
        <v>0</v>
      </c>
      <c r="P304" s="114">
        <f>IF(ISERROR(VLOOKUP($D304,'2.사회적인구 행정구역별 집계'!$C$6:$M$73,2,FALSE)),0,(VLOOKUP($D304,'2.사회적인구 행정구역별 집계'!$C$6:$M$73,8,FALSE)-VLOOKUP($D304,'2.사회적인구 행정구역별 집계'!$C$6:$M$73,3,FALSE)))</f>
        <v>0</v>
      </c>
      <c r="Q304" s="114">
        <f>IF(ISERROR(VLOOKUP($D304,'2.사회적인구 행정구역별 집계'!$C$6:$M$73,2,FALSE)),0,(VLOOKUP($D304,'2.사회적인구 행정구역별 집계'!$C$6:$M$73,9,FALSE)-VLOOKUP($D304,'2.사회적인구 행정구역별 집계'!$C$6:$M$73,4,FALSE)))</f>
        <v>0</v>
      </c>
      <c r="R304" s="114">
        <f>IF(ISERROR(VLOOKUP($D304,'2.사회적인구 행정구역별 집계'!$C$6:$M$73,2,FALSE)),0,(VLOOKUP($D304,'2.사회적인구 행정구역별 집계'!$C$6:$M$73,10,FALSE)-VLOOKUP($D304,'2.사회적인구 행정구역별 집계'!$C$6:$M$73,5,FALSE)))</f>
        <v>0</v>
      </c>
      <c r="S304" s="114">
        <f>IF(ISERROR(VLOOKUP($D304,'2.사회적인구 행정구역별 집계'!$C$6:$M$73,2,FALSE)),0,(VLOOKUP($D304,'2.사회적인구 행정구역별 집계'!$C$6:$M$73,11,FALSE)-VLOOKUP($D304,'2.사회적인구 행정구역별 집계'!$C$6:$M$73,6,FALSE)))</f>
        <v>0</v>
      </c>
      <c r="T304" s="160">
        <f t="shared" si="46"/>
        <v>254</v>
      </c>
      <c r="U304" s="160">
        <f t="shared" si="47"/>
        <v>250</v>
      </c>
      <c r="V304" s="160">
        <f t="shared" si="48"/>
        <v>248</v>
      </c>
      <c r="W304" s="160">
        <f t="shared" si="49"/>
        <v>254</v>
      </c>
      <c r="X304" s="160">
        <f t="shared" si="50"/>
        <v>259</v>
      </c>
    </row>
    <row r="305" spans="1:24" ht="15.95" customHeight="1">
      <c r="A305" s="279"/>
      <c r="B305" s="277"/>
      <c r="C305" s="103" t="s">
        <v>1157</v>
      </c>
      <c r="D305" s="105" t="s">
        <v>453</v>
      </c>
      <c r="E305" s="160">
        <f>VLOOKUP($D305,'[7]급수계통별장래인구(출x)'!$C$5:$I$491,2,FALSE)</f>
        <v>117</v>
      </c>
      <c r="F305" s="160">
        <f>VLOOKUP($D305,'[7]급수계통별장래인구(출x)'!$C$5:$I$491,4,FALSE)</f>
        <v>118</v>
      </c>
      <c r="G305" s="160">
        <f>VLOOKUP($D305,'[7]급수계통별장래인구(출x)'!$C$5:$I$491,5,FALSE)</f>
        <v>121</v>
      </c>
      <c r="H305" s="160">
        <f>VLOOKUP($D305,'[7]급수계통별장래인구(출x)'!$C$5:$I$491,6,FALSE)</f>
        <v>124</v>
      </c>
      <c r="I305" s="160">
        <f>VLOOKUP($D305,'[7]급수계통별장래인구(출x)'!$C$5:$I$491,7,FALSE)</f>
        <v>126</v>
      </c>
      <c r="J305" s="114">
        <f>ROUND(O$5*'[7]급수계통별장래인구(출x)'!$E303,0)</f>
        <v>0</v>
      </c>
      <c r="K305" s="114">
        <f>ROUND(P$5*'[7]급수계통별장래인구(출x)'!$E303,0)</f>
        <v>3</v>
      </c>
      <c r="L305" s="114">
        <f>ROUND(Q$5*'[7]급수계통별장래인구(출x)'!$E303,0)</f>
        <v>7</v>
      </c>
      <c r="M305" s="114">
        <f>ROUND(R$5*'[7]급수계통별장래인구(출x)'!$E303,0)</f>
        <v>7</v>
      </c>
      <c r="N305" s="114">
        <f>ROUND(S$5*'[7]급수계통별장래인구(출x)'!$E303,0)</f>
        <v>7</v>
      </c>
      <c r="O305" s="114">
        <f>IF(ISERROR((VLOOKUP($D305,'2.사회적인구 행정구역별 집계'!$C$6:$M$73,7,FALSE)-VLOOKUP($D305,'2.사회적인구 행정구역별 집계'!$C$6:$M$73,2,FALSE))),0,(VLOOKUP($D305,'2.사회적인구 행정구역별 집계'!$C$6:$M$73,7,FALSE)-VLOOKUP($D305,'2.사회적인구 행정구역별 집계'!$C$6:$M$73,2,FALSE)))</f>
        <v>0</v>
      </c>
      <c r="P305" s="114">
        <f>IF(ISERROR(VLOOKUP($D305,'2.사회적인구 행정구역별 집계'!$C$6:$M$73,2,FALSE)),0,(VLOOKUP($D305,'2.사회적인구 행정구역별 집계'!$C$6:$M$73,8,FALSE)-VLOOKUP($D305,'2.사회적인구 행정구역별 집계'!$C$6:$M$73,3,FALSE)))</f>
        <v>0</v>
      </c>
      <c r="Q305" s="114">
        <f>IF(ISERROR(VLOOKUP($D305,'2.사회적인구 행정구역별 집계'!$C$6:$M$73,2,FALSE)),0,(VLOOKUP($D305,'2.사회적인구 행정구역별 집계'!$C$6:$M$73,9,FALSE)-VLOOKUP($D305,'2.사회적인구 행정구역별 집계'!$C$6:$M$73,4,FALSE)))</f>
        <v>0</v>
      </c>
      <c r="R305" s="114">
        <f>IF(ISERROR(VLOOKUP($D305,'2.사회적인구 행정구역별 집계'!$C$6:$M$73,2,FALSE)),0,(VLOOKUP($D305,'2.사회적인구 행정구역별 집계'!$C$6:$M$73,10,FALSE)-VLOOKUP($D305,'2.사회적인구 행정구역별 집계'!$C$6:$M$73,5,FALSE)))</f>
        <v>0</v>
      </c>
      <c r="S305" s="114">
        <f>IF(ISERROR(VLOOKUP($D305,'2.사회적인구 행정구역별 집계'!$C$6:$M$73,2,FALSE)),0,(VLOOKUP($D305,'2.사회적인구 행정구역별 집계'!$C$6:$M$73,11,FALSE)-VLOOKUP($D305,'2.사회적인구 행정구역별 집계'!$C$6:$M$73,6,FALSE)))</f>
        <v>0</v>
      </c>
      <c r="T305" s="160">
        <f t="shared" si="46"/>
        <v>117</v>
      </c>
      <c r="U305" s="160">
        <f t="shared" si="47"/>
        <v>115</v>
      </c>
      <c r="V305" s="160">
        <f t="shared" si="48"/>
        <v>114</v>
      </c>
      <c r="W305" s="160">
        <f t="shared" si="49"/>
        <v>117</v>
      </c>
      <c r="X305" s="160">
        <f t="shared" si="50"/>
        <v>119</v>
      </c>
    </row>
    <row r="306" spans="1:24" ht="15.95" customHeight="1">
      <c r="A306" s="279"/>
      <c r="B306" s="277"/>
      <c r="C306" s="103" t="s">
        <v>1157</v>
      </c>
      <c r="D306" s="105" t="s">
        <v>454</v>
      </c>
      <c r="E306" s="160">
        <f>VLOOKUP($D306,'[7]급수계통별장래인구(출x)'!$C$5:$I$491,2,FALSE)</f>
        <v>89</v>
      </c>
      <c r="F306" s="160">
        <f>VLOOKUP($D306,'[7]급수계통별장래인구(출x)'!$C$5:$I$491,4,FALSE)</f>
        <v>90</v>
      </c>
      <c r="G306" s="160">
        <f>VLOOKUP($D306,'[7]급수계통별장래인구(출x)'!$C$5:$I$491,5,FALSE)</f>
        <v>92</v>
      </c>
      <c r="H306" s="160">
        <f>VLOOKUP($D306,'[7]급수계통별장래인구(출x)'!$C$5:$I$491,6,FALSE)</f>
        <v>94</v>
      </c>
      <c r="I306" s="160">
        <f>VLOOKUP($D306,'[7]급수계통별장래인구(출x)'!$C$5:$I$491,7,FALSE)</f>
        <v>96</v>
      </c>
      <c r="J306" s="114">
        <f>ROUND(O$5*'[7]급수계통별장래인구(출x)'!$E304,0)</f>
        <v>0</v>
      </c>
      <c r="K306" s="114">
        <f>ROUND(P$5*'[7]급수계통별장래인구(출x)'!$E304,0)</f>
        <v>2</v>
      </c>
      <c r="L306" s="114">
        <f>ROUND(Q$5*'[7]급수계통별장래인구(출x)'!$E304,0)</f>
        <v>5</v>
      </c>
      <c r="M306" s="114">
        <f>ROUND(R$5*'[7]급수계통별장래인구(출x)'!$E304,0)</f>
        <v>5</v>
      </c>
      <c r="N306" s="114">
        <f>ROUND(S$5*'[7]급수계통별장래인구(출x)'!$E304,0)</f>
        <v>5</v>
      </c>
      <c r="O306" s="114">
        <f>IF(ISERROR((VLOOKUP($D306,'2.사회적인구 행정구역별 집계'!$C$6:$M$73,7,FALSE)-VLOOKUP($D306,'2.사회적인구 행정구역별 집계'!$C$6:$M$73,2,FALSE))),0,(VLOOKUP($D306,'2.사회적인구 행정구역별 집계'!$C$6:$M$73,7,FALSE)-VLOOKUP($D306,'2.사회적인구 행정구역별 집계'!$C$6:$M$73,2,FALSE)))</f>
        <v>0</v>
      </c>
      <c r="P306" s="114">
        <f>IF(ISERROR(VLOOKUP($D306,'2.사회적인구 행정구역별 집계'!$C$6:$M$73,2,FALSE)),0,(VLOOKUP($D306,'2.사회적인구 행정구역별 집계'!$C$6:$M$73,8,FALSE)-VLOOKUP($D306,'2.사회적인구 행정구역별 집계'!$C$6:$M$73,3,FALSE)))</f>
        <v>0</v>
      </c>
      <c r="Q306" s="114">
        <f>IF(ISERROR(VLOOKUP($D306,'2.사회적인구 행정구역별 집계'!$C$6:$M$73,2,FALSE)),0,(VLOOKUP($D306,'2.사회적인구 행정구역별 집계'!$C$6:$M$73,9,FALSE)-VLOOKUP($D306,'2.사회적인구 행정구역별 집계'!$C$6:$M$73,4,FALSE)))</f>
        <v>0</v>
      </c>
      <c r="R306" s="114">
        <f>IF(ISERROR(VLOOKUP($D306,'2.사회적인구 행정구역별 집계'!$C$6:$M$73,2,FALSE)),0,(VLOOKUP($D306,'2.사회적인구 행정구역별 집계'!$C$6:$M$73,10,FALSE)-VLOOKUP($D306,'2.사회적인구 행정구역별 집계'!$C$6:$M$73,5,FALSE)))</f>
        <v>0</v>
      </c>
      <c r="S306" s="114">
        <f>IF(ISERROR(VLOOKUP($D306,'2.사회적인구 행정구역별 집계'!$C$6:$M$73,2,FALSE)),0,(VLOOKUP($D306,'2.사회적인구 행정구역별 집계'!$C$6:$M$73,11,FALSE)-VLOOKUP($D306,'2.사회적인구 행정구역별 집계'!$C$6:$M$73,6,FALSE)))</f>
        <v>0</v>
      </c>
      <c r="T306" s="160">
        <f t="shared" si="46"/>
        <v>89</v>
      </c>
      <c r="U306" s="160">
        <f t="shared" si="47"/>
        <v>88</v>
      </c>
      <c r="V306" s="160">
        <f t="shared" si="48"/>
        <v>87</v>
      </c>
      <c r="W306" s="160">
        <f t="shared" si="49"/>
        <v>89</v>
      </c>
      <c r="X306" s="160">
        <f t="shared" si="50"/>
        <v>91</v>
      </c>
    </row>
    <row r="307" spans="1:24" ht="15.95" customHeight="1">
      <c r="A307" s="279"/>
      <c r="B307" s="277"/>
      <c r="C307" s="103" t="s">
        <v>1158</v>
      </c>
      <c r="D307" s="105" t="s">
        <v>455</v>
      </c>
      <c r="E307" s="160">
        <f>VLOOKUP($D307,'[7]급수계통별장래인구(출x)'!$C$5:$I$491,2,FALSE)</f>
        <v>179</v>
      </c>
      <c r="F307" s="160">
        <f>VLOOKUP($D307,'[7]급수계통별장래인구(출x)'!$C$5:$I$491,4,FALSE)</f>
        <v>181</v>
      </c>
      <c r="G307" s="160">
        <f>VLOOKUP($D307,'[7]급수계통별장래인구(출x)'!$C$5:$I$491,5,FALSE)</f>
        <v>185</v>
      </c>
      <c r="H307" s="160">
        <f>VLOOKUP($D307,'[7]급수계통별장래인구(출x)'!$C$5:$I$491,6,FALSE)</f>
        <v>189</v>
      </c>
      <c r="I307" s="160">
        <f>VLOOKUP($D307,'[7]급수계통별장래인구(출x)'!$C$5:$I$491,7,FALSE)</f>
        <v>192</v>
      </c>
      <c r="J307" s="114">
        <f>ROUND(O$5*'[7]급수계통별장래인구(출x)'!$E305,0)</f>
        <v>0</v>
      </c>
      <c r="K307" s="114">
        <f>ROUND(P$5*'[7]급수계통별장래인구(출x)'!$E305,0)</f>
        <v>5</v>
      </c>
      <c r="L307" s="114">
        <f>ROUND(Q$5*'[7]급수계통별장래인구(출x)'!$E305,0)</f>
        <v>10</v>
      </c>
      <c r="M307" s="114">
        <f>ROUND(R$5*'[7]급수계통별장래인구(출x)'!$E305,0)</f>
        <v>10</v>
      </c>
      <c r="N307" s="114">
        <f>ROUND(S$5*'[7]급수계통별장래인구(출x)'!$E305,0)</f>
        <v>10</v>
      </c>
      <c r="O307" s="114">
        <f>IF(ISERROR((VLOOKUP($D307,'2.사회적인구 행정구역별 집계'!$C$6:$M$73,7,FALSE)-VLOOKUP($D307,'2.사회적인구 행정구역별 집계'!$C$6:$M$73,2,FALSE))),0,(VLOOKUP($D307,'2.사회적인구 행정구역별 집계'!$C$6:$M$73,7,FALSE)-VLOOKUP($D307,'2.사회적인구 행정구역별 집계'!$C$6:$M$73,2,FALSE)))</f>
        <v>0</v>
      </c>
      <c r="P307" s="114">
        <f>IF(ISERROR(VLOOKUP($D307,'2.사회적인구 행정구역별 집계'!$C$6:$M$73,2,FALSE)),0,(VLOOKUP($D307,'2.사회적인구 행정구역별 집계'!$C$6:$M$73,8,FALSE)-VLOOKUP($D307,'2.사회적인구 행정구역별 집계'!$C$6:$M$73,3,FALSE)))</f>
        <v>0</v>
      </c>
      <c r="Q307" s="114">
        <f>IF(ISERROR(VLOOKUP($D307,'2.사회적인구 행정구역별 집계'!$C$6:$M$73,2,FALSE)),0,(VLOOKUP($D307,'2.사회적인구 행정구역별 집계'!$C$6:$M$73,9,FALSE)-VLOOKUP($D307,'2.사회적인구 행정구역별 집계'!$C$6:$M$73,4,FALSE)))</f>
        <v>0</v>
      </c>
      <c r="R307" s="114">
        <f>IF(ISERROR(VLOOKUP($D307,'2.사회적인구 행정구역별 집계'!$C$6:$M$73,2,FALSE)),0,(VLOOKUP($D307,'2.사회적인구 행정구역별 집계'!$C$6:$M$73,10,FALSE)-VLOOKUP($D307,'2.사회적인구 행정구역별 집계'!$C$6:$M$73,5,FALSE)))</f>
        <v>0</v>
      </c>
      <c r="S307" s="114">
        <f>IF(ISERROR(VLOOKUP($D307,'2.사회적인구 행정구역별 집계'!$C$6:$M$73,2,FALSE)),0,(VLOOKUP($D307,'2.사회적인구 행정구역별 집계'!$C$6:$M$73,11,FALSE)-VLOOKUP($D307,'2.사회적인구 행정구역별 집계'!$C$6:$M$73,6,FALSE)))</f>
        <v>0</v>
      </c>
      <c r="T307" s="160">
        <f t="shared" si="46"/>
        <v>179</v>
      </c>
      <c r="U307" s="160">
        <f t="shared" si="47"/>
        <v>176</v>
      </c>
      <c r="V307" s="160">
        <f t="shared" si="48"/>
        <v>175</v>
      </c>
      <c r="W307" s="160">
        <f t="shared" si="49"/>
        <v>179</v>
      </c>
      <c r="X307" s="160">
        <f t="shared" si="50"/>
        <v>182</v>
      </c>
    </row>
    <row r="308" spans="1:24" ht="15.95" customHeight="1">
      <c r="A308" s="279"/>
      <c r="B308" s="277"/>
      <c r="C308" s="103" t="s">
        <v>1158</v>
      </c>
      <c r="D308" s="105" t="s">
        <v>456</v>
      </c>
      <c r="E308" s="160">
        <f>VLOOKUP($D308,'[7]급수계통별장래인구(출x)'!$C$5:$I$491,2,FALSE)</f>
        <v>148</v>
      </c>
      <c r="F308" s="160">
        <f>VLOOKUP($D308,'[7]급수계통별장래인구(출x)'!$C$5:$I$491,4,FALSE)</f>
        <v>150</v>
      </c>
      <c r="G308" s="160">
        <f>VLOOKUP($D308,'[7]급수계통별장래인구(출x)'!$C$5:$I$491,5,FALSE)</f>
        <v>153</v>
      </c>
      <c r="H308" s="160">
        <f>VLOOKUP($D308,'[7]급수계통별장래인구(출x)'!$C$5:$I$491,6,FALSE)</f>
        <v>156</v>
      </c>
      <c r="I308" s="160">
        <f>VLOOKUP($D308,'[7]급수계통별장래인구(출x)'!$C$5:$I$491,7,FALSE)</f>
        <v>159</v>
      </c>
      <c r="J308" s="114">
        <f>ROUND(O$5*'[7]급수계통별장래인구(출x)'!$E306,0)</f>
        <v>0</v>
      </c>
      <c r="K308" s="114">
        <f>ROUND(P$5*'[7]급수계통별장래인구(출x)'!$E306,0)</f>
        <v>4</v>
      </c>
      <c r="L308" s="114">
        <f>ROUND(Q$5*'[7]급수계통별장래인구(출x)'!$E306,0)</f>
        <v>8</v>
      </c>
      <c r="M308" s="114">
        <f>ROUND(R$5*'[7]급수계통별장래인구(출x)'!$E306,0)</f>
        <v>8</v>
      </c>
      <c r="N308" s="114">
        <f>ROUND(S$5*'[7]급수계통별장래인구(출x)'!$E306,0)</f>
        <v>8</v>
      </c>
      <c r="O308" s="114">
        <f>IF(ISERROR((VLOOKUP($D308,'2.사회적인구 행정구역별 집계'!$C$6:$M$73,7,FALSE)-VLOOKUP($D308,'2.사회적인구 행정구역별 집계'!$C$6:$M$73,2,FALSE))),0,(VLOOKUP($D308,'2.사회적인구 행정구역별 집계'!$C$6:$M$73,7,FALSE)-VLOOKUP($D308,'2.사회적인구 행정구역별 집계'!$C$6:$M$73,2,FALSE)))</f>
        <v>0</v>
      </c>
      <c r="P308" s="114">
        <f>IF(ISERROR(VLOOKUP($D308,'2.사회적인구 행정구역별 집계'!$C$6:$M$73,2,FALSE)),0,(VLOOKUP($D308,'2.사회적인구 행정구역별 집계'!$C$6:$M$73,8,FALSE)-VLOOKUP($D308,'2.사회적인구 행정구역별 집계'!$C$6:$M$73,3,FALSE)))</f>
        <v>0</v>
      </c>
      <c r="Q308" s="114">
        <f>IF(ISERROR(VLOOKUP($D308,'2.사회적인구 행정구역별 집계'!$C$6:$M$73,2,FALSE)),0,(VLOOKUP($D308,'2.사회적인구 행정구역별 집계'!$C$6:$M$73,9,FALSE)-VLOOKUP($D308,'2.사회적인구 행정구역별 집계'!$C$6:$M$73,4,FALSE)))</f>
        <v>0</v>
      </c>
      <c r="R308" s="114">
        <f>IF(ISERROR(VLOOKUP($D308,'2.사회적인구 행정구역별 집계'!$C$6:$M$73,2,FALSE)),0,(VLOOKUP($D308,'2.사회적인구 행정구역별 집계'!$C$6:$M$73,10,FALSE)-VLOOKUP($D308,'2.사회적인구 행정구역별 집계'!$C$6:$M$73,5,FALSE)))</f>
        <v>0</v>
      </c>
      <c r="S308" s="114">
        <f>IF(ISERROR(VLOOKUP($D308,'2.사회적인구 행정구역별 집계'!$C$6:$M$73,2,FALSE)),0,(VLOOKUP($D308,'2.사회적인구 행정구역별 집계'!$C$6:$M$73,11,FALSE)-VLOOKUP($D308,'2.사회적인구 행정구역별 집계'!$C$6:$M$73,6,FALSE)))</f>
        <v>0</v>
      </c>
      <c r="T308" s="160">
        <f t="shared" si="46"/>
        <v>148</v>
      </c>
      <c r="U308" s="160">
        <f t="shared" si="47"/>
        <v>146</v>
      </c>
      <c r="V308" s="160">
        <f t="shared" si="48"/>
        <v>145</v>
      </c>
      <c r="W308" s="160">
        <f t="shared" si="49"/>
        <v>148</v>
      </c>
      <c r="X308" s="160">
        <f t="shared" si="50"/>
        <v>151</v>
      </c>
    </row>
    <row r="309" spans="1:24" ht="15.95" customHeight="1">
      <c r="A309" s="279"/>
      <c r="B309" s="277"/>
      <c r="C309" s="103" t="s">
        <v>1159</v>
      </c>
      <c r="D309" s="105" t="s">
        <v>457</v>
      </c>
      <c r="E309" s="160">
        <f>VLOOKUP($D309,'[7]급수계통별장래인구(출x)'!$C$5:$I$491,2,FALSE)</f>
        <v>191</v>
      </c>
      <c r="F309" s="160">
        <f>VLOOKUP($D309,'[7]급수계통별장래인구(출x)'!$C$5:$I$491,4,FALSE)</f>
        <v>193</v>
      </c>
      <c r="G309" s="160">
        <f>VLOOKUP($D309,'[7]급수계통별장래인구(출x)'!$C$5:$I$491,5,FALSE)</f>
        <v>197</v>
      </c>
      <c r="H309" s="160">
        <f>VLOOKUP($D309,'[7]급수계통별장래인구(출x)'!$C$5:$I$491,6,FALSE)</f>
        <v>202</v>
      </c>
      <c r="I309" s="160">
        <f>VLOOKUP($D309,'[7]급수계통별장래인구(출x)'!$C$5:$I$491,7,FALSE)</f>
        <v>205</v>
      </c>
      <c r="J309" s="114">
        <f>ROUND(O$5*'[7]급수계통별장래인구(출x)'!$E307,0)</f>
        <v>0</v>
      </c>
      <c r="K309" s="114">
        <f>ROUND(P$5*'[7]급수계통별장래인구(출x)'!$E307,0)</f>
        <v>5</v>
      </c>
      <c r="L309" s="114">
        <f>ROUND(Q$5*'[7]급수계통별장래인구(출x)'!$E307,0)</f>
        <v>11</v>
      </c>
      <c r="M309" s="114">
        <f>ROUND(R$5*'[7]급수계통별장래인구(출x)'!$E307,0)</f>
        <v>11</v>
      </c>
      <c r="N309" s="114">
        <f>ROUND(S$5*'[7]급수계통별장래인구(출x)'!$E307,0)</f>
        <v>11</v>
      </c>
      <c r="O309" s="114">
        <f>IF(ISERROR((VLOOKUP($D309,'2.사회적인구 행정구역별 집계'!$C$6:$M$73,7,FALSE)-VLOOKUP($D309,'2.사회적인구 행정구역별 집계'!$C$6:$M$73,2,FALSE))),0,(VLOOKUP($D309,'2.사회적인구 행정구역별 집계'!$C$6:$M$73,7,FALSE)-VLOOKUP($D309,'2.사회적인구 행정구역별 집계'!$C$6:$M$73,2,FALSE)))</f>
        <v>0</v>
      </c>
      <c r="P309" s="114">
        <f>IF(ISERROR(VLOOKUP($D309,'2.사회적인구 행정구역별 집계'!$C$6:$M$73,2,FALSE)),0,(VLOOKUP($D309,'2.사회적인구 행정구역별 집계'!$C$6:$M$73,8,FALSE)-VLOOKUP($D309,'2.사회적인구 행정구역별 집계'!$C$6:$M$73,3,FALSE)))</f>
        <v>0</v>
      </c>
      <c r="Q309" s="114">
        <f>IF(ISERROR(VLOOKUP($D309,'2.사회적인구 행정구역별 집계'!$C$6:$M$73,2,FALSE)),0,(VLOOKUP($D309,'2.사회적인구 행정구역별 집계'!$C$6:$M$73,9,FALSE)-VLOOKUP($D309,'2.사회적인구 행정구역별 집계'!$C$6:$M$73,4,FALSE)))</f>
        <v>0</v>
      </c>
      <c r="R309" s="114">
        <f>IF(ISERROR(VLOOKUP($D309,'2.사회적인구 행정구역별 집계'!$C$6:$M$73,2,FALSE)),0,(VLOOKUP($D309,'2.사회적인구 행정구역별 집계'!$C$6:$M$73,10,FALSE)-VLOOKUP($D309,'2.사회적인구 행정구역별 집계'!$C$6:$M$73,5,FALSE)))</f>
        <v>0</v>
      </c>
      <c r="S309" s="114">
        <f>IF(ISERROR(VLOOKUP($D309,'2.사회적인구 행정구역별 집계'!$C$6:$M$73,2,FALSE)),0,(VLOOKUP($D309,'2.사회적인구 행정구역별 집계'!$C$6:$M$73,11,FALSE)-VLOOKUP($D309,'2.사회적인구 행정구역별 집계'!$C$6:$M$73,6,FALSE)))</f>
        <v>0</v>
      </c>
      <c r="T309" s="160">
        <f t="shared" si="46"/>
        <v>191</v>
      </c>
      <c r="U309" s="160">
        <f t="shared" si="47"/>
        <v>188</v>
      </c>
      <c r="V309" s="160">
        <f t="shared" si="48"/>
        <v>186</v>
      </c>
      <c r="W309" s="160">
        <f t="shared" si="49"/>
        <v>191</v>
      </c>
      <c r="X309" s="160">
        <f t="shared" si="50"/>
        <v>194</v>
      </c>
    </row>
    <row r="310" spans="1:24" ht="15.95" customHeight="1">
      <c r="A310" s="279"/>
      <c r="B310" s="277"/>
      <c r="C310" s="103" t="s">
        <v>1159</v>
      </c>
      <c r="D310" s="105" t="s">
        <v>458</v>
      </c>
      <c r="E310" s="160">
        <f>VLOOKUP($D310,'[7]급수계통별장래인구(출x)'!$C$5:$I$491,2,FALSE)</f>
        <v>132</v>
      </c>
      <c r="F310" s="160">
        <f>VLOOKUP($D310,'[7]급수계통별장래인구(출x)'!$C$5:$I$491,4,FALSE)</f>
        <v>134</v>
      </c>
      <c r="G310" s="160">
        <f>VLOOKUP($D310,'[7]급수계통별장래인구(출x)'!$C$5:$I$491,5,FALSE)</f>
        <v>136</v>
      </c>
      <c r="H310" s="160">
        <f>VLOOKUP($D310,'[7]급수계통별장래인구(출x)'!$C$5:$I$491,6,FALSE)</f>
        <v>139</v>
      </c>
      <c r="I310" s="160">
        <f>VLOOKUP($D310,'[7]급수계통별장래인구(출x)'!$C$5:$I$491,7,FALSE)</f>
        <v>142</v>
      </c>
      <c r="J310" s="114">
        <f>ROUND(O$5*'[7]급수계통별장래인구(출x)'!$E308,0)</f>
        <v>0</v>
      </c>
      <c r="K310" s="114">
        <f>ROUND(P$5*'[7]급수계통별장래인구(출x)'!$E308,0)</f>
        <v>3</v>
      </c>
      <c r="L310" s="114">
        <f>ROUND(Q$5*'[7]급수계통별장래인구(출x)'!$E308,0)</f>
        <v>8</v>
      </c>
      <c r="M310" s="114">
        <f>ROUND(R$5*'[7]급수계통별장래인구(출x)'!$E308,0)</f>
        <v>8</v>
      </c>
      <c r="N310" s="114">
        <f>ROUND(S$5*'[7]급수계통별장래인구(출x)'!$E308,0)</f>
        <v>8</v>
      </c>
      <c r="O310" s="114">
        <f>IF(ISERROR((VLOOKUP($D310,'2.사회적인구 행정구역별 집계'!$C$6:$M$73,7,FALSE)-VLOOKUP($D310,'2.사회적인구 행정구역별 집계'!$C$6:$M$73,2,FALSE))),0,(VLOOKUP($D310,'2.사회적인구 행정구역별 집계'!$C$6:$M$73,7,FALSE)-VLOOKUP($D310,'2.사회적인구 행정구역별 집계'!$C$6:$M$73,2,FALSE)))</f>
        <v>0</v>
      </c>
      <c r="P310" s="114">
        <f>IF(ISERROR(VLOOKUP($D310,'2.사회적인구 행정구역별 집계'!$C$6:$M$73,2,FALSE)),0,(VLOOKUP($D310,'2.사회적인구 행정구역별 집계'!$C$6:$M$73,8,FALSE)-VLOOKUP($D310,'2.사회적인구 행정구역별 집계'!$C$6:$M$73,3,FALSE)))</f>
        <v>0</v>
      </c>
      <c r="Q310" s="114">
        <f>IF(ISERROR(VLOOKUP($D310,'2.사회적인구 행정구역별 집계'!$C$6:$M$73,2,FALSE)),0,(VLOOKUP($D310,'2.사회적인구 행정구역별 집계'!$C$6:$M$73,9,FALSE)-VLOOKUP($D310,'2.사회적인구 행정구역별 집계'!$C$6:$M$73,4,FALSE)))</f>
        <v>0</v>
      </c>
      <c r="R310" s="114">
        <f>IF(ISERROR(VLOOKUP($D310,'2.사회적인구 행정구역별 집계'!$C$6:$M$73,2,FALSE)),0,(VLOOKUP($D310,'2.사회적인구 행정구역별 집계'!$C$6:$M$73,10,FALSE)-VLOOKUP($D310,'2.사회적인구 행정구역별 집계'!$C$6:$M$73,5,FALSE)))</f>
        <v>0</v>
      </c>
      <c r="S310" s="114">
        <f>IF(ISERROR(VLOOKUP($D310,'2.사회적인구 행정구역별 집계'!$C$6:$M$73,2,FALSE)),0,(VLOOKUP($D310,'2.사회적인구 행정구역별 집계'!$C$6:$M$73,11,FALSE)-VLOOKUP($D310,'2.사회적인구 행정구역별 집계'!$C$6:$M$73,6,FALSE)))</f>
        <v>0</v>
      </c>
      <c r="T310" s="160">
        <f t="shared" si="46"/>
        <v>132</v>
      </c>
      <c r="U310" s="160">
        <f t="shared" si="47"/>
        <v>131</v>
      </c>
      <c r="V310" s="160">
        <f t="shared" si="48"/>
        <v>128</v>
      </c>
      <c r="W310" s="160">
        <f t="shared" si="49"/>
        <v>131</v>
      </c>
      <c r="X310" s="160">
        <f t="shared" si="50"/>
        <v>134</v>
      </c>
    </row>
    <row r="311" spans="1:24" ht="15.95" customHeight="1">
      <c r="A311" s="279"/>
      <c r="B311" s="277"/>
      <c r="C311" s="103" t="s">
        <v>1159</v>
      </c>
      <c r="D311" s="105" t="s">
        <v>459</v>
      </c>
      <c r="E311" s="160">
        <f>VLOOKUP($D311,'[7]급수계통별장래인구(출x)'!$C$5:$I$491,2,FALSE)</f>
        <v>72</v>
      </c>
      <c r="F311" s="160">
        <f>VLOOKUP($D311,'[7]급수계통별장래인구(출x)'!$C$5:$I$491,4,FALSE)</f>
        <v>73</v>
      </c>
      <c r="G311" s="160">
        <f>VLOOKUP($D311,'[7]급수계통별장래인구(출x)'!$C$5:$I$491,5,FALSE)</f>
        <v>74</v>
      </c>
      <c r="H311" s="160">
        <f>VLOOKUP($D311,'[7]급수계통별장래인구(출x)'!$C$5:$I$491,6,FALSE)</f>
        <v>76</v>
      </c>
      <c r="I311" s="160">
        <f>VLOOKUP($D311,'[7]급수계통별장래인구(출x)'!$C$5:$I$491,7,FALSE)</f>
        <v>77</v>
      </c>
      <c r="J311" s="114">
        <f>ROUND(O$5*'[7]급수계통별장래인구(출x)'!$E309,0)</f>
        <v>0</v>
      </c>
      <c r="K311" s="114">
        <f>ROUND(P$5*'[7]급수계통별장래인구(출x)'!$E309,0)</f>
        <v>2</v>
      </c>
      <c r="L311" s="114">
        <f>ROUND(Q$5*'[7]급수계통별장래인구(출x)'!$E309,0)</f>
        <v>4</v>
      </c>
      <c r="M311" s="114">
        <f>ROUND(R$5*'[7]급수계통별장래인구(출x)'!$E309,0)</f>
        <v>4</v>
      </c>
      <c r="N311" s="114">
        <f>ROUND(S$5*'[7]급수계통별장래인구(출x)'!$E309,0)</f>
        <v>4</v>
      </c>
      <c r="O311" s="114">
        <f>IF(ISERROR((VLOOKUP($D311,'2.사회적인구 행정구역별 집계'!$C$6:$M$73,7,FALSE)-VLOOKUP($D311,'2.사회적인구 행정구역별 집계'!$C$6:$M$73,2,FALSE))),0,(VLOOKUP($D311,'2.사회적인구 행정구역별 집계'!$C$6:$M$73,7,FALSE)-VLOOKUP($D311,'2.사회적인구 행정구역별 집계'!$C$6:$M$73,2,FALSE)))</f>
        <v>0</v>
      </c>
      <c r="P311" s="114">
        <f>IF(ISERROR(VLOOKUP($D311,'2.사회적인구 행정구역별 집계'!$C$6:$M$73,2,FALSE)),0,(VLOOKUP($D311,'2.사회적인구 행정구역별 집계'!$C$6:$M$73,8,FALSE)-VLOOKUP($D311,'2.사회적인구 행정구역별 집계'!$C$6:$M$73,3,FALSE)))</f>
        <v>0</v>
      </c>
      <c r="Q311" s="114">
        <f>IF(ISERROR(VLOOKUP($D311,'2.사회적인구 행정구역별 집계'!$C$6:$M$73,2,FALSE)),0,(VLOOKUP($D311,'2.사회적인구 행정구역별 집계'!$C$6:$M$73,9,FALSE)-VLOOKUP($D311,'2.사회적인구 행정구역별 집계'!$C$6:$M$73,4,FALSE)))</f>
        <v>0</v>
      </c>
      <c r="R311" s="114">
        <f>IF(ISERROR(VLOOKUP($D311,'2.사회적인구 행정구역별 집계'!$C$6:$M$73,2,FALSE)),0,(VLOOKUP($D311,'2.사회적인구 행정구역별 집계'!$C$6:$M$73,10,FALSE)-VLOOKUP($D311,'2.사회적인구 행정구역별 집계'!$C$6:$M$73,5,FALSE)))</f>
        <v>0</v>
      </c>
      <c r="S311" s="114">
        <f>IF(ISERROR(VLOOKUP($D311,'2.사회적인구 행정구역별 집계'!$C$6:$M$73,2,FALSE)),0,(VLOOKUP($D311,'2.사회적인구 행정구역별 집계'!$C$6:$M$73,11,FALSE)-VLOOKUP($D311,'2.사회적인구 행정구역별 집계'!$C$6:$M$73,6,FALSE)))</f>
        <v>0</v>
      </c>
      <c r="T311" s="160">
        <f t="shared" si="46"/>
        <v>72</v>
      </c>
      <c r="U311" s="160">
        <f t="shared" si="47"/>
        <v>71</v>
      </c>
      <c r="V311" s="160">
        <f t="shared" si="48"/>
        <v>70</v>
      </c>
      <c r="W311" s="160">
        <f t="shared" si="49"/>
        <v>72</v>
      </c>
      <c r="X311" s="160">
        <f t="shared" si="50"/>
        <v>73</v>
      </c>
    </row>
    <row r="312" spans="1:24" ht="15.95" customHeight="1">
      <c r="A312" s="279"/>
      <c r="B312" s="277"/>
      <c r="C312" s="103" t="s">
        <v>1160</v>
      </c>
      <c r="D312" s="105" t="s">
        <v>460</v>
      </c>
      <c r="E312" s="160">
        <f>VLOOKUP($D312,'[7]급수계통별장래인구(출x)'!$C$5:$I$491,2,FALSE)</f>
        <v>280</v>
      </c>
      <c r="F312" s="160">
        <f>VLOOKUP($D312,'[7]급수계통별장래인구(출x)'!$C$5:$I$491,4,FALSE)</f>
        <v>283</v>
      </c>
      <c r="G312" s="160">
        <f>VLOOKUP($D312,'[7]급수계통별장래인구(출x)'!$C$5:$I$491,5,FALSE)</f>
        <v>289</v>
      </c>
      <c r="H312" s="160">
        <f>VLOOKUP($D312,'[7]급수계통별장래인구(출x)'!$C$5:$I$491,6,FALSE)</f>
        <v>296</v>
      </c>
      <c r="I312" s="160">
        <f>VLOOKUP($D312,'[7]급수계통별장래인구(출x)'!$C$5:$I$491,7,FALSE)</f>
        <v>301</v>
      </c>
      <c r="J312" s="114">
        <f>ROUND(O$5*'[7]급수계통별장래인구(출x)'!$E310,0)</f>
        <v>0</v>
      </c>
      <c r="K312" s="114">
        <f>ROUND(P$5*'[7]급수계통별장래인구(출x)'!$E310,0)</f>
        <v>7</v>
      </c>
      <c r="L312" s="114">
        <f>ROUND(Q$5*'[7]급수계통별장래인구(출x)'!$E310,0)</f>
        <v>16</v>
      </c>
      <c r="M312" s="114">
        <f>ROUND(R$5*'[7]급수계통별장래인구(출x)'!$E310,0)</f>
        <v>16</v>
      </c>
      <c r="N312" s="114">
        <f>ROUND(S$5*'[7]급수계통별장래인구(출x)'!$E310,0)</f>
        <v>16</v>
      </c>
      <c r="O312" s="114">
        <f>IF(ISERROR((VLOOKUP($D312,'2.사회적인구 행정구역별 집계'!$C$6:$M$73,7,FALSE)-VLOOKUP($D312,'2.사회적인구 행정구역별 집계'!$C$6:$M$73,2,FALSE))),0,(VLOOKUP($D312,'2.사회적인구 행정구역별 집계'!$C$6:$M$73,7,FALSE)-VLOOKUP($D312,'2.사회적인구 행정구역별 집계'!$C$6:$M$73,2,FALSE)))</f>
        <v>0</v>
      </c>
      <c r="P312" s="114">
        <f>IF(ISERROR(VLOOKUP($D312,'2.사회적인구 행정구역별 집계'!$C$6:$M$73,2,FALSE)),0,(VLOOKUP($D312,'2.사회적인구 행정구역별 집계'!$C$6:$M$73,8,FALSE)-VLOOKUP($D312,'2.사회적인구 행정구역별 집계'!$C$6:$M$73,3,FALSE)))</f>
        <v>0</v>
      </c>
      <c r="Q312" s="114">
        <f>IF(ISERROR(VLOOKUP($D312,'2.사회적인구 행정구역별 집계'!$C$6:$M$73,2,FALSE)),0,(VLOOKUP($D312,'2.사회적인구 행정구역별 집계'!$C$6:$M$73,9,FALSE)-VLOOKUP($D312,'2.사회적인구 행정구역별 집계'!$C$6:$M$73,4,FALSE)))</f>
        <v>0</v>
      </c>
      <c r="R312" s="114">
        <f>IF(ISERROR(VLOOKUP($D312,'2.사회적인구 행정구역별 집계'!$C$6:$M$73,2,FALSE)),0,(VLOOKUP($D312,'2.사회적인구 행정구역별 집계'!$C$6:$M$73,10,FALSE)-VLOOKUP($D312,'2.사회적인구 행정구역별 집계'!$C$6:$M$73,5,FALSE)))</f>
        <v>0</v>
      </c>
      <c r="S312" s="114">
        <f>IF(ISERROR(VLOOKUP($D312,'2.사회적인구 행정구역별 집계'!$C$6:$M$73,2,FALSE)),0,(VLOOKUP($D312,'2.사회적인구 행정구역별 집계'!$C$6:$M$73,11,FALSE)-VLOOKUP($D312,'2.사회적인구 행정구역별 집계'!$C$6:$M$73,6,FALSE)))</f>
        <v>0</v>
      </c>
      <c r="T312" s="160">
        <f t="shared" si="46"/>
        <v>280</v>
      </c>
      <c r="U312" s="160">
        <f t="shared" si="47"/>
        <v>276</v>
      </c>
      <c r="V312" s="160">
        <f t="shared" si="48"/>
        <v>273</v>
      </c>
      <c r="W312" s="160">
        <f t="shared" si="49"/>
        <v>280</v>
      </c>
      <c r="X312" s="160">
        <f t="shared" si="50"/>
        <v>285</v>
      </c>
    </row>
    <row r="313" spans="1:24" ht="15.95" customHeight="1">
      <c r="A313" s="279"/>
      <c r="B313" s="277"/>
      <c r="C313" s="103" t="s">
        <v>1160</v>
      </c>
      <c r="D313" s="105" t="s">
        <v>461</v>
      </c>
      <c r="E313" s="160">
        <f>VLOOKUP($D313,'[7]급수계통별장래인구(출x)'!$C$5:$I$491,2,FALSE)</f>
        <v>328</v>
      </c>
      <c r="F313" s="160">
        <f>VLOOKUP($D313,'[7]급수계통별장래인구(출x)'!$C$5:$I$491,4,FALSE)</f>
        <v>332</v>
      </c>
      <c r="G313" s="160">
        <f>VLOOKUP($D313,'[7]급수계통별장래인구(출x)'!$C$5:$I$491,5,FALSE)</f>
        <v>339</v>
      </c>
      <c r="H313" s="160">
        <f>VLOOKUP($D313,'[7]급수계통별장래인구(출x)'!$C$5:$I$491,6,FALSE)</f>
        <v>346</v>
      </c>
      <c r="I313" s="160">
        <f>VLOOKUP($D313,'[7]급수계통별장래인구(출x)'!$C$5:$I$491,7,FALSE)</f>
        <v>352</v>
      </c>
      <c r="J313" s="114">
        <f>ROUND(O$5*'[7]급수계통별장래인구(출x)'!$E311,0)</f>
        <v>0</v>
      </c>
      <c r="K313" s="114">
        <f>ROUND(P$5*'[7]급수계통별장래인구(출x)'!$E311,0)</f>
        <v>8</v>
      </c>
      <c r="L313" s="114">
        <f>ROUND(Q$5*'[7]급수계통별장래인구(출x)'!$E311,0)</f>
        <v>19</v>
      </c>
      <c r="M313" s="114">
        <f>ROUND(R$5*'[7]급수계통별장래인구(출x)'!$E311,0)</f>
        <v>19</v>
      </c>
      <c r="N313" s="114">
        <f>ROUND(S$5*'[7]급수계통별장래인구(출x)'!$E311,0)</f>
        <v>19</v>
      </c>
      <c r="O313" s="114">
        <f>IF(ISERROR((VLOOKUP($D313,'2.사회적인구 행정구역별 집계'!$C$6:$M$73,7,FALSE)-VLOOKUP($D313,'2.사회적인구 행정구역별 집계'!$C$6:$M$73,2,FALSE))),0,(VLOOKUP($D313,'2.사회적인구 행정구역별 집계'!$C$6:$M$73,7,FALSE)-VLOOKUP($D313,'2.사회적인구 행정구역별 집계'!$C$6:$M$73,2,FALSE)))</f>
        <v>0</v>
      </c>
      <c r="P313" s="114">
        <f>IF(ISERROR(VLOOKUP($D313,'2.사회적인구 행정구역별 집계'!$C$6:$M$73,2,FALSE)),0,(VLOOKUP($D313,'2.사회적인구 행정구역별 집계'!$C$6:$M$73,8,FALSE)-VLOOKUP($D313,'2.사회적인구 행정구역별 집계'!$C$6:$M$73,3,FALSE)))</f>
        <v>0</v>
      </c>
      <c r="Q313" s="114">
        <f>IF(ISERROR(VLOOKUP($D313,'2.사회적인구 행정구역별 집계'!$C$6:$M$73,2,FALSE)),0,(VLOOKUP($D313,'2.사회적인구 행정구역별 집계'!$C$6:$M$73,9,FALSE)-VLOOKUP($D313,'2.사회적인구 행정구역별 집계'!$C$6:$M$73,4,FALSE)))</f>
        <v>0</v>
      </c>
      <c r="R313" s="114">
        <f>IF(ISERROR(VLOOKUP($D313,'2.사회적인구 행정구역별 집계'!$C$6:$M$73,2,FALSE)),0,(VLOOKUP($D313,'2.사회적인구 행정구역별 집계'!$C$6:$M$73,10,FALSE)-VLOOKUP($D313,'2.사회적인구 행정구역별 집계'!$C$6:$M$73,5,FALSE)))</f>
        <v>0</v>
      </c>
      <c r="S313" s="114">
        <f>IF(ISERROR(VLOOKUP($D313,'2.사회적인구 행정구역별 집계'!$C$6:$M$73,2,FALSE)),0,(VLOOKUP($D313,'2.사회적인구 행정구역별 집계'!$C$6:$M$73,11,FALSE)-VLOOKUP($D313,'2.사회적인구 행정구역별 집계'!$C$6:$M$73,6,FALSE)))</f>
        <v>0</v>
      </c>
      <c r="T313" s="160">
        <f t="shared" si="46"/>
        <v>328</v>
      </c>
      <c r="U313" s="160">
        <f t="shared" si="47"/>
        <v>324</v>
      </c>
      <c r="V313" s="160">
        <f t="shared" si="48"/>
        <v>320</v>
      </c>
      <c r="W313" s="160">
        <f t="shared" si="49"/>
        <v>327</v>
      </c>
      <c r="X313" s="160">
        <f t="shared" si="50"/>
        <v>333</v>
      </c>
    </row>
    <row r="314" spans="1:24" ht="15.95" customHeight="1">
      <c r="A314" s="279"/>
      <c r="B314" s="277"/>
      <c r="C314" s="103" t="s">
        <v>1161</v>
      </c>
      <c r="D314" s="105" t="s">
        <v>462</v>
      </c>
      <c r="E314" s="160">
        <f>VLOOKUP($D314,'[7]급수계통별장래인구(출x)'!$C$5:$I$491,2,FALSE)</f>
        <v>94</v>
      </c>
      <c r="F314" s="160">
        <f>VLOOKUP($D314,'[7]급수계통별장래인구(출x)'!$C$5:$I$491,4,FALSE)</f>
        <v>95</v>
      </c>
      <c r="G314" s="160">
        <f>VLOOKUP($D314,'[7]급수계통별장래인구(출x)'!$C$5:$I$491,5,FALSE)</f>
        <v>97</v>
      </c>
      <c r="H314" s="160">
        <f>VLOOKUP($D314,'[7]급수계통별장래인구(출x)'!$C$5:$I$491,6,FALSE)</f>
        <v>99</v>
      </c>
      <c r="I314" s="160">
        <f>VLOOKUP($D314,'[7]급수계통별장래인구(출x)'!$C$5:$I$491,7,FALSE)</f>
        <v>101</v>
      </c>
      <c r="J314" s="114">
        <f>ROUND(O$5*'[7]급수계통별장래인구(출x)'!$E312,0)</f>
        <v>0</v>
      </c>
      <c r="K314" s="114">
        <f>ROUND(P$5*'[7]급수계통별장래인구(출x)'!$E312,0)</f>
        <v>2</v>
      </c>
      <c r="L314" s="114">
        <f>ROUND(Q$5*'[7]급수계통별장래인구(출x)'!$E312,0)</f>
        <v>5</v>
      </c>
      <c r="M314" s="114">
        <f>ROUND(R$5*'[7]급수계통별장래인구(출x)'!$E312,0)</f>
        <v>5</v>
      </c>
      <c r="N314" s="114">
        <f>ROUND(S$5*'[7]급수계통별장래인구(출x)'!$E312,0)</f>
        <v>5</v>
      </c>
      <c r="O314" s="114">
        <f>IF(ISERROR((VLOOKUP($D314,'2.사회적인구 행정구역별 집계'!$C$6:$M$73,7,FALSE)-VLOOKUP($D314,'2.사회적인구 행정구역별 집계'!$C$6:$M$73,2,FALSE))),0,(VLOOKUP($D314,'2.사회적인구 행정구역별 집계'!$C$6:$M$73,7,FALSE)-VLOOKUP($D314,'2.사회적인구 행정구역별 집계'!$C$6:$M$73,2,FALSE)))</f>
        <v>0</v>
      </c>
      <c r="P314" s="114">
        <f>IF(ISERROR(VLOOKUP($D314,'2.사회적인구 행정구역별 집계'!$C$6:$M$73,2,FALSE)),0,(VLOOKUP($D314,'2.사회적인구 행정구역별 집계'!$C$6:$M$73,8,FALSE)-VLOOKUP($D314,'2.사회적인구 행정구역별 집계'!$C$6:$M$73,3,FALSE)))</f>
        <v>0</v>
      </c>
      <c r="Q314" s="114">
        <f>IF(ISERROR(VLOOKUP($D314,'2.사회적인구 행정구역별 집계'!$C$6:$M$73,2,FALSE)),0,(VLOOKUP($D314,'2.사회적인구 행정구역별 집계'!$C$6:$M$73,9,FALSE)-VLOOKUP($D314,'2.사회적인구 행정구역별 집계'!$C$6:$M$73,4,FALSE)))</f>
        <v>0</v>
      </c>
      <c r="R314" s="114">
        <f>IF(ISERROR(VLOOKUP($D314,'2.사회적인구 행정구역별 집계'!$C$6:$M$73,2,FALSE)),0,(VLOOKUP($D314,'2.사회적인구 행정구역별 집계'!$C$6:$M$73,10,FALSE)-VLOOKUP($D314,'2.사회적인구 행정구역별 집계'!$C$6:$M$73,5,FALSE)))</f>
        <v>0</v>
      </c>
      <c r="S314" s="114">
        <f>IF(ISERROR(VLOOKUP($D314,'2.사회적인구 행정구역별 집계'!$C$6:$M$73,2,FALSE)),0,(VLOOKUP($D314,'2.사회적인구 행정구역별 집계'!$C$6:$M$73,11,FALSE)-VLOOKUP($D314,'2.사회적인구 행정구역별 집계'!$C$6:$M$73,6,FALSE)))</f>
        <v>0</v>
      </c>
      <c r="T314" s="160">
        <f t="shared" si="46"/>
        <v>94</v>
      </c>
      <c r="U314" s="160">
        <f t="shared" si="47"/>
        <v>93</v>
      </c>
      <c r="V314" s="160">
        <f t="shared" si="48"/>
        <v>92</v>
      </c>
      <c r="W314" s="160">
        <f t="shared" si="49"/>
        <v>94</v>
      </c>
      <c r="X314" s="160">
        <f t="shared" si="50"/>
        <v>96</v>
      </c>
    </row>
    <row r="315" spans="1:24" ht="15.95" customHeight="1">
      <c r="A315" s="279"/>
      <c r="B315" s="277"/>
      <c r="C315" s="103" t="s">
        <v>1161</v>
      </c>
      <c r="D315" s="105" t="s">
        <v>463</v>
      </c>
      <c r="E315" s="160">
        <f>VLOOKUP($D315,'[7]급수계통별장래인구(출x)'!$C$5:$I$491,2,FALSE)</f>
        <v>177</v>
      </c>
      <c r="F315" s="160">
        <f>VLOOKUP($D315,'[7]급수계통별장래인구(출x)'!$C$5:$I$491,4,FALSE)</f>
        <v>179</v>
      </c>
      <c r="G315" s="160">
        <f>VLOOKUP($D315,'[7]급수계통별장래인구(출x)'!$C$5:$I$491,5,FALSE)</f>
        <v>183</v>
      </c>
      <c r="H315" s="160">
        <f>VLOOKUP($D315,'[7]급수계통별장래인구(출x)'!$C$5:$I$491,6,FALSE)</f>
        <v>187</v>
      </c>
      <c r="I315" s="160">
        <f>VLOOKUP($D315,'[7]급수계통별장래인구(출x)'!$C$5:$I$491,7,FALSE)</f>
        <v>190</v>
      </c>
      <c r="J315" s="114">
        <f>ROUND(O$5*'[7]급수계통별장래인구(출x)'!$E313,0)</f>
        <v>0</v>
      </c>
      <c r="K315" s="114">
        <f>ROUND(P$5*'[7]급수계통별장래인구(출x)'!$E313,0)</f>
        <v>5</v>
      </c>
      <c r="L315" s="114">
        <f>ROUND(Q$5*'[7]급수계통별장래인구(출x)'!$E313,0)</f>
        <v>10</v>
      </c>
      <c r="M315" s="114">
        <f>ROUND(R$5*'[7]급수계통별장래인구(출x)'!$E313,0)</f>
        <v>10</v>
      </c>
      <c r="N315" s="114">
        <f>ROUND(S$5*'[7]급수계통별장래인구(출x)'!$E313,0)</f>
        <v>10</v>
      </c>
      <c r="O315" s="114">
        <f>IF(ISERROR((VLOOKUP($D315,'2.사회적인구 행정구역별 집계'!$C$6:$M$73,7,FALSE)-VLOOKUP($D315,'2.사회적인구 행정구역별 집계'!$C$6:$M$73,2,FALSE))),0,(VLOOKUP($D315,'2.사회적인구 행정구역별 집계'!$C$6:$M$73,7,FALSE)-VLOOKUP($D315,'2.사회적인구 행정구역별 집계'!$C$6:$M$73,2,FALSE)))</f>
        <v>0</v>
      </c>
      <c r="P315" s="114">
        <f>IF(ISERROR(VLOOKUP($D315,'2.사회적인구 행정구역별 집계'!$C$6:$M$73,2,FALSE)),0,(VLOOKUP($D315,'2.사회적인구 행정구역별 집계'!$C$6:$M$73,8,FALSE)-VLOOKUP($D315,'2.사회적인구 행정구역별 집계'!$C$6:$M$73,3,FALSE)))</f>
        <v>0</v>
      </c>
      <c r="Q315" s="114">
        <f>IF(ISERROR(VLOOKUP($D315,'2.사회적인구 행정구역별 집계'!$C$6:$M$73,2,FALSE)),0,(VLOOKUP($D315,'2.사회적인구 행정구역별 집계'!$C$6:$M$73,9,FALSE)-VLOOKUP($D315,'2.사회적인구 행정구역별 집계'!$C$6:$M$73,4,FALSE)))</f>
        <v>0</v>
      </c>
      <c r="R315" s="114">
        <f>IF(ISERROR(VLOOKUP($D315,'2.사회적인구 행정구역별 집계'!$C$6:$M$73,2,FALSE)),0,(VLOOKUP($D315,'2.사회적인구 행정구역별 집계'!$C$6:$M$73,10,FALSE)-VLOOKUP($D315,'2.사회적인구 행정구역별 집계'!$C$6:$M$73,5,FALSE)))</f>
        <v>0</v>
      </c>
      <c r="S315" s="114">
        <f>IF(ISERROR(VLOOKUP($D315,'2.사회적인구 행정구역별 집계'!$C$6:$M$73,2,FALSE)),0,(VLOOKUP($D315,'2.사회적인구 행정구역별 집계'!$C$6:$M$73,11,FALSE)-VLOOKUP($D315,'2.사회적인구 행정구역별 집계'!$C$6:$M$73,6,FALSE)))</f>
        <v>0</v>
      </c>
      <c r="T315" s="160">
        <f t="shared" si="46"/>
        <v>177</v>
      </c>
      <c r="U315" s="160">
        <f t="shared" si="47"/>
        <v>174</v>
      </c>
      <c r="V315" s="160">
        <f t="shared" si="48"/>
        <v>173</v>
      </c>
      <c r="W315" s="160">
        <f t="shared" si="49"/>
        <v>177</v>
      </c>
      <c r="X315" s="160">
        <f t="shared" si="50"/>
        <v>180</v>
      </c>
    </row>
    <row r="316" spans="1:24" ht="15.95" customHeight="1">
      <c r="A316" s="279"/>
      <c r="B316" s="277"/>
      <c r="C316" s="103" t="s">
        <v>1162</v>
      </c>
      <c r="D316" s="105" t="s">
        <v>464</v>
      </c>
      <c r="E316" s="160">
        <f>VLOOKUP($D316,'[7]급수계통별장래인구(출x)'!$C$5:$I$491,2,FALSE)</f>
        <v>87</v>
      </c>
      <c r="F316" s="160">
        <f>VLOOKUP($D316,'[7]급수계통별장래인구(출x)'!$C$5:$I$491,4,FALSE)</f>
        <v>88</v>
      </c>
      <c r="G316" s="160">
        <f>VLOOKUP($D316,'[7]급수계통별장래인구(출x)'!$C$5:$I$491,5,FALSE)</f>
        <v>90</v>
      </c>
      <c r="H316" s="160">
        <f>VLOOKUP($D316,'[7]급수계통별장래인구(출x)'!$C$5:$I$491,6,FALSE)</f>
        <v>92</v>
      </c>
      <c r="I316" s="160">
        <f>VLOOKUP($D316,'[7]급수계통별장래인구(출x)'!$C$5:$I$491,7,FALSE)</f>
        <v>93</v>
      </c>
      <c r="J316" s="114">
        <f>ROUND(O$5*'[7]급수계통별장래인구(출x)'!$E314,0)</f>
        <v>0</v>
      </c>
      <c r="K316" s="114">
        <f>ROUND(P$5*'[7]급수계통별장래인구(출x)'!$E314,0)</f>
        <v>2</v>
      </c>
      <c r="L316" s="114">
        <f>ROUND(Q$5*'[7]급수계통별장래인구(출x)'!$E314,0)</f>
        <v>5</v>
      </c>
      <c r="M316" s="114">
        <f>ROUND(R$5*'[7]급수계통별장래인구(출x)'!$E314,0)</f>
        <v>5</v>
      </c>
      <c r="N316" s="114">
        <f>ROUND(S$5*'[7]급수계통별장래인구(출x)'!$E314,0)</f>
        <v>5</v>
      </c>
      <c r="O316" s="114">
        <f>IF(ISERROR((VLOOKUP($D316,'2.사회적인구 행정구역별 집계'!$C$6:$M$73,7,FALSE)-VLOOKUP($D316,'2.사회적인구 행정구역별 집계'!$C$6:$M$73,2,FALSE))),0,(VLOOKUP($D316,'2.사회적인구 행정구역별 집계'!$C$6:$M$73,7,FALSE)-VLOOKUP($D316,'2.사회적인구 행정구역별 집계'!$C$6:$M$73,2,FALSE)))</f>
        <v>0</v>
      </c>
      <c r="P316" s="114">
        <f>IF(ISERROR(VLOOKUP($D316,'2.사회적인구 행정구역별 집계'!$C$6:$M$73,2,FALSE)),0,(VLOOKUP($D316,'2.사회적인구 행정구역별 집계'!$C$6:$M$73,8,FALSE)-VLOOKUP($D316,'2.사회적인구 행정구역별 집계'!$C$6:$M$73,3,FALSE)))</f>
        <v>0</v>
      </c>
      <c r="Q316" s="114">
        <f>IF(ISERROR(VLOOKUP($D316,'2.사회적인구 행정구역별 집계'!$C$6:$M$73,2,FALSE)),0,(VLOOKUP($D316,'2.사회적인구 행정구역별 집계'!$C$6:$M$73,9,FALSE)-VLOOKUP($D316,'2.사회적인구 행정구역별 집계'!$C$6:$M$73,4,FALSE)))</f>
        <v>0</v>
      </c>
      <c r="R316" s="114">
        <f>IF(ISERROR(VLOOKUP($D316,'2.사회적인구 행정구역별 집계'!$C$6:$M$73,2,FALSE)),0,(VLOOKUP($D316,'2.사회적인구 행정구역별 집계'!$C$6:$M$73,10,FALSE)-VLOOKUP($D316,'2.사회적인구 행정구역별 집계'!$C$6:$M$73,5,FALSE)))</f>
        <v>0</v>
      </c>
      <c r="S316" s="114">
        <f>IF(ISERROR(VLOOKUP($D316,'2.사회적인구 행정구역별 집계'!$C$6:$M$73,2,FALSE)),0,(VLOOKUP($D316,'2.사회적인구 행정구역별 집계'!$C$6:$M$73,11,FALSE)-VLOOKUP($D316,'2.사회적인구 행정구역별 집계'!$C$6:$M$73,6,FALSE)))</f>
        <v>0</v>
      </c>
      <c r="T316" s="160">
        <f t="shared" si="46"/>
        <v>87</v>
      </c>
      <c r="U316" s="160">
        <f t="shared" si="47"/>
        <v>86</v>
      </c>
      <c r="V316" s="160">
        <f t="shared" si="48"/>
        <v>85</v>
      </c>
      <c r="W316" s="160">
        <f t="shared" si="49"/>
        <v>87</v>
      </c>
      <c r="X316" s="160">
        <f t="shared" si="50"/>
        <v>88</v>
      </c>
    </row>
    <row r="317" spans="1:24" ht="15.95" customHeight="1">
      <c r="A317" s="279"/>
      <c r="B317" s="277"/>
      <c r="C317" s="103" t="s">
        <v>1162</v>
      </c>
      <c r="D317" s="105" t="s">
        <v>465</v>
      </c>
      <c r="E317" s="160">
        <f>VLOOKUP($D317,'[7]급수계통별장래인구(출x)'!$C$5:$I$491,2,FALSE)</f>
        <v>143</v>
      </c>
      <c r="F317" s="160">
        <f>VLOOKUP($D317,'[7]급수계통별장래인구(출x)'!$C$5:$I$491,4,FALSE)</f>
        <v>145</v>
      </c>
      <c r="G317" s="160">
        <f>VLOOKUP($D317,'[7]급수계통별장래인구(출x)'!$C$5:$I$491,5,FALSE)</f>
        <v>148</v>
      </c>
      <c r="H317" s="160">
        <f>VLOOKUP($D317,'[7]급수계통별장래인구(출x)'!$C$5:$I$491,6,FALSE)</f>
        <v>151</v>
      </c>
      <c r="I317" s="160">
        <f>VLOOKUP($D317,'[7]급수계통별장래인구(출x)'!$C$5:$I$491,7,FALSE)</f>
        <v>154</v>
      </c>
      <c r="J317" s="114">
        <f>ROUND(O$5*'[7]급수계통별장래인구(출x)'!$E315,0)</f>
        <v>0</v>
      </c>
      <c r="K317" s="114">
        <f>ROUND(P$5*'[7]급수계통별장래인구(출x)'!$E315,0)</f>
        <v>4</v>
      </c>
      <c r="L317" s="114">
        <f>ROUND(Q$5*'[7]급수계통별장래인구(출x)'!$E315,0)</f>
        <v>8</v>
      </c>
      <c r="M317" s="114">
        <f>ROUND(R$5*'[7]급수계통별장래인구(출x)'!$E315,0)</f>
        <v>8</v>
      </c>
      <c r="N317" s="114">
        <f>ROUND(S$5*'[7]급수계통별장래인구(출x)'!$E315,0)</f>
        <v>8</v>
      </c>
      <c r="O317" s="114">
        <f>IF(ISERROR((VLOOKUP($D317,'2.사회적인구 행정구역별 집계'!$C$6:$M$73,7,FALSE)-VLOOKUP($D317,'2.사회적인구 행정구역별 집계'!$C$6:$M$73,2,FALSE))),0,(VLOOKUP($D317,'2.사회적인구 행정구역별 집계'!$C$6:$M$73,7,FALSE)-VLOOKUP($D317,'2.사회적인구 행정구역별 집계'!$C$6:$M$73,2,FALSE)))</f>
        <v>0</v>
      </c>
      <c r="P317" s="114">
        <f>IF(ISERROR(VLOOKUP($D317,'2.사회적인구 행정구역별 집계'!$C$6:$M$73,2,FALSE)),0,(VLOOKUP($D317,'2.사회적인구 행정구역별 집계'!$C$6:$M$73,8,FALSE)-VLOOKUP($D317,'2.사회적인구 행정구역별 집계'!$C$6:$M$73,3,FALSE)))</f>
        <v>0</v>
      </c>
      <c r="Q317" s="114">
        <f>IF(ISERROR(VLOOKUP($D317,'2.사회적인구 행정구역별 집계'!$C$6:$M$73,2,FALSE)),0,(VLOOKUP($D317,'2.사회적인구 행정구역별 집계'!$C$6:$M$73,9,FALSE)-VLOOKUP($D317,'2.사회적인구 행정구역별 집계'!$C$6:$M$73,4,FALSE)))</f>
        <v>0</v>
      </c>
      <c r="R317" s="114">
        <f>IF(ISERROR(VLOOKUP($D317,'2.사회적인구 행정구역별 집계'!$C$6:$M$73,2,FALSE)),0,(VLOOKUP($D317,'2.사회적인구 행정구역별 집계'!$C$6:$M$73,10,FALSE)-VLOOKUP($D317,'2.사회적인구 행정구역별 집계'!$C$6:$M$73,5,FALSE)))</f>
        <v>0</v>
      </c>
      <c r="S317" s="114">
        <f>IF(ISERROR(VLOOKUP($D317,'2.사회적인구 행정구역별 집계'!$C$6:$M$73,2,FALSE)),0,(VLOOKUP($D317,'2.사회적인구 행정구역별 집계'!$C$6:$M$73,11,FALSE)-VLOOKUP($D317,'2.사회적인구 행정구역별 집계'!$C$6:$M$73,6,FALSE)))</f>
        <v>0</v>
      </c>
      <c r="T317" s="160">
        <f t="shared" si="46"/>
        <v>143</v>
      </c>
      <c r="U317" s="160">
        <f t="shared" si="47"/>
        <v>141</v>
      </c>
      <c r="V317" s="160">
        <f t="shared" si="48"/>
        <v>140</v>
      </c>
      <c r="W317" s="160">
        <f t="shared" si="49"/>
        <v>143</v>
      </c>
      <c r="X317" s="160">
        <f t="shared" si="50"/>
        <v>146</v>
      </c>
    </row>
    <row r="318" spans="1:24" ht="15.95" customHeight="1">
      <c r="A318" s="279"/>
      <c r="B318" s="277"/>
      <c r="C318" s="103" t="s">
        <v>1163</v>
      </c>
      <c r="D318" s="105" t="s">
        <v>466</v>
      </c>
      <c r="E318" s="160">
        <f>VLOOKUP($D318,'[7]급수계통별장래인구(출x)'!$C$5:$I$491,2,FALSE)</f>
        <v>126</v>
      </c>
      <c r="F318" s="160">
        <f>VLOOKUP($D318,'[7]급수계통별장래인구(출x)'!$C$5:$I$491,4,FALSE)</f>
        <v>127</v>
      </c>
      <c r="G318" s="160">
        <f>VLOOKUP($D318,'[7]급수계통별장래인구(출x)'!$C$5:$I$491,5,FALSE)</f>
        <v>130</v>
      </c>
      <c r="H318" s="160">
        <f>VLOOKUP($D318,'[7]급수계통별장래인구(출x)'!$C$5:$I$491,6,FALSE)</f>
        <v>133</v>
      </c>
      <c r="I318" s="160">
        <f>VLOOKUP($D318,'[7]급수계통별장래인구(출x)'!$C$5:$I$491,7,FALSE)</f>
        <v>135</v>
      </c>
      <c r="J318" s="114">
        <f>ROUND(O$5*'[7]급수계통별장래인구(출x)'!$E316,0)</f>
        <v>0</v>
      </c>
      <c r="K318" s="114">
        <f>ROUND(P$5*'[7]급수계통별장래인구(출x)'!$E316,0)</f>
        <v>3</v>
      </c>
      <c r="L318" s="114">
        <f>ROUND(Q$5*'[7]급수계통별장래인구(출x)'!$E316,0)</f>
        <v>7</v>
      </c>
      <c r="M318" s="114">
        <f>ROUND(R$5*'[7]급수계통별장래인구(출x)'!$E316,0)</f>
        <v>7</v>
      </c>
      <c r="N318" s="114">
        <f>ROUND(S$5*'[7]급수계통별장래인구(출x)'!$E316,0)</f>
        <v>7</v>
      </c>
      <c r="O318" s="114">
        <f>IF(ISERROR((VLOOKUP($D318,'2.사회적인구 행정구역별 집계'!$C$6:$M$73,7,FALSE)-VLOOKUP($D318,'2.사회적인구 행정구역별 집계'!$C$6:$M$73,2,FALSE))),0,(VLOOKUP($D318,'2.사회적인구 행정구역별 집계'!$C$6:$M$73,7,FALSE)-VLOOKUP($D318,'2.사회적인구 행정구역별 집계'!$C$6:$M$73,2,FALSE)))</f>
        <v>0</v>
      </c>
      <c r="P318" s="114">
        <f>IF(ISERROR(VLOOKUP($D318,'2.사회적인구 행정구역별 집계'!$C$6:$M$73,2,FALSE)),0,(VLOOKUP($D318,'2.사회적인구 행정구역별 집계'!$C$6:$M$73,8,FALSE)-VLOOKUP($D318,'2.사회적인구 행정구역별 집계'!$C$6:$M$73,3,FALSE)))</f>
        <v>0</v>
      </c>
      <c r="Q318" s="114">
        <f>IF(ISERROR(VLOOKUP($D318,'2.사회적인구 행정구역별 집계'!$C$6:$M$73,2,FALSE)),0,(VLOOKUP($D318,'2.사회적인구 행정구역별 집계'!$C$6:$M$73,9,FALSE)-VLOOKUP($D318,'2.사회적인구 행정구역별 집계'!$C$6:$M$73,4,FALSE)))</f>
        <v>0</v>
      </c>
      <c r="R318" s="114">
        <f>IF(ISERROR(VLOOKUP($D318,'2.사회적인구 행정구역별 집계'!$C$6:$M$73,2,FALSE)),0,(VLOOKUP($D318,'2.사회적인구 행정구역별 집계'!$C$6:$M$73,10,FALSE)-VLOOKUP($D318,'2.사회적인구 행정구역별 집계'!$C$6:$M$73,5,FALSE)))</f>
        <v>0</v>
      </c>
      <c r="S318" s="114">
        <f>IF(ISERROR(VLOOKUP($D318,'2.사회적인구 행정구역별 집계'!$C$6:$M$73,2,FALSE)),0,(VLOOKUP($D318,'2.사회적인구 행정구역별 집계'!$C$6:$M$73,11,FALSE)-VLOOKUP($D318,'2.사회적인구 행정구역별 집계'!$C$6:$M$73,6,FALSE)))</f>
        <v>0</v>
      </c>
      <c r="T318" s="160">
        <f t="shared" si="46"/>
        <v>126</v>
      </c>
      <c r="U318" s="160">
        <f t="shared" si="47"/>
        <v>124</v>
      </c>
      <c r="V318" s="160">
        <f t="shared" si="48"/>
        <v>123</v>
      </c>
      <c r="W318" s="160">
        <f t="shared" si="49"/>
        <v>126</v>
      </c>
      <c r="X318" s="160">
        <f t="shared" si="50"/>
        <v>128</v>
      </c>
    </row>
    <row r="319" spans="1:24" ht="15.95" customHeight="1">
      <c r="A319" s="279"/>
      <c r="B319" s="277"/>
      <c r="C319" s="103" t="s">
        <v>1163</v>
      </c>
      <c r="D319" s="105" t="s">
        <v>467</v>
      </c>
      <c r="E319" s="160">
        <f>VLOOKUP($D319,'[7]급수계통별장래인구(출x)'!$C$5:$I$491,2,FALSE)</f>
        <v>139</v>
      </c>
      <c r="F319" s="160">
        <f>VLOOKUP($D319,'[7]급수계통별장래인구(출x)'!$C$5:$I$491,4,FALSE)</f>
        <v>141</v>
      </c>
      <c r="G319" s="160">
        <f>VLOOKUP($D319,'[7]급수계통별장래인구(출x)'!$C$5:$I$491,5,FALSE)</f>
        <v>144</v>
      </c>
      <c r="H319" s="160">
        <f>VLOOKUP($D319,'[7]급수계통별장래인구(출x)'!$C$5:$I$491,6,FALSE)</f>
        <v>147</v>
      </c>
      <c r="I319" s="160">
        <f>VLOOKUP($D319,'[7]급수계통별장래인구(출x)'!$C$5:$I$491,7,FALSE)</f>
        <v>149</v>
      </c>
      <c r="J319" s="114">
        <f>ROUND(O$5*'[7]급수계통별장래인구(출x)'!$E317,0)</f>
        <v>0</v>
      </c>
      <c r="K319" s="114">
        <f>ROUND(P$5*'[7]급수계통별장래인구(출x)'!$E317,0)</f>
        <v>4</v>
      </c>
      <c r="L319" s="114">
        <f>ROUND(Q$5*'[7]급수계통별장래인구(출x)'!$E317,0)</f>
        <v>8</v>
      </c>
      <c r="M319" s="114">
        <f>ROUND(R$5*'[7]급수계통별장래인구(출x)'!$E317,0)</f>
        <v>8</v>
      </c>
      <c r="N319" s="114">
        <f>ROUND(S$5*'[7]급수계통별장래인구(출x)'!$E317,0)</f>
        <v>8</v>
      </c>
      <c r="O319" s="114">
        <f>IF(ISERROR((VLOOKUP($D319,'2.사회적인구 행정구역별 집계'!$C$6:$M$73,7,FALSE)-VLOOKUP($D319,'2.사회적인구 행정구역별 집계'!$C$6:$M$73,2,FALSE))),0,(VLOOKUP($D319,'2.사회적인구 행정구역별 집계'!$C$6:$M$73,7,FALSE)-VLOOKUP($D319,'2.사회적인구 행정구역별 집계'!$C$6:$M$73,2,FALSE)))</f>
        <v>0</v>
      </c>
      <c r="P319" s="114">
        <f>IF(ISERROR(VLOOKUP($D319,'2.사회적인구 행정구역별 집계'!$C$6:$M$73,2,FALSE)),0,(VLOOKUP($D319,'2.사회적인구 행정구역별 집계'!$C$6:$M$73,8,FALSE)-VLOOKUP($D319,'2.사회적인구 행정구역별 집계'!$C$6:$M$73,3,FALSE)))</f>
        <v>0</v>
      </c>
      <c r="Q319" s="114">
        <f>IF(ISERROR(VLOOKUP($D319,'2.사회적인구 행정구역별 집계'!$C$6:$M$73,2,FALSE)),0,(VLOOKUP($D319,'2.사회적인구 행정구역별 집계'!$C$6:$M$73,9,FALSE)-VLOOKUP($D319,'2.사회적인구 행정구역별 집계'!$C$6:$M$73,4,FALSE)))</f>
        <v>0</v>
      </c>
      <c r="R319" s="114">
        <f>IF(ISERROR(VLOOKUP($D319,'2.사회적인구 행정구역별 집계'!$C$6:$M$73,2,FALSE)),0,(VLOOKUP($D319,'2.사회적인구 행정구역별 집계'!$C$6:$M$73,10,FALSE)-VLOOKUP($D319,'2.사회적인구 행정구역별 집계'!$C$6:$M$73,5,FALSE)))</f>
        <v>0</v>
      </c>
      <c r="S319" s="114">
        <f>IF(ISERROR(VLOOKUP($D319,'2.사회적인구 행정구역별 집계'!$C$6:$M$73,2,FALSE)),0,(VLOOKUP($D319,'2.사회적인구 행정구역별 집계'!$C$6:$M$73,11,FALSE)-VLOOKUP($D319,'2.사회적인구 행정구역별 집계'!$C$6:$M$73,6,FALSE)))</f>
        <v>0</v>
      </c>
      <c r="T319" s="160">
        <f t="shared" si="46"/>
        <v>139</v>
      </c>
      <c r="U319" s="160">
        <f t="shared" si="47"/>
        <v>137</v>
      </c>
      <c r="V319" s="160">
        <f t="shared" si="48"/>
        <v>136</v>
      </c>
      <c r="W319" s="160">
        <f t="shared" si="49"/>
        <v>139</v>
      </c>
      <c r="X319" s="160">
        <f t="shared" si="50"/>
        <v>141</v>
      </c>
    </row>
    <row r="320" spans="1:24" ht="15.95" customHeight="1">
      <c r="A320" s="279"/>
      <c r="B320" s="277"/>
      <c r="C320" s="103" t="s">
        <v>1163</v>
      </c>
      <c r="D320" s="105" t="s">
        <v>468</v>
      </c>
      <c r="E320" s="160">
        <f>VLOOKUP($D320,'[7]급수계통별장래인구(출x)'!$C$5:$I$491,2,FALSE)</f>
        <v>130</v>
      </c>
      <c r="F320" s="160">
        <f>VLOOKUP($D320,'[7]급수계통별장래인구(출x)'!$C$5:$I$491,4,FALSE)</f>
        <v>132</v>
      </c>
      <c r="G320" s="160">
        <f>VLOOKUP($D320,'[7]급수계통별장래인구(출x)'!$C$5:$I$491,5,FALSE)</f>
        <v>134</v>
      </c>
      <c r="H320" s="160">
        <f>VLOOKUP($D320,'[7]급수계통별장래인구(출x)'!$C$5:$I$491,6,FALSE)</f>
        <v>137</v>
      </c>
      <c r="I320" s="160">
        <f>VLOOKUP($D320,'[7]급수계통별장래인구(출x)'!$C$5:$I$491,7,FALSE)</f>
        <v>140</v>
      </c>
      <c r="J320" s="114">
        <f>ROUND(O$5*'[7]급수계통별장래인구(출x)'!$E318,0)</f>
        <v>0</v>
      </c>
      <c r="K320" s="114">
        <f>ROUND(P$5*'[7]급수계통별장래인구(출x)'!$E318,0)</f>
        <v>3</v>
      </c>
      <c r="L320" s="114">
        <f>ROUND(Q$5*'[7]급수계통별장래인구(출x)'!$E318,0)</f>
        <v>7</v>
      </c>
      <c r="M320" s="114">
        <f>ROUND(R$5*'[7]급수계통별장래인구(출x)'!$E318,0)</f>
        <v>7</v>
      </c>
      <c r="N320" s="114">
        <f>ROUND(S$5*'[7]급수계통별장래인구(출x)'!$E318,0)</f>
        <v>7</v>
      </c>
      <c r="O320" s="114">
        <f>IF(ISERROR((VLOOKUP($D320,'2.사회적인구 행정구역별 집계'!$C$6:$M$73,7,FALSE)-VLOOKUP($D320,'2.사회적인구 행정구역별 집계'!$C$6:$M$73,2,FALSE))),0,(VLOOKUP($D320,'2.사회적인구 행정구역별 집계'!$C$6:$M$73,7,FALSE)-VLOOKUP($D320,'2.사회적인구 행정구역별 집계'!$C$6:$M$73,2,FALSE)))</f>
        <v>0</v>
      </c>
      <c r="P320" s="114">
        <f>IF(ISERROR(VLOOKUP($D320,'2.사회적인구 행정구역별 집계'!$C$6:$M$73,2,FALSE)),0,(VLOOKUP($D320,'2.사회적인구 행정구역별 집계'!$C$6:$M$73,8,FALSE)-VLOOKUP($D320,'2.사회적인구 행정구역별 집계'!$C$6:$M$73,3,FALSE)))</f>
        <v>0</v>
      </c>
      <c r="Q320" s="114">
        <f>IF(ISERROR(VLOOKUP($D320,'2.사회적인구 행정구역별 집계'!$C$6:$M$73,2,FALSE)),0,(VLOOKUP($D320,'2.사회적인구 행정구역별 집계'!$C$6:$M$73,9,FALSE)-VLOOKUP($D320,'2.사회적인구 행정구역별 집계'!$C$6:$M$73,4,FALSE)))</f>
        <v>0</v>
      </c>
      <c r="R320" s="114">
        <f>IF(ISERROR(VLOOKUP($D320,'2.사회적인구 행정구역별 집계'!$C$6:$M$73,2,FALSE)),0,(VLOOKUP($D320,'2.사회적인구 행정구역별 집계'!$C$6:$M$73,10,FALSE)-VLOOKUP($D320,'2.사회적인구 행정구역별 집계'!$C$6:$M$73,5,FALSE)))</f>
        <v>0</v>
      </c>
      <c r="S320" s="114">
        <f>IF(ISERROR(VLOOKUP($D320,'2.사회적인구 행정구역별 집계'!$C$6:$M$73,2,FALSE)),0,(VLOOKUP($D320,'2.사회적인구 행정구역별 집계'!$C$6:$M$73,11,FALSE)-VLOOKUP($D320,'2.사회적인구 행정구역별 집계'!$C$6:$M$73,6,FALSE)))</f>
        <v>0</v>
      </c>
      <c r="T320" s="160">
        <f t="shared" si="46"/>
        <v>130</v>
      </c>
      <c r="U320" s="160">
        <f t="shared" si="47"/>
        <v>129</v>
      </c>
      <c r="V320" s="160">
        <f t="shared" si="48"/>
        <v>127</v>
      </c>
      <c r="W320" s="160">
        <f t="shared" si="49"/>
        <v>130</v>
      </c>
      <c r="X320" s="160">
        <f t="shared" si="50"/>
        <v>133</v>
      </c>
    </row>
    <row r="321" spans="1:24" ht="15.95" customHeight="1">
      <c r="A321" s="279"/>
      <c r="B321" s="277" t="s">
        <v>791</v>
      </c>
      <c r="C321" s="103" t="s">
        <v>1164</v>
      </c>
      <c r="D321" s="105" t="s">
        <v>405</v>
      </c>
      <c r="E321" s="160">
        <f>VLOOKUP($D321,'[7]급수계통별장래인구(출x)'!$C$5:$I$491,2,FALSE)</f>
        <v>238</v>
      </c>
      <c r="F321" s="160">
        <f>VLOOKUP($D321,'[7]급수계통별장래인구(출x)'!$C$5:$I$491,4,FALSE)</f>
        <v>241</v>
      </c>
      <c r="G321" s="160">
        <f>VLOOKUP($D321,'[7]급수계통별장래인구(출x)'!$C$5:$I$491,5,FALSE)</f>
        <v>246</v>
      </c>
      <c r="H321" s="160">
        <f>VLOOKUP($D321,'[7]급수계통별장래인구(출x)'!$C$5:$I$491,6,FALSE)</f>
        <v>251</v>
      </c>
      <c r="I321" s="160">
        <f>VLOOKUP($D321,'[7]급수계통별장래인구(출x)'!$C$5:$I$491,7,FALSE)</f>
        <v>256</v>
      </c>
      <c r="J321" s="114">
        <f>ROUND(O$5*'[7]급수계통별장래인구(출x)'!$E319,0)</f>
        <v>0</v>
      </c>
      <c r="K321" s="114">
        <f>ROUND(P$5*'[7]급수계통별장래인구(출x)'!$E319,0)</f>
        <v>6</v>
      </c>
      <c r="L321" s="114">
        <f>ROUND(Q$5*'[7]급수계통별장래인구(출x)'!$E319,0)</f>
        <v>14</v>
      </c>
      <c r="M321" s="114">
        <f>ROUND(R$5*'[7]급수계통별장래인구(출x)'!$E319,0)</f>
        <v>14</v>
      </c>
      <c r="N321" s="114">
        <f>ROUND(S$5*'[7]급수계통별장래인구(출x)'!$E319,0)</f>
        <v>14</v>
      </c>
      <c r="O321" s="114">
        <f>IF(ISERROR((VLOOKUP($D321,'2.사회적인구 행정구역별 집계'!$C$6:$M$73,7,FALSE)-VLOOKUP($D321,'2.사회적인구 행정구역별 집계'!$C$6:$M$73,2,FALSE))),0,(VLOOKUP($D321,'2.사회적인구 행정구역별 집계'!$C$6:$M$73,7,FALSE)-VLOOKUP($D321,'2.사회적인구 행정구역별 집계'!$C$6:$M$73,2,FALSE)))</f>
        <v>0</v>
      </c>
      <c r="P321" s="114">
        <f>IF(ISERROR(VLOOKUP($D321,'2.사회적인구 행정구역별 집계'!$C$6:$M$73,2,FALSE)),0,(VLOOKUP($D321,'2.사회적인구 행정구역별 집계'!$C$6:$M$73,8,FALSE)-VLOOKUP($D321,'2.사회적인구 행정구역별 집계'!$C$6:$M$73,3,FALSE)))</f>
        <v>0</v>
      </c>
      <c r="Q321" s="114">
        <f>IF(ISERROR(VLOOKUP($D321,'2.사회적인구 행정구역별 집계'!$C$6:$M$73,2,FALSE)),0,(VLOOKUP($D321,'2.사회적인구 행정구역별 집계'!$C$6:$M$73,9,FALSE)-VLOOKUP($D321,'2.사회적인구 행정구역별 집계'!$C$6:$M$73,4,FALSE)))</f>
        <v>0</v>
      </c>
      <c r="R321" s="114">
        <f>IF(ISERROR(VLOOKUP($D321,'2.사회적인구 행정구역별 집계'!$C$6:$M$73,2,FALSE)),0,(VLOOKUP($D321,'2.사회적인구 행정구역별 집계'!$C$6:$M$73,10,FALSE)-VLOOKUP($D321,'2.사회적인구 행정구역별 집계'!$C$6:$M$73,5,FALSE)))</f>
        <v>0</v>
      </c>
      <c r="S321" s="114">
        <f>IF(ISERROR(VLOOKUP($D321,'2.사회적인구 행정구역별 집계'!$C$6:$M$73,2,FALSE)),0,(VLOOKUP($D321,'2.사회적인구 행정구역별 집계'!$C$6:$M$73,11,FALSE)-VLOOKUP($D321,'2.사회적인구 행정구역별 집계'!$C$6:$M$73,6,FALSE)))</f>
        <v>0</v>
      </c>
      <c r="T321" s="160">
        <f t="shared" si="46"/>
        <v>238</v>
      </c>
      <c r="U321" s="160">
        <f t="shared" si="47"/>
        <v>235</v>
      </c>
      <c r="V321" s="160">
        <f t="shared" si="48"/>
        <v>232</v>
      </c>
      <c r="W321" s="160">
        <f t="shared" si="49"/>
        <v>237</v>
      </c>
      <c r="X321" s="160">
        <f t="shared" si="50"/>
        <v>242</v>
      </c>
    </row>
    <row r="322" spans="1:24" ht="15.95" customHeight="1">
      <c r="A322" s="279"/>
      <c r="B322" s="277"/>
      <c r="C322" s="103" t="s">
        <v>1164</v>
      </c>
      <c r="D322" s="105" t="s">
        <v>406</v>
      </c>
      <c r="E322" s="160">
        <f>VLOOKUP($D322,'[7]급수계통별장래인구(출x)'!$C$5:$I$491,2,FALSE)</f>
        <v>60</v>
      </c>
      <c r="F322" s="160">
        <f>VLOOKUP($D322,'[7]급수계통별장래인구(출x)'!$C$5:$I$491,4,FALSE)</f>
        <v>61</v>
      </c>
      <c r="G322" s="160">
        <f>VLOOKUP($D322,'[7]급수계통별장래인구(출x)'!$C$5:$I$491,5,FALSE)</f>
        <v>62</v>
      </c>
      <c r="H322" s="160">
        <f>VLOOKUP($D322,'[7]급수계통별장래인구(출x)'!$C$5:$I$491,6,FALSE)</f>
        <v>63</v>
      </c>
      <c r="I322" s="160">
        <f>VLOOKUP($D322,'[7]급수계통별장래인구(출x)'!$C$5:$I$491,7,FALSE)</f>
        <v>64</v>
      </c>
      <c r="J322" s="114">
        <f>ROUND(O$5*'[7]급수계통별장래인구(출x)'!$E320,0)</f>
        <v>0</v>
      </c>
      <c r="K322" s="114">
        <f>ROUND(P$5*'[7]급수계통별장래인구(출x)'!$E320,0)</f>
        <v>2</v>
      </c>
      <c r="L322" s="114">
        <f>ROUND(Q$5*'[7]급수계통별장래인구(출x)'!$E320,0)</f>
        <v>3</v>
      </c>
      <c r="M322" s="114">
        <f>ROUND(R$5*'[7]급수계통별장래인구(출x)'!$E320,0)</f>
        <v>3</v>
      </c>
      <c r="N322" s="114">
        <f>ROUND(S$5*'[7]급수계통별장래인구(출x)'!$E320,0)</f>
        <v>3</v>
      </c>
      <c r="O322" s="114">
        <f>IF(ISERROR((VLOOKUP($D322,'2.사회적인구 행정구역별 집계'!$C$6:$M$73,7,FALSE)-VLOOKUP($D322,'2.사회적인구 행정구역별 집계'!$C$6:$M$73,2,FALSE))),0,(VLOOKUP($D322,'2.사회적인구 행정구역별 집계'!$C$6:$M$73,7,FALSE)-VLOOKUP($D322,'2.사회적인구 행정구역별 집계'!$C$6:$M$73,2,FALSE)))</f>
        <v>0</v>
      </c>
      <c r="P322" s="114">
        <f>IF(ISERROR(VLOOKUP($D322,'2.사회적인구 행정구역별 집계'!$C$6:$M$73,2,FALSE)),0,(VLOOKUP($D322,'2.사회적인구 행정구역별 집계'!$C$6:$M$73,8,FALSE)-VLOOKUP($D322,'2.사회적인구 행정구역별 집계'!$C$6:$M$73,3,FALSE)))</f>
        <v>0</v>
      </c>
      <c r="Q322" s="114">
        <f>IF(ISERROR(VLOOKUP($D322,'2.사회적인구 행정구역별 집계'!$C$6:$M$73,2,FALSE)),0,(VLOOKUP($D322,'2.사회적인구 행정구역별 집계'!$C$6:$M$73,9,FALSE)-VLOOKUP($D322,'2.사회적인구 행정구역별 집계'!$C$6:$M$73,4,FALSE)))</f>
        <v>0</v>
      </c>
      <c r="R322" s="114">
        <f>IF(ISERROR(VLOOKUP($D322,'2.사회적인구 행정구역별 집계'!$C$6:$M$73,2,FALSE)),0,(VLOOKUP($D322,'2.사회적인구 행정구역별 집계'!$C$6:$M$73,10,FALSE)-VLOOKUP($D322,'2.사회적인구 행정구역별 집계'!$C$6:$M$73,5,FALSE)))</f>
        <v>0</v>
      </c>
      <c r="S322" s="114">
        <f>IF(ISERROR(VLOOKUP($D322,'2.사회적인구 행정구역별 집계'!$C$6:$M$73,2,FALSE)),0,(VLOOKUP($D322,'2.사회적인구 행정구역별 집계'!$C$6:$M$73,11,FALSE)-VLOOKUP($D322,'2.사회적인구 행정구역별 집계'!$C$6:$M$73,6,FALSE)))</f>
        <v>0</v>
      </c>
      <c r="T322" s="160">
        <f t="shared" si="46"/>
        <v>60</v>
      </c>
      <c r="U322" s="160">
        <f t="shared" si="47"/>
        <v>59</v>
      </c>
      <c r="V322" s="160">
        <f t="shared" si="48"/>
        <v>59</v>
      </c>
      <c r="W322" s="160">
        <f t="shared" si="49"/>
        <v>60</v>
      </c>
      <c r="X322" s="160">
        <f t="shared" si="50"/>
        <v>61</v>
      </c>
    </row>
    <row r="323" spans="1:24" ht="15.95" customHeight="1">
      <c r="A323" s="279"/>
      <c r="B323" s="277"/>
      <c r="C323" s="103" t="s">
        <v>1164</v>
      </c>
      <c r="D323" s="105" t="s">
        <v>407</v>
      </c>
      <c r="E323" s="160">
        <f>VLOOKUP($D323,'[7]급수계통별장래인구(출x)'!$C$5:$I$491,2,FALSE)</f>
        <v>120</v>
      </c>
      <c r="F323" s="160">
        <f>VLOOKUP($D323,'[7]급수계통별장래인구(출x)'!$C$5:$I$491,4,FALSE)</f>
        <v>121</v>
      </c>
      <c r="G323" s="160">
        <f>VLOOKUP($D323,'[7]급수계통별장래인구(출x)'!$C$5:$I$491,5,FALSE)</f>
        <v>124</v>
      </c>
      <c r="H323" s="160">
        <f>VLOOKUP($D323,'[7]급수계통별장래인구(출x)'!$C$5:$I$491,6,FALSE)</f>
        <v>127</v>
      </c>
      <c r="I323" s="160">
        <f>VLOOKUP($D323,'[7]급수계통별장래인구(출x)'!$C$5:$I$491,7,FALSE)</f>
        <v>129</v>
      </c>
      <c r="J323" s="114">
        <f>ROUND(O$5*'[7]급수계통별장래인구(출x)'!$E321,0)</f>
        <v>0</v>
      </c>
      <c r="K323" s="114">
        <f>ROUND(P$5*'[7]급수계통별장래인구(출x)'!$E321,0)</f>
        <v>3</v>
      </c>
      <c r="L323" s="114">
        <f>ROUND(Q$5*'[7]급수계통별장래인구(출x)'!$E321,0)</f>
        <v>7</v>
      </c>
      <c r="M323" s="114">
        <f>ROUND(R$5*'[7]급수계통별장래인구(출x)'!$E321,0)</f>
        <v>7</v>
      </c>
      <c r="N323" s="114">
        <f>ROUND(S$5*'[7]급수계통별장래인구(출x)'!$E321,0)</f>
        <v>7</v>
      </c>
      <c r="O323" s="114">
        <f>IF(ISERROR((VLOOKUP($D323,'2.사회적인구 행정구역별 집계'!$C$6:$M$73,7,FALSE)-VLOOKUP($D323,'2.사회적인구 행정구역별 집계'!$C$6:$M$73,2,FALSE))),0,(VLOOKUP($D323,'2.사회적인구 행정구역별 집계'!$C$6:$M$73,7,FALSE)-VLOOKUP($D323,'2.사회적인구 행정구역별 집계'!$C$6:$M$73,2,FALSE)))</f>
        <v>0</v>
      </c>
      <c r="P323" s="114">
        <f>IF(ISERROR(VLOOKUP($D323,'2.사회적인구 행정구역별 집계'!$C$6:$M$73,2,FALSE)),0,(VLOOKUP($D323,'2.사회적인구 행정구역별 집계'!$C$6:$M$73,8,FALSE)-VLOOKUP($D323,'2.사회적인구 행정구역별 집계'!$C$6:$M$73,3,FALSE)))</f>
        <v>0</v>
      </c>
      <c r="Q323" s="114">
        <f>IF(ISERROR(VLOOKUP($D323,'2.사회적인구 행정구역별 집계'!$C$6:$M$73,2,FALSE)),0,(VLOOKUP($D323,'2.사회적인구 행정구역별 집계'!$C$6:$M$73,9,FALSE)-VLOOKUP($D323,'2.사회적인구 행정구역별 집계'!$C$6:$M$73,4,FALSE)))</f>
        <v>0</v>
      </c>
      <c r="R323" s="114">
        <f>IF(ISERROR(VLOOKUP($D323,'2.사회적인구 행정구역별 집계'!$C$6:$M$73,2,FALSE)),0,(VLOOKUP($D323,'2.사회적인구 행정구역별 집계'!$C$6:$M$73,10,FALSE)-VLOOKUP($D323,'2.사회적인구 행정구역별 집계'!$C$6:$M$73,5,FALSE)))</f>
        <v>0</v>
      </c>
      <c r="S323" s="114">
        <f>IF(ISERROR(VLOOKUP($D323,'2.사회적인구 행정구역별 집계'!$C$6:$M$73,2,FALSE)),0,(VLOOKUP($D323,'2.사회적인구 행정구역별 집계'!$C$6:$M$73,11,FALSE)-VLOOKUP($D323,'2.사회적인구 행정구역별 집계'!$C$6:$M$73,6,FALSE)))</f>
        <v>0</v>
      </c>
      <c r="T323" s="160">
        <f t="shared" si="46"/>
        <v>120</v>
      </c>
      <c r="U323" s="160">
        <f t="shared" si="47"/>
        <v>118</v>
      </c>
      <c r="V323" s="160">
        <f t="shared" si="48"/>
        <v>117</v>
      </c>
      <c r="W323" s="160">
        <f t="shared" si="49"/>
        <v>120</v>
      </c>
      <c r="X323" s="160">
        <f t="shared" si="50"/>
        <v>122</v>
      </c>
    </row>
    <row r="324" spans="1:24" ht="15.95" customHeight="1">
      <c r="A324" s="279"/>
      <c r="B324" s="277"/>
      <c r="C324" s="103" t="s">
        <v>1165</v>
      </c>
      <c r="D324" s="105" t="s">
        <v>408</v>
      </c>
      <c r="E324" s="160">
        <f>VLOOKUP($D324,'[7]급수계통별장래인구(출x)'!$C$5:$I$491,2,FALSE)</f>
        <v>97</v>
      </c>
      <c r="F324" s="160">
        <f>VLOOKUP($D324,'[7]급수계통별장래인구(출x)'!$C$5:$I$491,4,FALSE)</f>
        <v>98</v>
      </c>
      <c r="G324" s="160">
        <f>VLOOKUP($D324,'[7]급수계통별장래인구(출x)'!$C$5:$I$491,5,FALSE)</f>
        <v>100</v>
      </c>
      <c r="H324" s="160">
        <f>VLOOKUP($D324,'[7]급수계통별장래인구(출x)'!$C$5:$I$491,6,FALSE)</f>
        <v>102</v>
      </c>
      <c r="I324" s="160">
        <f>VLOOKUP($D324,'[7]급수계통별장래인구(출x)'!$C$5:$I$491,7,FALSE)</f>
        <v>104</v>
      </c>
      <c r="J324" s="114">
        <f>ROUND(O$5*'[7]급수계통별장래인구(출x)'!$E322,0)</f>
        <v>0</v>
      </c>
      <c r="K324" s="114">
        <f>ROUND(P$5*'[7]급수계통별장래인구(출x)'!$E322,0)</f>
        <v>2</v>
      </c>
      <c r="L324" s="114">
        <f>ROUND(Q$5*'[7]급수계통별장래인구(출x)'!$E322,0)</f>
        <v>6</v>
      </c>
      <c r="M324" s="114">
        <f>ROUND(R$5*'[7]급수계통별장래인구(출x)'!$E322,0)</f>
        <v>6</v>
      </c>
      <c r="N324" s="114">
        <f>ROUND(S$5*'[7]급수계통별장래인구(출x)'!$E322,0)</f>
        <v>6</v>
      </c>
      <c r="O324" s="114">
        <f>IF(ISERROR((VLOOKUP($D324,'2.사회적인구 행정구역별 집계'!$C$6:$M$73,7,FALSE)-VLOOKUP($D324,'2.사회적인구 행정구역별 집계'!$C$6:$M$73,2,FALSE))),0,(VLOOKUP($D324,'2.사회적인구 행정구역별 집계'!$C$6:$M$73,7,FALSE)-VLOOKUP($D324,'2.사회적인구 행정구역별 집계'!$C$6:$M$73,2,FALSE)))</f>
        <v>0</v>
      </c>
      <c r="P324" s="114">
        <f>IF(ISERROR(VLOOKUP($D324,'2.사회적인구 행정구역별 집계'!$C$6:$M$73,2,FALSE)),0,(VLOOKUP($D324,'2.사회적인구 행정구역별 집계'!$C$6:$M$73,8,FALSE)-VLOOKUP($D324,'2.사회적인구 행정구역별 집계'!$C$6:$M$73,3,FALSE)))</f>
        <v>0</v>
      </c>
      <c r="Q324" s="114">
        <f>IF(ISERROR(VLOOKUP($D324,'2.사회적인구 행정구역별 집계'!$C$6:$M$73,2,FALSE)),0,(VLOOKUP($D324,'2.사회적인구 행정구역별 집계'!$C$6:$M$73,9,FALSE)-VLOOKUP($D324,'2.사회적인구 행정구역별 집계'!$C$6:$M$73,4,FALSE)))</f>
        <v>0</v>
      </c>
      <c r="R324" s="114">
        <f>IF(ISERROR(VLOOKUP($D324,'2.사회적인구 행정구역별 집계'!$C$6:$M$73,2,FALSE)),0,(VLOOKUP($D324,'2.사회적인구 행정구역별 집계'!$C$6:$M$73,10,FALSE)-VLOOKUP($D324,'2.사회적인구 행정구역별 집계'!$C$6:$M$73,5,FALSE)))</f>
        <v>0</v>
      </c>
      <c r="S324" s="114">
        <f>IF(ISERROR(VLOOKUP($D324,'2.사회적인구 행정구역별 집계'!$C$6:$M$73,2,FALSE)),0,(VLOOKUP($D324,'2.사회적인구 행정구역별 집계'!$C$6:$M$73,11,FALSE)-VLOOKUP($D324,'2.사회적인구 행정구역별 집계'!$C$6:$M$73,6,FALSE)))</f>
        <v>0</v>
      </c>
      <c r="T324" s="160">
        <f t="shared" si="46"/>
        <v>97</v>
      </c>
      <c r="U324" s="160">
        <f t="shared" si="47"/>
        <v>96</v>
      </c>
      <c r="V324" s="160">
        <f t="shared" si="48"/>
        <v>94</v>
      </c>
      <c r="W324" s="160">
        <f t="shared" si="49"/>
        <v>96</v>
      </c>
      <c r="X324" s="160">
        <f t="shared" si="50"/>
        <v>98</v>
      </c>
    </row>
    <row r="325" spans="1:24" ht="15.95" customHeight="1">
      <c r="A325" s="279"/>
      <c r="B325" s="277"/>
      <c r="C325" s="103" t="s">
        <v>1166</v>
      </c>
      <c r="D325" s="105" t="s">
        <v>409</v>
      </c>
      <c r="E325" s="160">
        <f>VLOOKUP($D325,'[7]급수계통별장래인구(출x)'!$C$5:$I$491,2,FALSE)</f>
        <v>74</v>
      </c>
      <c r="F325" s="160">
        <f>VLOOKUP($D325,'[7]급수계통별장래인구(출x)'!$C$5:$I$491,4,FALSE)</f>
        <v>75</v>
      </c>
      <c r="G325" s="160">
        <f>VLOOKUP($D325,'[7]급수계통별장래인구(출x)'!$C$5:$I$491,5,FALSE)</f>
        <v>76</v>
      </c>
      <c r="H325" s="160">
        <f>VLOOKUP($D325,'[7]급수계통별장래인구(출x)'!$C$5:$I$491,6,FALSE)</f>
        <v>78</v>
      </c>
      <c r="I325" s="160">
        <f>VLOOKUP($D325,'[7]급수계통별장래인구(출x)'!$C$5:$I$491,7,FALSE)</f>
        <v>80</v>
      </c>
      <c r="J325" s="114">
        <f>ROUND(O$5*'[7]급수계통별장래인구(출x)'!$E323,0)</f>
        <v>0</v>
      </c>
      <c r="K325" s="114">
        <f>ROUND(P$5*'[7]급수계통별장래인구(출x)'!$E323,0)</f>
        <v>2</v>
      </c>
      <c r="L325" s="114">
        <f>ROUND(Q$5*'[7]급수계통별장래인구(출x)'!$E323,0)</f>
        <v>4</v>
      </c>
      <c r="M325" s="114">
        <f>ROUND(R$5*'[7]급수계통별장래인구(출x)'!$E323,0)</f>
        <v>4</v>
      </c>
      <c r="N325" s="114">
        <f>ROUND(S$5*'[7]급수계통별장래인구(출x)'!$E323,0)</f>
        <v>4</v>
      </c>
      <c r="O325" s="114">
        <f>IF(ISERROR((VLOOKUP($D325,'2.사회적인구 행정구역별 집계'!$C$6:$M$73,7,FALSE)-VLOOKUP($D325,'2.사회적인구 행정구역별 집계'!$C$6:$M$73,2,FALSE))),0,(VLOOKUP($D325,'2.사회적인구 행정구역별 집계'!$C$6:$M$73,7,FALSE)-VLOOKUP($D325,'2.사회적인구 행정구역별 집계'!$C$6:$M$73,2,FALSE)))</f>
        <v>0</v>
      </c>
      <c r="P325" s="114">
        <f>IF(ISERROR(VLOOKUP($D325,'2.사회적인구 행정구역별 집계'!$C$6:$M$73,2,FALSE)),0,(VLOOKUP($D325,'2.사회적인구 행정구역별 집계'!$C$6:$M$73,8,FALSE)-VLOOKUP($D325,'2.사회적인구 행정구역별 집계'!$C$6:$M$73,3,FALSE)))</f>
        <v>0</v>
      </c>
      <c r="Q325" s="114">
        <f>IF(ISERROR(VLOOKUP($D325,'2.사회적인구 행정구역별 집계'!$C$6:$M$73,2,FALSE)),0,(VLOOKUP($D325,'2.사회적인구 행정구역별 집계'!$C$6:$M$73,9,FALSE)-VLOOKUP($D325,'2.사회적인구 행정구역별 집계'!$C$6:$M$73,4,FALSE)))</f>
        <v>0</v>
      </c>
      <c r="R325" s="114">
        <f>IF(ISERROR(VLOOKUP($D325,'2.사회적인구 행정구역별 집계'!$C$6:$M$73,2,FALSE)),0,(VLOOKUP($D325,'2.사회적인구 행정구역별 집계'!$C$6:$M$73,10,FALSE)-VLOOKUP($D325,'2.사회적인구 행정구역별 집계'!$C$6:$M$73,5,FALSE)))</f>
        <v>0</v>
      </c>
      <c r="S325" s="114">
        <f>IF(ISERROR(VLOOKUP($D325,'2.사회적인구 행정구역별 집계'!$C$6:$M$73,2,FALSE)),0,(VLOOKUP($D325,'2.사회적인구 행정구역별 집계'!$C$6:$M$73,11,FALSE)-VLOOKUP($D325,'2.사회적인구 행정구역별 집계'!$C$6:$M$73,6,FALSE)))</f>
        <v>0</v>
      </c>
      <c r="T325" s="160">
        <f t="shared" si="46"/>
        <v>74</v>
      </c>
      <c r="U325" s="160">
        <f t="shared" si="47"/>
        <v>73</v>
      </c>
      <c r="V325" s="160">
        <f t="shared" si="48"/>
        <v>72</v>
      </c>
      <c r="W325" s="160">
        <f t="shared" si="49"/>
        <v>74</v>
      </c>
      <c r="X325" s="160">
        <f t="shared" si="50"/>
        <v>76</v>
      </c>
    </row>
    <row r="326" spans="1:24" ht="15.95" customHeight="1">
      <c r="A326" s="279"/>
      <c r="B326" s="277"/>
      <c r="C326" s="103" t="s">
        <v>1166</v>
      </c>
      <c r="D326" s="105" t="s">
        <v>410</v>
      </c>
      <c r="E326" s="160">
        <f>VLOOKUP($D326,'[7]급수계통별장래인구(출x)'!$C$5:$I$491,2,FALSE)</f>
        <v>61</v>
      </c>
      <c r="F326" s="160">
        <f>VLOOKUP($D326,'[7]급수계통별장래인구(출x)'!$C$5:$I$491,4,FALSE)</f>
        <v>62</v>
      </c>
      <c r="G326" s="160">
        <f>VLOOKUP($D326,'[7]급수계통별장래인구(출x)'!$C$5:$I$491,5,FALSE)</f>
        <v>63</v>
      </c>
      <c r="H326" s="160">
        <f>VLOOKUP($D326,'[7]급수계통별장래인구(출x)'!$C$5:$I$491,6,FALSE)</f>
        <v>64</v>
      </c>
      <c r="I326" s="160">
        <f>VLOOKUP($D326,'[7]급수계통별장래인구(출x)'!$C$5:$I$491,7,FALSE)</f>
        <v>66</v>
      </c>
      <c r="J326" s="114">
        <f>ROUND(O$5*'[7]급수계통별장래인구(출x)'!$E324,0)</f>
        <v>0</v>
      </c>
      <c r="K326" s="114">
        <f>ROUND(P$5*'[7]급수계통별장래인구(출x)'!$E324,0)</f>
        <v>2</v>
      </c>
      <c r="L326" s="114">
        <f>ROUND(Q$5*'[7]급수계통별장래인구(출x)'!$E324,0)</f>
        <v>3</v>
      </c>
      <c r="M326" s="114">
        <f>ROUND(R$5*'[7]급수계통별장래인구(출x)'!$E324,0)</f>
        <v>3</v>
      </c>
      <c r="N326" s="114">
        <f>ROUND(S$5*'[7]급수계통별장래인구(출x)'!$E324,0)</f>
        <v>3</v>
      </c>
      <c r="O326" s="114">
        <f>IF(ISERROR((VLOOKUP($D326,'2.사회적인구 행정구역별 집계'!$C$6:$M$73,7,FALSE)-VLOOKUP($D326,'2.사회적인구 행정구역별 집계'!$C$6:$M$73,2,FALSE))),0,(VLOOKUP($D326,'2.사회적인구 행정구역별 집계'!$C$6:$M$73,7,FALSE)-VLOOKUP($D326,'2.사회적인구 행정구역별 집계'!$C$6:$M$73,2,FALSE)))</f>
        <v>0</v>
      </c>
      <c r="P326" s="114">
        <f>IF(ISERROR(VLOOKUP($D326,'2.사회적인구 행정구역별 집계'!$C$6:$M$73,2,FALSE)),0,(VLOOKUP($D326,'2.사회적인구 행정구역별 집계'!$C$6:$M$73,8,FALSE)-VLOOKUP($D326,'2.사회적인구 행정구역별 집계'!$C$6:$M$73,3,FALSE)))</f>
        <v>0</v>
      </c>
      <c r="Q326" s="114">
        <f>IF(ISERROR(VLOOKUP($D326,'2.사회적인구 행정구역별 집계'!$C$6:$M$73,2,FALSE)),0,(VLOOKUP($D326,'2.사회적인구 행정구역별 집계'!$C$6:$M$73,9,FALSE)-VLOOKUP($D326,'2.사회적인구 행정구역별 집계'!$C$6:$M$73,4,FALSE)))</f>
        <v>0</v>
      </c>
      <c r="R326" s="114">
        <f>IF(ISERROR(VLOOKUP($D326,'2.사회적인구 행정구역별 집계'!$C$6:$M$73,2,FALSE)),0,(VLOOKUP($D326,'2.사회적인구 행정구역별 집계'!$C$6:$M$73,10,FALSE)-VLOOKUP($D326,'2.사회적인구 행정구역별 집계'!$C$6:$M$73,5,FALSE)))</f>
        <v>0</v>
      </c>
      <c r="S326" s="114">
        <f>IF(ISERROR(VLOOKUP($D326,'2.사회적인구 행정구역별 집계'!$C$6:$M$73,2,FALSE)),0,(VLOOKUP($D326,'2.사회적인구 행정구역별 집계'!$C$6:$M$73,11,FALSE)-VLOOKUP($D326,'2.사회적인구 행정구역별 집계'!$C$6:$M$73,6,FALSE)))</f>
        <v>0</v>
      </c>
      <c r="T326" s="160">
        <f t="shared" si="46"/>
        <v>61</v>
      </c>
      <c r="U326" s="160">
        <f t="shared" si="47"/>
        <v>60</v>
      </c>
      <c r="V326" s="160">
        <f t="shared" si="48"/>
        <v>60</v>
      </c>
      <c r="W326" s="160">
        <f t="shared" si="49"/>
        <v>61</v>
      </c>
      <c r="X326" s="160">
        <f t="shared" si="50"/>
        <v>63</v>
      </c>
    </row>
    <row r="327" spans="1:24" ht="15.95" customHeight="1">
      <c r="A327" s="279"/>
      <c r="B327" s="277"/>
      <c r="C327" s="103" t="s">
        <v>1167</v>
      </c>
      <c r="D327" s="105" t="s">
        <v>411</v>
      </c>
      <c r="E327" s="160">
        <f>VLOOKUP($D327,'[7]급수계통별장래인구(출x)'!$C$5:$I$491,2,FALSE)</f>
        <v>268</v>
      </c>
      <c r="F327" s="160">
        <f>VLOOKUP($D327,'[7]급수계통별장래인구(출x)'!$C$5:$I$491,4,FALSE)</f>
        <v>271</v>
      </c>
      <c r="G327" s="160">
        <f>VLOOKUP($D327,'[7]급수계통별장래인구(출x)'!$C$5:$I$491,5,FALSE)</f>
        <v>277</v>
      </c>
      <c r="H327" s="160">
        <f>VLOOKUP($D327,'[7]급수계통별장래인구(출x)'!$C$5:$I$491,6,FALSE)</f>
        <v>283</v>
      </c>
      <c r="I327" s="160">
        <f>VLOOKUP($D327,'[7]급수계통별장래인구(출x)'!$C$5:$I$491,7,FALSE)</f>
        <v>288</v>
      </c>
      <c r="J327" s="114">
        <f>ROUND(O$5*'[7]급수계통별장래인구(출x)'!$E325,0)</f>
        <v>0</v>
      </c>
      <c r="K327" s="114">
        <f>ROUND(P$5*'[7]급수계통별장래인구(출x)'!$E325,0)</f>
        <v>7</v>
      </c>
      <c r="L327" s="114">
        <f>ROUND(Q$5*'[7]급수계통별장래인구(출x)'!$E325,0)</f>
        <v>15</v>
      </c>
      <c r="M327" s="114">
        <f>ROUND(R$5*'[7]급수계통별장래인구(출x)'!$E325,0)</f>
        <v>15</v>
      </c>
      <c r="N327" s="114">
        <f>ROUND(S$5*'[7]급수계통별장래인구(출x)'!$E325,0)</f>
        <v>15</v>
      </c>
      <c r="O327" s="114">
        <f>IF(ISERROR((VLOOKUP($D327,'2.사회적인구 행정구역별 집계'!$C$6:$M$73,7,FALSE)-VLOOKUP($D327,'2.사회적인구 행정구역별 집계'!$C$6:$M$73,2,FALSE))),0,(VLOOKUP($D327,'2.사회적인구 행정구역별 집계'!$C$6:$M$73,7,FALSE)-VLOOKUP($D327,'2.사회적인구 행정구역별 집계'!$C$6:$M$73,2,FALSE)))</f>
        <v>0</v>
      </c>
      <c r="P327" s="114">
        <f>IF(ISERROR(VLOOKUP($D327,'2.사회적인구 행정구역별 집계'!$C$6:$M$73,2,FALSE)),0,(VLOOKUP($D327,'2.사회적인구 행정구역별 집계'!$C$6:$M$73,8,FALSE)-VLOOKUP($D327,'2.사회적인구 행정구역별 집계'!$C$6:$M$73,3,FALSE)))</f>
        <v>0</v>
      </c>
      <c r="Q327" s="114">
        <f>IF(ISERROR(VLOOKUP($D327,'2.사회적인구 행정구역별 집계'!$C$6:$M$73,2,FALSE)),0,(VLOOKUP($D327,'2.사회적인구 행정구역별 집계'!$C$6:$M$73,9,FALSE)-VLOOKUP($D327,'2.사회적인구 행정구역별 집계'!$C$6:$M$73,4,FALSE)))</f>
        <v>0</v>
      </c>
      <c r="R327" s="114">
        <f>IF(ISERROR(VLOOKUP($D327,'2.사회적인구 행정구역별 집계'!$C$6:$M$73,2,FALSE)),0,(VLOOKUP($D327,'2.사회적인구 행정구역별 집계'!$C$6:$M$73,10,FALSE)-VLOOKUP($D327,'2.사회적인구 행정구역별 집계'!$C$6:$M$73,5,FALSE)))</f>
        <v>0</v>
      </c>
      <c r="S327" s="114">
        <f>IF(ISERROR(VLOOKUP($D327,'2.사회적인구 행정구역별 집계'!$C$6:$M$73,2,FALSE)),0,(VLOOKUP($D327,'2.사회적인구 행정구역별 집계'!$C$6:$M$73,11,FALSE)-VLOOKUP($D327,'2.사회적인구 행정구역별 집계'!$C$6:$M$73,6,FALSE)))</f>
        <v>0</v>
      </c>
      <c r="T327" s="160">
        <f t="shared" si="46"/>
        <v>268</v>
      </c>
      <c r="U327" s="160">
        <f t="shared" si="47"/>
        <v>264</v>
      </c>
      <c r="V327" s="160">
        <f t="shared" si="48"/>
        <v>262</v>
      </c>
      <c r="W327" s="160">
        <f t="shared" si="49"/>
        <v>268</v>
      </c>
      <c r="X327" s="160">
        <f t="shared" si="50"/>
        <v>273</v>
      </c>
    </row>
    <row r="328" spans="1:24" ht="15.95" customHeight="1">
      <c r="A328" s="279"/>
      <c r="B328" s="277"/>
      <c r="C328" s="103" t="s">
        <v>1168</v>
      </c>
      <c r="D328" s="105" t="s">
        <v>412</v>
      </c>
      <c r="E328" s="160">
        <f>VLOOKUP($D328,'[7]급수계통별장래인구(출x)'!$C$5:$I$491,2,FALSE)</f>
        <v>113</v>
      </c>
      <c r="F328" s="160">
        <f>VLOOKUP($D328,'[7]급수계통별장래인구(출x)'!$C$5:$I$491,4,FALSE)</f>
        <v>114</v>
      </c>
      <c r="G328" s="160">
        <f>VLOOKUP($D328,'[7]급수계통별장래인구(출x)'!$C$5:$I$491,5,FALSE)</f>
        <v>117</v>
      </c>
      <c r="H328" s="160">
        <f>VLOOKUP($D328,'[7]급수계통별장래인구(출x)'!$C$5:$I$491,6,FALSE)</f>
        <v>119</v>
      </c>
      <c r="I328" s="160">
        <f>VLOOKUP($D328,'[7]급수계통별장래인구(출x)'!$C$5:$I$491,7,FALSE)</f>
        <v>121</v>
      </c>
      <c r="J328" s="114">
        <f>ROUND(O$5*'[7]급수계통별장래인구(출x)'!$E326,0)</f>
        <v>0</v>
      </c>
      <c r="K328" s="114">
        <f>ROUND(P$5*'[7]급수계통별장래인구(출x)'!$E326,0)</f>
        <v>3</v>
      </c>
      <c r="L328" s="114">
        <f>ROUND(Q$5*'[7]급수계통별장래인구(출x)'!$E326,0)</f>
        <v>6</v>
      </c>
      <c r="M328" s="114">
        <f>ROUND(R$5*'[7]급수계통별장래인구(출x)'!$E326,0)</f>
        <v>6</v>
      </c>
      <c r="N328" s="114">
        <f>ROUND(S$5*'[7]급수계통별장래인구(출x)'!$E326,0)</f>
        <v>6</v>
      </c>
      <c r="O328" s="114">
        <f>IF(ISERROR((VLOOKUP($D328,'2.사회적인구 행정구역별 집계'!$C$6:$M$73,7,FALSE)-VLOOKUP($D328,'2.사회적인구 행정구역별 집계'!$C$6:$M$73,2,FALSE))),0,(VLOOKUP($D328,'2.사회적인구 행정구역별 집계'!$C$6:$M$73,7,FALSE)-VLOOKUP($D328,'2.사회적인구 행정구역별 집계'!$C$6:$M$73,2,FALSE)))</f>
        <v>0</v>
      </c>
      <c r="P328" s="114">
        <f>IF(ISERROR(VLOOKUP($D328,'2.사회적인구 행정구역별 집계'!$C$6:$M$73,2,FALSE)),0,(VLOOKUP($D328,'2.사회적인구 행정구역별 집계'!$C$6:$M$73,8,FALSE)-VLOOKUP($D328,'2.사회적인구 행정구역별 집계'!$C$6:$M$73,3,FALSE)))</f>
        <v>0</v>
      </c>
      <c r="Q328" s="114">
        <f>IF(ISERROR(VLOOKUP($D328,'2.사회적인구 행정구역별 집계'!$C$6:$M$73,2,FALSE)),0,(VLOOKUP($D328,'2.사회적인구 행정구역별 집계'!$C$6:$M$73,9,FALSE)-VLOOKUP($D328,'2.사회적인구 행정구역별 집계'!$C$6:$M$73,4,FALSE)))</f>
        <v>0</v>
      </c>
      <c r="R328" s="114">
        <f>IF(ISERROR(VLOOKUP($D328,'2.사회적인구 행정구역별 집계'!$C$6:$M$73,2,FALSE)),0,(VLOOKUP($D328,'2.사회적인구 행정구역별 집계'!$C$6:$M$73,10,FALSE)-VLOOKUP($D328,'2.사회적인구 행정구역별 집계'!$C$6:$M$73,5,FALSE)))</f>
        <v>0</v>
      </c>
      <c r="S328" s="114">
        <f>IF(ISERROR(VLOOKUP($D328,'2.사회적인구 행정구역별 집계'!$C$6:$M$73,2,FALSE)),0,(VLOOKUP($D328,'2.사회적인구 행정구역별 집계'!$C$6:$M$73,11,FALSE)-VLOOKUP($D328,'2.사회적인구 행정구역별 집계'!$C$6:$M$73,6,FALSE)))</f>
        <v>0</v>
      </c>
      <c r="T328" s="160">
        <f t="shared" si="46"/>
        <v>113</v>
      </c>
      <c r="U328" s="160">
        <f t="shared" si="47"/>
        <v>111</v>
      </c>
      <c r="V328" s="160">
        <f t="shared" si="48"/>
        <v>111</v>
      </c>
      <c r="W328" s="160">
        <f t="shared" si="49"/>
        <v>113</v>
      </c>
      <c r="X328" s="160">
        <f t="shared" si="50"/>
        <v>115</v>
      </c>
    </row>
    <row r="329" spans="1:24" ht="15.95" customHeight="1">
      <c r="A329" s="279"/>
      <c r="B329" s="277"/>
      <c r="C329" s="103" t="s">
        <v>1169</v>
      </c>
      <c r="D329" s="105" t="s">
        <v>708</v>
      </c>
      <c r="E329" s="160">
        <f>VLOOKUP($D329,'[7]급수계통별장래인구(출x)'!$C$5:$I$491,2,FALSE)</f>
        <v>203</v>
      </c>
      <c r="F329" s="160">
        <f>VLOOKUP($D329,'[7]급수계통별장래인구(출x)'!$C$5:$I$491,4,FALSE)</f>
        <v>205</v>
      </c>
      <c r="G329" s="160">
        <f>VLOOKUP($D329,'[7]급수계통별장래인구(출x)'!$C$5:$I$491,5,FALSE)</f>
        <v>210</v>
      </c>
      <c r="H329" s="160">
        <f>VLOOKUP($D329,'[7]급수계통별장래인구(출x)'!$C$5:$I$491,6,FALSE)</f>
        <v>214</v>
      </c>
      <c r="I329" s="160">
        <f>VLOOKUP($D329,'[7]급수계통별장래인구(출x)'!$C$5:$I$491,7,FALSE)</f>
        <v>218</v>
      </c>
      <c r="J329" s="114">
        <f>ROUND(O$5*'[7]급수계통별장래인구(출x)'!$E327,0)</f>
        <v>0</v>
      </c>
      <c r="K329" s="114">
        <f>ROUND(P$5*'[7]급수계통별장래인구(출x)'!$E327,0)</f>
        <v>5</v>
      </c>
      <c r="L329" s="114">
        <f>ROUND(Q$5*'[7]급수계통별장래인구(출x)'!$E327,0)</f>
        <v>12</v>
      </c>
      <c r="M329" s="114">
        <f>ROUND(R$5*'[7]급수계통별장래인구(출x)'!$E327,0)</f>
        <v>12</v>
      </c>
      <c r="N329" s="114">
        <f>ROUND(S$5*'[7]급수계통별장래인구(출x)'!$E327,0)</f>
        <v>12</v>
      </c>
      <c r="O329" s="114">
        <f>IF(ISERROR((VLOOKUP($D329,'2.사회적인구 행정구역별 집계'!$C$6:$M$73,7,FALSE)-VLOOKUP($D329,'2.사회적인구 행정구역별 집계'!$C$6:$M$73,2,FALSE))),0,(VLOOKUP($D329,'2.사회적인구 행정구역별 집계'!$C$6:$M$73,7,FALSE)-VLOOKUP($D329,'2.사회적인구 행정구역별 집계'!$C$6:$M$73,2,FALSE)))</f>
        <v>0</v>
      </c>
      <c r="P329" s="114">
        <f>IF(ISERROR(VLOOKUP($D329,'2.사회적인구 행정구역별 집계'!$C$6:$M$73,2,FALSE)),0,(VLOOKUP($D329,'2.사회적인구 행정구역별 집계'!$C$6:$M$73,8,FALSE)-VLOOKUP($D329,'2.사회적인구 행정구역별 집계'!$C$6:$M$73,3,FALSE)))</f>
        <v>0</v>
      </c>
      <c r="Q329" s="114">
        <f>IF(ISERROR(VLOOKUP($D329,'2.사회적인구 행정구역별 집계'!$C$6:$M$73,2,FALSE)),0,(VLOOKUP($D329,'2.사회적인구 행정구역별 집계'!$C$6:$M$73,9,FALSE)-VLOOKUP($D329,'2.사회적인구 행정구역별 집계'!$C$6:$M$73,4,FALSE)))</f>
        <v>0</v>
      </c>
      <c r="R329" s="114">
        <f>IF(ISERROR(VLOOKUP($D329,'2.사회적인구 행정구역별 집계'!$C$6:$M$73,2,FALSE)),0,(VLOOKUP($D329,'2.사회적인구 행정구역별 집계'!$C$6:$M$73,10,FALSE)-VLOOKUP($D329,'2.사회적인구 행정구역별 집계'!$C$6:$M$73,5,FALSE)))</f>
        <v>0</v>
      </c>
      <c r="S329" s="114">
        <f>IF(ISERROR(VLOOKUP($D329,'2.사회적인구 행정구역별 집계'!$C$6:$M$73,2,FALSE)),0,(VLOOKUP($D329,'2.사회적인구 행정구역별 집계'!$C$6:$M$73,11,FALSE)-VLOOKUP($D329,'2.사회적인구 행정구역별 집계'!$C$6:$M$73,6,FALSE)))</f>
        <v>0</v>
      </c>
      <c r="T329" s="160">
        <f t="shared" si="46"/>
        <v>203</v>
      </c>
      <c r="U329" s="160">
        <f t="shared" si="47"/>
        <v>200</v>
      </c>
      <c r="V329" s="160">
        <f t="shared" si="48"/>
        <v>198</v>
      </c>
      <c r="W329" s="160">
        <f t="shared" si="49"/>
        <v>202</v>
      </c>
      <c r="X329" s="160">
        <f t="shared" si="50"/>
        <v>206</v>
      </c>
    </row>
    <row r="330" spans="1:24" ht="15.95" customHeight="1">
      <c r="A330" s="279"/>
      <c r="B330" s="277"/>
      <c r="C330" s="103" t="s">
        <v>1170</v>
      </c>
      <c r="D330" s="105" t="s">
        <v>414</v>
      </c>
      <c r="E330" s="160">
        <f>VLOOKUP($D330,'[7]급수계통별장래인구(출x)'!$C$5:$I$491,2,FALSE)</f>
        <v>131</v>
      </c>
      <c r="F330" s="160">
        <f>VLOOKUP($D330,'[7]급수계통별장래인구(출x)'!$C$5:$I$491,4,FALSE)</f>
        <v>133</v>
      </c>
      <c r="G330" s="160">
        <f>VLOOKUP($D330,'[7]급수계통별장래인구(출x)'!$C$5:$I$491,5,FALSE)</f>
        <v>135</v>
      </c>
      <c r="H330" s="160">
        <f>VLOOKUP($D330,'[7]급수계통별장래인구(출x)'!$C$5:$I$491,6,FALSE)</f>
        <v>138</v>
      </c>
      <c r="I330" s="160">
        <f>VLOOKUP($D330,'[7]급수계통별장래인구(출x)'!$C$5:$I$491,7,FALSE)</f>
        <v>141</v>
      </c>
      <c r="J330" s="114">
        <f>ROUND(O$5*'[7]급수계통별장래인구(출x)'!$E328,0)</f>
        <v>0</v>
      </c>
      <c r="K330" s="114">
        <f>ROUND(P$5*'[7]급수계통별장래인구(출x)'!$E328,0)</f>
        <v>3</v>
      </c>
      <c r="L330" s="114">
        <f>ROUND(Q$5*'[7]급수계통별장래인구(출x)'!$E328,0)</f>
        <v>7</v>
      </c>
      <c r="M330" s="114">
        <f>ROUND(R$5*'[7]급수계통별장래인구(출x)'!$E328,0)</f>
        <v>7</v>
      </c>
      <c r="N330" s="114">
        <f>ROUND(S$5*'[7]급수계통별장래인구(출x)'!$E328,0)</f>
        <v>7</v>
      </c>
      <c r="O330" s="114">
        <f>IF(ISERROR((VLOOKUP($D330,'2.사회적인구 행정구역별 집계'!$C$6:$M$73,7,FALSE)-VLOOKUP($D330,'2.사회적인구 행정구역별 집계'!$C$6:$M$73,2,FALSE))),0,(VLOOKUP($D330,'2.사회적인구 행정구역별 집계'!$C$6:$M$73,7,FALSE)-VLOOKUP($D330,'2.사회적인구 행정구역별 집계'!$C$6:$M$73,2,FALSE)))</f>
        <v>0</v>
      </c>
      <c r="P330" s="114">
        <f>IF(ISERROR(VLOOKUP($D330,'2.사회적인구 행정구역별 집계'!$C$6:$M$73,2,FALSE)),0,(VLOOKUP($D330,'2.사회적인구 행정구역별 집계'!$C$6:$M$73,8,FALSE)-VLOOKUP($D330,'2.사회적인구 행정구역별 집계'!$C$6:$M$73,3,FALSE)))</f>
        <v>0</v>
      </c>
      <c r="Q330" s="114">
        <f>IF(ISERROR(VLOOKUP($D330,'2.사회적인구 행정구역별 집계'!$C$6:$M$73,2,FALSE)),0,(VLOOKUP($D330,'2.사회적인구 행정구역별 집계'!$C$6:$M$73,9,FALSE)-VLOOKUP($D330,'2.사회적인구 행정구역별 집계'!$C$6:$M$73,4,FALSE)))</f>
        <v>0</v>
      </c>
      <c r="R330" s="114">
        <f>IF(ISERROR(VLOOKUP($D330,'2.사회적인구 행정구역별 집계'!$C$6:$M$73,2,FALSE)),0,(VLOOKUP($D330,'2.사회적인구 행정구역별 집계'!$C$6:$M$73,10,FALSE)-VLOOKUP($D330,'2.사회적인구 행정구역별 집계'!$C$6:$M$73,5,FALSE)))</f>
        <v>0</v>
      </c>
      <c r="S330" s="114">
        <f>IF(ISERROR(VLOOKUP($D330,'2.사회적인구 행정구역별 집계'!$C$6:$M$73,2,FALSE)),0,(VLOOKUP($D330,'2.사회적인구 행정구역별 집계'!$C$6:$M$73,11,FALSE)-VLOOKUP($D330,'2.사회적인구 행정구역별 집계'!$C$6:$M$73,6,FALSE)))</f>
        <v>0</v>
      </c>
      <c r="T330" s="160">
        <f t="shared" si="46"/>
        <v>131</v>
      </c>
      <c r="U330" s="160">
        <f t="shared" si="47"/>
        <v>130</v>
      </c>
      <c r="V330" s="160">
        <f t="shared" si="48"/>
        <v>128</v>
      </c>
      <c r="W330" s="160">
        <f t="shared" si="49"/>
        <v>131</v>
      </c>
      <c r="X330" s="160">
        <f t="shared" si="50"/>
        <v>134</v>
      </c>
    </row>
    <row r="331" spans="1:24" ht="15.95" customHeight="1">
      <c r="A331" s="279"/>
      <c r="B331" s="277"/>
      <c r="C331" s="103" t="s">
        <v>1170</v>
      </c>
      <c r="D331" s="105" t="s">
        <v>415</v>
      </c>
      <c r="E331" s="160">
        <f>VLOOKUP($D331,'[7]급수계통별장래인구(출x)'!$C$5:$I$491,2,FALSE)</f>
        <v>64</v>
      </c>
      <c r="F331" s="160">
        <f>VLOOKUP($D331,'[7]급수계통별장래인구(출x)'!$C$5:$I$491,4,FALSE)</f>
        <v>65</v>
      </c>
      <c r="G331" s="160">
        <f>VLOOKUP($D331,'[7]급수계통별장래인구(출x)'!$C$5:$I$491,5,FALSE)</f>
        <v>66</v>
      </c>
      <c r="H331" s="160">
        <f>VLOOKUP($D331,'[7]급수계통별장래인구(출x)'!$C$5:$I$491,6,FALSE)</f>
        <v>68</v>
      </c>
      <c r="I331" s="160">
        <f>VLOOKUP($D331,'[7]급수계통별장래인구(출x)'!$C$5:$I$491,7,FALSE)</f>
        <v>69</v>
      </c>
      <c r="J331" s="114">
        <f>ROUND(O$5*'[7]급수계통별장래인구(출x)'!$E329,0)</f>
        <v>0</v>
      </c>
      <c r="K331" s="114">
        <f>ROUND(P$5*'[7]급수계통별장래인구(출x)'!$E329,0)</f>
        <v>2</v>
      </c>
      <c r="L331" s="114">
        <f>ROUND(Q$5*'[7]급수계통별장래인구(출x)'!$E329,0)</f>
        <v>4</v>
      </c>
      <c r="M331" s="114">
        <f>ROUND(R$5*'[7]급수계통별장래인구(출x)'!$E329,0)</f>
        <v>4</v>
      </c>
      <c r="N331" s="114">
        <f>ROUND(S$5*'[7]급수계통별장래인구(출x)'!$E329,0)</f>
        <v>4</v>
      </c>
      <c r="O331" s="114">
        <f>IF(ISERROR((VLOOKUP($D331,'2.사회적인구 행정구역별 집계'!$C$6:$M$73,7,FALSE)-VLOOKUP($D331,'2.사회적인구 행정구역별 집계'!$C$6:$M$73,2,FALSE))),0,(VLOOKUP($D331,'2.사회적인구 행정구역별 집계'!$C$6:$M$73,7,FALSE)-VLOOKUP($D331,'2.사회적인구 행정구역별 집계'!$C$6:$M$73,2,FALSE)))</f>
        <v>0</v>
      </c>
      <c r="P331" s="114">
        <f>IF(ISERROR(VLOOKUP($D331,'2.사회적인구 행정구역별 집계'!$C$6:$M$73,2,FALSE)),0,(VLOOKUP($D331,'2.사회적인구 행정구역별 집계'!$C$6:$M$73,8,FALSE)-VLOOKUP($D331,'2.사회적인구 행정구역별 집계'!$C$6:$M$73,3,FALSE)))</f>
        <v>0</v>
      </c>
      <c r="Q331" s="114">
        <f>IF(ISERROR(VLOOKUP($D331,'2.사회적인구 행정구역별 집계'!$C$6:$M$73,2,FALSE)),0,(VLOOKUP($D331,'2.사회적인구 행정구역별 집계'!$C$6:$M$73,9,FALSE)-VLOOKUP($D331,'2.사회적인구 행정구역별 집계'!$C$6:$M$73,4,FALSE)))</f>
        <v>0</v>
      </c>
      <c r="R331" s="114">
        <f>IF(ISERROR(VLOOKUP($D331,'2.사회적인구 행정구역별 집계'!$C$6:$M$73,2,FALSE)),0,(VLOOKUP($D331,'2.사회적인구 행정구역별 집계'!$C$6:$M$73,10,FALSE)-VLOOKUP($D331,'2.사회적인구 행정구역별 집계'!$C$6:$M$73,5,FALSE)))</f>
        <v>0</v>
      </c>
      <c r="S331" s="114">
        <f>IF(ISERROR(VLOOKUP($D331,'2.사회적인구 행정구역별 집계'!$C$6:$M$73,2,FALSE)),0,(VLOOKUP($D331,'2.사회적인구 행정구역별 집계'!$C$6:$M$73,11,FALSE)-VLOOKUP($D331,'2.사회적인구 행정구역별 집계'!$C$6:$M$73,6,FALSE)))</f>
        <v>0</v>
      </c>
      <c r="T331" s="160">
        <f t="shared" si="46"/>
        <v>64</v>
      </c>
      <c r="U331" s="160">
        <f t="shared" si="47"/>
        <v>63</v>
      </c>
      <c r="V331" s="160">
        <f t="shared" si="48"/>
        <v>62</v>
      </c>
      <c r="W331" s="160">
        <f t="shared" si="49"/>
        <v>64</v>
      </c>
      <c r="X331" s="160">
        <f t="shared" si="50"/>
        <v>65</v>
      </c>
    </row>
    <row r="332" spans="1:24" ht="15.95" customHeight="1">
      <c r="A332" s="279"/>
      <c r="B332" s="277"/>
      <c r="C332" s="103" t="s">
        <v>1171</v>
      </c>
      <c r="D332" s="105" t="s">
        <v>416</v>
      </c>
      <c r="E332" s="160">
        <f>VLOOKUP($D332,'[7]급수계통별장래인구(출x)'!$C$5:$I$491,2,FALSE)</f>
        <v>180</v>
      </c>
      <c r="F332" s="160">
        <f>VLOOKUP($D332,'[7]급수계통별장래인구(출x)'!$C$5:$I$491,4,FALSE)</f>
        <v>182</v>
      </c>
      <c r="G332" s="160">
        <f>VLOOKUP($D332,'[7]급수계통별장래인구(출x)'!$C$5:$I$491,5,FALSE)</f>
        <v>186</v>
      </c>
      <c r="H332" s="160">
        <f>VLOOKUP($D332,'[7]급수계통별장래인구(출x)'!$C$5:$I$491,6,FALSE)</f>
        <v>190</v>
      </c>
      <c r="I332" s="160">
        <f>VLOOKUP($D332,'[7]급수계통별장래인구(출x)'!$C$5:$I$491,7,FALSE)</f>
        <v>193</v>
      </c>
      <c r="J332" s="114">
        <f>ROUND(O$5*'[7]급수계통별장래인구(출x)'!$E330,0)</f>
        <v>0</v>
      </c>
      <c r="K332" s="114">
        <f>ROUND(P$5*'[7]급수계통별장래인구(출x)'!$E330,0)</f>
        <v>5</v>
      </c>
      <c r="L332" s="114">
        <f>ROUND(Q$5*'[7]급수계통별장래인구(출x)'!$E330,0)</f>
        <v>10</v>
      </c>
      <c r="M332" s="114">
        <f>ROUND(R$5*'[7]급수계통별장래인구(출x)'!$E330,0)</f>
        <v>10</v>
      </c>
      <c r="N332" s="114">
        <f>ROUND(S$5*'[7]급수계통별장래인구(출x)'!$E330,0)</f>
        <v>10</v>
      </c>
      <c r="O332" s="114">
        <f>IF(ISERROR((VLOOKUP($D332,'2.사회적인구 행정구역별 집계'!$C$6:$M$73,7,FALSE)-VLOOKUP($D332,'2.사회적인구 행정구역별 집계'!$C$6:$M$73,2,FALSE))),0,(VLOOKUP($D332,'2.사회적인구 행정구역별 집계'!$C$6:$M$73,7,FALSE)-VLOOKUP($D332,'2.사회적인구 행정구역별 집계'!$C$6:$M$73,2,FALSE)))</f>
        <v>0</v>
      </c>
      <c r="P332" s="114">
        <f>IF(ISERROR(VLOOKUP($D332,'2.사회적인구 행정구역별 집계'!$C$6:$M$73,2,FALSE)),0,(VLOOKUP($D332,'2.사회적인구 행정구역별 집계'!$C$6:$M$73,8,FALSE)-VLOOKUP($D332,'2.사회적인구 행정구역별 집계'!$C$6:$M$73,3,FALSE)))</f>
        <v>0</v>
      </c>
      <c r="Q332" s="114">
        <f>IF(ISERROR(VLOOKUP($D332,'2.사회적인구 행정구역별 집계'!$C$6:$M$73,2,FALSE)),0,(VLOOKUP($D332,'2.사회적인구 행정구역별 집계'!$C$6:$M$73,9,FALSE)-VLOOKUP($D332,'2.사회적인구 행정구역별 집계'!$C$6:$M$73,4,FALSE)))</f>
        <v>0</v>
      </c>
      <c r="R332" s="114">
        <f>IF(ISERROR(VLOOKUP($D332,'2.사회적인구 행정구역별 집계'!$C$6:$M$73,2,FALSE)),0,(VLOOKUP($D332,'2.사회적인구 행정구역별 집계'!$C$6:$M$73,10,FALSE)-VLOOKUP($D332,'2.사회적인구 행정구역별 집계'!$C$6:$M$73,5,FALSE)))</f>
        <v>0</v>
      </c>
      <c r="S332" s="114">
        <f>IF(ISERROR(VLOOKUP($D332,'2.사회적인구 행정구역별 집계'!$C$6:$M$73,2,FALSE)),0,(VLOOKUP($D332,'2.사회적인구 행정구역별 집계'!$C$6:$M$73,11,FALSE)-VLOOKUP($D332,'2.사회적인구 행정구역별 집계'!$C$6:$M$73,6,FALSE)))</f>
        <v>0</v>
      </c>
      <c r="T332" s="160">
        <f t="shared" si="46"/>
        <v>180</v>
      </c>
      <c r="U332" s="160">
        <f t="shared" si="47"/>
        <v>177</v>
      </c>
      <c r="V332" s="160">
        <f t="shared" si="48"/>
        <v>176</v>
      </c>
      <c r="W332" s="160">
        <f t="shared" si="49"/>
        <v>180</v>
      </c>
      <c r="X332" s="160">
        <f t="shared" si="50"/>
        <v>183</v>
      </c>
    </row>
    <row r="333" spans="1:24" ht="15.95" customHeight="1">
      <c r="A333" s="279"/>
      <c r="B333" s="277"/>
      <c r="C333" s="103" t="s">
        <v>1171</v>
      </c>
      <c r="D333" s="105" t="s">
        <v>417</v>
      </c>
      <c r="E333" s="160">
        <f>VLOOKUP($D333,'[7]급수계통별장래인구(출x)'!$C$5:$I$491,2,FALSE)</f>
        <v>123</v>
      </c>
      <c r="F333" s="160">
        <f>VLOOKUP($D333,'[7]급수계통별장래인구(출x)'!$C$5:$I$491,4,FALSE)</f>
        <v>124</v>
      </c>
      <c r="G333" s="160">
        <f>VLOOKUP($D333,'[7]급수계통별장래인구(출x)'!$C$5:$I$491,5,FALSE)</f>
        <v>127</v>
      </c>
      <c r="H333" s="160">
        <f>VLOOKUP($D333,'[7]급수계통별장래인구(출x)'!$C$5:$I$491,6,FALSE)</f>
        <v>130</v>
      </c>
      <c r="I333" s="160">
        <f>VLOOKUP($D333,'[7]급수계통별장래인구(출x)'!$C$5:$I$491,7,FALSE)</f>
        <v>132</v>
      </c>
      <c r="J333" s="114">
        <f>ROUND(O$5*'[7]급수계통별장래인구(출x)'!$E331,0)</f>
        <v>0</v>
      </c>
      <c r="K333" s="114">
        <f>ROUND(P$5*'[7]급수계통별장래인구(출x)'!$E331,0)</f>
        <v>3</v>
      </c>
      <c r="L333" s="114">
        <f>ROUND(Q$5*'[7]급수계통별장래인구(출x)'!$E331,0)</f>
        <v>7</v>
      </c>
      <c r="M333" s="114">
        <f>ROUND(R$5*'[7]급수계통별장래인구(출x)'!$E331,0)</f>
        <v>7</v>
      </c>
      <c r="N333" s="114">
        <f>ROUND(S$5*'[7]급수계통별장래인구(출x)'!$E331,0)</f>
        <v>7</v>
      </c>
      <c r="O333" s="114">
        <f>IF(ISERROR((VLOOKUP($D333,'2.사회적인구 행정구역별 집계'!$C$6:$M$73,7,FALSE)-VLOOKUP($D333,'2.사회적인구 행정구역별 집계'!$C$6:$M$73,2,FALSE))),0,(VLOOKUP($D333,'2.사회적인구 행정구역별 집계'!$C$6:$M$73,7,FALSE)-VLOOKUP($D333,'2.사회적인구 행정구역별 집계'!$C$6:$M$73,2,FALSE)))</f>
        <v>0</v>
      </c>
      <c r="P333" s="114">
        <f>IF(ISERROR(VLOOKUP($D333,'2.사회적인구 행정구역별 집계'!$C$6:$M$73,2,FALSE)),0,(VLOOKUP($D333,'2.사회적인구 행정구역별 집계'!$C$6:$M$73,8,FALSE)-VLOOKUP($D333,'2.사회적인구 행정구역별 집계'!$C$6:$M$73,3,FALSE)))</f>
        <v>0</v>
      </c>
      <c r="Q333" s="114">
        <f>IF(ISERROR(VLOOKUP($D333,'2.사회적인구 행정구역별 집계'!$C$6:$M$73,2,FALSE)),0,(VLOOKUP($D333,'2.사회적인구 행정구역별 집계'!$C$6:$M$73,9,FALSE)-VLOOKUP($D333,'2.사회적인구 행정구역별 집계'!$C$6:$M$73,4,FALSE)))</f>
        <v>0</v>
      </c>
      <c r="R333" s="114">
        <f>IF(ISERROR(VLOOKUP($D333,'2.사회적인구 행정구역별 집계'!$C$6:$M$73,2,FALSE)),0,(VLOOKUP($D333,'2.사회적인구 행정구역별 집계'!$C$6:$M$73,10,FALSE)-VLOOKUP($D333,'2.사회적인구 행정구역별 집계'!$C$6:$M$73,5,FALSE)))</f>
        <v>0</v>
      </c>
      <c r="S333" s="114">
        <f>IF(ISERROR(VLOOKUP($D333,'2.사회적인구 행정구역별 집계'!$C$6:$M$73,2,FALSE)),0,(VLOOKUP($D333,'2.사회적인구 행정구역별 집계'!$C$6:$M$73,11,FALSE)-VLOOKUP($D333,'2.사회적인구 행정구역별 집계'!$C$6:$M$73,6,FALSE)))</f>
        <v>0</v>
      </c>
      <c r="T333" s="160">
        <f t="shared" si="46"/>
        <v>123</v>
      </c>
      <c r="U333" s="160">
        <f t="shared" si="47"/>
        <v>121</v>
      </c>
      <c r="V333" s="160">
        <f t="shared" si="48"/>
        <v>120</v>
      </c>
      <c r="W333" s="160">
        <f t="shared" si="49"/>
        <v>123</v>
      </c>
      <c r="X333" s="160">
        <f t="shared" si="50"/>
        <v>125</v>
      </c>
    </row>
    <row r="334" spans="1:24" ht="15.95" customHeight="1">
      <c r="A334" s="279"/>
      <c r="B334" s="277"/>
      <c r="C334" s="103" t="s">
        <v>1172</v>
      </c>
      <c r="D334" s="105" t="s">
        <v>418</v>
      </c>
      <c r="E334" s="160">
        <f>VLOOKUP($D334,'[7]급수계통별장래인구(출x)'!$C$5:$I$491,2,FALSE)</f>
        <v>154</v>
      </c>
      <c r="F334" s="160">
        <f>VLOOKUP($D334,'[7]급수계통별장래인구(출x)'!$C$5:$I$491,4,FALSE)</f>
        <v>156</v>
      </c>
      <c r="G334" s="160">
        <f>VLOOKUP($D334,'[7]급수계통별장래인구(출x)'!$C$5:$I$491,5,FALSE)</f>
        <v>159</v>
      </c>
      <c r="H334" s="160">
        <f>VLOOKUP($D334,'[7]급수계통별장래인구(출x)'!$C$5:$I$491,6,FALSE)</f>
        <v>163</v>
      </c>
      <c r="I334" s="160">
        <f>VLOOKUP($D334,'[7]급수계통별장래인구(출x)'!$C$5:$I$491,7,FALSE)</f>
        <v>165</v>
      </c>
      <c r="J334" s="114">
        <f>ROUND(O$5*'[7]급수계통별장래인구(출x)'!$E332,0)</f>
        <v>0</v>
      </c>
      <c r="K334" s="114">
        <f>ROUND(P$5*'[7]급수계통별장래인구(출x)'!$E332,0)</f>
        <v>4</v>
      </c>
      <c r="L334" s="114">
        <f>ROUND(Q$5*'[7]급수계통별장래인구(출x)'!$E332,0)</f>
        <v>9</v>
      </c>
      <c r="M334" s="114">
        <f>ROUND(R$5*'[7]급수계통별장래인구(출x)'!$E332,0)</f>
        <v>9</v>
      </c>
      <c r="N334" s="114">
        <f>ROUND(S$5*'[7]급수계통별장래인구(출x)'!$E332,0)</f>
        <v>9</v>
      </c>
      <c r="O334" s="114">
        <f>IF(ISERROR((VLOOKUP($D334,'2.사회적인구 행정구역별 집계'!$C$6:$M$73,7,FALSE)-VLOOKUP($D334,'2.사회적인구 행정구역별 집계'!$C$6:$M$73,2,FALSE))),0,(VLOOKUP($D334,'2.사회적인구 행정구역별 집계'!$C$6:$M$73,7,FALSE)-VLOOKUP($D334,'2.사회적인구 행정구역별 집계'!$C$6:$M$73,2,FALSE)))</f>
        <v>0</v>
      </c>
      <c r="P334" s="114">
        <f>IF(ISERROR(VLOOKUP($D334,'2.사회적인구 행정구역별 집계'!$C$6:$M$73,2,FALSE)),0,(VLOOKUP($D334,'2.사회적인구 행정구역별 집계'!$C$6:$M$73,8,FALSE)-VLOOKUP($D334,'2.사회적인구 행정구역별 집계'!$C$6:$M$73,3,FALSE)))</f>
        <v>0</v>
      </c>
      <c r="Q334" s="114">
        <f>IF(ISERROR(VLOOKUP($D334,'2.사회적인구 행정구역별 집계'!$C$6:$M$73,2,FALSE)),0,(VLOOKUP($D334,'2.사회적인구 행정구역별 집계'!$C$6:$M$73,9,FALSE)-VLOOKUP($D334,'2.사회적인구 행정구역별 집계'!$C$6:$M$73,4,FALSE)))</f>
        <v>0</v>
      </c>
      <c r="R334" s="114">
        <f>IF(ISERROR(VLOOKUP($D334,'2.사회적인구 행정구역별 집계'!$C$6:$M$73,2,FALSE)),0,(VLOOKUP($D334,'2.사회적인구 행정구역별 집계'!$C$6:$M$73,10,FALSE)-VLOOKUP($D334,'2.사회적인구 행정구역별 집계'!$C$6:$M$73,5,FALSE)))</f>
        <v>0</v>
      </c>
      <c r="S334" s="114">
        <f>IF(ISERROR(VLOOKUP($D334,'2.사회적인구 행정구역별 집계'!$C$6:$M$73,2,FALSE)),0,(VLOOKUP($D334,'2.사회적인구 행정구역별 집계'!$C$6:$M$73,11,FALSE)-VLOOKUP($D334,'2.사회적인구 행정구역별 집계'!$C$6:$M$73,6,FALSE)))</f>
        <v>0</v>
      </c>
      <c r="T334" s="160">
        <f t="shared" si="46"/>
        <v>154</v>
      </c>
      <c r="U334" s="160">
        <f t="shared" si="47"/>
        <v>152</v>
      </c>
      <c r="V334" s="160">
        <f t="shared" si="48"/>
        <v>150</v>
      </c>
      <c r="W334" s="160">
        <f t="shared" si="49"/>
        <v>154</v>
      </c>
      <c r="X334" s="160">
        <f t="shared" si="50"/>
        <v>156</v>
      </c>
    </row>
    <row r="335" spans="1:24" ht="15.95" customHeight="1">
      <c r="A335" s="279"/>
      <c r="B335" s="277"/>
      <c r="C335" s="103" t="s">
        <v>1173</v>
      </c>
      <c r="D335" s="105" t="s">
        <v>419</v>
      </c>
      <c r="E335" s="160">
        <f>VLOOKUP($D335,'[7]급수계통별장래인구(출x)'!$C$5:$I$491,2,FALSE)</f>
        <v>154</v>
      </c>
      <c r="F335" s="160">
        <f>VLOOKUP($D335,'[7]급수계통별장래인구(출x)'!$C$5:$I$491,4,FALSE)</f>
        <v>156</v>
      </c>
      <c r="G335" s="160">
        <f>VLOOKUP($D335,'[7]급수계통별장래인구(출x)'!$C$5:$I$491,5,FALSE)</f>
        <v>159</v>
      </c>
      <c r="H335" s="160">
        <f>VLOOKUP($D335,'[7]급수계통별장래인구(출x)'!$C$5:$I$491,6,FALSE)</f>
        <v>163</v>
      </c>
      <c r="I335" s="160">
        <f>VLOOKUP($D335,'[7]급수계통별장래인구(출x)'!$C$5:$I$491,7,FALSE)</f>
        <v>165</v>
      </c>
      <c r="J335" s="114">
        <f>ROUND(O$5*'[7]급수계통별장래인구(출x)'!$E333,0)</f>
        <v>0</v>
      </c>
      <c r="K335" s="114">
        <f>ROUND(P$5*'[7]급수계통별장래인구(출x)'!$E333,0)</f>
        <v>4</v>
      </c>
      <c r="L335" s="114">
        <f>ROUND(Q$5*'[7]급수계통별장래인구(출x)'!$E333,0)</f>
        <v>9</v>
      </c>
      <c r="M335" s="114">
        <f>ROUND(R$5*'[7]급수계통별장래인구(출x)'!$E333,0)</f>
        <v>9</v>
      </c>
      <c r="N335" s="114">
        <f>ROUND(S$5*'[7]급수계통별장래인구(출x)'!$E333,0)</f>
        <v>9</v>
      </c>
      <c r="O335" s="114">
        <f>IF(ISERROR((VLOOKUP($D335,'2.사회적인구 행정구역별 집계'!$C$6:$M$73,7,FALSE)-VLOOKUP($D335,'2.사회적인구 행정구역별 집계'!$C$6:$M$73,2,FALSE))),0,(VLOOKUP($D335,'2.사회적인구 행정구역별 집계'!$C$6:$M$73,7,FALSE)-VLOOKUP($D335,'2.사회적인구 행정구역별 집계'!$C$6:$M$73,2,FALSE)))</f>
        <v>0</v>
      </c>
      <c r="P335" s="114">
        <f>IF(ISERROR(VLOOKUP($D335,'2.사회적인구 행정구역별 집계'!$C$6:$M$73,2,FALSE)),0,(VLOOKUP($D335,'2.사회적인구 행정구역별 집계'!$C$6:$M$73,8,FALSE)-VLOOKUP($D335,'2.사회적인구 행정구역별 집계'!$C$6:$M$73,3,FALSE)))</f>
        <v>0</v>
      </c>
      <c r="Q335" s="114">
        <f>IF(ISERROR(VLOOKUP($D335,'2.사회적인구 행정구역별 집계'!$C$6:$M$73,2,FALSE)),0,(VLOOKUP($D335,'2.사회적인구 행정구역별 집계'!$C$6:$M$73,9,FALSE)-VLOOKUP($D335,'2.사회적인구 행정구역별 집계'!$C$6:$M$73,4,FALSE)))</f>
        <v>0</v>
      </c>
      <c r="R335" s="114">
        <f>IF(ISERROR(VLOOKUP($D335,'2.사회적인구 행정구역별 집계'!$C$6:$M$73,2,FALSE)),0,(VLOOKUP($D335,'2.사회적인구 행정구역별 집계'!$C$6:$M$73,10,FALSE)-VLOOKUP($D335,'2.사회적인구 행정구역별 집계'!$C$6:$M$73,5,FALSE)))</f>
        <v>0</v>
      </c>
      <c r="S335" s="114">
        <f>IF(ISERROR(VLOOKUP($D335,'2.사회적인구 행정구역별 집계'!$C$6:$M$73,2,FALSE)),0,(VLOOKUP($D335,'2.사회적인구 행정구역별 집계'!$C$6:$M$73,11,FALSE)-VLOOKUP($D335,'2.사회적인구 행정구역별 집계'!$C$6:$M$73,6,FALSE)))</f>
        <v>0</v>
      </c>
      <c r="T335" s="160">
        <f t="shared" si="46"/>
        <v>154</v>
      </c>
      <c r="U335" s="160">
        <f t="shared" si="47"/>
        <v>152</v>
      </c>
      <c r="V335" s="160">
        <f t="shared" si="48"/>
        <v>150</v>
      </c>
      <c r="W335" s="160">
        <f t="shared" si="49"/>
        <v>154</v>
      </c>
      <c r="X335" s="160">
        <f t="shared" si="50"/>
        <v>156</v>
      </c>
    </row>
    <row r="336" spans="1:24" ht="15.95" customHeight="1">
      <c r="A336" s="279"/>
      <c r="B336" s="277"/>
      <c r="C336" s="103" t="s">
        <v>1174</v>
      </c>
      <c r="D336" s="105" t="s">
        <v>420</v>
      </c>
      <c r="E336" s="160">
        <f>VLOOKUP($D336,'[7]급수계통별장래인구(출x)'!$C$5:$I$491,2,FALSE)</f>
        <v>130</v>
      </c>
      <c r="F336" s="160">
        <f>VLOOKUP($D336,'[7]급수계통별장래인구(출x)'!$C$5:$I$491,4,FALSE)</f>
        <v>132</v>
      </c>
      <c r="G336" s="160">
        <f>VLOOKUP($D336,'[7]급수계통별장래인구(출x)'!$C$5:$I$491,5,FALSE)</f>
        <v>134</v>
      </c>
      <c r="H336" s="160">
        <f>VLOOKUP($D336,'[7]급수계통별장래인구(출x)'!$C$5:$I$491,6,FALSE)</f>
        <v>137</v>
      </c>
      <c r="I336" s="160">
        <f>VLOOKUP($D336,'[7]급수계통별장래인구(출x)'!$C$5:$I$491,7,FALSE)</f>
        <v>140</v>
      </c>
      <c r="J336" s="114">
        <f>ROUND(O$5*'[7]급수계통별장래인구(출x)'!$E334,0)</f>
        <v>0</v>
      </c>
      <c r="K336" s="114">
        <f>ROUND(P$5*'[7]급수계통별장래인구(출x)'!$E334,0)</f>
        <v>3</v>
      </c>
      <c r="L336" s="114">
        <f>ROUND(Q$5*'[7]급수계통별장래인구(출x)'!$E334,0)</f>
        <v>7</v>
      </c>
      <c r="M336" s="114">
        <f>ROUND(R$5*'[7]급수계통별장래인구(출x)'!$E334,0)</f>
        <v>7</v>
      </c>
      <c r="N336" s="114">
        <f>ROUND(S$5*'[7]급수계통별장래인구(출x)'!$E334,0)</f>
        <v>7</v>
      </c>
      <c r="O336" s="114">
        <f>IF(ISERROR((VLOOKUP($D336,'2.사회적인구 행정구역별 집계'!$C$6:$M$73,7,FALSE)-VLOOKUP($D336,'2.사회적인구 행정구역별 집계'!$C$6:$M$73,2,FALSE))),0,(VLOOKUP($D336,'2.사회적인구 행정구역별 집계'!$C$6:$M$73,7,FALSE)-VLOOKUP($D336,'2.사회적인구 행정구역별 집계'!$C$6:$M$73,2,FALSE)))</f>
        <v>0</v>
      </c>
      <c r="P336" s="114">
        <f>IF(ISERROR(VLOOKUP($D336,'2.사회적인구 행정구역별 집계'!$C$6:$M$73,2,FALSE)),0,(VLOOKUP($D336,'2.사회적인구 행정구역별 집계'!$C$6:$M$73,8,FALSE)-VLOOKUP($D336,'2.사회적인구 행정구역별 집계'!$C$6:$M$73,3,FALSE)))</f>
        <v>0</v>
      </c>
      <c r="Q336" s="114">
        <f>IF(ISERROR(VLOOKUP($D336,'2.사회적인구 행정구역별 집계'!$C$6:$M$73,2,FALSE)),0,(VLOOKUP($D336,'2.사회적인구 행정구역별 집계'!$C$6:$M$73,9,FALSE)-VLOOKUP($D336,'2.사회적인구 행정구역별 집계'!$C$6:$M$73,4,FALSE)))</f>
        <v>0</v>
      </c>
      <c r="R336" s="114">
        <f>IF(ISERROR(VLOOKUP($D336,'2.사회적인구 행정구역별 집계'!$C$6:$M$73,2,FALSE)),0,(VLOOKUP($D336,'2.사회적인구 행정구역별 집계'!$C$6:$M$73,10,FALSE)-VLOOKUP($D336,'2.사회적인구 행정구역별 집계'!$C$6:$M$73,5,FALSE)))</f>
        <v>0</v>
      </c>
      <c r="S336" s="114">
        <f>IF(ISERROR(VLOOKUP($D336,'2.사회적인구 행정구역별 집계'!$C$6:$M$73,2,FALSE)),0,(VLOOKUP($D336,'2.사회적인구 행정구역별 집계'!$C$6:$M$73,11,FALSE)-VLOOKUP($D336,'2.사회적인구 행정구역별 집계'!$C$6:$M$73,6,FALSE)))</f>
        <v>0</v>
      </c>
      <c r="T336" s="160">
        <f t="shared" si="46"/>
        <v>130</v>
      </c>
      <c r="U336" s="160">
        <f t="shared" si="47"/>
        <v>129</v>
      </c>
      <c r="V336" s="160">
        <f t="shared" si="48"/>
        <v>127</v>
      </c>
      <c r="W336" s="160">
        <f t="shared" si="49"/>
        <v>130</v>
      </c>
      <c r="X336" s="160">
        <f t="shared" si="50"/>
        <v>133</v>
      </c>
    </row>
    <row r="337" spans="1:24" ht="15.95" customHeight="1">
      <c r="A337" s="279"/>
      <c r="B337" s="277"/>
      <c r="C337" s="103" t="s">
        <v>1174</v>
      </c>
      <c r="D337" s="105" t="s">
        <v>421</v>
      </c>
      <c r="E337" s="160">
        <f>VLOOKUP($D337,'[7]급수계통별장래인구(출x)'!$C$5:$I$491,2,FALSE)</f>
        <v>70</v>
      </c>
      <c r="F337" s="160">
        <f>VLOOKUP($D337,'[7]급수계통별장래인구(출x)'!$C$5:$I$491,4,FALSE)</f>
        <v>71</v>
      </c>
      <c r="G337" s="160">
        <f>VLOOKUP($D337,'[7]급수계통별장래인구(출x)'!$C$5:$I$491,5,FALSE)</f>
        <v>72</v>
      </c>
      <c r="H337" s="160">
        <f>VLOOKUP($D337,'[7]급수계통별장래인구(출x)'!$C$5:$I$491,6,FALSE)</f>
        <v>74</v>
      </c>
      <c r="I337" s="160">
        <f>VLOOKUP($D337,'[7]급수계통별장래인구(출x)'!$C$5:$I$491,7,FALSE)</f>
        <v>75</v>
      </c>
      <c r="J337" s="114">
        <f>ROUND(O$5*'[7]급수계통별장래인구(출x)'!$E335,0)</f>
        <v>0</v>
      </c>
      <c r="K337" s="114">
        <f>ROUND(P$5*'[7]급수계통별장래인구(출x)'!$E335,0)</f>
        <v>2</v>
      </c>
      <c r="L337" s="114">
        <f>ROUND(Q$5*'[7]급수계통별장래인구(출x)'!$E335,0)</f>
        <v>4</v>
      </c>
      <c r="M337" s="114">
        <f>ROUND(R$5*'[7]급수계통별장래인구(출x)'!$E335,0)</f>
        <v>4</v>
      </c>
      <c r="N337" s="114">
        <f>ROUND(S$5*'[7]급수계통별장래인구(출x)'!$E335,0)</f>
        <v>4</v>
      </c>
      <c r="O337" s="114">
        <f>IF(ISERROR((VLOOKUP($D337,'2.사회적인구 행정구역별 집계'!$C$6:$M$73,7,FALSE)-VLOOKUP($D337,'2.사회적인구 행정구역별 집계'!$C$6:$M$73,2,FALSE))),0,(VLOOKUP($D337,'2.사회적인구 행정구역별 집계'!$C$6:$M$73,7,FALSE)-VLOOKUP($D337,'2.사회적인구 행정구역별 집계'!$C$6:$M$73,2,FALSE)))</f>
        <v>0</v>
      </c>
      <c r="P337" s="114">
        <f>IF(ISERROR(VLOOKUP($D337,'2.사회적인구 행정구역별 집계'!$C$6:$M$73,2,FALSE)),0,(VLOOKUP($D337,'2.사회적인구 행정구역별 집계'!$C$6:$M$73,8,FALSE)-VLOOKUP($D337,'2.사회적인구 행정구역별 집계'!$C$6:$M$73,3,FALSE)))</f>
        <v>0</v>
      </c>
      <c r="Q337" s="114">
        <f>IF(ISERROR(VLOOKUP($D337,'2.사회적인구 행정구역별 집계'!$C$6:$M$73,2,FALSE)),0,(VLOOKUP($D337,'2.사회적인구 행정구역별 집계'!$C$6:$M$73,9,FALSE)-VLOOKUP($D337,'2.사회적인구 행정구역별 집계'!$C$6:$M$73,4,FALSE)))</f>
        <v>0</v>
      </c>
      <c r="R337" s="114">
        <f>IF(ISERROR(VLOOKUP($D337,'2.사회적인구 행정구역별 집계'!$C$6:$M$73,2,FALSE)),0,(VLOOKUP($D337,'2.사회적인구 행정구역별 집계'!$C$6:$M$73,10,FALSE)-VLOOKUP($D337,'2.사회적인구 행정구역별 집계'!$C$6:$M$73,5,FALSE)))</f>
        <v>0</v>
      </c>
      <c r="S337" s="114">
        <f>IF(ISERROR(VLOOKUP($D337,'2.사회적인구 행정구역별 집계'!$C$6:$M$73,2,FALSE)),0,(VLOOKUP($D337,'2.사회적인구 행정구역별 집계'!$C$6:$M$73,11,FALSE)-VLOOKUP($D337,'2.사회적인구 행정구역별 집계'!$C$6:$M$73,6,FALSE)))</f>
        <v>0</v>
      </c>
      <c r="T337" s="160">
        <f t="shared" si="46"/>
        <v>70</v>
      </c>
      <c r="U337" s="160">
        <f t="shared" si="47"/>
        <v>69</v>
      </c>
      <c r="V337" s="160">
        <f t="shared" si="48"/>
        <v>68</v>
      </c>
      <c r="W337" s="160">
        <f t="shared" si="49"/>
        <v>70</v>
      </c>
      <c r="X337" s="160">
        <f t="shared" si="50"/>
        <v>71</v>
      </c>
    </row>
    <row r="338" spans="1:24" ht="15.95" customHeight="1">
      <c r="A338" s="279"/>
      <c r="B338" s="277"/>
      <c r="C338" s="103" t="s">
        <v>1175</v>
      </c>
      <c r="D338" s="105" t="s">
        <v>422</v>
      </c>
      <c r="E338" s="160">
        <f>VLOOKUP($D338,'[7]급수계통별장래인구(출x)'!$C$5:$I$491,2,FALSE)</f>
        <v>134</v>
      </c>
      <c r="F338" s="160">
        <f>VLOOKUP($D338,'[7]급수계통별장래인구(출x)'!$C$5:$I$491,4,FALSE)</f>
        <v>136</v>
      </c>
      <c r="G338" s="160">
        <f>VLOOKUP($D338,'[7]급수계통별장래인구(출x)'!$C$5:$I$491,5,FALSE)</f>
        <v>138</v>
      </c>
      <c r="H338" s="160">
        <f>VLOOKUP($D338,'[7]급수계통별장래인구(출x)'!$C$5:$I$491,6,FALSE)</f>
        <v>142</v>
      </c>
      <c r="I338" s="160">
        <f>VLOOKUP($D338,'[7]급수계통별장래인구(출x)'!$C$5:$I$491,7,FALSE)</f>
        <v>144</v>
      </c>
      <c r="J338" s="114">
        <f>ROUND(O$5*'[7]급수계통별장래인구(출x)'!$E336,0)</f>
        <v>0</v>
      </c>
      <c r="K338" s="114">
        <f>ROUND(P$5*'[7]급수계통별장래인구(출x)'!$E336,0)</f>
        <v>3</v>
      </c>
      <c r="L338" s="114">
        <f>ROUND(Q$5*'[7]급수계통별장래인구(출x)'!$E336,0)</f>
        <v>8</v>
      </c>
      <c r="M338" s="114">
        <f>ROUND(R$5*'[7]급수계통별장래인구(출x)'!$E336,0)</f>
        <v>8</v>
      </c>
      <c r="N338" s="114">
        <f>ROUND(S$5*'[7]급수계통별장래인구(출x)'!$E336,0)</f>
        <v>8</v>
      </c>
      <c r="O338" s="114">
        <f>IF(ISERROR((VLOOKUP($D338,'2.사회적인구 행정구역별 집계'!$C$6:$M$73,7,FALSE)-VLOOKUP($D338,'2.사회적인구 행정구역별 집계'!$C$6:$M$73,2,FALSE))),0,(VLOOKUP($D338,'2.사회적인구 행정구역별 집계'!$C$6:$M$73,7,FALSE)-VLOOKUP($D338,'2.사회적인구 행정구역별 집계'!$C$6:$M$73,2,FALSE)))</f>
        <v>0</v>
      </c>
      <c r="P338" s="114">
        <f>IF(ISERROR(VLOOKUP($D338,'2.사회적인구 행정구역별 집계'!$C$6:$M$73,2,FALSE)),0,(VLOOKUP($D338,'2.사회적인구 행정구역별 집계'!$C$6:$M$73,8,FALSE)-VLOOKUP($D338,'2.사회적인구 행정구역별 집계'!$C$6:$M$73,3,FALSE)))</f>
        <v>0</v>
      </c>
      <c r="Q338" s="114">
        <f>IF(ISERROR(VLOOKUP($D338,'2.사회적인구 행정구역별 집계'!$C$6:$M$73,2,FALSE)),0,(VLOOKUP($D338,'2.사회적인구 행정구역별 집계'!$C$6:$M$73,9,FALSE)-VLOOKUP($D338,'2.사회적인구 행정구역별 집계'!$C$6:$M$73,4,FALSE)))</f>
        <v>0</v>
      </c>
      <c r="R338" s="114">
        <f>IF(ISERROR(VLOOKUP($D338,'2.사회적인구 행정구역별 집계'!$C$6:$M$73,2,FALSE)),0,(VLOOKUP($D338,'2.사회적인구 행정구역별 집계'!$C$6:$M$73,10,FALSE)-VLOOKUP($D338,'2.사회적인구 행정구역별 집계'!$C$6:$M$73,5,FALSE)))</f>
        <v>0</v>
      </c>
      <c r="S338" s="114">
        <f>IF(ISERROR(VLOOKUP($D338,'2.사회적인구 행정구역별 집계'!$C$6:$M$73,2,FALSE)),0,(VLOOKUP($D338,'2.사회적인구 행정구역별 집계'!$C$6:$M$73,11,FALSE)-VLOOKUP($D338,'2.사회적인구 행정구역별 집계'!$C$6:$M$73,6,FALSE)))</f>
        <v>0</v>
      </c>
      <c r="T338" s="160">
        <f t="shared" si="46"/>
        <v>134</v>
      </c>
      <c r="U338" s="160">
        <f t="shared" si="47"/>
        <v>133</v>
      </c>
      <c r="V338" s="160">
        <f t="shared" si="48"/>
        <v>130</v>
      </c>
      <c r="W338" s="160">
        <f t="shared" si="49"/>
        <v>134</v>
      </c>
      <c r="X338" s="160">
        <f t="shared" si="50"/>
        <v>136</v>
      </c>
    </row>
    <row r="339" spans="1:24" ht="15.95" customHeight="1">
      <c r="A339" s="279"/>
      <c r="B339" s="277"/>
      <c r="C339" s="103" t="s">
        <v>1147</v>
      </c>
      <c r="D339" s="107" t="s">
        <v>1243</v>
      </c>
      <c r="E339" s="160">
        <f>VLOOKUP($D339,'[7]급수계통별장래인구(출x)'!$C$5:$I$491,2,FALSE)</f>
        <v>56</v>
      </c>
      <c r="F339" s="160">
        <f>VLOOKUP($D339,'[7]급수계통별장래인구(출x)'!$C$5:$I$491,4,FALSE)</f>
        <v>57</v>
      </c>
      <c r="G339" s="160">
        <f>VLOOKUP($D339,'[7]급수계통별장래인구(출x)'!$C$5:$I$491,5,FALSE)</f>
        <v>58</v>
      </c>
      <c r="H339" s="160">
        <f>VLOOKUP($D339,'[7]급수계통별장래인구(출x)'!$C$5:$I$491,6,FALSE)</f>
        <v>59</v>
      </c>
      <c r="I339" s="160">
        <f>VLOOKUP($D339,'[7]급수계통별장래인구(출x)'!$C$5:$I$491,7,FALSE)</f>
        <v>60</v>
      </c>
      <c r="J339" s="114">
        <f>ROUND(O$5*'[7]급수계통별장래인구(출x)'!$E337,0)</f>
        <v>0</v>
      </c>
      <c r="K339" s="114">
        <f>ROUND(P$5*'[7]급수계통별장래인구(출x)'!$E337,0)</f>
        <v>1</v>
      </c>
      <c r="L339" s="114">
        <f>ROUND(Q$5*'[7]급수계통별장래인구(출x)'!$E337,0)</f>
        <v>3</v>
      </c>
      <c r="M339" s="114">
        <f>ROUND(R$5*'[7]급수계통별장래인구(출x)'!$E337,0)</f>
        <v>3</v>
      </c>
      <c r="N339" s="114">
        <f>ROUND(S$5*'[7]급수계통별장래인구(출x)'!$E337,0)</f>
        <v>3</v>
      </c>
      <c r="O339" s="114">
        <f>IF(ISERROR((VLOOKUP($D339,'2.사회적인구 행정구역별 집계'!$C$6:$M$73,7,FALSE)-VLOOKUP($D339,'2.사회적인구 행정구역별 집계'!$C$6:$M$73,2,FALSE))),0,(VLOOKUP($D339,'2.사회적인구 행정구역별 집계'!$C$6:$M$73,7,FALSE)-VLOOKUP($D339,'2.사회적인구 행정구역별 집계'!$C$6:$M$73,2,FALSE)))</f>
        <v>0</v>
      </c>
      <c r="P339" s="114">
        <f>IF(ISERROR(VLOOKUP($D339,'2.사회적인구 행정구역별 집계'!$C$6:$M$73,2,FALSE)),0,(VLOOKUP($D339,'2.사회적인구 행정구역별 집계'!$C$6:$M$73,8,FALSE)-VLOOKUP($D339,'2.사회적인구 행정구역별 집계'!$C$6:$M$73,3,FALSE)))</f>
        <v>0</v>
      </c>
      <c r="Q339" s="114">
        <f>IF(ISERROR(VLOOKUP($D339,'2.사회적인구 행정구역별 집계'!$C$6:$M$73,2,FALSE)),0,(VLOOKUP($D339,'2.사회적인구 행정구역별 집계'!$C$6:$M$73,9,FALSE)-VLOOKUP($D339,'2.사회적인구 행정구역별 집계'!$C$6:$M$73,4,FALSE)))</f>
        <v>0</v>
      </c>
      <c r="R339" s="114">
        <f>IF(ISERROR(VLOOKUP($D339,'2.사회적인구 행정구역별 집계'!$C$6:$M$73,2,FALSE)),0,(VLOOKUP($D339,'2.사회적인구 행정구역별 집계'!$C$6:$M$73,10,FALSE)-VLOOKUP($D339,'2.사회적인구 행정구역별 집계'!$C$6:$M$73,5,FALSE)))</f>
        <v>0</v>
      </c>
      <c r="S339" s="114">
        <f>IF(ISERROR(VLOOKUP($D339,'2.사회적인구 행정구역별 집계'!$C$6:$M$73,2,FALSE)),0,(VLOOKUP($D339,'2.사회적인구 행정구역별 집계'!$C$6:$M$73,11,FALSE)-VLOOKUP($D339,'2.사회적인구 행정구역별 집계'!$C$6:$M$73,6,FALSE)))</f>
        <v>0</v>
      </c>
      <c r="T339" s="160">
        <f t="shared" si="46"/>
        <v>56</v>
      </c>
      <c r="U339" s="160">
        <f t="shared" si="47"/>
        <v>56</v>
      </c>
      <c r="V339" s="160">
        <f t="shared" si="48"/>
        <v>55</v>
      </c>
      <c r="W339" s="160">
        <f t="shared" si="49"/>
        <v>56</v>
      </c>
      <c r="X339" s="160">
        <f t="shared" si="50"/>
        <v>57</v>
      </c>
    </row>
    <row r="340" spans="1:24" ht="15.95" customHeight="1">
      <c r="A340" s="279"/>
      <c r="B340" s="277"/>
      <c r="C340" s="103" t="s">
        <v>1147</v>
      </c>
      <c r="D340" s="107" t="s">
        <v>1244</v>
      </c>
      <c r="E340" s="160">
        <f>VLOOKUP($D340,'[7]급수계통별장래인구(출x)'!$C$5:$I$491,2,FALSE)</f>
        <v>106</v>
      </c>
      <c r="F340" s="160">
        <f>VLOOKUP($D340,'[7]급수계통별장래인구(출x)'!$C$5:$I$491,4,FALSE)</f>
        <v>107</v>
      </c>
      <c r="G340" s="160">
        <f>VLOOKUP($D340,'[7]급수계통별장래인구(출x)'!$C$5:$I$491,5,FALSE)</f>
        <v>109</v>
      </c>
      <c r="H340" s="160">
        <f>VLOOKUP($D340,'[7]급수계통별장래인구(출x)'!$C$5:$I$491,6,FALSE)</f>
        <v>112</v>
      </c>
      <c r="I340" s="160">
        <f>VLOOKUP($D340,'[7]급수계통별장래인구(출x)'!$C$5:$I$491,7,FALSE)</f>
        <v>114</v>
      </c>
      <c r="J340" s="114">
        <f>ROUND(O$5*'[7]급수계통별장래인구(출x)'!$E338,0)</f>
        <v>0</v>
      </c>
      <c r="K340" s="114">
        <f>ROUND(P$5*'[7]급수계통별장래인구(출x)'!$E338,0)</f>
        <v>3</v>
      </c>
      <c r="L340" s="114">
        <f>ROUND(Q$5*'[7]급수계통별장래인구(출x)'!$E338,0)</f>
        <v>6</v>
      </c>
      <c r="M340" s="114">
        <f>ROUND(R$5*'[7]급수계통별장래인구(출x)'!$E338,0)</f>
        <v>6</v>
      </c>
      <c r="N340" s="114">
        <f>ROUND(S$5*'[7]급수계통별장래인구(출x)'!$E338,0)</f>
        <v>6</v>
      </c>
      <c r="O340" s="114">
        <f>IF(ISERROR((VLOOKUP($D340,'2.사회적인구 행정구역별 집계'!$C$6:$M$73,7,FALSE)-VLOOKUP($D340,'2.사회적인구 행정구역별 집계'!$C$6:$M$73,2,FALSE))),0,(VLOOKUP($D340,'2.사회적인구 행정구역별 집계'!$C$6:$M$73,7,FALSE)-VLOOKUP($D340,'2.사회적인구 행정구역별 집계'!$C$6:$M$73,2,FALSE)))</f>
        <v>0</v>
      </c>
      <c r="P340" s="114">
        <f>IF(ISERROR(VLOOKUP($D340,'2.사회적인구 행정구역별 집계'!$C$6:$M$73,2,FALSE)),0,(VLOOKUP($D340,'2.사회적인구 행정구역별 집계'!$C$6:$M$73,8,FALSE)-VLOOKUP($D340,'2.사회적인구 행정구역별 집계'!$C$6:$M$73,3,FALSE)))</f>
        <v>0</v>
      </c>
      <c r="Q340" s="114">
        <f>IF(ISERROR(VLOOKUP($D340,'2.사회적인구 행정구역별 집계'!$C$6:$M$73,2,FALSE)),0,(VLOOKUP($D340,'2.사회적인구 행정구역별 집계'!$C$6:$M$73,9,FALSE)-VLOOKUP($D340,'2.사회적인구 행정구역별 집계'!$C$6:$M$73,4,FALSE)))</f>
        <v>0</v>
      </c>
      <c r="R340" s="114">
        <f>IF(ISERROR(VLOOKUP($D340,'2.사회적인구 행정구역별 집계'!$C$6:$M$73,2,FALSE)),0,(VLOOKUP($D340,'2.사회적인구 행정구역별 집계'!$C$6:$M$73,10,FALSE)-VLOOKUP($D340,'2.사회적인구 행정구역별 집계'!$C$6:$M$73,5,FALSE)))</f>
        <v>0</v>
      </c>
      <c r="S340" s="114">
        <f>IF(ISERROR(VLOOKUP($D340,'2.사회적인구 행정구역별 집계'!$C$6:$M$73,2,FALSE)),0,(VLOOKUP($D340,'2.사회적인구 행정구역별 집계'!$C$6:$M$73,11,FALSE)-VLOOKUP($D340,'2.사회적인구 행정구역별 집계'!$C$6:$M$73,6,FALSE)))</f>
        <v>0</v>
      </c>
      <c r="T340" s="160">
        <f t="shared" si="46"/>
        <v>106</v>
      </c>
      <c r="U340" s="160">
        <f t="shared" si="47"/>
        <v>104</v>
      </c>
      <c r="V340" s="160">
        <f t="shared" si="48"/>
        <v>103</v>
      </c>
      <c r="W340" s="160">
        <f t="shared" si="49"/>
        <v>106</v>
      </c>
      <c r="X340" s="160">
        <f t="shared" si="50"/>
        <v>108</v>
      </c>
    </row>
    <row r="341" spans="1:24" ht="15.95" customHeight="1">
      <c r="A341" s="279"/>
      <c r="B341" s="277"/>
      <c r="C341" s="103" t="s">
        <v>1147</v>
      </c>
      <c r="D341" s="107" t="s">
        <v>1245</v>
      </c>
      <c r="E341" s="160">
        <f>VLOOKUP($D341,'[7]급수계통별장래인구(출x)'!$C$5:$I$491,2,FALSE)</f>
        <v>114</v>
      </c>
      <c r="F341" s="160">
        <f>VLOOKUP($D341,'[7]급수계통별장래인구(출x)'!$C$5:$I$491,4,FALSE)</f>
        <v>115</v>
      </c>
      <c r="G341" s="160">
        <f>VLOOKUP($D341,'[7]급수계통별장래인구(출x)'!$C$5:$I$491,5,FALSE)</f>
        <v>118</v>
      </c>
      <c r="H341" s="160">
        <f>VLOOKUP($D341,'[7]급수계통별장래인구(출x)'!$C$5:$I$491,6,FALSE)</f>
        <v>120</v>
      </c>
      <c r="I341" s="160">
        <f>VLOOKUP($D341,'[7]급수계통별장래인구(출x)'!$C$5:$I$491,7,FALSE)</f>
        <v>122</v>
      </c>
      <c r="J341" s="114">
        <f>ROUND(O$5*'[7]급수계통별장래인구(출x)'!$E339,0)</f>
        <v>0</v>
      </c>
      <c r="K341" s="114">
        <f>ROUND(P$5*'[7]급수계통별장래인구(출x)'!$E339,0)</f>
        <v>3</v>
      </c>
      <c r="L341" s="114">
        <f>ROUND(Q$5*'[7]급수계통별장래인구(출x)'!$E339,0)</f>
        <v>7</v>
      </c>
      <c r="M341" s="114">
        <f>ROUND(R$5*'[7]급수계통별장래인구(출x)'!$E339,0)</f>
        <v>7</v>
      </c>
      <c r="N341" s="114">
        <f>ROUND(S$5*'[7]급수계통별장래인구(출x)'!$E339,0)</f>
        <v>7</v>
      </c>
      <c r="O341" s="114">
        <f>IF(ISERROR((VLOOKUP($D341,'2.사회적인구 행정구역별 집계'!$C$6:$M$73,7,FALSE)-VLOOKUP($D341,'2.사회적인구 행정구역별 집계'!$C$6:$M$73,2,FALSE))),0,(VLOOKUP($D341,'2.사회적인구 행정구역별 집계'!$C$6:$M$73,7,FALSE)-VLOOKUP($D341,'2.사회적인구 행정구역별 집계'!$C$6:$M$73,2,FALSE)))</f>
        <v>0</v>
      </c>
      <c r="P341" s="114">
        <f>IF(ISERROR(VLOOKUP($D341,'2.사회적인구 행정구역별 집계'!$C$6:$M$73,2,FALSE)),0,(VLOOKUP($D341,'2.사회적인구 행정구역별 집계'!$C$6:$M$73,8,FALSE)-VLOOKUP($D341,'2.사회적인구 행정구역별 집계'!$C$6:$M$73,3,FALSE)))</f>
        <v>0</v>
      </c>
      <c r="Q341" s="114">
        <f>IF(ISERROR(VLOOKUP($D341,'2.사회적인구 행정구역별 집계'!$C$6:$M$73,2,FALSE)),0,(VLOOKUP($D341,'2.사회적인구 행정구역별 집계'!$C$6:$M$73,9,FALSE)-VLOOKUP($D341,'2.사회적인구 행정구역별 집계'!$C$6:$M$73,4,FALSE)))</f>
        <v>0</v>
      </c>
      <c r="R341" s="114">
        <f>IF(ISERROR(VLOOKUP($D341,'2.사회적인구 행정구역별 집계'!$C$6:$M$73,2,FALSE)),0,(VLOOKUP($D341,'2.사회적인구 행정구역별 집계'!$C$6:$M$73,10,FALSE)-VLOOKUP($D341,'2.사회적인구 행정구역별 집계'!$C$6:$M$73,5,FALSE)))</f>
        <v>0</v>
      </c>
      <c r="S341" s="114">
        <f>IF(ISERROR(VLOOKUP($D341,'2.사회적인구 행정구역별 집계'!$C$6:$M$73,2,FALSE)),0,(VLOOKUP($D341,'2.사회적인구 행정구역별 집계'!$C$6:$M$73,11,FALSE)-VLOOKUP($D341,'2.사회적인구 행정구역별 집계'!$C$6:$M$73,6,FALSE)))</f>
        <v>0</v>
      </c>
      <c r="T341" s="160">
        <f t="shared" si="46"/>
        <v>114</v>
      </c>
      <c r="U341" s="160">
        <f t="shared" si="47"/>
        <v>112</v>
      </c>
      <c r="V341" s="160">
        <f t="shared" si="48"/>
        <v>111</v>
      </c>
      <c r="W341" s="160">
        <f t="shared" si="49"/>
        <v>113</v>
      </c>
      <c r="X341" s="160">
        <f t="shared" si="50"/>
        <v>115</v>
      </c>
    </row>
    <row r="342" spans="1:24" ht="15.95" customHeight="1">
      <c r="A342" s="279"/>
      <c r="B342" s="277"/>
      <c r="C342" s="103" t="s">
        <v>1176</v>
      </c>
      <c r="D342" s="105" t="s">
        <v>424</v>
      </c>
      <c r="E342" s="160">
        <f>VLOOKUP($D342,'[7]급수계통별장래인구(출x)'!$C$5:$I$491,2,FALSE)</f>
        <v>88</v>
      </c>
      <c r="F342" s="160">
        <f>VLOOKUP($D342,'[7]급수계통별장래인구(출x)'!$C$5:$I$491,4,FALSE)</f>
        <v>89</v>
      </c>
      <c r="G342" s="160">
        <f>VLOOKUP($D342,'[7]급수계통별장래인구(출x)'!$C$5:$I$491,5,FALSE)</f>
        <v>91</v>
      </c>
      <c r="H342" s="160">
        <f>VLOOKUP($D342,'[7]급수계통별장래인구(출x)'!$C$5:$I$491,6,FALSE)</f>
        <v>93</v>
      </c>
      <c r="I342" s="160">
        <f>VLOOKUP($D342,'[7]급수계통별장래인구(출x)'!$C$5:$I$491,7,FALSE)</f>
        <v>95</v>
      </c>
      <c r="J342" s="114">
        <f>ROUND(O$5*'[7]급수계통별장래인구(출x)'!$E340,0)</f>
        <v>0</v>
      </c>
      <c r="K342" s="114">
        <f>ROUND(P$5*'[7]급수계통별장래인구(출x)'!$E340,0)</f>
        <v>2</v>
      </c>
      <c r="L342" s="114">
        <f>ROUND(Q$5*'[7]급수계통별장래인구(출x)'!$E340,0)</f>
        <v>5</v>
      </c>
      <c r="M342" s="114">
        <f>ROUND(R$5*'[7]급수계통별장래인구(출x)'!$E340,0)</f>
        <v>5</v>
      </c>
      <c r="N342" s="114">
        <f>ROUND(S$5*'[7]급수계통별장래인구(출x)'!$E340,0)</f>
        <v>5</v>
      </c>
      <c r="O342" s="114">
        <f>IF(ISERROR((VLOOKUP($D342,'2.사회적인구 행정구역별 집계'!$C$6:$M$73,7,FALSE)-VLOOKUP($D342,'2.사회적인구 행정구역별 집계'!$C$6:$M$73,2,FALSE))),0,(VLOOKUP($D342,'2.사회적인구 행정구역별 집계'!$C$6:$M$73,7,FALSE)-VLOOKUP($D342,'2.사회적인구 행정구역별 집계'!$C$6:$M$73,2,FALSE)))</f>
        <v>0</v>
      </c>
      <c r="P342" s="114">
        <f>IF(ISERROR(VLOOKUP($D342,'2.사회적인구 행정구역별 집계'!$C$6:$M$73,2,FALSE)),0,(VLOOKUP($D342,'2.사회적인구 행정구역별 집계'!$C$6:$M$73,8,FALSE)-VLOOKUP($D342,'2.사회적인구 행정구역별 집계'!$C$6:$M$73,3,FALSE)))</f>
        <v>0</v>
      </c>
      <c r="Q342" s="114">
        <f>IF(ISERROR(VLOOKUP($D342,'2.사회적인구 행정구역별 집계'!$C$6:$M$73,2,FALSE)),0,(VLOOKUP($D342,'2.사회적인구 행정구역별 집계'!$C$6:$M$73,9,FALSE)-VLOOKUP($D342,'2.사회적인구 행정구역별 집계'!$C$6:$M$73,4,FALSE)))</f>
        <v>0</v>
      </c>
      <c r="R342" s="114">
        <f>IF(ISERROR(VLOOKUP($D342,'2.사회적인구 행정구역별 집계'!$C$6:$M$73,2,FALSE)),0,(VLOOKUP($D342,'2.사회적인구 행정구역별 집계'!$C$6:$M$73,10,FALSE)-VLOOKUP($D342,'2.사회적인구 행정구역별 집계'!$C$6:$M$73,5,FALSE)))</f>
        <v>0</v>
      </c>
      <c r="S342" s="114">
        <f>IF(ISERROR(VLOOKUP($D342,'2.사회적인구 행정구역별 집계'!$C$6:$M$73,2,FALSE)),0,(VLOOKUP($D342,'2.사회적인구 행정구역별 집계'!$C$6:$M$73,11,FALSE)-VLOOKUP($D342,'2.사회적인구 행정구역별 집계'!$C$6:$M$73,6,FALSE)))</f>
        <v>0</v>
      </c>
      <c r="T342" s="160">
        <f t="shared" si="46"/>
        <v>88</v>
      </c>
      <c r="U342" s="160">
        <f t="shared" si="47"/>
        <v>87</v>
      </c>
      <c r="V342" s="160">
        <f t="shared" si="48"/>
        <v>86</v>
      </c>
      <c r="W342" s="160">
        <f t="shared" si="49"/>
        <v>88</v>
      </c>
      <c r="X342" s="160">
        <f t="shared" si="50"/>
        <v>90</v>
      </c>
    </row>
    <row r="343" spans="1:24" ht="15.95" customHeight="1">
      <c r="A343" s="279"/>
      <c r="B343" s="277"/>
      <c r="C343" s="103" t="s">
        <v>1176</v>
      </c>
      <c r="D343" s="105" t="s">
        <v>425</v>
      </c>
      <c r="E343" s="160">
        <f>VLOOKUP($D343,'[7]급수계통별장래인구(출x)'!$C$5:$I$491,2,FALSE)</f>
        <v>133</v>
      </c>
      <c r="F343" s="160">
        <f>VLOOKUP($D343,'[7]급수계통별장래인구(출x)'!$C$5:$I$491,4,FALSE)</f>
        <v>135</v>
      </c>
      <c r="G343" s="160">
        <f>VLOOKUP($D343,'[7]급수계통별장래인구(출x)'!$C$5:$I$491,5,FALSE)</f>
        <v>137</v>
      </c>
      <c r="H343" s="160">
        <f>VLOOKUP($D343,'[7]급수계통별장래인구(출x)'!$C$5:$I$491,6,FALSE)</f>
        <v>140</v>
      </c>
      <c r="I343" s="160">
        <f>VLOOKUP($D343,'[7]급수계통별장래인구(출x)'!$C$5:$I$491,7,FALSE)</f>
        <v>143</v>
      </c>
      <c r="J343" s="114">
        <f>ROUND(O$5*'[7]급수계통별장래인구(출x)'!$E341,0)</f>
        <v>0</v>
      </c>
      <c r="K343" s="114">
        <f>ROUND(P$5*'[7]급수계통별장래인구(출x)'!$E341,0)</f>
        <v>3</v>
      </c>
      <c r="L343" s="114">
        <f>ROUND(Q$5*'[7]급수계통별장래인구(출x)'!$E341,0)</f>
        <v>8</v>
      </c>
      <c r="M343" s="114">
        <f>ROUND(R$5*'[7]급수계통별장래인구(출x)'!$E341,0)</f>
        <v>8</v>
      </c>
      <c r="N343" s="114">
        <f>ROUND(S$5*'[7]급수계통별장래인구(출x)'!$E341,0)</f>
        <v>8</v>
      </c>
      <c r="O343" s="114">
        <f>IF(ISERROR((VLOOKUP($D343,'2.사회적인구 행정구역별 집계'!$C$6:$M$73,7,FALSE)-VLOOKUP($D343,'2.사회적인구 행정구역별 집계'!$C$6:$M$73,2,FALSE))),0,(VLOOKUP($D343,'2.사회적인구 행정구역별 집계'!$C$6:$M$73,7,FALSE)-VLOOKUP($D343,'2.사회적인구 행정구역별 집계'!$C$6:$M$73,2,FALSE)))</f>
        <v>0</v>
      </c>
      <c r="P343" s="114">
        <f>IF(ISERROR(VLOOKUP($D343,'2.사회적인구 행정구역별 집계'!$C$6:$M$73,2,FALSE)),0,(VLOOKUP($D343,'2.사회적인구 행정구역별 집계'!$C$6:$M$73,8,FALSE)-VLOOKUP($D343,'2.사회적인구 행정구역별 집계'!$C$6:$M$73,3,FALSE)))</f>
        <v>0</v>
      </c>
      <c r="Q343" s="114">
        <f>IF(ISERROR(VLOOKUP($D343,'2.사회적인구 행정구역별 집계'!$C$6:$M$73,2,FALSE)),0,(VLOOKUP($D343,'2.사회적인구 행정구역별 집계'!$C$6:$M$73,9,FALSE)-VLOOKUP($D343,'2.사회적인구 행정구역별 집계'!$C$6:$M$73,4,FALSE)))</f>
        <v>0</v>
      </c>
      <c r="R343" s="114">
        <f>IF(ISERROR(VLOOKUP($D343,'2.사회적인구 행정구역별 집계'!$C$6:$M$73,2,FALSE)),0,(VLOOKUP($D343,'2.사회적인구 행정구역별 집계'!$C$6:$M$73,10,FALSE)-VLOOKUP($D343,'2.사회적인구 행정구역별 집계'!$C$6:$M$73,5,FALSE)))</f>
        <v>0</v>
      </c>
      <c r="S343" s="114">
        <f>IF(ISERROR(VLOOKUP($D343,'2.사회적인구 행정구역별 집계'!$C$6:$M$73,2,FALSE)),0,(VLOOKUP($D343,'2.사회적인구 행정구역별 집계'!$C$6:$M$73,11,FALSE)-VLOOKUP($D343,'2.사회적인구 행정구역별 집계'!$C$6:$M$73,6,FALSE)))</f>
        <v>0</v>
      </c>
      <c r="T343" s="160">
        <f t="shared" si="46"/>
        <v>133</v>
      </c>
      <c r="U343" s="160">
        <f t="shared" si="47"/>
        <v>132</v>
      </c>
      <c r="V343" s="160">
        <f t="shared" si="48"/>
        <v>129</v>
      </c>
      <c r="W343" s="160">
        <f t="shared" si="49"/>
        <v>132</v>
      </c>
      <c r="X343" s="160">
        <f t="shared" si="50"/>
        <v>135</v>
      </c>
    </row>
    <row r="344" spans="1:24" ht="15.95" customHeight="1">
      <c r="A344" s="279"/>
      <c r="B344" s="277" t="s">
        <v>792</v>
      </c>
      <c r="C344" s="103" t="s">
        <v>1177</v>
      </c>
      <c r="D344" s="105" t="s">
        <v>330</v>
      </c>
      <c r="E344" s="160">
        <f>VLOOKUP($D344,'[7]급수계통별장래인구(출x)'!$C$5:$I$491,2,FALSE)</f>
        <v>89</v>
      </c>
      <c r="F344" s="160">
        <f>VLOOKUP($D344,'[7]급수계통별장래인구(출x)'!$C$5:$I$491,4,FALSE)</f>
        <v>90</v>
      </c>
      <c r="G344" s="160">
        <f>VLOOKUP($D344,'[7]급수계통별장래인구(출x)'!$C$5:$I$491,5,FALSE)</f>
        <v>92</v>
      </c>
      <c r="H344" s="160">
        <f>VLOOKUP($D344,'[7]급수계통별장래인구(출x)'!$C$5:$I$491,6,FALSE)</f>
        <v>94</v>
      </c>
      <c r="I344" s="160">
        <f>VLOOKUP($D344,'[7]급수계통별장래인구(출x)'!$C$5:$I$491,7,FALSE)</f>
        <v>96</v>
      </c>
      <c r="J344" s="114">
        <f>ROUND(O$5*'[7]급수계통별장래인구(출x)'!$E342,0)</f>
        <v>0</v>
      </c>
      <c r="K344" s="114">
        <f>ROUND(P$5*'[7]급수계통별장래인구(출x)'!$E342,0)</f>
        <v>2</v>
      </c>
      <c r="L344" s="114">
        <f>ROUND(Q$5*'[7]급수계통별장래인구(출x)'!$E342,0)</f>
        <v>5</v>
      </c>
      <c r="M344" s="114">
        <f>ROUND(R$5*'[7]급수계통별장래인구(출x)'!$E342,0)</f>
        <v>5</v>
      </c>
      <c r="N344" s="114">
        <f>ROUND(S$5*'[7]급수계통별장래인구(출x)'!$E342,0)</f>
        <v>5</v>
      </c>
      <c r="O344" s="114">
        <f>IF(ISERROR((VLOOKUP($D344,'2.사회적인구 행정구역별 집계'!$C$6:$M$73,7,FALSE)-VLOOKUP($D344,'2.사회적인구 행정구역별 집계'!$C$6:$M$73,2,FALSE))),0,(VLOOKUP($D344,'2.사회적인구 행정구역별 집계'!$C$6:$M$73,7,FALSE)-VLOOKUP($D344,'2.사회적인구 행정구역별 집계'!$C$6:$M$73,2,FALSE)))</f>
        <v>0</v>
      </c>
      <c r="P344" s="114">
        <f>IF(ISERROR(VLOOKUP($D344,'2.사회적인구 행정구역별 집계'!$C$6:$M$73,2,FALSE)),0,(VLOOKUP($D344,'2.사회적인구 행정구역별 집계'!$C$6:$M$73,8,FALSE)-VLOOKUP($D344,'2.사회적인구 행정구역별 집계'!$C$6:$M$73,3,FALSE)))</f>
        <v>0</v>
      </c>
      <c r="Q344" s="114">
        <f>IF(ISERROR(VLOOKUP($D344,'2.사회적인구 행정구역별 집계'!$C$6:$M$73,2,FALSE)),0,(VLOOKUP($D344,'2.사회적인구 행정구역별 집계'!$C$6:$M$73,9,FALSE)-VLOOKUP($D344,'2.사회적인구 행정구역별 집계'!$C$6:$M$73,4,FALSE)))</f>
        <v>0</v>
      </c>
      <c r="R344" s="114">
        <f>IF(ISERROR(VLOOKUP($D344,'2.사회적인구 행정구역별 집계'!$C$6:$M$73,2,FALSE)),0,(VLOOKUP($D344,'2.사회적인구 행정구역별 집계'!$C$6:$M$73,10,FALSE)-VLOOKUP($D344,'2.사회적인구 행정구역별 집계'!$C$6:$M$73,5,FALSE)))</f>
        <v>0</v>
      </c>
      <c r="S344" s="114">
        <f>IF(ISERROR(VLOOKUP($D344,'2.사회적인구 행정구역별 집계'!$C$6:$M$73,2,FALSE)),0,(VLOOKUP($D344,'2.사회적인구 행정구역별 집계'!$C$6:$M$73,11,FALSE)-VLOOKUP($D344,'2.사회적인구 행정구역별 집계'!$C$6:$M$73,6,FALSE)))</f>
        <v>0</v>
      </c>
      <c r="T344" s="160">
        <f t="shared" si="46"/>
        <v>89</v>
      </c>
      <c r="U344" s="160">
        <f t="shared" si="47"/>
        <v>88</v>
      </c>
      <c r="V344" s="160">
        <f t="shared" si="48"/>
        <v>87</v>
      </c>
      <c r="W344" s="160">
        <f t="shared" si="49"/>
        <v>89</v>
      </c>
      <c r="X344" s="160">
        <f t="shared" si="50"/>
        <v>91</v>
      </c>
    </row>
    <row r="345" spans="1:24" ht="15.95" customHeight="1">
      <c r="A345" s="279"/>
      <c r="B345" s="277"/>
      <c r="C345" s="103" t="s">
        <v>1177</v>
      </c>
      <c r="D345" s="105" t="s">
        <v>331</v>
      </c>
      <c r="E345" s="160">
        <f>VLOOKUP($D345,'[7]급수계통별장래인구(출x)'!$C$5:$I$491,2,FALSE)</f>
        <v>74</v>
      </c>
      <c r="F345" s="160">
        <f>VLOOKUP($D345,'[7]급수계통별장래인구(출x)'!$C$5:$I$491,4,FALSE)</f>
        <v>75</v>
      </c>
      <c r="G345" s="160">
        <f>VLOOKUP($D345,'[7]급수계통별장래인구(출x)'!$C$5:$I$491,5,FALSE)</f>
        <v>76</v>
      </c>
      <c r="H345" s="160">
        <f>VLOOKUP($D345,'[7]급수계통별장래인구(출x)'!$C$5:$I$491,6,FALSE)</f>
        <v>78</v>
      </c>
      <c r="I345" s="160">
        <f>VLOOKUP($D345,'[7]급수계통별장래인구(출x)'!$C$5:$I$491,7,FALSE)</f>
        <v>80</v>
      </c>
      <c r="J345" s="114">
        <f>ROUND(O$5*'[7]급수계통별장래인구(출x)'!$E343,0)</f>
        <v>0</v>
      </c>
      <c r="K345" s="114">
        <f>ROUND(P$5*'[7]급수계통별장래인구(출x)'!$E343,0)</f>
        <v>2</v>
      </c>
      <c r="L345" s="114">
        <f>ROUND(Q$5*'[7]급수계통별장래인구(출x)'!$E343,0)</f>
        <v>4</v>
      </c>
      <c r="M345" s="114">
        <f>ROUND(R$5*'[7]급수계통별장래인구(출x)'!$E343,0)</f>
        <v>4</v>
      </c>
      <c r="N345" s="114">
        <f>ROUND(S$5*'[7]급수계통별장래인구(출x)'!$E343,0)</f>
        <v>4</v>
      </c>
      <c r="O345" s="114">
        <f>IF(ISERROR((VLOOKUP($D345,'2.사회적인구 행정구역별 집계'!$C$6:$M$73,7,FALSE)-VLOOKUP($D345,'2.사회적인구 행정구역별 집계'!$C$6:$M$73,2,FALSE))),0,(VLOOKUP($D345,'2.사회적인구 행정구역별 집계'!$C$6:$M$73,7,FALSE)-VLOOKUP($D345,'2.사회적인구 행정구역별 집계'!$C$6:$M$73,2,FALSE)))</f>
        <v>0</v>
      </c>
      <c r="P345" s="114">
        <f>IF(ISERROR(VLOOKUP($D345,'2.사회적인구 행정구역별 집계'!$C$6:$M$73,2,FALSE)),0,(VLOOKUP($D345,'2.사회적인구 행정구역별 집계'!$C$6:$M$73,8,FALSE)-VLOOKUP($D345,'2.사회적인구 행정구역별 집계'!$C$6:$M$73,3,FALSE)))</f>
        <v>0</v>
      </c>
      <c r="Q345" s="114">
        <f>IF(ISERROR(VLOOKUP($D345,'2.사회적인구 행정구역별 집계'!$C$6:$M$73,2,FALSE)),0,(VLOOKUP($D345,'2.사회적인구 행정구역별 집계'!$C$6:$M$73,9,FALSE)-VLOOKUP($D345,'2.사회적인구 행정구역별 집계'!$C$6:$M$73,4,FALSE)))</f>
        <v>0</v>
      </c>
      <c r="R345" s="114">
        <f>IF(ISERROR(VLOOKUP($D345,'2.사회적인구 행정구역별 집계'!$C$6:$M$73,2,FALSE)),0,(VLOOKUP($D345,'2.사회적인구 행정구역별 집계'!$C$6:$M$73,10,FALSE)-VLOOKUP($D345,'2.사회적인구 행정구역별 집계'!$C$6:$M$73,5,FALSE)))</f>
        <v>0</v>
      </c>
      <c r="S345" s="114">
        <f>IF(ISERROR(VLOOKUP($D345,'2.사회적인구 행정구역별 집계'!$C$6:$M$73,2,FALSE)),0,(VLOOKUP($D345,'2.사회적인구 행정구역별 집계'!$C$6:$M$73,11,FALSE)-VLOOKUP($D345,'2.사회적인구 행정구역별 집계'!$C$6:$M$73,6,FALSE)))</f>
        <v>0</v>
      </c>
      <c r="T345" s="160">
        <f t="shared" si="46"/>
        <v>74</v>
      </c>
      <c r="U345" s="160">
        <f t="shared" si="47"/>
        <v>73</v>
      </c>
      <c r="V345" s="160">
        <f t="shared" si="48"/>
        <v>72</v>
      </c>
      <c r="W345" s="160">
        <f t="shared" si="49"/>
        <v>74</v>
      </c>
      <c r="X345" s="160">
        <f t="shared" si="50"/>
        <v>76</v>
      </c>
    </row>
    <row r="346" spans="1:24" ht="15.95" customHeight="1">
      <c r="A346" s="279"/>
      <c r="B346" s="277"/>
      <c r="C346" s="103" t="s">
        <v>1177</v>
      </c>
      <c r="D346" s="105" t="s">
        <v>332</v>
      </c>
      <c r="E346" s="160">
        <f>VLOOKUP($D346,'[7]급수계통별장래인구(출x)'!$C$5:$I$491,2,FALSE)</f>
        <v>441</v>
      </c>
      <c r="F346" s="160">
        <f>VLOOKUP($D346,'[7]급수계통별장래인구(출x)'!$C$5:$I$491,4,FALSE)</f>
        <v>446</v>
      </c>
      <c r="G346" s="160">
        <f>VLOOKUP($D346,'[7]급수계통별장래인구(출x)'!$C$5:$I$491,5,FALSE)</f>
        <v>455</v>
      </c>
      <c r="H346" s="160">
        <f>VLOOKUP($D346,'[7]급수계통별장래인구(출x)'!$C$5:$I$491,6,FALSE)</f>
        <v>466</v>
      </c>
      <c r="I346" s="160">
        <f>VLOOKUP($D346,'[7]급수계통별장래인구(출x)'!$C$5:$I$491,7,FALSE)</f>
        <v>474</v>
      </c>
      <c r="J346" s="114">
        <f>ROUND(O$5*'[7]급수계통별장래인구(출x)'!$E344,0)</f>
        <v>0</v>
      </c>
      <c r="K346" s="114">
        <f>ROUND(P$5*'[7]급수계통별장래인구(출x)'!$E344,0)</f>
        <v>11</v>
      </c>
      <c r="L346" s="114">
        <f>ROUND(Q$5*'[7]급수계통별장래인구(출x)'!$E344,0)</f>
        <v>25</v>
      </c>
      <c r="M346" s="114">
        <f>ROUND(R$5*'[7]급수계통별장래인구(출x)'!$E344,0)</f>
        <v>25</v>
      </c>
      <c r="N346" s="114">
        <f>ROUND(S$5*'[7]급수계통별장래인구(출x)'!$E344,0)</f>
        <v>25</v>
      </c>
      <c r="O346" s="114">
        <f>IF(ISERROR((VLOOKUP($D346,'2.사회적인구 행정구역별 집계'!$C$6:$M$73,7,FALSE)-VLOOKUP($D346,'2.사회적인구 행정구역별 집계'!$C$6:$M$73,2,FALSE))),0,(VLOOKUP($D346,'2.사회적인구 행정구역별 집계'!$C$6:$M$73,7,FALSE)-VLOOKUP($D346,'2.사회적인구 행정구역별 집계'!$C$6:$M$73,2,FALSE)))</f>
        <v>0</v>
      </c>
      <c r="P346" s="114">
        <f>IF(ISERROR(VLOOKUP($D346,'2.사회적인구 행정구역별 집계'!$C$6:$M$73,2,FALSE)),0,(VLOOKUP($D346,'2.사회적인구 행정구역별 집계'!$C$6:$M$73,8,FALSE)-VLOOKUP($D346,'2.사회적인구 행정구역별 집계'!$C$6:$M$73,3,FALSE)))</f>
        <v>0</v>
      </c>
      <c r="Q346" s="114">
        <f>IF(ISERROR(VLOOKUP($D346,'2.사회적인구 행정구역별 집계'!$C$6:$M$73,2,FALSE)),0,(VLOOKUP($D346,'2.사회적인구 행정구역별 집계'!$C$6:$M$73,9,FALSE)-VLOOKUP($D346,'2.사회적인구 행정구역별 집계'!$C$6:$M$73,4,FALSE)))</f>
        <v>0</v>
      </c>
      <c r="R346" s="114">
        <f>IF(ISERROR(VLOOKUP($D346,'2.사회적인구 행정구역별 집계'!$C$6:$M$73,2,FALSE)),0,(VLOOKUP($D346,'2.사회적인구 행정구역별 집계'!$C$6:$M$73,10,FALSE)-VLOOKUP($D346,'2.사회적인구 행정구역별 집계'!$C$6:$M$73,5,FALSE)))</f>
        <v>0</v>
      </c>
      <c r="S346" s="114">
        <f>IF(ISERROR(VLOOKUP($D346,'2.사회적인구 행정구역별 집계'!$C$6:$M$73,2,FALSE)),0,(VLOOKUP($D346,'2.사회적인구 행정구역별 집계'!$C$6:$M$73,11,FALSE)-VLOOKUP($D346,'2.사회적인구 행정구역별 집계'!$C$6:$M$73,6,FALSE)))</f>
        <v>0</v>
      </c>
      <c r="T346" s="160">
        <f t="shared" si="46"/>
        <v>441</v>
      </c>
      <c r="U346" s="160">
        <f t="shared" si="47"/>
        <v>435</v>
      </c>
      <c r="V346" s="160">
        <f t="shared" si="48"/>
        <v>430</v>
      </c>
      <c r="W346" s="160">
        <f t="shared" si="49"/>
        <v>441</v>
      </c>
      <c r="X346" s="160">
        <f t="shared" si="50"/>
        <v>449</v>
      </c>
    </row>
    <row r="347" spans="1:24" ht="15.95" customHeight="1">
      <c r="A347" s="279"/>
      <c r="B347" s="277"/>
      <c r="C347" s="103" t="s">
        <v>1177</v>
      </c>
      <c r="D347" s="105" t="s">
        <v>333</v>
      </c>
      <c r="E347" s="160">
        <f>VLOOKUP($D347,'[7]급수계통별장래인구(출x)'!$C$5:$I$491,2,FALSE)</f>
        <v>88</v>
      </c>
      <c r="F347" s="160">
        <f>VLOOKUP($D347,'[7]급수계통별장래인구(출x)'!$C$5:$I$491,4,FALSE)</f>
        <v>89</v>
      </c>
      <c r="G347" s="160">
        <f>VLOOKUP($D347,'[7]급수계통별장래인구(출x)'!$C$5:$I$491,5,FALSE)</f>
        <v>91</v>
      </c>
      <c r="H347" s="160">
        <f>VLOOKUP($D347,'[7]급수계통별장래인구(출x)'!$C$5:$I$491,6,FALSE)</f>
        <v>93</v>
      </c>
      <c r="I347" s="160">
        <f>VLOOKUP($D347,'[7]급수계통별장래인구(출x)'!$C$5:$I$491,7,FALSE)</f>
        <v>95</v>
      </c>
      <c r="J347" s="114">
        <f>ROUND(O$5*'[7]급수계통별장래인구(출x)'!$E345,0)</f>
        <v>0</v>
      </c>
      <c r="K347" s="114">
        <f>ROUND(P$5*'[7]급수계통별장래인구(출x)'!$E345,0)</f>
        <v>2</v>
      </c>
      <c r="L347" s="114">
        <f>ROUND(Q$5*'[7]급수계통별장래인구(출x)'!$E345,0)</f>
        <v>5</v>
      </c>
      <c r="M347" s="114">
        <f>ROUND(R$5*'[7]급수계통별장래인구(출x)'!$E345,0)</f>
        <v>5</v>
      </c>
      <c r="N347" s="114">
        <f>ROUND(S$5*'[7]급수계통별장래인구(출x)'!$E345,0)</f>
        <v>5</v>
      </c>
      <c r="O347" s="114">
        <f>IF(ISERROR((VLOOKUP($D347,'2.사회적인구 행정구역별 집계'!$C$6:$M$73,7,FALSE)-VLOOKUP($D347,'2.사회적인구 행정구역별 집계'!$C$6:$M$73,2,FALSE))),0,(VLOOKUP($D347,'2.사회적인구 행정구역별 집계'!$C$6:$M$73,7,FALSE)-VLOOKUP($D347,'2.사회적인구 행정구역별 집계'!$C$6:$M$73,2,FALSE)))</f>
        <v>0</v>
      </c>
      <c r="P347" s="114">
        <f>IF(ISERROR(VLOOKUP($D347,'2.사회적인구 행정구역별 집계'!$C$6:$M$73,2,FALSE)),0,(VLOOKUP($D347,'2.사회적인구 행정구역별 집계'!$C$6:$M$73,8,FALSE)-VLOOKUP($D347,'2.사회적인구 행정구역별 집계'!$C$6:$M$73,3,FALSE)))</f>
        <v>0</v>
      </c>
      <c r="Q347" s="114">
        <f>IF(ISERROR(VLOOKUP($D347,'2.사회적인구 행정구역별 집계'!$C$6:$M$73,2,FALSE)),0,(VLOOKUP($D347,'2.사회적인구 행정구역별 집계'!$C$6:$M$73,9,FALSE)-VLOOKUP($D347,'2.사회적인구 행정구역별 집계'!$C$6:$M$73,4,FALSE)))</f>
        <v>0</v>
      </c>
      <c r="R347" s="114">
        <f>IF(ISERROR(VLOOKUP($D347,'2.사회적인구 행정구역별 집계'!$C$6:$M$73,2,FALSE)),0,(VLOOKUP($D347,'2.사회적인구 행정구역별 집계'!$C$6:$M$73,10,FALSE)-VLOOKUP($D347,'2.사회적인구 행정구역별 집계'!$C$6:$M$73,5,FALSE)))</f>
        <v>0</v>
      </c>
      <c r="S347" s="114">
        <f>IF(ISERROR(VLOOKUP($D347,'2.사회적인구 행정구역별 집계'!$C$6:$M$73,2,FALSE)),0,(VLOOKUP($D347,'2.사회적인구 행정구역별 집계'!$C$6:$M$73,11,FALSE)-VLOOKUP($D347,'2.사회적인구 행정구역별 집계'!$C$6:$M$73,6,FALSE)))</f>
        <v>0</v>
      </c>
      <c r="T347" s="160">
        <f t="shared" si="46"/>
        <v>88</v>
      </c>
      <c r="U347" s="160">
        <f t="shared" si="47"/>
        <v>87</v>
      </c>
      <c r="V347" s="160">
        <f t="shared" si="48"/>
        <v>86</v>
      </c>
      <c r="W347" s="160">
        <f t="shared" si="49"/>
        <v>88</v>
      </c>
      <c r="X347" s="160">
        <f t="shared" si="50"/>
        <v>90</v>
      </c>
    </row>
    <row r="348" spans="1:24" ht="15.95" customHeight="1">
      <c r="A348" s="279"/>
      <c r="B348" s="277"/>
      <c r="C348" s="103" t="s">
        <v>1177</v>
      </c>
      <c r="D348" s="105" t="s">
        <v>334</v>
      </c>
      <c r="E348" s="160">
        <f>VLOOKUP($D348,'[7]급수계통별장래인구(출x)'!$C$5:$I$491,2,FALSE)</f>
        <v>102</v>
      </c>
      <c r="F348" s="160">
        <f>VLOOKUP($D348,'[7]급수계통별장래인구(출x)'!$C$5:$I$491,4,FALSE)</f>
        <v>103</v>
      </c>
      <c r="G348" s="160">
        <f>VLOOKUP($D348,'[7]급수계통별장래인구(출x)'!$C$5:$I$491,5,FALSE)</f>
        <v>105</v>
      </c>
      <c r="H348" s="160">
        <f>VLOOKUP($D348,'[7]급수계통별장래인구(출x)'!$C$5:$I$491,6,FALSE)</f>
        <v>108</v>
      </c>
      <c r="I348" s="160">
        <f>VLOOKUP($D348,'[7]급수계통별장래인구(출x)'!$C$5:$I$491,7,FALSE)</f>
        <v>110</v>
      </c>
      <c r="J348" s="114">
        <f>ROUND(O$5*'[7]급수계통별장래인구(출x)'!$E346,0)</f>
        <v>0</v>
      </c>
      <c r="K348" s="114">
        <f>ROUND(P$5*'[7]급수계통별장래인구(출x)'!$E346,0)</f>
        <v>3</v>
      </c>
      <c r="L348" s="114">
        <f>ROUND(Q$5*'[7]급수계통별장래인구(출x)'!$E346,0)</f>
        <v>6</v>
      </c>
      <c r="M348" s="114">
        <f>ROUND(R$5*'[7]급수계통별장래인구(출x)'!$E346,0)</f>
        <v>6</v>
      </c>
      <c r="N348" s="114">
        <f>ROUND(S$5*'[7]급수계통별장래인구(출x)'!$E346,0)</f>
        <v>6</v>
      </c>
      <c r="O348" s="114">
        <f>IF(ISERROR((VLOOKUP($D348,'2.사회적인구 행정구역별 집계'!$C$6:$M$73,7,FALSE)-VLOOKUP($D348,'2.사회적인구 행정구역별 집계'!$C$6:$M$73,2,FALSE))),0,(VLOOKUP($D348,'2.사회적인구 행정구역별 집계'!$C$6:$M$73,7,FALSE)-VLOOKUP($D348,'2.사회적인구 행정구역별 집계'!$C$6:$M$73,2,FALSE)))</f>
        <v>0</v>
      </c>
      <c r="P348" s="114">
        <f>IF(ISERROR(VLOOKUP($D348,'2.사회적인구 행정구역별 집계'!$C$6:$M$73,2,FALSE)),0,(VLOOKUP($D348,'2.사회적인구 행정구역별 집계'!$C$6:$M$73,8,FALSE)-VLOOKUP($D348,'2.사회적인구 행정구역별 집계'!$C$6:$M$73,3,FALSE)))</f>
        <v>0</v>
      </c>
      <c r="Q348" s="114">
        <f>IF(ISERROR(VLOOKUP($D348,'2.사회적인구 행정구역별 집계'!$C$6:$M$73,2,FALSE)),0,(VLOOKUP($D348,'2.사회적인구 행정구역별 집계'!$C$6:$M$73,9,FALSE)-VLOOKUP($D348,'2.사회적인구 행정구역별 집계'!$C$6:$M$73,4,FALSE)))</f>
        <v>0</v>
      </c>
      <c r="R348" s="114">
        <f>IF(ISERROR(VLOOKUP($D348,'2.사회적인구 행정구역별 집계'!$C$6:$M$73,2,FALSE)),0,(VLOOKUP($D348,'2.사회적인구 행정구역별 집계'!$C$6:$M$73,10,FALSE)-VLOOKUP($D348,'2.사회적인구 행정구역별 집계'!$C$6:$M$73,5,FALSE)))</f>
        <v>0</v>
      </c>
      <c r="S348" s="114">
        <f>IF(ISERROR(VLOOKUP($D348,'2.사회적인구 행정구역별 집계'!$C$6:$M$73,2,FALSE)),0,(VLOOKUP($D348,'2.사회적인구 행정구역별 집계'!$C$6:$M$73,11,FALSE)-VLOOKUP($D348,'2.사회적인구 행정구역별 집계'!$C$6:$M$73,6,FALSE)))</f>
        <v>0</v>
      </c>
      <c r="T348" s="160">
        <f t="shared" si="46"/>
        <v>102</v>
      </c>
      <c r="U348" s="160">
        <f t="shared" si="47"/>
        <v>100</v>
      </c>
      <c r="V348" s="160">
        <f t="shared" si="48"/>
        <v>99</v>
      </c>
      <c r="W348" s="160">
        <f t="shared" si="49"/>
        <v>102</v>
      </c>
      <c r="X348" s="160">
        <f t="shared" si="50"/>
        <v>104</v>
      </c>
    </row>
    <row r="349" spans="1:24" ht="15.95" customHeight="1">
      <c r="A349" s="279"/>
      <c r="B349" s="277"/>
      <c r="C349" s="103" t="s">
        <v>1178</v>
      </c>
      <c r="D349" s="105" t="s">
        <v>335</v>
      </c>
      <c r="E349" s="160">
        <f>VLOOKUP($D349,'[7]급수계통별장래인구(출x)'!$C$5:$I$491,2,FALSE)</f>
        <v>165</v>
      </c>
      <c r="F349" s="160">
        <f>VLOOKUP($D349,'[7]급수계통별장래인구(출x)'!$C$5:$I$491,4,FALSE)</f>
        <v>167</v>
      </c>
      <c r="G349" s="160">
        <f>VLOOKUP($D349,'[7]급수계통별장래인구(출x)'!$C$5:$I$491,5,FALSE)</f>
        <v>170</v>
      </c>
      <c r="H349" s="160">
        <f>VLOOKUP($D349,'[7]급수계통별장래인구(출x)'!$C$5:$I$491,6,FALSE)</f>
        <v>174</v>
      </c>
      <c r="I349" s="160">
        <f>VLOOKUP($D349,'[7]급수계통별장래인구(출x)'!$C$5:$I$491,7,FALSE)</f>
        <v>177</v>
      </c>
      <c r="J349" s="114">
        <f>ROUND(O$5*'[7]급수계통별장래인구(출x)'!$E347,0)</f>
        <v>0</v>
      </c>
      <c r="K349" s="114">
        <f>ROUND(P$5*'[7]급수계통별장래인구(출x)'!$E347,0)</f>
        <v>4</v>
      </c>
      <c r="L349" s="114">
        <f>ROUND(Q$5*'[7]급수계통별장래인구(출x)'!$E347,0)</f>
        <v>9</v>
      </c>
      <c r="M349" s="114">
        <f>ROUND(R$5*'[7]급수계통별장래인구(출x)'!$E347,0)</f>
        <v>9</v>
      </c>
      <c r="N349" s="114">
        <f>ROUND(S$5*'[7]급수계통별장래인구(출x)'!$E347,0)</f>
        <v>9</v>
      </c>
      <c r="O349" s="114">
        <f>IF(ISERROR((VLOOKUP($D349,'2.사회적인구 행정구역별 집계'!$C$6:$M$73,7,FALSE)-VLOOKUP($D349,'2.사회적인구 행정구역별 집계'!$C$6:$M$73,2,FALSE))),0,(VLOOKUP($D349,'2.사회적인구 행정구역별 집계'!$C$6:$M$73,7,FALSE)-VLOOKUP($D349,'2.사회적인구 행정구역별 집계'!$C$6:$M$73,2,FALSE)))</f>
        <v>0</v>
      </c>
      <c r="P349" s="114">
        <f>IF(ISERROR(VLOOKUP($D349,'2.사회적인구 행정구역별 집계'!$C$6:$M$73,2,FALSE)),0,(VLOOKUP($D349,'2.사회적인구 행정구역별 집계'!$C$6:$M$73,8,FALSE)-VLOOKUP($D349,'2.사회적인구 행정구역별 집계'!$C$6:$M$73,3,FALSE)))</f>
        <v>0</v>
      </c>
      <c r="Q349" s="114">
        <f>IF(ISERROR(VLOOKUP($D349,'2.사회적인구 행정구역별 집계'!$C$6:$M$73,2,FALSE)),0,(VLOOKUP($D349,'2.사회적인구 행정구역별 집계'!$C$6:$M$73,9,FALSE)-VLOOKUP($D349,'2.사회적인구 행정구역별 집계'!$C$6:$M$73,4,FALSE)))</f>
        <v>0</v>
      </c>
      <c r="R349" s="114">
        <f>IF(ISERROR(VLOOKUP($D349,'2.사회적인구 행정구역별 집계'!$C$6:$M$73,2,FALSE)),0,(VLOOKUP($D349,'2.사회적인구 행정구역별 집계'!$C$6:$M$73,10,FALSE)-VLOOKUP($D349,'2.사회적인구 행정구역별 집계'!$C$6:$M$73,5,FALSE)))</f>
        <v>0</v>
      </c>
      <c r="S349" s="114">
        <f>IF(ISERROR(VLOOKUP($D349,'2.사회적인구 행정구역별 집계'!$C$6:$M$73,2,FALSE)),0,(VLOOKUP($D349,'2.사회적인구 행정구역별 집계'!$C$6:$M$73,11,FALSE)-VLOOKUP($D349,'2.사회적인구 행정구역별 집계'!$C$6:$M$73,6,FALSE)))</f>
        <v>0</v>
      </c>
      <c r="T349" s="160">
        <f t="shared" si="46"/>
        <v>165</v>
      </c>
      <c r="U349" s="160">
        <f t="shared" si="47"/>
        <v>163</v>
      </c>
      <c r="V349" s="160">
        <f t="shared" si="48"/>
        <v>161</v>
      </c>
      <c r="W349" s="160">
        <f t="shared" si="49"/>
        <v>165</v>
      </c>
      <c r="X349" s="160">
        <f t="shared" si="50"/>
        <v>168</v>
      </c>
    </row>
    <row r="350" spans="1:24" ht="15.95" customHeight="1">
      <c r="A350" s="279"/>
      <c r="B350" s="277"/>
      <c r="C350" s="103" t="s">
        <v>1178</v>
      </c>
      <c r="D350" s="105" t="s">
        <v>336</v>
      </c>
      <c r="E350" s="160">
        <f>VLOOKUP($D350,'[7]급수계통별장래인구(출x)'!$C$5:$I$491,2,FALSE)</f>
        <v>170</v>
      </c>
      <c r="F350" s="160">
        <f>VLOOKUP($D350,'[7]급수계통별장래인구(출x)'!$C$5:$I$491,4,FALSE)</f>
        <v>172</v>
      </c>
      <c r="G350" s="160">
        <f>VLOOKUP($D350,'[7]급수계통별장래인구(출x)'!$C$5:$I$491,5,FALSE)</f>
        <v>176</v>
      </c>
      <c r="H350" s="160">
        <f>VLOOKUP($D350,'[7]급수계통별장래인구(출x)'!$C$5:$I$491,6,FALSE)</f>
        <v>180</v>
      </c>
      <c r="I350" s="160">
        <f>VLOOKUP($D350,'[7]급수계통별장래인구(출x)'!$C$5:$I$491,7,FALSE)</f>
        <v>183</v>
      </c>
      <c r="J350" s="114">
        <f>ROUND(O$5*'[7]급수계통별장래인구(출x)'!$E348,0)</f>
        <v>0</v>
      </c>
      <c r="K350" s="114">
        <f>ROUND(P$5*'[7]급수계통별장래인구(출x)'!$E348,0)</f>
        <v>4</v>
      </c>
      <c r="L350" s="114">
        <f>ROUND(Q$5*'[7]급수계통별장래인구(출x)'!$E348,0)</f>
        <v>10</v>
      </c>
      <c r="M350" s="114">
        <f>ROUND(R$5*'[7]급수계통별장래인구(출x)'!$E348,0)</f>
        <v>10</v>
      </c>
      <c r="N350" s="114">
        <f>ROUND(S$5*'[7]급수계통별장래인구(출x)'!$E348,0)</f>
        <v>10</v>
      </c>
      <c r="O350" s="114">
        <f>IF(ISERROR((VLOOKUP($D350,'2.사회적인구 행정구역별 집계'!$C$6:$M$73,7,FALSE)-VLOOKUP($D350,'2.사회적인구 행정구역별 집계'!$C$6:$M$73,2,FALSE))),0,(VLOOKUP($D350,'2.사회적인구 행정구역별 집계'!$C$6:$M$73,7,FALSE)-VLOOKUP($D350,'2.사회적인구 행정구역별 집계'!$C$6:$M$73,2,FALSE)))</f>
        <v>0</v>
      </c>
      <c r="P350" s="114">
        <f>IF(ISERROR(VLOOKUP($D350,'2.사회적인구 행정구역별 집계'!$C$6:$M$73,2,FALSE)),0,(VLOOKUP($D350,'2.사회적인구 행정구역별 집계'!$C$6:$M$73,8,FALSE)-VLOOKUP($D350,'2.사회적인구 행정구역별 집계'!$C$6:$M$73,3,FALSE)))</f>
        <v>0</v>
      </c>
      <c r="Q350" s="114">
        <f>IF(ISERROR(VLOOKUP($D350,'2.사회적인구 행정구역별 집계'!$C$6:$M$73,2,FALSE)),0,(VLOOKUP($D350,'2.사회적인구 행정구역별 집계'!$C$6:$M$73,9,FALSE)-VLOOKUP($D350,'2.사회적인구 행정구역별 집계'!$C$6:$M$73,4,FALSE)))</f>
        <v>0</v>
      </c>
      <c r="R350" s="114">
        <f>IF(ISERROR(VLOOKUP($D350,'2.사회적인구 행정구역별 집계'!$C$6:$M$73,2,FALSE)),0,(VLOOKUP($D350,'2.사회적인구 행정구역별 집계'!$C$6:$M$73,10,FALSE)-VLOOKUP($D350,'2.사회적인구 행정구역별 집계'!$C$6:$M$73,5,FALSE)))</f>
        <v>0</v>
      </c>
      <c r="S350" s="114">
        <f>IF(ISERROR(VLOOKUP($D350,'2.사회적인구 행정구역별 집계'!$C$6:$M$73,2,FALSE)),0,(VLOOKUP($D350,'2.사회적인구 행정구역별 집계'!$C$6:$M$73,11,FALSE)-VLOOKUP($D350,'2.사회적인구 행정구역별 집계'!$C$6:$M$73,6,FALSE)))</f>
        <v>0</v>
      </c>
      <c r="T350" s="160">
        <f t="shared" si="46"/>
        <v>170</v>
      </c>
      <c r="U350" s="160">
        <f t="shared" si="47"/>
        <v>168</v>
      </c>
      <c r="V350" s="160">
        <f t="shared" si="48"/>
        <v>166</v>
      </c>
      <c r="W350" s="160">
        <f t="shared" si="49"/>
        <v>170</v>
      </c>
      <c r="X350" s="160">
        <f t="shared" si="50"/>
        <v>173</v>
      </c>
    </row>
    <row r="351" spans="1:24" ht="15.95" customHeight="1">
      <c r="A351" s="279"/>
      <c r="B351" s="277"/>
      <c r="C351" s="103" t="s">
        <v>1178</v>
      </c>
      <c r="D351" s="105" t="s">
        <v>337</v>
      </c>
      <c r="E351" s="160">
        <f>VLOOKUP($D351,'[7]급수계통별장래인구(출x)'!$C$5:$I$491,2,FALSE)</f>
        <v>49</v>
      </c>
      <c r="F351" s="160">
        <f>VLOOKUP($D351,'[7]급수계통별장래인구(출x)'!$C$5:$I$491,4,FALSE)</f>
        <v>50</v>
      </c>
      <c r="G351" s="160">
        <f>VLOOKUP($D351,'[7]급수계통별장래인구(출x)'!$C$5:$I$491,5,FALSE)</f>
        <v>51</v>
      </c>
      <c r="H351" s="160">
        <f>VLOOKUP($D351,'[7]급수계통별장래인구(출x)'!$C$5:$I$491,6,FALSE)</f>
        <v>52</v>
      </c>
      <c r="I351" s="160">
        <f>VLOOKUP($D351,'[7]급수계통별장래인구(출x)'!$C$5:$I$491,7,FALSE)</f>
        <v>53</v>
      </c>
      <c r="J351" s="114">
        <f>ROUND(O$5*'[7]급수계통별장래인구(출x)'!$E349,0)</f>
        <v>0</v>
      </c>
      <c r="K351" s="114">
        <f>ROUND(P$5*'[7]급수계통별장래인구(출x)'!$E349,0)</f>
        <v>1</v>
      </c>
      <c r="L351" s="114">
        <f>ROUND(Q$5*'[7]급수계통별장래인구(출x)'!$E349,0)</f>
        <v>3</v>
      </c>
      <c r="M351" s="114">
        <f>ROUND(R$5*'[7]급수계통별장래인구(출x)'!$E349,0)</f>
        <v>3</v>
      </c>
      <c r="N351" s="114">
        <f>ROUND(S$5*'[7]급수계통별장래인구(출x)'!$E349,0)</f>
        <v>3</v>
      </c>
      <c r="O351" s="114">
        <f>IF(ISERROR((VLOOKUP($D351,'2.사회적인구 행정구역별 집계'!$C$6:$M$73,7,FALSE)-VLOOKUP($D351,'2.사회적인구 행정구역별 집계'!$C$6:$M$73,2,FALSE))),0,(VLOOKUP($D351,'2.사회적인구 행정구역별 집계'!$C$6:$M$73,7,FALSE)-VLOOKUP($D351,'2.사회적인구 행정구역별 집계'!$C$6:$M$73,2,FALSE)))</f>
        <v>0</v>
      </c>
      <c r="P351" s="114">
        <f>IF(ISERROR(VLOOKUP($D351,'2.사회적인구 행정구역별 집계'!$C$6:$M$73,2,FALSE)),0,(VLOOKUP($D351,'2.사회적인구 행정구역별 집계'!$C$6:$M$73,8,FALSE)-VLOOKUP($D351,'2.사회적인구 행정구역별 집계'!$C$6:$M$73,3,FALSE)))</f>
        <v>0</v>
      </c>
      <c r="Q351" s="114">
        <f>IF(ISERROR(VLOOKUP($D351,'2.사회적인구 행정구역별 집계'!$C$6:$M$73,2,FALSE)),0,(VLOOKUP($D351,'2.사회적인구 행정구역별 집계'!$C$6:$M$73,9,FALSE)-VLOOKUP($D351,'2.사회적인구 행정구역별 집계'!$C$6:$M$73,4,FALSE)))</f>
        <v>0</v>
      </c>
      <c r="R351" s="114">
        <f>IF(ISERROR(VLOOKUP($D351,'2.사회적인구 행정구역별 집계'!$C$6:$M$73,2,FALSE)),0,(VLOOKUP($D351,'2.사회적인구 행정구역별 집계'!$C$6:$M$73,10,FALSE)-VLOOKUP($D351,'2.사회적인구 행정구역별 집계'!$C$6:$M$73,5,FALSE)))</f>
        <v>0</v>
      </c>
      <c r="S351" s="114">
        <f>IF(ISERROR(VLOOKUP($D351,'2.사회적인구 행정구역별 집계'!$C$6:$M$73,2,FALSE)),0,(VLOOKUP($D351,'2.사회적인구 행정구역별 집계'!$C$6:$M$73,11,FALSE)-VLOOKUP($D351,'2.사회적인구 행정구역별 집계'!$C$6:$M$73,6,FALSE)))</f>
        <v>0</v>
      </c>
      <c r="T351" s="160">
        <f t="shared" si="46"/>
        <v>49</v>
      </c>
      <c r="U351" s="160">
        <f t="shared" si="47"/>
        <v>49</v>
      </c>
      <c r="V351" s="160">
        <f t="shared" si="48"/>
        <v>48</v>
      </c>
      <c r="W351" s="160">
        <f t="shared" si="49"/>
        <v>49</v>
      </c>
      <c r="X351" s="160">
        <f t="shared" si="50"/>
        <v>50</v>
      </c>
    </row>
    <row r="352" spans="1:24" ht="15.95" customHeight="1">
      <c r="A352" s="279"/>
      <c r="B352" s="277"/>
      <c r="C352" s="103" t="s">
        <v>1179</v>
      </c>
      <c r="D352" s="105" t="s">
        <v>338</v>
      </c>
      <c r="E352" s="160">
        <f>VLOOKUP($D352,'[7]급수계통별장래인구(출x)'!$C$5:$I$491,2,FALSE)</f>
        <v>78</v>
      </c>
      <c r="F352" s="160">
        <f>VLOOKUP($D352,'[7]급수계통별장래인구(출x)'!$C$5:$I$491,4,FALSE)</f>
        <v>79</v>
      </c>
      <c r="G352" s="160">
        <f>VLOOKUP($D352,'[7]급수계통별장래인구(출x)'!$C$5:$I$491,5,FALSE)</f>
        <v>81</v>
      </c>
      <c r="H352" s="160">
        <f>VLOOKUP($D352,'[7]급수계통별장래인구(출x)'!$C$5:$I$491,6,FALSE)</f>
        <v>82</v>
      </c>
      <c r="I352" s="160">
        <f>VLOOKUP($D352,'[7]급수계통별장래인구(출x)'!$C$5:$I$491,7,FALSE)</f>
        <v>84</v>
      </c>
      <c r="J352" s="114">
        <f>ROUND(O$5*'[7]급수계통별장래인구(출x)'!$E350,0)</f>
        <v>0</v>
      </c>
      <c r="K352" s="114">
        <f>ROUND(P$5*'[7]급수계통별장래인구(출x)'!$E350,0)</f>
        <v>2</v>
      </c>
      <c r="L352" s="114">
        <f>ROUND(Q$5*'[7]급수계통별장래인구(출x)'!$E350,0)</f>
        <v>4</v>
      </c>
      <c r="M352" s="114">
        <f>ROUND(R$5*'[7]급수계통별장래인구(출x)'!$E350,0)</f>
        <v>4</v>
      </c>
      <c r="N352" s="114">
        <f>ROUND(S$5*'[7]급수계통별장래인구(출x)'!$E350,0)</f>
        <v>4</v>
      </c>
      <c r="O352" s="114">
        <f>IF(ISERROR((VLOOKUP($D352,'2.사회적인구 행정구역별 집계'!$C$6:$M$73,7,FALSE)-VLOOKUP($D352,'2.사회적인구 행정구역별 집계'!$C$6:$M$73,2,FALSE))),0,(VLOOKUP($D352,'2.사회적인구 행정구역별 집계'!$C$6:$M$73,7,FALSE)-VLOOKUP($D352,'2.사회적인구 행정구역별 집계'!$C$6:$M$73,2,FALSE)))</f>
        <v>0</v>
      </c>
      <c r="P352" s="114">
        <f>IF(ISERROR(VLOOKUP($D352,'2.사회적인구 행정구역별 집계'!$C$6:$M$73,2,FALSE)),0,(VLOOKUP($D352,'2.사회적인구 행정구역별 집계'!$C$6:$M$73,8,FALSE)-VLOOKUP($D352,'2.사회적인구 행정구역별 집계'!$C$6:$M$73,3,FALSE)))</f>
        <v>0</v>
      </c>
      <c r="Q352" s="114">
        <f>IF(ISERROR(VLOOKUP($D352,'2.사회적인구 행정구역별 집계'!$C$6:$M$73,2,FALSE)),0,(VLOOKUP($D352,'2.사회적인구 행정구역별 집계'!$C$6:$M$73,9,FALSE)-VLOOKUP($D352,'2.사회적인구 행정구역별 집계'!$C$6:$M$73,4,FALSE)))</f>
        <v>0</v>
      </c>
      <c r="R352" s="114">
        <f>IF(ISERROR(VLOOKUP($D352,'2.사회적인구 행정구역별 집계'!$C$6:$M$73,2,FALSE)),0,(VLOOKUP($D352,'2.사회적인구 행정구역별 집계'!$C$6:$M$73,10,FALSE)-VLOOKUP($D352,'2.사회적인구 행정구역별 집계'!$C$6:$M$73,5,FALSE)))</f>
        <v>0</v>
      </c>
      <c r="S352" s="114">
        <f>IF(ISERROR(VLOOKUP($D352,'2.사회적인구 행정구역별 집계'!$C$6:$M$73,2,FALSE)),0,(VLOOKUP($D352,'2.사회적인구 행정구역별 집계'!$C$6:$M$73,11,FALSE)-VLOOKUP($D352,'2.사회적인구 행정구역별 집계'!$C$6:$M$73,6,FALSE)))</f>
        <v>0</v>
      </c>
      <c r="T352" s="160">
        <f t="shared" si="46"/>
        <v>78</v>
      </c>
      <c r="U352" s="160">
        <f t="shared" si="47"/>
        <v>77</v>
      </c>
      <c r="V352" s="160">
        <f t="shared" si="48"/>
        <v>77</v>
      </c>
      <c r="W352" s="160">
        <f t="shared" si="49"/>
        <v>78</v>
      </c>
      <c r="X352" s="160">
        <f t="shared" si="50"/>
        <v>80</v>
      </c>
    </row>
    <row r="353" spans="1:24" ht="15.95" customHeight="1">
      <c r="A353" s="279"/>
      <c r="B353" s="277"/>
      <c r="C353" s="103" t="s">
        <v>1179</v>
      </c>
      <c r="D353" s="105" t="s">
        <v>339</v>
      </c>
      <c r="E353" s="160">
        <f>VLOOKUP($D353,'[7]급수계통별장래인구(출x)'!$C$5:$I$491,2,FALSE)</f>
        <v>75</v>
      </c>
      <c r="F353" s="160">
        <f>VLOOKUP($D353,'[7]급수계통별장래인구(출x)'!$C$5:$I$491,4,FALSE)</f>
        <v>76</v>
      </c>
      <c r="G353" s="160">
        <f>VLOOKUP($D353,'[7]급수계통별장래인구(출x)'!$C$5:$I$491,5,FALSE)</f>
        <v>77</v>
      </c>
      <c r="H353" s="160">
        <f>VLOOKUP($D353,'[7]급수계통별장래인구(출x)'!$C$5:$I$491,6,FALSE)</f>
        <v>79</v>
      </c>
      <c r="I353" s="160">
        <f>VLOOKUP($D353,'[7]급수계통별장래인구(출x)'!$C$5:$I$491,7,FALSE)</f>
        <v>81</v>
      </c>
      <c r="J353" s="114">
        <f>ROUND(O$5*'[7]급수계통별장래인구(출x)'!$E351,0)</f>
        <v>0</v>
      </c>
      <c r="K353" s="114">
        <f>ROUND(P$5*'[7]급수계통별장래인구(출x)'!$E351,0)</f>
        <v>2</v>
      </c>
      <c r="L353" s="114">
        <f>ROUND(Q$5*'[7]급수계통별장래인구(출x)'!$E351,0)</f>
        <v>4</v>
      </c>
      <c r="M353" s="114">
        <f>ROUND(R$5*'[7]급수계통별장래인구(출x)'!$E351,0)</f>
        <v>4</v>
      </c>
      <c r="N353" s="114">
        <f>ROUND(S$5*'[7]급수계통별장래인구(출x)'!$E351,0)</f>
        <v>4</v>
      </c>
      <c r="O353" s="114">
        <f>IF(ISERROR((VLOOKUP($D353,'2.사회적인구 행정구역별 집계'!$C$6:$M$73,7,FALSE)-VLOOKUP($D353,'2.사회적인구 행정구역별 집계'!$C$6:$M$73,2,FALSE))),0,(VLOOKUP($D353,'2.사회적인구 행정구역별 집계'!$C$6:$M$73,7,FALSE)-VLOOKUP($D353,'2.사회적인구 행정구역별 집계'!$C$6:$M$73,2,FALSE)))</f>
        <v>0</v>
      </c>
      <c r="P353" s="114">
        <f>IF(ISERROR(VLOOKUP($D353,'2.사회적인구 행정구역별 집계'!$C$6:$M$73,2,FALSE)),0,(VLOOKUP($D353,'2.사회적인구 행정구역별 집계'!$C$6:$M$73,8,FALSE)-VLOOKUP($D353,'2.사회적인구 행정구역별 집계'!$C$6:$M$73,3,FALSE)))</f>
        <v>0</v>
      </c>
      <c r="Q353" s="114">
        <f>IF(ISERROR(VLOOKUP($D353,'2.사회적인구 행정구역별 집계'!$C$6:$M$73,2,FALSE)),0,(VLOOKUP($D353,'2.사회적인구 행정구역별 집계'!$C$6:$M$73,9,FALSE)-VLOOKUP($D353,'2.사회적인구 행정구역별 집계'!$C$6:$M$73,4,FALSE)))</f>
        <v>0</v>
      </c>
      <c r="R353" s="114">
        <f>IF(ISERROR(VLOOKUP($D353,'2.사회적인구 행정구역별 집계'!$C$6:$M$73,2,FALSE)),0,(VLOOKUP($D353,'2.사회적인구 행정구역별 집계'!$C$6:$M$73,10,FALSE)-VLOOKUP($D353,'2.사회적인구 행정구역별 집계'!$C$6:$M$73,5,FALSE)))</f>
        <v>0</v>
      </c>
      <c r="S353" s="114">
        <f>IF(ISERROR(VLOOKUP($D353,'2.사회적인구 행정구역별 집계'!$C$6:$M$73,2,FALSE)),0,(VLOOKUP($D353,'2.사회적인구 행정구역별 집계'!$C$6:$M$73,11,FALSE)-VLOOKUP($D353,'2.사회적인구 행정구역별 집계'!$C$6:$M$73,6,FALSE)))</f>
        <v>0</v>
      </c>
      <c r="T353" s="160">
        <f t="shared" si="46"/>
        <v>75</v>
      </c>
      <c r="U353" s="160">
        <f t="shared" si="47"/>
        <v>74</v>
      </c>
      <c r="V353" s="160">
        <f t="shared" si="48"/>
        <v>73</v>
      </c>
      <c r="W353" s="160">
        <f t="shared" si="49"/>
        <v>75</v>
      </c>
      <c r="X353" s="160">
        <f t="shared" si="50"/>
        <v>77</v>
      </c>
    </row>
    <row r="354" spans="1:24" ht="15.95" customHeight="1">
      <c r="A354" s="279"/>
      <c r="B354" s="277"/>
      <c r="C354" s="103" t="s">
        <v>1179</v>
      </c>
      <c r="D354" s="105" t="s">
        <v>340</v>
      </c>
      <c r="E354" s="160">
        <f>VLOOKUP($D354,'[7]급수계통별장래인구(출x)'!$C$5:$I$491,2,FALSE)</f>
        <v>73</v>
      </c>
      <c r="F354" s="160">
        <f>VLOOKUP($D354,'[7]급수계통별장래인구(출x)'!$C$5:$I$491,4,FALSE)</f>
        <v>74</v>
      </c>
      <c r="G354" s="160">
        <f>VLOOKUP($D354,'[7]급수계통별장래인구(출x)'!$C$5:$I$491,5,FALSE)</f>
        <v>75</v>
      </c>
      <c r="H354" s="160">
        <f>VLOOKUP($D354,'[7]급수계통별장래인구(출x)'!$C$5:$I$491,6,FALSE)</f>
        <v>77</v>
      </c>
      <c r="I354" s="160">
        <f>VLOOKUP($D354,'[7]급수계통별장래인구(출x)'!$C$5:$I$491,7,FALSE)</f>
        <v>78</v>
      </c>
      <c r="J354" s="114">
        <f>ROUND(O$5*'[7]급수계통별장래인구(출x)'!$E352,0)</f>
        <v>0</v>
      </c>
      <c r="K354" s="114">
        <f>ROUND(P$5*'[7]급수계통별장래인구(출x)'!$E352,0)</f>
        <v>2</v>
      </c>
      <c r="L354" s="114">
        <f>ROUND(Q$5*'[7]급수계통별장래인구(출x)'!$E352,0)</f>
        <v>4</v>
      </c>
      <c r="M354" s="114">
        <f>ROUND(R$5*'[7]급수계통별장래인구(출x)'!$E352,0)</f>
        <v>4</v>
      </c>
      <c r="N354" s="114">
        <f>ROUND(S$5*'[7]급수계통별장래인구(출x)'!$E352,0)</f>
        <v>4</v>
      </c>
      <c r="O354" s="114">
        <f>IF(ISERROR((VLOOKUP($D354,'2.사회적인구 행정구역별 집계'!$C$6:$M$73,7,FALSE)-VLOOKUP($D354,'2.사회적인구 행정구역별 집계'!$C$6:$M$73,2,FALSE))),0,(VLOOKUP($D354,'2.사회적인구 행정구역별 집계'!$C$6:$M$73,7,FALSE)-VLOOKUP($D354,'2.사회적인구 행정구역별 집계'!$C$6:$M$73,2,FALSE)))</f>
        <v>0</v>
      </c>
      <c r="P354" s="114">
        <f>IF(ISERROR(VLOOKUP($D354,'2.사회적인구 행정구역별 집계'!$C$6:$M$73,2,FALSE)),0,(VLOOKUP($D354,'2.사회적인구 행정구역별 집계'!$C$6:$M$73,8,FALSE)-VLOOKUP($D354,'2.사회적인구 행정구역별 집계'!$C$6:$M$73,3,FALSE)))</f>
        <v>0</v>
      </c>
      <c r="Q354" s="114">
        <f>IF(ISERROR(VLOOKUP($D354,'2.사회적인구 행정구역별 집계'!$C$6:$M$73,2,FALSE)),0,(VLOOKUP($D354,'2.사회적인구 행정구역별 집계'!$C$6:$M$73,9,FALSE)-VLOOKUP($D354,'2.사회적인구 행정구역별 집계'!$C$6:$M$73,4,FALSE)))</f>
        <v>0</v>
      </c>
      <c r="R354" s="114">
        <f>IF(ISERROR(VLOOKUP($D354,'2.사회적인구 행정구역별 집계'!$C$6:$M$73,2,FALSE)),0,(VLOOKUP($D354,'2.사회적인구 행정구역별 집계'!$C$6:$M$73,10,FALSE)-VLOOKUP($D354,'2.사회적인구 행정구역별 집계'!$C$6:$M$73,5,FALSE)))</f>
        <v>0</v>
      </c>
      <c r="S354" s="114">
        <f>IF(ISERROR(VLOOKUP($D354,'2.사회적인구 행정구역별 집계'!$C$6:$M$73,2,FALSE)),0,(VLOOKUP($D354,'2.사회적인구 행정구역별 집계'!$C$6:$M$73,11,FALSE)-VLOOKUP($D354,'2.사회적인구 행정구역별 집계'!$C$6:$M$73,6,FALSE)))</f>
        <v>0</v>
      </c>
      <c r="T354" s="160">
        <f t="shared" si="46"/>
        <v>73</v>
      </c>
      <c r="U354" s="160">
        <f t="shared" si="47"/>
        <v>72</v>
      </c>
      <c r="V354" s="160">
        <f t="shared" si="48"/>
        <v>71</v>
      </c>
      <c r="W354" s="160">
        <f t="shared" si="49"/>
        <v>73</v>
      </c>
      <c r="X354" s="160">
        <f t="shared" si="50"/>
        <v>74</v>
      </c>
    </row>
    <row r="355" spans="1:24" ht="15.95" customHeight="1">
      <c r="A355" s="279"/>
      <c r="B355" s="277"/>
      <c r="C355" s="103" t="s">
        <v>1180</v>
      </c>
      <c r="D355" s="105" t="s">
        <v>341</v>
      </c>
      <c r="E355" s="160">
        <f>VLOOKUP($D355,'[7]급수계통별장래인구(출x)'!$C$5:$I$491,2,FALSE)</f>
        <v>139</v>
      </c>
      <c r="F355" s="160">
        <f>VLOOKUP($D355,'[7]급수계통별장래인구(출x)'!$C$5:$I$491,4,FALSE)</f>
        <v>141</v>
      </c>
      <c r="G355" s="160">
        <f>VLOOKUP($D355,'[7]급수계통별장래인구(출x)'!$C$5:$I$491,5,FALSE)</f>
        <v>144</v>
      </c>
      <c r="H355" s="160">
        <f>VLOOKUP($D355,'[7]급수계통별장래인구(출x)'!$C$5:$I$491,6,FALSE)</f>
        <v>147</v>
      </c>
      <c r="I355" s="160">
        <f>VLOOKUP($D355,'[7]급수계통별장래인구(출x)'!$C$5:$I$491,7,FALSE)</f>
        <v>149</v>
      </c>
      <c r="J355" s="114">
        <f>ROUND(O$5*'[7]급수계통별장래인구(출x)'!$E353,0)</f>
        <v>0</v>
      </c>
      <c r="K355" s="114">
        <f>ROUND(P$5*'[7]급수계통별장래인구(출x)'!$E353,0)</f>
        <v>4</v>
      </c>
      <c r="L355" s="114">
        <f>ROUND(Q$5*'[7]급수계통별장래인구(출x)'!$E353,0)</f>
        <v>8</v>
      </c>
      <c r="M355" s="114">
        <f>ROUND(R$5*'[7]급수계통별장래인구(출x)'!$E353,0)</f>
        <v>8</v>
      </c>
      <c r="N355" s="114">
        <f>ROUND(S$5*'[7]급수계통별장래인구(출x)'!$E353,0)</f>
        <v>8</v>
      </c>
      <c r="O355" s="114">
        <f>IF(ISERROR((VLOOKUP($D355,'2.사회적인구 행정구역별 집계'!$C$6:$M$73,7,FALSE)-VLOOKUP($D355,'2.사회적인구 행정구역별 집계'!$C$6:$M$73,2,FALSE))),0,(VLOOKUP($D355,'2.사회적인구 행정구역별 집계'!$C$6:$M$73,7,FALSE)-VLOOKUP($D355,'2.사회적인구 행정구역별 집계'!$C$6:$M$73,2,FALSE)))</f>
        <v>0</v>
      </c>
      <c r="P355" s="114">
        <f>IF(ISERROR(VLOOKUP($D355,'2.사회적인구 행정구역별 집계'!$C$6:$M$73,2,FALSE)),0,(VLOOKUP($D355,'2.사회적인구 행정구역별 집계'!$C$6:$M$73,8,FALSE)-VLOOKUP($D355,'2.사회적인구 행정구역별 집계'!$C$6:$M$73,3,FALSE)))</f>
        <v>0</v>
      </c>
      <c r="Q355" s="114">
        <f>IF(ISERROR(VLOOKUP($D355,'2.사회적인구 행정구역별 집계'!$C$6:$M$73,2,FALSE)),0,(VLOOKUP($D355,'2.사회적인구 행정구역별 집계'!$C$6:$M$73,9,FALSE)-VLOOKUP($D355,'2.사회적인구 행정구역별 집계'!$C$6:$M$73,4,FALSE)))</f>
        <v>0</v>
      </c>
      <c r="R355" s="114">
        <f>IF(ISERROR(VLOOKUP($D355,'2.사회적인구 행정구역별 집계'!$C$6:$M$73,2,FALSE)),0,(VLOOKUP($D355,'2.사회적인구 행정구역별 집계'!$C$6:$M$73,10,FALSE)-VLOOKUP($D355,'2.사회적인구 행정구역별 집계'!$C$6:$M$73,5,FALSE)))</f>
        <v>0</v>
      </c>
      <c r="S355" s="114">
        <f>IF(ISERROR(VLOOKUP($D355,'2.사회적인구 행정구역별 집계'!$C$6:$M$73,2,FALSE)),0,(VLOOKUP($D355,'2.사회적인구 행정구역별 집계'!$C$6:$M$73,11,FALSE)-VLOOKUP($D355,'2.사회적인구 행정구역별 집계'!$C$6:$M$73,6,FALSE)))</f>
        <v>0</v>
      </c>
      <c r="T355" s="160">
        <f t="shared" si="46"/>
        <v>139</v>
      </c>
      <c r="U355" s="160">
        <f t="shared" si="47"/>
        <v>137</v>
      </c>
      <c r="V355" s="160">
        <f t="shared" si="48"/>
        <v>136</v>
      </c>
      <c r="W355" s="160">
        <f t="shared" si="49"/>
        <v>139</v>
      </c>
      <c r="X355" s="160">
        <f t="shared" si="50"/>
        <v>141</v>
      </c>
    </row>
    <row r="356" spans="1:24" ht="15.95" customHeight="1">
      <c r="A356" s="279"/>
      <c r="B356" s="277"/>
      <c r="C356" s="103" t="s">
        <v>1180</v>
      </c>
      <c r="D356" s="105" t="s">
        <v>342</v>
      </c>
      <c r="E356" s="160">
        <f>VLOOKUP($D356,'[7]급수계통별장래인구(출x)'!$C$5:$I$491,2,FALSE)</f>
        <v>145</v>
      </c>
      <c r="F356" s="160">
        <f>VLOOKUP($D356,'[7]급수계통별장래인구(출x)'!$C$5:$I$491,4,FALSE)</f>
        <v>147</v>
      </c>
      <c r="G356" s="160">
        <f>VLOOKUP($D356,'[7]급수계통별장래인구(출x)'!$C$5:$I$491,5,FALSE)</f>
        <v>150</v>
      </c>
      <c r="H356" s="160">
        <f>VLOOKUP($D356,'[7]급수계통별장래인구(출x)'!$C$5:$I$491,6,FALSE)</f>
        <v>153</v>
      </c>
      <c r="I356" s="160">
        <f>VLOOKUP($D356,'[7]급수계통별장래인구(출x)'!$C$5:$I$491,7,FALSE)</f>
        <v>156</v>
      </c>
      <c r="J356" s="114">
        <f>ROUND(O$5*'[7]급수계통별장래인구(출x)'!$E354,0)</f>
        <v>0</v>
      </c>
      <c r="K356" s="114">
        <f>ROUND(P$5*'[7]급수계통별장래인구(출x)'!$E354,0)</f>
        <v>4</v>
      </c>
      <c r="L356" s="114">
        <f>ROUND(Q$5*'[7]급수계통별장래인구(출x)'!$E354,0)</f>
        <v>8</v>
      </c>
      <c r="M356" s="114">
        <f>ROUND(R$5*'[7]급수계통별장래인구(출x)'!$E354,0)</f>
        <v>8</v>
      </c>
      <c r="N356" s="114">
        <f>ROUND(S$5*'[7]급수계통별장래인구(출x)'!$E354,0)</f>
        <v>8</v>
      </c>
      <c r="O356" s="114">
        <f>IF(ISERROR((VLOOKUP($D356,'2.사회적인구 행정구역별 집계'!$C$6:$M$73,7,FALSE)-VLOOKUP($D356,'2.사회적인구 행정구역별 집계'!$C$6:$M$73,2,FALSE))),0,(VLOOKUP($D356,'2.사회적인구 행정구역별 집계'!$C$6:$M$73,7,FALSE)-VLOOKUP($D356,'2.사회적인구 행정구역별 집계'!$C$6:$M$73,2,FALSE)))</f>
        <v>0</v>
      </c>
      <c r="P356" s="114">
        <f>IF(ISERROR(VLOOKUP($D356,'2.사회적인구 행정구역별 집계'!$C$6:$M$73,2,FALSE)),0,(VLOOKUP($D356,'2.사회적인구 행정구역별 집계'!$C$6:$M$73,8,FALSE)-VLOOKUP($D356,'2.사회적인구 행정구역별 집계'!$C$6:$M$73,3,FALSE)))</f>
        <v>0</v>
      </c>
      <c r="Q356" s="114">
        <f>IF(ISERROR(VLOOKUP($D356,'2.사회적인구 행정구역별 집계'!$C$6:$M$73,2,FALSE)),0,(VLOOKUP($D356,'2.사회적인구 행정구역별 집계'!$C$6:$M$73,9,FALSE)-VLOOKUP($D356,'2.사회적인구 행정구역별 집계'!$C$6:$M$73,4,FALSE)))</f>
        <v>0</v>
      </c>
      <c r="R356" s="114">
        <f>IF(ISERROR(VLOOKUP($D356,'2.사회적인구 행정구역별 집계'!$C$6:$M$73,2,FALSE)),0,(VLOOKUP($D356,'2.사회적인구 행정구역별 집계'!$C$6:$M$73,10,FALSE)-VLOOKUP($D356,'2.사회적인구 행정구역별 집계'!$C$6:$M$73,5,FALSE)))</f>
        <v>0</v>
      </c>
      <c r="S356" s="114">
        <f>IF(ISERROR(VLOOKUP($D356,'2.사회적인구 행정구역별 집계'!$C$6:$M$73,2,FALSE)),0,(VLOOKUP($D356,'2.사회적인구 행정구역별 집계'!$C$6:$M$73,11,FALSE)-VLOOKUP($D356,'2.사회적인구 행정구역별 집계'!$C$6:$M$73,6,FALSE)))</f>
        <v>0</v>
      </c>
      <c r="T356" s="160">
        <f t="shared" si="46"/>
        <v>145</v>
      </c>
      <c r="U356" s="160">
        <f t="shared" si="47"/>
        <v>143</v>
      </c>
      <c r="V356" s="160">
        <f t="shared" si="48"/>
        <v>142</v>
      </c>
      <c r="W356" s="160">
        <f t="shared" si="49"/>
        <v>145</v>
      </c>
      <c r="X356" s="160">
        <f t="shared" si="50"/>
        <v>148</v>
      </c>
    </row>
    <row r="357" spans="1:24" ht="15.95" customHeight="1">
      <c r="A357" s="279"/>
      <c r="B357" s="277"/>
      <c r="C357" s="103" t="s">
        <v>1180</v>
      </c>
      <c r="D357" s="105" t="s">
        <v>343</v>
      </c>
      <c r="E357" s="160">
        <f>VLOOKUP($D357,'[7]급수계통별장래인구(출x)'!$C$5:$I$491,2,FALSE)</f>
        <v>101</v>
      </c>
      <c r="F357" s="160">
        <f>VLOOKUP($D357,'[7]급수계통별장래인구(출x)'!$C$5:$I$491,4,FALSE)</f>
        <v>102</v>
      </c>
      <c r="G357" s="160">
        <f>VLOOKUP($D357,'[7]급수계통별장래인구(출x)'!$C$5:$I$491,5,FALSE)</f>
        <v>104</v>
      </c>
      <c r="H357" s="160">
        <f>VLOOKUP($D357,'[7]급수계통별장래인구(출x)'!$C$5:$I$491,6,FALSE)</f>
        <v>107</v>
      </c>
      <c r="I357" s="160">
        <f>VLOOKUP($D357,'[7]급수계통별장래인구(출x)'!$C$5:$I$491,7,FALSE)</f>
        <v>109</v>
      </c>
      <c r="J357" s="114">
        <f>ROUND(O$5*'[7]급수계통별장래인구(출x)'!$E355,0)</f>
        <v>0</v>
      </c>
      <c r="K357" s="114">
        <f>ROUND(P$5*'[7]급수계통별장래인구(출x)'!$E355,0)</f>
        <v>3</v>
      </c>
      <c r="L357" s="114">
        <f>ROUND(Q$5*'[7]급수계통별장래인구(출x)'!$E355,0)</f>
        <v>6</v>
      </c>
      <c r="M357" s="114">
        <f>ROUND(R$5*'[7]급수계통별장래인구(출x)'!$E355,0)</f>
        <v>6</v>
      </c>
      <c r="N357" s="114">
        <f>ROUND(S$5*'[7]급수계통별장래인구(출x)'!$E355,0)</f>
        <v>6</v>
      </c>
      <c r="O357" s="114">
        <f>IF(ISERROR((VLOOKUP($D357,'2.사회적인구 행정구역별 집계'!$C$6:$M$73,7,FALSE)-VLOOKUP($D357,'2.사회적인구 행정구역별 집계'!$C$6:$M$73,2,FALSE))),0,(VLOOKUP($D357,'2.사회적인구 행정구역별 집계'!$C$6:$M$73,7,FALSE)-VLOOKUP($D357,'2.사회적인구 행정구역별 집계'!$C$6:$M$73,2,FALSE)))</f>
        <v>0</v>
      </c>
      <c r="P357" s="114">
        <f>IF(ISERROR(VLOOKUP($D357,'2.사회적인구 행정구역별 집계'!$C$6:$M$73,2,FALSE)),0,(VLOOKUP($D357,'2.사회적인구 행정구역별 집계'!$C$6:$M$73,8,FALSE)-VLOOKUP($D357,'2.사회적인구 행정구역별 집계'!$C$6:$M$73,3,FALSE)))</f>
        <v>0</v>
      </c>
      <c r="Q357" s="114">
        <f>IF(ISERROR(VLOOKUP($D357,'2.사회적인구 행정구역별 집계'!$C$6:$M$73,2,FALSE)),0,(VLOOKUP($D357,'2.사회적인구 행정구역별 집계'!$C$6:$M$73,9,FALSE)-VLOOKUP($D357,'2.사회적인구 행정구역별 집계'!$C$6:$M$73,4,FALSE)))</f>
        <v>0</v>
      </c>
      <c r="R357" s="114">
        <f>IF(ISERROR(VLOOKUP($D357,'2.사회적인구 행정구역별 집계'!$C$6:$M$73,2,FALSE)),0,(VLOOKUP($D357,'2.사회적인구 행정구역별 집계'!$C$6:$M$73,10,FALSE)-VLOOKUP($D357,'2.사회적인구 행정구역별 집계'!$C$6:$M$73,5,FALSE)))</f>
        <v>0</v>
      </c>
      <c r="S357" s="114">
        <f>IF(ISERROR(VLOOKUP($D357,'2.사회적인구 행정구역별 집계'!$C$6:$M$73,2,FALSE)),0,(VLOOKUP($D357,'2.사회적인구 행정구역별 집계'!$C$6:$M$73,11,FALSE)-VLOOKUP($D357,'2.사회적인구 행정구역별 집계'!$C$6:$M$73,6,FALSE)))</f>
        <v>0</v>
      </c>
      <c r="T357" s="160">
        <f t="shared" si="46"/>
        <v>101</v>
      </c>
      <c r="U357" s="160">
        <f t="shared" si="47"/>
        <v>99</v>
      </c>
      <c r="V357" s="160">
        <f t="shared" si="48"/>
        <v>98</v>
      </c>
      <c r="W357" s="160">
        <f t="shared" si="49"/>
        <v>101</v>
      </c>
      <c r="X357" s="160">
        <f t="shared" si="50"/>
        <v>103</v>
      </c>
    </row>
    <row r="358" spans="1:24" ht="15.95" customHeight="1">
      <c r="A358" s="279"/>
      <c r="B358" s="277"/>
      <c r="C358" s="103" t="s">
        <v>1181</v>
      </c>
      <c r="D358" s="105" t="s">
        <v>344</v>
      </c>
      <c r="E358" s="160">
        <f>VLOOKUP($D358,'[7]급수계통별장래인구(출x)'!$C$5:$I$491,2,FALSE)</f>
        <v>93</v>
      </c>
      <c r="F358" s="160">
        <f>VLOOKUP($D358,'[7]급수계통별장래인구(출x)'!$C$5:$I$491,4,FALSE)</f>
        <v>94</v>
      </c>
      <c r="G358" s="160">
        <f>VLOOKUP($D358,'[7]급수계통별장래인구(출x)'!$C$5:$I$491,5,FALSE)</f>
        <v>96</v>
      </c>
      <c r="H358" s="160">
        <f>VLOOKUP($D358,'[7]급수계통별장래인구(출x)'!$C$5:$I$491,6,FALSE)</f>
        <v>98</v>
      </c>
      <c r="I358" s="160">
        <f>VLOOKUP($D358,'[7]급수계통별장래인구(출x)'!$C$5:$I$491,7,FALSE)</f>
        <v>100</v>
      </c>
      <c r="J358" s="114">
        <f>ROUND(O$5*'[7]급수계통별장래인구(출x)'!$E356,0)</f>
        <v>0</v>
      </c>
      <c r="K358" s="114">
        <f>ROUND(P$5*'[7]급수계통별장래인구(출x)'!$E356,0)</f>
        <v>2</v>
      </c>
      <c r="L358" s="114">
        <f>ROUND(Q$5*'[7]급수계통별장래인구(출x)'!$E356,0)</f>
        <v>5</v>
      </c>
      <c r="M358" s="114">
        <f>ROUND(R$5*'[7]급수계통별장래인구(출x)'!$E356,0)</f>
        <v>5</v>
      </c>
      <c r="N358" s="114">
        <f>ROUND(S$5*'[7]급수계통별장래인구(출x)'!$E356,0)</f>
        <v>5</v>
      </c>
      <c r="O358" s="114">
        <f>IF(ISERROR((VLOOKUP($D358,'2.사회적인구 행정구역별 집계'!$C$6:$M$73,7,FALSE)-VLOOKUP($D358,'2.사회적인구 행정구역별 집계'!$C$6:$M$73,2,FALSE))),0,(VLOOKUP($D358,'2.사회적인구 행정구역별 집계'!$C$6:$M$73,7,FALSE)-VLOOKUP($D358,'2.사회적인구 행정구역별 집계'!$C$6:$M$73,2,FALSE)))</f>
        <v>0</v>
      </c>
      <c r="P358" s="114">
        <f>IF(ISERROR(VLOOKUP($D358,'2.사회적인구 행정구역별 집계'!$C$6:$M$73,2,FALSE)),0,(VLOOKUP($D358,'2.사회적인구 행정구역별 집계'!$C$6:$M$73,8,FALSE)-VLOOKUP($D358,'2.사회적인구 행정구역별 집계'!$C$6:$M$73,3,FALSE)))</f>
        <v>0</v>
      </c>
      <c r="Q358" s="114">
        <f>IF(ISERROR(VLOOKUP($D358,'2.사회적인구 행정구역별 집계'!$C$6:$M$73,2,FALSE)),0,(VLOOKUP($D358,'2.사회적인구 행정구역별 집계'!$C$6:$M$73,9,FALSE)-VLOOKUP($D358,'2.사회적인구 행정구역별 집계'!$C$6:$M$73,4,FALSE)))</f>
        <v>0</v>
      </c>
      <c r="R358" s="114">
        <f>IF(ISERROR(VLOOKUP($D358,'2.사회적인구 행정구역별 집계'!$C$6:$M$73,2,FALSE)),0,(VLOOKUP($D358,'2.사회적인구 행정구역별 집계'!$C$6:$M$73,10,FALSE)-VLOOKUP($D358,'2.사회적인구 행정구역별 집계'!$C$6:$M$73,5,FALSE)))</f>
        <v>0</v>
      </c>
      <c r="S358" s="114">
        <f>IF(ISERROR(VLOOKUP($D358,'2.사회적인구 행정구역별 집계'!$C$6:$M$73,2,FALSE)),0,(VLOOKUP($D358,'2.사회적인구 행정구역별 집계'!$C$6:$M$73,11,FALSE)-VLOOKUP($D358,'2.사회적인구 행정구역별 집계'!$C$6:$M$73,6,FALSE)))</f>
        <v>0</v>
      </c>
      <c r="T358" s="160">
        <f t="shared" si="46"/>
        <v>93</v>
      </c>
      <c r="U358" s="160">
        <f t="shared" si="47"/>
        <v>92</v>
      </c>
      <c r="V358" s="160">
        <f t="shared" si="48"/>
        <v>91</v>
      </c>
      <c r="W358" s="160">
        <f t="shared" si="49"/>
        <v>93</v>
      </c>
      <c r="X358" s="160">
        <f t="shared" si="50"/>
        <v>95</v>
      </c>
    </row>
    <row r="359" spans="1:24" ht="15.95" customHeight="1">
      <c r="A359" s="279"/>
      <c r="B359" s="277"/>
      <c r="C359" s="103" t="s">
        <v>1181</v>
      </c>
      <c r="D359" s="105" t="s">
        <v>345</v>
      </c>
      <c r="E359" s="160">
        <f>VLOOKUP($D359,'[7]급수계통별장래인구(출x)'!$C$5:$I$491,2,FALSE)</f>
        <v>180</v>
      </c>
      <c r="F359" s="160">
        <f>VLOOKUP($D359,'[7]급수계통별장래인구(출x)'!$C$5:$I$491,4,FALSE)</f>
        <v>182</v>
      </c>
      <c r="G359" s="160">
        <f>VLOOKUP($D359,'[7]급수계통별장래인구(출x)'!$C$5:$I$491,5,FALSE)</f>
        <v>186</v>
      </c>
      <c r="H359" s="160">
        <f>VLOOKUP($D359,'[7]급수계통별장래인구(출x)'!$C$5:$I$491,6,FALSE)</f>
        <v>190</v>
      </c>
      <c r="I359" s="160">
        <f>VLOOKUP($D359,'[7]급수계통별장래인구(출x)'!$C$5:$I$491,7,FALSE)</f>
        <v>193</v>
      </c>
      <c r="J359" s="114">
        <f>ROUND(O$5*'[7]급수계통별장래인구(출x)'!$E357,0)</f>
        <v>0</v>
      </c>
      <c r="K359" s="114">
        <f>ROUND(P$5*'[7]급수계통별장래인구(출x)'!$E357,0)</f>
        <v>5</v>
      </c>
      <c r="L359" s="114">
        <f>ROUND(Q$5*'[7]급수계통별장래인구(출x)'!$E357,0)</f>
        <v>10</v>
      </c>
      <c r="M359" s="114">
        <f>ROUND(R$5*'[7]급수계통별장래인구(출x)'!$E357,0)</f>
        <v>10</v>
      </c>
      <c r="N359" s="114">
        <f>ROUND(S$5*'[7]급수계통별장래인구(출x)'!$E357,0)</f>
        <v>10</v>
      </c>
      <c r="O359" s="114">
        <f>IF(ISERROR((VLOOKUP($D359,'2.사회적인구 행정구역별 집계'!$C$6:$M$73,7,FALSE)-VLOOKUP($D359,'2.사회적인구 행정구역별 집계'!$C$6:$M$73,2,FALSE))),0,(VLOOKUP($D359,'2.사회적인구 행정구역별 집계'!$C$6:$M$73,7,FALSE)-VLOOKUP($D359,'2.사회적인구 행정구역별 집계'!$C$6:$M$73,2,FALSE)))</f>
        <v>0</v>
      </c>
      <c r="P359" s="114">
        <f>IF(ISERROR(VLOOKUP($D359,'2.사회적인구 행정구역별 집계'!$C$6:$M$73,2,FALSE)),0,(VLOOKUP($D359,'2.사회적인구 행정구역별 집계'!$C$6:$M$73,8,FALSE)-VLOOKUP($D359,'2.사회적인구 행정구역별 집계'!$C$6:$M$73,3,FALSE)))</f>
        <v>0</v>
      </c>
      <c r="Q359" s="114">
        <f>IF(ISERROR(VLOOKUP($D359,'2.사회적인구 행정구역별 집계'!$C$6:$M$73,2,FALSE)),0,(VLOOKUP($D359,'2.사회적인구 행정구역별 집계'!$C$6:$M$73,9,FALSE)-VLOOKUP($D359,'2.사회적인구 행정구역별 집계'!$C$6:$M$73,4,FALSE)))</f>
        <v>0</v>
      </c>
      <c r="R359" s="114">
        <f>IF(ISERROR(VLOOKUP($D359,'2.사회적인구 행정구역별 집계'!$C$6:$M$73,2,FALSE)),0,(VLOOKUP($D359,'2.사회적인구 행정구역별 집계'!$C$6:$M$73,10,FALSE)-VLOOKUP($D359,'2.사회적인구 행정구역별 집계'!$C$6:$M$73,5,FALSE)))</f>
        <v>0</v>
      </c>
      <c r="S359" s="114">
        <f>IF(ISERROR(VLOOKUP($D359,'2.사회적인구 행정구역별 집계'!$C$6:$M$73,2,FALSE)),0,(VLOOKUP($D359,'2.사회적인구 행정구역별 집계'!$C$6:$M$73,11,FALSE)-VLOOKUP($D359,'2.사회적인구 행정구역별 집계'!$C$6:$M$73,6,FALSE)))</f>
        <v>0</v>
      </c>
      <c r="T359" s="160">
        <f t="shared" si="46"/>
        <v>180</v>
      </c>
      <c r="U359" s="160">
        <f t="shared" si="47"/>
        <v>177</v>
      </c>
      <c r="V359" s="160">
        <f t="shared" si="48"/>
        <v>176</v>
      </c>
      <c r="W359" s="160">
        <f t="shared" si="49"/>
        <v>180</v>
      </c>
      <c r="X359" s="160">
        <f t="shared" si="50"/>
        <v>183</v>
      </c>
    </row>
    <row r="360" spans="1:24" ht="15.95" customHeight="1">
      <c r="A360" s="279"/>
      <c r="B360" s="277"/>
      <c r="C360" s="103" t="s">
        <v>1182</v>
      </c>
      <c r="D360" s="105" t="s">
        <v>346</v>
      </c>
      <c r="E360" s="160">
        <f>VLOOKUP($D360,'[7]급수계통별장래인구(출x)'!$C$5:$I$491,2,FALSE)</f>
        <v>92</v>
      </c>
      <c r="F360" s="160">
        <f>VLOOKUP($D360,'[7]급수계통별장래인구(출x)'!$C$5:$I$491,4,FALSE)</f>
        <v>93</v>
      </c>
      <c r="G360" s="160">
        <f>VLOOKUP($D360,'[7]급수계통별장래인구(출x)'!$C$5:$I$491,5,FALSE)</f>
        <v>95</v>
      </c>
      <c r="H360" s="160">
        <f>VLOOKUP($D360,'[7]급수계통별장래인구(출x)'!$C$5:$I$491,6,FALSE)</f>
        <v>97</v>
      </c>
      <c r="I360" s="160">
        <f>VLOOKUP($D360,'[7]급수계통별장래인구(출x)'!$C$5:$I$491,7,FALSE)</f>
        <v>99</v>
      </c>
      <c r="J360" s="114">
        <f>ROUND(O$5*'[7]급수계통별장래인구(출x)'!$E358,0)</f>
        <v>0</v>
      </c>
      <c r="K360" s="114">
        <f>ROUND(P$5*'[7]급수계통별장래인구(출x)'!$E358,0)</f>
        <v>2</v>
      </c>
      <c r="L360" s="114">
        <f>ROUND(Q$5*'[7]급수계통별장래인구(출x)'!$E358,0)</f>
        <v>5</v>
      </c>
      <c r="M360" s="114">
        <f>ROUND(R$5*'[7]급수계통별장래인구(출x)'!$E358,0)</f>
        <v>5</v>
      </c>
      <c r="N360" s="114">
        <f>ROUND(S$5*'[7]급수계통별장래인구(출x)'!$E358,0)</f>
        <v>5</v>
      </c>
      <c r="O360" s="114">
        <f>IF(ISERROR((VLOOKUP($D360,'2.사회적인구 행정구역별 집계'!$C$6:$M$73,7,FALSE)-VLOOKUP($D360,'2.사회적인구 행정구역별 집계'!$C$6:$M$73,2,FALSE))),0,(VLOOKUP($D360,'2.사회적인구 행정구역별 집계'!$C$6:$M$73,7,FALSE)-VLOOKUP($D360,'2.사회적인구 행정구역별 집계'!$C$6:$M$73,2,FALSE)))</f>
        <v>0</v>
      </c>
      <c r="P360" s="114">
        <f>IF(ISERROR(VLOOKUP($D360,'2.사회적인구 행정구역별 집계'!$C$6:$M$73,2,FALSE)),0,(VLOOKUP($D360,'2.사회적인구 행정구역별 집계'!$C$6:$M$73,8,FALSE)-VLOOKUP($D360,'2.사회적인구 행정구역별 집계'!$C$6:$M$73,3,FALSE)))</f>
        <v>0</v>
      </c>
      <c r="Q360" s="114">
        <f>IF(ISERROR(VLOOKUP($D360,'2.사회적인구 행정구역별 집계'!$C$6:$M$73,2,FALSE)),0,(VLOOKUP($D360,'2.사회적인구 행정구역별 집계'!$C$6:$M$73,9,FALSE)-VLOOKUP($D360,'2.사회적인구 행정구역별 집계'!$C$6:$M$73,4,FALSE)))</f>
        <v>0</v>
      </c>
      <c r="R360" s="114">
        <f>IF(ISERROR(VLOOKUP($D360,'2.사회적인구 행정구역별 집계'!$C$6:$M$73,2,FALSE)),0,(VLOOKUP($D360,'2.사회적인구 행정구역별 집계'!$C$6:$M$73,10,FALSE)-VLOOKUP($D360,'2.사회적인구 행정구역별 집계'!$C$6:$M$73,5,FALSE)))</f>
        <v>0</v>
      </c>
      <c r="S360" s="114">
        <f>IF(ISERROR(VLOOKUP($D360,'2.사회적인구 행정구역별 집계'!$C$6:$M$73,2,FALSE)),0,(VLOOKUP($D360,'2.사회적인구 행정구역별 집계'!$C$6:$M$73,11,FALSE)-VLOOKUP($D360,'2.사회적인구 행정구역별 집계'!$C$6:$M$73,6,FALSE)))</f>
        <v>0</v>
      </c>
      <c r="T360" s="160">
        <f t="shared" si="46"/>
        <v>92</v>
      </c>
      <c r="U360" s="160">
        <f t="shared" si="47"/>
        <v>91</v>
      </c>
      <c r="V360" s="160">
        <f t="shared" si="48"/>
        <v>90</v>
      </c>
      <c r="W360" s="160">
        <f t="shared" si="49"/>
        <v>92</v>
      </c>
      <c r="X360" s="160">
        <f t="shared" si="50"/>
        <v>94</v>
      </c>
    </row>
    <row r="361" spans="1:24" ht="15.95" customHeight="1">
      <c r="A361" s="279"/>
      <c r="B361" s="277"/>
      <c r="C361" s="103" t="s">
        <v>1182</v>
      </c>
      <c r="D361" s="105" t="s">
        <v>347</v>
      </c>
      <c r="E361" s="160">
        <f>VLOOKUP($D361,'[7]급수계통별장래인구(출x)'!$C$5:$I$491,2,FALSE)</f>
        <v>145</v>
      </c>
      <c r="F361" s="160">
        <f>VLOOKUP($D361,'[7]급수계통별장래인구(출x)'!$C$5:$I$491,4,FALSE)</f>
        <v>147</v>
      </c>
      <c r="G361" s="160">
        <f>VLOOKUP($D361,'[7]급수계통별장래인구(출x)'!$C$5:$I$491,5,FALSE)</f>
        <v>150</v>
      </c>
      <c r="H361" s="160">
        <f>VLOOKUP($D361,'[7]급수계통별장래인구(출x)'!$C$5:$I$491,6,FALSE)</f>
        <v>153</v>
      </c>
      <c r="I361" s="160">
        <f>VLOOKUP($D361,'[7]급수계통별장래인구(출x)'!$C$5:$I$491,7,FALSE)</f>
        <v>156</v>
      </c>
      <c r="J361" s="114">
        <f>ROUND(O$5*'[7]급수계통별장래인구(출x)'!$E359,0)</f>
        <v>0</v>
      </c>
      <c r="K361" s="114">
        <f>ROUND(P$5*'[7]급수계통별장래인구(출x)'!$E359,0)</f>
        <v>4</v>
      </c>
      <c r="L361" s="114">
        <f>ROUND(Q$5*'[7]급수계통별장래인구(출x)'!$E359,0)</f>
        <v>8</v>
      </c>
      <c r="M361" s="114">
        <f>ROUND(R$5*'[7]급수계통별장래인구(출x)'!$E359,0)</f>
        <v>8</v>
      </c>
      <c r="N361" s="114">
        <f>ROUND(S$5*'[7]급수계통별장래인구(출x)'!$E359,0)</f>
        <v>8</v>
      </c>
      <c r="O361" s="114">
        <f>IF(ISERROR((VLOOKUP($D361,'2.사회적인구 행정구역별 집계'!$C$6:$M$73,7,FALSE)-VLOOKUP($D361,'2.사회적인구 행정구역별 집계'!$C$6:$M$73,2,FALSE))),0,(VLOOKUP($D361,'2.사회적인구 행정구역별 집계'!$C$6:$M$73,7,FALSE)-VLOOKUP($D361,'2.사회적인구 행정구역별 집계'!$C$6:$M$73,2,FALSE)))</f>
        <v>0</v>
      </c>
      <c r="P361" s="114">
        <f>IF(ISERROR(VLOOKUP($D361,'2.사회적인구 행정구역별 집계'!$C$6:$M$73,2,FALSE)),0,(VLOOKUP($D361,'2.사회적인구 행정구역별 집계'!$C$6:$M$73,8,FALSE)-VLOOKUP($D361,'2.사회적인구 행정구역별 집계'!$C$6:$M$73,3,FALSE)))</f>
        <v>0</v>
      </c>
      <c r="Q361" s="114">
        <f>IF(ISERROR(VLOOKUP($D361,'2.사회적인구 행정구역별 집계'!$C$6:$M$73,2,FALSE)),0,(VLOOKUP($D361,'2.사회적인구 행정구역별 집계'!$C$6:$M$73,9,FALSE)-VLOOKUP($D361,'2.사회적인구 행정구역별 집계'!$C$6:$M$73,4,FALSE)))</f>
        <v>0</v>
      </c>
      <c r="R361" s="114">
        <f>IF(ISERROR(VLOOKUP($D361,'2.사회적인구 행정구역별 집계'!$C$6:$M$73,2,FALSE)),0,(VLOOKUP($D361,'2.사회적인구 행정구역별 집계'!$C$6:$M$73,10,FALSE)-VLOOKUP($D361,'2.사회적인구 행정구역별 집계'!$C$6:$M$73,5,FALSE)))</f>
        <v>0</v>
      </c>
      <c r="S361" s="114">
        <f>IF(ISERROR(VLOOKUP($D361,'2.사회적인구 행정구역별 집계'!$C$6:$M$73,2,FALSE)),0,(VLOOKUP($D361,'2.사회적인구 행정구역별 집계'!$C$6:$M$73,11,FALSE)-VLOOKUP($D361,'2.사회적인구 행정구역별 집계'!$C$6:$M$73,6,FALSE)))</f>
        <v>0</v>
      </c>
      <c r="T361" s="160">
        <f t="shared" si="46"/>
        <v>145</v>
      </c>
      <c r="U361" s="160">
        <f t="shared" si="47"/>
        <v>143</v>
      </c>
      <c r="V361" s="160">
        <f t="shared" si="48"/>
        <v>142</v>
      </c>
      <c r="W361" s="160">
        <f t="shared" si="49"/>
        <v>145</v>
      </c>
      <c r="X361" s="160">
        <f t="shared" si="50"/>
        <v>148</v>
      </c>
    </row>
    <row r="362" spans="1:24" ht="15.95" customHeight="1">
      <c r="A362" s="279"/>
      <c r="B362" s="277"/>
      <c r="C362" s="103" t="s">
        <v>1183</v>
      </c>
      <c r="D362" s="105" t="s">
        <v>348</v>
      </c>
      <c r="E362" s="160">
        <f>VLOOKUP($D362,'[7]급수계통별장래인구(출x)'!$C$5:$I$491,2,FALSE)</f>
        <v>110</v>
      </c>
      <c r="F362" s="160">
        <f>VLOOKUP($D362,'[7]급수계통별장래인구(출x)'!$C$5:$I$491,4,FALSE)</f>
        <v>111</v>
      </c>
      <c r="G362" s="160">
        <f>VLOOKUP($D362,'[7]급수계통별장래인구(출x)'!$C$5:$I$491,5,FALSE)</f>
        <v>114</v>
      </c>
      <c r="H362" s="160">
        <f>VLOOKUP($D362,'[7]급수계통별장래인구(출x)'!$C$5:$I$491,6,FALSE)</f>
        <v>116</v>
      </c>
      <c r="I362" s="160">
        <f>VLOOKUP($D362,'[7]급수계통별장래인구(출x)'!$C$5:$I$491,7,FALSE)</f>
        <v>118</v>
      </c>
      <c r="J362" s="114">
        <f>ROUND(O$5*'[7]급수계통별장래인구(출x)'!$E360,0)</f>
        <v>0</v>
      </c>
      <c r="K362" s="114">
        <f>ROUND(P$5*'[7]급수계통별장래인구(출x)'!$E360,0)</f>
        <v>3</v>
      </c>
      <c r="L362" s="114">
        <f>ROUND(Q$5*'[7]급수계통별장래인구(출x)'!$E360,0)</f>
        <v>6</v>
      </c>
      <c r="M362" s="114">
        <f>ROUND(R$5*'[7]급수계통별장래인구(출x)'!$E360,0)</f>
        <v>6</v>
      </c>
      <c r="N362" s="114">
        <f>ROUND(S$5*'[7]급수계통별장래인구(출x)'!$E360,0)</f>
        <v>6</v>
      </c>
      <c r="O362" s="114">
        <f>IF(ISERROR((VLOOKUP($D362,'2.사회적인구 행정구역별 집계'!$C$6:$M$73,7,FALSE)-VLOOKUP($D362,'2.사회적인구 행정구역별 집계'!$C$6:$M$73,2,FALSE))),0,(VLOOKUP($D362,'2.사회적인구 행정구역별 집계'!$C$6:$M$73,7,FALSE)-VLOOKUP($D362,'2.사회적인구 행정구역별 집계'!$C$6:$M$73,2,FALSE)))</f>
        <v>0</v>
      </c>
      <c r="P362" s="114">
        <f>IF(ISERROR(VLOOKUP($D362,'2.사회적인구 행정구역별 집계'!$C$6:$M$73,2,FALSE)),0,(VLOOKUP($D362,'2.사회적인구 행정구역별 집계'!$C$6:$M$73,8,FALSE)-VLOOKUP($D362,'2.사회적인구 행정구역별 집계'!$C$6:$M$73,3,FALSE)))</f>
        <v>0</v>
      </c>
      <c r="Q362" s="114">
        <f>IF(ISERROR(VLOOKUP($D362,'2.사회적인구 행정구역별 집계'!$C$6:$M$73,2,FALSE)),0,(VLOOKUP($D362,'2.사회적인구 행정구역별 집계'!$C$6:$M$73,9,FALSE)-VLOOKUP($D362,'2.사회적인구 행정구역별 집계'!$C$6:$M$73,4,FALSE)))</f>
        <v>0</v>
      </c>
      <c r="R362" s="114">
        <f>IF(ISERROR(VLOOKUP($D362,'2.사회적인구 행정구역별 집계'!$C$6:$M$73,2,FALSE)),0,(VLOOKUP($D362,'2.사회적인구 행정구역별 집계'!$C$6:$M$73,10,FALSE)-VLOOKUP($D362,'2.사회적인구 행정구역별 집계'!$C$6:$M$73,5,FALSE)))</f>
        <v>0</v>
      </c>
      <c r="S362" s="114">
        <f>IF(ISERROR(VLOOKUP($D362,'2.사회적인구 행정구역별 집계'!$C$6:$M$73,2,FALSE)),0,(VLOOKUP($D362,'2.사회적인구 행정구역별 집계'!$C$6:$M$73,11,FALSE)-VLOOKUP($D362,'2.사회적인구 행정구역별 집계'!$C$6:$M$73,6,FALSE)))</f>
        <v>0</v>
      </c>
      <c r="T362" s="160">
        <f t="shared" si="46"/>
        <v>110</v>
      </c>
      <c r="U362" s="160">
        <f t="shared" si="47"/>
        <v>108</v>
      </c>
      <c r="V362" s="160">
        <f t="shared" si="48"/>
        <v>108</v>
      </c>
      <c r="W362" s="160">
        <f t="shared" si="49"/>
        <v>110</v>
      </c>
      <c r="X362" s="160">
        <f t="shared" si="50"/>
        <v>112</v>
      </c>
    </row>
    <row r="363" spans="1:24" ht="15.95" customHeight="1">
      <c r="A363" s="279"/>
      <c r="B363" s="277"/>
      <c r="C363" s="103" t="s">
        <v>1184</v>
      </c>
      <c r="D363" s="105" t="s">
        <v>349</v>
      </c>
      <c r="E363" s="160">
        <f>VLOOKUP($D363,'[7]급수계통별장래인구(출x)'!$C$5:$I$491,2,FALSE)</f>
        <v>78</v>
      </c>
      <c r="F363" s="160">
        <f>VLOOKUP($D363,'[7]급수계통별장래인구(출x)'!$C$5:$I$491,4,FALSE)</f>
        <v>79</v>
      </c>
      <c r="G363" s="160">
        <f>VLOOKUP($D363,'[7]급수계통별장래인구(출x)'!$C$5:$I$491,5,FALSE)</f>
        <v>81</v>
      </c>
      <c r="H363" s="160">
        <f>VLOOKUP($D363,'[7]급수계통별장래인구(출x)'!$C$5:$I$491,6,FALSE)</f>
        <v>82</v>
      </c>
      <c r="I363" s="160">
        <f>VLOOKUP($D363,'[7]급수계통별장래인구(출x)'!$C$5:$I$491,7,FALSE)</f>
        <v>84</v>
      </c>
      <c r="J363" s="114">
        <f>ROUND(O$5*'[7]급수계통별장래인구(출x)'!$E361,0)</f>
        <v>0</v>
      </c>
      <c r="K363" s="114">
        <f>ROUND(P$5*'[7]급수계통별장래인구(출x)'!$E361,0)</f>
        <v>2</v>
      </c>
      <c r="L363" s="114">
        <f>ROUND(Q$5*'[7]급수계통별장래인구(출x)'!$E361,0)</f>
        <v>4</v>
      </c>
      <c r="M363" s="114">
        <f>ROUND(R$5*'[7]급수계통별장래인구(출x)'!$E361,0)</f>
        <v>4</v>
      </c>
      <c r="N363" s="114">
        <f>ROUND(S$5*'[7]급수계통별장래인구(출x)'!$E361,0)</f>
        <v>4</v>
      </c>
      <c r="O363" s="114">
        <f>IF(ISERROR((VLOOKUP($D363,'2.사회적인구 행정구역별 집계'!$C$6:$M$73,7,FALSE)-VLOOKUP($D363,'2.사회적인구 행정구역별 집계'!$C$6:$M$73,2,FALSE))),0,(VLOOKUP($D363,'2.사회적인구 행정구역별 집계'!$C$6:$M$73,7,FALSE)-VLOOKUP($D363,'2.사회적인구 행정구역별 집계'!$C$6:$M$73,2,FALSE)))</f>
        <v>0</v>
      </c>
      <c r="P363" s="114">
        <f>IF(ISERROR(VLOOKUP($D363,'2.사회적인구 행정구역별 집계'!$C$6:$M$73,2,FALSE)),0,(VLOOKUP($D363,'2.사회적인구 행정구역별 집계'!$C$6:$M$73,8,FALSE)-VLOOKUP($D363,'2.사회적인구 행정구역별 집계'!$C$6:$M$73,3,FALSE)))</f>
        <v>0</v>
      </c>
      <c r="Q363" s="114">
        <f>IF(ISERROR(VLOOKUP($D363,'2.사회적인구 행정구역별 집계'!$C$6:$M$73,2,FALSE)),0,(VLOOKUP($D363,'2.사회적인구 행정구역별 집계'!$C$6:$M$73,9,FALSE)-VLOOKUP($D363,'2.사회적인구 행정구역별 집계'!$C$6:$M$73,4,FALSE)))</f>
        <v>0</v>
      </c>
      <c r="R363" s="114">
        <f>IF(ISERROR(VLOOKUP($D363,'2.사회적인구 행정구역별 집계'!$C$6:$M$73,2,FALSE)),0,(VLOOKUP($D363,'2.사회적인구 행정구역별 집계'!$C$6:$M$73,10,FALSE)-VLOOKUP($D363,'2.사회적인구 행정구역별 집계'!$C$6:$M$73,5,FALSE)))</f>
        <v>0</v>
      </c>
      <c r="S363" s="114">
        <f>IF(ISERROR(VLOOKUP($D363,'2.사회적인구 행정구역별 집계'!$C$6:$M$73,2,FALSE)),0,(VLOOKUP($D363,'2.사회적인구 행정구역별 집계'!$C$6:$M$73,11,FALSE)-VLOOKUP($D363,'2.사회적인구 행정구역별 집계'!$C$6:$M$73,6,FALSE)))</f>
        <v>0</v>
      </c>
      <c r="T363" s="160">
        <f t="shared" si="46"/>
        <v>78</v>
      </c>
      <c r="U363" s="160">
        <f t="shared" si="47"/>
        <v>77</v>
      </c>
      <c r="V363" s="160">
        <f t="shared" si="48"/>
        <v>77</v>
      </c>
      <c r="W363" s="160">
        <f t="shared" si="49"/>
        <v>78</v>
      </c>
      <c r="X363" s="160">
        <f t="shared" si="50"/>
        <v>80</v>
      </c>
    </row>
    <row r="364" spans="1:24" ht="15.95" customHeight="1">
      <c r="A364" s="279"/>
      <c r="B364" s="277"/>
      <c r="C364" s="103" t="s">
        <v>1184</v>
      </c>
      <c r="D364" s="105" t="s">
        <v>350</v>
      </c>
      <c r="E364" s="160">
        <f>VLOOKUP($D364,'[7]급수계통별장래인구(출x)'!$C$5:$I$491,2,FALSE)</f>
        <v>108</v>
      </c>
      <c r="F364" s="160">
        <f>VLOOKUP($D364,'[7]급수계통별장래인구(출x)'!$C$5:$I$491,4,FALSE)</f>
        <v>109</v>
      </c>
      <c r="G364" s="160">
        <f>VLOOKUP($D364,'[7]급수계통별장래인구(출x)'!$C$5:$I$491,5,FALSE)</f>
        <v>112</v>
      </c>
      <c r="H364" s="160">
        <f>VLOOKUP($D364,'[7]급수계통별장래인구(출x)'!$C$5:$I$491,6,FALSE)</f>
        <v>114</v>
      </c>
      <c r="I364" s="160">
        <f>VLOOKUP($D364,'[7]급수계통별장래인구(출x)'!$C$5:$I$491,7,FALSE)</f>
        <v>116</v>
      </c>
      <c r="J364" s="114">
        <f>ROUND(O$5*'[7]급수계통별장래인구(출x)'!$E362,0)</f>
        <v>0</v>
      </c>
      <c r="K364" s="114">
        <f>ROUND(P$5*'[7]급수계통별장래인구(출x)'!$E362,0)</f>
        <v>3</v>
      </c>
      <c r="L364" s="114">
        <f>ROUND(Q$5*'[7]급수계통별장래인구(출x)'!$E362,0)</f>
        <v>6</v>
      </c>
      <c r="M364" s="114">
        <f>ROUND(R$5*'[7]급수계통별장래인구(출x)'!$E362,0)</f>
        <v>6</v>
      </c>
      <c r="N364" s="114">
        <f>ROUND(S$5*'[7]급수계통별장래인구(출x)'!$E362,0)</f>
        <v>6</v>
      </c>
      <c r="O364" s="114">
        <f>IF(ISERROR((VLOOKUP($D364,'2.사회적인구 행정구역별 집계'!$C$6:$M$73,7,FALSE)-VLOOKUP($D364,'2.사회적인구 행정구역별 집계'!$C$6:$M$73,2,FALSE))),0,(VLOOKUP($D364,'2.사회적인구 행정구역별 집계'!$C$6:$M$73,7,FALSE)-VLOOKUP($D364,'2.사회적인구 행정구역별 집계'!$C$6:$M$73,2,FALSE)))</f>
        <v>0</v>
      </c>
      <c r="P364" s="114">
        <f>IF(ISERROR(VLOOKUP($D364,'2.사회적인구 행정구역별 집계'!$C$6:$M$73,2,FALSE)),0,(VLOOKUP($D364,'2.사회적인구 행정구역별 집계'!$C$6:$M$73,8,FALSE)-VLOOKUP($D364,'2.사회적인구 행정구역별 집계'!$C$6:$M$73,3,FALSE)))</f>
        <v>0</v>
      </c>
      <c r="Q364" s="114">
        <f>IF(ISERROR(VLOOKUP($D364,'2.사회적인구 행정구역별 집계'!$C$6:$M$73,2,FALSE)),0,(VLOOKUP($D364,'2.사회적인구 행정구역별 집계'!$C$6:$M$73,9,FALSE)-VLOOKUP($D364,'2.사회적인구 행정구역별 집계'!$C$6:$M$73,4,FALSE)))</f>
        <v>0</v>
      </c>
      <c r="R364" s="114">
        <f>IF(ISERROR(VLOOKUP($D364,'2.사회적인구 행정구역별 집계'!$C$6:$M$73,2,FALSE)),0,(VLOOKUP($D364,'2.사회적인구 행정구역별 집계'!$C$6:$M$73,10,FALSE)-VLOOKUP($D364,'2.사회적인구 행정구역별 집계'!$C$6:$M$73,5,FALSE)))</f>
        <v>0</v>
      </c>
      <c r="S364" s="114">
        <f>IF(ISERROR(VLOOKUP($D364,'2.사회적인구 행정구역별 집계'!$C$6:$M$73,2,FALSE)),0,(VLOOKUP($D364,'2.사회적인구 행정구역별 집계'!$C$6:$M$73,11,FALSE)-VLOOKUP($D364,'2.사회적인구 행정구역별 집계'!$C$6:$M$73,6,FALSE)))</f>
        <v>0</v>
      </c>
      <c r="T364" s="160">
        <f t="shared" si="46"/>
        <v>108</v>
      </c>
      <c r="U364" s="160">
        <f t="shared" si="47"/>
        <v>106</v>
      </c>
      <c r="V364" s="160">
        <f t="shared" si="48"/>
        <v>106</v>
      </c>
      <c r="W364" s="160">
        <f t="shared" si="49"/>
        <v>108</v>
      </c>
      <c r="X364" s="160">
        <f t="shared" si="50"/>
        <v>110</v>
      </c>
    </row>
    <row r="365" spans="1:24" ht="15.95" customHeight="1">
      <c r="A365" s="279"/>
      <c r="B365" s="277"/>
      <c r="C365" s="103" t="s">
        <v>1184</v>
      </c>
      <c r="D365" s="105" t="s">
        <v>351</v>
      </c>
      <c r="E365" s="160">
        <f>VLOOKUP($D365,'[7]급수계통별장래인구(출x)'!$C$5:$I$491,2,FALSE)</f>
        <v>76</v>
      </c>
      <c r="F365" s="160">
        <f>VLOOKUP($D365,'[7]급수계통별장래인구(출x)'!$C$5:$I$491,4,FALSE)</f>
        <v>77</v>
      </c>
      <c r="G365" s="160">
        <f>VLOOKUP($D365,'[7]급수계통별장래인구(출x)'!$C$5:$I$491,5,FALSE)</f>
        <v>78</v>
      </c>
      <c r="H365" s="160">
        <f>VLOOKUP($D365,'[7]급수계통별장래인구(출x)'!$C$5:$I$491,6,FALSE)</f>
        <v>80</v>
      </c>
      <c r="I365" s="160">
        <f>VLOOKUP($D365,'[7]급수계통별장래인구(출x)'!$C$5:$I$491,7,FALSE)</f>
        <v>82</v>
      </c>
      <c r="J365" s="114">
        <f>ROUND(O$5*'[7]급수계통별장래인구(출x)'!$E363,0)</f>
        <v>0</v>
      </c>
      <c r="K365" s="114">
        <f>ROUND(P$5*'[7]급수계통별장래인구(출x)'!$E363,0)</f>
        <v>2</v>
      </c>
      <c r="L365" s="114">
        <f>ROUND(Q$5*'[7]급수계통별장래인구(출x)'!$E363,0)</f>
        <v>4</v>
      </c>
      <c r="M365" s="114">
        <f>ROUND(R$5*'[7]급수계통별장래인구(출x)'!$E363,0)</f>
        <v>4</v>
      </c>
      <c r="N365" s="114">
        <f>ROUND(S$5*'[7]급수계통별장래인구(출x)'!$E363,0)</f>
        <v>4</v>
      </c>
      <c r="O365" s="114">
        <f>IF(ISERROR((VLOOKUP($D365,'2.사회적인구 행정구역별 집계'!$C$6:$M$73,7,FALSE)-VLOOKUP($D365,'2.사회적인구 행정구역별 집계'!$C$6:$M$73,2,FALSE))),0,(VLOOKUP($D365,'2.사회적인구 행정구역별 집계'!$C$6:$M$73,7,FALSE)-VLOOKUP($D365,'2.사회적인구 행정구역별 집계'!$C$6:$M$73,2,FALSE)))</f>
        <v>0</v>
      </c>
      <c r="P365" s="114">
        <f>IF(ISERROR(VLOOKUP($D365,'2.사회적인구 행정구역별 집계'!$C$6:$M$73,2,FALSE)),0,(VLOOKUP($D365,'2.사회적인구 행정구역별 집계'!$C$6:$M$73,8,FALSE)-VLOOKUP($D365,'2.사회적인구 행정구역별 집계'!$C$6:$M$73,3,FALSE)))</f>
        <v>0</v>
      </c>
      <c r="Q365" s="114">
        <f>IF(ISERROR(VLOOKUP($D365,'2.사회적인구 행정구역별 집계'!$C$6:$M$73,2,FALSE)),0,(VLOOKUP($D365,'2.사회적인구 행정구역별 집계'!$C$6:$M$73,9,FALSE)-VLOOKUP($D365,'2.사회적인구 행정구역별 집계'!$C$6:$M$73,4,FALSE)))</f>
        <v>0</v>
      </c>
      <c r="R365" s="114">
        <f>IF(ISERROR(VLOOKUP($D365,'2.사회적인구 행정구역별 집계'!$C$6:$M$73,2,FALSE)),0,(VLOOKUP($D365,'2.사회적인구 행정구역별 집계'!$C$6:$M$73,10,FALSE)-VLOOKUP($D365,'2.사회적인구 행정구역별 집계'!$C$6:$M$73,5,FALSE)))</f>
        <v>0</v>
      </c>
      <c r="S365" s="114">
        <f>IF(ISERROR(VLOOKUP($D365,'2.사회적인구 행정구역별 집계'!$C$6:$M$73,2,FALSE)),0,(VLOOKUP($D365,'2.사회적인구 행정구역별 집계'!$C$6:$M$73,11,FALSE)-VLOOKUP($D365,'2.사회적인구 행정구역별 집계'!$C$6:$M$73,6,FALSE)))</f>
        <v>0</v>
      </c>
      <c r="T365" s="160">
        <f t="shared" si="46"/>
        <v>76</v>
      </c>
      <c r="U365" s="160">
        <f t="shared" si="47"/>
        <v>75</v>
      </c>
      <c r="V365" s="160">
        <f t="shared" si="48"/>
        <v>74</v>
      </c>
      <c r="W365" s="160">
        <f t="shared" si="49"/>
        <v>76</v>
      </c>
      <c r="X365" s="160">
        <f t="shared" si="50"/>
        <v>78</v>
      </c>
    </row>
    <row r="366" spans="1:24" ht="15.95" customHeight="1">
      <c r="A366" s="279"/>
      <c r="B366" s="277"/>
      <c r="C366" s="103" t="s">
        <v>1185</v>
      </c>
      <c r="D366" s="105" t="s">
        <v>352</v>
      </c>
      <c r="E366" s="160">
        <f>VLOOKUP($D366,'[7]급수계통별장래인구(출x)'!$C$5:$I$491,2,FALSE)</f>
        <v>181</v>
      </c>
      <c r="F366" s="160">
        <f>VLOOKUP($D366,'[7]급수계통별장래인구(출x)'!$C$5:$I$491,4,FALSE)</f>
        <v>183</v>
      </c>
      <c r="G366" s="160">
        <f>VLOOKUP($D366,'[7]급수계통별장래인구(출x)'!$C$5:$I$491,5,FALSE)</f>
        <v>187</v>
      </c>
      <c r="H366" s="160">
        <f>VLOOKUP($D366,'[7]급수계통별장래인구(출x)'!$C$5:$I$491,6,FALSE)</f>
        <v>191</v>
      </c>
      <c r="I366" s="160">
        <f>VLOOKUP($D366,'[7]급수계통별장래인구(출x)'!$C$5:$I$491,7,FALSE)</f>
        <v>194</v>
      </c>
      <c r="J366" s="114">
        <f>ROUND(O$5*'[7]급수계통별장래인구(출x)'!$E364,0)</f>
        <v>0</v>
      </c>
      <c r="K366" s="114">
        <f>ROUND(P$5*'[7]급수계통별장래인구(출x)'!$E364,0)</f>
        <v>5</v>
      </c>
      <c r="L366" s="114">
        <f>ROUND(Q$5*'[7]급수계통별장래인구(출x)'!$E364,0)</f>
        <v>10</v>
      </c>
      <c r="M366" s="114">
        <f>ROUND(R$5*'[7]급수계통별장래인구(출x)'!$E364,0)</f>
        <v>10</v>
      </c>
      <c r="N366" s="114">
        <f>ROUND(S$5*'[7]급수계통별장래인구(출x)'!$E364,0)</f>
        <v>10</v>
      </c>
      <c r="O366" s="114">
        <f>IF(ISERROR((VLOOKUP($D366,'2.사회적인구 행정구역별 집계'!$C$6:$M$73,7,FALSE)-VLOOKUP($D366,'2.사회적인구 행정구역별 집계'!$C$6:$M$73,2,FALSE))),0,(VLOOKUP($D366,'2.사회적인구 행정구역별 집계'!$C$6:$M$73,7,FALSE)-VLOOKUP($D366,'2.사회적인구 행정구역별 집계'!$C$6:$M$73,2,FALSE)))</f>
        <v>0</v>
      </c>
      <c r="P366" s="114">
        <f>IF(ISERROR(VLOOKUP($D366,'2.사회적인구 행정구역별 집계'!$C$6:$M$73,2,FALSE)),0,(VLOOKUP($D366,'2.사회적인구 행정구역별 집계'!$C$6:$M$73,8,FALSE)-VLOOKUP($D366,'2.사회적인구 행정구역별 집계'!$C$6:$M$73,3,FALSE)))</f>
        <v>0</v>
      </c>
      <c r="Q366" s="114">
        <f>IF(ISERROR(VLOOKUP($D366,'2.사회적인구 행정구역별 집계'!$C$6:$M$73,2,FALSE)),0,(VLOOKUP($D366,'2.사회적인구 행정구역별 집계'!$C$6:$M$73,9,FALSE)-VLOOKUP($D366,'2.사회적인구 행정구역별 집계'!$C$6:$M$73,4,FALSE)))</f>
        <v>0</v>
      </c>
      <c r="R366" s="114">
        <f>IF(ISERROR(VLOOKUP($D366,'2.사회적인구 행정구역별 집계'!$C$6:$M$73,2,FALSE)),0,(VLOOKUP($D366,'2.사회적인구 행정구역별 집계'!$C$6:$M$73,10,FALSE)-VLOOKUP($D366,'2.사회적인구 행정구역별 집계'!$C$6:$M$73,5,FALSE)))</f>
        <v>0</v>
      </c>
      <c r="S366" s="114">
        <f>IF(ISERROR(VLOOKUP($D366,'2.사회적인구 행정구역별 집계'!$C$6:$M$73,2,FALSE)),0,(VLOOKUP($D366,'2.사회적인구 행정구역별 집계'!$C$6:$M$73,11,FALSE)-VLOOKUP($D366,'2.사회적인구 행정구역별 집계'!$C$6:$M$73,6,FALSE)))</f>
        <v>0</v>
      </c>
      <c r="T366" s="160">
        <f t="shared" si="46"/>
        <v>181</v>
      </c>
      <c r="U366" s="160">
        <f t="shared" si="47"/>
        <v>178</v>
      </c>
      <c r="V366" s="160">
        <f t="shared" si="48"/>
        <v>177</v>
      </c>
      <c r="W366" s="160">
        <f t="shared" si="49"/>
        <v>181</v>
      </c>
      <c r="X366" s="160">
        <f t="shared" si="50"/>
        <v>184</v>
      </c>
    </row>
    <row r="367" spans="1:24" ht="15.95" customHeight="1">
      <c r="A367" s="279"/>
      <c r="B367" s="277"/>
      <c r="C367" s="103" t="s">
        <v>1185</v>
      </c>
      <c r="D367" s="105" t="s">
        <v>353</v>
      </c>
      <c r="E367" s="160">
        <f>VLOOKUP($D367,'[7]급수계통별장래인구(출x)'!$C$5:$I$491,2,FALSE)</f>
        <v>217</v>
      </c>
      <c r="F367" s="160">
        <f>VLOOKUP($D367,'[7]급수계통별장래인구(출x)'!$C$5:$I$491,4,FALSE)</f>
        <v>220</v>
      </c>
      <c r="G367" s="160">
        <f>VLOOKUP($D367,'[7]급수계통별장래인구(출x)'!$C$5:$I$491,5,FALSE)</f>
        <v>224</v>
      </c>
      <c r="H367" s="160">
        <f>VLOOKUP($D367,'[7]급수계통별장래인구(출x)'!$C$5:$I$491,6,FALSE)</f>
        <v>229</v>
      </c>
      <c r="I367" s="160">
        <f>VLOOKUP($D367,'[7]급수계통별장래인구(출x)'!$C$5:$I$491,7,FALSE)</f>
        <v>233</v>
      </c>
      <c r="J367" s="114">
        <f>ROUND(O$5*'[7]급수계통별장래인구(출x)'!$E365,0)</f>
        <v>0</v>
      </c>
      <c r="K367" s="114">
        <f>ROUND(P$5*'[7]급수계통별장래인구(출x)'!$E365,0)</f>
        <v>6</v>
      </c>
      <c r="L367" s="114">
        <f>ROUND(Q$5*'[7]급수계통별장래인구(출x)'!$E365,0)</f>
        <v>12</v>
      </c>
      <c r="M367" s="114">
        <f>ROUND(R$5*'[7]급수계통별장래인구(출x)'!$E365,0)</f>
        <v>12</v>
      </c>
      <c r="N367" s="114">
        <f>ROUND(S$5*'[7]급수계통별장래인구(출x)'!$E365,0)</f>
        <v>12</v>
      </c>
      <c r="O367" s="114">
        <f>IF(ISERROR((VLOOKUP($D367,'2.사회적인구 행정구역별 집계'!$C$6:$M$73,7,FALSE)-VLOOKUP($D367,'2.사회적인구 행정구역별 집계'!$C$6:$M$73,2,FALSE))),0,(VLOOKUP($D367,'2.사회적인구 행정구역별 집계'!$C$6:$M$73,7,FALSE)-VLOOKUP($D367,'2.사회적인구 행정구역별 집계'!$C$6:$M$73,2,FALSE)))</f>
        <v>0</v>
      </c>
      <c r="P367" s="114">
        <f>IF(ISERROR(VLOOKUP($D367,'2.사회적인구 행정구역별 집계'!$C$6:$M$73,2,FALSE)),0,(VLOOKUP($D367,'2.사회적인구 행정구역별 집계'!$C$6:$M$73,8,FALSE)-VLOOKUP($D367,'2.사회적인구 행정구역별 집계'!$C$6:$M$73,3,FALSE)))</f>
        <v>0</v>
      </c>
      <c r="Q367" s="114">
        <f>IF(ISERROR(VLOOKUP($D367,'2.사회적인구 행정구역별 집계'!$C$6:$M$73,2,FALSE)),0,(VLOOKUP($D367,'2.사회적인구 행정구역별 집계'!$C$6:$M$73,9,FALSE)-VLOOKUP($D367,'2.사회적인구 행정구역별 집계'!$C$6:$M$73,4,FALSE)))</f>
        <v>0</v>
      </c>
      <c r="R367" s="114">
        <f>IF(ISERROR(VLOOKUP($D367,'2.사회적인구 행정구역별 집계'!$C$6:$M$73,2,FALSE)),0,(VLOOKUP($D367,'2.사회적인구 행정구역별 집계'!$C$6:$M$73,10,FALSE)-VLOOKUP($D367,'2.사회적인구 행정구역별 집계'!$C$6:$M$73,5,FALSE)))</f>
        <v>0</v>
      </c>
      <c r="S367" s="114">
        <f>IF(ISERROR(VLOOKUP($D367,'2.사회적인구 행정구역별 집계'!$C$6:$M$73,2,FALSE)),0,(VLOOKUP($D367,'2.사회적인구 행정구역별 집계'!$C$6:$M$73,11,FALSE)-VLOOKUP($D367,'2.사회적인구 행정구역별 집계'!$C$6:$M$73,6,FALSE)))</f>
        <v>0</v>
      </c>
      <c r="T367" s="160">
        <f t="shared" ref="T367:T376" si="51">E367-J367+O367</f>
        <v>217</v>
      </c>
      <c r="U367" s="160">
        <f t="shared" ref="U367:U376" si="52">F367-K367+P367</f>
        <v>214</v>
      </c>
      <c r="V367" s="160">
        <f t="shared" ref="V367:V376" si="53">G367-L367+Q367</f>
        <v>212</v>
      </c>
      <c r="W367" s="160">
        <f t="shared" ref="W367:W376" si="54">H367-M367+R367</f>
        <v>217</v>
      </c>
      <c r="X367" s="160">
        <f t="shared" ref="X367:X376" si="55">I367-N367+S367</f>
        <v>221</v>
      </c>
    </row>
    <row r="368" spans="1:24" ht="15.95" customHeight="1">
      <c r="A368" s="279"/>
      <c r="B368" s="277"/>
      <c r="C368" s="103" t="s">
        <v>1185</v>
      </c>
      <c r="D368" s="105" t="s">
        <v>354</v>
      </c>
      <c r="E368" s="160">
        <f>VLOOKUP($D368,'[7]급수계통별장래인구(출x)'!$C$5:$I$491,2,FALSE)</f>
        <v>129</v>
      </c>
      <c r="F368" s="160">
        <f>VLOOKUP($D368,'[7]급수계통별장래인구(출x)'!$C$5:$I$491,4,FALSE)</f>
        <v>131</v>
      </c>
      <c r="G368" s="160">
        <f>VLOOKUP($D368,'[7]급수계통별장래인구(출x)'!$C$5:$I$491,5,FALSE)</f>
        <v>133</v>
      </c>
      <c r="H368" s="160">
        <f>VLOOKUP($D368,'[7]급수계통별장래인구(출x)'!$C$5:$I$491,6,FALSE)</f>
        <v>136</v>
      </c>
      <c r="I368" s="160">
        <f>VLOOKUP($D368,'[7]급수계통별장래인구(출x)'!$C$5:$I$491,7,FALSE)</f>
        <v>139</v>
      </c>
      <c r="J368" s="114">
        <f>ROUND(O$5*'[7]급수계통별장래인구(출x)'!$E366,0)</f>
        <v>0</v>
      </c>
      <c r="K368" s="114">
        <f>ROUND(P$5*'[7]급수계통별장래인구(출x)'!$E366,0)</f>
        <v>3</v>
      </c>
      <c r="L368" s="114">
        <f>ROUND(Q$5*'[7]급수계통별장래인구(출x)'!$E366,0)</f>
        <v>7</v>
      </c>
      <c r="M368" s="114">
        <f>ROUND(R$5*'[7]급수계통별장래인구(출x)'!$E366,0)</f>
        <v>7</v>
      </c>
      <c r="N368" s="114">
        <f>ROUND(S$5*'[7]급수계통별장래인구(출x)'!$E366,0)</f>
        <v>7</v>
      </c>
      <c r="O368" s="114">
        <f>IF(ISERROR((VLOOKUP($D368,'2.사회적인구 행정구역별 집계'!$C$6:$M$73,7,FALSE)-VLOOKUP($D368,'2.사회적인구 행정구역별 집계'!$C$6:$M$73,2,FALSE))),0,(VLOOKUP($D368,'2.사회적인구 행정구역별 집계'!$C$6:$M$73,7,FALSE)-VLOOKUP($D368,'2.사회적인구 행정구역별 집계'!$C$6:$M$73,2,FALSE)))</f>
        <v>0</v>
      </c>
      <c r="P368" s="114">
        <f>IF(ISERROR(VLOOKUP($D368,'2.사회적인구 행정구역별 집계'!$C$6:$M$73,2,FALSE)),0,(VLOOKUP($D368,'2.사회적인구 행정구역별 집계'!$C$6:$M$73,8,FALSE)-VLOOKUP($D368,'2.사회적인구 행정구역별 집계'!$C$6:$M$73,3,FALSE)))</f>
        <v>0</v>
      </c>
      <c r="Q368" s="114">
        <f>IF(ISERROR(VLOOKUP($D368,'2.사회적인구 행정구역별 집계'!$C$6:$M$73,2,FALSE)),0,(VLOOKUP($D368,'2.사회적인구 행정구역별 집계'!$C$6:$M$73,9,FALSE)-VLOOKUP($D368,'2.사회적인구 행정구역별 집계'!$C$6:$M$73,4,FALSE)))</f>
        <v>0</v>
      </c>
      <c r="R368" s="114">
        <f>IF(ISERROR(VLOOKUP($D368,'2.사회적인구 행정구역별 집계'!$C$6:$M$73,2,FALSE)),0,(VLOOKUP($D368,'2.사회적인구 행정구역별 집계'!$C$6:$M$73,10,FALSE)-VLOOKUP($D368,'2.사회적인구 행정구역별 집계'!$C$6:$M$73,5,FALSE)))</f>
        <v>0</v>
      </c>
      <c r="S368" s="114">
        <f>IF(ISERROR(VLOOKUP($D368,'2.사회적인구 행정구역별 집계'!$C$6:$M$73,2,FALSE)),0,(VLOOKUP($D368,'2.사회적인구 행정구역별 집계'!$C$6:$M$73,11,FALSE)-VLOOKUP($D368,'2.사회적인구 행정구역별 집계'!$C$6:$M$73,6,FALSE)))</f>
        <v>0</v>
      </c>
      <c r="T368" s="160">
        <f t="shared" si="51"/>
        <v>129</v>
      </c>
      <c r="U368" s="160">
        <f t="shared" si="52"/>
        <v>128</v>
      </c>
      <c r="V368" s="160">
        <f t="shared" si="53"/>
        <v>126</v>
      </c>
      <c r="W368" s="160">
        <f t="shared" si="54"/>
        <v>129</v>
      </c>
      <c r="X368" s="160">
        <f t="shared" si="55"/>
        <v>132</v>
      </c>
    </row>
    <row r="369" spans="1:24" ht="15.95" customHeight="1">
      <c r="A369" s="279"/>
      <c r="B369" s="277"/>
      <c r="C369" s="103" t="s">
        <v>1186</v>
      </c>
      <c r="D369" s="105" t="s">
        <v>355</v>
      </c>
      <c r="E369" s="160">
        <f>VLOOKUP($D369,'[7]급수계통별장래인구(출x)'!$C$5:$I$491,2,FALSE)</f>
        <v>138</v>
      </c>
      <c r="F369" s="160">
        <f>VLOOKUP($D369,'[7]급수계통별장래인구(출x)'!$C$5:$I$491,4,FALSE)</f>
        <v>140</v>
      </c>
      <c r="G369" s="160">
        <f>VLOOKUP($D369,'[7]급수계통별장래인구(출x)'!$C$5:$I$491,5,FALSE)</f>
        <v>143</v>
      </c>
      <c r="H369" s="160">
        <f>VLOOKUP($D369,'[7]급수계통별장래인구(출x)'!$C$5:$I$491,6,FALSE)</f>
        <v>146</v>
      </c>
      <c r="I369" s="160">
        <f>VLOOKUP($D369,'[7]급수계통별장래인구(출x)'!$C$5:$I$491,7,FALSE)</f>
        <v>148</v>
      </c>
      <c r="J369" s="114">
        <f>ROUND(O$5*'[7]급수계통별장래인구(출x)'!$E367,0)</f>
        <v>0</v>
      </c>
      <c r="K369" s="114">
        <f>ROUND(P$5*'[7]급수계통별장래인구(출x)'!$E367,0)</f>
        <v>4</v>
      </c>
      <c r="L369" s="114">
        <f>ROUND(Q$5*'[7]급수계통별장래인구(출x)'!$E367,0)</f>
        <v>8</v>
      </c>
      <c r="M369" s="114">
        <f>ROUND(R$5*'[7]급수계통별장래인구(출x)'!$E367,0)</f>
        <v>8</v>
      </c>
      <c r="N369" s="114">
        <f>ROUND(S$5*'[7]급수계통별장래인구(출x)'!$E367,0)</f>
        <v>8</v>
      </c>
      <c r="O369" s="114">
        <f>IF(ISERROR((VLOOKUP($D369,'2.사회적인구 행정구역별 집계'!$C$6:$M$73,7,FALSE)-VLOOKUP($D369,'2.사회적인구 행정구역별 집계'!$C$6:$M$73,2,FALSE))),0,(VLOOKUP($D369,'2.사회적인구 행정구역별 집계'!$C$6:$M$73,7,FALSE)-VLOOKUP($D369,'2.사회적인구 행정구역별 집계'!$C$6:$M$73,2,FALSE)))</f>
        <v>0</v>
      </c>
      <c r="P369" s="114">
        <f>IF(ISERROR(VLOOKUP($D369,'2.사회적인구 행정구역별 집계'!$C$6:$M$73,2,FALSE)),0,(VLOOKUP($D369,'2.사회적인구 행정구역별 집계'!$C$6:$M$73,8,FALSE)-VLOOKUP($D369,'2.사회적인구 행정구역별 집계'!$C$6:$M$73,3,FALSE)))</f>
        <v>0</v>
      </c>
      <c r="Q369" s="114">
        <f>IF(ISERROR(VLOOKUP($D369,'2.사회적인구 행정구역별 집계'!$C$6:$M$73,2,FALSE)),0,(VLOOKUP($D369,'2.사회적인구 행정구역별 집계'!$C$6:$M$73,9,FALSE)-VLOOKUP($D369,'2.사회적인구 행정구역별 집계'!$C$6:$M$73,4,FALSE)))</f>
        <v>0</v>
      </c>
      <c r="R369" s="114">
        <f>IF(ISERROR(VLOOKUP($D369,'2.사회적인구 행정구역별 집계'!$C$6:$M$73,2,FALSE)),0,(VLOOKUP($D369,'2.사회적인구 행정구역별 집계'!$C$6:$M$73,10,FALSE)-VLOOKUP($D369,'2.사회적인구 행정구역별 집계'!$C$6:$M$73,5,FALSE)))</f>
        <v>0</v>
      </c>
      <c r="S369" s="114">
        <f>IF(ISERROR(VLOOKUP($D369,'2.사회적인구 행정구역별 집계'!$C$6:$M$73,2,FALSE)),0,(VLOOKUP($D369,'2.사회적인구 행정구역별 집계'!$C$6:$M$73,11,FALSE)-VLOOKUP($D369,'2.사회적인구 행정구역별 집계'!$C$6:$M$73,6,FALSE)))</f>
        <v>0</v>
      </c>
      <c r="T369" s="160">
        <f t="shared" si="51"/>
        <v>138</v>
      </c>
      <c r="U369" s="160">
        <f t="shared" si="52"/>
        <v>136</v>
      </c>
      <c r="V369" s="160">
        <f t="shared" si="53"/>
        <v>135</v>
      </c>
      <c r="W369" s="160">
        <f t="shared" si="54"/>
        <v>138</v>
      </c>
      <c r="X369" s="160">
        <f t="shared" si="55"/>
        <v>140</v>
      </c>
    </row>
    <row r="370" spans="1:24" ht="15.95" customHeight="1">
      <c r="A370" s="279"/>
      <c r="B370" s="277"/>
      <c r="C370" s="103" t="s">
        <v>1186</v>
      </c>
      <c r="D370" s="105" t="s">
        <v>356</v>
      </c>
      <c r="E370" s="160">
        <f>VLOOKUP($D370,'[7]급수계통별장래인구(출x)'!$C$5:$I$491,2,FALSE)</f>
        <v>262</v>
      </c>
      <c r="F370" s="160">
        <f>VLOOKUP($D370,'[7]급수계통별장래인구(출x)'!$C$5:$I$491,4,FALSE)</f>
        <v>265</v>
      </c>
      <c r="G370" s="160">
        <f>VLOOKUP($D370,'[7]급수계통별장래인구(출x)'!$C$5:$I$491,5,FALSE)</f>
        <v>271</v>
      </c>
      <c r="H370" s="160">
        <f>VLOOKUP($D370,'[7]급수계통별장래인구(출x)'!$C$5:$I$491,6,FALSE)</f>
        <v>277</v>
      </c>
      <c r="I370" s="160">
        <f>VLOOKUP($D370,'[7]급수계통별장래인구(출x)'!$C$5:$I$491,7,FALSE)</f>
        <v>281</v>
      </c>
      <c r="J370" s="114">
        <f>ROUND(O$5*'[7]급수계통별장래인구(출x)'!$E368,0)</f>
        <v>0</v>
      </c>
      <c r="K370" s="114">
        <f>ROUND(P$5*'[7]급수계통별장래인구(출x)'!$E368,0)</f>
        <v>7</v>
      </c>
      <c r="L370" s="114">
        <f>ROUND(Q$5*'[7]급수계통별장래인구(출x)'!$E368,0)</f>
        <v>15</v>
      </c>
      <c r="M370" s="114">
        <f>ROUND(R$5*'[7]급수계통별장래인구(출x)'!$E368,0)</f>
        <v>15</v>
      </c>
      <c r="N370" s="114">
        <f>ROUND(S$5*'[7]급수계통별장래인구(출x)'!$E368,0)</f>
        <v>15</v>
      </c>
      <c r="O370" s="114">
        <f>IF(ISERROR((VLOOKUP($D370,'2.사회적인구 행정구역별 집계'!$C$6:$M$73,7,FALSE)-VLOOKUP($D370,'2.사회적인구 행정구역별 집계'!$C$6:$M$73,2,FALSE))),0,(VLOOKUP($D370,'2.사회적인구 행정구역별 집계'!$C$6:$M$73,7,FALSE)-VLOOKUP($D370,'2.사회적인구 행정구역별 집계'!$C$6:$M$73,2,FALSE)))</f>
        <v>0</v>
      </c>
      <c r="P370" s="114">
        <f>IF(ISERROR(VLOOKUP($D370,'2.사회적인구 행정구역별 집계'!$C$6:$M$73,2,FALSE)),0,(VLOOKUP($D370,'2.사회적인구 행정구역별 집계'!$C$6:$M$73,8,FALSE)-VLOOKUP($D370,'2.사회적인구 행정구역별 집계'!$C$6:$M$73,3,FALSE)))</f>
        <v>0</v>
      </c>
      <c r="Q370" s="114">
        <f>IF(ISERROR(VLOOKUP($D370,'2.사회적인구 행정구역별 집계'!$C$6:$M$73,2,FALSE)),0,(VLOOKUP($D370,'2.사회적인구 행정구역별 집계'!$C$6:$M$73,9,FALSE)-VLOOKUP($D370,'2.사회적인구 행정구역별 집계'!$C$6:$M$73,4,FALSE)))</f>
        <v>0</v>
      </c>
      <c r="R370" s="114">
        <f>IF(ISERROR(VLOOKUP($D370,'2.사회적인구 행정구역별 집계'!$C$6:$M$73,2,FALSE)),0,(VLOOKUP($D370,'2.사회적인구 행정구역별 집계'!$C$6:$M$73,10,FALSE)-VLOOKUP($D370,'2.사회적인구 행정구역별 집계'!$C$6:$M$73,5,FALSE)))</f>
        <v>0</v>
      </c>
      <c r="S370" s="114">
        <f>IF(ISERROR(VLOOKUP($D370,'2.사회적인구 행정구역별 집계'!$C$6:$M$73,2,FALSE)),0,(VLOOKUP($D370,'2.사회적인구 행정구역별 집계'!$C$6:$M$73,11,FALSE)-VLOOKUP($D370,'2.사회적인구 행정구역별 집계'!$C$6:$M$73,6,FALSE)))</f>
        <v>0</v>
      </c>
      <c r="T370" s="160">
        <f t="shared" si="51"/>
        <v>262</v>
      </c>
      <c r="U370" s="160">
        <f t="shared" si="52"/>
        <v>258</v>
      </c>
      <c r="V370" s="160">
        <f t="shared" si="53"/>
        <v>256</v>
      </c>
      <c r="W370" s="160">
        <f t="shared" si="54"/>
        <v>262</v>
      </c>
      <c r="X370" s="160">
        <f t="shared" si="55"/>
        <v>266</v>
      </c>
    </row>
    <row r="371" spans="1:24" ht="15.95" customHeight="1">
      <c r="A371" s="279"/>
      <c r="B371" s="277"/>
      <c r="C371" s="103" t="s">
        <v>1186</v>
      </c>
      <c r="D371" s="105" t="s">
        <v>357</v>
      </c>
      <c r="E371" s="160">
        <f>VLOOKUP($D371,'[7]급수계통별장래인구(출x)'!$C$5:$I$491,2,FALSE)</f>
        <v>105</v>
      </c>
      <c r="F371" s="160">
        <f>VLOOKUP($D371,'[7]급수계통별장래인구(출x)'!$C$5:$I$491,4,FALSE)</f>
        <v>106</v>
      </c>
      <c r="G371" s="160">
        <f>VLOOKUP($D371,'[7]급수계통별장래인구(출x)'!$C$5:$I$491,5,FALSE)</f>
        <v>108</v>
      </c>
      <c r="H371" s="160">
        <f>VLOOKUP($D371,'[7]급수계통별장래인구(출x)'!$C$5:$I$491,6,FALSE)</f>
        <v>111</v>
      </c>
      <c r="I371" s="160">
        <f>VLOOKUP($D371,'[7]급수계통별장래인구(출x)'!$C$5:$I$491,7,FALSE)</f>
        <v>113</v>
      </c>
      <c r="J371" s="114">
        <f>ROUND(O$5*'[7]급수계통별장래인구(출x)'!$E369,0)</f>
        <v>0</v>
      </c>
      <c r="K371" s="114">
        <f>ROUND(P$5*'[7]급수계통별장래인구(출x)'!$E369,0)</f>
        <v>3</v>
      </c>
      <c r="L371" s="114">
        <f>ROUND(Q$5*'[7]급수계통별장래인구(출x)'!$E369,0)</f>
        <v>6</v>
      </c>
      <c r="M371" s="114">
        <f>ROUND(R$5*'[7]급수계통별장래인구(출x)'!$E369,0)</f>
        <v>6</v>
      </c>
      <c r="N371" s="114">
        <f>ROUND(S$5*'[7]급수계통별장래인구(출x)'!$E369,0)</f>
        <v>6</v>
      </c>
      <c r="O371" s="114">
        <f>IF(ISERROR((VLOOKUP($D371,'2.사회적인구 행정구역별 집계'!$C$6:$M$73,7,FALSE)-VLOOKUP($D371,'2.사회적인구 행정구역별 집계'!$C$6:$M$73,2,FALSE))),0,(VLOOKUP($D371,'2.사회적인구 행정구역별 집계'!$C$6:$M$73,7,FALSE)-VLOOKUP($D371,'2.사회적인구 행정구역별 집계'!$C$6:$M$73,2,FALSE)))</f>
        <v>0</v>
      </c>
      <c r="P371" s="114">
        <f>IF(ISERROR(VLOOKUP($D371,'2.사회적인구 행정구역별 집계'!$C$6:$M$73,2,FALSE)),0,(VLOOKUP($D371,'2.사회적인구 행정구역별 집계'!$C$6:$M$73,8,FALSE)-VLOOKUP($D371,'2.사회적인구 행정구역별 집계'!$C$6:$M$73,3,FALSE)))</f>
        <v>0</v>
      </c>
      <c r="Q371" s="114">
        <f>IF(ISERROR(VLOOKUP($D371,'2.사회적인구 행정구역별 집계'!$C$6:$M$73,2,FALSE)),0,(VLOOKUP($D371,'2.사회적인구 행정구역별 집계'!$C$6:$M$73,9,FALSE)-VLOOKUP($D371,'2.사회적인구 행정구역별 집계'!$C$6:$M$73,4,FALSE)))</f>
        <v>0</v>
      </c>
      <c r="R371" s="114">
        <f>IF(ISERROR(VLOOKUP($D371,'2.사회적인구 행정구역별 집계'!$C$6:$M$73,2,FALSE)),0,(VLOOKUP($D371,'2.사회적인구 행정구역별 집계'!$C$6:$M$73,10,FALSE)-VLOOKUP($D371,'2.사회적인구 행정구역별 집계'!$C$6:$M$73,5,FALSE)))</f>
        <v>0</v>
      </c>
      <c r="S371" s="114">
        <f>IF(ISERROR(VLOOKUP($D371,'2.사회적인구 행정구역별 집계'!$C$6:$M$73,2,FALSE)),0,(VLOOKUP($D371,'2.사회적인구 행정구역별 집계'!$C$6:$M$73,11,FALSE)-VLOOKUP($D371,'2.사회적인구 행정구역별 집계'!$C$6:$M$73,6,FALSE)))</f>
        <v>0</v>
      </c>
      <c r="T371" s="160">
        <f t="shared" si="51"/>
        <v>105</v>
      </c>
      <c r="U371" s="160">
        <f t="shared" si="52"/>
        <v>103</v>
      </c>
      <c r="V371" s="160">
        <f t="shared" si="53"/>
        <v>102</v>
      </c>
      <c r="W371" s="160">
        <f t="shared" si="54"/>
        <v>105</v>
      </c>
      <c r="X371" s="160">
        <f t="shared" si="55"/>
        <v>107</v>
      </c>
    </row>
    <row r="372" spans="1:24" ht="15.95" customHeight="1">
      <c r="A372" s="279"/>
      <c r="B372" s="277"/>
      <c r="C372" s="103" t="s">
        <v>1187</v>
      </c>
      <c r="D372" s="105" t="s">
        <v>358</v>
      </c>
      <c r="E372" s="160">
        <f>VLOOKUP($D372,'[7]급수계통별장래인구(출x)'!$C$5:$I$491,2,FALSE)</f>
        <v>201</v>
      </c>
      <c r="F372" s="160">
        <f>VLOOKUP($D372,'[7]급수계통별장래인구(출x)'!$C$5:$I$491,4,FALSE)</f>
        <v>203</v>
      </c>
      <c r="G372" s="160">
        <f>VLOOKUP($D372,'[7]급수계통별장래인구(출x)'!$C$5:$I$491,5,FALSE)</f>
        <v>208</v>
      </c>
      <c r="H372" s="160">
        <f>VLOOKUP($D372,'[7]급수계통별장래인구(출x)'!$C$5:$I$491,6,FALSE)</f>
        <v>212</v>
      </c>
      <c r="I372" s="160">
        <f>VLOOKUP($D372,'[7]급수계통별장래인구(출x)'!$C$5:$I$491,7,FALSE)</f>
        <v>216</v>
      </c>
      <c r="J372" s="114">
        <f>ROUND(O$5*'[7]급수계통별장래인구(출x)'!$E370,0)</f>
        <v>0</v>
      </c>
      <c r="K372" s="114">
        <f>ROUND(P$5*'[7]급수계통별장래인구(출x)'!$E370,0)</f>
        <v>5</v>
      </c>
      <c r="L372" s="114">
        <f>ROUND(Q$5*'[7]급수계통별장래인구(출x)'!$E370,0)</f>
        <v>11</v>
      </c>
      <c r="M372" s="114">
        <f>ROUND(R$5*'[7]급수계통별장래인구(출x)'!$E370,0)</f>
        <v>11</v>
      </c>
      <c r="N372" s="114">
        <f>ROUND(S$5*'[7]급수계통별장래인구(출x)'!$E370,0)</f>
        <v>11</v>
      </c>
      <c r="O372" s="114">
        <f>IF(ISERROR((VLOOKUP($D372,'2.사회적인구 행정구역별 집계'!$C$6:$M$73,7,FALSE)-VLOOKUP($D372,'2.사회적인구 행정구역별 집계'!$C$6:$M$73,2,FALSE))),0,(VLOOKUP($D372,'2.사회적인구 행정구역별 집계'!$C$6:$M$73,7,FALSE)-VLOOKUP($D372,'2.사회적인구 행정구역별 집계'!$C$6:$M$73,2,FALSE)))</f>
        <v>0</v>
      </c>
      <c r="P372" s="114">
        <f>IF(ISERROR(VLOOKUP($D372,'2.사회적인구 행정구역별 집계'!$C$6:$M$73,2,FALSE)),0,(VLOOKUP($D372,'2.사회적인구 행정구역별 집계'!$C$6:$M$73,8,FALSE)-VLOOKUP($D372,'2.사회적인구 행정구역별 집계'!$C$6:$M$73,3,FALSE)))</f>
        <v>0</v>
      </c>
      <c r="Q372" s="114">
        <f>IF(ISERROR(VLOOKUP($D372,'2.사회적인구 행정구역별 집계'!$C$6:$M$73,2,FALSE)),0,(VLOOKUP($D372,'2.사회적인구 행정구역별 집계'!$C$6:$M$73,9,FALSE)-VLOOKUP($D372,'2.사회적인구 행정구역별 집계'!$C$6:$M$73,4,FALSE)))</f>
        <v>0</v>
      </c>
      <c r="R372" s="114">
        <f>IF(ISERROR(VLOOKUP($D372,'2.사회적인구 행정구역별 집계'!$C$6:$M$73,2,FALSE)),0,(VLOOKUP($D372,'2.사회적인구 행정구역별 집계'!$C$6:$M$73,10,FALSE)-VLOOKUP($D372,'2.사회적인구 행정구역별 집계'!$C$6:$M$73,5,FALSE)))</f>
        <v>0</v>
      </c>
      <c r="S372" s="114">
        <f>IF(ISERROR(VLOOKUP($D372,'2.사회적인구 행정구역별 집계'!$C$6:$M$73,2,FALSE)),0,(VLOOKUP($D372,'2.사회적인구 행정구역별 집계'!$C$6:$M$73,11,FALSE)-VLOOKUP($D372,'2.사회적인구 행정구역별 집계'!$C$6:$M$73,6,FALSE)))</f>
        <v>0</v>
      </c>
      <c r="T372" s="160">
        <f t="shared" si="51"/>
        <v>201</v>
      </c>
      <c r="U372" s="160">
        <f t="shared" si="52"/>
        <v>198</v>
      </c>
      <c r="V372" s="160">
        <f t="shared" si="53"/>
        <v>197</v>
      </c>
      <c r="W372" s="160">
        <f t="shared" si="54"/>
        <v>201</v>
      </c>
      <c r="X372" s="160">
        <f t="shared" si="55"/>
        <v>205</v>
      </c>
    </row>
    <row r="373" spans="1:24" ht="15.95" customHeight="1">
      <c r="A373" s="279"/>
      <c r="B373" s="277"/>
      <c r="C373" s="103" t="s">
        <v>1187</v>
      </c>
      <c r="D373" s="105" t="s">
        <v>359</v>
      </c>
      <c r="E373" s="160">
        <f>VLOOKUP($D373,'[7]급수계통별장래인구(출x)'!$C$5:$I$491,2,FALSE)</f>
        <v>99</v>
      </c>
      <c r="F373" s="160">
        <f>VLOOKUP($D373,'[7]급수계통별장래인구(출x)'!$C$5:$I$491,4,FALSE)</f>
        <v>100</v>
      </c>
      <c r="G373" s="160">
        <f>VLOOKUP($D373,'[7]급수계통별장래인구(출x)'!$C$5:$I$491,5,FALSE)</f>
        <v>102</v>
      </c>
      <c r="H373" s="160">
        <f>VLOOKUP($D373,'[7]급수계통별장래인구(출x)'!$C$5:$I$491,6,FALSE)</f>
        <v>105</v>
      </c>
      <c r="I373" s="160">
        <f>VLOOKUP($D373,'[7]급수계통별장래인구(출x)'!$C$5:$I$491,7,FALSE)</f>
        <v>106</v>
      </c>
      <c r="J373" s="114">
        <f>ROUND(O$5*'[7]급수계통별장래인구(출x)'!$E371,0)</f>
        <v>0</v>
      </c>
      <c r="K373" s="114">
        <f>ROUND(P$5*'[7]급수계통별장래인구(출x)'!$E371,0)</f>
        <v>3</v>
      </c>
      <c r="L373" s="114">
        <f>ROUND(Q$5*'[7]급수계통별장래인구(출x)'!$E371,0)</f>
        <v>6</v>
      </c>
      <c r="M373" s="114">
        <f>ROUND(R$5*'[7]급수계통별장래인구(출x)'!$E371,0)</f>
        <v>6</v>
      </c>
      <c r="N373" s="114">
        <f>ROUND(S$5*'[7]급수계통별장래인구(출x)'!$E371,0)</f>
        <v>6</v>
      </c>
      <c r="O373" s="114">
        <f>IF(ISERROR((VLOOKUP($D373,'2.사회적인구 행정구역별 집계'!$C$6:$M$73,7,FALSE)-VLOOKUP($D373,'2.사회적인구 행정구역별 집계'!$C$6:$M$73,2,FALSE))),0,(VLOOKUP($D373,'2.사회적인구 행정구역별 집계'!$C$6:$M$73,7,FALSE)-VLOOKUP($D373,'2.사회적인구 행정구역별 집계'!$C$6:$M$73,2,FALSE)))</f>
        <v>0</v>
      </c>
      <c r="P373" s="114">
        <f>IF(ISERROR(VLOOKUP($D373,'2.사회적인구 행정구역별 집계'!$C$6:$M$73,2,FALSE)),0,(VLOOKUP($D373,'2.사회적인구 행정구역별 집계'!$C$6:$M$73,8,FALSE)-VLOOKUP($D373,'2.사회적인구 행정구역별 집계'!$C$6:$M$73,3,FALSE)))</f>
        <v>0</v>
      </c>
      <c r="Q373" s="114">
        <f>IF(ISERROR(VLOOKUP($D373,'2.사회적인구 행정구역별 집계'!$C$6:$M$73,2,FALSE)),0,(VLOOKUP($D373,'2.사회적인구 행정구역별 집계'!$C$6:$M$73,9,FALSE)-VLOOKUP($D373,'2.사회적인구 행정구역별 집계'!$C$6:$M$73,4,FALSE)))</f>
        <v>0</v>
      </c>
      <c r="R373" s="114">
        <f>IF(ISERROR(VLOOKUP($D373,'2.사회적인구 행정구역별 집계'!$C$6:$M$73,2,FALSE)),0,(VLOOKUP($D373,'2.사회적인구 행정구역별 집계'!$C$6:$M$73,10,FALSE)-VLOOKUP($D373,'2.사회적인구 행정구역별 집계'!$C$6:$M$73,5,FALSE)))</f>
        <v>0</v>
      </c>
      <c r="S373" s="114">
        <f>IF(ISERROR(VLOOKUP($D373,'2.사회적인구 행정구역별 집계'!$C$6:$M$73,2,FALSE)),0,(VLOOKUP($D373,'2.사회적인구 행정구역별 집계'!$C$6:$M$73,11,FALSE)-VLOOKUP($D373,'2.사회적인구 행정구역별 집계'!$C$6:$M$73,6,FALSE)))</f>
        <v>0</v>
      </c>
      <c r="T373" s="160">
        <f t="shared" si="51"/>
        <v>99</v>
      </c>
      <c r="U373" s="160">
        <f t="shared" si="52"/>
        <v>97</v>
      </c>
      <c r="V373" s="160">
        <f t="shared" si="53"/>
        <v>96</v>
      </c>
      <c r="W373" s="160">
        <f t="shared" si="54"/>
        <v>99</v>
      </c>
      <c r="X373" s="160">
        <f t="shared" si="55"/>
        <v>100</v>
      </c>
    </row>
    <row r="374" spans="1:24" ht="15.95" customHeight="1">
      <c r="A374" s="279"/>
      <c r="B374" s="277"/>
      <c r="C374" s="103" t="s">
        <v>1188</v>
      </c>
      <c r="D374" s="105" t="s">
        <v>360</v>
      </c>
      <c r="E374" s="160">
        <f>VLOOKUP($D374,'[7]급수계통별장래인구(출x)'!$C$5:$I$491,2,FALSE)</f>
        <v>58</v>
      </c>
      <c r="F374" s="160">
        <f>VLOOKUP($D374,'[7]급수계통별장래인구(출x)'!$C$5:$I$491,4,FALSE)</f>
        <v>59</v>
      </c>
      <c r="G374" s="160">
        <f>VLOOKUP($D374,'[7]급수계통별장래인구(출x)'!$C$5:$I$491,5,FALSE)</f>
        <v>60</v>
      </c>
      <c r="H374" s="160">
        <f>VLOOKUP($D374,'[7]급수계통별장래인구(출x)'!$C$5:$I$491,6,FALSE)</f>
        <v>61</v>
      </c>
      <c r="I374" s="160">
        <f>VLOOKUP($D374,'[7]급수계통별장래인구(출x)'!$C$5:$I$491,7,FALSE)</f>
        <v>62</v>
      </c>
      <c r="J374" s="114">
        <f>ROUND(O$5*'[7]급수계통별장래인구(출x)'!$E372,0)</f>
        <v>0</v>
      </c>
      <c r="K374" s="114">
        <f>ROUND(P$5*'[7]급수계통별장래인구(출x)'!$E372,0)</f>
        <v>1</v>
      </c>
      <c r="L374" s="114">
        <f>ROUND(Q$5*'[7]급수계통별장래인구(출x)'!$E372,0)</f>
        <v>3</v>
      </c>
      <c r="M374" s="114">
        <f>ROUND(R$5*'[7]급수계통별장래인구(출x)'!$E372,0)</f>
        <v>3</v>
      </c>
      <c r="N374" s="114">
        <f>ROUND(S$5*'[7]급수계통별장래인구(출x)'!$E372,0)</f>
        <v>3</v>
      </c>
      <c r="O374" s="114">
        <f>IF(ISERROR((VLOOKUP($D374,'2.사회적인구 행정구역별 집계'!$C$6:$M$73,7,FALSE)-VLOOKUP($D374,'2.사회적인구 행정구역별 집계'!$C$6:$M$73,2,FALSE))),0,(VLOOKUP($D374,'2.사회적인구 행정구역별 집계'!$C$6:$M$73,7,FALSE)-VLOOKUP($D374,'2.사회적인구 행정구역별 집계'!$C$6:$M$73,2,FALSE)))</f>
        <v>0</v>
      </c>
      <c r="P374" s="114">
        <f>IF(ISERROR(VLOOKUP($D374,'2.사회적인구 행정구역별 집계'!$C$6:$M$73,2,FALSE)),0,(VLOOKUP($D374,'2.사회적인구 행정구역별 집계'!$C$6:$M$73,8,FALSE)-VLOOKUP($D374,'2.사회적인구 행정구역별 집계'!$C$6:$M$73,3,FALSE)))</f>
        <v>0</v>
      </c>
      <c r="Q374" s="114">
        <f>IF(ISERROR(VLOOKUP($D374,'2.사회적인구 행정구역별 집계'!$C$6:$M$73,2,FALSE)),0,(VLOOKUP($D374,'2.사회적인구 행정구역별 집계'!$C$6:$M$73,9,FALSE)-VLOOKUP($D374,'2.사회적인구 행정구역별 집계'!$C$6:$M$73,4,FALSE)))</f>
        <v>0</v>
      </c>
      <c r="R374" s="114">
        <f>IF(ISERROR(VLOOKUP($D374,'2.사회적인구 행정구역별 집계'!$C$6:$M$73,2,FALSE)),0,(VLOOKUP($D374,'2.사회적인구 행정구역별 집계'!$C$6:$M$73,10,FALSE)-VLOOKUP($D374,'2.사회적인구 행정구역별 집계'!$C$6:$M$73,5,FALSE)))</f>
        <v>0</v>
      </c>
      <c r="S374" s="114">
        <f>IF(ISERROR(VLOOKUP($D374,'2.사회적인구 행정구역별 집계'!$C$6:$M$73,2,FALSE)),0,(VLOOKUP($D374,'2.사회적인구 행정구역별 집계'!$C$6:$M$73,11,FALSE)-VLOOKUP($D374,'2.사회적인구 행정구역별 집계'!$C$6:$M$73,6,FALSE)))</f>
        <v>0</v>
      </c>
      <c r="T374" s="160">
        <f t="shared" si="51"/>
        <v>58</v>
      </c>
      <c r="U374" s="160">
        <f t="shared" si="52"/>
        <v>58</v>
      </c>
      <c r="V374" s="160">
        <f t="shared" si="53"/>
        <v>57</v>
      </c>
      <c r="W374" s="160">
        <f t="shared" si="54"/>
        <v>58</v>
      </c>
      <c r="X374" s="160">
        <f t="shared" si="55"/>
        <v>59</v>
      </c>
    </row>
    <row r="375" spans="1:24" ht="15.95" customHeight="1">
      <c r="A375" s="279"/>
      <c r="B375" s="277"/>
      <c r="C375" s="103" t="s">
        <v>1188</v>
      </c>
      <c r="D375" s="105" t="s">
        <v>361</v>
      </c>
      <c r="E375" s="160">
        <f>VLOOKUP($D375,'[7]급수계통별장래인구(출x)'!$C$5:$I$491,2,FALSE)</f>
        <v>168</v>
      </c>
      <c r="F375" s="160">
        <f>VLOOKUP($D375,'[7]급수계통별장래인구(출x)'!$C$5:$I$491,4,FALSE)</f>
        <v>170</v>
      </c>
      <c r="G375" s="160">
        <f>VLOOKUP($D375,'[7]급수계통별장래인구(출x)'!$C$5:$I$491,5,FALSE)</f>
        <v>174</v>
      </c>
      <c r="H375" s="160">
        <f>VLOOKUP($D375,'[7]급수계통별장래인구(출x)'!$C$5:$I$491,6,FALSE)</f>
        <v>177</v>
      </c>
      <c r="I375" s="160">
        <f>VLOOKUP($D375,'[7]급수계통별장래인구(출x)'!$C$5:$I$491,7,FALSE)</f>
        <v>181</v>
      </c>
      <c r="J375" s="114">
        <f>ROUND(O$5*'[7]급수계통별장래인구(출x)'!$E373,0)</f>
        <v>0</v>
      </c>
      <c r="K375" s="114">
        <f>ROUND(P$5*'[7]급수계통별장래인구(출x)'!$E373,0)</f>
        <v>4</v>
      </c>
      <c r="L375" s="114">
        <f>ROUND(Q$5*'[7]급수계통별장래인구(출x)'!$E373,0)</f>
        <v>10</v>
      </c>
      <c r="M375" s="114">
        <f>ROUND(R$5*'[7]급수계통별장래인구(출x)'!$E373,0)</f>
        <v>10</v>
      </c>
      <c r="N375" s="114">
        <f>ROUND(S$5*'[7]급수계통별장래인구(출x)'!$E373,0)</f>
        <v>10</v>
      </c>
      <c r="O375" s="114">
        <f>IF(ISERROR((VLOOKUP($D375,'2.사회적인구 행정구역별 집계'!$C$6:$M$73,7,FALSE)-VLOOKUP($D375,'2.사회적인구 행정구역별 집계'!$C$6:$M$73,2,FALSE))),0,(VLOOKUP($D375,'2.사회적인구 행정구역별 집계'!$C$6:$M$73,7,FALSE)-VLOOKUP($D375,'2.사회적인구 행정구역별 집계'!$C$6:$M$73,2,FALSE)))</f>
        <v>0</v>
      </c>
      <c r="P375" s="114">
        <f>IF(ISERROR(VLOOKUP($D375,'2.사회적인구 행정구역별 집계'!$C$6:$M$73,2,FALSE)),0,(VLOOKUP($D375,'2.사회적인구 행정구역별 집계'!$C$6:$M$73,8,FALSE)-VLOOKUP($D375,'2.사회적인구 행정구역별 집계'!$C$6:$M$73,3,FALSE)))</f>
        <v>0</v>
      </c>
      <c r="Q375" s="114">
        <f>IF(ISERROR(VLOOKUP($D375,'2.사회적인구 행정구역별 집계'!$C$6:$M$73,2,FALSE)),0,(VLOOKUP($D375,'2.사회적인구 행정구역별 집계'!$C$6:$M$73,9,FALSE)-VLOOKUP($D375,'2.사회적인구 행정구역별 집계'!$C$6:$M$73,4,FALSE)))</f>
        <v>0</v>
      </c>
      <c r="R375" s="114">
        <f>IF(ISERROR(VLOOKUP($D375,'2.사회적인구 행정구역별 집계'!$C$6:$M$73,2,FALSE)),0,(VLOOKUP($D375,'2.사회적인구 행정구역별 집계'!$C$6:$M$73,10,FALSE)-VLOOKUP($D375,'2.사회적인구 행정구역별 집계'!$C$6:$M$73,5,FALSE)))</f>
        <v>0</v>
      </c>
      <c r="S375" s="114">
        <f>IF(ISERROR(VLOOKUP($D375,'2.사회적인구 행정구역별 집계'!$C$6:$M$73,2,FALSE)),0,(VLOOKUP($D375,'2.사회적인구 행정구역별 집계'!$C$6:$M$73,11,FALSE)-VLOOKUP($D375,'2.사회적인구 행정구역별 집계'!$C$6:$M$73,6,FALSE)))</f>
        <v>0</v>
      </c>
      <c r="T375" s="160">
        <f t="shared" si="51"/>
        <v>168</v>
      </c>
      <c r="U375" s="160">
        <f t="shared" si="52"/>
        <v>166</v>
      </c>
      <c r="V375" s="160">
        <f t="shared" si="53"/>
        <v>164</v>
      </c>
      <c r="W375" s="160">
        <f t="shared" si="54"/>
        <v>167</v>
      </c>
      <c r="X375" s="160">
        <f t="shared" si="55"/>
        <v>171</v>
      </c>
    </row>
    <row r="376" spans="1:24" ht="15.95" customHeight="1">
      <c r="A376" s="280"/>
      <c r="B376" s="277"/>
      <c r="C376" s="103" t="s">
        <v>1188</v>
      </c>
      <c r="D376" s="105" t="s">
        <v>362</v>
      </c>
      <c r="E376" s="160">
        <f>VLOOKUP($D376,'[7]급수계통별장래인구(출x)'!$C$5:$I$491,2,FALSE)</f>
        <v>78</v>
      </c>
      <c r="F376" s="160">
        <f>VLOOKUP($D376,'[7]급수계통별장래인구(출x)'!$C$5:$I$491,4,FALSE)</f>
        <v>79</v>
      </c>
      <c r="G376" s="160">
        <f>VLOOKUP($D376,'[7]급수계통별장래인구(출x)'!$C$5:$I$491,5,FALSE)</f>
        <v>81</v>
      </c>
      <c r="H376" s="160">
        <f>VLOOKUP($D376,'[7]급수계통별장래인구(출x)'!$C$5:$I$491,6,FALSE)</f>
        <v>82</v>
      </c>
      <c r="I376" s="160">
        <f>VLOOKUP($D376,'[7]급수계통별장래인구(출x)'!$C$5:$I$491,7,FALSE)</f>
        <v>84</v>
      </c>
      <c r="J376" s="114">
        <f>ROUND(O$5*'[7]급수계통별장래인구(출x)'!$E374,0)</f>
        <v>0</v>
      </c>
      <c r="K376" s="114">
        <f>ROUND(P$5*'[7]급수계통별장래인구(출x)'!$E374,0)</f>
        <v>2</v>
      </c>
      <c r="L376" s="114">
        <f>ROUND(Q$5*'[7]급수계통별장래인구(출x)'!$E374,0)</f>
        <v>4</v>
      </c>
      <c r="M376" s="114">
        <f>ROUND(R$5*'[7]급수계통별장래인구(출x)'!$E374,0)</f>
        <v>4</v>
      </c>
      <c r="N376" s="114">
        <f>ROUND(S$5*'[7]급수계통별장래인구(출x)'!$E374,0)</f>
        <v>4</v>
      </c>
      <c r="O376" s="114">
        <f>IF(ISERROR((VLOOKUP($D376,'2.사회적인구 행정구역별 집계'!$C$6:$M$73,7,FALSE)-VLOOKUP($D376,'2.사회적인구 행정구역별 집계'!$C$6:$M$73,2,FALSE))),0,(VLOOKUP($D376,'2.사회적인구 행정구역별 집계'!$C$6:$M$73,7,FALSE)-VLOOKUP($D376,'2.사회적인구 행정구역별 집계'!$C$6:$M$73,2,FALSE)))</f>
        <v>0</v>
      </c>
      <c r="P376" s="114">
        <f>IF(ISERROR(VLOOKUP($D376,'2.사회적인구 행정구역별 집계'!$C$6:$M$73,2,FALSE)),0,(VLOOKUP($D376,'2.사회적인구 행정구역별 집계'!$C$6:$M$73,8,FALSE)-VLOOKUP($D376,'2.사회적인구 행정구역별 집계'!$C$6:$M$73,3,FALSE)))</f>
        <v>0</v>
      </c>
      <c r="Q376" s="114">
        <f>IF(ISERROR(VLOOKUP($D376,'2.사회적인구 행정구역별 집계'!$C$6:$M$73,2,FALSE)),0,(VLOOKUP($D376,'2.사회적인구 행정구역별 집계'!$C$6:$M$73,9,FALSE)-VLOOKUP($D376,'2.사회적인구 행정구역별 집계'!$C$6:$M$73,4,FALSE)))</f>
        <v>0</v>
      </c>
      <c r="R376" s="114">
        <f>IF(ISERROR(VLOOKUP($D376,'2.사회적인구 행정구역별 집계'!$C$6:$M$73,2,FALSE)),0,(VLOOKUP($D376,'2.사회적인구 행정구역별 집계'!$C$6:$M$73,10,FALSE)-VLOOKUP($D376,'2.사회적인구 행정구역별 집계'!$C$6:$M$73,5,FALSE)))</f>
        <v>0</v>
      </c>
      <c r="S376" s="114">
        <f>IF(ISERROR(VLOOKUP($D376,'2.사회적인구 행정구역별 집계'!$C$6:$M$73,2,FALSE)),0,(VLOOKUP($D376,'2.사회적인구 행정구역별 집계'!$C$6:$M$73,11,FALSE)-VLOOKUP($D376,'2.사회적인구 행정구역별 집계'!$C$6:$M$73,6,FALSE)))</f>
        <v>0</v>
      </c>
      <c r="T376" s="160">
        <f t="shared" si="51"/>
        <v>78</v>
      </c>
      <c r="U376" s="160">
        <f t="shared" si="52"/>
        <v>77</v>
      </c>
      <c r="V376" s="160">
        <f t="shared" si="53"/>
        <v>77</v>
      </c>
      <c r="W376" s="160">
        <f t="shared" si="54"/>
        <v>78</v>
      </c>
      <c r="X376" s="160">
        <f t="shared" si="55"/>
        <v>80</v>
      </c>
    </row>
    <row r="377" spans="1:24" ht="15.95" customHeight="1">
      <c r="A377" s="278" t="s">
        <v>793</v>
      </c>
      <c r="B377" s="281" t="s">
        <v>783</v>
      </c>
      <c r="C377" s="281"/>
      <c r="D377" s="281"/>
      <c r="E377" s="115">
        <f t="shared" ref="E377:I377" si="56">SUM(E378:E429)</f>
        <v>8028</v>
      </c>
      <c r="F377" s="115">
        <f t="shared" si="56"/>
        <v>8122</v>
      </c>
      <c r="G377" s="115">
        <f t="shared" si="56"/>
        <v>8290</v>
      </c>
      <c r="H377" s="115">
        <f t="shared" si="56"/>
        <v>8477</v>
      </c>
      <c r="I377" s="115">
        <f t="shared" si="56"/>
        <v>8625</v>
      </c>
      <c r="J377" s="115">
        <f>SUM(J378:J429)</f>
        <v>0</v>
      </c>
      <c r="K377" s="115">
        <f t="shared" ref="K377:X377" si="57">SUM(K378:K429)</f>
        <v>206</v>
      </c>
      <c r="L377" s="115">
        <f t="shared" si="57"/>
        <v>461</v>
      </c>
      <c r="M377" s="115">
        <f t="shared" si="57"/>
        <v>461</v>
      </c>
      <c r="N377" s="115">
        <f t="shared" si="57"/>
        <v>461</v>
      </c>
      <c r="O377" s="115">
        <f t="shared" si="57"/>
        <v>0</v>
      </c>
      <c r="P377" s="115">
        <f t="shared" si="57"/>
        <v>0</v>
      </c>
      <c r="Q377" s="115">
        <f t="shared" si="57"/>
        <v>0</v>
      </c>
      <c r="R377" s="115">
        <f t="shared" si="57"/>
        <v>0</v>
      </c>
      <c r="S377" s="115">
        <f t="shared" si="57"/>
        <v>0</v>
      </c>
      <c r="T377" s="115">
        <f t="shared" si="57"/>
        <v>8028</v>
      </c>
      <c r="U377" s="115">
        <f t="shared" si="57"/>
        <v>7916</v>
      </c>
      <c r="V377" s="115">
        <f t="shared" si="57"/>
        <v>7829</v>
      </c>
      <c r="W377" s="115">
        <f t="shared" si="57"/>
        <v>8016</v>
      </c>
      <c r="X377" s="115">
        <f t="shared" si="57"/>
        <v>8164</v>
      </c>
    </row>
    <row r="378" spans="1:24" ht="15.95" customHeight="1">
      <c r="A378" s="279"/>
      <c r="B378" s="277" t="s">
        <v>794</v>
      </c>
      <c r="C378" s="103" t="s">
        <v>1189</v>
      </c>
      <c r="D378" s="105" t="s">
        <v>276</v>
      </c>
      <c r="E378" s="160">
        <f>VLOOKUP($D378,'[7]급수계통별장래인구(출x)'!$C$5:$I$491,2,FALSE)</f>
        <v>246</v>
      </c>
      <c r="F378" s="160">
        <f>VLOOKUP($D378,'[7]급수계통별장래인구(출x)'!$C$5:$I$491,4,FALSE)</f>
        <v>249</v>
      </c>
      <c r="G378" s="160">
        <f>VLOOKUP($D378,'[7]급수계통별장래인구(출x)'!$C$5:$I$491,5,FALSE)</f>
        <v>254</v>
      </c>
      <c r="H378" s="160">
        <f>VLOOKUP($D378,'[7]급수계통별장래인구(출x)'!$C$5:$I$491,6,FALSE)</f>
        <v>260</v>
      </c>
      <c r="I378" s="160">
        <f>VLOOKUP($D378,'[7]급수계통별장래인구(출x)'!$C$5:$I$491,7,FALSE)</f>
        <v>264</v>
      </c>
      <c r="J378" s="114">
        <f>ROUND(O$5*'[7]급수계통별장래인구(출x)'!$E376,0)</f>
        <v>0</v>
      </c>
      <c r="K378" s="114">
        <f>ROUND(P$5*'[7]급수계통별장래인구(출x)'!$E376,0)</f>
        <v>6</v>
      </c>
      <c r="L378" s="114">
        <f>ROUND(Q$5*'[7]급수계통별장래인구(출x)'!$E376,0)</f>
        <v>14</v>
      </c>
      <c r="M378" s="114">
        <f>ROUND(R$5*'[7]급수계통별장래인구(출x)'!$E376,0)</f>
        <v>14</v>
      </c>
      <c r="N378" s="114">
        <f>ROUND(S$5*'[7]급수계통별장래인구(출x)'!$E376,0)</f>
        <v>14</v>
      </c>
      <c r="O378" s="114">
        <f>IF(ISERROR((VLOOKUP($D378,'2.사회적인구 행정구역별 집계'!$C$6:$M$73,7,FALSE)-VLOOKUP($D378,'2.사회적인구 행정구역별 집계'!$C$6:$M$73,2,FALSE))),0,(VLOOKUP($D378,'2.사회적인구 행정구역별 집계'!$C$6:$M$73,7,FALSE)-VLOOKUP($D378,'2.사회적인구 행정구역별 집계'!$C$6:$M$73,2,FALSE)))</f>
        <v>0</v>
      </c>
      <c r="P378" s="114">
        <f>IF(ISERROR(VLOOKUP($D378,'2.사회적인구 행정구역별 집계'!$C$6:$M$73,2,FALSE)),0,(VLOOKUP($D378,'2.사회적인구 행정구역별 집계'!$C$6:$M$73,8,FALSE)-VLOOKUP($D378,'2.사회적인구 행정구역별 집계'!$C$6:$M$73,3,FALSE)))</f>
        <v>0</v>
      </c>
      <c r="Q378" s="114">
        <f>IF(ISERROR(VLOOKUP($D378,'2.사회적인구 행정구역별 집계'!$C$6:$M$73,2,FALSE)),0,(VLOOKUP($D378,'2.사회적인구 행정구역별 집계'!$C$6:$M$73,9,FALSE)-VLOOKUP($D378,'2.사회적인구 행정구역별 집계'!$C$6:$M$73,4,FALSE)))</f>
        <v>0</v>
      </c>
      <c r="R378" s="114">
        <f>IF(ISERROR(VLOOKUP($D378,'2.사회적인구 행정구역별 집계'!$C$6:$M$73,2,FALSE)),0,(VLOOKUP($D378,'2.사회적인구 행정구역별 집계'!$C$6:$M$73,10,FALSE)-VLOOKUP($D378,'2.사회적인구 행정구역별 집계'!$C$6:$M$73,5,FALSE)))</f>
        <v>0</v>
      </c>
      <c r="S378" s="114">
        <f>IF(ISERROR(VLOOKUP($D378,'2.사회적인구 행정구역별 집계'!$C$6:$M$73,2,FALSE)),0,(VLOOKUP($D378,'2.사회적인구 행정구역별 집계'!$C$6:$M$73,11,FALSE)-VLOOKUP($D378,'2.사회적인구 행정구역별 집계'!$C$6:$M$73,6,FALSE)))</f>
        <v>0</v>
      </c>
      <c r="T378" s="160">
        <f t="shared" ref="T378:T429" si="58">E378-J378+O378</f>
        <v>246</v>
      </c>
      <c r="U378" s="160">
        <f t="shared" ref="U378:U429" si="59">F378-K378+P378</f>
        <v>243</v>
      </c>
      <c r="V378" s="160">
        <f t="shared" ref="V378:V429" si="60">G378-L378+Q378</f>
        <v>240</v>
      </c>
      <c r="W378" s="160">
        <f t="shared" ref="W378:W429" si="61">H378-M378+R378</f>
        <v>246</v>
      </c>
      <c r="X378" s="160">
        <f t="shared" ref="X378:X429" si="62">I378-N378+S378</f>
        <v>250</v>
      </c>
    </row>
    <row r="379" spans="1:24" ht="15.95" customHeight="1">
      <c r="A379" s="279"/>
      <c r="B379" s="277"/>
      <c r="C379" s="103" t="s">
        <v>1189</v>
      </c>
      <c r="D379" s="105" t="s">
        <v>277</v>
      </c>
      <c r="E379" s="160">
        <f>VLOOKUP($D379,'[7]급수계통별장래인구(출x)'!$C$5:$I$491,2,FALSE)</f>
        <v>243</v>
      </c>
      <c r="F379" s="160">
        <f>VLOOKUP($D379,'[7]급수계통별장래인구(출x)'!$C$5:$I$491,4,FALSE)</f>
        <v>246</v>
      </c>
      <c r="G379" s="160">
        <f>VLOOKUP($D379,'[7]급수계통별장래인구(출x)'!$C$5:$I$491,5,FALSE)</f>
        <v>251</v>
      </c>
      <c r="H379" s="160">
        <f>VLOOKUP($D379,'[7]급수계통별장래인구(출x)'!$C$5:$I$491,6,FALSE)</f>
        <v>257</v>
      </c>
      <c r="I379" s="160">
        <f>VLOOKUP($D379,'[7]급수계통별장래인구(출x)'!$C$5:$I$491,7,FALSE)</f>
        <v>261</v>
      </c>
      <c r="J379" s="114">
        <f>ROUND(O$5*'[7]급수계통별장래인구(출x)'!$E377,0)</f>
        <v>0</v>
      </c>
      <c r="K379" s="114">
        <f>ROUND(P$5*'[7]급수계통별장래인구(출x)'!$E377,0)</f>
        <v>6</v>
      </c>
      <c r="L379" s="114">
        <f>ROUND(Q$5*'[7]급수계통별장래인구(출x)'!$E377,0)</f>
        <v>14</v>
      </c>
      <c r="M379" s="114">
        <f>ROUND(R$5*'[7]급수계통별장래인구(출x)'!$E377,0)</f>
        <v>14</v>
      </c>
      <c r="N379" s="114">
        <f>ROUND(S$5*'[7]급수계통별장래인구(출x)'!$E377,0)</f>
        <v>14</v>
      </c>
      <c r="O379" s="114">
        <f>IF(ISERROR((VLOOKUP($D379,'2.사회적인구 행정구역별 집계'!$C$6:$M$73,7,FALSE)-VLOOKUP($D379,'2.사회적인구 행정구역별 집계'!$C$6:$M$73,2,FALSE))),0,(VLOOKUP($D379,'2.사회적인구 행정구역별 집계'!$C$6:$M$73,7,FALSE)-VLOOKUP($D379,'2.사회적인구 행정구역별 집계'!$C$6:$M$73,2,FALSE)))</f>
        <v>0</v>
      </c>
      <c r="P379" s="114">
        <f>IF(ISERROR(VLOOKUP($D379,'2.사회적인구 행정구역별 집계'!$C$6:$M$73,2,FALSE)),0,(VLOOKUP($D379,'2.사회적인구 행정구역별 집계'!$C$6:$M$73,8,FALSE)-VLOOKUP($D379,'2.사회적인구 행정구역별 집계'!$C$6:$M$73,3,FALSE)))</f>
        <v>0</v>
      </c>
      <c r="Q379" s="114">
        <f>IF(ISERROR(VLOOKUP($D379,'2.사회적인구 행정구역별 집계'!$C$6:$M$73,2,FALSE)),0,(VLOOKUP($D379,'2.사회적인구 행정구역별 집계'!$C$6:$M$73,9,FALSE)-VLOOKUP($D379,'2.사회적인구 행정구역별 집계'!$C$6:$M$73,4,FALSE)))</f>
        <v>0</v>
      </c>
      <c r="R379" s="114">
        <f>IF(ISERROR(VLOOKUP($D379,'2.사회적인구 행정구역별 집계'!$C$6:$M$73,2,FALSE)),0,(VLOOKUP($D379,'2.사회적인구 행정구역별 집계'!$C$6:$M$73,10,FALSE)-VLOOKUP($D379,'2.사회적인구 행정구역별 집계'!$C$6:$M$73,5,FALSE)))</f>
        <v>0</v>
      </c>
      <c r="S379" s="114">
        <f>IF(ISERROR(VLOOKUP($D379,'2.사회적인구 행정구역별 집계'!$C$6:$M$73,2,FALSE)),0,(VLOOKUP($D379,'2.사회적인구 행정구역별 집계'!$C$6:$M$73,11,FALSE)-VLOOKUP($D379,'2.사회적인구 행정구역별 집계'!$C$6:$M$73,6,FALSE)))</f>
        <v>0</v>
      </c>
      <c r="T379" s="160">
        <f t="shared" si="58"/>
        <v>243</v>
      </c>
      <c r="U379" s="160">
        <f t="shared" si="59"/>
        <v>240</v>
      </c>
      <c r="V379" s="160">
        <f t="shared" si="60"/>
        <v>237</v>
      </c>
      <c r="W379" s="160">
        <f t="shared" si="61"/>
        <v>243</v>
      </c>
      <c r="X379" s="160">
        <f t="shared" si="62"/>
        <v>247</v>
      </c>
    </row>
    <row r="380" spans="1:24" ht="15.95" customHeight="1">
      <c r="A380" s="279"/>
      <c r="B380" s="277"/>
      <c r="C380" s="103" t="s">
        <v>1189</v>
      </c>
      <c r="D380" s="105" t="s">
        <v>278</v>
      </c>
      <c r="E380" s="160">
        <f>VLOOKUP($D380,'[7]급수계통별장래인구(출x)'!$C$5:$I$491,2,FALSE)</f>
        <v>131</v>
      </c>
      <c r="F380" s="160">
        <f>VLOOKUP($D380,'[7]급수계통별장래인구(출x)'!$C$5:$I$491,4,FALSE)</f>
        <v>133</v>
      </c>
      <c r="G380" s="160">
        <f>VLOOKUP($D380,'[7]급수계통별장래인구(출x)'!$C$5:$I$491,5,FALSE)</f>
        <v>135</v>
      </c>
      <c r="H380" s="160">
        <f>VLOOKUP($D380,'[7]급수계통별장래인구(출x)'!$C$5:$I$491,6,FALSE)</f>
        <v>138</v>
      </c>
      <c r="I380" s="160">
        <f>VLOOKUP($D380,'[7]급수계통별장래인구(출x)'!$C$5:$I$491,7,FALSE)</f>
        <v>141</v>
      </c>
      <c r="J380" s="114">
        <f>ROUND(O$5*'[7]급수계통별장래인구(출x)'!$E378,0)</f>
        <v>0</v>
      </c>
      <c r="K380" s="114">
        <f>ROUND(P$5*'[7]급수계통별장래인구(출x)'!$E378,0)</f>
        <v>3</v>
      </c>
      <c r="L380" s="114">
        <f>ROUND(Q$5*'[7]급수계통별장래인구(출x)'!$E378,0)</f>
        <v>7</v>
      </c>
      <c r="M380" s="114">
        <f>ROUND(R$5*'[7]급수계통별장래인구(출x)'!$E378,0)</f>
        <v>7</v>
      </c>
      <c r="N380" s="114">
        <f>ROUND(S$5*'[7]급수계통별장래인구(출x)'!$E378,0)</f>
        <v>7</v>
      </c>
      <c r="O380" s="114">
        <f>IF(ISERROR((VLOOKUP($D380,'2.사회적인구 행정구역별 집계'!$C$6:$M$73,7,FALSE)-VLOOKUP($D380,'2.사회적인구 행정구역별 집계'!$C$6:$M$73,2,FALSE))),0,(VLOOKUP($D380,'2.사회적인구 행정구역별 집계'!$C$6:$M$73,7,FALSE)-VLOOKUP($D380,'2.사회적인구 행정구역별 집계'!$C$6:$M$73,2,FALSE)))</f>
        <v>0</v>
      </c>
      <c r="P380" s="114">
        <f>IF(ISERROR(VLOOKUP($D380,'2.사회적인구 행정구역별 집계'!$C$6:$M$73,2,FALSE)),0,(VLOOKUP($D380,'2.사회적인구 행정구역별 집계'!$C$6:$M$73,8,FALSE)-VLOOKUP($D380,'2.사회적인구 행정구역별 집계'!$C$6:$M$73,3,FALSE)))</f>
        <v>0</v>
      </c>
      <c r="Q380" s="114">
        <f>IF(ISERROR(VLOOKUP($D380,'2.사회적인구 행정구역별 집계'!$C$6:$M$73,2,FALSE)),0,(VLOOKUP($D380,'2.사회적인구 행정구역별 집계'!$C$6:$M$73,9,FALSE)-VLOOKUP($D380,'2.사회적인구 행정구역별 집계'!$C$6:$M$73,4,FALSE)))</f>
        <v>0</v>
      </c>
      <c r="R380" s="114">
        <f>IF(ISERROR(VLOOKUP($D380,'2.사회적인구 행정구역별 집계'!$C$6:$M$73,2,FALSE)),0,(VLOOKUP($D380,'2.사회적인구 행정구역별 집계'!$C$6:$M$73,10,FALSE)-VLOOKUP($D380,'2.사회적인구 행정구역별 집계'!$C$6:$M$73,5,FALSE)))</f>
        <v>0</v>
      </c>
      <c r="S380" s="114">
        <f>IF(ISERROR(VLOOKUP($D380,'2.사회적인구 행정구역별 집계'!$C$6:$M$73,2,FALSE)),0,(VLOOKUP($D380,'2.사회적인구 행정구역별 집계'!$C$6:$M$73,11,FALSE)-VLOOKUP($D380,'2.사회적인구 행정구역별 집계'!$C$6:$M$73,6,FALSE)))</f>
        <v>0</v>
      </c>
      <c r="T380" s="160">
        <f t="shared" si="58"/>
        <v>131</v>
      </c>
      <c r="U380" s="160">
        <f t="shared" si="59"/>
        <v>130</v>
      </c>
      <c r="V380" s="160">
        <f t="shared" si="60"/>
        <v>128</v>
      </c>
      <c r="W380" s="160">
        <f t="shared" si="61"/>
        <v>131</v>
      </c>
      <c r="X380" s="160">
        <f t="shared" si="62"/>
        <v>134</v>
      </c>
    </row>
    <row r="381" spans="1:24" ht="15.95" customHeight="1">
      <c r="A381" s="279"/>
      <c r="B381" s="277"/>
      <c r="C381" s="103" t="s">
        <v>1190</v>
      </c>
      <c r="D381" s="105" t="s">
        <v>279</v>
      </c>
      <c r="E381" s="160">
        <f>VLOOKUP($D381,'[7]급수계통별장래인구(출x)'!$C$5:$I$491,2,FALSE)</f>
        <v>159</v>
      </c>
      <c r="F381" s="160">
        <f>VLOOKUP($D381,'[7]급수계통별장래인구(출x)'!$C$5:$I$491,4,FALSE)</f>
        <v>161</v>
      </c>
      <c r="G381" s="160">
        <f>VLOOKUP($D381,'[7]급수계통별장래인구(출x)'!$C$5:$I$491,5,FALSE)</f>
        <v>164</v>
      </c>
      <c r="H381" s="160">
        <f>VLOOKUP($D381,'[7]급수계통별장래인구(출x)'!$C$5:$I$491,6,FALSE)</f>
        <v>168</v>
      </c>
      <c r="I381" s="160">
        <f>VLOOKUP($D381,'[7]급수계통별장래인구(출x)'!$C$5:$I$491,7,FALSE)</f>
        <v>171</v>
      </c>
      <c r="J381" s="114">
        <f>ROUND(O$5*'[7]급수계통별장래인구(출x)'!$E379,0)</f>
        <v>0</v>
      </c>
      <c r="K381" s="114">
        <f>ROUND(P$5*'[7]급수계통별장래인구(출x)'!$E379,0)</f>
        <v>4</v>
      </c>
      <c r="L381" s="114">
        <f>ROUND(Q$5*'[7]급수계통별장래인구(출x)'!$E379,0)</f>
        <v>9</v>
      </c>
      <c r="M381" s="114">
        <f>ROUND(R$5*'[7]급수계통별장래인구(출x)'!$E379,0)</f>
        <v>9</v>
      </c>
      <c r="N381" s="114">
        <f>ROUND(S$5*'[7]급수계통별장래인구(출x)'!$E379,0)</f>
        <v>9</v>
      </c>
      <c r="O381" s="114">
        <f>IF(ISERROR((VLOOKUP($D381,'2.사회적인구 행정구역별 집계'!$C$6:$M$73,7,FALSE)-VLOOKUP($D381,'2.사회적인구 행정구역별 집계'!$C$6:$M$73,2,FALSE))),0,(VLOOKUP($D381,'2.사회적인구 행정구역별 집계'!$C$6:$M$73,7,FALSE)-VLOOKUP($D381,'2.사회적인구 행정구역별 집계'!$C$6:$M$73,2,FALSE)))</f>
        <v>0</v>
      </c>
      <c r="P381" s="114">
        <f>IF(ISERROR(VLOOKUP($D381,'2.사회적인구 행정구역별 집계'!$C$6:$M$73,2,FALSE)),0,(VLOOKUP($D381,'2.사회적인구 행정구역별 집계'!$C$6:$M$73,8,FALSE)-VLOOKUP($D381,'2.사회적인구 행정구역별 집계'!$C$6:$M$73,3,FALSE)))</f>
        <v>0</v>
      </c>
      <c r="Q381" s="114">
        <f>IF(ISERROR(VLOOKUP($D381,'2.사회적인구 행정구역별 집계'!$C$6:$M$73,2,FALSE)),0,(VLOOKUP($D381,'2.사회적인구 행정구역별 집계'!$C$6:$M$73,9,FALSE)-VLOOKUP($D381,'2.사회적인구 행정구역별 집계'!$C$6:$M$73,4,FALSE)))</f>
        <v>0</v>
      </c>
      <c r="R381" s="114">
        <f>IF(ISERROR(VLOOKUP($D381,'2.사회적인구 행정구역별 집계'!$C$6:$M$73,2,FALSE)),0,(VLOOKUP($D381,'2.사회적인구 행정구역별 집계'!$C$6:$M$73,10,FALSE)-VLOOKUP($D381,'2.사회적인구 행정구역별 집계'!$C$6:$M$73,5,FALSE)))</f>
        <v>0</v>
      </c>
      <c r="S381" s="114">
        <f>IF(ISERROR(VLOOKUP($D381,'2.사회적인구 행정구역별 집계'!$C$6:$M$73,2,FALSE)),0,(VLOOKUP($D381,'2.사회적인구 행정구역별 집계'!$C$6:$M$73,11,FALSE)-VLOOKUP($D381,'2.사회적인구 행정구역별 집계'!$C$6:$M$73,6,FALSE)))</f>
        <v>0</v>
      </c>
      <c r="T381" s="160">
        <f t="shared" si="58"/>
        <v>159</v>
      </c>
      <c r="U381" s="160">
        <f t="shared" si="59"/>
        <v>157</v>
      </c>
      <c r="V381" s="160">
        <f t="shared" si="60"/>
        <v>155</v>
      </c>
      <c r="W381" s="160">
        <f t="shared" si="61"/>
        <v>159</v>
      </c>
      <c r="X381" s="160">
        <f t="shared" si="62"/>
        <v>162</v>
      </c>
    </row>
    <row r="382" spans="1:24" ht="15.95" customHeight="1">
      <c r="A382" s="279"/>
      <c r="B382" s="277"/>
      <c r="C382" s="103" t="s">
        <v>1190</v>
      </c>
      <c r="D382" s="105" t="s">
        <v>280</v>
      </c>
      <c r="E382" s="160">
        <f>VLOOKUP($D382,'[7]급수계통별장래인구(출x)'!$C$5:$I$491,2,FALSE)</f>
        <v>59</v>
      </c>
      <c r="F382" s="160">
        <f>VLOOKUP($D382,'[7]급수계통별장래인구(출x)'!$C$5:$I$491,4,FALSE)</f>
        <v>60</v>
      </c>
      <c r="G382" s="160">
        <f>VLOOKUP($D382,'[7]급수계통별장래인구(출x)'!$C$5:$I$491,5,FALSE)</f>
        <v>61</v>
      </c>
      <c r="H382" s="160">
        <f>VLOOKUP($D382,'[7]급수계통별장래인구(출x)'!$C$5:$I$491,6,FALSE)</f>
        <v>62</v>
      </c>
      <c r="I382" s="160">
        <f>VLOOKUP($D382,'[7]급수계통별장래인구(출x)'!$C$5:$I$491,7,FALSE)</f>
        <v>63</v>
      </c>
      <c r="J382" s="114">
        <f>ROUND(O$5*'[7]급수계통별장래인구(출x)'!$E380,0)</f>
        <v>0</v>
      </c>
      <c r="K382" s="114">
        <f>ROUND(P$5*'[7]급수계통별장래인구(출x)'!$E380,0)</f>
        <v>2</v>
      </c>
      <c r="L382" s="114">
        <f>ROUND(Q$5*'[7]급수계통별장래인구(출x)'!$E380,0)</f>
        <v>3</v>
      </c>
      <c r="M382" s="114">
        <f>ROUND(R$5*'[7]급수계통별장래인구(출x)'!$E380,0)</f>
        <v>3</v>
      </c>
      <c r="N382" s="114">
        <f>ROUND(S$5*'[7]급수계통별장래인구(출x)'!$E380,0)</f>
        <v>3</v>
      </c>
      <c r="O382" s="114">
        <f>IF(ISERROR((VLOOKUP($D382,'2.사회적인구 행정구역별 집계'!$C$6:$M$73,7,FALSE)-VLOOKUP($D382,'2.사회적인구 행정구역별 집계'!$C$6:$M$73,2,FALSE))),0,(VLOOKUP($D382,'2.사회적인구 행정구역별 집계'!$C$6:$M$73,7,FALSE)-VLOOKUP($D382,'2.사회적인구 행정구역별 집계'!$C$6:$M$73,2,FALSE)))</f>
        <v>0</v>
      </c>
      <c r="P382" s="114">
        <f>IF(ISERROR(VLOOKUP($D382,'2.사회적인구 행정구역별 집계'!$C$6:$M$73,2,FALSE)),0,(VLOOKUP($D382,'2.사회적인구 행정구역별 집계'!$C$6:$M$73,8,FALSE)-VLOOKUP($D382,'2.사회적인구 행정구역별 집계'!$C$6:$M$73,3,FALSE)))</f>
        <v>0</v>
      </c>
      <c r="Q382" s="114">
        <f>IF(ISERROR(VLOOKUP($D382,'2.사회적인구 행정구역별 집계'!$C$6:$M$73,2,FALSE)),0,(VLOOKUP($D382,'2.사회적인구 행정구역별 집계'!$C$6:$M$73,9,FALSE)-VLOOKUP($D382,'2.사회적인구 행정구역별 집계'!$C$6:$M$73,4,FALSE)))</f>
        <v>0</v>
      </c>
      <c r="R382" s="114">
        <f>IF(ISERROR(VLOOKUP($D382,'2.사회적인구 행정구역별 집계'!$C$6:$M$73,2,FALSE)),0,(VLOOKUP($D382,'2.사회적인구 행정구역별 집계'!$C$6:$M$73,10,FALSE)-VLOOKUP($D382,'2.사회적인구 행정구역별 집계'!$C$6:$M$73,5,FALSE)))</f>
        <v>0</v>
      </c>
      <c r="S382" s="114">
        <f>IF(ISERROR(VLOOKUP($D382,'2.사회적인구 행정구역별 집계'!$C$6:$M$73,2,FALSE)),0,(VLOOKUP($D382,'2.사회적인구 행정구역별 집계'!$C$6:$M$73,11,FALSE)-VLOOKUP($D382,'2.사회적인구 행정구역별 집계'!$C$6:$M$73,6,FALSE)))</f>
        <v>0</v>
      </c>
      <c r="T382" s="160">
        <f t="shared" si="58"/>
        <v>59</v>
      </c>
      <c r="U382" s="160">
        <f t="shared" si="59"/>
        <v>58</v>
      </c>
      <c r="V382" s="160">
        <f t="shared" si="60"/>
        <v>58</v>
      </c>
      <c r="W382" s="160">
        <f t="shared" si="61"/>
        <v>59</v>
      </c>
      <c r="X382" s="160">
        <f t="shared" si="62"/>
        <v>60</v>
      </c>
    </row>
    <row r="383" spans="1:24" ht="15.95" customHeight="1">
      <c r="A383" s="279"/>
      <c r="B383" s="277"/>
      <c r="C383" s="103" t="s">
        <v>1191</v>
      </c>
      <c r="D383" s="105" t="s">
        <v>281</v>
      </c>
      <c r="E383" s="160">
        <f>VLOOKUP($D383,'[7]급수계통별장래인구(출x)'!$C$5:$I$491,2,FALSE)</f>
        <v>684</v>
      </c>
      <c r="F383" s="160">
        <f>VLOOKUP($D383,'[7]급수계통별장래인구(출x)'!$C$5:$I$491,4,FALSE)</f>
        <v>692</v>
      </c>
      <c r="G383" s="160">
        <f>VLOOKUP($D383,'[7]급수계통별장래인구(출x)'!$C$5:$I$491,5,FALSE)</f>
        <v>706</v>
      </c>
      <c r="H383" s="160">
        <f>VLOOKUP($D383,'[7]급수계통별장래인구(출x)'!$C$5:$I$491,6,FALSE)</f>
        <v>722</v>
      </c>
      <c r="I383" s="160">
        <f>VLOOKUP($D383,'[7]급수계통별장래인구(출x)'!$C$5:$I$491,7,FALSE)</f>
        <v>735</v>
      </c>
      <c r="J383" s="114">
        <f>ROUND(O$5*'[7]급수계통별장래인구(출x)'!$E381,0)</f>
        <v>0</v>
      </c>
      <c r="K383" s="114">
        <f>ROUND(P$5*'[7]급수계통별장래인구(출x)'!$E381,0)</f>
        <v>18</v>
      </c>
      <c r="L383" s="114">
        <f>ROUND(Q$5*'[7]급수계통별장래인구(출x)'!$E381,0)</f>
        <v>39</v>
      </c>
      <c r="M383" s="114">
        <f>ROUND(R$5*'[7]급수계통별장래인구(출x)'!$E381,0)</f>
        <v>39</v>
      </c>
      <c r="N383" s="114">
        <f>ROUND(S$5*'[7]급수계통별장래인구(출x)'!$E381,0)</f>
        <v>39</v>
      </c>
      <c r="O383" s="114">
        <f>IF(ISERROR((VLOOKUP($D383,'2.사회적인구 행정구역별 집계'!$C$6:$M$73,7,FALSE)-VLOOKUP($D383,'2.사회적인구 행정구역별 집계'!$C$6:$M$73,2,FALSE))),0,(VLOOKUP($D383,'2.사회적인구 행정구역별 집계'!$C$6:$M$73,7,FALSE)-VLOOKUP($D383,'2.사회적인구 행정구역별 집계'!$C$6:$M$73,2,FALSE)))</f>
        <v>0</v>
      </c>
      <c r="P383" s="114">
        <f>IF(ISERROR(VLOOKUP($D383,'2.사회적인구 행정구역별 집계'!$C$6:$M$73,2,FALSE)),0,(VLOOKUP($D383,'2.사회적인구 행정구역별 집계'!$C$6:$M$73,8,FALSE)-VLOOKUP($D383,'2.사회적인구 행정구역별 집계'!$C$6:$M$73,3,FALSE)))</f>
        <v>0</v>
      </c>
      <c r="Q383" s="114">
        <f>IF(ISERROR(VLOOKUP($D383,'2.사회적인구 행정구역별 집계'!$C$6:$M$73,2,FALSE)),0,(VLOOKUP($D383,'2.사회적인구 행정구역별 집계'!$C$6:$M$73,9,FALSE)-VLOOKUP($D383,'2.사회적인구 행정구역별 집계'!$C$6:$M$73,4,FALSE)))</f>
        <v>0</v>
      </c>
      <c r="R383" s="114">
        <f>IF(ISERROR(VLOOKUP($D383,'2.사회적인구 행정구역별 집계'!$C$6:$M$73,2,FALSE)),0,(VLOOKUP($D383,'2.사회적인구 행정구역별 집계'!$C$6:$M$73,10,FALSE)-VLOOKUP($D383,'2.사회적인구 행정구역별 집계'!$C$6:$M$73,5,FALSE)))</f>
        <v>0</v>
      </c>
      <c r="S383" s="114">
        <f>IF(ISERROR(VLOOKUP($D383,'2.사회적인구 행정구역별 집계'!$C$6:$M$73,2,FALSE)),0,(VLOOKUP($D383,'2.사회적인구 행정구역별 집계'!$C$6:$M$73,11,FALSE)-VLOOKUP($D383,'2.사회적인구 행정구역별 집계'!$C$6:$M$73,6,FALSE)))</f>
        <v>0</v>
      </c>
      <c r="T383" s="160">
        <f t="shared" si="58"/>
        <v>684</v>
      </c>
      <c r="U383" s="160">
        <f t="shared" si="59"/>
        <v>674</v>
      </c>
      <c r="V383" s="160">
        <f t="shared" si="60"/>
        <v>667</v>
      </c>
      <c r="W383" s="160">
        <f t="shared" si="61"/>
        <v>683</v>
      </c>
      <c r="X383" s="160">
        <f t="shared" si="62"/>
        <v>696</v>
      </c>
    </row>
    <row r="384" spans="1:24" ht="15.95" customHeight="1">
      <c r="A384" s="279"/>
      <c r="B384" s="277"/>
      <c r="C384" s="103" t="s">
        <v>1114</v>
      </c>
      <c r="D384" s="105" t="s">
        <v>282</v>
      </c>
      <c r="E384" s="160">
        <f>VLOOKUP($D384,'[7]급수계통별장래인구(출x)'!$C$5:$I$491,2,FALSE)</f>
        <v>257</v>
      </c>
      <c r="F384" s="160">
        <f>VLOOKUP($D384,'[7]급수계통별장래인구(출x)'!$C$5:$I$491,4,FALSE)</f>
        <v>260</v>
      </c>
      <c r="G384" s="160">
        <f>VLOOKUP($D384,'[7]급수계통별장래인구(출x)'!$C$5:$I$491,5,FALSE)</f>
        <v>265</v>
      </c>
      <c r="H384" s="160">
        <f>VLOOKUP($D384,'[7]급수계통별장래인구(출x)'!$C$5:$I$491,6,FALSE)</f>
        <v>271</v>
      </c>
      <c r="I384" s="160">
        <f>VLOOKUP($D384,'[7]급수계통별장래인구(출x)'!$C$5:$I$491,7,FALSE)</f>
        <v>276</v>
      </c>
      <c r="J384" s="114">
        <f>ROUND(O$5*'[7]급수계통별장래인구(출x)'!$E382,0)</f>
        <v>0</v>
      </c>
      <c r="K384" s="114">
        <f>ROUND(P$5*'[7]급수계통별장래인구(출x)'!$E382,0)</f>
        <v>7</v>
      </c>
      <c r="L384" s="114">
        <f>ROUND(Q$5*'[7]급수계통별장래인구(출x)'!$E382,0)</f>
        <v>15</v>
      </c>
      <c r="M384" s="114">
        <f>ROUND(R$5*'[7]급수계통별장래인구(출x)'!$E382,0)</f>
        <v>15</v>
      </c>
      <c r="N384" s="114">
        <f>ROUND(S$5*'[7]급수계통별장래인구(출x)'!$E382,0)</f>
        <v>15</v>
      </c>
      <c r="O384" s="114">
        <f>IF(ISERROR((VLOOKUP($D384,'2.사회적인구 행정구역별 집계'!$C$6:$M$73,7,FALSE)-VLOOKUP($D384,'2.사회적인구 행정구역별 집계'!$C$6:$M$73,2,FALSE))),0,(VLOOKUP($D384,'2.사회적인구 행정구역별 집계'!$C$6:$M$73,7,FALSE)-VLOOKUP($D384,'2.사회적인구 행정구역별 집계'!$C$6:$M$73,2,FALSE)))</f>
        <v>0</v>
      </c>
      <c r="P384" s="114">
        <f>IF(ISERROR(VLOOKUP($D384,'2.사회적인구 행정구역별 집계'!$C$6:$M$73,2,FALSE)),0,(VLOOKUP($D384,'2.사회적인구 행정구역별 집계'!$C$6:$M$73,8,FALSE)-VLOOKUP($D384,'2.사회적인구 행정구역별 집계'!$C$6:$M$73,3,FALSE)))</f>
        <v>0</v>
      </c>
      <c r="Q384" s="114">
        <f>IF(ISERROR(VLOOKUP($D384,'2.사회적인구 행정구역별 집계'!$C$6:$M$73,2,FALSE)),0,(VLOOKUP($D384,'2.사회적인구 행정구역별 집계'!$C$6:$M$73,9,FALSE)-VLOOKUP($D384,'2.사회적인구 행정구역별 집계'!$C$6:$M$73,4,FALSE)))</f>
        <v>0</v>
      </c>
      <c r="R384" s="114">
        <f>IF(ISERROR(VLOOKUP($D384,'2.사회적인구 행정구역별 집계'!$C$6:$M$73,2,FALSE)),0,(VLOOKUP($D384,'2.사회적인구 행정구역별 집계'!$C$6:$M$73,10,FALSE)-VLOOKUP($D384,'2.사회적인구 행정구역별 집계'!$C$6:$M$73,5,FALSE)))</f>
        <v>0</v>
      </c>
      <c r="S384" s="114">
        <f>IF(ISERROR(VLOOKUP($D384,'2.사회적인구 행정구역별 집계'!$C$6:$M$73,2,FALSE)),0,(VLOOKUP($D384,'2.사회적인구 행정구역별 집계'!$C$6:$M$73,11,FALSE)-VLOOKUP($D384,'2.사회적인구 행정구역별 집계'!$C$6:$M$73,6,FALSE)))</f>
        <v>0</v>
      </c>
      <c r="T384" s="160">
        <f t="shared" si="58"/>
        <v>257</v>
      </c>
      <c r="U384" s="160">
        <f t="shared" si="59"/>
        <v>253</v>
      </c>
      <c r="V384" s="160">
        <f t="shared" si="60"/>
        <v>250</v>
      </c>
      <c r="W384" s="160">
        <f t="shared" si="61"/>
        <v>256</v>
      </c>
      <c r="X384" s="160">
        <f t="shared" si="62"/>
        <v>261</v>
      </c>
    </row>
    <row r="385" spans="1:24" ht="15.95" customHeight="1">
      <c r="A385" s="279"/>
      <c r="B385" s="277"/>
      <c r="C385" s="103" t="s">
        <v>1192</v>
      </c>
      <c r="D385" s="105" t="s">
        <v>283</v>
      </c>
      <c r="E385" s="160">
        <f>VLOOKUP($D385,'[7]급수계통별장래인구(출x)'!$C$5:$I$491,2,FALSE)</f>
        <v>101</v>
      </c>
      <c r="F385" s="160">
        <f>VLOOKUP($D385,'[7]급수계통별장래인구(출x)'!$C$5:$I$491,4,FALSE)</f>
        <v>102</v>
      </c>
      <c r="G385" s="160">
        <f>VLOOKUP($D385,'[7]급수계통별장래인구(출x)'!$C$5:$I$491,5,FALSE)</f>
        <v>104</v>
      </c>
      <c r="H385" s="160">
        <f>VLOOKUP($D385,'[7]급수계통별장래인구(출x)'!$C$5:$I$491,6,FALSE)</f>
        <v>107</v>
      </c>
      <c r="I385" s="160">
        <f>VLOOKUP($D385,'[7]급수계통별장래인구(출x)'!$C$5:$I$491,7,FALSE)</f>
        <v>109</v>
      </c>
      <c r="J385" s="114">
        <f>ROUND(O$5*'[7]급수계통별장래인구(출x)'!$E383,0)</f>
        <v>0</v>
      </c>
      <c r="K385" s="114">
        <f>ROUND(P$5*'[7]급수계통별장래인구(출x)'!$E383,0)</f>
        <v>3</v>
      </c>
      <c r="L385" s="114">
        <f>ROUND(Q$5*'[7]급수계통별장래인구(출x)'!$E383,0)</f>
        <v>6</v>
      </c>
      <c r="M385" s="114">
        <f>ROUND(R$5*'[7]급수계통별장래인구(출x)'!$E383,0)</f>
        <v>6</v>
      </c>
      <c r="N385" s="114">
        <f>ROUND(S$5*'[7]급수계통별장래인구(출x)'!$E383,0)</f>
        <v>6</v>
      </c>
      <c r="O385" s="114">
        <f>IF(ISERROR((VLOOKUP($D385,'2.사회적인구 행정구역별 집계'!$C$6:$M$73,7,FALSE)-VLOOKUP($D385,'2.사회적인구 행정구역별 집계'!$C$6:$M$73,2,FALSE))),0,(VLOOKUP($D385,'2.사회적인구 행정구역별 집계'!$C$6:$M$73,7,FALSE)-VLOOKUP($D385,'2.사회적인구 행정구역별 집계'!$C$6:$M$73,2,FALSE)))</f>
        <v>0</v>
      </c>
      <c r="P385" s="114">
        <f>IF(ISERROR(VLOOKUP($D385,'2.사회적인구 행정구역별 집계'!$C$6:$M$73,2,FALSE)),0,(VLOOKUP($D385,'2.사회적인구 행정구역별 집계'!$C$6:$M$73,8,FALSE)-VLOOKUP($D385,'2.사회적인구 행정구역별 집계'!$C$6:$M$73,3,FALSE)))</f>
        <v>0</v>
      </c>
      <c r="Q385" s="114">
        <f>IF(ISERROR(VLOOKUP($D385,'2.사회적인구 행정구역별 집계'!$C$6:$M$73,2,FALSE)),0,(VLOOKUP($D385,'2.사회적인구 행정구역별 집계'!$C$6:$M$73,9,FALSE)-VLOOKUP($D385,'2.사회적인구 행정구역별 집계'!$C$6:$M$73,4,FALSE)))</f>
        <v>0</v>
      </c>
      <c r="R385" s="114">
        <f>IF(ISERROR(VLOOKUP($D385,'2.사회적인구 행정구역별 집계'!$C$6:$M$73,2,FALSE)),0,(VLOOKUP($D385,'2.사회적인구 행정구역별 집계'!$C$6:$M$73,10,FALSE)-VLOOKUP($D385,'2.사회적인구 행정구역별 집계'!$C$6:$M$73,5,FALSE)))</f>
        <v>0</v>
      </c>
      <c r="S385" s="114">
        <f>IF(ISERROR(VLOOKUP($D385,'2.사회적인구 행정구역별 집계'!$C$6:$M$73,2,FALSE)),0,(VLOOKUP($D385,'2.사회적인구 행정구역별 집계'!$C$6:$M$73,11,FALSE)-VLOOKUP($D385,'2.사회적인구 행정구역별 집계'!$C$6:$M$73,6,FALSE)))</f>
        <v>0</v>
      </c>
      <c r="T385" s="160">
        <f t="shared" si="58"/>
        <v>101</v>
      </c>
      <c r="U385" s="160">
        <f t="shared" si="59"/>
        <v>99</v>
      </c>
      <c r="V385" s="160">
        <f t="shared" si="60"/>
        <v>98</v>
      </c>
      <c r="W385" s="160">
        <f t="shared" si="61"/>
        <v>101</v>
      </c>
      <c r="X385" s="160">
        <f t="shared" si="62"/>
        <v>103</v>
      </c>
    </row>
    <row r="386" spans="1:24" ht="15.95" customHeight="1">
      <c r="A386" s="279"/>
      <c r="B386" s="277"/>
      <c r="C386" s="103" t="s">
        <v>1192</v>
      </c>
      <c r="D386" s="105" t="s">
        <v>284</v>
      </c>
      <c r="E386" s="160">
        <f>VLOOKUP($D386,'[7]급수계통별장래인구(출x)'!$C$5:$I$491,2,FALSE)</f>
        <v>88</v>
      </c>
      <c r="F386" s="160">
        <f>VLOOKUP($D386,'[7]급수계통별장래인구(출x)'!$C$5:$I$491,4,FALSE)</f>
        <v>89</v>
      </c>
      <c r="G386" s="160">
        <f>VLOOKUP($D386,'[7]급수계통별장래인구(출x)'!$C$5:$I$491,5,FALSE)</f>
        <v>91</v>
      </c>
      <c r="H386" s="160">
        <f>VLOOKUP($D386,'[7]급수계통별장래인구(출x)'!$C$5:$I$491,6,FALSE)</f>
        <v>93</v>
      </c>
      <c r="I386" s="160">
        <f>VLOOKUP($D386,'[7]급수계통별장래인구(출x)'!$C$5:$I$491,7,FALSE)</f>
        <v>95</v>
      </c>
      <c r="J386" s="114">
        <f>ROUND(O$5*'[7]급수계통별장래인구(출x)'!$E384,0)</f>
        <v>0</v>
      </c>
      <c r="K386" s="114">
        <f>ROUND(P$5*'[7]급수계통별장래인구(출x)'!$E384,0)</f>
        <v>2</v>
      </c>
      <c r="L386" s="114">
        <f>ROUND(Q$5*'[7]급수계통별장래인구(출x)'!$E384,0)</f>
        <v>5</v>
      </c>
      <c r="M386" s="114">
        <f>ROUND(R$5*'[7]급수계통별장래인구(출x)'!$E384,0)</f>
        <v>5</v>
      </c>
      <c r="N386" s="114">
        <f>ROUND(S$5*'[7]급수계통별장래인구(출x)'!$E384,0)</f>
        <v>5</v>
      </c>
      <c r="O386" s="114">
        <f>IF(ISERROR((VLOOKUP($D386,'2.사회적인구 행정구역별 집계'!$C$6:$M$73,7,FALSE)-VLOOKUP($D386,'2.사회적인구 행정구역별 집계'!$C$6:$M$73,2,FALSE))),0,(VLOOKUP($D386,'2.사회적인구 행정구역별 집계'!$C$6:$M$73,7,FALSE)-VLOOKUP($D386,'2.사회적인구 행정구역별 집계'!$C$6:$M$73,2,FALSE)))</f>
        <v>0</v>
      </c>
      <c r="P386" s="114">
        <f>IF(ISERROR(VLOOKUP($D386,'2.사회적인구 행정구역별 집계'!$C$6:$M$73,2,FALSE)),0,(VLOOKUP($D386,'2.사회적인구 행정구역별 집계'!$C$6:$M$73,8,FALSE)-VLOOKUP($D386,'2.사회적인구 행정구역별 집계'!$C$6:$M$73,3,FALSE)))</f>
        <v>0</v>
      </c>
      <c r="Q386" s="114">
        <f>IF(ISERROR(VLOOKUP($D386,'2.사회적인구 행정구역별 집계'!$C$6:$M$73,2,FALSE)),0,(VLOOKUP($D386,'2.사회적인구 행정구역별 집계'!$C$6:$M$73,9,FALSE)-VLOOKUP($D386,'2.사회적인구 행정구역별 집계'!$C$6:$M$73,4,FALSE)))</f>
        <v>0</v>
      </c>
      <c r="R386" s="114">
        <f>IF(ISERROR(VLOOKUP($D386,'2.사회적인구 행정구역별 집계'!$C$6:$M$73,2,FALSE)),0,(VLOOKUP($D386,'2.사회적인구 행정구역별 집계'!$C$6:$M$73,10,FALSE)-VLOOKUP($D386,'2.사회적인구 행정구역별 집계'!$C$6:$M$73,5,FALSE)))</f>
        <v>0</v>
      </c>
      <c r="S386" s="114">
        <f>IF(ISERROR(VLOOKUP($D386,'2.사회적인구 행정구역별 집계'!$C$6:$M$73,2,FALSE)),0,(VLOOKUP($D386,'2.사회적인구 행정구역별 집계'!$C$6:$M$73,11,FALSE)-VLOOKUP($D386,'2.사회적인구 행정구역별 집계'!$C$6:$M$73,6,FALSE)))</f>
        <v>0</v>
      </c>
      <c r="T386" s="160">
        <f t="shared" si="58"/>
        <v>88</v>
      </c>
      <c r="U386" s="160">
        <f t="shared" si="59"/>
        <v>87</v>
      </c>
      <c r="V386" s="160">
        <f t="shared" si="60"/>
        <v>86</v>
      </c>
      <c r="W386" s="160">
        <f t="shared" si="61"/>
        <v>88</v>
      </c>
      <c r="X386" s="160">
        <f t="shared" si="62"/>
        <v>90</v>
      </c>
    </row>
    <row r="387" spans="1:24" ht="15.95" customHeight="1">
      <c r="A387" s="279"/>
      <c r="B387" s="277"/>
      <c r="C387" s="103" t="s">
        <v>1192</v>
      </c>
      <c r="D387" s="105" t="s">
        <v>285</v>
      </c>
      <c r="E387" s="160">
        <f>VLOOKUP($D387,'[7]급수계통별장래인구(출x)'!$C$5:$I$491,2,FALSE)</f>
        <v>90</v>
      </c>
      <c r="F387" s="160">
        <f>VLOOKUP($D387,'[7]급수계통별장래인구(출x)'!$C$5:$I$491,4,FALSE)</f>
        <v>91</v>
      </c>
      <c r="G387" s="160">
        <f>VLOOKUP($D387,'[7]급수계통별장래인구(출x)'!$C$5:$I$491,5,FALSE)</f>
        <v>93</v>
      </c>
      <c r="H387" s="160">
        <f>VLOOKUP($D387,'[7]급수계통별장래인구(출x)'!$C$5:$I$491,6,FALSE)</f>
        <v>95</v>
      </c>
      <c r="I387" s="160">
        <f>VLOOKUP($D387,'[7]급수계통별장래인구(출x)'!$C$5:$I$491,7,FALSE)</f>
        <v>97</v>
      </c>
      <c r="J387" s="114">
        <f>ROUND(O$5*'[7]급수계통별장래인구(출x)'!$E385,0)</f>
        <v>0</v>
      </c>
      <c r="K387" s="114">
        <f>ROUND(P$5*'[7]급수계통별장래인구(출x)'!$E385,0)</f>
        <v>2</v>
      </c>
      <c r="L387" s="114">
        <f>ROUND(Q$5*'[7]급수계통별장래인구(출x)'!$E385,0)</f>
        <v>5</v>
      </c>
      <c r="M387" s="114">
        <f>ROUND(R$5*'[7]급수계통별장래인구(출x)'!$E385,0)</f>
        <v>5</v>
      </c>
      <c r="N387" s="114">
        <f>ROUND(S$5*'[7]급수계통별장래인구(출x)'!$E385,0)</f>
        <v>5</v>
      </c>
      <c r="O387" s="114">
        <f>IF(ISERROR((VLOOKUP($D387,'2.사회적인구 행정구역별 집계'!$C$6:$M$73,7,FALSE)-VLOOKUP($D387,'2.사회적인구 행정구역별 집계'!$C$6:$M$73,2,FALSE))),0,(VLOOKUP($D387,'2.사회적인구 행정구역별 집계'!$C$6:$M$73,7,FALSE)-VLOOKUP($D387,'2.사회적인구 행정구역별 집계'!$C$6:$M$73,2,FALSE)))</f>
        <v>0</v>
      </c>
      <c r="P387" s="114">
        <f>IF(ISERROR(VLOOKUP($D387,'2.사회적인구 행정구역별 집계'!$C$6:$M$73,2,FALSE)),0,(VLOOKUP($D387,'2.사회적인구 행정구역별 집계'!$C$6:$M$73,8,FALSE)-VLOOKUP($D387,'2.사회적인구 행정구역별 집계'!$C$6:$M$73,3,FALSE)))</f>
        <v>0</v>
      </c>
      <c r="Q387" s="114">
        <f>IF(ISERROR(VLOOKUP($D387,'2.사회적인구 행정구역별 집계'!$C$6:$M$73,2,FALSE)),0,(VLOOKUP($D387,'2.사회적인구 행정구역별 집계'!$C$6:$M$73,9,FALSE)-VLOOKUP($D387,'2.사회적인구 행정구역별 집계'!$C$6:$M$73,4,FALSE)))</f>
        <v>0</v>
      </c>
      <c r="R387" s="114">
        <f>IF(ISERROR(VLOOKUP($D387,'2.사회적인구 행정구역별 집계'!$C$6:$M$73,2,FALSE)),0,(VLOOKUP($D387,'2.사회적인구 행정구역별 집계'!$C$6:$M$73,10,FALSE)-VLOOKUP($D387,'2.사회적인구 행정구역별 집계'!$C$6:$M$73,5,FALSE)))</f>
        <v>0</v>
      </c>
      <c r="S387" s="114">
        <f>IF(ISERROR(VLOOKUP($D387,'2.사회적인구 행정구역별 집계'!$C$6:$M$73,2,FALSE)),0,(VLOOKUP($D387,'2.사회적인구 행정구역별 집계'!$C$6:$M$73,11,FALSE)-VLOOKUP($D387,'2.사회적인구 행정구역별 집계'!$C$6:$M$73,6,FALSE)))</f>
        <v>0</v>
      </c>
      <c r="T387" s="160">
        <f t="shared" si="58"/>
        <v>90</v>
      </c>
      <c r="U387" s="160">
        <f t="shared" si="59"/>
        <v>89</v>
      </c>
      <c r="V387" s="160">
        <f t="shared" si="60"/>
        <v>88</v>
      </c>
      <c r="W387" s="160">
        <f t="shared" si="61"/>
        <v>90</v>
      </c>
      <c r="X387" s="160">
        <f t="shared" si="62"/>
        <v>92</v>
      </c>
    </row>
    <row r="388" spans="1:24" ht="15.95" customHeight="1">
      <c r="A388" s="279"/>
      <c r="B388" s="277"/>
      <c r="C388" s="103" t="s">
        <v>1193</v>
      </c>
      <c r="D388" s="105" t="s">
        <v>286</v>
      </c>
      <c r="E388" s="160">
        <f>VLOOKUP($D388,'[7]급수계통별장래인구(출x)'!$C$5:$I$491,2,FALSE)</f>
        <v>112</v>
      </c>
      <c r="F388" s="160">
        <f>VLOOKUP($D388,'[7]급수계통별장래인구(출x)'!$C$5:$I$491,4,FALSE)</f>
        <v>113</v>
      </c>
      <c r="G388" s="160">
        <f>VLOOKUP($D388,'[7]급수계통별장래인구(출x)'!$C$5:$I$491,5,FALSE)</f>
        <v>116</v>
      </c>
      <c r="H388" s="160">
        <f>VLOOKUP($D388,'[7]급수계통별장래인구(출x)'!$C$5:$I$491,6,FALSE)</f>
        <v>118</v>
      </c>
      <c r="I388" s="160">
        <f>VLOOKUP($D388,'[7]급수계통별장래인구(출x)'!$C$5:$I$491,7,FALSE)</f>
        <v>120</v>
      </c>
      <c r="J388" s="114">
        <f>ROUND(O$5*'[7]급수계통별장래인구(출x)'!$E386,0)</f>
        <v>0</v>
      </c>
      <c r="K388" s="114">
        <f>ROUND(P$5*'[7]급수계통별장래인구(출x)'!$E386,0)</f>
        <v>3</v>
      </c>
      <c r="L388" s="114">
        <f>ROUND(Q$5*'[7]급수계통별장래인구(출x)'!$E386,0)</f>
        <v>6</v>
      </c>
      <c r="M388" s="114">
        <f>ROUND(R$5*'[7]급수계통별장래인구(출x)'!$E386,0)</f>
        <v>6</v>
      </c>
      <c r="N388" s="114">
        <f>ROUND(S$5*'[7]급수계통별장래인구(출x)'!$E386,0)</f>
        <v>6</v>
      </c>
      <c r="O388" s="114">
        <f>IF(ISERROR((VLOOKUP($D388,'2.사회적인구 행정구역별 집계'!$C$6:$M$73,7,FALSE)-VLOOKUP($D388,'2.사회적인구 행정구역별 집계'!$C$6:$M$73,2,FALSE))),0,(VLOOKUP($D388,'2.사회적인구 행정구역별 집계'!$C$6:$M$73,7,FALSE)-VLOOKUP($D388,'2.사회적인구 행정구역별 집계'!$C$6:$M$73,2,FALSE)))</f>
        <v>0</v>
      </c>
      <c r="P388" s="114">
        <f>IF(ISERROR(VLOOKUP($D388,'2.사회적인구 행정구역별 집계'!$C$6:$M$73,2,FALSE)),0,(VLOOKUP($D388,'2.사회적인구 행정구역별 집계'!$C$6:$M$73,8,FALSE)-VLOOKUP($D388,'2.사회적인구 행정구역별 집계'!$C$6:$M$73,3,FALSE)))</f>
        <v>0</v>
      </c>
      <c r="Q388" s="114">
        <f>IF(ISERROR(VLOOKUP($D388,'2.사회적인구 행정구역별 집계'!$C$6:$M$73,2,FALSE)),0,(VLOOKUP($D388,'2.사회적인구 행정구역별 집계'!$C$6:$M$73,9,FALSE)-VLOOKUP($D388,'2.사회적인구 행정구역별 집계'!$C$6:$M$73,4,FALSE)))</f>
        <v>0</v>
      </c>
      <c r="R388" s="114">
        <f>IF(ISERROR(VLOOKUP($D388,'2.사회적인구 행정구역별 집계'!$C$6:$M$73,2,FALSE)),0,(VLOOKUP($D388,'2.사회적인구 행정구역별 집계'!$C$6:$M$73,10,FALSE)-VLOOKUP($D388,'2.사회적인구 행정구역별 집계'!$C$6:$M$73,5,FALSE)))</f>
        <v>0</v>
      </c>
      <c r="S388" s="114">
        <f>IF(ISERROR(VLOOKUP($D388,'2.사회적인구 행정구역별 집계'!$C$6:$M$73,2,FALSE)),0,(VLOOKUP($D388,'2.사회적인구 행정구역별 집계'!$C$6:$M$73,11,FALSE)-VLOOKUP($D388,'2.사회적인구 행정구역별 집계'!$C$6:$M$73,6,FALSE)))</f>
        <v>0</v>
      </c>
      <c r="T388" s="160">
        <f t="shared" si="58"/>
        <v>112</v>
      </c>
      <c r="U388" s="160">
        <f t="shared" si="59"/>
        <v>110</v>
      </c>
      <c r="V388" s="160">
        <f t="shared" si="60"/>
        <v>110</v>
      </c>
      <c r="W388" s="160">
        <f t="shared" si="61"/>
        <v>112</v>
      </c>
      <c r="X388" s="160">
        <f t="shared" si="62"/>
        <v>114</v>
      </c>
    </row>
    <row r="389" spans="1:24" ht="15.95" customHeight="1">
      <c r="A389" s="279"/>
      <c r="B389" s="277"/>
      <c r="C389" s="103" t="s">
        <v>1193</v>
      </c>
      <c r="D389" s="105" t="s">
        <v>287</v>
      </c>
      <c r="E389" s="160">
        <f>VLOOKUP($D389,'[7]급수계통별장래인구(출x)'!$C$5:$I$491,2,FALSE)</f>
        <v>163</v>
      </c>
      <c r="F389" s="160">
        <f>VLOOKUP($D389,'[7]급수계통별장래인구(출x)'!$C$5:$I$491,4,FALSE)</f>
        <v>165</v>
      </c>
      <c r="G389" s="160">
        <f>VLOOKUP($D389,'[7]급수계통별장래인구(출x)'!$C$5:$I$491,5,FALSE)</f>
        <v>168</v>
      </c>
      <c r="H389" s="160">
        <f>VLOOKUP($D389,'[7]급수계통별장래인구(출x)'!$C$5:$I$491,6,FALSE)</f>
        <v>172</v>
      </c>
      <c r="I389" s="160">
        <f>VLOOKUP($D389,'[7]급수계통별장래인구(출x)'!$C$5:$I$491,7,FALSE)</f>
        <v>175</v>
      </c>
      <c r="J389" s="114">
        <f>ROUND(O$5*'[7]급수계통별장래인구(출x)'!$E387,0)</f>
        <v>0</v>
      </c>
      <c r="K389" s="114">
        <f>ROUND(P$5*'[7]급수계통별장래인구(출x)'!$E387,0)</f>
        <v>4</v>
      </c>
      <c r="L389" s="114">
        <f>ROUND(Q$5*'[7]급수계통별장래인구(출x)'!$E387,0)</f>
        <v>9</v>
      </c>
      <c r="M389" s="114">
        <f>ROUND(R$5*'[7]급수계통별장래인구(출x)'!$E387,0)</f>
        <v>9</v>
      </c>
      <c r="N389" s="114">
        <f>ROUND(S$5*'[7]급수계통별장래인구(출x)'!$E387,0)</f>
        <v>9</v>
      </c>
      <c r="O389" s="114">
        <f>IF(ISERROR((VLOOKUP($D389,'2.사회적인구 행정구역별 집계'!$C$6:$M$73,7,FALSE)-VLOOKUP($D389,'2.사회적인구 행정구역별 집계'!$C$6:$M$73,2,FALSE))),0,(VLOOKUP($D389,'2.사회적인구 행정구역별 집계'!$C$6:$M$73,7,FALSE)-VLOOKUP($D389,'2.사회적인구 행정구역별 집계'!$C$6:$M$73,2,FALSE)))</f>
        <v>0</v>
      </c>
      <c r="P389" s="114">
        <f>IF(ISERROR(VLOOKUP($D389,'2.사회적인구 행정구역별 집계'!$C$6:$M$73,2,FALSE)),0,(VLOOKUP($D389,'2.사회적인구 행정구역별 집계'!$C$6:$M$73,8,FALSE)-VLOOKUP($D389,'2.사회적인구 행정구역별 집계'!$C$6:$M$73,3,FALSE)))</f>
        <v>0</v>
      </c>
      <c r="Q389" s="114">
        <f>IF(ISERROR(VLOOKUP($D389,'2.사회적인구 행정구역별 집계'!$C$6:$M$73,2,FALSE)),0,(VLOOKUP($D389,'2.사회적인구 행정구역별 집계'!$C$6:$M$73,9,FALSE)-VLOOKUP($D389,'2.사회적인구 행정구역별 집계'!$C$6:$M$73,4,FALSE)))</f>
        <v>0</v>
      </c>
      <c r="R389" s="114">
        <f>IF(ISERROR(VLOOKUP($D389,'2.사회적인구 행정구역별 집계'!$C$6:$M$73,2,FALSE)),0,(VLOOKUP($D389,'2.사회적인구 행정구역별 집계'!$C$6:$M$73,10,FALSE)-VLOOKUP($D389,'2.사회적인구 행정구역별 집계'!$C$6:$M$73,5,FALSE)))</f>
        <v>0</v>
      </c>
      <c r="S389" s="114">
        <f>IF(ISERROR(VLOOKUP($D389,'2.사회적인구 행정구역별 집계'!$C$6:$M$73,2,FALSE)),0,(VLOOKUP($D389,'2.사회적인구 행정구역별 집계'!$C$6:$M$73,11,FALSE)-VLOOKUP($D389,'2.사회적인구 행정구역별 집계'!$C$6:$M$73,6,FALSE)))</f>
        <v>0</v>
      </c>
      <c r="T389" s="160">
        <f t="shared" si="58"/>
        <v>163</v>
      </c>
      <c r="U389" s="160">
        <f t="shared" si="59"/>
        <v>161</v>
      </c>
      <c r="V389" s="160">
        <f t="shared" si="60"/>
        <v>159</v>
      </c>
      <c r="W389" s="160">
        <f t="shared" si="61"/>
        <v>163</v>
      </c>
      <c r="X389" s="160">
        <f t="shared" si="62"/>
        <v>166</v>
      </c>
    </row>
    <row r="390" spans="1:24" ht="15.95" customHeight="1">
      <c r="A390" s="279"/>
      <c r="B390" s="277"/>
      <c r="C390" s="103" t="s">
        <v>1194</v>
      </c>
      <c r="D390" s="105" t="s">
        <v>288</v>
      </c>
      <c r="E390" s="160">
        <f>VLOOKUP($D390,'[7]급수계통별장래인구(출x)'!$C$5:$I$491,2,FALSE)</f>
        <v>63</v>
      </c>
      <c r="F390" s="160">
        <f>VLOOKUP($D390,'[7]급수계통별장래인구(출x)'!$C$5:$I$491,4,FALSE)</f>
        <v>64</v>
      </c>
      <c r="G390" s="160">
        <f>VLOOKUP($D390,'[7]급수계통별장래인구(출x)'!$C$5:$I$491,5,FALSE)</f>
        <v>65</v>
      </c>
      <c r="H390" s="160">
        <f>VLOOKUP($D390,'[7]급수계통별장래인구(출x)'!$C$5:$I$491,6,FALSE)</f>
        <v>67</v>
      </c>
      <c r="I390" s="160">
        <f>VLOOKUP($D390,'[7]급수계통별장래인구(출x)'!$C$5:$I$491,7,FALSE)</f>
        <v>68</v>
      </c>
      <c r="J390" s="114">
        <f>ROUND(O$5*'[7]급수계통별장래인구(출x)'!$E388,0)</f>
        <v>0</v>
      </c>
      <c r="K390" s="114">
        <f>ROUND(P$5*'[7]급수계통별장래인구(출x)'!$E388,0)</f>
        <v>2</v>
      </c>
      <c r="L390" s="114">
        <f>ROUND(Q$5*'[7]급수계통별장래인구(출x)'!$E388,0)</f>
        <v>4</v>
      </c>
      <c r="M390" s="114">
        <f>ROUND(R$5*'[7]급수계통별장래인구(출x)'!$E388,0)</f>
        <v>4</v>
      </c>
      <c r="N390" s="114">
        <f>ROUND(S$5*'[7]급수계통별장래인구(출x)'!$E388,0)</f>
        <v>4</v>
      </c>
      <c r="O390" s="114">
        <f>IF(ISERROR((VLOOKUP($D390,'2.사회적인구 행정구역별 집계'!$C$6:$M$73,7,FALSE)-VLOOKUP($D390,'2.사회적인구 행정구역별 집계'!$C$6:$M$73,2,FALSE))),0,(VLOOKUP($D390,'2.사회적인구 행정구역별 집계'!$C$6:$M$73,7,FALSE)-VLOOKUP($D390,'2.사회적인구 행정구역별 집계'!$C$6:$M$73,2,FALSE)))</f>
        <v>0</v>
      </c>
      <c r="P390" s="114">
        <f>IF(ISERROR(VLOOKUP($D390,'2.사회적인구 행정구역별 집계'!$C$6:$M$73,2,FALSE)),0,(VLOOKUP($D390,'2.사회적인구 행정구역별 집계'!$C$6:$M$73,8,FALSE)-VLOOKUP($D390,'2.사회적인구 행정구역별 집계'!$C$6:$M$73,3,FALSE)))</f>
        <v>0</v>
      </c>
      <c r="Q390" s="114">
        <f>IF(ISERROR(VLOOKUP($D390,'2.사회적인구 행정구역별 집계'!$C$6:$M$73,2,FALSE)),0,(VLOOKUP($D390,'2.사회적인구 행정구역별 집계'!$C$6:$M$73,9,FALSE)-VLOOKUP($D390,'2.사회적인구 행정구역별 집계'!$C$6:$M$73,4,FALSE)))</f>
        <v>0</v>
      </c>
      <c r="R390" s="114">
        <f>IF(ISERROR(VLOOKUP($D390,'2.사회적인구 행정구역별 집계'!$C$6:$M$73,2,FALSE)),0,(VLOOKUP($D390,'2.사회적인구 행정구역별 집계'!$C$6:$M$73,10,FALSE)-VLOOKUP($D390,'2.사회적인구 행정구역별 집계'!$C$6:$M$73,5,FALSE)))</f>
        <v>0</v>
      </c>
      <c r="S390" s="114">
        <f>IF(ISERROR(VLOOKUP($D390,'2.사회적인구 행정구역별 집계'!$C$6:$M$73,2,FALSE)),0,(VLOOKUP($D390,'2.사회적인구 행정구역별 집계'!$C$6:$M$73,11,FALSE)-VLOOKUP($D390,'2.사회적인구 행정구역별 집계'!$C$6:$M$73,6,FALSE)))</f>
        <v>0</v>
      </c>
      <c r="T390" s="160">
        <f t="shared" si="58"/>
        <v>63</v>
      </c>
      <c r="U390" s="160">
        <f t="shared" si="59"/>
        <v>62</v>
      </c>
      <c r="V390" s="160">
        <f t="shared" si="60"/>
        <v>61</v>
      </c>
      <c r="W390" s="160">
        <f t="shared" si="61"/>
        <v>63</v>
      </c>
      <c r="X390" s="160">
        <f t="shared" si="62"/>
        <v>64</v>
      </c>
    </row>
    <row r="391" spans="1:24" ht="15.95" customHeight="1">
      <c r="A391" s="279"/>
      <c r="B391" s="277"/>
      <c r="C391" s="103" t="s">
        <v>1194</v>
      </c>
      <c r="D391" s="105" t="s">
        <v>289</v>
      </c>
      <c r="E391" s="160">
        <f>VLOOKUP($D391,'[7]급수계통별장래인구(출x)'!$C$5:$I$491,2,FALSE)</f>
        <v>91</v>
      </c>
      <c r="F391" s="160">
        <f>VLOOKUP($D391,'[7]급수계통별장래인구(출x)'!$C$5:$I$491,4,FALSE)</f>
        <v>92</v>
      </c>
      <c r="G391" s="160">
        <f>VLOOKUP($D391,'[7]급수계통별장래인구(출x)'!$C$5:$I$491,5,FALSE)</f>
        <v>94</v>
      </c>
      <c r="H391" s="160">
        <f>VLOOKUP($D391,'[7]급수계통별장래인구(출x)'!$C$5:$I$491,6,FALSE)</f>
        <v>96</v>
      </c>
      <c r="I391" s="160">
        <f>VLOOKUP($D391,'[7]급수계통별장래인구(출x)'!$C$5:$I$491,7,FALSE)</f>
        <v>98</v>
      </c>
      <c r="J391" s="114">
        <f>ROUND(O$5*'[7]급수계통별장래인구(출x)'!$E389,0)</f>
        <v>0</v>
      </c>
      <c r="K391" s="114">
        <f>ROUND(P$5*'[7]급수계통별장래인구(출x)'!$E389,0)</f>
        <v>2</v>
      </c>
      <c r="L391" s="114">
        <f>ROUND(Q$5*'[7]급수계통별장래인구(출x)'!$E389,0)</f>
        <v>5</v>
      </c>
      <c r="M391" s="114">
        <f>ROUND(R$5*'[7]급수계통별장래인구(출x)'!$E389,0)</f>
        <v>5</v>
      </c>
      <c r="N391" s="114">
        <f>ROUND(S$5*'[7]급수계통별장래인구(출x)'!$E389,0)</f>
        <v>5</v>
      </c>
      <c r="O391" s="114">
        <f>IF(ISERROR((VLOOKUP($D391,'2.사회적인구 행정구역별 집계'!$C$6:$M$73,7,FALSE)-VLOOKUP($D391,'2.사회적인구 행정구역별 집계'!$C$6:$M$73,2,FALSE))),0,(VLOOKUP($D391,'2.사회적인구 행정구역별 집계'!$C$6:$M$73,7,FALSE)-VLOOKUP($D391,'2.사회적인구 행정구역별 집계'!$C$6:$M$73,2,FALSE)))</f>
        <v>0</v>
      </c>
      <c r="P391" s="114">
        <f>IF(ISERROR(VLOOKUP($D391,'2.사회적인구 행정구역별 집계'!$C$6:$M$73,2,FALSE)),0,(VLOOKUP($D391,'2.사회적인구 행정구역별 집계'!$C$6:$M$73,8,FALSE)-VLOOKUP($D391,'2.사회적인구 행정구역별 집계'!$C$6:$M$73,3,FALSE)))</f>
        <v>0</v>
      </c>
      <c r="Q391" s="114">
        <f>IF(ISERROR(VLOOKUP($D391,'2.사회적인구 행정구역별 집계'!$C$6:$M$73,2,FALSE)),0,(VLOOKUP($D391,'2.사회적인구 행정구역별 집계'!$C$6:$M$73,9,FALSE)-VLOOKUP($D391,'2.사회적인구 행정구역별 집계'!$C$6:$M$73,4,FALSE)))</f>
        <v>0</v>
      </c>
      <c r="R391" s="114">
        <f>IF(ISERROR(VLOOKUP($D391,'2.사회적인구 행정구역별 집계'!$C$6:$M$73,2,FALSE)),0,(VLOOKUP($D391,'2.사회적인구 행정구역별 집계'!$C$6:$M$73,10,FALSE)-VLOOKUP($D391,'2.사회적인구 행정구역별 집계'!$C$6:$M$73,5,FALSE)))</f>
        <v>0</v>
      </c>
      <c r="S391" s="114">
        <f>IF(ISERROR(VLOOKUP($D391,'2.사회적인구 행정구역별 집계'!$C$6:$M$73,2,FALSE)),0,(VLOOKUP($D391,'2.사회적인구 행정구역별 집계'!$C$6:$M$73,11,FALSE)-VLOOKUP($D391,'2.사회적인구 행정구역별 집계'!$C$6:$M$73,6,FALSE)))</f>
        <v>0</v>
      </c>
      <c r="T391" s="160">
        <f t="shared" si="58"/>
        <v>91</v>
      </c>
      <c r="U391" s="160">
        <f t="shared" si="59"/>
        <v>90</v>
      </c>
      <c r="V391" s="160">
        <f t="shared" si="60"/>
        <v>89</v>
      </c>
      <c r="W391" s="160">
        <f t="shared" si="61"/>
        <v>91</v>
      </c>
      <c r="X391" s="160">
        <f t="shared" si="62"/>
        <v>93</v>
      </c>
    </row>
    <row r="392" spans="1:24" ht="15.95" customHeight="1">
      <c r="A392" s="279"/>
      <c r="B392" s="277"/>
      <c r="C392" s="103" t="s">
        <v>1195</v>
      </c>
      <c r="D392" s="105" t="s">
        <v>290</v>
      </c>
      <c r="E392" s="160">
        <f>VLOOKUP($D392,'[7]급수계통별장래인구(출x)'!$C$5:$I$491,2,FALSE)</f>
        <v>111</v>
      </c>
      <c r="F392" s="160">
        <f>VLOOKUP($D392,'[7]급수계통별장래인구(출x)'!$C$5:$I$491,4,FALSE)</f>
        <v>112</v>
      </c>
      <c r="G392" s="160">
        <f>VLOOKUP($D392,'[7]급수계통별장래인구(출x)'!$C$5:$I$491,5,FALSE)</f>
        <v>115</v>
      </c>
      <c r="H392" s="160">
        <f>VLOOKUP($D392,'[7]급수계통별장래인구(출x)'!$C$5:$I$491,6,FALSE)</f>
        <v>117</v>
      </c>
      <c r="I392" s="160">
        <f>VLOOKUP($D392,'[7]급수계통별장래인구(출x)'!$C$5:$I$491,7,FALSE)</f>
        <v>119</v>
      </c>
      <c r="J392" s="114">
        <f>ROUND(O$5*'[7]급수계통별장래인구(출x)'!$E390,0)</f>
        <v>0</v>
      </c>
      <c r="K392" s="114">
        <f>ROUND(P$5*'[7]급수계통별장래인구(출x)'!$E390,0)</f>
        <v>3</v>
      </c>
      <c r="L392" s="114">
        <f>ROUND(Q$5*'[7]급수계통별장래인구(출x)'!$E390,0)</f>
        <v>6</v>
      </c>
      <c r="M392" s="114">
        <f>ROUND(R$5*'[7]급수계통별장래인구(출x)'!$E390,0)</f>
        <v>6</v>
      </c>
      <c r="N392" s="114">
        <f>ROUND(S$5*'[7]급수계통별장래인구(출x)'!$E390,0)</f>
        <v>6</v>
      </c>
      <c r="O392" s="114">
        <f>IF(ISERROR((VLOOKUP($D392,'2.사회적인구 행정구역별 집계'!$C$6:$M$73,7,FALSE)-VLOOKUP($D392,'2.사회적인구 행정구역별 집계'!$C$6:$M$73,2,FALSE))),0,(VLOOKUP($D392,'2.사회적인구 행정구역별 집계'!$C$6:$M$73,7,FALSE)-VLOOKUP($D392,'2.사회적인구 행정구역별 집계'!$C$6:$M$73,2,FALSE)))</f>
        <v>0</v>
      </c>
      <c r="P392" s="114">
        <f>IF(ISERROR(VLOOKUP($D392,'2.사회적인구 행정구역별 집계'!$C$6:$M$73,2,FALSE)),0,(VLOOKUP($D392,'2.사회적인구 행정구역별 집계'!$C$6:$M$73,8,FALSE)-VLOOKUP($D392,'2.사회적인구 행정구역별 집계'!$C$6:$M$73,3,FALSE)))</f>
        <v>0</v>
      </c>
      <c r="Q392" s="114">
        <f>IF(ISERROR(VLOOKUP($D392,'2.사회적인구 행정구역별 집계'!$C$6:$M$73,2,FALSE)),0,(VLOOKUP($D392,'2.사회적인구 행정구역별 집계'!$C$6:$M$73,9,FALSE)-VLOOKUP($D392,'2.사회적인구 행정구역별 집계'!$C$6:$M$73,4,FALSE)))</f>
        <v>0</v>
      </c>
      <c r="R392" s="114">
        <f>IF(ISERROR(VLOOKUP($D392,'2.사회적인구 행정구역별 집계'!$C$6:$M$73,2,FALSE)),0,(VLOOKUP($D392,'2.사회적인구 행정구역별 집계'!$C$6:$M$73,10,FALSE)-VLOOKUP($D392,'2.사회적인구 행정구역별 집계'!$C$6:$M$73,5,FALSE)))</f>
        <v>0</v>
      </c>
      <c r="S392" s="114">
        <f>IF(ISERROR(VLOOKUP($D392,'2.사회적인구 행정구역별 집계'!$C$6:$M$73,2,FALSE)),0,(VLOOKUP($D392,'2.사회적인구 행정구역별 집계'!$C$6:$M$73,11,FALSE)-VLOOKUP($D392,'2.사회적인구 행정구역별 집계'!$C$6:$M$73,6,FALSE)))</f>
        <v>0</v>
      </c>
      <c r="T392" s="160">
        <f t="shared" si="58"/>
        <v>111</v>
      </c>
      <c r="U392" s="160">
        <f t="shared" si="59"/>
        <v>109</v>
      </c>
      <c r="V392" s="160">
        <f t="shared" si="60"/>
        <v>109</v>
      </c>
      <c r="W392" s="160">
        <f t="shared" si="61"/>
        <v>111</v>
      </c>
      <c r="X392" s="160">
        <f t="shared" si="62"/>
        <v>113</v>
      </c>
    </row>
    <row r="393" spans="1:24" ht="15.95" customHeight="1">
      <c r="A393" s="279"/>
      <c r="B393" s="277"/>
      <c r="C393" s="103" t="s">
        <v>1195</v>
      </c>
      <c r="D393" s="105" t="s">
        <v>291</v>
      </c>
      <c r="E393" s="160">
        <f>VLOOKUP($D393,'[7]급수계통별장래인구(출x)'!$C$5:$I$491,2,FALSE)</f>
        <v>144</v>
      </c>
      <c r="F393" s="160">
        <f>VLOOKUP($D393,'[7]급수계통별장래인구(출x)'!$C$5:$I$491,4,FALSE)</f>
        <v>146</v>
      </c>
      <c r="G393" s="160">
        <f>VLOOKUP($D393,'[7]급수계통별장래인구(출x)'!$C$5:$I$491,5,FALSE)</f>
        <v>149</v>
      </c>
      <c r="H393" s="160">
        <f>VLOOKUP($D393,'[7]급수계통별장래인구(출x)'!$C$5:$I$491,6,FALSE)</f>
        <v>152</v>
      </c>
      <c r="I393" s="160">
        <f>VLOOKUP($D393,'[7]급수계통별장래인구(출x)'!$C$5:$I$491,7,FALSE)</f>
        <v>155</v>
      </c>
      <c r="J393" s="114">
        <f>ROUND(O$5*'[7]급수계통별장래인구(출x)'!$E391,0)</f>
        <v>0</v>
      </c>
      <c r="K393" s="114">
        <f>ROUND(P$5*'[7]급수계통별장래인구(출x)'!$E391,0)</f>
        <v>4</v>
      </c>
      <c r="L393" s="114">
        <f>ROUND(Q$5*'[7]급수계통별장래인구(출x)'!$E391,0)</f>
        <v>8</v>
      </c>
      <c r="M393" s="114">
        <f>ROUND(R$5*'[7]급수계통별장래인구(출x)'!$E391,0)</f>
        <v>8</v>
      </c>
      <c r="N393" s="114">
        <f>ROUND(S$5*'[7]급수계통별장래인구(출x)'!$E391,0)</f>
        <v>8</v>
      </c>
      <c r="O393" s="114">
        <f>IF(ISERROR((VLOOKUP($D393,'2.사회적인구 행정구역별 집계'!$C$6:$M$73,7,FALSE)-VLOOKUP($D393,'2.사회적인구 행정구역별 집계'!$C$6:$M$73,2,FALSE))),0,(VLOOKUP($D393,'2.사회적인구 행정구역별 집계'!$C$6:$M$73,7,FALSE)-VLOOKUP($D393,'2.사회적인구 행정구역별 집계'!$C$6:$M$73,2,FALSE)))</f>
        <v>0</v>
      </c>
      <c r="P393" s="114">
        <f>IF(ISERROR(VLOOKUP($D393,'2.사회적인구 행정구역별 집계'!$C$6:$M$73,2,FALSE)),0,(VLOOKUP($D393,'2.사회적인구 행정구역별 집계'!$C$6:$M$73,8,FALSE)-VLOOKUP($D393,'2.사회적인구 행정구역별 집계'!$C$6:$M$73,3,FALSE)))</f>
        <v>0</v>
      </c>
      <c r="Q393" s="114">
        <f>IF(ISERROR(VLOOKUP($D393,'2.사회적인구 행정구역별 집계'!$C$6:$M$73,2,FALSE)),0,(VLOOKUP($D393,'2.사회적인구 행정구역별 집계'!$C$6:$M$73,9,FALSE)-VLOOKUP($D393,'2.사회적인구 행정구역별 집계'!$C$6:$M$73,4,FALSE)))</f>
        <v>0</v>
      </c>
      <c r="R393" s="114">
        <f>IF(ISERROR(VLOOKUP($D393,'2.사회적인구 행정구역별 집계'!$C$6:$M$73,2,FALSE)),0,(VLOOKUP($D393,'2.사회적인구 행정구역별 집계'!$C$6:$M$73,10,FALSE)-VLOOKUP($D393,'2.사회적인구 행정구역별 집계'!$C$6:$M$73,5,FALSE)))</f>
        <v>0</v>
      </c>
      <c r="S393" s="114">
        <f>IF(ISERROR(VLOOKUP($D393,'2.사회적인구 행정구역별 집계'!$C$6:$M$73,2,FALSE)),0,(VLOOKUP($D393,'2.사회적인구 행정구역별 집계'!$C$6:$M$73,11,FALSE)-VLOOKUP($D393,'2.사회적인구 행정구역별 집계'!$C$6:$M$73,6,FALSE)))</f>
        <v>0</v>
      </c>
      <c r="T393" s="160">
        <f t="shared" si="58"/>
        <v>144</v>
      </c>
      <c r="U393" s="160">
        <f t="shared" si="59"/>
        <v>142</v>
      </c>
      <c r="V393" s="160">
        <f t="shared" si="60"/>
        <v>141</v>
      </c>
      <c r="W393" s="160">
        <f t="shared" si="61"/>
        <v>144</v>
      </c>
      <c r="X393" s="160">
        <f t="shared" si="62"/>
        <v>147</v>
      </c>
    </row>
    <row r="394" spans="1:24" ht="15.95" customHeight="1">
      <c r="A394" s="279"/>
      <c r="B394" s="277"/>
      <c r="C394" s="103" t="s">
        <v>1196</v>
      </c>
      <c r="D394" s="105" t="s">
        <v>292</v>
      </c>
      <c r="E394" s="160">
        <f>VLOOKUP($D394,'[7]급수계통별장래인구(출x)'!$C$5:$I$491,2,FALSE)</f>
        <v>126</v>
      </c>
      <c r="F394" s="160">
        <f>VLOOKUP($D394,'[7]급수계통별장래인구(출x)'!$C$5:$I$491,4,FALSE)</f>
        <v>127</v>
      </c>
      <c r="G394" s="160">
        <f>VLOOKUP($D394,'[7]급수계통별장래인구(출x)'!$C$5:$I$491,5,FALSE)</f>
        <v>130</v>
      </c>
      <c r="H394" s="160">
        <f>VLOOKUP($D394,'[7]급수계통별장래인구(출x)'!$C$5:$I$491,6,FALSE)</f>
        <v>133</v>
      </c>
      <c r="I394" s="160">
        <f>VLOOKUP($D394,'[7]급수계통별장래인구(출x)'!$C$5:$I$491,7,FALSE)</f>
        <v>135</v>
      </c>
      <c r="J394" s="114">
        <f>ROUND(O$5*'[7]급수계통별장래인구(출x)'!$E392,0)</f>
        <v>0</v>
      </c>
      <c r="K394" s="114">
        <f>ROUND(P$5*'[7]급수계통별장래인구(출x)'!$E392,0)</f>
        <v>3</v>
      </c>
      <c r="L394" s="114">
        <f>ROUND(Q$5*'[7]급수계통별장래인구(출x)'!$E392,0)</f>
        <v>7</v>
      </c>
      <c r="M394" s="114">
        <f>ROUND(R$5*'[7]급수계통별장래인구(출x)'!$E392,0)</f>
        <v>7</v>
      </c>
      <c r="N394" s="114">
        <f>ROUND(S$5*'[7]급수계통별장래인구(출x)'!$E392,0)</f>
        <v>7</v>
      </c>
      <c r="O394" s="114">
        <f>IF(ISERROR((VLOOKUP($D394,'2.사회적인구 행정구역별 집계'!$C$6:$M$73,7,FALSE)-VLOOKUP($D394,'2.사회적인구 행정구역별 집계'!$C$6:$M$73,2,FALSE))),0,(VLOOKUP($D394,'2.사회적인구 행정구역별 집계'!$C$6:$M$73,7,FALSE)-VLOOKUP($D394,'2.사회적인구 행정구역별 집계'!$C$6:$M$73,2,FALSE)))</f>
        <v>0</v>
      </c>
      <c r="P394" s="114">
        <f>IF(ISERROR(VLOOKUP($D394,'2.사회적인구 행정구역별 집계'!$C$6:$M$73,2,FALSE)),0,(VLOOKUP($D394,'2.사회적인구 행정구역별 집계'!$C$6:$M$73,8,FALSE)-VLOOKUP($D394,'2.사회적인구 행정구역별 집계'!$C$6:$M$73,3,FALSE)))</f>
        <v>0</v>
      </c>
      <c r="Q394" s="114">
        <f>IF(ISERROR(VLOOKUP($D394,'2.사회적인구 행정구역별 집계'!$C$6:$M$73,2,FALSE)),0,(VLOOKUP($D394,'2.사회적인구 행정구역별 집계'!$C$6:$M$73,9,FALSE)-VLOOKUP($D394,'2.사회적인구 행정구역별 집계'!$C$6:$M$73,4,FALSE)))</f>
        <v>0</v>
      </c>
      <c r="R394" s="114">
        <f>IF(ISERROR(VLOOKUP($D394,'2.사회적인구 행정구역별 집계'!$C$6:$M$73,2,FALSE)),0,(VLOOKUP($D394,'2.사회적인구 행정구역별 집계'!$C$6:$M$73,10,FALSE)-VLOOKUP($D394,'2.사회적인구 행정구역별 집계'!$C$6:$M$73,5,FALSE)))</f>
        <v>0</v>
      </c>
      <c r="S394" s="114">
        <f>IF(ISERROR(VLOOKUP($D394,'2.사회적인구 행정구역별 집계'!$C$6:$M$73,2,FALSE)),0,(VLOOKUP($D394,'2.사회적인구 행정구역별 집계'!$C$6:$M$73,11,FALSE)-VLOOKUP($D394,'2.사회적인구 행정구역별 집계'!$C$6:$M$73,6,FALSE)))</f>
        <v>0</v>
      </c>
      <c r="T394" s="160">
        <f t="shared" si="58"/>
        <v>126</v>
      </c>
      <c r="U394" s="160">
        <f t="shared" si="59"/>
        <v>124</v>
      </c>
      <c r="V394" s="160">
        <f t="shared" si="60"/>
        <v>123</v>
      </c>
      <c r="W394" s="160">
        <f t="shared" si="61"/>
        <v>126</v>
      </c>
      <c r="X394" s="160">
        <f t="shared" si="62"/>
        <v>128</v>
      </c>
    </row>
    <row r="395" spans="1:24" ht="15.95" customHeight="1">
      <c r="A395" s="279"/>
      <c r="B395" s="277"/>
      <c r="C395" s="103" t="s">
        <v>1197</v>
      </c>
      <c r="D395" s="105" t="s">
        <v>293</v>
      </c>
      <c r="E395" s="160">
        <f>VLOOKUP($D395,'[7]급수계통별장래인구(출x)'!$C$5:$I$491,2,FALSE)</f>
        <v>141</v>
      </c>
      <c r="F395" s="160">
        <f>VLOOKUP($D395,'[7]급수계통별장래인구(출x)'!$C$5:$I$491,4,FALSE)</f>
        <v>143</v>
      </c>
      <c r="G395" s="160">
        <f>VLOOKUP($D395,'[7]급수계통별장래인구(출x)'!$C$5:$I$491,5,FALSE)</f>
        <v>146</v>
      </c>
      <c r="H395" s="160">
        <f>VLOOKUP($D395,'[7]급수계통별장래인구(출x)'!$C$5:$I$491,6,FALSE)</f>
        <v>149</v>
      </c>
      <c r="I395" s="160">
        <f>VLOOKUP($D395,'[7]급수계통별장래인구(출x)'!$C$5:$I$491,7,FALSE)</f>
        <v>151</v>
      </c>
      <c r="J395" s="114">
        <f>ROUND(O$5*'[7]급수계통별장래인구(출x)'!$E393,0)</f>
        <v>0</v>
      </c>
      <c r="K395" s="114">
        <f>ROUND(P$5*'[7]급수계통별장래인구(출x)'!$E393,0)</f>
        <v>4</v>
      </c>
      <c r="L395" s="114">
        <f>ROUND(Q$5*'[7]급수계통별장래인구(출x)'!$E393,0)</f>
        <v>8</v>
      </c>
      <c r="M395" s="114">
        <f>ROUND(R$5*'[7]급수계통별장래인구(출x)'!$E393,0)</f>
        <v>8</v>
      </c>
      <c r="N395" s="114">
        <f>ROUND(S$5*'[7]급수계통별장래인구(출x)'!$E393,0)</f>
        <v>8</v>
      </c>
      <c r="O395" s="114">
        <f>IF(ISERROR((VLOOKUP($D395,'2.사회적인구 행정구역별 집계'!$C$6:$M$73,7,FALSE)-VLOOKUP($D395,'2.사회적인구 행정구역별 집계'!$C$6:$M$73,2,FALSE))),0,(VLOOKUP($D395,'2.사회적인구 행정구역별 집계'!$C$6:$M$73,7,FALSE)-VLOOKUP($D395,'2.사회적인구 행정구역별 집계'!$C$6:$M$73,2,FALSE)))</f>
        <v>0</v>
      </c>
      <c r="P395" s="114">
        <f>IF(ISERROR(VLOOKUP($D395,'2.사회적인구 행정구역별 집계'!$C$6:$M$73,2,FALSE)),0,(VLOOKUP($D395,'2.사회적인구 행정구역별 집계'!$C$6:$M$73,8,FALSE)-VLOOKUP($D395,'2.사회적인구 행정구역별 집계'!$C$6:$M$73,3,FALSE)))</f>
        <v>0</v>
      </c>
      <c r="Q395" s="114">
        <f>IF(ISERROR(VLOOKUP($D395,'2.사회적인구 행정구역별 집계'!$C$6:$M$73,2,FALSE)),0,(VLOOKUP($D395,'2.사회적인구 행정구역별 집계'!$C$6:$M$73,9,FALSE)-VLOOKUP($D395,'2.사회적인구 행정구역별 집계'!$C$6:$M$73,4,FALSE)))</f>
        <v>0</v>
      </c>
      <c r="R395" s="114">
        <f>IF(ISERROR(VLOOKUP($D395,'2.사회적인구 행정구역별 집계'!$C$6:$M$73,2,FALSE)),0,(VLOOKUP($D395,'2.사회적인구 행정구역별 집계'!$C$6:$M$73,10,FALSE)-VLOOKUP($D395,'2.사회적인구 행정구역별 집계'!$C$6:$M$73,5,FALSE)))</f>
        <v>0</v>
      </c>
      <c r="S395" s="114">
        <f>IF(ISERROR(VLOOKUP($D395,'2.사회적인구 행정구역별 집계'!$C$6:$M$73,2,FALSE)),0,(VLOOKUP($D395,'2.사회적인구 행정구역별 집계'!$C$6:$M$73,11,FALSE)-VLOOKUP($D395,'2.사회적인구 행정구역별 집계'!$C$6:$M$73,6,FALSE)))</f>
        <v>0</v>
      </c>
      <c r="T395" s="160">
        <f t="shared" si="58"/>
        <v>141</v>
      </c>
      <c r="U395" s="160">
        <f t="shared" si="59"/>
        <v>139</v>
      </c>
      <c r="V395" s="160">
        <f t="shared" si="60"/>
        <v>138</v>
      </c>
      <c r="W395" s="160">
        <f t="shared" si="61"/>
        <v>141</v>
      </c>
      <c r="X395" s="160">
        <f t="shared" si="62"/>
        <v>143</v>
      </c>
    </row>
    <row r="396" spans="1:24" ht="15.95" customHeight="1">
      <c r="A396" s="279"/>
      <c r="B396" s="277"/>
      <c r="C396" s="103" t="s">
        <v>1197</v>
      </c>
      <c r="D396" s="105" t="s">
        <v>294</v>
      </c>
      <c r="E396" s="160">
        <f>VLOOKUP($D396,'[7]급수계통별장래인구(출x)'!$C$5:$I$491,2,FALSE)</f>
        <v>107</v>
      </c>
      <c r="F396" s="160">
        <f>VLOOKUP($D396,'[7]급수계통별장래인구(출x)'!$C$5:$I$491,4,FALSE)</f>
        <v>108</v>
      </c>
      <c r="G396" s="160">
        <f>VLOOKUP($D396,'[7]급수계통별장래인구(출x)'!$C$5:$I$491,5,FALSE)</f>
        <v>111</v>
      </c>
      <c r="H396" s="160">
        <f>VLOOKUP($D396,'[7]급수계통별장래인구(출x)'!$C$5:$I$491,6,FALSE)</f>
        <v>113</v>
      </c>
      <c r="I396" s="160">
        <f>VLOOKUP($D396,'[7]급수계통별장래인구(출x)'!$C$5:$I$491,7,FALSE)</f>
        <v>115</v>
      </c>
      <c r="J396" s="114">
        <f>ROUND(O$5*'[7]급수계통별장래인구(출x)'!$E394,0)</f>
        <v>0</v>
      </c>
      <c r="K396" s="114">
        <f>ROUND(P$5*'[7]급수계통별장래인구(출x)'!$E394,0)</f>
        <v>3</v>
      </c>
      <c r="L396" s="114">
        <f>ROUND(Q$5*'[7]급수계통별장래인구(출x)'!$E394,0)</f>
        <v>6</v>
      </c>
      <c r="M396" s="114">
        <f>ROUND(R$5*'[7]급수계통별장래인구(출x)'!$E394,0)</f>
        <v>6</v>
      </c>
      <c r="N396" s="114">
        <f>ROUND(S$5*'[7]급수계통별장래인구(출x)'!$E394,0)</f>
        <v>6</v>
      </c>
      <c r="O396" s="114">
        <f>IF(ISERROR((VLOOKUP($D396,'2.사회적인구 행정구역별 집계'!$C$6:$M$73,7,FALSE)-VLOOKUP($D396,'2.사회적인구 행정구역별 집계'!$C$6:$M$73,2,FALSE))),0,(VLOOKUP($D396,'2.사회적인구 행정구역별 집계'!$C$6:$M$73,7,FALSE)-VLOOKUP($D396,'2.사회적인구 행정구역별 집계'!$C$6:$M$73,2,FALSE)))</f>
        <v>0</v>
      </c>
      <c r="P396" s="114">
        <f>IF(ISERROR(VLOOKUP($D396,'2.사회적인구 행정구역별 집계'!$C$6:$M$73,2,FALSE)),0,(VLOOKUP($D396,'2.사회적인구 행정구역별 집계'!$C$6:$M$73,8,FALSE)-VLOOKUP($D396,'2.사회적인구 행정구역별 집계'!$C$6:$M$73,3,FALSE)))</f>
        <v>0</v>
      </c>
      <c r="Q396" s="114">
        <f>IF(ISERROR(VLOOKUP($D396,'2.사회적인구 행정구역별 집계'!$C$6:$M$73,2,FALSE)),0,(VLOOKUP($D396,'2.사회적인구 행정구역별 집계'!$C$6:$M$73,9,FALSE)-VLOOKUP($D396,'2.사회적인구 행정구역별 집계'!$C$6:$M$73,4,FALSE)))</f>
        <v>0</v>
      </c>
      <c r="R396" s="114">
        <f>IF(ISERROR(VLOOKUP($D396,'2.사회적인구 행정구역별 집계'!$C$6:$M$73,2,FALSE)),0,(VLOOKUP($D396,'2.사회적인구 행정구역별 집계'!$C$6:$M$73,10,FALSE)-VLOOKUP($D396,'2.사회적인구 행정구역별 집계'!$C$6:$M$73,5,FALSE)))</f>
        <v>0</v>
      </c>
      <c r="S396" s="114">
        <f>IF(ISERROR(VLOOKUP($D396,'2.사회적인구 행정구역별 집계'!$C$6:$M$73,2,FALSE)),0,(VLOOKUP($D396,'2.사회적인구 행정구역별 집계'!$C$6:$M$73,11,FALSE)-VLOOKUP($D396,'2.사회적인구 행정구역별 집계'!$C$6:$M$73,6,FALSE)))</f>
        <v>0</v>
      </c>
      <c r="T396" s="160">
        <f t="shared" si="58"/>
        <v>107</v>
      </c>
      <c r="U396" s="160">
        <f t="shared" si="59"/>
        <v>105</v>
      </c>
      <c r="V396" s="160">
        <f t="shared" si="60"/>
        <v>105</v>
      </c>
      <c r="W396" s="160">
        <f t="shared" si="61"/>
        <v>107</v>
      </c>
      <c r="X396" s="160">
        <f t="shared" si="62"/>
        <v>109</v>
      </c>
    </row>
    <row r="397" spans="1:24" ht="15.95" customHeight="1">
      <c r="A397" s="279"/>
      <c r="B397" s="277"/>
      <c r="C397" s="103" t="s">
        <v>1197</v>
      </c>
      <c r="D397" s="105" t="s">
        <v>295</v>
      </c>
      <c r="E397" s="160">
        <f>VLOOKUP($D397,'[7]급수계통별장래인구(출x)'!$C$5:$I$491,2,FALSE)</f>
        <v>71</v>
      </c>
      <c r="F397" s="160">
        <f>VLOOKUP($D397,'[7]급수계통별장래인구(출x)'!$C$5:$I$491,4,FALSE)</f>
        <v>72</v>
      </c>
      <c r="G397" s="160">
        <f>VLOOKUP($D397,'[7]급수계통별장래인구(출x)'!$C$5:$I$491,5,FALSE)</f>
        <v>73</v>
      </c>
      <c r="H397" s="160">
        <f>VLOOKUP($D397,'[7]급수계통별장래인구(출x)'!$C$5:$I$491,6,FALSE)</f>
        <v>75</v>
      </c>
      <c r="I397" s="160">
        <f>VLOOKUP($D397,'[7]급수계통별장래인구(출x)'!$C$5:$I$491,7,FALSE)</f>
        <v>76</v>
      </c>
      <c r="J397" s="114">
        <f>ROUND(O$5*'[7]급수계통별장래인구(출x)'!$E395,0)</f>
        <v>0</v>
      </c>
      <c r="K397" s="114">
        <f>ROUND(P$5*'[7]급수계통별장래인구(출x)'!$E395,0)</f>
        <v>2</v>
      </c>
      <c r="L397" s="114">
        <f>ROUND(Q$5*'[7]급수계통별장래인구(출x)'!$E395,0)</f>
        <v>4</v>
      </c>
      <c r="M397" s="114">
        <f>ROUND(R$5*'[7]급수계통별장래인구(출x)'!$E395,0)</f>
        <v>4</v>
      </c>
      <c r="N397" s="114">
        <f>ROUND(S$5*'[7]급수계통별장래인구(출x)'!$E395,0)</f>
        <v>4</v>
      </c>
      <c r="O397" s="114">
        <f>IF(ISERROR((VLOOKUP($D397,'2.사회적인구 행정구역별 집계'!$C$6:$M$73,7,FALSE)-VLOOKUP($D397,'2.사회적인구 행정구역별 집계'!$C$6:$M$73,2,FALSE))),0,(VLOOKUP($D397,'2.사회적인구 행정구역별 집계'!$C$6:$M$73,7,FALSE)-VLOOKUP($D397,'2.사회적인구 행정구역별 집계'!$C$6:$M$73,2,FALSE)))</f>
        <v>0</v>
      </c>
      <c r="P397" s="114">
        <f>IF(ISERROR(VLOOKUP($D397,'2.사회적인구 행정구역별 집계'!$C$6:$M$73,2,FALSE)),0,(VLOOKUP($D397,'2.사회적인구 행정구역별 집계'!$C$6:$M$73,8,FALSE)-VLOOKUP($D397,'2.사회적인구 행정구역별 집계'!$C$6:$M$73,3,FALSE)))</f>
        <v>0</v>
      </c>
      <c r="Q397" s="114">
        <f>IF(ISERROR(VLOOKUP($D397,'2.사회적인구 행정구역별 집계'!$C$6:$M$73,2,FALSE)),0,(VLOOKUP($D397,'2.사회적인구 행정구역별 집계'!$C$6:$M$73,9,FALSE)-VLOOKUP($D397,'2.사회적인구 행정구역별 집계'!$C$6:$M$73,4,FALSE)))</f>
        <v>0</v>
      </c>
      <c r="R397" s="114">
        <f>IF(ISERROR(VLOOKUP($D397,'2.사회적인구 행정구역별 집계'!$C$6:$M$73,2,FALSE)),0,(VLOOKUP($D397,'2.사회적인구 행정구역별 집계'!$C$6:$M$73,10,FALSE)-VLOOKUP($D397,'2.사회적인구 행정구역별 집계'!$C$6:$M$73,5,FALSE)))</f>
        <v>0</v>
      </c>
      <c r="S397" s="114">
        <f>IF(ISERROR(VLOOKUP($D397,'2.사회적인구 행정구역별 집계'!$C$6:$M$73,2,FALSE)),0,(VLOOKUP($D397,'2.사회적인구 행정구역별 집계'!$C$6:$M$73,11,FALSE)-VLOOKUP($D397,'2.사회적인구 행정구역별 집계'!$C$6:$M$73,6,FALSE)))</f>
        <v>0</v>
      </c>
      <c r="T397" s="160">
        <f t="shared" si="58"/>
        <v>71</v>
      </c>
      <c r="U397" s="160">
        <f t="shared" si="59"/>
        <v>70</v>
      </c>
      <c r="V397" s="160">
        <f t="shared" si="60"/>
        <v>69</v>
      </c>
      <c r="W397" s="160">
        <f t="shared" si="61"/>
        <v>71</v>
      </c>
      <c r="X397" s="160">
        <f t="shared" si="62"/>
        <v>72</v>
      </c>
    </row>
    <row r="398" spans="1:24" ht="15.95" customHeight="1">
      <c r="A398" s="279"/>
      <c r="B398" s="277"/>
      <c r="C398" s="103" t="s">
        <v>1198</v>
      </c>
      <c r="D398" s="105" t="s">
        <v>296</v>
      </c>
      <c r="E398" s="160">
        <f>VLOOKUP($D398,'[7]급수계통별장래인구(출x)'!$C$5:$I$491,2,FALSE)</f>
        <v>161</v>
      </c>
      <c r="F398" s="160">
        <f>VLOOKUP($D398,'[7]급수계통별장래인구(출x)'!$C$5:$I$491,4,FALSE)</f>
        <v>163</v>
      </c>
      <c r="G398" s="160">
        <f>VLOOKUP($D398,'[7]급수계통별장래인구(출x)'!$C$5:$I$491,5,FALSE)</f>
        <v>166</v>
      </c>
      <c r="H398" s="160">
        <f>VLOOKUP($D398,'[7]급수계통별장래인구(출x)'!$C$5:$I$491,6,FALSE)</f>
        <v>170</v>
      </c>
      <c r="I398" s="160">
        <f>VLOOKUP($D398,'[7]급수계통별장래인구(출x)'!$C$5:$I$491,7,FALSE)</f>
        <v>173</v>
      </c>
      <c r="J398" s="114">
        <f>ROUND(O$5*'[7]급수계통별장래인구(출x)'!$E396,0)</f>
        <v>0</v>
      </c>
      <c r="K398" s="114">
        <f>ROUND(P$5*'[7]급수계통별장래인구(출x)'!$E396,0)</f>
        <v>4</v>
      </c>
      <c r="L398" s="114">
        <f>ROUND(Q$5*'[7]급수계통별장래인구(출x)'!$E396,0)</f>
        <v>9</v>
      </c>
      <c r="M398" s="114">
        <f>ROUND(R$5*'[7]급수계통별장래인구(출x)'!$E396,0)</f>
        <v>9</v>
      </c>
      <c r="N398" s="114">
        <f>ROUND(S$5*'[7]급수계통별장래인구(출x)'!$E396,0)</f>
        <v>9</v>
      </c>
      <c r="O398" s="114">
        <f>IF(ISERROR((VLOOKUP($D398,'2.사회적인구 행정구역별 집계'!$C$6:$M$73,7,FALSE)-VLOOKUP($D398,'2.사회적인구 행정구역별 집계'!$C$6:$M$73,2,FALSE))),0,(VLOOKUP($D398,'2.사회적인구 행정구역별 집계'!$C$6:$M$73,7,FALSE)-VLOOKUP($D398,'2.사회적인구 행정구역별 집계'!$C$6:$M$73,2,FALSE)))</f>
        <v>0</v>
      </c>
      <c r="P398" s="114">
        <f>IF(ISERROR(VLOOKUP($D398,'2.사회적인구 행정구역별 집계'!$C$6:$M$73,2,FALSE)),0,(VLOOKUP($D398,'2.사회적인구 행정구역별 집계'!$C$6:$M$73,8,FALSE)-VLOOKUP($D398,'2.사회적인구 행정구역별 집계'!$C$6:$M$73,3,FALSE)))</f>
        <v>0</v>
      </c>
      <c r="Q398" s="114">
        <f>IF(ISERROR(VLOOKUP($D398,'2.사회적인구 행정구역별 집계'!$C$6:$M$73,2,FALSE)),0,(VLOOKUP($D398,'2.사회적인구 행정구역별 집계'!$C$6:$M$73,9,FALSE)-VLOOKUP($D398,'2.사회적인구 행정구역별 집계'!$C$6:$M$73,4,FALSE)))</f>
        <v>0</v>
      </c>
      <c r="R398" s="114">
        <f>IF(ISERROR(VLOOKUP($D398,'2.사회적인구 행정구역별 집계'!$C$6:$M$73,2,FALSE)),0,(VLOOKUP($D398,'2.사회적인구 행정구역별 집계'!$C$6:$M$73,10,FALSE)-VLOOKUP($D398,'2.사회적인구 행정구역별 집계'!$C$6:$M$73,5,FALSE)))</f>
        <v>0</v>
      </c>
      <c r="S398" s="114">
        <f>IF(ISERROR(VLOOKUP($D398,'2.사회적인구 행정구역별 집계'!$C$6:$M$73,2,FALSE)),0,(VLOOKUP($D398,'2.사회적인구 행정구역별 집계'!$C$6:$M$73,11,FALSE)-VLOOKUP($D398,'2.사회적인구 행정구역별 집계'!$C$6:$M$73,6,FALSE)))</f>
        <v>0</v>
      </c>
      <c r="T398" s="160">
        <f t="shared" si="58"/>
        <v>161</v>
      </c>
      <c r="U398" s="160">
        <f t="shared" si="59"/>
        <v>159</v>
      </c>
      <c r="V398" s="160">
        <f t="shared" si="60"/>
        <v>157</v>
      </c>
      <c r="W398" s="160">
        <f t="shared" si="61"/>
        <v>161</v>
      </c>
      <c r="X398" s="160">
        <f t="shared" si="62"/>
        <v>164</v>
      </c>
    </row>
    <row r="399" spans="1:24" ht="15.95" customHeight="1">
      <c r="A399" s="279"/>
      <c r="B399" s="277"/>
      <c r="C399" s="103" t="s">
        <v>1198</v>
      </c>
      <c r="D399" s="105" t="s">
        <v>297</v>
      </c>
      <c r="E399" s="160">
        <f>VLOOKUP($D399,'[7]급수계통별장래인구(출x)'!$C$5:$I$491,2,FALSE)</f>
        <v>122</v>
      </c>
      <c r="F399" s="160">
        <f>VLOOKUP($D399,'[7]급수계통별장래인구(출x)'!$C$5:$I$491,4,FALSE)</f>
        <v>123</v>
      </c>
      <c r="G399" s="160">
        <f>VLOOKUP($D399,'[7]급수계통별장래인구(출x)'!$C$5:$I$491,5,FALSE)</f>
        <v>126</v>
      </c>
      <c r="H399" s="160">
        <f>VLOOKUP($D399,'[7]급수계통별장래인구(출x)'!$C$5:$I$491,6,FALSE)</f>
        <v>129</v>
      </c>
      <c r="I399" s="160">
        <f>VLOOKUP($D399,'[7]급수계통별장래인구(출x)'!$C$5:$I$491,7,FALSE)</f>
        <v>131</v>
      </c>
      <c r="J399" s="114">
        <f>ROUND(O$5*'[7]급수계통별장래인구(출x)'!$E397,0)</f>
        <v>0</v>
      </c>
      <c r="K399" s="114">
        <f>ROUND(P$5*'[7]급수계통별장래인구(출x)'!$E397,0)</f>
        <v>3</v>
      </c>
      <c r="L399" s="114">
        <f>ROUND(Q$5*'[7]급수계통별장래인구(출x)'!$E397,0)</f>
        <v>7</v>
      </c>
      <c r="M399" s="114">
        <f>ROUND(R$5*'[7]급수계통별장래인구(출x)'!$E397,0)</f>
        <v>7</v>
      </c>
      <c r="N399" s="114">
        <f>ROUND(S$5*'[7]급수계통별장래인구(출x)'!$E397,0)</f>
        <v>7</v>
      </c>
      <c r="O399" s="114">
        <f>IF(ISERROR((VLOOKUP($D399,'2.사회적인구 행정구역별 집계'!$C$6:$M$73,7,FALSE)-VLOOKUP($D399,'2.사회적인구 행정구역별 집계'!$C$6:$M$73,2,FALSE))),0,(VLOOKUP($D399,'2.사회적인구 행정구역별 집계'!$C$6:$M$73,7,FALSE)-VLOOKUP($D399,'2.사회적인구 행정구역별 집계'!$C$6:$M$73,2,FALSE)))</f>
        <v>0</v>
      </c>
      <c r="P399" s="114">
        <f>IF(ISERROR(VLOOKUP($D399,'2.사회적인구 행정구역별 집계'!$C$6:$M$73,2,FALSE)),0,(VLOOKUP($D399,'2.사회적인구 행정구역별 집계'!$C$6:$M$73,8,FALSE)-VLOOKUP($D399,'2.사회적인구 행정구역별 집계'!$C$6:$M$73,3,FALSE)))</f>
        <v>0</v>
      </c>
      <c r="Q399" s="114">
        <f>IF(ISERROR(VLOOKUP($D399,'2.사회적인구 행정구역별 집계'!$C$6:$M$73,2,FALSE)),0,(VLOOKUP($D399,'2.사회적인구 행정구역별 집계'!$C$6:$M$73,9,FALSE)-VLOOKUP($D399,'2.사회적인구 행정구역별 집계'!$C$6:$M$73,4,FALSE)))</f>
        <v>0</v>
      </c>
      <c r="R399" s="114">
        <f>IF(ISERROR(VLOOKUP($D399,'2.사회적인구 행정구역별 집계'!$C$6:$M$73,2,FALSE)),0,(VLOOKUP($D399,'2.사회적인구 행정구역별 집계'!$C$6:$M$73,10,FALSE)-VLOOKUP($D399,'2.사회적인구 행정구역별 집계'!$C$6:$M$73,5,FALSE)))</f>
        <v>0</v>
      </c>
      <c r="S399" s="114">
        <f>IF(ISERROR(VLOOKUP($D399,'2.사회적인구 행정구역별 집계'!$C$6:$M$73,2,FALSE)),0,(VLOOKUP($D399,'2.사회적인구 행정구역별 집계'!$C$6:$M$73,11,FALSE)-VLOOKUP($D399,'2.사회적인구 행정구역별 집계'!$C$6:$M$73,6,FALSE)))</f>
        <v>0</v>
      </c>
      <c r="T399" s="160">
        <f t="shared" si="58"/>
        <v>122</v>
      </c>
      <c r="U399" s="160">
        <f t="shared" si="59"/>
        <v>120</v>
      </c>
      <c r="V399" s="160">
        <f t="shared" si="60"/>
        <v>119</v>
      </c>
      <c r="W399" s="160">
        <f t="shared" si="61"/>
        <v>122</v>
      </c>
      <c r="X399" s="160">
        <f t="shared" si="62"/>
        <v>124</v>
      </c>
    </row>
    <row r="400" spans="1:24" ht="15.95" customHeight="1">
      <c r="A400" s="279"/>
      <c r="B400" s="277"/>
      <c r="C400" s="103" t="s">
        <v>1199</v>
      </c>
      <c r="D400" s="105" t="s">
        <v>298</v>
      </c>
      <c r="E400" s="160">
        <f>VLOOKUP($D400,'[7]급수계통별장래인구(출x)'!$C$5:$I$491,2,FALSE)</f>
        <v>99</v>
      </c>
      <c r="F400" s="160">
        <f>VLOOKUP($D400,'[7]급수계통별장래인구(출x)'!$C$5:$I$491,4,FALSE)</f>
        <v>100</v>
      </c>
      <c r="G400" s="160">
        <f>VLOOKUP($D400,'[7]급수계통별장래인구(출x)'!$C$5:$I$491,5,FALSE)</f>
        <v>102</v>
      </c>
      <c r="H400" s="160">
        <f>VLOOKUP($D400,'[7]급수계통별장래인구(출x)'!$C$5:$I$491,6,FALSE)</f>
        <v>105</v>
      </c>
      <c r="I400" s="160">
        <f>VLOOKUP($D400,'[7]급수계통별장래인구(출x)'!$C$5:$I$491,7,FALSE)</f>
        <v>106</v>
      </c>
      <c r="J400" s="114">
        <f>ROUND(O$5*'[7]급수계통별장래인구(출x)'!$E398,0)</f>
        <v>0</v>
      </c>
      <c r="K400" s="114">
        <f>ROUND(P$5*'[7]급수계통별장래인구(출x)'!$E398,0)</f>
        <v>3</v>
      </c>
      <c r="L400" s="114">
        <f>ROUND(Q$5*'[7]급수계통별장래인구(출x)'!$E398,0)</f>
        <v>6</v>
      </c>
      <c r="M400" s="114">
        <f>ROUND(R$5*'[7]급수계통별장래인구(출x)'!$E398,0)</f>
        <v>6</v>
      </c>
      <c r="N400" s="114">
        <f>ROUND(S$5*'[7]급수계통별장래인구(출x)'!$E398,0)</f>
        <v>6</v>
      </c>
      <c r="O400" s="114">
        <f>IF(ISERROR((VLOOKUP($D400,'2.사회적인구 행정구역별 집계'!$C$6:$M$73,7,FALSE)-VLOOKUP($D400,'2.사회적인구 행정구역별 집계'!$C$6:$M$73,2,FALSE))),0,(VLOOKUP($D400,'2.사회적인구 행정구역별 집계'!$C$6:$M$73,7,FALSE)-VLOOKUP($D400,'2.사회적인구 행정구역별 집계'!$C$6:$M$73,2,FALSE)))</f>
        <v>0</v>
      </c>
      <c r="P400" s="114">
        <f>IF(ISERROR(VLOOKUP($D400,'2.사회적인구 행정구역별 집계'!$C$6:$M$73,2,FALSE)),0,(VLOOKUP($D400,'2.사회적인구 행정구역별 집계'!$C$6:$M$73,8,FALSE)-VLOOKUP($D400,'2.사회적인구 행정구역별 집계'!$C$6:$M$73,3,FALSE)))</f>
        <v>0</v>
      </c>
      <c r="Q400" s="114">
        <f>IF(ISERROR(VLOOKUP($D400,'2.사회적인구 행정구역별 집계'!$C$6:$M$73,2,FALSE)),0,(VLOOKUP($D400,'2.사회적인구 행정구역별 집계'!$C$6:$M$73,9,FALSE)-VLOOKUP($D400,'2.사회적인구 행정구역별 집계'!$C$6:$M$73,4,FALSE)))</f>
        <v>0</v>
      </c>
      <c r="R400" s="114">
        <f>IF(ISERROR(VLOOKUP($D400,'2.사회적인구 행정구역별 집계'!$C$6:$M$73,2,FALSE)),0,(VLOOKUP($D400,'2.사회적인구 행정구역별 집계'!$C$6:$M$73,10,FALSE)-VLOOKUP($D400,'2.사회적인구 행정구역별 집계'!$C$6:$M$73,5,FALSE)))</f>
        <v>0</v>
      </c>
      <c r="S400" s="114">
        <f>IF(ISERROR(VLOOKUP($D400,'2.사회적인구 행정구역별 집계'!$C$6:$M$73,2,FALSE)),0,(VLOOKUP($D400,'2.사회적인구 행정구역별 집계'!$C$6:$M$73,11,FALSE)-VLOOKUP($D400,'2.사회적인구 행정구역별 집계'!$C$6:$M$73,6,FALSE)))</f>
        <v>0</v>
      </c>
      <c r="T400" s="160">
        <f t="shared" si="58"/>
        <v>99</v>
      </c>
      <c r="U400" s="160">
        <f t="shared" si="59"/>
        <v>97</v>
      </c>
      <c r="V400" s="160">
        <f t="shared" si="60"/>
        <v>96</v>
      </c>
      <c r="W400" s="160">
        <f t="shared" si="61"/>
        <v>99</v>
      </c>
      <c r="X400" s="160">
        <f t="shared" si="62"/>
        <v>100</v>
      </c>
    </row>
    <row r="401" spans="1:24" ht="15.95" customHeight="1">
      <c r="A401" s="279"/>
      <c r="B401" s="277"/>
      <c r="C401" s="103" t="s">
        <v>1199</v>
      </c>
      <c r="D401" s="105" t="s">
        <v>299</v>
      </c>
      <c r="E401" s="160">
        <f>VLOOKUP($D401,'[7]급수계통별장래인구(출x)'!$C$5:$I$491,2,FALSE)</f>
        <v>132</v>
      </c>
      <c r="F401" s="160">
        <f>VLOOKUP($D401,'[7]급수계통별장래인구(출x)'!$C$5:$I$491,4,FALSE)</f>
        <v>134</v>
      </c>
      <c r="G401" s="160">
        <f>VLOOKUP($D401,'[7]급수계통별장래인구(출x)'!$C$5:$I$491,5,FALSE)</f>
        <v>136</v>
      </c>
      <c r="H401" s="160">
        <f>VLOOKUP($D401,'[7]급수계통별장래인구(출x)'!$C$5:$I$491,6,FALSE)</f>
        <v>139</v>
      </c>
      <c r="I401" s="160">
        <f>VLOOKUP($D401,'[7]급수계통별장래인구(출x)'!$C$5:$I$491,7,FALSE)</f>
        <v>142</v>
      </c>
      <c r="J401" s="114">
        <f>ROUND(O$5*'[7]급수계통별장래인구(출x)'!$E399,0)</f>
        <v>0</v>
      </c>
      <c r="K401" s="114">
        <f>ROUND(P$5*'[7]급수계통별장래인구(출x)'!$E399,0)</f>
        <v>3</v>
      </c>
      <c r="L401" s="114">
        <f>ROUND(Q$5*'[7]급수계통별장래인구(출x)'!$E399,0)</f>
        <v>8</v>
      </c>
      <c r="M401" s="114">
        <f>ROUND(R$5*'[7]급수계통별장래인구(출x)'!$E399,0)</f>
        <v>8</v>
      </c>
      <c r="N401" s="114">
        <f>ROUND(S$5*'[7]급수계통별장래인구(출x)'!$E399,0)</f>
        <v>8</v>
      </c>
      <c r="O401" s="114">
        <f>IF(ISERROR((VLOOKUP($D401,'2.사회적인구 행정구역별 집계'!$C$6:$M$73,7,FALSE)-VLOOKUP($D401,'2.사회적인구 행정구역별 집계'!$C$6:$M$73,2,FALSE))),0,(VLOOKUP($D401,'2.사회적인구 행정구역별 집계'!$C$6:$M$73,7,FALSE)-VLOOKUP($D401,'2.사회적인구 행정구역별 집계'!$C$6:$M$73,2,FALSE)))</f>
        <v>0</v>
      </c>
      <c r="P401" s="114">
        <f>IF(ISERROR(VLOOKUP($D401,'2.사회적인구 행정구역별 집계'!$C$6:$M$73,2,FALSE)),0,(VLOOKUP($D401,'2.사회적인구 행정구역별 집계'!$C$6:$M$73,8,FALSE)-VLOOKUP($D401,'2.사회적인구 행정구역별 집계'!$C$6:$M$73,3,FALSE)))</f>
        <v>0</v>
      </c>
      <c r="Q401" s="114">
        <f>IF(ISERROR(VLOOKUP($D401,'2.사회적인구 행정구역별 집계'!$C$6:$M$73,2,FALSE)),0,(VLOOKUP($D401,'2.사회적인구 행정구역별 집계'!$C$6:$M$73,9,FALSE)-VLOOKUP($D401,'2.사회적인구 행정구역별 집계'!$C$6:$M$73,4,FALSE)))</f>
        <v>0</v>
      </c>
      <c r="R401" s="114">
        <f>IF(ISERROR(VLOOKUP($D401,'2.사회적인구 행정구역별 집계'!$C$6:$M$73,2,FALSE)),0,(VLOOKUP($D401,'2.사회적인구 행정구역별 집계'!$C$6:$M$73,10,FALSE)-VLOOKUP($D401,'2.사회적인구 행정구역별 집계'!$C$6:$M$73,5,FALSE)))</f>
        <v>0</v>
      </c>
      <c r="S401" s="114">
        <f>IF(ISERROR(VLOOKUP($D401,'2.사회적인구 행정구역별 집계'!$C$6:$M$73,2,FALSE)),0,(VLOOKUP($D401,'2.사회적인구 행정구역별 집계'!$C$6:$M$73,11,FALSE)-VLOOKUP($D401,'2.사회적인구 행정구역별 집계'!$C$6:$M$73,6,FALSE)))</f>
        <v>0</v>
      </c>
      <c r="T401" s="160">
        <f t="shared" si="58"/>
        <v>132</v>
      </c>
      <c r="U401" s="160">
        <f t="shared" si="59"/>
        <v>131</v>
      </c>
      <c r="V401" s="160">
        <f t="shared" si="60"/>
        <v>128</v>
      </c>
      <c r="W401" s="160">
        <f t="shared" si="61"/>
        <v>131</v>
      </c>
      <c r="X401" s="160">
        <f t="shared" si="62"/>
        <v>134</v>
      </c>
    </row>
    <row r="402" spans="1:24" ht="15.95" customHeight="1">
      <c r="A402" s="279"/>
      <c r="B402" s="277"/>
      <c r="C402" s="103" t="s">
        <v>1200</v>
      </c>
      <c r="D402" s="105" t="s">
        <v>300</v>
      </c>
      <c r="E402" s="160">
        <f>VLOOKUP($D402,'[7]급수계통별장래인구(출x)'!$C$5:$I$491,2,FALSE)</f>
        <v>110</v>
      </c>
      <c r="F402" s="160">
        <f>VLOOKUP($D402,'[7]급수계통별장래인구(출x)'!$C$5:$I$491,4,FALSE)</f>
        <v>111</v>
      </c>
      <c r="G402" s="160">
        <f>VLOOKUP($D402,'[7]급수계통별장래인구(출x)'!$C$5:$I$491,5,FALSE)</f>
        <v>114</v>
      </c>
      <c r="H402" s="160">
        <f>VLOOKUP($D402,'[7]급수계통별장래인구(출x)'!$C$5:$I$491,6,FALSE)</f>
        <v>116</v>
      </c>
      <c r="I402" s="160">
        <f>VLOOKUP($D402,'[7]급수계통별장래인구(출x)'!$C$5:$I$491,7,FALSE)</f>
        <v>118</v>
      </c>
      <c r="J402" s="114">
        <f>ROUND(O$5*'[7]급수계통별장래인구(출x)'!$E400,0)</f>
        <v>0</v>
      </c>
      <c r="K402" s="114">
        <f>ROUND(P$5*'[7]급수계통별장래인구(출x)'!$E400,0)</f>
        <v>3</v>
      </c>
      <c r="L402" s="114">
        <f>ROUND(Q$5*'[7]급수계통별장래인구(출x)'!$E400,0)</f>
        <v>6</v>
      </c>
      <c r="M402" s="114">
        <f>ROUND(R$5*'[7]급수계통별장래인구(출x)'!$E400,0)</f>
        <v>6</v>
      </c>
      <c r="N402" s="114">
        <f>ROUND(S$5*'[7]급수계통별장래인구(출x)'!$E400,0)</f>
        <v>6</v>
      </c>
      <c r="O402" s="114">
        <f>IF(ISERROR((VLOOKUP($D402,'2.사회적인구 행정구역별 집계'!$C$6:$M$73,7,FALSE)-VLOOKUP($D402,'2.사회적인구 행정구역별 집계'!$C$6:$M$73,2,FALSE))),0,(VLOOKUP($D402,'2.사회적인구 행정구역별 집계'!$C$6:$M$73,7,FALSE)-VLOOKUP($D402,'2.사회적인구 행정구역별 집계'!$C$6:$M$73,2,FALSE)))</f>
        <v>0</v>
      </c>
      <c r="P402" s="114">
        <f>IF(ISERROR(VLOOKUP($D402,'2.사회적인구 행정구역별 집계'!$C$6:$M$73,2,FALSE)),0,(VLOOKUP($D402,'2.사회적인구 행정구역별 집계'!$C$6:$M$73,8,FALSE)-VLOOKUP($D402,'2.사회적인구 행정구역별 집계'!$C$6:$M$73,3,FALSE)))</f>
        <v>0</v>
      </c>
      <c r="Q402" s="114">
        <f>IF(ISERROR(VLOOKUP($D402,'2.사회적인구 행정구역별 집계'!$C$6:$M$73,2,FALSE)),0,(VLOOKUP($D402,'2.사회적인구 행정구역별 집계'!$C$6:$M$73,9,FALSE)-VLOOKUP($D402,'2.사회적인구 행정구역별 집계'!$C$6:$M$73,4,FALSE)))</f>
        <v>0</v>
      </c>
      <c r="R402" s="114">
        <f>IF(ISERROR(VLOOKUP($D402,'2.사회적인구 행정구역별 집계'!$C$6:$M$73,2,FALSE)),0,(VLOOKUP($D402,'2.사회적인구 행정구역별 집계'!$C$6:$M$73,10,FALSE)-VLOOKUP($D402,'2.사회적인구 행정구역별 집계'!$C$6:$M$73,5,FALSE)))</f>
        <v>0</v>
      </c>
      <c r="S402" s="114">
        <f>IF(ISERROR(VLOOKUP($D402,'2.사회적인구 행정구역별 집계'!$C$6:$M$73,2,FALSE)),0,(VLOOKUP($D402,'2.사회적인구 행정구역별 집계'!$C$6:$M$73,11,FALSE)-VLOOKUP($D402,'2.사회적인구 행정구역별 집계'!$C$6:$M$73,6,FALSE)))</f>
        <v>0</v>
      </c>
      <c r="T402" s="160">
        <f t="shared" si="58"/>
        <v>110</v>
      </c>
      <c r="U402" s="160">
        <f t="shared" si="59"/>
        <v>108</v>
      </c>
      <c r="V402" s="160">
        <f t="shared" si="60"/>
        <v>108</v>
      </c>
      <c r="W402" s="160">
        <f t="shared" si="61"/>
        <v>110</v>
      </c>
      <c r="X402" s="160">
        <f t="shared" si="62"/>
        <v>112</v>
      </c>
    </row>
    <row r="403" spans="1:24" ht="15.95" customHeight="1">
      <c r="A403" s="279"/>
      <c r="B403" s="277"/>
      <c r="C403" s="103" t="s">
        <v>1201</v>
      </c>
      <c r="D403" s="105" t="s">
        <v>301</v>
      </c>
      <c r="E403" s="160">
        <f>VLOOKUP($D403,'[7]급수계통별장래인구(출x)'!$C$5:$I$491,2,FALSE)</f>
        <v>86</v>
      </c>
      <c r="F403" s="160">
        <f>VLOOKUP($D403,'[7]급수계통별장래인구(출x)'!$C$5:$I$491,4,FALSE)</f>
        <v>87</v>
      </c>
      <c r="G403" s="160">
        <f>VLOOKUP($D403,'[7]급수계통별장래인구(출x)'!$C$5:$I$491,5,FALSE)</f>
        <v>89</v>
      </c>
      <c r="H403" s="160">
        <f>VLOOKUP($D403,'[7]급수계통별장래인구(출x)'!$C$5:$I$491,6,FALSE)</f>
        <v>91</v>
      </c>
      <c r="I403" s="160">
        <f>VLOOKUP($D403,'[7]급수계통별장래인구(출x)'!$C$5:$I$491,7,FALSE)</f>
        <v>92</v>
      </c>
      <c r="J403" s="114">
        <f>ROUND(O$5*'[7]급수계통별장래인구(출x)'!$E401,0)</f>
        <v>0</v>
      </c>
      <c r="K403" s="114">
        <f>ROUND(P$5*'[7]급수계통별장래인구(출x)'!$E401,0)</f>
        <v>2</v>
      </c>
      <c r="L403" s="114">
        <f>ROUND(Q$5*'[7]급수계통별장래인구(출x)'!$E401,0)</f>
        <v>5</v>
      </c>
      <c r="M403" s="114">
        <f>ROUND(R$5*'[7]급수계통별장래인구(출x)'!$E401,0)</f>
        <v>5</v>
      </c>
      <c r="N403" s="114">
        <f>ROUND(S$5*'[7]급수계통별장래인구(출x)'!$E401,0)</f>
        <v>5</v>
      </c>
      <c r="O403" s="114">
        <f>IF(ISERROR((VLOOKUP($D403,'2.사회적인구 행정구역별 집계'!$C$6:$M$73,7,FALSE)-VLOOKUP($D403,'2.사회적인구 행정구역별 집계'!$C$6:$M$73,2,FALSE))),0,(VLOOKUP($D403,'2.사회적인구 행정구역별 집계'!$C$6:$M$73,7,FALSE)-VLOOKUP($D403,'2.사회적인구 행정구역별 집계'!$C$6:$M$73,2,FALSE)))</f>
        <v>0</v>
      </c>
      <c r="P403" s="114">
        <f>IF(ISERROR(VLOOKUP($D403,'2.사회적인구 행정구역별 집계'!$C$6:$M$73,2,FALSE)),0,(VLOOKUP($D403,'2.사회적인구 행정구역별 집계'!$C$6:$M$73,8,FALSE)-VLOOKUP($D403,'2.사회적인구 행정구역별 집계'!$C$6:$M$73,3,FALSE)))</f>
        <v>0</v>
      </c>
      <c r="Q403" s="114">
        <f>IF(ISERROR(VLOOKUP($D403,'2.사회적인구 행정구역별 집계'!$C$6:$M$73,2,FALSE)),0,(VLOOKUP($D403,'2.사회적인구 행정구역별 집계'!$C$6:$M$73,9,FALSE)-VLOOKUP($D403,'2.사회적인구 행정구역별 집계'!$C$6:$M$73,4,FALSE)))</f>
        <v>0</v>
      </c>
      <c r="R403" s="114">
        <f>IF(ISERROR(VLOOKUP($D403,'2.사회적인구 행정구역별 집계'!$C$6:$M$73,2,FALSE)),0,(VLOOKUP($D403,'2.사회적인구 행정구역별 집계'!$C$6:$M$73,10,FALSE)-VLOOKUP($D403,'2.사회적인구 행정구역별 집계'!$C$6:$M$73,5,FALSE)))</f>
        <v>0</v>
      </c>
      <c r="S403" s="114">
        <f>IF(ISERROR(VLOOKUP($D403,'2.사회적인구 행정구역별 집계'!$C$6:$M$73,2,FALSE)),0,(VLOOKUP($D403,'2.사회적인구 행정구역별 집계'!$C$6:$M$73,11,FALSE)-VLOOKUP($D403,'2.사회적인구 행정구역별 집계'!$C$6:$M$73,6,FALSE)))</f>
        <v>0</v>
      </c>
      <c r="T403" s="160">
        <f t="shared" si="58"/>
        <v>86</v>
      </c>
      <c r="U403" s="160">
        <f t="shared" si="59"/>
        <v>85</v>
      </c>
      <c r="V403" s="160">
        <f t="shared" si="60"/>
        <v>84</v>
      </c>
      <c r="W403" s="160">
        <f t="shared" si="61"/>
        <v>86</v>
      </c>
      <c r="X403" s="160">
        <f t="shared" si="62"/>
        <v>87</v>
      </c>
    </row>
    <row r="404" spans="1:24" ht="15.95" customHeight="1">
      <c r="A404" s="279"/>
      <c r="B404" s="277" t="s">
        <v>795</v>
      </c>
      <c r="C404" s="103" t="s">
        <v>1202</v>
      </c>
      <c r="D404" s="105" t="s">
        <v>303</v>
      </c>
      <c r="E404" s="160">
        <f>VLOOKUP($D404,'[7]급수계통별장래인구(출x)'!$C$5:$I$491,2,FALSE)</f>
        <v>237</v>
      </c>
      <c r="F404" s="160">
        <f>VLOOKUP($D404,'[7]급수계통별장래인구(출x)'!$C$5:$I$491,4,FALSE)</f>
        <v>240</v>
      </c>
      <c r="G404" s="160">
        <f>VLOOKUP($D404,'[7]급수계통별장래인구(출x)'!$C$5:$I$491,5,FALSE)</f>
        <v>245</v>
      </c>
      <c r="H404" s="160">
        <f>VLOOKUP($D404,'[7]급수계통별장래인구(출x)'!$C$5:$I$491,6,FALSE)</f>
        <v>250</v>
      </c>
      <c r="I404" s="160">
        <f>VLOOKUP($D404,'[7]급수계통별장래인구(출x)'!$C$5:$I$491,7,FALSE)</f>
        <v>255</v>
      </c>
      <c r="J404" s="114">
        <f>ROUND(O$5*'[7]급수계통별장래인구(출x)'!$E402,0)</f>
        <v>0</v>
      </c>
      <c r="K404" s="114">
        <f>ROUND(P$5*'[7]급수계통별장래인구(출x)'!$E402,0)</f>
        <v>6</v>
      </c>
      <c r="L404" s="114">
        <f>ROUND(Q$5*'[7]급수계통별장래인구(출x)'!$E402,0)</f>
        <v>14</v>
      </c>
      <c r="M404" s="114">
        <f>ROUND(R$5*'[7]급수계통별장래인구(출x)'!$E402,0)</f>
        <v>14</v>
      </c>
      <c r="N404" s="114">
        <f>ROUND(S$5*'[7]급수계통별장래인구(출x)'!$E402,0)</f>
        <v>14</v>
      </c>
      <c r="O404" s="114">
        <f>IF(ISERROR((VLOOKUP($D404,'2.사회적인구 행정구역별 집계'!$C$6:$M$73,7,FALSE)-VLOOKUP($D404,'2.사회적인구 행정구역별 집계'!$C$6:$M$73,2,FALSE))),0,(VLOOKUP($D404,'2.사회적인구 행정구역별 집계'!$C$6:$M$73,7,FALSE)-VLOOKUP($D404,'2.사회적인구 행정구역별 집계'!$C$6:$M$73,2,FALSE)))</f>
        <v>0</v>
      </c>
      <c r="P404" s="114">
        <f>IF(ISERROR(VLOOKUP($D404,'2.사회적인구 행정구역별 집계'!$C$6:$M$73,2,FALSE)),0,(VLOOKUP($D404,'2.사회적인구 행정구역별 집계'!$C$6:$M$73,8,FALSE)-VLOOKUP($D404,'2.사회적인구 행정구역별 집계'!$C$6:$M$73,3,FALSE)))</f>
        <v>0</v>
      </c>
      <c r="Q404" s="114">
        <f>IF(ISERROR(VLOOKUP($D404,'2.사회적인구 행정구역별 집계'!$C$6:$M$73,2,FALSE)),0,(VLOOKUP($D404,'2.사회적인구 행정구역별 집계'!$C$6:$M$73,9,FALSE)-VLOOKUP($D404,'2.사회적인구 행정구역별 집계'!$C$6:$M$73,4,FALSE)))</f>
        <v>0</v>
      </c>
      <c r="R404" s="114">
        <f>IF(ISERROR(VLOOKUP($D404,'2.사회적인구 행정구역별 집계'!$C$6:$M$73,2,FALSE)),0,(VLOOKUP($D404,'2.사회적인구 행정구역별 집계'!$C$6:$M$73,10,FALSE)-VLOOKUP($D404,'2.사회적인구 행정구역별 집계'!$C$6:$M$73,5,FALSE)))</f>
        <v>0</v>
      </c>
      <c r="S404" s="114">
        <f>IF(ISERROR(VLOOKUP($D404,'2.사회적인구 행정구역별 집계'!$C$6:$M$73,2,FALSE)),0,(VLOOKUP($D404,'2.사회적인구 행정구역별 집계'!$C$6:$M$73,11,FALSE)-VLOOKUP($D404,'2.사회적인구 행정구역별 집계'!$C$6:$M$73,6,FALSE)))</f>
        <v>0</v>
      </c>
      <c r="T404" s="160">
        <f t="shared" si="58"/>
        <v>237</v>
      </c>
      <c r="U404" s="160">
        <f t="shared" si="59"/>
        <v>234</v>
      </c>
      <c r="V404" s="160">
        <f t="shared" si="60"/>
        <v>231</v>
      </c>
      <c r="W404" s="160">
        <f t="shared" si="61"/>
        <v>236</v>
      </c>
      <c r="X404" s="160">
        <f t="shared" si="62"/>
        <v>241</v>
      </c>
    </row>
    <row r="405" spans="1:24" ht="15.95" customHeight="1">
      <c r="A405" s="279"/>
      <c r="B405" s="277"/>
      <c r="C405" s="103" t="s">
        <v>1202</v>
      </c>
      <c r="D405" s="105" t="s">
        <v>304</v>
      </c>
      <c r="E405" s="160">
        <f>VLOOKUP($D405,'[7]급수계통별장래인구(출x)'!$C$5:$I$491,2,FALSE)</f>
        <v>49</v>
      </c>
      <c r="F405" s="160">
        <f>VLOOKUP($D405,'[7]급수계통별장래인구(출x)'!$C$5:$I$491,4,FALSE)</f>
        <v>50</v>
      </c>
      <c r="G405" s="160">
        <f>VLOOKUP($D405,'[7]급수계통별장래인구(출x)'!$C$5:$I$491,5,FALSE)</f>
        <v>51</v>
      </c>
      <c r="H405" s="160">
        <f>VLOOKUP($D405,'[7]급수계통별장래인구(출x)'!$C$5:$I$491,6,FALSE)</f>
        <v>52</v>
      </c>
      <c r="I405" s="160">
        <f>VLOOKUP($D405,'[7]급수계통별장래인구(출x)'!$C$5:$I$491,7,FALSE)</f>
        <v>53</v>
      </c>
      <c r="J405" s="114">
        <f>ROUND(O$5*'[7]급수계통별장래인구(출x)'!$E403,0)</f>
        <v>0</v>
      </c>
      <c r="K405" s="114">
        <f>ROUND(P$5*'[7]급수계통별장래인구(출x)'!$E403,0)</f>
        <v>1</v>
      </c>
      <c r="L405" s="114">
        <f>ROUND(Q$5*'[7]급수계통별장래인구(출x)'!$E403,0)</f>
        <v>3</v>
      </c>
      <c r="M405" s="114">
        <f>ROUND(R$5*'[7]급수계통별장래인구(출x)'!$E403,0)</f>
        <v>3</v>
      </c>
      <c r="N405" s="114">
        <f>ROUND(S$5*'[7]급수계통별장래인구(출x)'!$E403,0)</f>
        <v>3</v>
      </c>
      <c r="O405" s="114">
        <f>IF(ISERROR((VLOOKUP($D405,'2.사회적인구 행정구역별 집계'!$C$6:$M$73,7,FALSE)-VLOOKUP($D405,'2.사회적인구 행정구역별 집계'!$C$6:$M$73,2,FALSE))),0,(VLOOKUP($D405,'2.사회적인구 행정구역별 집계'!$C$6:$M$73,7,FALSE)-VLOOKUP($D405,'2.사회적인구 행정구역별 집계'!$C$6:$M$73,2,FALSE)))</f>
        <v>0</v>
      </c>
      <c r="P405" s="114">
        <f>IF(ISERROR(VLOOKUP($D405,'2.사회적인구 행정구역별 집계'!$C$6:$M$73,2,FALSE)),0,(VLOOKUP($D405,'2.사회적인구 행정구역별 집계'!$C$6:$M$73,8,FALSE)-VLOOKUP($D405,'2.사회적인구 행정구역별 집계'!$C$6:$M$73,3,FALSE)))</f>
        <v>0</v>
      </c>
      <c r="Q405" s="114">
        <f>IF(ISERROR(VLOOKUP($D405,'2.사회적인구 행정구역별 집계'!$C$6:$M$73,2,FALSE)),0,(VLOOKUP($D405,'2.사회적인구 행정구역별 집계'!$C$6:$M$73,9,FALSE)-VLOOKUP($D405,'2.사회적인구 행정구역별 집계'!$C$6:$M$73,4,FALSE)))</f>
        <v>0</v>
      </c>
      <c r="R405" s="114">
        <f>IF(ISERROR(VLOOKUP($D405,'2.사회적인구 행정구역별 집계'!$C$6:$M$73,2,FALSE)),0,(VLOOKUP($D405,'2.사회적인구 행정구역별 집계'!$C$6:$M$73,10,FALSE)-VLOOKUP($D405,'2.사회적인구 행정구역별 집계'!$C$6:$M$73,5,FALSE)))</f>
        <v>0</v>
      </c>
      <c r="S405" s="114">
        <f>IF(ISERROR(VLOOKUP($D405,'2.사회적인구 행정구역별 집계'!$C$6:$M$73,2,FALSE)),0,(VLOOKUP($D405,'2.사회적인구 행정구역별 집계'!$C$6:$M$73,11,FALSE)-VLOOKUP($D405,'2.사회적인구 행정구역별 집계'!$C$6:$M$73,6,FALSE)))</f>
        <v>0</v>
      </c>
      <c r="T405" s="160">
        <f t="shared" si="58"/>
        <v>49</v>
      </c>
      <c r="U405" s="160">
        <f t="shared" si="59"/>
        <v>49</v>
      </c>
      <c r="V405" s="160">
        <f t="shared" si="60"/>
        <v>48</v>
      </c>
      <c r="W405" s="160">
        <f t="shared" si="61"/>
        <v>49</v>
      </c>
      <c r="X405" s="160">
        <f t="shared" si="62"/>
        <v>50</v>
      </c>
    </row>
    <row r="406" spans="1:24" ht="15.95" customHeight="1">
      <c r="A406" s="279"/>
      <c r="B406" s="277"/>
      <c r="C406" s="103" t="s">
        <v>1202</v>
      </c>
      <c r="D406" s="105" t="s">
        <v>305</v>
      </c>
      <c r="E406" s="160">
        <f>VLOOKUP($D406,'[7]급수계통별장래인구(출x)'!$C$5:$I$491,2,FALSE)</f>
        <v>122</v>
      </c>
      <c r="F406" s="160">
        <f>VLOOKUP($D406,'[7]급수계통별장래인구(출x)'!$C$5:$I$491,4,FALSE)</f>
        <v>123</v>
      </c>
      <c r="G406" s="160">
        <f>VLOOKUP($D406,'[7]급수계통별장래인구(출x)'!$C$5:$I$491,5,FALSE)</f>
        <v>126</v>
      </c>
      <c r="H406" s="160">
        <f>VLOOKUP($D406,'[7]급수계통별장래인구(출x)'!$C$5:$I$491,6,FALSE)</f>
        <v>129</v>
      </c>
      <c r="I406" s="160">
        <f>VLOOKUP($D406,'[7]급수계통별장래인구(출x)'!$C$5:$I$491,7,FALSE)</f>
        <v>131</v>
      </c>
      <c r="J406" s="114">
        <f>ROUND(O$5*'[7]급수계통별장래인구(출x)'!$E404,0)</f>
        <v>0</v>
      </c>
      <c r="K406" s="114">
        <f>ROUND(P$5*'[7]급수계통별장래인구(출x)'!$E404,0)</f>
        <v>3</v>
      </c>
      <c r="L406" s="114">
        <f>ROUND(Q$5*'[7]급수계통별장래인구(출x)'!$E404,0)</f>
        <v>7</v>
      </c>
      <c r="M406" s="114">
        <f>ROUND(R$5*'[7]급수계통별장래인구(출x)'!$E404,0)</f>
        <v>7</v>
      </c>
      <c r="N406" s="114">
        <f>ROUND(S$5*'[7]급수계통별장래인구(출x)'!$E404,0)</f>
        <v>7</v>
      </c>
      <c r="O406" s="114">
        <f>IF(ISERROR((VLOOKUP($D406,'2.사회적인구 행정구역별 집계'!$C$6:$M$73,7,FALSE)-VLOOKUP($D406,'2.사회적인구 행정구역별 집계'!$C$6:$M$73,2,FALSE))),0,(VLOOKUP($D406,'2.사회적인구 행정구역별 집계'!$C$6:$M$73,7,FALSE)-VLOOKUP($D406,'2.사회적인구 행정구역별 집계'!$C$6:$M$73,2,FALSE)))</f>
        <v>0</v>
      </c>
      <c r="P406" s="114">
        <f>IF(ISERROR(VLOOKUP($D406,'2.사회적인구 행정구역별 집계'!$C$6:$M$73,2,FALSE)),0,(VLOOKUP($D406,'2.사회적인구 행정구역별 집계'!$C$6:$M$73,8,FALSE)-VLOOKUP($D406,'2.사회적인구 행정구역별 집계'!$C$6:$M$73,3,FALSE)))</f>
        <v>0</v>
      </c>
      <c r="Q406" s="114">
        <f>IF(ISERROR(VLOOKUP($D406,'2.사회적인구 행정구역별 집계'!$C$6:$M$73,2,FALSE)),0,(VLOOKUP($D406,'2.사회적인구 행정구역별 집계'!$C$6:$M$73,9,FALSE)-VLOOKUP($D406,'2.사회적인구 행정구역별 집계'!$C$6:$M$73,4,FALSE)))</f>
        <v>0</v>
      </c>
      <c r="R406" s="114">
        <f>IF(ISERROR(VLOOKUP($D406,'2.사회적인구 행정구역별 집계'!$C$6:$M$73,2,FALSE)),0,(VLOOKUP($D406,'2.사회적인구 행정구역별 집계'!$C$6:$M$73,10,FALSE)-VLOOKUP($D406,'2.사회적인구 행정구역별 집계'!$C$6:$M$73,5,FALSE)))</f>
        <v>0</v>
      </c>
      <c r="S406" s="114">
        <f>IF(ISERROR(VLOOKUP($D406,'2.사회적인구 행정구역별 집계'!$C$6:$M$73,2,FALSE)),0,(VLOOKUP($D406,'2.사회적인구 행정구역별 집계'!$C$6:$M$73,11,FALSE)-VLOOKUP($D406,'2.사회적인구 행정구역별 집계'!$C$6:$M$73,6,FALSE)))</f>
        <v>0</v>
      </c>
      <c r="T406" s="160">
        <f t="shared" si="58"/>
        <v>122</v>
      </c>
      <c r="U406" s="160">
        <f t="shared" si="59"/>
        <v>120</v>
      </c>
      <c r="V406" s="160">
        <f t="shared" si="60"/>
        <v>119</v>
      </c>
      <c r="W406" s="160">
        <f t="shared" si="61"/>
        <v>122</v>
      </c>
      <c r="X406" s="160">
        <f t="shared" si="62"/>
        <v>124</v>
      </c>
    </row>
    <row r="407" spans="1:24" ht="15.95" customHeight="1">
      <c r="A407" s="279"/>
      <c r="B407" s="277"/>
      <c r="C407" s="103" t="s">
        <v>1203</v>
      </c>
      <c r="D407" s="105" t="s">
        <v>306</v>
      </c>
      <c r="E407" s="160">
        <f>VLOOKUP($D407,'[7]급수계통별장래인구(출x)'!$C$5:$I$491,2,FALSE)</f>
        <v>116</v>
      </c>
      <c r="F407" s="160">
        <f>VLOOKUP($D407,'[7]급수계통별장래인구(출x)'!$C$5:$I$491,4,FALSE)</f>
        <v>117</v>
      </c>
      <c r="G407" s="160">
        <f>VLOOKUP($D407,'[7]급수계통별장래인구(출x)'!$C$5:$I$491,5,FALSE)</f>
        <v>120</v>
      </c>
      <c r="H407" s="160">
        <f>VLOOKUP($D407,'[7]급수계통별장래인구(출x)'!$C$5:$I$491,6,FALSE)</f>
        <v>123</v>
      </c>
      <c r="I407" s="160">
        <f>VLOOKUP($D407,'[7]급수계통별장래인구(출x)'!$C$5:$I$491,7,FALSE)</f>
        <v>125</v>
      </c>
      <c r="J407" s="114">
        <f>ROUND(O$5*'[7]급수계통별장래인구(출x)'!$E405,0)</f>
        <v>0</v>
      </c>
      <c r="K407" s="114">
        <f>ROUND(P$5*'[7]급수계통별장래인구(출x)'!$E405,0)</f>
        <v>3</v>
      </c>
      <c r="L407" s="114">
        <f>ROUND(Q$5*'[7]급수계통별장래인구(출x)'!$E405,0)</f>
        <v>7</v>
      </c>
      <c r="M407" s="114">
        <f>ROUND(R$5*'[7]급수계통별장래인구(출x)'!$E405,0)</f>
        <v>7</v>
      </c>
      <c r="N407" s="114">
        <f>ROUND(S$5*'[7]급수계통별장래인구(출x)'!$E405,0)</f>
        <v>7</v>
      </c>
      <c r="O407" s="114">
        <f>IF(ISERROR((VLOOKUP($D407,'2.사회적인구 행정구역별 집계'!$C$6:$M$73,7,FALSE)-VLOOKUP($D407,'2.사회적인구 행정구역별 집계'!$C$6:$M$73,2,FALSE))),0,(VLOOKUP($D407,'2.사회적인구 행정구역별 집계'!$C$6:$M$73,7,FALSE)-VLOOKUP($D407,'2.사회적인구 행정구역별 집계'!$C$6:$M$73,2,FALSE)))</f>
        <v>0</v>
      </c>
      <c r="P407" s="114">
        <f>IF(ISERROR(VLOOKUP($D407,'2.사회적인구 행정구역별 집계'!$C$6:$M$73,2,FALSE)),0,(VLOOKUP($D407,'2.사회적인구 행정구역별 집계'!$C$6:$M$73,8,FALSE)-VLOOKUP($D407,'2.사회적인구 행정구역별 집계'!$C$6:$M$73,3,FALSE)))</f>
        <v>0</v>
      </c>
      <c r="Q407" s="114">
        <f>IF(ISERROR(VLOOKUP($D407,'2.사회적인구 행정구역별 집계'!$C$6:$M$73,2,FALSE)),0,(VLOOKUP($D407,'2.사회적인구 행정구역별 집계'!$C$6:$M$73,9,FALSE)-VLOOKUP($D407,'2.사회적인구 행정구역별 집계'!$C$6:$M$73,4,FALSE)))</f>
        <v>0</v>
      </c>
      <c r="R407" s="114">
        <f>IF(ISERROR(VLOOKUP($D407,'2.사회적인구 행정구역별 집계'!$C$6:$M$73,2,FALSE)),0,(VLOOKUP($D407,'2.사회적인구 행정구역별 집계'!$C$6:$M$73,10,FALSE)-VLOOKUP($D407,'2.사회적인구 행정구역별 집계'!$C$6:$M$73,5,FALSE)))</f>
        <v>0</v>
      </c>
      <c r="S407" s="114">
        <f>IF(ISERROR(VLOOKUP($D407,'2.사회적인구 행정구역별 집계'!$C$6:$M$73,2,FALSE)),0,(VLOOKUP($D407,'2.사회적인구 행정구역별 집계'!$C$6:$M$73,11,FALSE)-VLOOKUP($D407,'2.사회적인구 행정구역별 집계'!$C$6:$M$73,6,FALSE)))</f>
        <v>0</v>
      </c>
      <c r="T407" s="160">
        <f t="shared" si="58"/>
        <v>116</v>
      </c>
      <c r="U407" s="160">
        <f t="shared" si="59"/>
        <v>114</v>
      </c>
      <c r="V407" s="160">
        <f t="shared" si="60"/>
        <v>113</v>
      </c>
      <c r="W407" s="160">
        <f t="shared" si="61"/>
        <v>116</v>
      </c>
      <c r="X407" s="160">
        <f t="shared" si="62"/>
        <v>118</v>
      </c>
    </row>
    <row r="408" spans="1:24" ht="15.95" customHeight="1">
      <c r="A408" s="279"/>
      <c r="B408" s="277"/>
      <c r="C408" s="103" t="s">
        <v>1204</v>
      </c>
      <c r="D408" s="105" t="s">
        <v>307</v>
      </c>
      <c r="E408" s="160">
        <f>VLOOKUP($D408,'[7]급수계통별장래인구(출x)'!$C$5:$I$491,2,FALSE)</f>
        <v>326</v>
      </c>
      <c r="F408" s="160">
        <f>VLOOKUP($D408,'[7]급수계통별장래인구(출x)'!$C$5:$I$491,4,FALSE)</f>
        <v>330</v>
      </c>
      <c r="G408" s="160">
        <f>VLOOKUP($D408,'[7]급수계통별장래인구(출x)'!$C$5:$I$491,5,FALSE)</f>
        <v>337</v>
      </c>
      <c r="H408" s="160">
        <f>VLOOKUP($D408,'[7]급수계통별장래인구(출x)'!$C$5:$I$491,6,FALSE)</f>
        <v>344</v>
      </c>
      <c r="I408" s="160">
        <f>VLOOKUP($D408,'[7]급수계통별장래인구(출x)'!$C$5:$I$491,7,FALSE)</f>
        <v>350</v>
      </c>
      <c r="J408" s="114">
        <f>ROUND(O$5*'[7]급수계통별장래인구(출x)'!$E406,0)</f>
        <v>0</v>
      </c>
      <c r="K408" s="114">
        <f>ROUND(P$5*'[7]급수계통별장래인구(출x)'!$E406,0)</f>
        <v>8</v>
      </c>
      <c r="L408" s="114">
        <f>ROUND(Q$5*'[7]급수계통별장래인구(출x)'!$E406,0)</f>
        <v>19</v>
      </c>
      <c r="M408" s="114">
        <f>ROUND(R$5*'[7]급수계통별장래인구(출x)'!$E406,0)</f>
        <v>19</v>
      </c>
      <c r="N408" s="114">
        <f>ROUND(S$5*'[7]급수계통별장래인구(출x)'!$E406,0)</f>
        <v>19</v>
      </c>
      <c r="O408" s="114">
        <f>IF(ISERROR((VLOOKUP($D408,'2.사회적인구 행정구역별 집계'!$C$6:$M$73,7,FALSE)-VLOOKUP($D408,'2.사회적인구 행정구역별 집계'!$C$6:$M$73,2,FALSE))),0,(VLOOKUP($D408,'2.사회적인구 행정구역별 집계'!$C$6:$M$73,7,FALSE)-VLOOKUP($D408,'2.사회적인구 행정구역별 집계'!$C$6:$M$73,2,FALSE)))</f>
        <v>0</v>
      </c>
      <c r="P408" s="114">
        <f>IF(ISERROR(VLOOKUP($D408,'2.사회적인구 행정구역별 집계'!$C$6:$M$73,2,FALSE)),0,(VLOOKUP($D408,'2.사회적인구 행정구역별 집계'!$C$6:$M$73,8,FALSE)-VLOOKUP($D408,'2.사회적인구 행정구역별 집계'!$C$6:$M$73,3,FALSE)))</f>
        <v>0</v>
      </c>
      <c r="Q408" s="114">
        <f>IF(ISERROR(VLOOKUP($D408,'2.사회적인구 행정구역별 집계'!$C$6:$M$73,2,FALSE)),0,(VLOOKUP($D408,'2.사회적인구 행정구역별 집계'!$C$6:$M$73,9,FALSE)-VLOOKUP($D408,'2.사회적인구 행정구역별 집계'!$C$6:$M$73,4,FALSE)))</f>
        <v>0</v>
      </c>
      <c r="R408" s="114">
        <f>IF(ISERROR(VLOOKUP($D408,'2.사회적인구 행정구역별 집계'!$C$6:$M$73,2,FALSE)),0,(VLOOKUP($D408,'2.사회적인구 행정구역별 집계'!$C$6:$M$73,10,FALSE)-VLOOKUP($D408,'2.사회적인구 행정구역별 집계'!$C$6:$M$73,5,FALSE)))</f>
        <v>0</v>
      </c>
      <c r="S408" s="114">
        <f>IF(ISERROR(VLOOKUP($D408,'2.사회적인구 행정구역별 집계'!$C$6:$M$73,2,FALSE)),0,(VLOOKUP($D408,'2.사회적인구 행정구역별 집계'!$C$6:$M$73,11,FALSE)-VLOOKUP($D408,'2.사회적인구 행정구역별 집계'!$C$6:$M$73,6,FALSE)))</f>
        <v>0</v>
      </c>
      <c r="T408" s="160">
        <f t="shared" si="58"/>
        <v>326</v>
      </c>
      <c r="U408" s="160">
        <f t="shared" si="59"/>
        <v>322</v>
      </c>
      <c r="V408" s="160">
        <f t="shared" si="60"/>
        <v>318</v>
      </c>
      <c r="W408" s="160">
        <f t="shared" si="61"/>
        <v>325</v>
      </c>
      <c r="X408" s="160">
        <f t="shared" si="62"/>
        <v>331</v>
      </c>
    </row>
    <row r="409" spans="1:24" ht="15.95" customHeight="1">
      <c r="A409" s="279"/>
      <c r="B409" s="277"/>
      <c r="C409" s="103" t="s">
        <v>1204</v>
      </c>
      <c r="D409" s="105" t="s">
        <v>308</v>
      </c>
      <c r="E409" s="160">
        <f>VLOOKUP($D409,'[7]급수계통별장래인구(출x)'!$C$5:$I$491,2,FALSE)</f>
        <v>111</v>
      </c>
      <c r="F409" s="160">
        <f>VLOOKUP($D409,'[7]급수계통별장래인구(출x)'!$C$5:$I$491,4,FALSE)</f>
        <v>112</v>
      </c>
      <c r="G409" s="160">
        <f>VLOOKUP($D409,'[7]급수계통별장래인구(출x)'!$C$5:$I$491,5,FALSE)</f>
        <v>115</v>
      </c>
      <c r="H409" s="160">
        <f>VLOOKUP($D409,'[7]급수계통별장래인구(출x)'!$C$5:$I$491,6,FALSE)</f>
        <v>117</v>
      </c>
      <c r="I409" s="160">
        <f>VLOOKUP($D409,'[7]급수계통별장래인구(출x)'!$C$5:$I$491,7,FALSE)</f>
        <v>119</v>
      </c>
      <c r="J409" s="114">
        <f>ROUND(O$5*'[7]급수계통별장래인구(출x)'!$E407,0)</f>
        <v>0</v>
      </c>
      <c r="K409" s="114">
        <f>ROUND(P$5*'[7]급수계통별장래인구(출x)'!$E407,0)</f>
        <v>3</v>
      </c>
      <c r="L409" s="114">
        <f>ROUND(Q$5*'[7]급수계통별장래인구(출x)'!$E407,0)</f>
        <v>6</v>
      </c>
      <c r="M409" s="114">
        <f>ROUND(R$5*'[7]급수계통별장래인구(출x)'!$E407,0)</f>
        <v>6</v>
      </c>
      <c r="N409" s="114">
        <f>ROUND(S$5*'[7]급수계통별장래인구(출x)'!$E407,0)</f>
        <v>6</v>
      </c>
      <c r="O409" s="114">
        <f>IF(ISERROR((VLOOKUP($D409,'2.사회적인구 행정구역별 집계'!$C$6:$M$73,7,FALSE)-VLOOKUP($D409,'2.사회적인구 행정구역별 집계'!$C$6:$M$73,2,FALSE))),0,(VLOOKUP($D409,'2.사회적인구 행정구역별 집계'!$C$6:$M$73,7,FALSE)-VLOOKUP($D409,'2.사회적인구 행정구역별 집계'!$C$6:$M$73,2,FALSE)))</f>
        <v>0</v>
      </c>
      <c r="P409" s="114">
        <f>IF(ISERROR(VLOOKUP($D409,'2.사회적인구 행정구역별 집계'!$C$6:$M$73,2,FALSE)),0,(VLOOKUP($D409,'2.사회적인구 행정구역별 집계'!$C$6:$M$73,8,FALSE)-VLOOKUP($D409,'2.사회적인구 행정구역별 집계'!$C$6:$M$73,3,FALSE)))</f>
        <v>0</v>
      </c>
      <c r="Q409" s="114">
        <f>IF(ISERROR(VLOOKUP($D409,'2.사회적인구 행정구역별 집계'!$C$6:$M$73,2,FALSE)),0,(VLOOKUP($D409,'2.사회적인구 행정구역별 집계'!$C$6:$M$73,9,FALSE)-VLOOKUP($D409,'2.사회적인구 행정구역별 집계'!$C$6:$M$73,4,FALSE)))</f>
        <v>0</v>
      </c>
      <c r="R409" s="114">
        <f>IF(ISERROR(VLOOKUP($D409,'2.사회적인구 행정구역별 집계'!$C$6:$M$73,2,FALSE)),0,(VLOOKUP($D409,'2.사회적인구 행정구역별 집계'!$C$6:$M$73,10,FALSE)-VLOOKUP($D409,'2.사회적인구 행정구역별 집계'!$C$6:$M$73,5,FALSE)))</f>
        <v>0</v>
      </c>
      <c r="S409" s="114">
        <f>IF(ISERROR(VLOOKUP($D409,'2.사회적인구 행정구역별 집계'!$C$6:$M$73,2,FALSE)),0,(VLOOKUP($D409,'2.사회적인구 행정구역별 집계'!$C$6:$M$73,11,FALSE)-VLOOKUP($D409,'2.사회적인구 행정구역별 집계'!$C$6:$M$73,6,FALSE)))</f>
        <v>0</v>
      </c>
      <c r="T409" s="160">
        <f t="shared" si="58"/>
        <v>111</v>
      </c>
      <c r="U409" s="160">
        <f t="shared" si="59"/>
        <v>109</v>
      </c>
      <c r="V409" s="160">
        <f t="shared" si="60"/>
        <v>109</v>
      </c>
      <c r="W409" s="160">
        <f t="shared" si="61"/>
        <v>111</v>
      </c>
      <c r="X409" s="160">
        <f t="shared" si="62"/>
        <v>113</v>
      </c>
    </row>
    <row r="410" spans="1:24" ht="15.95" customHeight="1">
      <c r="A410" s="279"/>
      <c r="B410" s="277"/>
      <c r="C410" s="103" t="s">
        <v>1206</v>
      </c>
      <c r="D410" s="105" t="s">
        <v>309</v>
      </c>
      <c r="E410" s="160">
        <f>VLOOKUP($D410,'[7]급수계통별장래인구(출x)'!$C$5:$I$491,2,FALSE)</f>
        <v>190</v>
      </c>
      <c r="F410" s="160">
        <f>VLOOKUP($D410,'[7]급수계통별장래인구(출x)'!$C$5:$I$491,4,FALSE)</f>
        <v>192</v>
      </c>
      <c r="G410" s="160">
        <f>VLOOKUP($D410,'[7]급수계통별장래인구(출x)'!$C$5:$I$491,5,FALSE)</f>
        <v>196</v>
      </c>
      <c r="H410" s="160">
        <f>VLOOKUP($D410,'[7]급수계통별장래인구(출x)'!$C$5:$I$491,6,FALSE)</f>
        <v>201</v>
      </c>
      <c r="I410" s="160">
        <f>VLOOKUP($D410,'[7]급수계통별장래인구(출x)'!$C$5:$I$491,7,FALSE)</f>
        <v>204</v>
      </c>
      <c r="J410" s="114">
        <f>ROUND(O$5*'[7]급수계통별장래인구(출x)'!$E408,0)</f>
        <v>0</v>
      </c>
      <c r="K410" s="114">
        <f>ROUND(P$5*'[7]급수계통별장래인구(출x)'!$E408,0)</f>
        <v>5</v>
      </c>
      <c r="L410" s="114">
        <f>ROUND(Q$5*'[7]급수계통별장래인구(출x)'!$E408,0)</f>
        <v>11</v>
      </c>
      <c r="M410" s="114">
        <f>ROUND(R$5*'[7]급수계통별장래인구(출x)'!$E408,0)</f>
        <v>11</v>
      </c>
      <c r="N410" s="114">
        <f>ROUND(S$5*'[7]급수계통별장래인구(출x)'!$E408,0)</f>
        <v>11</v>
      </c>
      <c r="O410" s="114">
        <f>IF(ISERROR((VLOOKUP($D410,'2.사회적인구 행정구역별 집계'!$C$6:$M$73,7,FALSE)-VLOOKUP($D410,'2.사회적인구 행정구역별 집계'!$C$6:$M$73,2,FALSE))),0,(VLOOKUP($D410,'2.사회적인구 행정구역별 집계'!$C$6:$M$73,7,FALSE)-VLOOKUP($D410,'2.사회적인구 행정구역별 집계'!$C$6:$M$73,2,FALSE)))</f>
        <v>0</v>
      </c>
      <c r="P410" s="114">
        <f>IF(ISERROR(VLOOKUP($D410,'2.사회적인구 행정구역별 집계'!$C$6:$M$73,2,FALSE)),0,(VLOOKUP($D410,'2.사회적인구 행정구역별 집계'!$C$6:$M$73,8,FALSE)-VLOOKUP($D410,'2.사회적인구 행정구역별 집계'!$C$6:$M$73,3,FALSE)))</f>
        <v>0</v>
      </c>
      <c r="Q410" s="114">
        <f>IF(ISERROR(VLOOKUP($D410,'2.사회적인구 행정구역별 집계'!$C$6:$M$73,2,FALSE)),0,(VLOOKUP($D410,'2.사회적인구 행정구역별 집계'!$C$6:$M$73,9,FALSE)-VLOOKUP($D410,'2.사회적인구 행정구역별 집계'!$C$6:$M$73,4,FALSE)))</f>
        <v>0</v>
      </c>
      <c r="R410" s="114">
        <f>IF(ISERROR(VLOOKUP($D410,'2.사회적인구 행정구역별 집계'!$C$6:$M$73,2,FALSE)),0,(VLOOKUP($D410,'2.사회적인구 행정구역별 집계'!$C$6:$M$73,10,FALSE)-VLOOKUP($D410,'2.사회적인구 행정구역별 집계'!$C$6:$M$73,5,FALSE)))</f>
        <v>0</v>
      </c>
      <c r="S410" s="114">
        <f>IF(ISERROR(VLOOKUP($D410,'2.사회적인구 행정구역별 집계'!$C$6:$M$73,2,FALSE)),0,(VLOOKUP($D410,'2.사회적인구 행정구역별 집계'!$C$6:$M$73,11,FALSE)-VLOOKUP($D410,'2.사회적인구 행정구역별 집계'!$C$6:$M$73,6,FALSE)))</f>
        <v>0</v>
      </c>
      <c r="T410" s="160">
        <f t="shared" si="58"/>
        <v>190</v>
      </c>
      <c r="U410" s="160">
        <f t="shared" si="59"/>
        <v>187</v>
      </c>
      <c r="V410" s="160">
        <f t="shared" si="60"/>
        <v>185</v>
      </c>
      <c r="W410" s="160">
        <f t="shared" si="61"/>
        <v>190</v>
      </c>
      <c r="X410" s="160">
        <f t="shared" si="62"/>
        <v>193</v>
      </c>
    </row>
    <row r="411" spans="1:24" ht="15.95" customHeight="1">
      <c r="A411" s="279"/>
      <c r="B411" s="277"/>
      <c r="C411" s="103" t="s">
        <v>1206</v>
      </c>
      <c r="D411" s="105" t="s">
        <v>310</v>
      </c>
      <c r="E411" s="160">
        <f>VLOOKUP($D411,'[7]급수계통별장래인구(출x)'!$C$5:$I$491,2,FALSE)</f>
        <v>70</v>
      </c>
      <c r="F411" s="160">
        <f>VLOOKUP($D411,'[7]급수계통별장래인구(출x)'!$C$5:$I$491,4,FALSE)</f>
        <v>71</v>
      </c>
      <c r="G411" s="160">
        <f>VLOOKUP($D411,'[7]급수계통별장래인구(출x)'!$C$5:$I$491,5,FALSE)</f>
        <v>72</v>
      </c>
      <c r="H411" s="160">
        <f>VLOOKUP($D411,'[7]급수계통별장래인구(출x)'!$C$5:$I$491,6,FALSE)</f>
        <v>74</v>
      </c>
      <c r="I411" s="160">
        <f>VLOOKUP($D411,'[7]급수계통별장래인구(출x)'!$C$5:$I$491,7,FALSE)</f>
        <v>75</v>
      </c>
      <c r="J411" s="114">
        <f>ROUND(O$5*'[7]급수계통별장래인구(출x)'!$E409,0)</f>
        <v>0</v>
      </c>
      <c r="K411" s="114">
        <f>ROUND(P$5*'[7]급수계통별장래인구(출x)'!$E409,0)</f>
        <v>2</v>
      </c>
      <c r="L411" s="114">
        <f>ROUND(Q$5*'[7]급수계통별장래인구(출x)'!$E409,0)</f>
        <v>4</v>
      </c>
      <c r="M411" s="114">
        <f>ROUND(R$5*'[7]급수계통별장래인구(출x)'!$E409,0)</f>
        <v>4</v>
      </c>
      <c r="N411" s="114">
        <f>ROUND(S$5*'[7]급수계통별장래인구(출x)'!$E409,0)</f>
        <v>4</v>
      </c>
      <c r="O411" s="114">
        <f>IF(ISERROR((VLOOKUP($D411,'2.사회적인구 행정구역별 집계'!$C$6:$M$73,7,FALSE)-VLOOKUP($D411,'2.사회적인구 행정구역별 집계'!$C$6:$M$73,2,FALSE))),0,(VLOOKUP($D411,'2.사회적인구 행정구역별 집계'!$C$6:$M$73,7,FALSE)-VLOOKUP($D411,'2.사회적인구 행정구역별 집계'!$C$6:$M$73,2,FALSE)))</f>
        <v>0</v>
      </c>
      <c r="P411" s="114">
        <f>IF(ISERROR(VLOOKUP($D411,'2.사회적인구 행정구역별 집계'!$C$6:$M$73,2,FALSE)),0,(VLOOKUP($D411,'2.사회적인구 행정구역별 집계'!$C$6:$M$73,8,FALSE)-VLOOKUP($D411,'2.사회적인구 행정구역별 집계'!$C$6:$M$73,3,FALSE)))</f>
        <v>0</v>
      </c>
      <c r="Q411" s="114">
        <f>IF(ISERROR(VLOOKUP($D411,'2.사회적인구 행정구역별 집계'!$C$6:$M$73,2,FALSE)),0,(VLOOKUP($D411,'2.사회적인구 행정구역별 집계'!$C$6:$M$73,9,FALSE)-VLOOKUP($D411,'2.사회적인구 행정구역별 집계'!$C$6:$M$73,4,FALSE)))</f>
        <v>0</v>
      </c>
      <c r="R411" s="114">
        <f>IF(ISERROR(VLOOKUP($D411,'2.사회적인구 행정구역별 집계'!$C$6:$M$73,2,FALSE)),0,(VLOOKUP($D411,'2.사회적인구 행정구역별 집계'!$C$6:$M$73,10,FALSE)-VLOOKUP($D411,'2.사회적인구 행정구역별 집계'!$C$6:$M$73,5,FALSE)))</f>
        <v>0</v>
      </c>
      <c r="S411" s="114">
        <f>IF(ISERROR(VLOOKUP($D411,'2.사회적인구 행정구역별 집계'!$C$6:$M$73,2,FALSE)),0,(VLOOKUP($D411,'2.사회적인구 행정구역별 집계'!$C$6:$M$73,11,FALSE)-VLOOKUP($D411,'2.사회적인구 행정구역별 집계'!$C$6:$M$73,6,FALSE)))</f>
        <v>0</v>
      </c>
      <c r="T411" s="160">
        <f t="shared" si="58"/>
        <v>70</v>
      </c>
      <c r="U411" s="160">
        <f t="shared" si="59"/>
        <v>69</v>
      </c>
      <c r="V411" s="160">
        <f t="shared" si="60"/>
        <v>68</v>
      </c>
      <c r="W411" s="160">
        <f t="shared" si="61"/>
        <v>70</v>
      </c>
      <c r="X411" s="160">
        <f t="shared" si="62"/>
        <v>71</v>
      </c>
    </row>
    <row r="412" spans="1:24" ht="15.95" customHeight="1">
      <c r="A412" s="279"/>
      <c r="B412" s="277"/>
      <c r="C412" s="103" t="s">
        <v>1207</v>
      </c>
      <c r="D412" s="105" t="s">
        <v>311</v>
      </c>
      <c r="E412" s="160">
        <f>VLOOKUP($D412,'[7]급수계통별장래인구(출x)'!$C$5:$I$491,2,FALSE)</f>
        <v>75</v>
      </c>
      <c r="F412" s="160">
        <f>VLOOKUP($D412,'[7]급수계통별장래인구(출x)'!$C$5:$I$491,4,FALSE)</f>
        <v>76</v>
      </c>
      <c r="G412" s="160">
        <f>VLOOKUP($D412,'[7]급수계통별장래인구(출x)'!$C$5:$I$491,5,FALSE)</f>
        <v>77</v>
      </c>
      <c r="H412" s="160">
        <f>VLOOKUP($D412,'[7]급수계통별장래인구(출x)'!$C$5:$I$491,6,FALSE)</f>
        <v>79</v>
      </c>
      <c r="I412" s="160">
        <f>VLOOKUP($D412,'[7]급수계통별장래인구(출x)'!$C$5:$I$491,7,FALSE)</f>
        <v>81</v>
      </c>
      <c r="J412" s="114">
        <f>ROUND(O$5*'[7]급수계통별장래인구(출x)'!$E410,0)</f>
        <v>0</v>
      </c>
      <c r="K412" s="114">
        <f>ROUND(P$5*'[7]급수계통별장래인구(출x)'!$E410,0)</f>
        <v>2</v>
      </c>
      <c r="L412" s="114">
        <f>ROUND(Q$5*'[7]급수계통별장래인구(출x)'!$E410,0)</f>
        <v>4</v>
      </c>
      <c r="M412" s="114">
        <f>ROUND(R$5*'[7]급수계통별장래인구(출x)'!$E410,0)</f>
        <v>4</v>
      </c>
      <c r="N412" s="114">
        <f>ROUND(S$5*'[7]급수계통별장래인구(출x)'!$E410,0)</f>
        <v>4</v>
      </c>
      <c r="O412" s="114">
        <f>IF(ISERROR((VLOOKUP($D412,'2.사회적인구 행정구역별 집계'!$C$6:$M$73,7,FALSE)-VLOOKUP($D412,'2.사회적인구 행정구역별 집계'!$C$6:$M$73,2,FALSE))),0,(VLOOKUP($D412,'2.사회적인구 행정구역별 집계'!$C$6:$M$73,7,FALSE)-VLOOKUP($D412,'2.사회적인구 행정구역별 집계'!$C$6:$M$73,2,FALSE)))</f>
        <v>0</v>
      </c>
      <c r="P412" s="114">
        <f>IF(ISERROR(VLOOKUP($D412,'2.사회적인구 행정구역별 집계'!$C$6:$M$73,2,FALSE)),0,(VLOOKUP($D412,'2.사회적인구 행정구역별 집계'!$C$6:$M$73,8,FALSE)-VLOOKUP($D412,'2.사회적인구 행정구역별 집계'!$C$6:$M$73,3,FALSE)))</f>
        <v>0</v>
      </c>
      <c r="Q412" s="114">
        <f>IF(ISERROR(VLOOKUP($D412,'2.사회적인구 행정구역별 집계'!$C$6:$M$73,2,FALSE)),0,(VLOOKUP($D412,'2.사회적인구 행정구역별 집계'!$C$6:$M$73,9,FALSE)-VLOOKUP($D412,'2.사회적인구 행정구역별 집계'!$C$6:$M$73,4,FALSE)))</f>
        <v>0</v>
      </c>
      <c r="R412" s="114">
        <f>IF(ISERROR(VLOOKUP($D412,'2.사회적인구 행정구역별 집계'!$C$6:$M$73,2,FALSE)),0,(VLOOKUP($D412,'2.사회적인구 행정구역별 집계'!$C$6:$M$73,10,FALSE)-VLOOKUP($D412,'2.사회적인구 행정구역별 집계'!$C$6:$M$73,5,FALSE)))</f>
        <v>0</v>
      </c>
      <c r="S412" s="114">
        <f>IF(ISERROR(VLOOKUP($D412,'2.사회적인구 행정구역별 집계'!$C$6:$M$73,2,FALSE)),0,(VLOOKUP($D412,'2.사회적인구 행정구역별 집계'!$C$6:$M$73,11,FALSE)-VLOOKUP($D412,'2.사회적인구 행정구역별 집계'!$C$6:$M$73,6,FALSE)))</f>
        <v>0</v>
      </c>
      <c r="T412" s="160">
        <f t="shared" si="58"/>
        <v>75</v>
      </c>
      <c r="U412" s="160">
        <f t="shared" si="59"/>
        <v>74</v>
      </c>
      <c r="V412" s="160">
        <f t="shared" si="60"/>
        <v>73</v>
      </c>
      <c r="W412" s="160">
        <f t="shared" si="61"/>
        <v>75</v>
      </c>
      <c r="X412" s="160">
        <f t="shared" si="62"/>
        <v>77</v>
      </c>
    </row>
    <row r="413" spans="1:24" ht="15.95" customHeight="1">
      <c r="A413" s="279"/>
      <c r="B413" s="277"/>
      <c r="C413" s="103" t="s">
        <v>1207</v>
      </c>
      <c r="D413" s="105" t="s">
        <v>312</v>
      </c>
      <c r="E413" s="160">
        <f>VLOOKUP($D413,'[7]급수계통별장래인구(출x)'!$C$5:$I$491,2,FALSE)</f>
        <v>361</v>
      </c>
      <c r="F413" s="160">
        <f>VLOOKUP($D413,'[7]급수계통별장래인구(출x)'!$C$5:$I$491,4,FALSE)</f>
        <v>365</v>
      </c>
      <c r="G413" s="160">
        <f>VLOOKUP($D413,'[7]급수계통별장래인구(출x)'!$C$5:$I$491,5,FALSE)</f>
        <v>373</v>
      </c>
      <c r="H413" s="160">
        <f>VLOOKUP($D413,'[7]급수계통별장래인구(출x)'!$C$5:$I$491,6,FALSE)</f>
        <v>381</v>
      </c>
      <c r="I413" s="160">
        <f>VLOOKUP($D413,'[7]급수계통별장래인구(출x)'!$C$5:$I$491,7,FALSE)</f>
        <v>388</v>
      </c>
      <c r="J413" s="114">
        <f>ROUND(O$5*'[7]급수계통별장래인구(출x)'!$E411,0)</f>
        <v>0</v>
      </c>
      <c r="K413" s="114">
        <f>ROUND(P$5*'[7]급수계통별장래인구(출x)'!$E411,0)</f>
        <v>9</v>
      </c>
      <c r="L413" s="114">
        <f>ROUND(Q$5*'[7]급수계통별장래인구(출x)'!$E411,0)</f>
        <v>21</v>
      </c>
      <c r="M413" s="114">
        <f>ROUND(R$5*'[7]급수계통별장래인구(출x)'!$E411,0)</f>
        <v>21</v>
      </c>
      <c r="N413" s="114">
        <f>ROUND(S$5*'[7]급수계통별장래인구(출x)'!$E411,0)</f>
        <v>21</v>
      </c>
      <c r="O413" s="114">
        <f>IF(ISERROR((VLOOKUP($D413,'2.사회적인구 행정구역별 집계'!$C$6:$M$73,7,FALSE)-VLOOKUP($D413,'2.사회적인구 행정구역별 집계'!$C$6:$M$73,2,FALSE))),0,(VLOOKUP($D413,'2.사회적인구 행정구역별 집계'!$C$6:$M$73,7,FALSE)-VLOOKUP($D413,'2.사회적인구 행정구역별 집계'!$C$6:$M$73,2,FALSE)))</f>
        <v>0</v>
      </c>
      <c r="P413" s="114">
        <f>IF(ISERROR(VLOOKUP($D413,'2.사회적인구 행정구역별 집계'!$C$6:$M$73,2,FALSE)),0,(VLOOKUP($D413,'2.사회적인구 행정구역별 집계'!$C$6:$M$73,8,FALSE)-VLOOKUP($D413,'2.사회적인구 행정구역별 집계'!$C$6:$M$73,3,FALSE)))</f>
        <v>0</v>
      </c>
      <c r="Q413" s="114">
        <f>IF(ISERROR(VLOOKUP($D413,'2.사회적인구 행정구역별 집계'!$C$6:$M$73,2,FALSE)),0,(VLOOKUP($D413,'2.사회적인구 행정구역별 집계'!$C$6:$M$73,9,FALSE)-VLOOKUP($D413,'2.사회적인구 행정구역별 집계'!$C$6:$M$73,4,FALSE)))</f>
        <v>0</v>
      </c>
      <c r="R413" s="114">
        <f>IF(ISERROR(VLOOKUP($D413,'2.사회적인구 행정구역별 집계'!$C$6:$M$73,2,FALSE)),0,(VLOOKUP($D413,'2.사회적인구 행정구역별 집계'!$C$6:$M$73,10,FALSE)-VLOOKUP($D413,'2.사회적인구 행정구역별 집계'!$C$6:$M$73,5,FALSE)))</f>
        <v>0</v>
      </c>
      <c r="S413" s="114">
        <f>IF(ISERROR(VLOOKUP($D413,'2.사회적인구 행정구역별 집계'!$C$6:$M$73,2,FALSE)),0,(VLOOKUP($D413,'2.사회적인구 행정구역별 집계'!$C$6:$M$73,11,FALSE)-VLOOKUP($D413,'2.사회적인구 행정구역별 집계'!$C$6:$M$73,6,FALSE)))</f>
        <v>0</v>
      </c>
      <c r="T413" s="160">
        <f t="shared" si="58"/>
        <v>361</v>
      </c>
      <c r="U413" s="160">
        <f t="shared" si="59"/>
        <v>356</v>
      </c>
      <c r="V413" s="160">
        <f t="shared" si="60"/>
        <v>352</v>
      </c>
      <c r="W413" s="160">
        <f t="shared" si="61"/>
        <v>360</v>
      </c>
      <c r="X413" s="160">
        <f t="shared" si="62"/>
        <v>367</v>
      </c>
    </row>
    <row r="414" spans="1:24" ht="15.95" customHeight="1">
      <c r="A414" s="279"/>
      <c r="B414" s="277"/>
      <c r="C414" s="103" t="s">
        <v>1207</v>
      </c>
      <c r="D414" s="105" t="s">
        <v>313</v>
      </c>
      <c r="E414" s="160">
        <f>VLOOKUP($D414,'[7]급수계통별장래인구(출x)'!$C$5:$I$491,2,FALSE)</f>
        <v>157</v>
      </c>
      <c r="F414" s="160">
        <f>VLOOKUP($D414,'[7]급수계통별장래인구(출x)'!$C$5:$I$491,4,FALSE)</f>
        <v>159</v>
      </c>
      <c r="G414" s="160">
        <f>VLOOKUP($D414,'[7]급수계통별장래인구(출x)'!$C$5:$I$491,5,FALSE)</f>
        <v>162</v>
      </c>
      <c r="H414" s="160">
        <f>VLOOKUP($D414,'[7]급수계통별장래인구(출x)'!$C$5:$I$491,6,FALSE)</f>
        <v>166</v>
      </c>
      <c r="I414" s="160">
        <f>VLOOKUP($D414,'[7]급수계통별장래인구(출x)'!$C$5:$I$491,7,FALSE)</f>
        <v>169</v>
      </c>
      <c r="J414" s="114">
        <f>ROUND(O$5*'[7]급수계통별장래인구(출x)'!$E412,0)</f>
        <v>0</v>
      </c>
      <c r="K414" s="114">
        <f>ROUND(P$5*'[7]급수계통별장래인구(출x)'!$E412,0)</f>
        <v>4</v>
      </c>
      <c r="L414" s="114">
        <f>ROUND(Q$5*'[7]급수계통별장래인구(출x)'!$E412,0)</f>
        <v>9</v>
      </c>
      <c r="M414" s="114">
        <f>ROUND(R$5*'[7]급수계통별장래인구(출x)'!$E412,0)</f>
        <v>9</v>
      </c>
      <c r="N414" s="114">
        <f>ROUND(S$5*'[7]급수계통별장래인구(출x)'!$E412,0)</f>
        <v>9</v>
      </c>
      <c r="O414" s="114">
        <f>IF(ISERROR((VLOOKUP($D414,'2.사회적인구 행정구역별 집계'!$C$6:$M$73,7,FALSE)-VLOOKUP($D414,'2.사회적인구 행정구역별 집계'!$C$6:$M$73,2,FALSE))),0,(VLOOKUP($D414,'2.사회적인구 행정구역별 집계'!$C$6:$M$73,7,FALSE)-VLOOKUP($D414,'2.사회적인구 행정구역별 집계'!$C$6:$M$73,2,FALSE)))</f>
        <v>0</v>
      </c>
      <c r="P414" s="114">
        <f>IF(ISERROR(VLOOKUP($D414,'2.사회적인구 행정구역별 집계'!$C$6:$M$73,2,FALSE)),0,(VLOOKUP($D414,'2.사회적인구 행정구역별 집계'!$C$6:$M$73,8,FALSE)-VLOOKUP($D414,'2.사회적인구 행정구역별 집계'!$C$6:$M$73,3,FALSE)))</f>
        <v>0</v>
      </c>
      <c r="Q414" s="114">
        <f>IF(ISERROR(VLOOKUP($D414,'2.사회적인구 행정구역별 집계'!$C$6:$M$73,2,FALSE)),0,(VLOOKUP($D414,'2.사회적인구 행정구역별 집계'!$C$6:$M$73,9,FALSE)-VLOOKUP($D414,'2.사회적인구 행정구역별 집계'!$C$6:$M$73,4,FALSE)))</f>
        <v>0</v>
      </c>
      <c r="R414" s="114">
        <f>IF(ISERROR(VLOOKUP($D414,'2.사회적인구 행정구역별 집계'!$C$6:$M$73,2,FALSE)),0,(VLOOKUP($D414,'2.사회적인구 행정구역별 집계'!$C$6:$M$73,10,FALSE)-VLOOKUP($D414,'2.사회적인구 행정구역별 집계'!$C$6:$M$73,5,FALSE)))</f>
        <v>0</v>
      </c>
      <c r="S414" s="114">
        <f>IF(ISERROR(VLOOKUP($D414,'2.사회적인구 행정구역별 집계'!$C$6:$M$73,2,FALSE)),0,(VLOOKUP($D414,'2.사회적인구 행정구역별 집계'!$C$6:$M$73,11,FALSE)-VLOOKUP($D414,'2.사회적인구 행정구역별 집계'!$C$6:$M$73,6,FALSE)))</f>
        <v>0</v>
      </c>
      <c r="T414" s="160">
        <f t="shared" si="58"/>
        <v>157</v>
      </c>
      <c r="U414" s="160">
        <f t="shared" si="59"/>
        <v>155</v>
      </c>
      <c r="V414" s="160">
        <f t="shared" si="60"/>
        <v>153</v>
      </c>
      <c r="W414" s="160">
        <f t="shared" si="61"/>
        <v>157</v>
      </c>
      <c r="X414" s="160">
        <f t="shared" si="62"/>
        <v>160</v>
      </c>
    </row>
    <row r="415" spans="1:24" ht="15.95" customHeight="1">
      <c r="A415" s="279"/>
      <c r="B415" s="277"/>
      <c r="C415" s="103" t="s">
        <v>1205</v>
      </c>
      <c r="D415" s="105" t="s">
        <v>314</v>
      </c>
      <c r="E415" s="160">
        <f>VLOOKUP($D415,'[7]급수계통별장래인구(출x)'!$C$5:$I$491,2,FALSE)</f>
        <v>210</v>
      </c>
      <c r="F415" s="160">
        <f>VLOOKUP($D415,'[7]급수계통별장래인구(출x)'!$C$5:$I$491,4,FALSE)</f>
        <v>212</v>
      </c>
      <c r="G415" s="160">
        <f>VLOOKUP($D415,'[7]급수계통별장래인구(출x)'!$C$5:$I$491,5,FALSE)</f>
        <v>217</v>
      </c>
      <c r="H415" s="160">
        <f>VLOOKUP($D415,'[7]급수계통별장래인구(출x)'!$C$5:$I$491,6,FALSE)</f>
        <v>222</v>
      </c>
      <c r="I415" s="160">
        <f>VLOOKUP($D415,'[7]급수계통별장래인구(출x)'!$C$5:$I$491,7,FALSE)</f>
        <v>226</v>
      </c>
      <c r="J415" s="114">
        <f>ROUND(O$5*'[7]급수계통별장래인구(출x)'!$E413,0)</f>
        <v>0</v>
      </c>
      <c r="K415" s="114">
        <f>ROUND(P$5*'[7]급수계통별장래인구(출x)'!$E413,0)</f>
        <v>5</v>
      </c>
      <c r="L415" s="114">
        <f>ROUND(Q$5*'[7]급수계통별장래인구(출x)'!$E413,0)</f>
        <v>12</v>
      </c>
      <c r="M415" s="114">
        <f>ROUND(R$5*'[7]급수계통별장래인구(출x)'!$E413,0)</f>
        <v>12</v>
      </c>
      <c r="N415" s="114">
        <f>ROUND(S$5*'[7]급수계통별장래인구(출x)'!$E413,0)</f>
        <v>12</v>
      </c>
      <c r="O415" s="114">
        <f>IF(ISERROR((VLOOKUP($D415,'2.사회적인구 행정구역별 집계'!$C$6:$M$73,7,FALSE)-VLOOKUP($D415,'2.사회적인구 행정구역별 집계'!$C$6:$M$73,2,FALSE))),0,(VLOOKUP($D415,'2.사회적인구 행정구역별 집계'!$C$6:$M$73,7,FALSE)-VLOOKUP($D415,'2.사회적인구 행정구역별 집계'!$C$6:$M$73,2,FALSE)))</f>
        <v>0</v>
      </c>
      <c r="P415" s="114">
        <f>IF(ISERROR(VLOOKUP($D415,'2.사회적인구 행정구역별 집계'!$C$6:$M$73,2,FALSE)),0,(VLOOKUP($D415,'2.사회적인구 행정구역별 집계'!$C$6:$M$73,8,FALSE)-VLOOKUP($D415,'2.사회적인구 행정구역별 집계'!$C$6:$M$73,3,FALSE)))</f>
        <v>0</v>
      </c>
      <c r="Q415" s="114">
        <f>IF(ISERROR(VLOOKUP($D415,'2.사회적인구 행정구역별 집계'!$C$6:$M$73,2,FALSE)),0,(VLOOKUP($D415,'2.사회적인구 행정구역별 집계'!$C$6:$M$73,9,FALSE)-VLOOKUP($D415,'2.사회적인구 행정구역별 집계'!$C$6:$M$73,4,FALSE)))</f>
        <v>0</v>
      </c>
      <c r="R415" s="114">
        <f>IF(ISERROR(VLOOKUP($D415,'2.사회적인구 행정구역별 집계'!$C$6:$M$73,2,FALSE)),0,(VLOOKUP($D415,'2.사회적인구 행정구역별 집계'!$C$6:$M$73,10,FALSE)-VLOOKUP($D415,'2.사회적인구 행정구역별 집계'!$C$6:$M$73,5,FALSE)))</f>
        <v>0</v>
      </c>
      <c r="S415" s="114">
        <f>IF(ISERROR(VLOOKUP($D415,'2.사회적인구 행정구역별 집계'!$C$6:$M$73,2,FALSE)),0,(VLOOKUP($D415,'2.사회적인구 행정구역별 집계'!$C$6:$M$73,11,FALSE)-VLOOKUP($D415,'2.사회적인구 행정구역별 집계'!$C$6:$M$73,6,FALSE)))</f>
        <v>0</v>
      </c>
      <c r="T415" s="160">
        <f t="shared" si="58"/>
        <v>210</v>
      </c>
      <c r="U415" s="160">
        <f t="shared" si="59"/>
        <v>207</v>
      </c>
      <c r="V415" s="160">
        <f t="shared" si="60"/>
        <v>205</v>
      </c>
      <c r="W415" s="160">
        <f t="shared" si="61"/>
        <v>210</v>
      </c>
      <c r="X415" s="160">
        <f t="shared" si="62"/>
        <v>214</v>
      </c>
    </row>
    <row r="416" spans="1:24" ht="15.95" customHeight="1">
      <c r="A416" s="279"/>
      <c r="B416" s="277"/>
      <c r="C416" s="103" t="s">
        <v>1205</v>
      </c>
      <c r="D416" s="105" t="s">
        <v>315</v>
      </c>
      <c r="E416" s="160">
        <f>VLOOKUP($D416,'[7]급수계통별장래인구(출x)'!$C$5:$I$491,2,FALSE)</f>
        <v>167</v>
      </c>
      <c r="F416" s="160">
        <f>VLOOKUP($D416,'[7]급수계통별장래인구(출x)'!$C$5:$I$491,4,FALSE)</f>
        <v>169</v>
      </c>
      <c r="G416" s="160">
        <f>VLOOKUP($D416,'[7]급수계통별장래인구(출x)'!$C$5:$I$491,5,FALSE)</f>
        <v>172</v>
      </c>
      <c r="H416" s="160">
        <f>VLOOKUP($D416,'[7]급수계통별장래인구(출x)'!$C$5:$I$491,6,FALSE)</f>
        <v>176</v>
      </c>
      <c r="I416" s="160">
        <f>VLOOKUP($D416,'[7]급수계통별장래인구(출x)'!$C$5:$I$491,7,FALSE)</f>
        <v>179</v>
      </c>
      <c r="J416" s="114">
        <f>ROUND(O$5*'[7]급수계통별장래인구(출x)'!$E414,0)</f>
        <v>0</v>
      </c>
      <c r="K416" s="114">
        <f>ROUND(P$5*'[7]급수계통별장래인구(출x)'!$E414,0)</f>
        <v>4</v>
      </c>
      <c r="L416" s="114">
        <f>ROUND(Q$5*'[7]급수계통별장래인구(출x)'!$E414,0)</f>
        <v>10</v>
      </c>
      <c r="M416" s="114">
        <f>ROUND(R$5*'[7]급수계통별장래인구(출x)'!$E414,0)</f>
        <v>10</v>
      </c>
      <c r="N416" s="114">
        <f>ROUND(S$5*'[7]급수계통별장래인구(출x)'!$E414,0)</f>
        <v>10</v>
      </c>
      <c r="O416" s="114">
        <f>IF(ISERROR((VLOOKUP($D416,'2.사회적인구 행정구역별 집계'!$C$6:$M$73,7,FALSE)-VLOOKUP($D416,'2.사회적인구 행정구역별 집계'!$C$6:$M$73,2,FALSE))),0,(VLOOKUP($D416,'2.사회적인구 행정구역별 집계'!$C$6:$M$73,7,FALSE)-VLOOKUP($D416,'2.사회적인구 행정구역별 집계'!$C$6:$M$73,2,FALSE)))</f>
        <v>0</v>
      </c>
      <c r="P416" s="114">
        <f>IF(ISERROR(VLOOKUP($D416,'2.사회적인구 행정구역별 집계'!$C$6:$M$73,2,FALSE)),0,(VLOOKUP($D416,'2.사회적인구 행정구역별 집계'!$C$6:$M$73,8,FALSE)-VLOOKUP($D416,'2.사회적인구 행정구역별 집계'!$C$6:$M$73,3,FALSE)))</f>
        <v>0</v>
      </c>
      <c r="Q416" s="114">
        <f>IF(ISERROR(VLOOKUP($D416,'2.사회적인구 행정구역별 집계'!$C$6:$M$73,2,FALSE)),0,(VLOOKUP($D416,'2.사회적인구 행정구역별 집계'!$C$6:$M$73,9,FALSE)-VLOOKUP($D416,'2.사회적인구 행정구역별 집계'!$C$6:$M$73,4,FALSE)))</f>
        <v>0</v>
      </c>
      <c r="R416" s="114">
        <f>IF(ISERROR(VLOOKUP($D416,'2.사회적인구 행정구역별 집계'!$C$6:$M$73,2,FALSE)),0,(VLOOKUP($D416,'2.사회적인구 행정구역별 집계'!$C$6:$M$73,10,FALSE)-VLOOKUP($D416,'2.사회적인구 행정구역별 집계'!$C$6:$M$73,5,FALSE)))</f>
        <v>0</v>
      </c>
      <c r="S416" s="114">
        <f>IF(ISERROR(VLOOKUP($D416,'2.사회적인구 행정구역별 집계'!$C$6:$M$73,2,FALSE)),0,(VLOOKUP($D416,'2.사회적인구 행정구역별 집계'!$C$6:$M$73,11,FALSE)-VLOOKUP($D416,'2.사회적인구 행정구역별 집계'!$C$6:$M$73,6,FALSE)))</f>
        <v>0</v>
      </c>
      <c r="T416" s="160">
        <f t="shared" si="58"/>
        <v>167</v>
      </c>
      <c r="U416" s="160">
        <f t="shared" si="59"/>
        <v>165</v>
      </c>
      <c r="V416" s="160">
        <f t="shared" si="60"/>
        <v>162</v>
      </c>
      <c r="W416" s="160">
        <f t="shared" si="61"/>
        <v>166</v>
      </c>
      <c r="X416" s="160">
        <f t="shared" si="62"/>
        <v>169</v>
      </c>
    </row>
    <row r="417" spans="1:24" ht="15.95" customHeight="1">
      <c r="A417" s="279"/>
      <c r="B417" s="277"/>
      <c r="C417" s="103" t="s">
        <v>1205</v>
      </c>
      <c r="D417" s="105" t="s">
        <v>316</v>
      </c>
      <c r="E417" s="160">
        <f>VLOOKUP($D417,'[7]급수계통별장래인구(출x)'!$C$5:$I$491,2,FALSE)</f>
        <v>97</v>
      </c>
      <c r="F417" s="160">
        <f>VLOOKUP($D417,'[7]급수계통별장래인구(출x)'!$C$5:$I$491,4,FALSE)</f>
        <v>98</v>
      </c>
      <c r="G417" s="160">
        <f>VLOOKUP($D417,'[7]급수계통별장래인구(출x)'!$C$5:$I$491,5,FALSE)</f>
        <v>100</v>
      </c>
      <c r="H417" s="160">
        <f>VLOOKUP($D417,'[7]급수계통별장래인구(출x)'!$C$5:$I$491,6,FALSE)</f>
        <v>102</v>
      </c>
      <c r="I417" s="160">
        <f>VLOOKUP($D417,'[7]급수계통별장래인구(출x)'!$C$5:$I$491,7,FALSE)</f>
        <v>104</v>
      </c>
      <c r="J417" s="114">
        <f>ROUND(O$5*'[7]급수계통별장래인구(출x)'!$E415,0)</f>
        <v>0</v>
      </c>
      <c r="K417" s="114">
        <f>ROUND(P$5*'[7]급수계통별장래인구(출x)'!$E415,0)</f>
        <v>2</v>
      </c>
      <c r="L417" s="114">
        <f>ROUND(Q$5*'[7]급수계통별장래인구(출x)'!$E415,0)</f>
        <v>6</v>
      </c>
      <c r="M417" s="114">
        <f>ROUND(R$5*'[7]급수계통별장래인구(출x)'!$E415,0)</f>
        <v>6</v>
      </c>
      <c r="N417" s="114">
        <f>ROUND(S$5*'[7]급수계통별장래인구(출x)'!$E415,0)</f>
        <v>6</v>
      </c>
      <c r="O417" s="114">
        <f>IF(ISERROR((VLOOKUP($D417,'2.사회적인구 행정구역별 집계'!$C$6:$M$73,7,FALSE)-VLOOKUP($D417,'2.사회적인구 행정구역별 집계'!$C$6:$M$73,2,FALSE))),0,(VLOOKUP($D417,'2.사회적인구 행정구역별 집계'!$C$6:$M$73,7,FALSE)-VLOOKUP($D417,'2.사회적인구 행정구역별 집계'!$C$6:$M$73,2,FALSE)))</f>
        <v>0</v>
      </c>
      <c r="P417" s="114">
        <f>IF(ISERROR(VLOOKUP($D417,'2.사회적인구 행정구역별 집계'!$C$6:$M$73,2,FALSE)),0,(VLOOKUP($D417,'2.사회적인구 행정구역별 집계'!$C$6:$M$73,8,FALSE)-VLOOKUP($D417,'2.사회적인구 행정구역별 집계'!$C$6:$M$73,3,FALSE)))</f>
        <v>0</v>
      </c>
      <c r="Q417" s="114">
        <f>IF(ISERROR(VLOOKUP($D417,'2.사회적인구 행정구역별 집계'!$C$6:$M$73,2,FALSE)),0,(VLOOKUP($D417,'2.사회적인구 행정구역별 집계'!$C$6:$M$73,9,FALSE)-VLOOKUP($D417,'2.사회적인구 행정구역별 집계'!$C$6:$M$73,4,FALSE)))</f>
        <v>0</v>
      </c>
      <c r="R417" s="114">
        <f>IF(ISERROR(VLOOKUP($D417,'2.사회적인구 행정구역별 집계'!$C$6:$M$73,2,FALSE)),0,(VLOOKUP($D417,'2.사회적인구 행정구역별 집계'!$C$6:$M$73,10,FALSE)-VLOOKUP($D417,'2.사회적인구 행정구역별 집계'!$C$6:$M$73,5,FALSE)))</f>
        <v>0</v>
      </c>
      <c r="S417" s="114">
        <f>IF(ISERROR(VLOOKUP($D417,'2.사회적인구 행정구역별 집계'!$C$6:$M$73,2,FALSE)),0,(VLOOKUP($D417,'2.사회적인구 행정구역별 집계'!$C$6:$M$73,11,FALSE)-VLOOKUP($D417,'2.사회적인구 행정구역별 집계'!$C$6:$M$73,6,FALSE)))</f>
        <v>0</v>
      </c>
      <c r="T417" s="160">
        <f t="shared" si="58"/>
        <v>97</v>
      </c>
      <c r="U417" s="160">
        <f t="shared" si="59"/>
        <v>96</v>
      </c>
      <c r="V417" s="160">
        <f t="shared" si="60"/>
        <v>94</v>
      </c>
      <c r="W417" s="160">
        <f t="shared" si="61"/>
        <v>96</v>
      </c>
      <c r="X417" s="160">
        <f t="shared" si="62"/>
        <v>98</v>
      </c>
    </row>
    <row r="418" spans="1:24" ht="15.95" customHeight="1">
      <c r="A418" s="279"/>
      <c r="B418" s="277"/>
      <c r="C418" s="103" t="s">
        <v>1208</v>
      </c>
      <c r="D418" s="105" t="s">
        <v>317</v>
      </c>
      <c r="E418" s="160">
        <f>VLOOKUP($D418,'[7]급수계통별장래인구(출x)'!$C$5:$I$491,2,FALSE)</f>
        <v>361</v>
      </c>
      <c r="F418" s="160">
        <f>VLOOKUP($D418,'[7]급수계통별장래인구(출x)'!$C$5:$I$491,4,FALSE)</f>
        <v>365</v>
      </c>
      <c r="G418" s="160">
        <f>VLOOKUP($D418,'[7]급수계통별장래인구(출x)'!$C$5:$I$491,5,FALSE)</f>
        <v>373</v>
      </c>
      <c r="H418" s="160">
        <f>VLOOKUP($D418,'[7]급수계통별장래인구(출x)'!$C$5:$I$491,6,FALSE)</f>
        <v>381</v>
      </c>
      <c r="I418" s="160">
        <f>VLOOKUP($D418,'[7]급수계통별장래인구(출x)'!$C$5:$I$491,7,FALSE)</f>
        <v>388</v>
      </c>
      <c r="J418" s="114">
        <f>ROUND(O$5*'[7]급수계통별장래인구(출x)'!$E416,0)</f>
        <v>0</v>
      </c>
      <c r="K418" s="114">
        <f>ROUND(P$5*'[7]급수계통별장래인구(출x)'!$E416,0)</f>
        <v>9</v>
      </c>
      <c r="L418" s="114">
        <f>ROUND(Q$5*'[7]급수계통별장래인구(출x)'!$E416,0)</f>
        <v>21</v>
      </c>
      <c r="M418" s="114">
        <f>ROUND(R$5*'[7]급수계통별장래인구(출x)'!$E416,0)</f>
        <v>21</v>
      </c>
      <c r="N418" s="114">
        <f>ROUND(S$5*'[7]급수계통별장래인구(출x)'!$E416,0)</f>
        <v>21</v>
      </c>
      <c r="O418" s="114">
        <f>IF(ISERROR((VLOOKUP($D418,'2.사회적인구 행정구역별 집계'!$C$6:$M$73,7,FALSE)-VLOOKUP($D418,'2.사회적인구 행정구역별 집계'!$C$6:$M$73,2,FALSE))),0,(VLOOKUP($D418,'2.사회적인구 행정구역별 집계'!$C$6:$M$73,7,FALSE)-VLOOKUP($D418,'2.사회적인구 행정구역별 집계'!$C$6:$M$73,2,FALSE)))</f>
        <v>0</v>
      </c>
      <c r="P418" s="114">
        <f>IF(ISERROR(VLOOKUP($D418,'2.사회적인구 행정구역별 집계'!$C$6:$M$73,2,FALSE)),0,(VLOOKUP($D418,'2.사회적인구 행정구역별 집계'!$C$6:$M$73,8,FALSE)-VLOOKUP($D418,'2.사회적인구 행정구역별 집계'!$C$6:$M$73,3,FALSE)))</f>
        <v>0</v>
      </c>
      <c r="Q418" s="114">
        <f>IF(ISERROR(VLOOKUP($D418,'2.사회적인구 행정구역별 집계'!$C$6:$M$73,2,FALSE)),0,(VLOOKUP($D418,'2.사회적인구 행정구역별 집계'!$C$6:$M$73,9,FALSE)-VLOOKUP($D418,'2.사회적인구 행정구역별 집계'!$C$6:$M$73,4,FALSE)))</f>
        <v>0</v>
      </c>
      <c r="R418" s="114">
        <f>IF(ISERROR(VLOOKUP($D418,'2.사회적인구 행정구역별 집계'!$C$6:$M$73,2,FALSE)),0,(VLOOKUP($D418,'2.사회적인구 행정구역별 집계'!$C$6:$M$73,10,FALSE)-VLOOKUP($D418,'2.사회적인구 행정구역별 집계'!$C$6:$M$73,5,FALSE)))</f>
        <v>0</v>
      </c>
      <c r="S418" s="114">
        <f>IF(ISERROR(VLOOKUP($D418,'2.사회적인구 행정구역별 집계'!$C$6:$M$73,2,FALSE)),0,(VLOOKUP($D418,'2.사회적인구 행정구역별 집계'!$C$6:$M$73,11,FALSE)-VLOOKUP($D418,'2.사회적인구 행정구역별 집계'!$C$6:$M$73,6,FALSE)))</f>
        <v>0</v>
      </c>
      <c r="T418" s="160">
        <f t="shared" si="58"/>
        <v>361</v>
      </c>
      <c r="U418" s="160">
        <f t="shared" si="59"/>
        <v>356</v>
      </c>
      <c r="V418" s="160">
        <f t="shared" si="60"/>
        <v>352</v>
      </c>
      <c r="W418" s="160">
        <f t="shared" si="61"/>
        <v>360</v>
      </c>
      <c r="X418" s="160">
        <f t="shared" si="62"/>
        <v>367</v>
      </c>
    </row>
    <row r="419" spans="1:24" ht="15.95" customHeight="1">
      <c r="A419" s="279"/>
      <c r="B419" s="277"/>
      <c r="C419" s="103" t="s">
        <v>1208</v>
      </c>
      <c r="D419" s="105" t="s">
        <v>318</v>
      </c>
      <c r="E419" s="160">
        <f>VLOOKUP($D419,'[7]급수계통별장래인구(출x)'!$C$5:$I$491,2,FALSE)</f>
        <v>153</v>
      </c>
      <c r="F419" s="160">
        <f>VLOOKUP($D419,'[7]급수계통별장래인구(출x)'!$C$5:$I$491,4,FALSE)</f>
        <v>155</v>
      </c>
      <c r="G419" s="160">
        <f>VLOOKUP($D419,'[7]급수계통별장래인구(출x)'!$C$5:$I$491,5,FALSE)</f>
        <v>158</v>
      </c>
      <c r="H419" s="160">
        <f>VLOOKUP($D419,'[7]급수계통별장래인구(출x)'!$C$5:$I$491,6,FALSE)</f>
        <v>162</v>
      </c>
      <c r="I419" s="160">
        <f>VLOOKUP($D419,'[7]급수계통별장래인구(출x)'!$C$5:$I$491,7,FALSE)</f>
        <v>164</v>
      </c>
      <c r="J419" s="114">
        <f>ROUND(O$5*'[7]급수계통별장래인구(출x)'!$E417,0)</f>
        <v>0</v>
      </c>
      <c r="K419" s="114">
        <f>ROUND(P$5*'[7]급수계통별장래인구(출x)'!$E417,0)</f>
        <v>4</v>
      </c>
      <c r="L419" s="114">
        <f>ROUND(Q$5*'[7]급수계통별장래인구(출x)'!$E417,0)</f>
        <v>9</v>
      </c>
      <c r="M419" s="114">
        <f>ROUND(R$5*'[7]급수계통별장래인구(출x)'!$E417,0)</f>
        <v>9</v>
      </c>
      <c r="N419" s="114">
        <f>ROUND(S$5*'[7]급수계통별장래인구(출x)'!$E417,0)</f>
        <v>9</v>
      </c>
      <c r="O419" s="114">
        <f>IF(ISERROR((VLOOKUP($D419,'2.사회적인구 행정구역별 집계'!$C$6:$M$73,7,FALSE)-VLOOKUP($D419,'2.사회적인구 행정구역별 집계'!$C$6:$M$73,2,FALSE))),0,(VLOOKUP($D419,'2.사회적인구 행정구역별 집계'!$C$6:$M$73,7,FALSE)-VLOOKUP($D419,'2.사회적인구 행정구역별 집계'!$C$6:$M$73,2,FALSE)))</f>
        <v>0</v>
      </c>
      <c r="P419" s="114">
        <f>IF(ISERROR(VLOOKUP($D419,'2.사회적인구 행정구역별 집계'!$C$6:$M$73,2,FALSE)),0,(VLOOKUP($D419,'2.사회적인구 행정구역별 집계'!$C$6:$M$73,8,FALSE)-VLOOKUP($D419,'2.사회적인구 행정구역별 집계'!$C$6:$M$73,3,FALSE)))</f>
        <v>0</v>
      </c>
      <c r="Q419" s="114">
        <f>IF(ISERROR(VLOOKUP($D419,'2.사회적인구 행정구역별 집계'!$C$6:$M$73,2,FALSE)),0,(VLOOKUP($D419,'2.사회적인구 행정구역별 집계'!$C$6:$M$73,9,FALSE)-VLOOKUP($D419,'2.사회적인구 행정구역별 집계'!$C$6:$M$73,4,FALSE)))</f>
        <v>0</v>
      </c>
      <c r="R419" s="114">
        <f>IF(ISERROR(VLOOKUP($D419,'2.사회적인구 행정구역별 집계'!$C$6:$M$73,2,FALSE)),0,(VLOOKUP($D419,'2.사회적인구 행정구역별 집계'!$C$6:$M$73,10,FALSE)-VLOOKUP($D419,'2.사회적인구 행정구역별 집계'!$C$6:$M$73,5,FALSE)))</f>
        <v>0</v>
      </c>
      <c r="S419" s="114">
        <f>IF(ISERROR(VLOOKUP($D419,'2.사회적인구 행정구역별 집계'!$C$6:$M$73,2,FALSE)),0,(VLOOKUP($D419,'2.사회적인구 행정구역별 집계'!$C$6:$M$73,11,FALSE)-VLOOKUP($D419,'2.사회적인구 행정구역별 집계'!$C$6:$M$73,6,FALSE)))</f>
        <v>0</v>
      </c>
      <c r="T419" s="160">
        <f t="shared" si="58"/>
        <v>153</v>
      </c>
      <c r="U419" s="160">
        <f t="shared" si="59"/>
        <v>151</v>
      </c>
      <c r="V419" s="160">
        <f t="shared" si="60"/>
        <v>149</v>
      </c>
      <c r="W419" s="160">
        <f t="shared" si="61"/>
        <v>153</v>
      </c>
      <c r="X419" s="160">
        <f t="shared" si="62"/>
        <v>155</v>
      </c>
    </row>
    <row r="420" spans="1:24" ht="15.95" customHeight="1">
      <c r="A420" s="279"/>
      <c r="B420" s="277"/>
      <c r="C420" s="103" t="s">
        <v>1209</v>
      </c>
      <c r="D420" s="105" t="s">
        <v>319</v>
      </c>
      <c r="E420" s="160">
        <f>VLOOKUP($D420,'[7]급수계통별장래인구(출x)'!$C$5:$I$491,2,FALSE)</f>
        <v>117</v>
      </c>
      <c r="F420" s="160">
        <f>VLOOKUP($D420,'[7]급수계통별장래인구(출x)'!$C$5:$I$491,4,FALSE)</f>
        <v>118</v>
      </c>
      <c r="G420" s="160">
        <f>VLOOKUP($D420,'[7]급수계통별장래인구(출x)'!$C$5:$I$491,5,FALSE)</f>
        <v>121</v>
      </c>
      <c r="H420" s="160">
        <f>VLOOKUP($D420,'[7]급수계통별장래인구(출x)'!$C$5:$I$491,6,FALSE)</f>
        <v>124</v>
      </c>
      <c r="I420" s="160">
        <f>VLOOKUP($D420,'[7]급수계통별장래인구(출x)'!$C$5:$I$491,7,FALSE)</f>
        <v>126</v>
      </c>
      <c r="J420" s="114">
        <f>ROUND(O$5*'[7]급수계통별장래인구(출x)'!$E418,0)</f>
        <v>0</v>
      </c>
      <c r="K420" s="114">
        <f>ROUND(P$5*'[7]급수계통별장래인구(출x)'!$E418,0)</f>
        <v>3</v>
      </c>
      <c r="L420" s="114">
        <f>ROUND(Q$5*'[7]급수계통별장래인구(출x)'!$E418,0)</f>
        <v>7</v>
      </c>
      <c r="M420" s="114">
        <f>ROUND(R$5*'[7]급수계통별장래인구(출x)'!$E418,0)</f>
        <v>7</v>
      </c>
      <c r="N420" s="114">
        <f>ROUND(S$5*'[7]급수계통별장래인구(출x)'!$E418,0)</f>
        <v>7</v>
      </c>
      <c r="O420" s="114">
        <f>IF(ISERROR((VLOOKUP($D420,'2.사회적인구 행정구역별 집계'!$C$6:$M$73,7,FALSE)-VLOOKUP($D420,'2.사회적인구 행정구역별 집계'!$C$6:$M$73,2,FALSE))),0,(VLOOKUP($D420,'2.사회적인구 행정구역별 집계'!$C$6:$M$73,7,FALSE)-VLOOKUP($D420,'2.사회적인구 행정구역별 집계'!$C$6:$M$73,2,FALSE)))</f>
        <v>0</v>
      </c>
      <c r="P420" s="114">
        <f>IF(ISERROR(VLOOKUP($D420,'2.사회적인구 행정구역별 집계'!$C$6:$M$73,2,FALSE)),0,(VLOOKUP($D420,'2.사회적인구 행정구역별 집계'!$C$6:$M$73,8,FALSE)-VLOOKUP($D420,'2.사회적인구 행정구역별 집계'!$C$6:$M$73,3,FALSE)))</f>
        <v>0</v>
      </c>
      <c r="Q420" s="114">
        <f>IF(ISERROR(VLOOKUP($D420,'2.사회적인구 행정구역별 집계'!$C$6:$M$73,2,FALSE)),0,(VLOOKUP($D420,'2.사회적인구 행정구역별 집계'!$C$6:$M$73,9,FALSE)-VLOOKUP($D420,'2.사회적인구 행정구역별 집계'!$C$6:$M$73,4,FALSE)))</f>
        <v>0</v>
      </c>
      <c r="R420" s="114">
        <f>IF(ISERROR(VLOOKUP($D420,'2.사회적인구 행정구역별 집계'!$C$6:$M$73,2,FALSE)),0,(VLOOKUP($D420,'2.사회적인구 행정구역별 집계'!$C$6:$M$73,10,FALSE)-VLOOKUP($D420,'2.사회적인구 행정구역별 집계'!$C$6:$M$73,5,FALSE)))</f>
        <v>0</v>
      </c>
      <c r="S420" s="114">
        <f>IF(ISERROR(VLOOKUP($D420,'2.사회적인구 행정구역별 집계'!$C$6:$M$73,2,FALSE)),0,(VLOOKUP($D420,'2.사회적인구 행정구역별 집계'!$C$6:$M$73,11,FALSE)-VLOOKUP($D420,'2.사회적인구 행정구역별 집계'!$C$6:$M$73,6,FALSE)))</f>
        <v>0</v>
      </c>
      <c r="T420" s="160">
        <f t="shared" si="58"/>
        <v>117</v>
      </c>
      <c r="U420" s="160">
        <f t="shared" si="59"/>
        <v>115</v>
      </c>
      <c r="V420" s="160">
        <f t="shared" si="60"/>
        <v>114</v>
      </c>
      <c r="W420" s="160">
        <f t="shared" si="61"/>
        <v>117</v>
      </c>
      <c r="X420" s="160">
        <f t="shared" si="62"/>
        <v>119</v>
      </c>
    </row>
    <row r="421" spans="1:24" ht="15.95" customHeight="1">
      <c r="A421" s="279"/>
      <c r="B421" s="277"/>
      <c r="C421" s="103" t="s">
        <v>1210</v>
      </c>
      <c r="D421" s="105" t="s">
        <v>320</v>
      </c>
      <c r="E421" s="160">
        <f>VLOOKUP($D421,'[7]급수계통별장래인구(출x)'!$C$5:$I$491,2,FALSE)</f>
        <v>237</v>
      </c>
      <c r="F421" s="160">
        <f>VLOOKUP($D421,'[7]급수계통별장래인구(출x)'!$C$5:$I$491,4,FALSE)</f>
        <v>240</v>
      </c>
      <c r="G421" s="160">
        <f>VLOOKUP($D421,'[7]급수계통별장래인구(출x)'!$C$5:$I$491,5,FALSE)</f>
        <v>245</v>
      </c>
      <c r="H421" s="160">
        <f>VLOOKUP($D421,'[7]급수계통별장래인구(출x)'!$C$5:$I$491,6,FALSE)</f>
        <v>250</v>
      </c>
      <c r="I421" s="160">
        <f>VLOOKUP($D421,'[7]급수계통별장래인구(출x)'!$C$5:$I$491,7,FALSE)</f>
        <v>255</v>
      </c>
      <c r="J421" s="114">
        <f>ROUND(O$5*'[7]급수계통별장래인구(출x)'!$E419,0)</f>
        <v>0</v>
      </c>
      <c r="K421" s="114">
        <f>ROUND(P$5*'[7]급수계통별장래인구(출x)'!$E419,0)</f>
        <v>6</v>
      </c>
      <c r="L421" s="114">
        <f>ROUND(Q$5*'[7]급수계통별장래인구(출x)'!$E419,0)</f>
        <v>14</v>
      </c>
      <c r="M421" s="114">
        <f>ROUND(R$5*'[7]급수계통별장래인구(출x)'!$E419,0)</f>
        <v>14</v>
      </c>
      <c r="N421" s="114">
        <f>ROUND(S$5*'[7]급수계통별장래인구(출x)'!$E419,0)</f>
        <v>14</v>
      </c>
      <c r="O421" s="114">
        <f>IF(ISERROR((VLOOKUP($D421,'2.사회적인구 행정구역별 집계'!$C$6:$M$73,7,FALSE)-VLOOKUP($D421,'2.사회적인구 행정구역별 집계'!$C$6:$M$73,2,FALSE))),0,(VLOOKUP($D421,'2.사회적인구 행정구역별 집계'!$C$6:$M$73,7,FALSE)-VLOOKUP($D421,'2.사회적인구 행정구역별 집계'!$C$6:$M$73,2,FALSE)))</f>
        <v>0</v>
      </c>
      <c r="P421" s="114">
        <f>IF(ISERROR(VLOOKUP($D421,'2.사회적인구 행정구역별 집계'!$C$6:$M$73,2,FALSE)),0,(VLOOKUP($D421,'2.사회적인구 행정구역별 집계'!$C$6:$M$73,8,FALSE)-VLOOKUP($D421,'2.사회적인구 행정구역별 집계'!$C$6:$M$73,3,FALSE)))</f>
        <v>0</v>
      </c>
      <c r="Q421" s="114">
        <f>IF(ISERROR(VLOOKUP($D421,'2.사회적인구 행정구역별 집계'!$C$6:$M$73,2,FALSE)),0,(VLOOKUP($D421,'2.사회적인구 행정구역별 집계'!$C$6:$M$73,9,FALSE)-VLOOKUP($D421,'2.사회적인구 행정구역별 집계'!$C$6:$M$73,4,FALSE)))</f>
        <v>0</v>
      </c>
      <c r="R421" s="114">
        <f>IF(ISERROR(VLOOKUP($D421,'2.사회적인구 행정구역별 집계'!$C$6:$M$73,2,FALSE)),0,(VLOOKUP($D421,'2.사회적인구 행정구역별 집계'!$C$6:$M$73,10,FALSE)-VLOOKUP($D421,'2.사회적인구 행정구역별 집계'!$C$6:$M$73,5,FALSE)))</f>
        <v>0</v>
      </c>
      <c r="S421" s="114">
        <f>IF(ISERROR(VLOOKUP($D421,'2.사회적인구 행정구역별 집계'!$C$6:$M$73,2,FALSE)),0,(VLOOKUP($D421,'2.사회적인구 행정구역별 집계'!$C$6:$M$73,11,FALSE)-VLOOKUP($D421,'2.사회적인구 행정구역별 집계'!$C$6:$M$73,6,FALSE)))</f>
        <v>0</v>
      </c>
      <c r="T421" s="160">
        <f t="shared" si="58"/>
        <v>237</v>
      </c>
      <c r="U421" s="160">
        <f t="shared" si="59"/>
        <v>234</v>
      </c>
      <c r="V421" s="160">
        <f t="shared" si="60"/>
        <v>231</v>
      </c>
      <c r="W421" s="160">
        <f t="shared" si="61"/>
        <v>236</v>
      </c>
      <c r="X421" s="160">
        <f t="shared" si="62"/>
        <v>241</v>
      </c>
    </row>
    <row r="422" spans="1:24" ht="15.95" customHeight="1">
      <c r="A422" s="279"/>
      <c r="B422" s="277"/>
      <c r="C422" s="103" t="s">
        <v>1210</v>
      </c>
      <c r="D422" s="105" t="s">
        <v>321</v>
      </c>
      <c r="E422" s="160">
        <f>VLOOKUP($D422,'[7]급수계통별장래인구(출x)'!$C$5:$I$491,2,FALSE)</f>
        <v>72</v>
      </c>
      <c r="F422" s="160">
        <f>VLOOKUP($D422,'[7]급수계통별장래인구(출x)'!$C$5:$I$491,4,FALSE)</f>
        <v>73</v>
      </c>
      <c r="G422" s="160">
        <f>VLOOKUP($D422,'[7]급수계통별장래인구(출x)'!$C$5:$I$491,5,FALSE)</f>
        <v>74</v>
      </c>
      <c r="H422" s="160">
        <f>VLOOKUP($D422,'[7]급수계통별장래인구(출x)'!$C$5:$I$491,6,FALSE)</f>
        <v>76</v>
      </c>
      <c r="I422" s="160">
        <f>VLOOKUP($D422,'[7]급수계통별장래인구(출x)'!$C$5:$I$491,7,FALSE)</f>
        <v>77</v>
      </c>
      <c r="J422" s="114">
        <f>ROUND(O$5*'[7]급수계통별장래인구(출x)'!$E420,0)</f>
        <v>0</v>
      </c>
      <c r="K422" s="114">
        <f>ROUND(P$5*'[7]급수계통별장래인구(출x)'!$E420,0)</f>
        <v>2</v>
      </c>
      <c r="L422" s="114">
        <f>ROUND(Q$5*'[7]급수계통별장래인구(출x)'!$E420,0)</f>
        <v>4</v>
      </c>
      <c r="M422" s="114">
        <f>ROUND(R$5*'[7]급수계통별장래인구(출x)'!$E420,0)</f>
        <v>4</v>
      </c>
      <c r="N422" s="114">
        <f>ROUND(S$5*'[7]급수계통별장래인구(출x)'!$E420,0)</f>
        <v>4</v>
      </c>
      <c r="O422" s="114">
        <f>IF(ISERROR((VLOOKUP($D422,'2.사회적인구 행정구역별 집계'!$C$6:$M$73,7,FALSE)-VLOOKUP($D422,'2.사회적인구 행정구역별 집계'!$C$6:$M$73,2,FALSE))),0,(VLOOKUP($D422,'2.사회적인구 행정구역별 집계'!$C$6:$M$73,7,FALSE)-VLOOKUP($D422,'2.사회적인구 행정구역별 집계'!$C$6:$M$73,2,FALSE)))</f>
        <v>0</v>
      </c>
      <c r="P422" s="114">
        <f>IF(ISERROR(VLOOKUP($D422,'2.사회적인구 행정구역별 집계'!$C$6:$M$73,2,FALSE)),0,(VLOOKUP($D422,'2.사회적인구 행정구역별 집계'!$C$6:$M$73,8,FALSE)-VLOOKUP($D422,'2.사회적인구 행정구역별 집계'!$C$6:$M$73,3,FALSE)))</f>
        <v>0</v>
      </c>
      <c r="Q422" s="114">
        <f>IF(ISERROR(VLOOKUP($D422,'2.사회적인구 행정구역별 집계'!$C$6:$M$73,2,FALSE)),0,(VLOOKUP($D422,'2.사회적인구 행정구역별 집계'!$C$6:$M$73,9,FALSE)-VLOOKUP($D422,'2.사회적인구 행정구역별 집계'!$C$6:$M$73,4,FALSE)))</f>
        <v>0</v>
      </c>
      <c r="R422" s="114">
        <f>IF(ISERROR(VLOOKUP($D422,'2.사회적인구 행정구역별 집계'!$C$6:$M$73,2,FALSE)),0,(VLOOKUP($D422,'2.사회적인구 행정구역별 집계'!$C$6:$M$73,10,FALSE)-VLOOKUP($D422,'2.사회적인구 행정구역별 집계'!$C$6:$M$73,5,FALSE)))</f>
        <v>0</v>
      </c>
      <c r="S422" s="114">
        <f>IF(ISERROR(VLOOKUP($D422,'2.사회적인구 행정구역별 집계'!$C$6:$M$73,2,FALSE)),0,(VLOOKUP($D422,'2.사회적인구 행정구역별 집계'!$C$6:$M$73,11,FALSE)-VLOOKUP($D422,'2.사회적인구 행정구역별 집계'!$C$6:$M$73,6,FALSE)))</f>
        <v>0</v>
      </c>
      <c r="T422" s="160">
        <f t="shared" si="58"/>
        <v>72</v>
      </c>
      <c r="U422" s="160">
        <f t="shared" si="59"/>
        <v>71</v>
      </c>
      <c r="V422" s="160">
        <f t="shared" si="60"/>
        <v>70</v>
      </c>
      <c r="W422" s="160">
        <f t="shared" si="61"/>
        <v>72</v>
      </c>
      <c r="X422" s="160">
        <f t="shared" si="62"/>
        <v>73</v>
      </c>
    </row>
    <row r="423" spans="1:24" ht="15.95" customHeight="1">
      <c r="A423" s="279"/>
      <c r="B423" s="277"/>
      <c r="C423" s="103" t="s">
        <v>1211</v>
      </c>
      <c r="D423" s="105" t="s">
        <v>709</v>
      </c>
      <c r="E423" s="160">
        <f>VLOOKUP($D423,'[7]급수계통별장래인구(출x)'!$C$5:$I$491,2,FALSE)</f>
        <v>157</v>
      </c>
      <c r="F423" s="160">
        <f>VLOOKUP($D423,'[7]급수계통별장래인구(출x)'!$C$5:$I$491,4,FALSE)</f>
        <v>159</v>
      </c>
      <c r="G423" s="160">
        <f>VLOOKUP($D423,'[7]급수계통별장래인구(출x)'!$C$5:$I$491,5,FALSE)</f>
        <v>162</v>
      </c>
      <c r="H423" s="160">
        <f>VLOOKUP($D423,'[7]급수계통별장래인구(출x)'!$C$5:$I$491,6,FALSE)</f>
        <v>166</v>
      </c>
      <c r="I423" s="160">
        <f>VLOOKUP($D423,'[7]급수계통별장래인구(출x)'!$C$5:$I$491,7,FALSE)</f>
        <v>169</v>
      </c>
      <c r="J423" s="114">
        <f>ROUND(O$5*'[7]급수계통별장래인구(출x)'!$E421,0)</f>
        <v>0</v>
      </c>
      <c r="K423" s="114">
        <f>ROUND(P$5*'[7]급수계통별장래인구(출x)'!$E421,0)</f>
        <v>4</v>
      </c>
      <c r="L423" s="114">
        <f>ROUND(Q$5*'[7]급수계통별장래인구(출x)'!$E421,0)</f>
        <v>9</v>
      </c>
      <c r="M423" s="114">
        <f>ROUND(R$5*'[7]급수계통별장래인구(출x)'!$E421,0)</f>
        <v>9</v>
      </c>
      <c r="N423" s="114">
        <f>ROUND(S$5*'[7]급수계통별장래인구(출x)'!$E421,0)</f>
        <v>9</v>
      </c>
      <c r="O423" s="114">
        <f>IF(ISERROR((VLOOKUP($D423,'2.사회적인구 행정구역별 집계'!$C$6:$M$73,7,FALSE)-VLOOKUP($D423,'2.사회적인구 행정구역별 집계'!$C$6:$M$73,2,FALSE))),0,(VLOOKUP($D423,'2.사회적인구 행정구역별 집계'!$C$6:$M$73,7,FALSE)-VLOOKUP($D423,'2.사회적인구 행정구역별 집계'!$C$6:$M$73,2,FALSE)))</f>
        <v>0</v>
      </c>
      <c r="P423" s="114">
        <f>IF(ISERROR(VLOOKUP($D423,'2.사회적인구 행정구역별 집계'!$C$6:$M$73,2,FALSE)),0,(VLOOKUP($D423,'2.사회적인구 행정구역별 집계'!$C$6:$M$73,8,FALSE)-VLOOKUP($D423,'2.사회적인구 행정구역별 집계'!$C$6:$M$73,3,FALSE)))</f>
        <v>0</v>
      </c>
      <c r="Q423" s="114">
        <f>IF(ISERROR(VLOOKUP($D423,'2.사회적인구 행정구역별 집계'!$C$6:$M$73,2,FALSE)),0,(VLOOKUP($D423,'2.사회적인구 행정구역별 집계'!$C$6:$M$73,9,FALSE)-VLOOKUP($D423,'2.사회적인구 행정구역별 집계'!$C$6:$M$73,4,FALSE)))</f>
        <v>0</v>
      </c>
      <c r="R423" s="114">
        <f>IF(ISERROR(VLOOKUP($D423,'2.사회적인구 행정구역별 집계'!$C$6:$M$73,2,FALSE)),0,(VLOOKUP($D423,'2.사회적인구 행정구역별 집계'!$C$6:$M$73,10,FALSE)-VLOOKUP($D423,'2.사회적인구 행정구역별 집계'!$C$6:$M$73,5,FALSE)))</f>
        <v>0</v>
      </c>
      <c r="S423" s="114">
        <f>IF(ISERROR(VLOOKUP($D423,'2.사회적인구 행정구역별 집계'!$C$6:$M$73,2,FALSE)),0,(VLOOKUP($D423,'2.사회적인구 행정구역별 집계'!$C$6:$M$73,11,FALSE)-VLOOKUP($D423,'2.사회적인구 행정구역별 집계'!$C$6:$M$73,6,FALSE)))</f>
        <v>0</v>
      </c>
      <c r="T423" s="160">
        <f t="shared" si="58"/>
        <v>157</v>
      </c>
      <c r="U423" s="160">
        <f t="shared" si="59"/>
        <v>155</v>
      </c>
      <c r="V423" s="160">
        <f t="shared" si="60"/>
        <v>153</v>
      </c>
      <c r="W423" s="160">
        <f t="shared" si="61"/>
        <v>157</v>
      </c>
      <c r="X423" s="160">
        <f t="shared" si="62"/>
        <v>160</v>
      </c>
    </row>
    <row r="424" spans="1:24" ht="15.95" customHeight="1">
      <c r="A424" s="279"/>
      <c r="B424" s="277"/>
      <c r="C424" s="103" t="s">
        <v>1212</v>
      </c>
      <c r="D424" s="105" t="s">
        <v>323</v>
      </c>
      <c r="E424" s="160">
        <f>VLOOKUP($D424,'[7]급수계통별장래인구(출x)'!$C$5:$I$491,2,FALSE)</f>
        <v>150</v>
      </c>
      <c r="F424" s="160">
        <f>VLOOKUP($D424,'[7]급수계통별장래인구(출x)'!$C$5:$I$491,4,FALSE)</f>
        <v>152</v>
      </c>
      <c r="G424" s="160">
        <f>VLOOKUP($D424,'[7]급수계통별장래인구(출x)'!$C$5:$I$491,5,FALSE)</f>
        <v>155</v>
      </c>
      <c r="H424" s="160">
        <f>VLOOKUP($D424,'[7]급수계통별장래인구(출x)'!$C$5:$I$491,6,FALSE)</f>
        <v>158</v>
      </c>
      <c r="I424" s="160">
        <f>VLOOKUP($D424,'[7]급수계통별장래인구(출x)'!$C$5:$I$491,7,FALSE)</f>
        <v>161</v>
      </c>
      <c r="J424" s="114">
        <f>ROUND(O$5*'[7]급수계통별장래인구(출x)'!$E422,0)</f>
        <v>0</v>
      </c>
      <c r="K424" s="114">
        <f>ROUND(P$5*'[7]급수계통별장래인구(출x)'!$E422,0)</f>
        <v>4</v>
      </c>
      <c r="L424" s="114">
        <f>ROUND(Q$5*'[7]급수계통별장래인구(출x)'!$E422,0)</f>
        <v>9</v>
      </c>
      <c r="M424" s="114">
        <f>ROUND(R$5*'[7]급수계통별장래인구(출x)'!$E422,0)</f>
        <v>9</v>
      </c>
      <c r="N424" s="114">
        <f>ROUND(S$5*'[7]급수계통별장래인구(출x)'!$E422,0)</f>
        <v>9</v>
      </c>
      <c r="O424" s="114">
        <f>IF(ISERROR((VLOOKUP($D424,'2.사회적인구 행정구역별 집계'!$C$6:$M$73,7,FALSE)-VLOOKUP($D424,'2.사회적인구 행정구역별 집계'!$C$6:$M$73,2,FALSE))),0,(VLOOKUP($D424,'2.사회적인구 행정구역별 집계'!$C$6:$M$73,7,FALSE)-VLOOKUP($D424,'2.사회적인구 행정구역별 집계'!$C$6:$M$73,2,FALSE)))</f>
        <v>0</v>
      </c>
      <c r="P424" s="114">
        <f>IF(ISERROR(VLOOKUP($D424,'2.사회적인구 행정구역별 집계'!$C$6:$M$73,2,FALSE)),0,(VLOOKUP($D424,'2.사회적인구 행정구역별 집계'!$C$6:$M$73,8,FALSE)-VLOOKUP($D424,'2.사회적인구 행정구역별 집계'!$C$6:$M$73,3,FALSE)))</f>
        <v>0</v>
      </c>
      <c r="Q424" s="114">
        <f>IF(ISERROR(VLOOKUP($D424,'2.사회적인구 행정구역별 집계'!$C$6:$M$73,2,FALSE)),0,(VLOOKUP($D424,'2.사회적인구 행정구역별 집계'!$C$6:$M$73,9,FALSE)-VLOOKUP($D424,'2.사회적인구 행정구역별 집계'!$C$6:$M$73,4,FALSE)))</f>
        <v>0</v>
      </c>
      <c r="R424" s="114">
        <f>IF(ISERROR(VLOOKUP($D424,'2.사회적인구 행정구역별 집계'!$C$6:$M$73,2,FALSE)),0,(VLOOKUP($D424,'2.사회적인구 행정구역별 집계'!$C$6:$M$73,10,FALSE)-VLOOKUP($D424,'2.사회적인구 행정구역별 집계'!$C$6:$M$73,5,FALSE)))</f>
        <v>0</v>
      </c>
      <c r="S424" s="114">
        <f>IF(ISERROR(VLOOKUP($D424,'2.사회적인구 행정구역별 집계'!$C$6:$M$73,2,FALSE)),0,(VLOOKUP($D424,'2.사회적인구 행정구역별 집계'!$C$6:$M$73,11,FALSE)-VLOOKUP($D424,'2.사회적인구 행정구역별 집계'!$C$6:$M$73,6,FALSE)))</f>
        <v>0</v>
      </c>
      <c r="T424" s="160">
        <f t="shared" si="58"/>
        <v>150</v>
      </c>
      <c r="U424" s="160">
        <f t="shared" si="59"/>
        <v>148</v>
      </c>
      <c r="V424" s="160">
        <f t="shared" si="60"/>
        <v>146</v>
      </c>
      <c r="W424" s="160">
        <f t="shared" si="61"/>
        <v>149</v>
      </c>
      <c r="X424" s="160">
        <f t="shared" si="62"/>
        <v>152</v>
      </c>
    </row>
    <row r="425" spans="1:24" ht="15.95" customHeight="1">
      <c r="A425" s="279"/>
      <c r="B425" s="277"/>
      <c r="C425" s="103" t="s">
        <v>1213</v>
      </c>
      <c r="D425" s="105" t="s">
        <v>324</v>
      </c>
      <c r="E425" s="160">
        <f>VLOOKUP($D425,'[7]급수계통별장래인구(출x)'!$C$5:$I$491,2,FALSE)</f>
        <v>179</v>
      </c>
      <c r="F425" s="160">
        <f>VLOOKUP($D425,'[7]급수계통별장래인구(출x)'!$C$5:$I$491,4,FALSE)</f>
        <v>181</v>
      </c>
      <c r="G425" s="160">
        <f>VLOOKUP($D425,'[7]급수계통별장래인구(출x)'!$C$5:$I$491,5,FALSE)</f>
        <v>185</v>
      </c>
      <c r="H425" s="160">
        <f>VLOOKUP($D425,'[7]급수계통별장래인구(출x)'!$C$5:$I$491,6,FALSE)</f>
        <v>189</v>
      </c>
      <c r="I425" s="160">
        <f>VLOOKUP($D425,'[7]급수계통별장래인구(출x)'!$C$5:$I$491,7,FALSE)</f>
        <v>192</v>
      </c>
      <c r="J425" s="114">
        <f>ROUND(O$5*'[7]급수계통별장래인구(출x)'!$E423,0)</f>
        <v>0</v>
      </c>
      <c r="K425" s="114">
        <f>ROUND(P$5*'[7]급수계통별장래인구(출x)'!$E423,0)</f>
        <v>5</v>
      </c>
      <c r="L425" s="114">
        <f>ROUND(Q$5*'[7]급수계통별장래인구(출x)'!$E423,0)</f>
        <v>10</v>
      </c>
      <c r="M425" s="114">
        <f>ROUND(R$5*'[7]급수계통별장래인구(출x)'!$E423,0)</f>
        <v>10</v>
      </c>
      <c r="N425" s="114">
        <f>ROUND(S$5*'[7]급수계통별장래인구(출x)'!$E423,0)</f>
        <v>10</v>
      </c>
      <c r="O425" s="114">
        <f>IF(ISERROR((VLOOKUP($D425,'2.사회적인구 행정구역별 집계'!$C$6:$M$73,7,FALSE)-VLOOKUP($D425,'2.사회적인구 행정구역별 집계'!$C$6:$M$73,2,FALSE))),0,(VLOOKUP($D425,'2.사회적인구 행정구역별 집계'!$C$6:$M$73,7,FALSE)-VLOOKUP($D425,'2.사회적인구 행정구역별 집계'!$C$6:$M$73,2,FALSE)))</f>
        <v>0</v>
      </c>
      <c r="P425" s="114">
        <f>IF(ISERROR(VLOOKUP($D425,'2.사회적인구 행정구역별 집계'!$C$6:$M$73,2,FALSE)),0,(VLOOKUP($D425,'2.사회적인구 행정구역별 집계'!$C$6:$M$73,8,FALSE)-VLOOKUP($D425,'2.사회적인구 행정구역별 집계'!$C$6:$M$73,3,FALSE)))</f>
        <v>0</v>
      </c>
      <c r="Q425" s="114">
        <f>IF(ISERROR(VLOOKUP($D425,'2.사회적인구 행정구역별 집계'!$C$6:$M$73,2,FALSE)),0,(VLOOKUP($D425,'2.사회적인구 행정구역별 집계'!$C$6:$M$73,9,FALSE)-VLOOKUP($D425,'2.사회적인구 행정구역별 집계'!$C$6:$M$73,4,FALSE)))</f>
        <v>0</v>
      </c>
      <c r="R425" s="114">
        <f>IF(ISERROR(VLOOKUP($D425,'2.사회적인구 행정구역별 집계'!$C$6:$M$73,2,FALSE)),0,(VLOOKUP($D425,'2.사회적인구 행정구역별 집계'!$C$6:$M$73,10,FALSE)-VLOOKUP($D425,'2.사회적인구 행정구역별 집계'!$C$6:$M$73,5,FALSE)))</f>
        <v>0</v>
      </c>
      <c r="S425" s="114">
        <f>IF(ISERROR(VLOOKUP($D425,'2.사회적인구 행정구역별 집계'!$C$6:$M$73,2,FALSE)),0,(VLOOKUP($D425,'2.사회적인구 행정구역별 집계'!$C$6:$M$73,11,FALSE)-VLOOKUP($D425,'2.사회적인구 행정구역별 집계'!$C$6:$M$73,6,FALSE)))</f>
        <v>0</v>
      </c>
      <c r="T425" s="160">
        <f t="shared" si="58"/>
        <v>179</v>
      </c>
      <c r="U425" s="160">
        <f t="shared" si="59"/>
        <v>176</v>
      </c>
      <c r="V425" s="160">
        <f t="shared" si="60"/>
        <v>175</v>
      </c>
      <c r="W425" s="160">
        <f t="shared" si="61"/>
        <v>179</v>
      </c>
      <c r="X425" s="160">
        <f t="shared" si="62"/>
        <v>182</v>
      </c>
    </row>
    <row r="426" spans="1:24" ht="15.95" customHeight="1">
      <c r="A426" s="279"/>
      <c r="B426" s="277"/>
      <c r="C426" s="103" t="s">
        <v>1213</v>
      </c>
      <c r="D426" s="105" t="s">
        <v>325</v>
      </c>
      <c r="E426" s="160">
        <f>VLOOKUP($D426,'[7]급수계통별장래인구(출x)'!$C$5:$I$491,2,FALSE)</f>
        <v>97</v>
      </c>
      <c r="F426" s="160">
        <f>VLOOKUP($D426,'[7]급수계통별장래인구(출x)'!$C$5:$I$491,4,FALSE)</f>
        <v>98</v>
      </c>
      <c r="G426" s="160">
        <f>VLOOKUP($D426,'[7]급수계통별장래인구(출x)'!$C$5:$I$491,5,FALSE)</f>
        <v>100</v>
      </c>
      <c r="H426" s="160">
        <f>VLOOKUP($D426,'[7]급수계통별장래인구(출x)'!$C$5:$I$491,6,FALSE)</f>
        <v>102</v>
      </c>
      <c r="I426" s="160">
        <f>VLOOKUP($D426,'[7]급수계통별장래인구(출x)'!$C$5:$I$491,7,FALSE)</f>
        <v>104</v>
      </c>
      <c r="J426" s="114">
        <f>ROUND(O$5*'[7]급수계통별장래인구(출x)'!$E424,0)</f>
        <v>0</v>
      </c>
      <c r="K426" s="114">
        <f>ROUND(P$5*'[7]급수계통별장래인구(출x)'!$E424,0)</f>
        <v>2</v>
      </c>
      <c r="L426" s="114">
        <f>ROUND(Q$5*'[7]급수계통별장래인구(출x)'!$E424,0)</f>
        <v>6</v>
      </c>
      <c r="M426" s="114">
        <f>ROUND(R$5*'[7]급수계통별장래인구(출x)'!$E424,0)</f>
        <v>6</v>
      </c>
      <c r="N426" s="114">
        <f>ROUND(S$5*'[7]급수계통별장래인구(출x)'!$E424,0)</f>
        <v>6</v>
      </c>
      <c r="O426" s="114">
        <f>IF(ISERROR((VLOOKUP($D426,'2.사회적인구 행정구역별 집계'!$C$6:$M$73,7,FALSE)-VLOOKUP($D426,'2.사회적인구 행정구역별 집계'!$C$6:$M$73,2,FALSE))),0,(VLOOKUP($D426,'2.사회적인구 행정구역별 집계'!$C$6:$M$73,7,FALSE)-VLOOKUP($D426,'2.사회적인구 행정구역별 집계'!$C$6:$M$73,2,FALSE)))</f>
        <v>0</v>
      </c>
      <c r="P426" s="114">
        <f>IF(ISERROR(VLOOKUP($D426,'2.사회적인구 행정구역별 집계'!$C$6:$M$73,2,FALSE)),0,(VLOOKUP($D426,'2.사회적인구 행정구역별 집계'!$C$6:$M$73,8,FALSE)-VLOOKUP($D426,'2.사회적인구 행정구역별 집계'!$C$6:$M$73,3,FALSE)))</f>
        <v>0</v>
      </c>
      <c r="Q426" s="114">
        <f>IF(ISERROR(VLOOKUP($D426,'2.사회적인구 행정구역별 집계'!$C$6:$M$73,2,FALSE)),0,(VLOOKUP($D426,'2.사회적인구 행정구역별 집계'!$C$6:$M$73,9,FALSE)-VLOOKUP($D426,'2.사회적인구 행정구역별 집계'!$C$6:$M$73,4,FALSE)))</f>
        <v>0</v>
      </c>
      <c r="R426" s="114">
        <f>IF(ISERROR(VLOOKUP($D426,'2.사회적인구 행정구역별 집계'!$C$6:$M$73,2,FALSE)),0,(VLOOKUP($D426,'2.사회적인구 행정구역별 집계'!$C$6:$M$73,10,FALSE)-VLOOKUP($D426,'2.사회적인구 행정구역별 집계'!$C$6:$M$73,5,FALSE)))</f>
        <v>0</v>
      </c>
      <c r="S426" s="114">
        <f>IF(ISERROR(VLOOKUP($D426,'2.사회적인구 행정구역별 집계'!$C$6:$M$73,2,FALSE)),0,(VLOOKUP($D426,'2.사회적인구 행정구역별 집계'!$C$6:$M$73,11,FALSE)-VLOOKUP($D426,'2.사회적인구 행정구역별 집계'!$C$6:$M$73,6,FALSE)))</f>
        <v>0</v>
      </c>
      <c r="T426" s="160">
        <f t="shared" si="58"/>
        <v>97</v>
      </c>
      <c r="U426" s="160">
        <f t="shared" si="59"/>
        <v>96</v>
      </c>
      <c r="V426" s="160">
        <f t="shared" si="60"/>
        <v>94</v>
      </c>
      <c r="W426" s="160">
        <f t="shared" si="61"/>
        <v>96</v>
      </c>
      <c r="X426" s="160">
        <f t="shared" si="62"/>
        <v>98</v>
      </c>
    </row>
    <row r="427" spans="1:24" ht="15.95" customHeight="1">
      <c r="A427" s="279"/>
      <c r="B427" s="277"/>
      <c r="C427" s="103" t="s">
        <v>1213</v>
      </c>
      <c r="D427" s="105" t="s">
        <v>326</v>
      </c>
      <c r="E427" s="160">
        <f>VLOOKUP($D427,'[7]급수계통별장래인구(출x)'!$C$5:$I$491,2,FALSE)</f>
        <v>61</v>
      </c>
      <c r="F427" s="160">
        <f>VLOOKUP($D427,'[7]급수계통별장래인구(출x)'!$C$5:$I$491,4,FALSE)</f>
        <v>62</v>
      </c>
      <c r="G427" s="160">
        <f>VLOOKUP($D427,'[7]급수계통별장래인구(출x)'!$C$5:$I$491,5,FALSE)</f>
        <v>63</v>
      </c>
      <c r="H427" s="160">
        <f>VLOOKUP($D427,'[7]급수계통별장래인구(출x)'!$C$5:$I$491,6,FALSE)</f>
        <v>64</v>
      </c>
      <c r="I427" s="160">
        <f>VLOOKUP($D427,'[7]급수계통별장래인구(출x)'!$C$5:$I$491,7,FALSE)</f>
        <v>66</v>
      </c>
      <c r="J427" s="114">
        <f>ROUND(O$5*'[7]급수계통별장래인구(출x)'!$E425,0)</f>
        <v>0</v>
      </c>
      <c r="K427" s="114">
        <f>ROUND(P$5*'[7]급수계통별장래인구(출x)'!$E425,0)</f>
        <v>2</v>
      </c>
      <c r="L427" s="114">
        <f>ROUND(Q$5*'[7]급수계통별장래인구(출x)'!$E425,0)</f>
        <v>3</v>
      </c>
      <c r="M427" s="114">
        <f>ROUND(R$5*'[7]급수계통별장래인구(출x)'!$E425,0)</f>
        <v>3</v>
      </c>
      <c r="N427" s="114">
        <f>ROUND(S$5*'[7]급수계통별장래인구(출x)'!$E425,0)</f>
        <v>3</v>
      </c>
      <c r="O427" s="114">
        <f>IF(ISERROR((VLOOKUP($D427,'2.사회적인구 행정구역별 집계'!$C$6:$M$73,7,FALSE)-VLOOKUP($D427,'2.사회적인구 행정구역별 집계'!$C$6:$M$73,2,FALSE))),0,(VLOOKUP($D427,'2.사회적인구 행정구역별 집계'!$C$6:$M$73,7,FALSE)-VLOOKUP($D427,'2.사회적인구 행정구역별 집계'!$C$6:$M$73,2,FALSE)))</f>
        <v>0</v>
      </c>
      <c r="P427" s="114">
        <f>IF(ISERROR(VLOOKUP($D427,'2.사회적인구 행정구역별 집계'!$C$6:$M$73,2,FALSE)),0,(VLOOKUP($D427,'2.사회적인구 행정구역별 집계'!$C$6:$M$73,8,FALSE)-VLOOKUP($D427,'2.사회적인구 행정구역별 집계'!$C$6:$M$73,3,FALSE)))</f>
        <v>0</v>
      </c>
      <c r="Q427" s="114">
        <f>IF(ISERROR(VLOOKUP($D427,'2.사회적인구 행정구역별 집계'!$C$6:$M$73,2,FALSE)),0,(VLOOKUP($D427,'2.사회적인구 행정구역별 집계'!$C$6:$M$73,9,FALSE)-VLOOKUP($D427,'2.사회적인구 행정구역별 집계'!$C$6:$M$73,4,FALSE)))</f>
        <v>0</v>
      </c>
      <c r="R427" s="114">
        <f>IF(ISERROR(VLOOKUP($D427,'2.사회적인구 행정구역별 집계'!$C$6:$M$73,2,FALSE)),0,(VLOOKUP($D427,'2.사회적인구 행정구역별 집계'!$C$6:$M$73,10,FALSE)-VLOOKUP($D427,'2.사회적인구 행정구역별 집계'!$C$6:$M$73,5,FALSE)))</f>
        <v>0</v>
      </c>
      <c r="S427" s="114">
        <f>IF(ISERROR(VLOOKUP($D427,'2.사회적인구 행정구역별 집계'!$C$6:$M$73,2,FALSE)),0,(VLOOKUP($D427,'2.사회적인구 행정구역별 집계'!$C$6:$M$73,11,FALSE)-VLOOKUP($D427,'2.사회적인구 행정구역별 집계'!$C$6:$M$73,6,FALSE)))</f>
        <v>0</v>
      </c>
      <c r="T427" s="160">
        <f t="shared" si="58"/>
        <v>61</v>
      </c>
      <c r="U427" s="160">
        <f t="shared" si="59"/>
        <v>60</v>
      </c>
      <c r="V427" s="160">
        <f t="shared" si="60"/>
        <v>60</v>
      </c>
      <c r="W427" s="160">
        <f t="shared" si="61"/>
        <v>61</v>
      </c>
      <c r="X427" s="160">
        <f t="shared" si="62"/>
        <v>63</v>
      </c>
    </row>
    <row r="428" spans="1:24" ht="15.95" customHeight="1">
      <c r="A428" s="279"/>
      <c r="B428" s="277"/>
      <c r="C428" s="103" t="s">
        <v>1214</v>
      </c>
      <c r="D428" s="105" t="s">
        <v>327</v>
      </c>
      <c r="E428" s="160">
        <f>VLOOKUP($D428,'[7]급수계통별장래인구(출x)'!$C$5:$I$491,2,FALSE)</f>
        <v>154</v>
      </c>
      <c r="F428" s="160">
        <f>VLOOKUP($D428,'[7]급수계통별장래인구(출x)'!$C$5:$I$491,4,FALSE)</f>
        <v>156</v>
      </c>
      <c r="G428" s="160">
        <f>VLOOKUP($D428,'[7]급수계통별장래인구(출x)'!$C$5:$I$491,5,FALSE)</f>
        <v>159</v>
      </c>
      <c r="H428" s="160">
        <f>VLOOKUP($D428,'[7]급수계통별장래인구(출x)'!$C$5:$I$491,6,FALSE)</f>
        <v>163</v>
      </c>
      <c r="I428" s="160">
        <f>VLOOKUP($D428,'[7]급수계통별장래인구(출x)'!$C$5:$I$491,7,FALSE)</f>
        <v>165</v>
      </c>
      <c r="J428" s="114">
        <f>ROUND(O$5*'[7]급수계통별장래인구(출x)'!$E426,0)</f>
        <v>0</v>
      </c>
      <c r="K428" s="114">
        <f>ROUND(P$5*'[7]급수계통별장래인구(출x)'!$E426,0)</f>
        <v>4</v>
      </c>
      <c r="L428" s="114">
        <f>ROUND(Q$5*'[7]급수계통별장래인구(출x)'!$E426,0)</f>
        <v>9</v>
      </c>
      <c r="M428" s="114">
        <f>ROUND(R$5*'[7]급수계통별장래인구(출x)'!$E426,0)</f>
        <v>9</v>
      </c>
      <c r="N428" s="114">
        <f>ROUND(S$5*'[7]급수계통별장래인구(출x)'!$E426,0)</f>
        <v>9</v>
      </c>
      <c r="O428" s="114">
        <f>IF(ISERROR((VLOOKUP($D428,'2.사회적인구 행정구역별 집계'!$C$6:$M$73,7,FALSE)-VLOOKUP($D428,'2.사회적인구 행정구역별 집계'!$C$6:$M$73,2,FALSE))),0,(VLOOKUP($D428,'2.사회적인구 행정구역별 집계'!$C$6:$M$73,7,FALSE)-VLOOKUP($D428,'2.사회적인구 행정구역별 집계'!$C$6:$M$73,2,FALSE)))</f>
        <v>0</v>
      </c>
      <c r="P428" s="114">
        <f>IF(ISERROR(VLOOKUP($D428,'2.사회적인구 행정구역별 집계'!$C$6:$M$73,2,FALSE)),0,(VLOOKUP($D428,'2.사회적인구 행정구역별 집계'!$C$6:$M$73,8,FALSE)-VLOOKUP($D428,'2.사회적인구 행정구역별 집계'!$C$6:$M$73,3,FALSE)))</f>
        <v>0</v>
      </c>
      <c r="Q428" s="114">
        <f>IF(ISERROR(VLOOKUP($D428,'2.사회적인구 행정구역별 집계'!$C$6:$M$73,2,FALSE)),0,(VLOOKUP($D428,'2.사회적인구 행정구역별 집계'!$C$6:$M$73,9,FALSE)-VLOOKUP($D428,'2.사회적인구 행정구역별 집계'!$C$6:$M$73,4,FALSE)))</f>
        <v>0</v>
      </c>
      <c r="R428" s="114">
        <f>IF(ISERROR(VLOOKUP($D428,'2.사회적인구 행정구역별 집계'!$C$6:$M$73,2,FALSE)),0,(VLOOKUP($D428,'2.사회적인구 행정구역별 집계'!$C$6:$M$73,10,FALSE)-VLOOKUP($D428,'2.사회적인구 행정구역별 집계'!$C$6:$M$73,5,FALSE)))</f>
        <v>0</v>
      </c>
      <c r="S428" s="114">
        <f>IF(ISERROR(VLOOKUP($D428,'2.사회적인구 행정구역별 집계'!$C$6:$M$73,2,FALSE)),0,(VLOOKUP($D428,'2.사회적인구 행정구역별 집계'!$C$6:$M$73,11,FALSE)-VLOOKUP($D428,'2.사회적인구 행정구역별 집계'!$C$6:$M$73,6,FALSE)))</f>
        <v>0</v>
      </c>
      <c r="T428" s="160">
        <f t="shared" si="58"/>
        <v>154</v>
      </c>
      <c r="U428" s="160">
        <f t="shared" si="59"/>
        <v>152</v>
      </c>
      <c r="V428" s="160">
        <f t="shared" si="60"/>
        <v>150</v>
      </c>
      <c r="W428" s="160">
        <f t="shared" si="61"/>
        <v>154</v>
      </c>
      <c r="X428" s="160">
        <f t="shared" si="62"/>
        <v>156</v>
      </c>
    </row>
    <row r="429" spans="1:24" ht="15.95" customHeight="1">
      <c r="A429" s="280"/>
      <c r="B429" s="277"/>
      <c r="C429" s="103" t="s">
        <v>1214</v>
      </c>
      <c r="D429" s="105" t="s">
        <v>328</v>
      </c>
      <c r="E429" s="160">
        <f>VLOOKUP($D429,'[7]급수계통별장래인구(출x)'!$C$5:$I$491,2,FALSE)</f>
        <v>105</v>
      </c>
      <c r="F429" s="160">
        <f>VLOOKUP($D429,'[7]급수계통별장래인구(출x)'!$C$5:$I$491,4,FALSE)</f>
        <v>106</v>
      </c>
      <c r="G429" s="160">
        <f>VLOOKUP($D429,'[7]급수계통별장래인구(출x)'!$C$5:$I$491,5,FALSE)</f>
        <v>108</v>
      </c>
      <c r="H429" s="160">
        <f>VLOOKUP($D429,'[7]급수계통별장래인구(출x)'!$C$5:$I$491,6,FALSE)</f>
        <v>111</v>
      </c>
      <c r="I429" s="160">
        <f>VLOOKUP($D429,'[7]급수계통별장래인구(출x)'!$C$5:$I$491,7,FALSE)</f>
        <v>113</v>
      </c>
      <c r="J429" s="114">
        <f>ROUND(O$5*'[7]급수계통별장래인구(출x)'!$E427,0)</f>
        <v>0</v>
      </c>
      <c r="K429" s="114">
        <f>ROUND(P$5*'[7]급수계통별장래인구(출x)'!$E427,0)</f>
        <v>3</v>
      </c>
      <c r="L429" s="114">
        <f>ROUND(Q$5*'[7]급수계통별장래인구(출x)'!$E427,0)</f>
        <v>6</v>
      </c>
      <c r="M429" s="114">
        <f>ROUND(R$5*'[7]급수계통별장래인구(출x)'!$E427,0)</f>
        <v>6</v>
      </c>
      <c r="N429" s="114">
        <f>ROUND(S$5*'[7]급수계통별장래인구(출x)'!$E427,0)</f>
        <v>6</v>
      </c>
      <c r="O429" s="114">
        <f>IF(ISERROR((VLOOKUP($D429,'2.사회적인구 행정구역별 집계'!$C$6:$M$73,7,FALSE)-VLOOKUP($D429,'2.사회적인구 행정구역별 집계'!$C$6:$M$73,2,FALSE))),0,(VLOOKUP($D429,'2.사회적인구 행정구역별 집계'!$C$6:$M$73,7,FALSE)-VLOOKUP($D429,'2.사회적인구 행정구역별 집계'!$C$6:$M$73,2,FALSE)))</f>
        <v>0</v>
      </c>
      <c r="P429" s="114">
        <f>IF(ISERROR(VLOOKUP($D429,'2.사회적인구 행정구역별 집계'!$C$6:$M$73,2,FALSE)),0,(VLOOKUP($D429,'2.사회적인구 행정구역별 집계'!$C$6:$M$73,8,FALSE)-VLOOKUP($D429,'2.사회적인구 행정구역별 집계'!$C$6:$M$73,3,FALSE)))</f>
        <v>0</v>
      </c>
      <c r="Q429" s="114">
        <f>IF(ISERROR(VLOOKUP($D429,'2.사회적인구 행정구역별 집계'!$C$6:$M$73,2,FALSE)),0,(VLOOKUP($D429,'2.사회적인구 행정구역별 집계'!$C$6:$M$73,9,FALSE)-VLOOKUP($D429,'2.사회적인구 행정구역별 집계'!$C$6:$M$73,4,FALSE)))</f>
        <v>0</v>
      </c>
      <c r="R429" s="114">
        <f>IF(ISERROR(VLOOKUP($D429,'2.사회적인구 행정구역별 집계'!$C$6:$M$73,2,FALSE)),0,(VLOOKUP($D429,'2.사회적인구 행정구역별 집계'!$C$6:$M$73,10,FALSE)-VLOOKUP($D429,'2.사회적인구 행정구역별 집계'!$C$6:$M$73,5,FALSE)))</f>
        <v>0</v>
      </c>
      <c r="S429" s="114">
        <f>IF(ISERROR(VLOOKUP($D429,'2.사회적인구 행정구역별 집계'!$C$6:$M$73,2,FALSE)),0,(VLOOKUP($D429,'2.사회적인구 행정구역별 집계'!$C$6:$M$73,11,FALSE)-VLOOKUP($D429,'2.사회적인구 행정구역별 집계'!$C$6:$M$73,6,FALSE)))</f>
        <v>0</v>
      </c>
      <c r="T429" s="160">
        <f t="shared" si="58"/>
        <v>105</v>
      </c>
      <c r="U429" s="160">
        <f t="shared" si="59"/>
        <v>103</v>
      </c>
      <c r="V429" s="160">
        <f t="shared" si="60"/>
        <v>102</v>
      </c>
      <c r="W429" s="160">
        <f t="shared" si="61"/>
        <v>105</v>
      </c>
      <c r="X429" s="160">
        <f t="shared" si="62"/>
        <v>107</v>
      </c>
    </row>
    <row r="430" spans="1:24" ht="15.95" customHeight="1">
      <c r="A430" s="282" t="s">
        <v>796</v>
      </c>
      <c r="B430" s="283" t="s">
        <v>783</v>
      </c>
      <c r="C430" s="283"/>
      <c r="D430" s="283"/>
      <c r="E430" s="115">
        <f t="shared" ref="E430:I430" si="63">SUM(E431:E493)</f>
        <v>10468</v>
      </c>
      <c r="F430" s="115">
        <f t="shared" si="63"/>
        <v>10591</v>
      </c>
      <c r="G430" s="115">
        <f t="shared" si="63"/>
        <v>10813</v>
      </c>
      <c r="H430" s="115">
        <f t="shared" si="63"/>
        <v>11056</v>
      </c>
      <c r="I430" s="115">
        <f t="shared" si="63"/>
        <v>11247</v>
      </c>
      <c r="J430" s="115">
        <f>SUM(J431:J493)</f>
        <v>0</v>
      </c>
      <c r="K430" s="115">
        <f t="shared" ref="K430:X430" si="64">SUM(K431:K493)</f>
        <v>267</v>
      </c>
      <c r="L430" s="115">
        <f t="shared" si="64"/>
        <v>600</v>
      </c>
      <c r="M430" s="115">
        <f t="shared" si="64"/>
        <v>600</v>
      </c>
      <c r="N430" s="115">
        <f t="shared" si="64"/>
        <v>600</v>
      </c>
      <c r="O430" s="115">
        <f t="shared" si="64"/>
        <v>0</v>
      </c>
      <c r="P430" s="115">
        <f t="shared" si="64"/>
        <v>0</v>
      </c>
      <c r="Q430" s="115">
        <f t="shared" si="64"/>
        <v>0</v>
      </c>
      <c r="R430" s="115">
        <f t="shared" si="64"/>
        <v>0</v>
      </c>
      <c r="S430" s="115">
        <f t="shared" si="64"/>
        <v>0</v>
      </c>
      <c r="T430" s="115">
        <f t="shared" si="64"/>
        <v>10468</v>
      </c>
      <c r="U430" s="115">
        <f t="shared" si="64"/>
        <v>10324</v>
      </c>
      <c r="V430" s="115">
        <f t="shared" si="64"/>
        <v>10213</v>
      </c>
      <c r="W430" s="115">
        <f t="shared" si="64"/>
        <v>10456</v>
      </c>
      <c r="X430" s="115">
        <f t="shared" si="64"/>
        <v>10647</v>
      </c>
    </row>
    <row r="431" spans="1:24" ht="15.95" customHeight="1">
      <c r="A431" s="282"/>
      <c r="B431" s="277" t="s">
        <v>797</v>
      </c>
      <c r="C431" s="103" t="s">
        <v>1215</v>
      </c>
      <c r="D431" s="105" t="s">
        <v>210</v>
      </c>
      <c r="E431" s="160">
        <f>VLOOKUP($D431,'[7]급수계통별장래인구(출x)'!$C$5:$I$491,2,FALSE)</f>
        <v>223</v>
      </c>
      <c r="F431" s="160">
        <f>VLOOKUP($D431,'[7]급수계통별장래인구(출x)'!$C$5:$I$491,4,FALSE)</f>
        <v>226</v>
      </c>
      <c r="G431" s="160">
        <f>VLOOKUP($D431,'[7]급수계통별장래인구(출x)'!$C$5:$I$491,5,FALSE)</f>
        <v>230</v>
      </c>
      <c r="H431" s="160">
        <f>VLOOKUP($D431,'[7]급수계통별장래인구(출x)'!$C$5:$I$491,6,FALSE)</f>
        <v>236</v>
      </c>
      <c r="I431" s="160">
        <f>VLOOKUP($D431,'[7]급수계통별장래인구(출x)'!$C$5:$I$491,7,FALSE)</f>
        <v>240</v>
      </c>
      <c r="J431" s="114">
        <f>ROUND(O$5*'[7]급수계통별장래인구(출x)'!$E429,0)</f>
        <v>0</v>
      </c>
      <c r="K431" s="114">
        <f>ROUND(P$5*'[7]급수계통별장래인구(출x)'!$E429,0)</f>
        <v>6</v>
      </c>
      <c r="L431" s="114">
        <f>ROUND(Q$5*'[7]급수계통별장래인구(출x)'!$E429,0)</f>
        <v>13</v>
      </c>
      <c r="M431" s="114">
        <f>ROUND(R$5*'[7]급수계통별장래인구(출x)'!$E429,0)</f>
        <v>13</v>
      </c>
      <c r="N431" s="114">
        <f>ROUND(S$5*'[7]급수계통별장래인구(출x)'!$E429,0)</f>
        <v>13</v>
      </c>
      <c r="O431" s="114">
        <f>IF(ISERROR((VLOOKUP($D431,'2.사회적인구 행정구역별 집계'!$C$6:$M$73,7,FALSE)-VLOOKUP($D431,'2.사회적인구 행정구역별 집계'!$C$6:$M$73,2,FALSE))),0,(VLOOKUP($D431,'2.사회적인구 행정구역별 집계'!$C$6:$M$73,7,FALSE)-VLOOKUP($D431,'2.사회적인구 행정구역별 집계'!$C$6:$M$73,2,FALSE)))</f>
        <v>0</v>
      </c>
      <c r="P431" s="114">
        <f>IF(ISERROR(VLOOKUP($D431,'2.사회적인구 행정구역별 집계'!$C$6:$M$73,2,FALSE)),0,(VLOOKUP($D431,'2.사회적인구 행정구역별 집계'!$C$6:$M$73,8,FALSE)-VLOOKUP($D431,'2.사회적인구 행정구역별 집계'!$C$6:$M$73,3,FALSE)))</f>
        <v>0</v>
      </c>
      <c r="Q431" s="114">
        <f>IF(ISERROR(VLOOKUP($D431,'2.사회적인구 행정구역별 집계'!$C$6:$M$73,2,FALSE)),0,(VLOOKUP($D431,'2.사회적인구 행정구역별 집계'!$C$6:$M$73,9,FALSE)-VLOOKUP($D431,'2.사회적인구 행정구역별 집계'!$C$6:$M$73,4,FALSE)))</f>
        <v>0</v>
      </c>
      <c r="R431" s="114">
        <f>IF(ISERROR(VLOOKUP($D431,'2.사회적인구 행정구역별 집계'!$C$6:$M$73,2,FALSE)),0,(VLOOKUP($D431,'2.사회적인구 행정구역별 집계'!$C$6:$M$73,10,FALSE)-VLOOKUP($D431,'2.사회적인구 행정구역별 집계'!$C$6:$M$73,5,FALSE)))</f>
        <v>0</v>
      </c>
      <c r="S431" s="114">
        <f>IF(ISERROR(VLOOKUP($D431,'2.사회적인구 행정구역별 집계'!$C$6:$M$73,2,FALSE)),0,(VLOOKUP($D431,'2.사회적인구 행정구역별 집계'!$C$6:$M$73,11,FALSE)-VLOOKUP($D431,'2.사회적인구 행정구역별 집계'!$C$6:$M$73,6,FALSE)))</f>
        <v>0</v>
      </c>
      <c r="T431" s="160">
        <f t="shared" ref="T431:T493" si="65">E431-J431+O431</f>
        <v>223</v>
      </c>
      <c r="U431" s="160">
        <f t="shared" ref="U431:U493" si="66">F431-K431+P431</f>
        <v>220</v>
      </c>
      <c r="V431" s="160">
        <f t="shared" ref="V431:V493" si="67">G431-L431+Q431</f>
        <v>217</v>
      </c>
      <c r="W431" s="160">
        <f t="shared" ref="W431:W493" si="68">H431-M431+R431</f>
        <v>223</v>
      </c>
      <c r="X431" s="160">
        <f t="shared" ref="X431:X493" si="69">I431-N431+S431</f>
        <v>227</v>
      </c>
    </row>
    <row r="432" spans="1:24" ht="15.95" customHeight="1">
      <c r="A432" s="282"/>
      <c r="B432" s="277"/>
      <c r="C432" s="103" t="s">
        <v>1215</v>
      </c>
      <c r="D432" s="105" t="s">
        <v>211</v>
      </c>
      <c r="E432" s="160">
        <f>VLOOKUP($D432,'[7]급수계통별장래인구(출x)'!$C$5:$I$491,2,FALSE)</f>
        <v>140</v>
      </c>
      <c r="F432" s="160">
        <f>VLOOKUP($D432,'[7]급수계통별장래인구(출x)'!$C$5:$I$491,4,FALSE)</f>
        <v>142</v>
      </c>
      <c r="G432" s="160">
        <f>VLOOKUP($D432,'[7]급수계통별장래인구(출x)'!$C$5:$I$491,5,FALSE)</f>
        <v>145</v>
      </c>
      <c r="H432" s="160">
        <f>VLOOKUP($D432,'[7]급수계통별장래인구(출x)'!$C$5:$I$491,6,FALSE)</f>
        <v>148</v>
      </c>
      <c r="I432" s="160">
        <f>VLOOKUP($D432,'[7]급수계통별장래인구(출x)'!$C$5:$I$491,7,FALSE)</f>
        <v>150</v>
      </c>
      <c r="J432" s="114">
        <f>ROUND(O$5*'[7]급수계통별장래인구(출x)'!$E430,0)</f>
        <v>0</v>
      </c>
      <c r="K432" s="114">
        <f>ROUND(P$5*'[7]급수계통별장래인구(출x)'!$E430,0)</f>
        <v>4</v>
      </c>
      <c r="L432" s="114">
        <f>ROUND(Q$5*'[7]급수계통별장래인구(출x)'!$E430,0)</f>
        <v>8</v>
      </c>
      <c r="M432" s="114">
        <f>ROUND(R$5*'[7]급수계통별장래인구(출x)'!$E430,0)</f>
        <v>8</v>
      </c>
      <c r="N432" s="114">
        <f>ROUND(S$5*'[7]급수계통별장래인구(출x)'!$E430,0)</f>
        <v>8</v>
      </c>
      <c r="O432" s="114">
        <f>IF(ISERROR((VLOOKUP($D432,'2.사회적인구 행정구역별 집계'!$C$6:$M$73,7,FALSE)-VLOOKUP($D432,'2.사회적인구 행정구역별 집계'!$C$6:$M$73,2,FALSE))),0,(VLOOKUP($D432,'2.사회적인구 행정구역별 집계'!$C$6:$M$73,7,FALSE)-VLOOKUP($D432,'2.사회적인구 행정구역별 집계'!$C$6:$M$73,2,FALSE)))</f>
        <v>0</v>
      </c>
      <c r="P432" s="114">
        <f>IF(ISERROR(VLOOKUP($D432,'2.사회적인구 행정구역별 집계'!$C$6:$M$73,2,FALSE)),0,(VLOOKUP($D432,'2.사회적인구 행정구역별 집계'!$C$6:$M$73,8,FALSE)-VLOOKUP($D432,'2.사회적인구 행정구역별 집계'!$C$6:$M$73,3,FALSE)))</f>
        <v>0</v>
      </c>
      <c r="Q432" s="114">
        <f>IF(ISERROR(VLOOKUP($D432,'2.사회적인구 행정구역별 집계'!$C$6:$M$73,2,FALSE)),0,(VLOOKUP($D432,'2.사회적인구 행정구역별 집계'!$C$6:$M$73,9,FALSE)-VLOOKUP($D432,'2.사회적인구 행정구역별 집계'!$C$6:$M$73,4,FALSE)))</f>
        <v>0</v>
      </c>
      <c r="R432" s="114">
        <f>IF(ISERROR(VLOOKUP($D432,'2.사회적인구 행정구역별 집계'!$C$6:$M$73,2,FALSE)),0,(VLOOKUP($D432,'2.사회적인구 행정구역별 집계'!$C$6:$M$73,10,FALSE)-VLOOKUP($D432,'2.사회적인구 행정구역별 집계'!$C$6:$M$73,5,FALSE)))</f>
        <v>0</v>
      </c>
      <c r="S432" s="114">
        <f>IF(ISERROR(VLOOKUP($D432,'2.사회적인구 행정구역별 집계'!$C$6:$M$73,2,FALSE)),0,(VLOOKUP($D432,'2.사회적인구 행정구역별 집계'!$C$6:$M$73,11,FALSE)-VLOOKUP($D432,'2.사회적인구 행정구역별 집계'!$C$6:$M$73,6,FALSE)))</f>
        <v>0</v>
      </c>
      <c r="T432" s="160">
        <f t="shared" si="65"/>
        <v>140</v>
      </c>
      <c r="U432" s="160">
        <f t="shared" si="66"/>
        <v>138</v>
      </c>
      <c r="V432" s="160">
        <f t="shared" si="67"/>
        <v>137</v>
      </c>
      <c r="W432" s="160">
        <f t="shared" si="68"/>
        <v>140</v>
      </c>
      <c r="X432" s="160">
        <f t="shared" si="69"/>
        <v>142</v>
      </c>
    </row>
    <row r="433" spans="1:24" ht="15.95" customHeight="1">
      <c r="A433" s="282"/>
      <c r="B433" s="277"/>
      <c r="C433" s="103" t="s">
        <v>1216</v>
      </c>
      <c r="D433" s="105" t="s">
        <v>212</v>
      </c>
      <c r="E433" s="160">
        <f>VLOOKUP($D433,'[7]급수계통별장래인구(출x)'!$C$5:$I$491,2,FALSE)</f>
        <v>133</v>
      </c>
      <c r="F433" s="160">
        <f>VLOOKUP($D433,'[7]급수계통별장래인구(출x)'!$C$5:$I$491,4,FALSE)</f>
        <v>135</v>
      </c>
      <c r="G433" s="160">
        <f>VLOOKUP($D433,'[7]급수계통별장래인구(출x)'!$C$5:$I$491,5,FALSE)</f>
        <v>137</v>
      </c>
      <c r="H433" s="160">
        <f>VLOOKUP($D433,'[7]급수계통별장래인구(출x)'!$C$5:$I$491,6,FALSE)</f>
        <v>140</v>
      </c>
      <c r="I433" s="160">
        <f>VLOOKUP($D433,'[7]급수계통별장래인구(출x)'!$C$5:$I$491,7,FALSE)</f>
        <v>143</v>
      </c>
      <c r="J433" s="114">
        <f>ROUND(O$5*'[7]급수계통별장래인구(출x)'!$E431,0)</f>
        <v>0</v>
      </c>
      <c r="K433" s="114">
        <f>ROUND(P$5*'[7]급수계통별장래인구(출x)'!$E431,0)</f>
        <v>3</v>
      </c>
      <c r="L433" s="114">
        <f>ROUND(Q$5*'[7]급수계통별장래인구(출x)'!$E431,0)</f>
        <v>8</v>
      </c>
      <c r="M433" s="114">
        <f>ROUND(R$5*'[7]급수계통별장래인구(출x)'!$E431,0)</f>
        <v>8</v>
      </c>
      <c r="N433" s="114">
        <f>ROUND(S$5*'[7]급수계통별장래인구(출x)'!$E431,0)</f>
        <v>8</v>
      </c>
      <c r="O433" s="114">
        <f>IF(ISERROR((VLOOKUP($D433,'2.사회적인구 행정구역별 집계'!$C$6:$M$73,7,FALSE)-VLOOKUP($D433,'2.사회적인구 행정구역별 집계'!$C$6:$M$73,2,FALSE))),0,(VLOOKUP($D433,'2.사회적인구 행정구역별 집계'!$C$6:$M$73,7,FALSE)-VLOOKUP($D433,'2.사회적인구 행정구역별 집계'!$C$6:$M$73,2,FALSE)))</f>
        <v>0</v>
      </c>
      <c r="P433" s="114">
        <f>IF(ISERROR(VLOOKUP($D433,'2.사회적인구 행정구역별 집계'!$C$6:$M$73,2,FALSE)),0,(VLOOKUP($D433,'2.사회적인구 행정구역별 집계'!$C$6:$M$73,8,FALSE)-VLOOKUP($D433,'2.사회적인구 행정구역별 집계'!$C$6:$M$73,3,FALSE)))</f>
        <v>0</v>
      </c>
      <c r="Q433" s="114">
        <f>IF(ISERROR(VLOOKUP($D433,'2.사회적인구 행정구역별 집계'!$C$6:$M$73,2,FALSE)),0,(VLOOKUP($D433,'2.사회적인구 행정구역별 집계'!$C$6:$M$73,9,FALSE)-VLOOKUP($D433,'2.사회적인구 행정구역별 집계'!$C$6:$M$73,4,FALSE)))</f>
        <v>0</v>
      </c>
      <c r="R433" s="114">
        <f>IF(ISERROR(VLOOKUP($D433,'2.사회적인구 행정구역별 집계'!$C$6:$M$73,2,FALSE)),0,(VLOOKUP($D433,'2.사회적인구 행정구역별 집계'!$C$6:$M$73,10,FALSE)-VLOOKUP($D433,'2.사회적인구 행정구역별 집계'!$C$6:$M$73,5,FALSE)))</f>
        <v>0</v>
      </c>
      <c r="S433" s="114">
        <f>IF(ISERROR(VLOOKUP($D433,'2.사회적인구 행정구역별 집계'!$C$6:$M$73,2,FALSE)),0,(VLOOKUP($D433,'2.사회적인구 행정구역별 집계'!$C$6:$M$73,11,FALSE)-VLOOKUP($D433,'2.사회적인구 행정구역별 집계'!$C$6:$M$73,6,FALSE)))</f>
        <v>0</v>
      </c>
      <c r="T433" s="160">
        <f t="shared" si="65"/>
        <v>133</v>
      </c>
      <c r="U433" s="160">
        <f t="shared" si="66"/>
        <v>132</v>
      </c>
      <c r="V433" s="160">
        <f t="shared" si="67"/>
        <v>129</v>
      </c>
      <c r="W433" s="160">
        <f t="shared" si="68"/>
        <v>132</v>
      </c>
      <c r="X433" s="160">
        <f t="shared" si="69"/>
        <v>135</v>
      </c>
    </row>
    <row r="434" spans="1:24" ht="15.95" customHeight="1">
      <c r="A434" s="282"/>
      <c r="B434" s="277"/>
      <c r="C434" s="103" t="s">
        <v>1216</v>
      </c>
      <c r="D434" s="105" t="s">
        <v>213</v>
      </c>
      <c r="E434" s="160">
        <f>VLOOKUP($D434,'[7]급수계통별장래인구(출x)'!$C$5:$I$491,2,FALSE)</f>
        <v>190</v>
      </c>
      <c r="F434" s="160">
        <f>VLOOKUP($D434,'[7]급수계통별장래인구(출x)'!$C$5:$I$491,4,FALSE)</f>
        <v>192</v>
      </c>
      <c r="G434" s="160">
        <f>VLOOKUP($D434,'[7]급수계통별장래인구(출x)'!$C$5:$I$491,5,FALSE)</f>
        <v>196</v>
      </c>
      <c r="H434" s="160">
        <f>VLOOKUP($D434,'[7]급수계통별장래인구(출x)'!$C$5:$I$491,6,FALSE)</f>
        <v>201</v>
      </c>
      <c r="I434" s="160">
        <f>VLOOKUP($D434,'[7]급수계통별장래인구(출x)'!$C$5:$I$491,7,FALSE)</f>
        <v>204</v>
      </c>
      <c r="J434" s="114">
        <f>ROUND(O$5*'[7]급수계통별장래인구(출x)'!$E432,0)</f>
        <v>0</v>
      </c>
      <c r="K434" s="114">
        <f>ROUND(P$5*'[7]급수계통별장래인구(출x)'!$E432,0)</f>
        <v>5</v>
      </c>
      <c r="L434" s="114">
        <f>ROUND(Q$5*'[7]급수계통별장래인구(출x)'!$E432,0)</f>
        <v>11</v>
      </c>
      <c r="M434" s="114">
        <f>ROUND(R$5*'[7]급수계통별장래인구(출x)'!$E432,0)</f>
        <v>11</v>
      </c>
      <c r="N434" s="114">
        <f>ROUND(S$5*'[7]급수계통별장래인구(출x)'!$E432,0)</f>
        <v>11</v>
      </c>
      <c r="O434" s="114">
        <f>IF(ISERROR((VLOOKUP($D434,'2.사회적인구 행정구역별 집계'!$C$6:$M$73,7,FALSE)-VLOOKUP($D434,'2.사회적인구 행정구역별 집계'!$C$6:$M$73,2,FALSE))),0,(VLOOKUP($D434,'2.사회적인구 행정구역별 집계'!$C$6:$M$73,7,FALSE)-VLOOKUP($D434,'2.사회적인구 행정구역별 집계'!$C$6:$M$73,2,FALSE)))</f>
        <v>0</v>
      </c>
      <c r="P434" s="114">
        <f>IF(ISERROR(VLOOKUP($D434,'2.사회적인구 행정구역별 집계'!$C$6:$M$73,2,FALSE)),0,(VLOOKUP($D434,'2.사회적인구 행정구역별 집계'!$C$6:$M$73,8,FALSE)-VLOOKUP($D434,'2.사회적인구 행정구역별 집계'!$C$6:$M$73,3,FALSE)))</f>
        <v>0</v>
      </c>
      <c r="Q434" s="114">
        <f>IF(ISERROR(VLOOKUP($D434,'2.사회적인구 행정구역별 집계'!$C$6:$M$73,2,FALSE)),0,(VLOOKUP($D434,'2.사회적인구 행정구역별 집계'!$C$6:$M$73,9,FALSE)-VLOOKUP($D434,'2.사회적인구 행정구역별 집계'!$C$6:$M$73,4,FALSE)))</f>
        <v>0</v>
      </c>
      <c r="R434" s="114">
        <f>IF(ISERROR(VLOOKUP($D434,'2.사회적인구 행정구역별 집계'!$C$6:$M$73,2,FALSE)),0,(VLOOKUP($D434,'2.사회적인구 행정구역별 집계'!$C$6:$M$73,10,FALSE)-VLOOKUP($D434,'2.사회적인구 행정구역별 집계'!$C$6:$M$73,5,FALSE)))</f>
        <v>0</v>
      </c>
      <c r="S434" s="114">
        <f>IF(ISERROR(VLOOKUP($D434,'2.사회적인구 행정구역별 집계'!$C$6:$M$73,2,FALSE)),0,(VLOOKUP($D434,'2.사회적인구 행정구역별 집계'!$C$6:$M$73,11,FALSE)-VLOOKUP($D434,'2.사회적인구 행정구역별 집계'!$C$6:$M$73,6,FALSE)))</f>
        <v>0</v>
      </c>
      <c r="T434" s="160">
        <f t="shared" si="65"/>
        <v>190</v>
      </c>
      <c r="U434" s="160">
        <f t="shared" si="66"/>
        <v>187</v>
      </c>
      <c r="V434" s="160">
        <f t="shared" si="67"/>
        <v>185</v>
      </c>
      <c r="W434" s="160">
        <f t="shared" si="68"/>
        <v>190</v>
      </c>
      <c r="X434" s="160">
        <f t="shared" si="69"/>
        <v>193</v>
      </c>
    </row>
    <row r="435" spans="1:24" ht="15.95" customHeight="1">
      <c r="A435" s="282"/>
      <c r="B435" s="277"/>
      <c r="C435" s="103" t="s">
        <v>1216</v>
      </c>
      <c r="D435" s="105" t="s">
        <v>214</v>
      </c>
      <c r="E435" s="160">
        <f>VLOOKUP($D435,'[7]급수계통별장래인구(출x)'!$C$5:$I$491,2,FALSE)</f>
        <v>147</v>
      </c>
      <c r="F435" s="160">
        <f>VLOOKUP($D435,'[7]급수계통별장래인구(출x)'!$C$5:$I$491,4,FALSE)</f>
        <v>149</v>
      </c>
      <c r="G435" s="160">
        <f>VLOOKUP($D435,'[7]급수계통별장래인구(출x)'!$C$5:$I$491,5,FALSE)</f>
        <v>152</v>
      </c>
      <c r="H435" s="160">
        <f>VLOOKUP($D435,'[7]급수계통별장래인구(출x)'!$C$5:$I$491,6,FALSE)</f>
        <v>155</v>
      </c>
      <c r="I435" s="160">
        <f>VLOOKUP($D435,'[7]급수계통별장래인구(출x)'!$C$5:$I$491,7,FALSE)</f>
        <v>158</v>
      </c>
      <c r="J435" s="114">
        <f>ROUND(O$5*'[7]급수계통별장래인구(출x)'!$E433,0)</f>
        <v>0</v>
      </c>
      <c r="K435" s="114">
        <f>ROUND(P$5*'[7]급수계통별장래인구(출x)'!$E433,0)</f>
        <v>4</v>
      </c>
      <c r="L435" s="114">
        <f>ROUND(Q$5*'[7]급수계통별장래인구(출x)'!$E433,0)</f>
        <v>8</v>
      </c>
      <c r="M435" s="114">
        <f>ROUND(R$5*'[7]급수계통별장래인구(출x)'!$E433,0)</f>
        <v>8</v>
      </c>
      <c r="N435" s="114">
        <f>ROUND(S$5*'[7]급수계통별장래인구(출x)'!$E433,0)</f>
        <v>8</v>
      </c>
      <c r="O435" s="114">
        <f>IF(ISERROR((VLOOKUP($D435,'2.사회적인구 행정구역별 집계'!$C$6:$M$73,7,FALSE)-VLOOKUP($D435,'2.사회적인구 행정구역별 집계'!$C$6:$M$73,2,FALSE))),0,(VLOOKUP($D435,'2.사회적인구 행정구역별 집계'!$C$6:$M$73,7,FALSE)-VLOOKUP($D435,'2.사회적인구 행정구역별 집계'!$C$6:$M$73,2,FALSE)))</f>
        <v>0</v>
      </c>
      <c r="P435" s="114">
        <f>IF(ISERROR(VLOOKUP($D435,'2.사회적인구 행정구역별 집계'!$C$6:$M$73,2,FALSE)),0,(VLOOKUP($D435,'2.사회적인구 행정구역별 집계'!$C$6:$M$73,8,FALSE)-VLOOKUP($D435,'2.사회적인구 행정구역별 집계'!$C$6:$M$73,3,FALSE)))</f>
        <v>0</v>
      </c>
      <c r="Q435" s="114">
        <f>IF(ISERROR(VLOOKUP($D435,'2.사회적인구 행정구역별 집계'!$C$6:$M$73,2,FALSE)),0,(VLOOKUP($D435,'2.사회적인구 행정구역별 집계'!$C$6:$M$73,9,FALSE)-VLOOKUP($D435,'2.사회적인구 행정구역별 집계'!$C$6:$M$73,4,FALSE)))</f>
        <v>0</v>
      </c>
      <c r="R435" s="114">
        <f>IF(ISERROR(VLOOKUP($D435,'2.사회적인구 행정구역별 집계'!$C$6:$M$73,2,FALSE)),0,(VLOOKUP($D435,'2.사회적인구 행정구역별 집계'!$C$6:$M$73,10,FALSE)-VLOOKUP($D435,'2.사회적인구 행정구역별 집계'!$C$6:$M$73,5,FALSE)))</f>
        <v>0</v>
      </c>
      <c r="S435" s="114">
        <f>IF(ISERROR(VLOOKUP($D435,'2.사회적인구 행정구역별 집계'!$C$6:$M$73,2,FALSE)),0,(VLOOKUP($D435,'2.사회적인구 행정구역별 집계'!$C$6:$M$73,11,FALSE)-VLOOKUP($D435,'2.사회적인구 행정구역별 집계'!$C$6:$M$73,6,FALSE)))</f>
        <v>0</v>
      </c>
      <c r="T435" s="160">
        <f t="shared" si="65"/>
        <v>147</v>
      </c>
      <c r="U435" s="160">
        <f t="shared" si="66"/>
        <v>145</v>
      </c>
      <c r="V435" s="160">
        <f t="shared" si="67"/>
        <v>144</v>
      </c>
      <c r="W435" s="160">
        <f t="shared" si="68"/>
        <v>147</v>
      </c>
      <c r="X435" s="160">
        <f t="shared" si="69"/>
        <v>150</v>
      </c>
    </row>
    <row r="436" spans="1:24" ht="15.95" customHeight="1">
      <c r="A436" s="282"/>
      <c r="B436" s="277"/>
      <c r="C436" s="103" t="s">
        <v>1217</v>
      </c>
      <c r="D436" s="105" t="s">
        <v>215</v>
      </c>
      <c r="E436" s="160">
        <f>VLOOKUP($D436,'[7]급수계통별장래인구(출x)'!$C$5:$I$491,2,FALSE)</f>
        <v>123</v>
      </c>
      <c r="F436" s="160">
        <f>VLOOKUP($D436,'[7]급수계통별장래인구(출x)'!$C$5:$I$491,4,FALSE)</f>
        <v>124</v>
      </c>
      <c r="G436" s="160">
        <f>VLOOKUP($D436,'[7]급수계통별장래인구(출x)'!$C$5:$I$491,5,FALSE)</f>
        <v>127</v>
      </c>
      <c r="H436" s="160">
        <f>VLOOKUP($D436,'[7]급수계통별장래인구(출x)'!$C$5:$I$491,6,FALSE)</f>
        <v>130</v>
      </c>
      <c r="I436" s="160">
        <f>VLOOKUP($D436,'[7]급수계통별장래인구(출x)'!$C$5:$I$491,7,FALSE)</f>
        <v>132</v>
      </c>
      <c r="J436" s="114">
        <f>ROUND(O$5*'[7]급수계통별장래인구(출x)'!$E434,0)</f>
        <v>0</v>
      </c>
      <c r="K436" s="114">
        <f>ROUND(P$5*'[7]급수계통별장래인구(출x)'!$E434,0)</f>
        <v>3</v>
      </c>
      <c r="L436" s="114">
        <f>ROUND(Q$5*'[7]급수계통별장래인구(출x)'!$E434,0)</f>
        <v>7</v>
      </c>
      <c r="M436" s="114">
        <f>ROUND(R$5*'[7]급수계통별장래인구(출x)'!$E434,0)</f>
        <v>7</v>
      </c>
      <c r="N436" s="114">
        <f>ROUND(S$5*'[7]급수계통별장래인구(출x)'!$E434,0)</f>
        <v>7</v>
      </c>
      <c r="O436" s="114">
        <f>IF(ISERROR((VLOOKUP($D436,'2.사회적인구 행정구역별 집계'!$C$6:$M$73,7,FALSE)-VLOOKUP($D436,'2.사회적인구 행정구역별 집계'!$C$6:$M$73,2,FALSE))),0,(VLOOKUP($D436,'2.사회적인구 행정구역별 집계'!$C$6:$M$73,7,FALSE)-VLOOKUP($D436,'2.사회적인구 행정구역별 집계'!$C$6:$M$73,2,FALSE)))</f>
        <v>0</v>
      </c>
      <c r="P436" s="114">
        <f>IF(ISERROR(VLOOKUP($D436,'2.사회적인구 행정구역별 집계'!$C$6:$M$73,2,FALSE)),0,(VLOOKUP($D436,'2.사회적인구 행정구역별 집계'!$C$6:$M$73,8,FALSE)-VLOOKUP($D436,'2.사회적인구 행정구역별 집계'!$C$6:$M$73,3,FALSE)))</f>
        <v>0</v>
      </c>
      <c r="Q436" s="114">
        <f>IF(ISERROR(VLOOKUP($D436,'2.사회적인구 행정구역별 집계'!$C$6:$M$73,2,FALSE)),0,(VLOOKUP($D436,'2.사회적인구 행정구역별 집계'!$C$6:$M$73,9,FALSE)-VLOOKUP($D436,'2.사회적인구 행정구역별 집계'!$C$6:$M$73,4,FALSE)))</f>
        <v>0</v>
      </c>
      <c r="R436" s="114">
        <f>IF(ISERROR(VLOOKUP($D436,'2.사회적인구 행정구역별 집계'!$C$6:$M$73,2,FALSE)),0,(VLOOKUP($D436,'2.사회적인구 행정구역별 집계'!$C$6:$M$73,10,FALSE)-VLOOKUP($D436,'2.사회적인구 행정구역별 집계'!$C$6:$M$73,5,FALSE)))</f>
        <v>0</v>
      </c>
      <c r="S436" s="114">
        <f>IF(ISERROR(VLOOKUP($D436,'2.사회적인구 행정구역별 집계'!$C$6:$M$73,2,FALSE)),0,(VLOOKUP($D436,'2.사회적인구 행정구역별 집계'!$C$6:$M$73,11,FALSE)-VLOOKUP($D436,'2.사회적인구 행정구역별 집계'!$C$6:$M$73,6,FALSE)))</f>
        <v>0</v>
      </c>
      <c r="T436" s="160">
        <f t="shared" si="65"/>
        <v>123</v>
      </c>
      <c r="U436" s="160">
        <f t="shared" si="66"/>
        <v>121</v>
      </c>
      <c r="V436" s="160">
        <f t="shared" si="67"/>
        <v>120</v>
      </c>
      <c r="W436" s="160">
        <f t="shared" si="68"/>
        <v>123</v>
      </c>
      <c r="X436" s="160">
        <f t="shared" si="69"/>
        <v>125</v>
      </c>
    </row>
    <row r="437" spans="1:24" ht="15.95" customHeight="1">
      <c r="A437" s="282"/>
      <c r="B437" s="277"/>
      <c r="C437" s="103" t="s">
        <v>1217</v>
      </c>
      <c r="D437" s="105" t="s">
        <v>216</v>
      </c>
      <c r="E437" s="160">
        <f>VLOOKUP($D437,'[7]급수계통별장래인구(출x)'!$C$5:$I$491,2,FALSE)</f>
        <v>177</v>
      </c>
      <c r="F437" s="160">
        <f>VLOOKUP($D437,'[7]급수계통별장래인구(출x)'!$C$5:$I$491,4,FALSE)</f>
        <v>179</v>
      </c>
      <c r="G437" s="160">
        <f>VLOOKUP($D437,'[7]급수계통별장래인구(출x)'!$C$5:$I$491,5,FALSE)</f>
        <v>183</v>
      </c>
      <c r="H437" s="160">
        <f>VLOOKUP($D437,'[7]급수계통별장래인구(출x)'!$C$5:$I$491,6,FALSE)</f>
        <v>187</v>
      </c>
      <c r="I437" s="160">
        <f>VLOOKUP($D437,'[7]급수계통별장래인구(출x)'!$C$5:$I$491,7,FALSE)</f>
        <v>190</v>
      </c>
      <c r="J437" s="114">
        <f>ROUND(O$5*'[7]급수계통별장래인구(출x)'!$E435,0)</f>
        <v>0</v>
      </c>
      <c r="K437" s="114">
        <f>ROUND(P$5*'[7]급수계통별장래인구(출x)'!$E435,0)</f>
        <v>5</v>
      </c>
      <c r="L437" s="114">
        <f>ROUND(Q$5*'[7]급수계통별장래인구(출x)'!$E435,0)</f>
        <v>10</v>
      </c>
      <c r="M437" s="114">
        <f>ROUND(R$5*'[7]급수계통별장래인구(출x)'!$E435,0)</f>
        <v>10</v>
      </c>
      <c r="N437" s="114">
        <f>ROUND(S$5*'[7]급수계통별장래인구(출x)'!$E435,0)</f>
        <v>10</v>
      </c>
      <c r="O437" s="114">
        <f>IF(ISERROR((VLOOKUP($D437,'2.사회적인구 행정구역별 집계'!$C$6:$M$73,7,FALSE)-VLOOKUP($D437,'2.사회적인구 행정구역별 집계'!$C$6:$M$73,2,FALSE))),0,(VLOOKUP($D437,'2.사회적인구 행정구역별 집계'!$C$6:$M$73,7,FALSE)-VLOOKUP($D437,'2.사회적인구 행정구역별 집계'!$C$6:$M$73,2,FALSE)))</f>
        <v>0</v>
      </c>
      <c r="P437" s="114">
        <f>IF(ISERROR(VLOOKUP($D437,'2.사회적인구 행정구역별 집계'!$C$6:$M$73,2,FALSE)),0,(VLOOKUP($D437,'2.사회적인구 행정구역별 집계'!$C$6:$M$73,8,FALSE)-VLOOKUP($D437,'2.사회적인구 행정구역별 집계'!$C$6:$M$73,3,FALSE)))</f>
        <v>0</v>
      </c>
      <c r="Q437" s="114">
        <f>IF(ISERROR(VLOOKUP($D437,'2.사회적인구 행정구역별 집계'!$C$6:$M$73,2,FALSE)),0,(VLOOKUP($D437,'2.사회적인구 행정구역별 집계'!$C$6:$M$73,9,FALSE)-VLOOKUP($D437,'2.사회적인구 행정구역별 집계'!$C$6:$M$73,4,FALSE)))</f>
        <v>0</v>
      </c>
      <c r="R437" s="114">
        <f>IF(ISERROR(VLOOKUP($D437,'2.사회적인구 행정구역별 집계'!$C$6:$M$73,2,FALSE)),0,(VLOOKUP($D437,'2.사회적인구 행정구역별 집계'!$C$6:$M$73,10,FALSE)-VLOOKUP($D437,'2.사회적인구 행정구역별 집계'!$C$6:$M$73,5,FALSE)))</f>
        <v>0</v>
      </c>
      <c r="S437" s="114">
        <f>IF(ISERROR(VLOOKUP($D437,'2.사회적인구 행정구역별 집계'!$C$6:$M$73,2,FALSE)),0,(VLOOKUP($D437,'2.사회적인구 행정구역별 집계'!$C$6:$M$73,11,FALSE)-VLOOKUP($D437,'2.사회적인구 행정구역별 집계'!$C$6:$M$73,6,FALSE)))</f>
        <v>0</v>
      </c>
      <c r="T437" s="160">
        <f t="shared" si="65"/>
        <v>177</v>
      </c>
      <c r="U437" s="160">
        <f t="shared" si="66"/>
        <v>174</v>
      </c>
      <c r="V437" s="160">
        <f t="shared" si="67"/>
        <v>173</v>
      </c>
      <c r="W437" s="160">
        <f t="shared" si="68"/>
        <v>177</v>
      </c>
      <c r="X437" s="160">
        <f t="shared" si="69"/>
        <v>180</v>
      </c>
    </row>
    <row r="438" spans="1:24" ht="15.95" customHeight="1">
      <c r="A438" s="282"/>
      <c r="B438" s="277"/>
      <c r="C438" s="103" t="s">
        <v>1218</v>
      </c>
      <c r="D438" s="105" t="s">
        <v>217</v>
      </c>
      <c r="E438" s="160">
        <f>VLOOKUP($D438,'[7]급수계통별장래인구(출x)'!$C$5:$I$491,2,FALSE)</f>
        <v>245</v>
      </c>
      <c r="F438" s="160">
        <f>VLOOKUP($D438,'[7]급수계통별장래인구(출x)'!$C$5:$I$491,4,FALSE)</f>
        <v>248</v>
      </c>
      <c r="G438" s="160">
        <f>VLOOKUP($D438,'[7]급수계통별장래인구(출x)'!$C$5:$I$491,5,FALSE)</f>
        <v>253</v>
      </c>
      <c r="H438" s="160">
        <f>VLOOKUP($D438,'[7]급수계통별장래인구(출x)'!$C$5:$I$491,6,FALSE)</f>
        <v>259</v>
      </c>
      <c r="I438" s="160">
        <f>VLOOKUP($D438,'[7]급수계통별장래인구(출x)'!$C$5:$I$491,7,FALSE)</f>
        <v>263</v>
      </c>
      <c r="J438" s="114">
        <f>ROUND(O$5*'[7]급수계통별장래인구(출x)'!$E436,0)</f>
        <v>0</v>
      </c>
      <c r="K438" s="114">
        <f>ROUND(P$5*'[7]급수계통별장래인구(출x)'!$E436,0)</f>
        <v>6</v>
      </c>
      <c r="L438" s="114">
        <f>ROUND(Q$5*'[7]급수계통별장래인구(출x)'!$E436,0)</f>
        <v>14</v>
      </c>
      <c r="M438" s="114">
        <f>ROUND(R$5*'[7]급수계통별장래인구(출x)'!$E436,0)</f>
        <v>14</v>
      </c>
      <c r="N438" s="114">
        <f>ROUND(S$5*'[7]급수계통별장래인구(출x)'!$E436,0)</f>
        <v>14</v>
      </c>
      <c r="O438" s="114">
        <f>IF(ISERROR((VLOOKUP($D438,'2.사회적인구 행정구역별 집계'!$C$6:$M$73,7,FALSE)-VLOOKUP($D438,'2.사회적인구 행정구역별 집계'!$C$6:$M$73,2,FALSE))),0,(VLOOKUP($D438,'2.사회적인구 행정구역별 집계'!$C$6:$M$73,7,FALSE)-VLOOKUP($D438,'2.사회적인구 행정구역별 집계'!$C$6:$M$73,2,FALSE)))</f>
        <v>0</v>
      </c>
      <c r="P438" s="114">
        <f>IF(ISERROR(VLOOKUP($D438,'2.사회적인구 행정구역별 집계'!$C$6:$M$73,2,FALSE)),0,(VLOOKUP($D438,'2.사회적인구 행정구역별 집계'!$C$6:$M$73,8,FALSE)-VLOOKUP($D438,'2.사회적인구 행정구역별 집계'!$C$6:$M$73,3,FALSE)))</f>
        <v>0</v>
      </c>
      <c r="Q438" s="114">
        <f>IF(ISERROR(VLOOKUP($D438,'2.사회적인구 행정구역별 집계'!$C$6:$M$73,2,FALSE)),0,(VLOOKUP($D438,'2.사회적인구 행정구역별 집계'!$C$6:$M$73,9,FALSE)-VLOOKUP($D438,'2.사회적인구 행정구역별 집계'!$C$6:$M$73,4,FALSE)))</f>
        <v>0</v>
      </c>
      <c r="R438" s="114">
        <f>IF(ISERROR(VLOOKUP($D438,'2.사회적인구 행정구역별 집계'!$C$6:$M$73,2,FALSE)),0,(VLOOKUP($D438,'2.사회적인구 행정구역별 집계'!$C$6:$M$73,10,FALSE)-VLOOKUP($D438,'2.사회적인구 행정구역별 집계'!$C$6:$M$73,5,FALSE)))</f>
        <v>0</v>
      </c>
      <c r="S438" s="114">
        <f>IF(ISERROR(VLOOKUP($D438,'2.사회적인구 행정구역별 집계'!$C$6:$M$73,2,FALSE)),0,(VLOOKUP($D438,'2.사회적인구 행정구역별 집계'!$C$6:$M$73,11,FALSE)-VLOOKUP($D438,'2.사회적인구 행정구역별 집계'!$C$6:$M$73,6,FALSE)))</f>
        <v>0</v>
      </c>
      <c r="T438" s="160">
        <f t="shared" si="65"/>
        <v>245</v>
      </c>
      <c r="U438" s="160">
        <f t="shared" si="66"/>
        <v>242</v>
      </c>
      <c r="V438" s="160">
        <f t="shared" si="67"/>
        <v>239</v>
      </c>
      <c r="W438" s="160">
        <f t="shared" si="68"/>
        <v>245</v>
      </c>
      <c r="X438" s="160">
        <f t="shared" si="69"/>
        <v>249</v>
      </c>
    </row>
    <row r="439" spans="1:24" ht="15.95" customHeight="1">
      <c r="A439" s="282"/>
      <c r="B439" s="277"/>
      <c r="C439" s="103" t="s">
        <v>1218</v>
      </c>
      <c r="D439" s="105" t="s">
        <v>218</v>
      </c>
      <c r="E439" s="160">
        <f>VLOOKUP($D439,'[7]급수계통별장래인구(출x)'!$C$5:$I$491,2,FALSE)</f>
        <v>134</v>
      </c>
      <c r="F439" s="160">
        <f>VLOOKUP($D439,'[7]급수계통별장래인구(출x)'!$C$5:$I$491,4,FALSE)</f>
        <v>136</v>
      </c>
      <c r="G439" s="160">
        <f>VLOOKUP($D439,'[7]급수계통별장래인구(출x)'!$C$5:$I$491,5,FALSE)</f>
        <v>138</v>
      </c>
      <c r="H439" s="160">
        <f>VLOOKUP($D439,'[7]급수계통별장래인구(출x)'!$C$5:$I$491,6,FALSE)</f>
        <v>142</v>
      </c>
      <c r="I439" s="160">
        <f>VLOOKUP($D439,'[7]급수계통별장래인구(출x)'!$C$5:$I$491,7,FALSE)</f>
        <v>144</v>
      </c>
      <c r="J439" s="114">
        <f>ROUND(O$5*'[7]급수계통별장래인구(출x)'!$E437,0)</f>
        <v>0</v>
      </c>
      <c r="K439" s="114">
        <f>ROUND(P$5*'[7]급수계통별장래인구(출x)'!$E437,0)</f>
        <v>3</v>
      </c>
      <c r="L439" s="114">
        <f>ROUND(Q$5*'[7]급수계통별장래인구(출x)'!$E437,0)</f>
        <v>8</v>
      </c>
      <c r="M439" s="114">
        <f>ROUND(R$5*'[7]급수계통별장래인구(출x)'!$E437,0)</f>
        <v>8</v>
      </c>
      <c r="N439" s="114">
        <f>ROUND(S$5*'[7]급수계통별장래인구(출x)'!$E437,0)</f>
        <v>8</v>
      </c>
      <c r="O439" s="114">
        <f>IF(ISERROR((VLOOKUP($D439,'2.사회적인구 행정구역별 집계'!$C$6:$M$73,7,FALSE)-VLOOKUP($D439,'2.사회적인구 행정구역별 집계'!$C$6:$M$73,2,FALSE))),0,(VLOOKUP($D439,'2.사회적인구 행정구역별 집계'!$C$6:$M$73,7,FALSE)-VLOOKUP($D439,'2.사회적인구 행정구역별 집계'!$C$6:$M$73,2,FALSE)))</f>
        <v>0</v>
      </c>
      <c r="P439" s="114">
        <f>IF(ISERROR(VLOOKUP($D439,'2.사회적인구 행정구역별 집계'!$C$6:$M$73,2,FALSE)),0,(VLOOKUP($D439,'2.사회적인구 행정구역별 집계'!$C$6:$M$73,8,FALSE)-VLOOKUP($D439,'2.사회적인구 행정구역별 집계'!$C$6:$M$73,3,FALSE)))</f>
        <v>0</v>
      </c>
      <c r="Q439" s="114">
        <f>IF(ISERROR(VLOOKUP($D439,'2.사회적인구 행정구역별 집계'!$C$6:$M$73,2,FALSE)),0,(VLOOKUP($D439,'2.사회적인구 행정구역별 집계'!$C$6:$M$73,9,FALSE)-VLOOKUP($D439,'2.사회적인구 행정구역별 집계'!$C$6:$M$73,4,FALSE)))</f>
        <v>0</v>
      </c>
      <c r="R439" s="114">
        <f>IF(ISERROR(VLOOKUP($D439,'2.사회적인구 행정구역별 집계'!$C$6:$M$73,2,FALSE)),0,(VLOOKUP($D439,'2.사회적인구 행정구역별 집계'!$C$6:$M$73,10,FALSE)-VLOOKUP($D439,'2.사회적인구 행정구역별 집계'!$C$6:$M$73,5,FALSE)))</f>
        <v>0</v>
      </c>
      <c r="S439" s="114">
        <f>IF(ISERROR(VLOOKUP($D439,'2.사회적인구 행정구역별 집계'!$C$6:$M$73,2,FALSE)),0,(VLOOKUP($D439,'2.사회적인구 행정구역별 집계'!$C$6:$M$73,11,FALSE)-VLOOKUP($D439,'2.사회적인구 행정구역별 집계'!$C$6:$M$73,6,FALSE)))</f>
        <v>0</v>
      </c>
      <c r="T439" s="160">
        <f t="shared" si="65"/>
        <v>134</v>
      </c>
      <c r="U439" s="160">
        <f t="shared" si="66"/>
        <v>133</v>
      </c>
      <c r="V439" s="160">
        <f t="shared" si="67"/>
        <v>130</v>
      </c>
      <c r="W439" s="160">
        <f t="shared" si="68"/>
        <v>134</v>
      </c>
      <c r="X439" s="160">
        <f t="shared" si="69"/>
        <v>136</v>
      </c>
    </row>
    <row r="440" spans="1:24" ht="15.95" customHeight="1">
      <c r="A440" s="282"/>
      <c r="B440" s="277"/>
      <c r="C440" s="103" t="s">
        <v>1219</v>
      </c>
      <c r="D440" s="105" t="s">
        <v>220</v>
      </c>
      <c r="E440" s="160">
        <f>VLOOKUP($D440,'[7]급수계통별장래인구(출x)'!$C$5:$I$491,2,FALSE)</f>
        <v>213</v>
      </c>
      <c r="F440" s="160">
        <f>VLOOKUP($D440,'[7]급수계통별장래인구(출x)'!$C$5:$I$491,4,FALSE)</f>
        <v>215</v>
      </c>
      <c r="G440" s="160">
        <f>VLOOKUP($D440,'[7]급수계통별장래인구(출x)'!$C$5:$I$491,5,FALSE)</f>
        <v>220</v>
      </c>
      <c r="H440" s="160">
        <f>VLOOKUP($D440,'[7]급수계통별장래인구(출x)'!$C$5:$I$491,6,FALSE)</f>
        <v>225</v>
      </c>
      <c r="I440" s="160">
        <f>VLOOKUP($D440,'[7]급수계통별장래인구(출x)'!$C$5:$I$491,7,FALSE)</f>
        <v>229</v>
      </c>
      <c r="J440" s="114">
        <f>ROUND(O$5*'[7]급수계통별장래인구(출x)'!$E438,0)</f>
        <v>0</v>
      </c>
      <c r="K440" s="114">
        <f>ROUND(P$5*'[7]급수계통별장래인구(출x)'!$E438,0)</f>
        <v>5</v>
      </c>
      <c r="L440" s="114">
        <f>ROUND(Q$5*'[7]급수계통별장래인구(출x)'!$E438,0)</f>
        <v>12</v>
      </c>
      <c r="M440" s="114">
        <f>ROUND(R$5*'[7]급수계통별장래인구(출x)'!$E438,0)</f>
        <v>12</v>
      </c>
      <c r="N440" s="114">
        <f>ROUND(S$5*'[7]급수계통별장래인구(출x)'!$E438,0)</f>
        <v>12</v>
      </c>
      <c r="O440" s="114">
        <f>IF(ISERROR((VLOOKUP($D440,'2.사회적인구 행정구역별 집계'!$C$6:$M$73,7,FALSE)-VLOOKUP($D440,'2.사회적인구 행정구역별 집계'!$C$6:$M$73,2,FALSE))),0,(VLOOKUP($D440,'2.사회적인구 행정구역별 집계'!$C$6:$M$73,7,FALSE)-VLOOKUP($D440,'2.사회적인구 행정구역별 집계'!$C$6:$M$73,2,FALSE)))</f>
        <v>0</v>
      </c>
      <c r="P440" s="114">
        <f>IF(ISERROR(VLOOKUP($D440,'2.사회적인구 행정구역별 집계'!$C$6:$M$73,2,FALSE)),0,(VLOOKUP($D440,'2.사회적인구 행정구역별 집계'!$C$6:$M$73,8,FALSE)-VLOOKUP($D440,'2.사회적인구 행정구역별 집계'!$C$6:$M$73,3,FALSE)))</f>
        <v>0</v>
      </c>
      <c r="Q440" s="114">
        <f>IF(ISERROR(VLOOKUP($D440,'2.사회적인구 행정구역별 집계'!$C$6:$M$73,2,FALSE)),0,(VLOOKUP($D440,'2.사회적인구 행정구역별 집계'!$C$6:$M$73,9,FALSE)-VLOOKUP($D440,'2.사회적인구 행정구역별 집계'!$C$6:$M$73,4,FALSE)))</f>
        <v>0</v>
      </c>
      <c r="R440" s="114">
        <f>IF(ISERROR(VLOOKUP($D440,'2.사회적인구 행정구역별 집계'!$C$6:$M$73,2,FALSE)),0,(VLOOKUP($D440,'2.사회적인구 행정구역별 집계'!$C$6:$M$73,10,FALSE)-VLOOKUP($D440,'2.사회적인구 행정구역별 집계'!$C$6:$M$73,5,FALSE)))</f>
        <v>0</v>
      </c>
      <c r="S440" s="114">
        <f>IF(ISERROR(VLOOKUP($D440,'2.사회적인구 행정구역별 집계'!$C$6:$M$73,2,FALSE)),0,(VLOOKUP($D440,'2.사회적인구 행정구역별 집계'!$C$6:$M$73,11,FALSE)-VLOOKUP($D440,'2.사회적인구 행정구역별 집계'!$C$6:$M$73,6,FALSE)))</f>
        <v>0</v>
      </c>
      <c r="T440" s="160">
        <f t="shared" si="65"/>
        <v>213</v>
      </c>
      <c r="U440" s="160">
        <f t="shared" si="66"/>
        <v>210</v>
      </c>
      <c r="V440" s="160">
        <f t="shared" si="67"/>
        <v>208</v>
      </c>
      <c r="W440" s="160">
        <f t="shared" si="68"/>
        <v>213</v>
      </c>
      <c r="X440" s="160">
        <f t="shared" si="69"/>
        <v>217</v>
      </c>
    </row>
    <row r="441" spans="1:24" ht="15.95" customHeight="1">
      <c r="A441" s="282"/>
      <c r="B441" s="277"/>
      <c r="C441" s="103" t="s">
        <v>1219</v>
      </c>
      <c r="D441" s="105" t="s">
        <v>221</v>
      </c>
      <c r="E441" s="160">
        <f>VLOOKUP($D441,'[7]급수계통별장래인구(출x)'!$C$5:$I$491,2,FALSE)</f>
        <v>154</v>
      </c>
      <c r="F441" s="160">
        <f>VLOOKUP($D441,'[7]급수계통별장래인구(출x)'!$C$5:$I$491,4,FALSE)</f>
        <v>156</v>
      </c>
      <c r="G441" s="160">
        <f>VLOOKUP($D441,'[7]급수계통별장래인구(출x)'!$C$5:$I$491,5,FALSE)</f>
        <v>159</v>
      </c>
      <c r="H441" s="160">
        <f>VLOOKUP($D441,'[7]급수계통별장래인구(출x)'!$C$5:$I$491,6,FALSE)</f>
        <v>163</v>
      </c>
      <c r="I441" s="160">
        <f>VLOOKUP($D441,'[7]급수계통별장래인구(출x)'!$C$5:$I$491,7,FALSE)</f>
        <v>165</v>
      </c>
      <c r="J441" s="114">
        <f>ROUND(O$5*'[7]급수계통별장래인구(출x)'!$E439,0)</f>
        <v>0</v>
      </c>
      <c r="K441" s="114">
        <f>ROUND(P$5*'[7]급수계통별장래인구(출x)'!$E439,0)</f>
        <v>4</v>
      </c>
      <c r="L441" s="114">
        <f>ROUND(Q$5*'[7]급수계통별장래인구(출x)'!$E439,0)</f>
        <v>9</v>
      </c>
      <c r="M441" s="114">
        <f>ROUND(R$5*'[7]급수계통별장래인구(출x)'!$E439,0)</f>
        <v>9</v>
      </c>
      <c r="N441" s="114">
        <f>ROUND(S$5*'[7]급수계통별장래인구(출x)'!$E439,0)</f>
        <v>9</v>
      </c>
      <c r="O441" s="114">
        <f>IF(ISERROR((VLOOKUP($D441,'2.사회적인구 행정구역별 집계'!$C$6:$M$73,7,FALSE)-VLOOKUP($D441,'2.사회적인구 행정구역별 집계'!$C$6:$M$73,2,FALSE))),0,(VLOOKUP($D441,'2.사회적인구 행정구역별 집계'!$C$6:$M$73,7,FALSE)-VLOOKUP($D441,'2.사회적인구 행정구역별 집계'!$C$6:$M$73,2,FALSE)))</f>
        <v>0</v>
      </c>
      <c r="P441" s="114">
        <f>IF(ISERROR(VLOOKUP($D441,'2.사회적인구 행정구역별 집계'!$C$6:$M$73,2,FALSE)),0,(VLOOKUP($D441,'2.사회적인구 행정구역별 집계'!$C$6:$M$73,8,FALSE)-VLOOKUP($D441,'2.사회적인구 행정구역별 집계'!$C$6:$M$73,3,FALSE)))</f>
        <v>0</v>
      </c>
      <c r="Q441" s="114">
        <f>IF(ISERROR(VLOOKUP($D441,'2.사회적인구 행정구역별 집계'!$C$6:$M$73,2,FALSE)),0,(VLOOKUP($D441,'2.사회적인구 행정구역별 집계'!$C$6:$M$73,9,FALSE)-VLOOKUP($D441,'2.사회적인구 행정구역별 집계'!$C$6:$M$73,4,FALSE)))</f>
        <v>0</v>
      </c>
      <c r="R441" s="114">
        <f>IF(ISERROR(VLOOKUP($D441,'2.사회적인구 행정구역별 집계'!$C$6:$M$73,2,FALSE)),0,(VLOOKUP($D441,'2.사회적인구 행정구역별 집계'!$C$6:$M$73,10,FALSE)-VLOOKUP($D441,'2.사회적인구 행정구역별 집계'!$C$6:$M$73,5,FALSE)))</f>
        <v>0</v>
      </c>
      <c r="S441" s="114">
        <f>IF(ISERROR(VLOOKUP($D441,'2.사회적인구 행정구역별 집계'!$C$6:$M$73,2,FALSE)),0,(VLOOKUP($D441,'2.사회적인구 행정구역별 집계'!$C$6:$M$73,11,FALSE)-VLOOKUP($D441,'2.사회적인구 행정구역별 집계'!$C$6:$M$73,6,FALSE)))</f>
        <v>0</v>
      </c>
      <c r="T441" s="160">
        <f t="shared" si="65"/>
        <v>154</v>
      </c>
      <c r="U441" s="160">
        <f t="shared" si="66"/>
        <v>152</v>
      </c>
      <c r="V441" s="160">
        <f t="shared" si="67"/>
        <v>150</v>
      </c>
      <c r="W441" s="160">
        <f t="shared" si="68"/>
        <v>154</v>
      </c>
      <c r="X441" s="160">
        <f t="shared" si="69"/>
        <v>156</v>
      </c>
    </row>
    <row r="442" spans="1:24" ht="15.95" customHeight="1">
      <c r="A442" s="282"/>
      <c r="B442" s="277"/>
      <c r="C442" s="103" t="s">
        <v>1219</v>
      </c>
      <c r="D442" s="105" t="s">
        <v>222</v>
      </c>
      <c r="E442" s="160">
        <f>VLOOKUP($D442,'[7]급수계통별장래인구(출x)'!$C$5:$I$491,2,FALSE)</f>
        <v>115</v>
      </c>
      <c r="F442" s="160">
        <f>VLOOKUP($D442,'[7]급수계통별장래인구(출x)'!$C$5:$I$491,4,FALSE)</f>
        <v>116</v>
      </c>
      <c r="G442" s="160">
        <f>VLOOKUP($D442,'[7]급수계통별장래인구(출x)'!$C$5:$I$491,5,FALSE)</f>
        <v>119</v>
      </c>
      <c r="H442" s="160">
        <f>VLOOKUP($D442,'[7]급수계통별장래인구(출x)'!$C$5:$I$491,6,FALSE)</f>
        <v>121</v>
      </c>
      <c r="I442" s="160">
        <f>VLOOKUP($D442,'[7]급수계통별장래인구(출x)'!$C$5:$I$491,7,FALSE)</f>
        <v>124</v>
      </c>
      <c r="J442" s="114">
        <f>ROUND(O$5*'[7]급수계통별장래인구(출x)'!$E440,0)</f>
        <v>0</v>
      </c>
      <c r="K442" s="114">
        <f>ROUND(P$5*'[7]급수계통별장래인구(출x)'!$E440,0)</f>
        <v>3</v>
      </c>
      <c r="L442" s="114">
        <f>ROUND(Q$5*'[7]급수계통별장래인구(출x)'!$E440,0)</f>
        <v>7</v>
      </c>
      <c r="M442" s="114">
        <f>ROUND(R$5*'[7]급수계통별장래인구(출x)'!$E440,0)</f>
        <v>7</v>
      </c>
      <c r="N442" s="114">
        <f>ROUND(S$5*'[7]급수계통별장래인구(출x)'!$E440,0)</f>
        <v>7</v>
      </c>
      <c r="O442" s="114">
        <f>IF(ISERROR((VLOOKUP($D442,'2.사회적인구 행정구역별 집계'!$C$6:$M$73,7,FALSE)-VLOOKUP($D442,'2.사회적인구 행정구역별 집계'!$C$6:$M$73,2,FALSE))),0,(VLOOKUP($D442,'2.사회적인구 행정구역별 집계'!$C$6:$M$73,7,FALSE)-VLOOKUP($D442,'2.사회적인구 행정구역별 집계'!$C$6:$M$73,2,FALSE)))</f>
        <v>0</v>
      </c>
      <c r="P442" s="114">
        <f>IF(ISERROR(VLOOKUP($D442,'2.사회적인구 행정구역별 집계'!$C$6:$M$73,2,FALSE)),0,(VLOOKUP($D442,'2.사회적인구 행정구역별 집계'!$C$6:$M$73,8,FALSE)-VLOOKUP($D442,'2.사회적인구 행정구역별 집계'!$C$6:$M$73,3,FALSE)))</f>
        <v>0</v>
      </c>
      <c r="Q442" s="114">
        <f>IF(ISERROR(VLOOKUP($D442,'2.사회적인구 행정구역별 집계'!$C$6:$M$73,2,FALSE)),0,(VLOOKUP($D442,'2.사회적인구 행정구역별 집계'!$C$6:$M$73,9,FALSE)-VLOOKUP($D442,'2.사회적인구 행정구역별 집계'!$C$6:$M$73,4,FALSE)))</f>
        <v>0</v>
      </c>
      <c r="R442" s="114">
        <f>IF(ISERROR(VLOOKUP($D442,'2.사회적인구 행정구역별 집계'!$C$6:$M$73,2,FALSE)),0,(VLOOKUP($D442,'2.사회적인구 행정구역별 집계'!$C$6:$M$73,10,FALSE)-VLOOKUP($D442,'2.사회적인구 행정구역별 집계'!$C$6:$M$73,5,FALSE)))</f>
        <v>0</v>
      </c>
      <c r="S442" s="114">
        <f>IF(ISERROR(VLOOKUP($D442,'2.사회적인구 행정구역별 집계'!$C$6:$M$73,2,FALSE)),0,(VLOOKUP($D442,'2.사회적인구 행정구역별 집계'!$C$6:$M$73,11,FALSE)-VLOOKUP($D442,'2.사회적인구 행정구역별 집계'!$C$6:$M$73,6,FALSE)))</f>
        <v>0</v>
      </c>
      <c r="T442" s="160">
        <f t="shared" si="65"/>
        <v>115</v>
      </c>
      <c r="U442" s="160">
        <f t="shared" si="66"/>
        <v>113</v>
      </c>
      <c r="V442" s="160">
        <f t="shared" si="67"/>
        <v>112</v>
      </c>
      <c r="W442" s="160">
        <f t="shared" si="68"/>
        <v>114</v>
      </c>
      <c r="X442" s="160">
        <f t="shared" si="69"/>
        <v>117</v>
      </c>
    </row>
    <row r="443" spans="1:24" ht="15.95" customHeight="1">
      <c r="A443" s="282"/>
      <c r="B443" s="277"/>
      <c r="C443" s="103" t="s">
        <v>1219</v>
      </c>
      <c r="D443" s="105" t="s">
        <v>223</v>
      </c>
      <c r="E443" s="160">
        <f>VLOOKUP($D443,'[7]급수계통별장래인구(출x)'!$C$5:$I$491,2,FALSE)</f>
        <v>215</v>
      </c>
      <c r="F443" s="160">
        <f>VLOOKUP($D443,'[7]급수계통별장래인구(출x)'!$C$5:$I$491,4,FALSE)</f>
        <v>218</v>
      </c>
      <c r="G443" s="160">
        <f>VLOOKUP($D443,'[7]급수계통별장래인구(출x)'!$C$5:$I$491,5,FALSE)</f>
        <v>222</v>
      </c>
      <c r="H443" s="160">
        <f>VLOOKUP($D443,'[7]급수계통별장래인구(출x)'!$C$5:$I$491,6,FALSE)</f>
        <v>227</v>
      </c>
      <c r="I443" s="160">
        <f>VLOOKUP($D443,'[7]급수계통별장래인구(출x)'!$C$5:$I$491,7,FALSE)</f>
        <v>231</v>
      </c>
      <c r="J443" s="114">
        <f>ROUND(O$5*'[7]급수계통별장래인구(출x)'!$E441,0)</f>
        <v>0</v>
      </c>
      <c r="K443" s="114">
        <f>ROUND(P$5*'[7]급수계통별장래인구(출x)'!$E441,0)</f>
        <v>6</v>
      </c>
      <c r="L443" s="114">
        <f>ROUND(Q$5*'[7]급수계통별장래인구(출x)'!$E441,0)</f>
        <v>12</v>
      </c>
      <c r="M443" s="114">
        <f>ROUND(R$5*'[7]급수계통별장래인구(출x)'!$E441,0)</f>
        <v>12</v>
      </c>
      <c r="N443" s="114">
        <f>ROUND(S$5*'[7]급수계통별장래인구(출x)'!$E441,0)</f>
        <v>12</v>
      </c>
      <c r="O443" s="114">
        <f>IF(ISERROR((VLOOKUP($D443,'2.사회적인구 행정구역별 집계'!$C$6:$M$73,7,FALSE)-VLOOKUP($D443,'2.사회적인구 행정구역별 집계'!$C$6:$M$73,2,FALSE))),0,(VLOOKUP($D443,'2.사회적인구 행정구역별 집계'!$C$6:$M$73,7,FALSE)-VLOOKUP($D443,'2.사회적인구 행정구역별 집계'!$C$6:$M$73,2,FALSE)))</f>
        <v>0</v>
      </c>
      <c r="P443" s="114">
        <f>IF(ISERROR(VLOOKUP($D443,'2.사회적인구 행정구역별 집계'!$C$6:$M$73,2,FALSE)),0,(VLOOKUP($D443,'2.사회적인구 행정구역별 집계'!$C$6:$M$73,8,FALSE)-VLOOKUP($D443,'2.사회적인구 행정구역별 집계'!$C$6:$M$73,3,FALSE)))</f>
        <v>0</v>
      </c>
      <c r="Q443" s="114">
        <f>IF(ISERROR(VLOOKUP($D443,'2.사회적인구 행정구역별 집계'!$C$6:$M$73,2,FALSE)),0,(VLOOKUP($D443,'2.사회적인구 행정구역별 집계'!$C$6:$M$73,9,FALSE)-VLOOKUP($D443,'2.사회적인구 행정구역별 집계'!$C$6:$M$73,4,FALSE)))</f>
        <v>0</v>
      </c>
      <c r="R443" s="114">
        <f>IF(ISERROR(VLOOKUP($D443,'2.사회적인구 행정구역별 집계'!$C$6:$M$73,2,FALSE)),0,(VLOOKUP($D443,'2.사회적인구 행정구역별 집계'!$C$6:$M$73,10,FALSE)-VLOOKUP($D443,'2.사회적인구 행정구역별 집계'!$C$6:$M$73,5,FALSE)))</f>
        <v>0</v>
      </c>
      <c r="S443" s="114">
        <f>IF(ISERROR(VLOOKUP($D443,'2.사회적인구 행정구역별 집계'!$C$6:$M$73,2,FALSE)),0,(VLOOKUP($D443,'2.사회적인구 행정구역별 집계'!$C$6:$M$73,11,FALSE)-VLOOKUP($D443,'2.사회적인구 행정구역별 집계'!$C$6:$M$73,6,FALSE)))</f>
        <v>0</v>
      </c>
      <c r="T443" s="160">
        <f t="shared" si="65"/>
        <v>215</v>
      </c>
      <c r="U443" s="160">
        <f t="shared" si="66"/>
        <v>212</v>
      </c>
      <c r="V443" s="160">
        <f t="shared" si="67"/>
        <v>210</v>
      </c>
      <c r="W443" s="160">
        <f t="shared" si="68"/>
        <v>215</v>
      </c>
      <c r="X443" s="160">
        <f t="shared" si="69"/>
        <v>219</v>
      </c>
    </row>
    <row r="444" spans="1:24" ht="15.95" customHeight="1">
      <c r="A444" s="282"/>
      <c r="B444" s="277"/>
      <c r="C444" s="103" t="s">
        <v>1220</v>
      </c>
      <c r="D444" s="105" t="s">
        <v>224</v>
      </c>
      <c r="E444" s="160">
        <f>VLOOKUP($D444,'[7]급수계통별장래인구(출x)'!$C$5:$I$491,2,FALSE)</f>
        <v>275</v>
      </c>
      <c r="F444" s="160">
        <f>VLOOKUP($D444,'[7]급수계통별장래인구(출x)'!$C$5:$I$491,4,FALSE)</f>
        <v>278</v>
      </c>
      <c r="G444" s="160">
        <f>VLOOKUP($D444,'[7]급수계통별장래인구(출x)'!$C$5:$I$491,5,FALSE)</f>
        <v>284</v>
      </c>
      <c r="H444" s="160">
        <f>VLOOKUP($D444,'[7]급수계통별장래인구(출x)'!$C$5:$I$491,6,FALSE)</f>
        <v>290</v>
      </c>
      <c r="I444" s="160">
        <f>VLOOKUP($D444,'[7]급수계통별장래인구(출x)'!$C$5:$I$491,7,FALSE)</f>
        <v>295</v>
      </c>
      <c r="J444" s="114">
        <f>ROUND(O$5*'[7]급수계통별장래인구(출x)'!$E442,0)</f>
        <v>0</v>
      </c>
      <c r="K444" s="114">
        <f>ROUND(P$5*'[7]급수계통별장래인구(출x)'!$E442,0)</f>
        <v>7</v>
      </c>
      <c r="L444" s="114">
        <f>ROUND(Q$5*'[7]급수계통별장래인구(출x)'!$E442,0)</f>
        <v>16</v>
      </c>
      <c r="M444" s="114">
        <f>ROUND(R$5*'[7]급수계통별장래인구(출x)'!$E442,0)</f>
        <v>16</v>
      </c>
      <c r="N444" s="114">
        <f>ROUND(S$5*'[7]급수계통별장래인구(출x)'!$E442,0)</f>
        <v>16</v>
      </c>
      <c r="O444" s="114">
        <f>IF(ISERROR((VLOOKUP($D444,'2.사회적인구 행정구역별 집계'!$C$6:$M$73,7,FALSE)-VLOOKUP($D444,'2.사회적인구 행정구역별 집계'!$C$6:$M$73,2,FALSE))),0,(VLOOKUP($D444,'2.사회적인구 행정구역별 집계'!$C$6:$M$73,7,FALSE)-VLOOKUP($D444,'2.사회적인구 행정구역별 집계'!$C$6:$M$73,2,FALSE)))</f>
        <v>0</v>
      </c>
      <c r="P444" s="114">
        <f>IF(ISERROR(VLOOKUP($D444,'2.사회적인구 행정구역별 집계'!$C$6:$M$73,2,FALSE)),0,(VLOOKUP($D444,'2.사회적인구 행정구역별 집계'!$C$6:$M$73,8,FALSE)-VLOOKUP($D444,'2.사회적인구 행정구역별 집계'!$C$6:$M$73,3,FALSE)))</f>
        <v>0</v>
      </c>
      <c r="Q444" s="114">
        <f>IF(ISERROR(VLOOKUP($D444,'2.사회적인구 행정구역별 집계'!$C$6:$M$73,2,FALSE)),0,(VLOOKUP($D444,'2.사회적인구 행정구역별 집계'!$C$6:$M$73,9,FALSE)-VLOOKUP($D444,'2.사회적인구 행정구역별 집계'!$C$6:$M$73,4,FALSE)))</f>
        <v>0</v>
      </c>
      <c r="R444" s="114">
        <f>IF(ISERROR(VLOOKUP($D444,'2.사회적인구 행정구역별 집계'!$C$6:$M$73,2,FALSE)),0,(VLOOKUP($D444,'2.사회적인구 행정구역별 집계'!$C$6:$M$73,10,FALSE)-VLOOKUP($D444,'2.사회적인구 행정구역별 집계'!$C$6:$M$73,5,FALSE)))</f>
        <v>0</v>
      </c>
      <c r="S444" s="114">
        <f>IF(ISERROR(VLOOKUP($D444,'2.사회적인구 행정구역별 집계'!$C$6:$M$73,2,FALSE)),0,(VLOOKUP($D444,'2.사회적인구 행정구역별 집계'!$C$6:$M$73,11,FALSE)-VLOOKUP($D444,'2.사회적인구 행정구역별 집계'!$C$6:$M$73,6,FALSE)))</f>
        <v>0</v>
      </c>
      <c r="T444" s="160">
        <f t="shared" si="65"/>
        <v>275</v>
      </c>
      <c r="U444" s="160">
        <f t="shared" si="66"/>
        <v>271</v>
      </c>
      <c r="V444" s="160">
        <f t="shared" si="67"/>
        <v>268</v>
      </c>
      <c r="W444" s="160">
        <f t="shared" si="68"/>
        <v>274</v>
      </c>
      <c r="X444" s="160">
        <f t="shared" si="69"/>
        <v>279</v>
      </c>
    </row>
    <row r="445" spans="1:24" ht="15.95" customHeight="1">
      <c r="A445" s="282"/>
      <c r="B445" s="277"/>
      <c r="C445" s="103" t="s">
        <v>1220</v>
      </c>
      <c r="D445" s="105" t="s">
        <v>225</v>
      </c>
      <c r="E445" s="160">
        <f>VLOOKUP($D445,'[7]급수계통별장래인구(출x)'!$C$5:$I$491,2,FALSE)</f>
        <v>86</v>
      </c>
      <c r="F445" s="160">
        <f>VLOOKUP($D445,'[7]급수계통별장래인구(출x)'!$C$5:$I$491,4,FALSE)</f>
        <v>87</v>
      </c>
      <c r="G445" s="160">
        <f>VLOOKUP($D445,'[7]급수계통별장래인구(출x)'!$C$5:$I$491,5,FALSE)</f>
        <v>89</v>
      </c>
      <c r="H445" s="160">
        <f>VLOOKUP($D445,'[7]급수계통별장래인구(출x)'!$C$5:$I$491,6,FALSE)</f>
        <v>91</v>
      </c>
      <c r="I445" s="160">
        <f>VLOOKUP($D445,'[7]급수계통별장래인구(출x)'!$C$5:$I$491,7,FALSE)</f>
        <v>92</v>
      </c>
      <c r="J445" s="114">
        <f>ROUND(O$5*'[7]급수계통별장래인구(출x)'!$E443,0)</f>
        <v>0</v>
      </c>
      <c r="K445" s="114">
        <f>ROUND(P$5*'[7]급수계통별장래인구(출x)'!$E443,0)</f>
        <v>2</v>
      </c>
      <c r="L445" s="114">
        <f>ROUND(Q$5*'[7]급수계통별장래인구(출x)'!$E443,0)</f>
        <v>5</v>
      </c>
      <c r="M445" s="114">
        <f>ROUND(R$5*'[7]급수계통별장래인구(출x)'!$E443,0)</f>
        <v>5</v>
      </c>
      <c r="N445" s="114">
        <f>ROUND(S$5*'[7]급수계통별장래인구(출x)'!$E443,0)</f>
        <v>5</v>
      </c>
      <c r="O445" s="114">
        <f>IF(ISERROR((VLOOKUP($D445,'2.사회적인구 행정구역별 집계'!$C$6:$M$73,7,FALSE)-VLOOKUP($D445,'2.사회적인구 행정구역별 집계'!$C$6:$M$73,2,FALSE))),0,(VLOOKUP($D445,'2.사회적인구 행정구역별 집계'!$C$6:$M$73,7,FALSE)-VLOOKUP($D445,'2.사회적인구 행정구역별 집계'!$C$6:$M$73,2,FALSE)))</f>
        <v>0</v>
      </c>
      <c r="P445" s="114">
        <f>IF(ISERROR(VLOOKUP($D445,'2.사회적인구 행정구역별 집계'!$C$6:$M$73,2,FALSE)),0,(VLOOKUP($D445,'2.사회적인구 행정구역별 집계'!$C$6:$M$73,8,FALSE)-VLOOKUP($D445,'2.사회적인구 행정구역별 집계'!$C$6:$M$73,3,FALSE)))</f>
        <v>0</v>
      </c>
      <c r="Q445" s="114">
        <f>IF(ISERROR(VLOOKUP($D445,'2.사회적인구 행정구역별 집계'!$C$6:$M$73,2,FALSE)),0,(VLOOKUP($D445,'2.사회적인구 행정구역별 집계'!$C$6:$M$73,9,FALSE)-VLOOKUP($D445,'2.사회적인구 행정구역별 집계'!$C$6:$M$73,4,FALSE)))</f>
        <v>0</v>
      </c>
      <c r="R445" s="114">
        <f>IF(ISERROR(VLOOKUP($D445,'2.사회적인구 행정구역별 집계'!$C$6:$M$73,2,FALSE)),0,(VLOOKUP($D445,'2.사회적인구 행정구역별 집계'!$C$6:$M$73,10,FALSE)-VLOOKUP($D445,'2.사회적인구 행정구역별 집계'!$C$6:$M$73,5,FALSE)))</f>
        <v>0</v>
      </c>
      <c r="S445" s="114">
        <f>IF(ISERROR(VLOOKUP($D445,'2.사회적인구 행정구역별 집계'!$C$6:$M$73,2,FALSE)),0,(VLOOKUP($D445,'2.사회적인구 행정구역별 집계'!$C$6:$M$73,11,FALSE)-VLOOKUP($D445,'2.사회적인구 행정구역별 집계'!$C$6:$M$73,6,FALSE)))</f>
        <v>0</v>
      </c>
      <c r="T445" s="160">
        <f t="shared" si="65"/>
        <v>86</v>
      </c>
      <c r="U445" s="160">
        <f t="shared" si="66"/>
        <v>85</v>
      </c>
      <c r="V445" s="160">
        <f t="shared" si="67"/>
        <v>84</v>
      </c>
      <c r="W445" s="160">
        <f t="shared" si="68"/>
        <v>86</v>
      </c>
      <c r="X445" s="160">
        <f t="shared" si="69"/>
        <v>87</v>
      </c>
    </row>
    <row r="446" spans="1:24" ht="15.95" customHeight="1">
      <c r="A446" s="282"/>
      <c r="B446" s="277"/>
      <c r="C446" s="103" t="s">
        <v>1220</v>
      </c>
      <c r="D446" s="105" t="s">
        <v>226</v>
      </c>
      <c r="E446" s="160">
        <f>VLOOKUP($D446,'[7]급수계통별장래인구(출x)'!$C$5:$I$491,2,FALSE)</f>
        <v>110</v>
      </c>
      <c r="F446" s="160">
        <f>VLOOKUP($D446,'[7]급수계통별장래인구(출x)'!$C$5:$I$491,4,FALSE)</f>
        <v>111</v>
      </c>
      <c r="G446" s="160">
        <f>VLOOKUP($D446,'[7]급수계통별장래인구(출x)'!$C$5:$I$491,5,FALSE)</f>
        <v>114</v>
      </c>
      <c r="H446" s="160">
        <f>VLOOKUP($D446,'[7]급수계통별장래인구(출x)'!$C$5:$I$491,6,FALSE)</f>
        <v>116</v>
      </c>
      <c r="I446" s="160">
        <f>VLOOKUP($D446,'[7]급수계통별장래인구(출x)'!$C$5:$I$491,7,FALSE)</f>
        <v>118</v>
      </c>
      <c r="J446" s="114">
        <f>ROUND(O$5*'[7]급수계통별장래인구(출x)'!$E444,0)</f>
        <v>0</v>
      </c>
      <c r="K446" s="114">
        <f>ROUND(P$5*'[7]급수계통별장래인구(출x)'!$E444,0)</f>
        <v>3</v>
      </c>
      <c r="L446" s="114">
        <f>ROUND(Q$5*'[7]급수계통별장래인구(출x)'!$E444,0)</f>
        <v>6</v>
      </c>
      <c r="M446" s="114">
        <f>ROUND(R$5*'[7]급수계통별장래인구(출x)'!$E444,0)</f>
        <v>6</v>
      </c>
      <c r="N446" s="114">
        <f>ROUND(S$5*'[7]급수계통별장래인구(출x)'!$E444,0)</f>
        <v>6</v>
      </c>
      <c r="O446" s="114">
        <f>IF(ISERROR((VLOOKUP($D446,'2.사회적인구 행정구역별 집계'!$C$6:$M$73,7,FALSE)-VLOOKUP($D446,'2.사회적인구 행정구역별 집계'!$C$6:$M$73,2,FALSE))),0,(VLOOKUP($D446,'2.사회적인구 행정구역별 집계'!$C$6:$M$73,7,FALSE)-VLOOKUP($D446,'2.사회적인구 행정구역별 집계'!$C$6:$M$73,2,FALSE)))</f>
        <v>0</v>
      </c>
      <c r="P446" s="114">
        <f>IF(ISERROR(VLOOKUP($D446,'2.사회적인구 행정구역별 집계'!$C$6:$M$73,2,FALSE)),0,(VLOOKUP($D446,'2.사회적인구 행정구역별 집계'!$C$6:$M$73,8,FALSE)-VLOOKUP($D446,'2.사회적인구 행정구역별 집계'!$C$6:$M$73,3,FALSE)))</f>
        <v>0</v>
      </c>
      <c r="Q446" s="114">
        <f>IF(ISERROR(VLOOKUP($D446,'2.사회적인구 행정구역별 집계'!$C$6:$M$73,2,FALSE)),0,(VLOOKUP($D446,'2.사회적인구 행정구역별 집계'!$C$6:$M$73,9,FALSE)-VLOOKUP($D446,'2.사회적인구 행정구역별 집계'!$C$6:$M$73,4,FALSE)))</f>
        <v>0</v>
      </c>
      <c r="R446" s="114">
        <f>IF(ISERROR(VLOOKUP($D446,'2.사회적인구 행정구역별 집계'!$C$6:$M$73,2,FALSE)),0,(VLOOKUP($D446,'2.사회적인구 행정구역별 집계'!$C$6:$M$73,10,FALSE)-VLOOKUP($D446,'2.사회적인구 행정구역별 집계'!$C$6:$M$73,5,FALSE)))</f>
        <v>0</v>
      </c>
      <c r="S446" s="114">
        <f>IF(ISERROR(VLOOKUP($D446,'2.사회적인구 행정구역별 집계'!$C$6:$M$73,2,FALSE)),0,(VLOOKUP($D446,'2.사회적인구 행정구역별 집계'!$C$6:$M$73,11,FALSE)-VLOOKUP($D446,'2.사회적인구 행정구역별 집계'!$C$6:$M$73,6,FALSE)))</f>
        <v>0</v>
      </c>
      <c r="T446" s="160">
        <f t="shared" si="65"/>
        <v>110</v>
      </c>
      <c r="U446" s="160">
        <f t="shared" si="66"/>
        <v>108</v>
      </c>
      <c r="V446" s="160">
        <f t="shared" si="67"/>
        <v>108</v>
      </c>
      <c r="W446" s="160">
        <f t="shared" si="68"/>
        <v>110</v>
      </c>
      <c r="X446" s="160">
        <f t="shared" si="69"/>
        <v>112</v>
      </c>
    </row>
    <row r="447" spans="1:24" ht="15.95" customHeight="1">
      <c r="A447" s="282"/>
      <c r="B447" s="277"/>
      <c r="C447" s="103" t="s">
        <v>1221</v>
      </c>
      <c r="D447" s="105" t="s">
        <v>227</v>
      </c>
      <c r="E447" s="160">
        <f>VLOOKUP($D447,'[7]급수계통별장래인구(출x)'!$C$5:$I$491,2,FALSE)</f>
        <v>231</v>
      </c>
      <c r="F447" s="160">
        <f>VLOOKUP($D447,'[7]급수계통별장래인구(출x)'!$C$5:$I$491,4,FALSE)</f>
        <v>234</v>
      </c>
      <c r="G447" s="160">
        <f>VLOOKUP($D447,'[7]급수계통별장래인구(출x)'!$C$5:$I$491,5,FALSE)</f>
        <v>239</v>
      </c>
      <c r="H447" s="160">
        <f>VLOOKUP($D447,'[7]급수계통별장래인구(출x)'!$C$5:$I$491,6,FALSE)</f>
        <v>244</v>
      </c>
      <c r="I447" s="160">
        <f>VLOOKUP($D447,'[7]급수계통별장래인구(출x)'!$C$5:$I$491,7,FALSE)</f>
        <v>248</v>
      </c>
      <c r="J447" s="114">
        <f>ROUND(O$5*'[7]급수계통별장래인구(출x)'!$E445,0)</f>
        <v>0</v>
      </c>
      <c r="K447" s="114">
        <f>ROUND(P$5*'[7]급수계통별장래인구(출x)'!$E445,0)</f>
        <v>6</v>
      </c>
      <c r="L447" s="114">
        <f>ROUND(Q$5*'[7]급수계통별장래인구(출x)'!$E445,0)</f>
        <v>13</v>
      </c>
      <c r="M447" s="114">
        <f>ROUND(R$5*'[7]급수계통별장래인구(출x)'!$E445,0)</f>
        <v>13</v>
      </c>
      <c r="N447" s="114">
        <f>ROUND(S$5*'[7]급수계통별장래인구(출x)'!$E445,0)</f>
        <v>13</v>
      </c>
      <c r="O447" s="114">
        <f>IF(ISERROR((VLOOKUP($D447,'2.사회적인구 행정구역별 집계'!$C$6:$M$73,7,FALSE)-VLOOKUP($D447,'2.사회적인구 행정구역별 집계'!$C$6:$M$73,2,FALSE))),0,(VLOOKUP($D447,'2.사회적인구 행정구역별 집계'!$C$6:$M$73,7,FALSE)-VLOOKUP($D447,'2.사회적인구 행정구역별 집계'!$C$6:$M$73,2,FALSE)))</f>
        <v>0</v>
      </c>
      <c r="P447" s="114">
        <f>IF(ISERROR(VLOOKUP($D447,'2.사회적인구 행정구역별 집계'!$C$6:$M$73,2,FALSE)),0,(VLOOKUP($D447,'2.사회적인구 행정구역별 집계'!$C$6:$M$73,8,FALSE)-VLOOKUP($D447,'2.사회적인구 행정구역별 집계'!$C$6:$M$73,3,FALSE)))</f>
        <v>0</v>
      </c>
      <c r="Q447" s="114">
        <f>IF(ISERROR(VLOOKUP($D447,'2.사회적인구 행정구역별 집계'!$C$6:$M$73,2,FALSE)),0,(VLOOKUP($D447,'2.사회적인구 행정구역별 집계'!$C$6:$M$73,9,FALSE)-VLOOKUP($D447,'2.사회적인구 행정구역별 집계'!$C$6:$M$73,4,FALSE)))</f>
        <v>0</v>
      </c>
      <c r="R447" s="114">
        <f>IF(ISERROR(VLOOKUP($D447,'2.사회적인구 행정구역별 집계'!$C$6:$M$73,2,FALSE)),0,(VLOOKUP($D447,'2.사회적인구 행정구역별 집계'!$C$6:$M$73,10,FALSE)-VLOOKUP($D447,'2.사회적인구 행정구역별 집계'!$C$6:$M$73,5,FALSE)))</f>
        <v>0</v>
      </c>
      <c r="S447" s="114">
        <f>IF(ISERROR(VLOOKUP($D447,'2.사회적인구 행정구역별 집계'!$C$6:$M$73,2,FALSE)),0,(VLOOKUP($D447,'2.사회적인구 행정구역별 집계'!$C$6:$M$73,11,FALSE)-VLOOKUP($D447,'2.사회적인구 행정구역별 집계'!$C$6:$M$73,6,FALSE)))</f>
        <v>0</v>
      </c>
      <c r="T447" s="160">
        <f t="shared" si="65"/>
        <v>231</v>
      </c>
      <c r="U447" s="160">
        <f t="shared" si="66"/>
        <v>228</v>
      </c>
      <c r="V447" s="160">
        <f t="shared" si="67"/>
        <v>226</v>
      </c>
      <c r="W447" s="160">
        <f t="shared" si="68"/>
        <v>231</v>
      </c>
      <c r="X447" s="160">
        <f t="shared" si="69"/>
        <v>235</v>
      </c>
    </row>
    <row r="448" spans="1:24" ht="15.95" customHeight="1">
      <c r="A448" s="282"/>
      <c r="B448" s="277"/>
      <c r="C448" s="103" t="s">
        <v>1221</v>
      </c>
      <c r="D448" s="105" t="s">
        <v>228</v>
      </c>
      <c r="E448" s="160">
        <f>VLOOKUP($D448,'[7]급수계통별장래인구(출x)'!$C$5:$I$491,2,FALSE)</f>
        <v>176</v>
      </c>
      <c r="F448" s="160">
        <f>VLOOKUP($D448,'[7]급수계통별장래인구(출x)'!$C$5:$I$491,4,FALSE)</f>
        <v>178</v>
      </c>
      <c r="G448" s="160">
        <f>VLOOKUP($D448,'[7]급수계통별장래인구(출x)'!$C$5:$I$491,5,FALSE)</f>
        <v>182</v>
      </c>
      <c r="H448" s="160">
        <f>VLOOKUP($D448,'[7]급수계통별장래인구(출x)'!$C$5:$I$491,6,FALSE)</f>
        <v>186</v>
      </c>
      <c r="I448" s="160">
        <f>VLOOKUP($D448,'[7]급수계통별장래인구(출x)'!$C$5:$I$491,7,FALSE)</f>
        <v>189</v>
      </c>
      <c r="J448" s="114">
        <f>ROUND(O$5*'[7]급수계통별장래인구(출x)'!$E446,0)</f>
        <v>0</v>
      </c>
      <c r="K448" s="114">
        <f>ROUND(P$5*'[7]급수계통별장래인구(출x)'!$E446,0)</f>
        <v>5</v>
      </c>
      <c r="L448" s="114">
        <f>ROUND(Q$5*'[7]급수계통별장래인구(출x)'!$E446,0)</f>
        <v>10</v>
      </c>
      <c r="M448" s="114">
        <f>ROUND(R$5*'[7]급수계통별장래인구(출x)'!$E446,0)</f>
        <v>10</v>
      </c>
      <c r="N448" s="114">
        <f>ROUND(S$5*'[7]급수계통별장래인구(출x)'!$E446,0)</f>
        <v>10</v>
      </c>
      <c r="O448" s="114">
        <f>IF(ISERROR((VLOOKUP($D448,'2.사회적인구 행정구역별 집계'!$C$6:$M$73,7,FALSE)-VLOOKUP($D448,'2.사회적인구 행정구역별 집계'!$C$6:$M$73,2,FALSE))),0,(VLOOKUP($D448,'2.사회적인구 행정구역별 집계'!$C$6:$M$73,7,FALSE)-VLOOKUP($D448,'2.사회적인구 행정구역별 집계'!$C$6:$M$73,2,FALSE)))</f>
        <v>0</v>
      </c>
      <c r="P448" s="114">
        <f>IF(ISERROR(VLOOKUP($D448,'2.사회적인구 행정구역별 집계'!$C$6:$M$73,2,FALSE)),0,(VLOOKUP($D448,'2.사회적인구 행정구역별 집계'!$C$6:$M$73,8,FALSE)-VLOOKUP($D448,'2.사회적인구 행정구역별 집계'!$C$6:$M$73,3,FALSE)))</f>
        <v>0</v>
      </c>
      <c r="Q448" s="114">
        <f>IF(ISERROR(VLOOKUP($D448,'2.사회적인구 행정구역별 집계'!$C$6:$M$73,2,FALSE)),0,(VLOOKUP($D448,'2.사회적인구 행정구역별 집계'!$C$6:$M$73,9,FALSE)-VLOOKUP($D448,'2.사회적인구 행정구역별 집계'!$C$6:$M$73,4,FALSE)))</f>
        <v>0</v>
      </c>
      <c r="R448" s="114">
        <f>IF(ISERROR(VLOOKUP($D448,'2.사회적인구 행정구역별 집계'!$C$6:$M$73,2,FALSE)),0,(VLOOKUP($D448,'2.사회적인구 행정구역별 집계'!$C$6:$M$73,10,FALSE)-VLOOKUP($D448,'2.사회적인구 행정구역별 집계'!$C$6:$M$73,5,FALSE)))</f>
        <v>0</v>
      </c>
      <c r="S448" s="114">
        <f>IF(ISERROR(VLOOKUP($D448,'2.사회적인구 행정구역별 집계'!$C$6:$M$73,2,FALSE)),0,(VLOOKUP($D448,'2.사회적인구 행정구역별 집계'!$C$6:$M$73,11,FALSE)-VLOOKUP($D448,'2.사회적인구 행정구역별 집계'!$C$6:$M$73,6,FALSE)))</f>
        <v>0</v>
      </c>
      <c r="T448" s="160">
        <f t="shared" si="65"/>
        <v>176</v>
      </c>
      <c r="U448" s="160">
        <f t="shared" si="66"/>
        <v>173</v>
      </c>
      <c r="V448" s="160">
        <f t="shared" si="67"/>
        <v>172</v>
      </c>
      <c r="W448" s="160">
        <f t="shared" si="68"/>
        <v>176</v>
      </c>
      <c r="X448" s="160">
        <f t="shared" si="69"/>
        <v>179</v>
      </c>
    </row>
    <row r="449" spans="1:24" ht="15.95" customHeight="1">
      <c r="A449" s="282"/>
      <c r="B449" s="277"/>
      <c r="C449" s="103" t="s">
        <v>1221</v>
      </c>
      <c r="D449" s="105" t="s">
        <v>229</v>
      </c>
      <c r="E449" s="160">
        <f>VLOOKUP($D449,'[7]급수계통별장래인구(출x)'!$C$5:$I$491,2,FALSE)</f>
        <v>161</v>
      </c>
      <c r="F449" s="160">
        <f>VLOOKUP($D449,'[7]급수계통별장래인구(출x)'!$C$5:$I$491,4,FALSE)</f>
        <v>163</v>
      </c>
      <c r="G449" s="160">
        <f>VLOOKUP($D449,'[7]급수계통별장래인구(출x)'!$C$5:$I$491,5,FALSE)</f>
        <v>166</v>
      </c>
      <c r="H449" s="160">
        <f>VLOOKUP($D449,'[7]급수계통별장래인구(출x)'!$C$5:$I$491,6,FALSE)</f>
        <v>170</v>
      </c>
      <c r="I449" s="160">
        <f>VLOOKUP($D449,'[7]급수계통별장래인구(출x)'!$C$5:$I$491,7,FALSE)</f>
        <v>173</v>
      </c>
      <c r="J449" s="114">
        <f>ROUND(O$5*'[7]급수계통별장래인구(출x)'!$E447,0)</f>
        <v>0</v>
      </c>
      <c r="K449" s="114">
        <f>ROUND(P$5*'[7]급수계통별장래인구(출x)'!$E447,0)</f>
        <v>4</v>
      </c>
      <c r="L449" s="114">
        <f>ROUND(Q$5*'[7]급수계통별장래인구(출x)'!$E447,0)</f>
        <v>9</v>
      </c>
      <c r="M449" s="114">
        <f>ROUND(R$5*'[7]급수계통별장래인구(출x)'!$E447,0)</f>
        <v>9</v>
      </c>
      <c r="N449" s="114">
        <f>ROUND(S$5*'[7]급수계통별장래인구(출x)'!$E447,0)</f>
        <v>9</v>
      </c>
      <c r="O449" s="114">
        <f>IF(ISERROR((VLOOKUP($D449,'2.사회적인구 행정구역별 집계'!$C$6:$M$73,7,FALSE)-VLOOKUP($D449,'2.사회적인구 행정구역별 집계'!$C$6:$M$73,2,FALSE))),0,(VLOOKUP($D449,'2.사회적인구 행정구역별 집계'!$C$6:$M$73,7,FALSE)-VLOOKUP($D449,'2.사회적인구 행정구역별 집계'!$C$6:$M$73,2,FALSE)))</f>
        <v>0</v>
      </c>
      <c r="P449" s="114">
        <f>IF(ISERROR(VLOOKUP($D449,'2.사회적인구 행정구역별 집계'!$C$6:$M$73,2,FALSE)),0,(VLOOKUP($D449,'2.사회적인구 행정구역별 집계'!$C$6:$M$73,8,FALSE)-VLOOKUP($D449,'2.사회적인구 행정구역별 집계'!$C$6:$M$73,3,FALSE)))</f>
        <v>0</v>
      </c>
      <c r="Q449" s="114">
        <f>IF(ISERROR(VLOOKUP($D449,'2.사회적인구 행정구역별 집계'!$C$6:$M$73,2,FALSE)),0,(VLOOKUP($D449,'2.사회적인구 행정구역별 집계'!$C$6:$M$73,9,FALSE)-VLOOKUP($D449,'2.사회적인구 행정구역별 집계'!$C$6:$M$73,4,FALSE)))</f>
        <v>0</v>
      </c>
      <c r="R449" s="114">
        <f>IF(ISERROR(VLOOKUP($D449,'2.사회적인구 행정구역별 집계'!$C$6:$M$73,2,FALSE)),0,(VLOOKUP($D449,'2.사회적인구 행정구역별 집계'!$C$6:$M$73,10,FALSE)-VLOOKUP($D449,'2.사회적인구 행정구역별 집계'!$C$6:$M$73,5,FALSE)))</f>
        <v>0</v>
      </c>
      <c r="S449" s="114">
        <f>IF(ISERROR(VLOOKUP($D449,'2.사회적인구 행정구역별 집계'!$C$6:$M$73,2,FALSE)),0,(VLOOKUP($D449,'2.사회적인구 행정구역별 집계'!$C$6:$M$73,11,FALSE)-VLOOKUP($D449,'2.사회적인구 행정구역별 집계'!$C$6:$M$73,6,FALSE)))</f>
        <v>0</v>
      </c>
      <c r="T449" s="160">
        <f t="shared" si="65"/>
        <v>161</v>
      </c>
      <c r="U449" s="160">
        <f t="shared" si="66"/>
        <v>159</v>
      </c>
      <c r="V449" s="160">
        <f t="shared" si="67"/>
        <v>157</v>
      </c>
      <c r="W449" s="160">
        <f t="shared" si="68"/>
        <v>161</v>
      </c>
      <c r="X449" s="160">
        <f t="shared" si="69"/>
        <v>164</v>
      </c>
    </row>
    <row r="450" spans="1:24" ht="15.95" customHeight="1">
      <c r="A450" s="282"/>
      <c r="B450" s="277"/>
      <c r="C450" s="103" t="s">
        <v>1222</v>
      </c>
      <c r="D450" s="105" t="s">
        <v>230</v>
      </c>
      <c r="E450" s="160">
        <f>VLOOKUP($D450,'[7]급수계통별장래인구(출x)'!$C$5:$I$491,2,FALSE)</f>
        <v>259</v>
      </c>
      <c r="F450" s="160">
        <f>VLOOKUP($D450,'[7]급수계통별장래인구(출x)'!$C$5:$I$491,4,FALSE)</f>
        <v>262</v>
      </c>
      <c r="G450" s="160">
        <f>VLOOKUP($D450,'[7]급수계통별장래인구(출x)'!$C$5:$I$491,5,FALSE)</f>
        <v>268</v>
      </c>
      <c r="H450" s="160">
        <f>VLOOKUP($D450,'[7]급수계통별장래인구(출x)'!$C$5:$I$491,6,FALSE)</f>
        <v>274</v>
      </c>
      <c r="I450" s="160">
        <f>VLOOKUP($D450,'[7]급수계통별장래인구(출x)'!$C$5:$I$491,7,FALSE)</f>
        <v>278</v>
      </c>
      <c r="J450" s="114">
        <f>ROUND(O$5*'[7]급수계통별장래인구(출x)'!$E448,0)</f>
        <v>0</v>
      </c>
      <c r="K450" s="114">
        <f>ROUND(P$5*'[7]급수계통별장래인구(출x)'!$E448,0)</f>
        <v>7</v>
      </c>
      <c r="L450" s="114">
        <f>ROUND(Q$5*'[7]급수계통별장래인구(출x)'!$E448,0)</f>
        <v>15</v>
      </c>
      <c r="M450" s="114">
        <f>ROUND(R$5*'[7]급수계통별장래인구(출x)'!$E448,0)</f>
        <v>15</v>
      </c>
      <c r="N450" s="114">
        <f>ROUND(S$5*'[7]급수계통별장래인구(출x)'!$E448,0)</f>
        <v>15</v>
      </c>
      <c r="O450" s="114">
        <f>IF(ISERROR((VLOOKUP($D450,'2.사회적인구 행정구역별 집계'!$C$6:$M$73,7,FALSE)-VLOOKUP($D450,'2.사회적인구 행정구역별 집계'!$C$6:$M$73,2,FALSE))),0,(VLOOKUP($D450,'2.사회적인구 행정구역별 집계'!$C$6:$M$73,7,FALSE)-VLOOKUP($D450,'2.사회적인구 행정구역별 집계'!$C$6:$M$73,2,FALSE)))</f>
        <v>0</v>
      </c>
      <c r="P450" s="114">
        <f>IF(ISERROR(VLOOKUP($D450,'2.사회적인구 행정구역별 집계'!$C$6:$M$73,2,FALSE)),0,(VLOOKUP($D450,'2.사회적인구 행정구역별 집계'!$C$6:$M$73,8,FALSE)-VLOOKUP($D450,'2.사회적인구 행정구역별 집계'!$C$6:$M$73,3,FALSE)))</f>
        <v>0</v>
      </c>
      <c r="Q450" s="114">
        <f>IF(ISERROR(VLOOKUP($D450,'2.사회적인구 행정구역별 집계'!$C$6:$M$73,2,FALSE)),0,(VLOOKUP($D450,'2.사회적인구 행정구역별 집계'!$C$6:$M$73,9,FALSE)-VLOOKUP($D450,'2.사회적인구 행정구역별 집계'!$C$6:$M$73,4,FALSE)))</f>
        <v>0</v>
      </c>
      <c r="R450" s="114">
        <f>IF(ISERROR(VLOOKUP($D450,'2.사회적인구 행정구역별 집계'!$C$6:$M$73,2,FALSE)),0,(VLOOKUP($D450,'2.사회적인구 행정구역별 집계'!$C$6:$M$73,10,FALSE)-VLOOKUP($D450,'2.사회적인구 행정구역별 집계'!$C$6:$M$73,5,FALSE)))</f>
        <v>0</v>
      </c>
      <c r="S450" s="114">
        <f>IF(ISERROR(VLOOKUP($D450,'2.사회적인구 행정구역별 집계'!$C$6:$M$73,2,FALSE)),0,(VLOOKUP($D450,'2.사회적인구 행정구역별 집계'!$C$6:$M$73,11,FALSE)-VLOOKUP($D450,'2.사회적인구 행정구역별 집계'!$C$6:$M$73,6,FALSE)))</f>
        <v>0</v>
      </c>
      <c r="T450" s="160">
        <f t="shared" si="65"/>
        <v>259</v>
      </c>
      <c r="U450" s="160">
        <f t="shared" si="66"/>
        <v>255</v>
      </c>
      <c r="V450" s="160">
        <f t="shared" si="67"/>
        <v>253</v>
      </c>
      <c r="W450" s="160">
        <f t="shared" si="68"/>
        <v>259</v>
      </c>
      <c r="X450" s="160">
        <f t="shared" si="69"/>
        <v>263</v>
      </c>
    </row>
    <row r="451" spans="1:24" ht="15.95" customHeight="1">
      <c r="A451" s="282"/>
      <c r="B451" s="277"/>
      <c r="C451" s="103" t="s">
        <v>1222</v>
      </c>
      <c r="D451" s="105" t="s">
        <v>231</v>
      </c>
      <c r="E451" s="160">
        <f>VLOOKUP($D451,'[7]급수계통별장래인구(출x)'!$C$5:$I$491,2,FALSE)</f>
        <v>160</v>
      </c>
      <c r="F451" s="160">
        <f>VLOOKUP($D451,'[7]급수계통별장래인구(출x)'!$C$5:$I$491,4,FALSE)</f>
        <v>162</v>
      </c>
      <c r="G451" s="160">
        <f>VLOOKUP($D451,'[7]급수계통별장래인구(출x)'!$C$5:$I$491,5,FALSE)</f>
        <v>165</v>
      </c>
      <c r="H451" s="160">
        <f>VLOOKUP($D451,'[7]급수계통별장래인구(출x)'!$C$5:$I$491,6,FALSE)</f>
        <v>169</v>
      </c>
      <c r="I451" s="160">
        <f>VLOOKUP($D451,'[7]급수계통별장래인구(출x)'!$C$5:$I$491,7,FALSE)</f>
        <v>172</v>
      </c>
      <c r="J451" s="114">
        <f>ROUND(O$5*'[7]급수계통별장래인구(출x)'!$E449,0)</f>
        <v>0</v>
      </c>
      <c r="K451" s="114">
        <f>ROUND(P$5*'[7]급수계통별장래인구(출x)'!$E449,0)</f>
        <v>4</v>
      </c>
      <c r="L451" s="114">
        <f>ROUND(Q$5*'[7]급수계통별장래인구(출x)'!$E449,0)</f>
        <v>9</v>
      </c>
      <c r="M451" s="114">
        <f>ROUND(R$5*'[7]급수계통별장래인구(출x)'!$E449,0)</f>
        <v>9</v>
      </c>
      <c r="N451" s="114">
        <f>ROUND(S$5*'[7]급수계통별장래인구(출x)'!$E449,0)</f>
        <v>9</v>
      </c>
      <c r="O451" s="114">
        <f>IF(ISERROR((VLOOKUP($D451,'2.사회적인구 행정구역별 집계'!$C$6:$M$73,7,FALSE)-VLOOKUP($D451,'2.사회적인구 행정구역별 집계'!$C$6:$M$73,2,FALSE))),0,(VLOOKUP($D451,'2.사회적인구 행정구역별 집계'!$C$6:$M$73,7,FALSE)-VLOOKUP($D451,'2.사회적인구 행정구역별 집계'!$C$6:$M$73,2,FALSE)))</f>
        <v>0</v>
      </c>
      <c r="P451" s="114">
        <f>IF(ISERROR(VLOOKUP($D451,'2.사회적인구 행정구역별 집계'!$C$6:$M$73,2,FALSE)),0,(VLOOKUP($D451,'2.사회적인구 행정구역별 집계'!$C$6:$M$73,8,FALSE)-VLOOKUP($D451,'2.사회적인구 행정구역별 집계'!$C$6:$M$73,3,FALSE)))</f>
        <v>0</v>
      </c>
      <c r="Q451" s="114">
        <f>IF(ISERROR(VLOOKUP($D451,'2.사회적인구 행정구역별 집계'!$C$6:$M$73,2,FALSE)),0,(VLOOKUP($D451,'2.사회적인구 행정구역별 집계'!$C$6:$M$73,9,FALSE)-VLOOKUP($D451,'2.사회적인구 행정구역별 집계'!$C$6:$M$73,4,FALSE)))</f>
        <v>0</v>
      </c>
      <c r="R451" s="114">
        <f>IF(ISERROR(VLOOKUP($D451,'2.사회적인구 행정구역별 집계'!$C$6:$M$73,2,FALSE)),0,(VLOOKUP($D451,'2.사회적인구 행정구역별 집계'!$C$6:$M$73,10,FALSE)-VLOOKUP($D451,'2.사회적인구 행정구역별 집계'!$C$6:$M$73,5,FALSE)))</f>
        <v>0</v>
      </c>
      <c r="S451" s="114">
        <f>IF(ISERROR(VLOOKUP($D451,'2.사회적인구 행정구역별 집계'!$C$6:$M$73,2,FALSE)),0,(VLOOKUP($D451,'2.사회적인구 행정구역별 집계'!$C$6:$M$73,11,FALSE)-VLOOKUP($D451,'2.사회적인구 행정구역별 집계'!$C$6:$M$73,6,FALSE)))</f>
        <v>0</v>
      </c>
      <c r="T451" s="160">
        <f t="shared" si="65"/>
        <v>160</v>
      </c>
      <c r="U451" s="160">
        <f t="shared" si="66"/>
        <v>158</v>
      </c>
      <c r="V451" s="160">
        <f t="shared" si="67"/>
        <v>156</v>
      </c>
      <c r="W451" s="160">
        <f t="shared" si="68"/>
        <v>160</v>
      </c>
      <c r="X451" s="160">
        <f t="shared" si="69"/>
        <v>163</v>
      </c>
    </row>
    <row r="452" spans="1:24" ht="15.95" customHeight="1">
      <c r="A452" s="282"/>
      <c r="B452" s="277"/>
      <c r="C452" s="103" t="s">
        <v>1222</v>
      </c>
      <c r="D452" s="105" t="s">
        <v>232</v>
      </c>
      <c r="E452" s="160">
        <f>VLOOKUP($D452,'[7]급수계통별장래인구(출x)'!$C$5:$I$491,2,FALSE)</f>
        <v>199</v>
      </c>
      <c r="F452" s="160">
        <f>VLOOKUP($D452,'[7]급수계통별장래인구(출x)'!$C$5:$I$491,4,FALSE)</f>
        <v>201</v>
      </c>
      <c r="G452" s="160">
        <f>VLOOKUP($D452,'[7]급수계통별장래인구(출x)'!$C$5:$I$491,5,FALSE)</f>
        <v>206</v>
      </c>
      <c r="H452" s="160">
        <f>VLOOKUP($D452,'[7]급수계통별장래인구(출x)'!$C$5:$I$491,6,FALSE)</f>
        <v>210</v>
      </c>
      <c r="I452" s="160">
        <f>VLOOKUP($D452,'[7]급수계통별장래인구(출x)'!$C$5:$I$491,7,FALSE)</f>
        <v>214</v>
      </c>
      <c r="J452" s="114">
        <f>ROUND(O$5*'[7]급수계통별장래인구(출x)'!$E450,0)</f>
        <v>0</v>
      </c>
      <c r="K452" s="114">
        <f>ROUND(P$5*'[7]급수계통별장래인구(출x)'!$E450,0)</f>
        <v>5</v>
      </c>
      <c r="L452" s="114">
        <f>ROUND(Q$5*'[7]급수계통별장래인구(출x)'!$E450,0)</f>
        <v>11</v>
      </c>
      <c r="M452" s="114">
        <f>ROUND(R$5*'[7]급수계통별장래인구(출x)'!$E450,0)</f>
        <v>11</v>
      </c>
      <c r="N452" s="114">
        <f>ROUND(S$5*'[7]급수계통별장래인구(출x)'!$E450,0)</f>
        <v>11</v>
      </c>
      <c r="O452" s="114">
        <f>IF(ISERROR((VLOOKUP($D452,'2.사회적인구 행정구역별 집계'!$C$6:$M$73,7,FALSE)-VLOOKUP($D452,'2.사회적인구 행정구역별 집계'!$C$6:$M$73,2,FALSE))),0,(VLOOKUP($D452,'2.사회적인구 행정구역별 집계'!$C$6:$M$73,7,FALSE)-VLOOKUP($D452,'2.사회적인구 행정구역별 집계'!$C$6:$M$73,2,FALSE)))</f>
        <v>0</v>
      </c>
      <c r="P452" s="114">
        <f>IF(ISERROR(VLOOKUP($D452,'2.사회적인구 행정구역별 집계'!$C$6:$M$73,2,FALSE)),0,(VLOOKUP($D452,'2.사회적인구 행정구역별 집계'!$C$6:$M$73,8,FALSE)-VLOOKUP($D452,'2.사회적인구 행정구역별 집계'!$C$6:$M$73,3,FALSE)))</f>
        <v>0</v>
      </c>
      <c r="Q452" s="114">
        <f>IF(ISERROR(VLOOKUP($D452,'2.사회적인구 행정구역별 집계'!$C$6:$M$73,2,FALSE)),0,(VLOOKUP($D452,'2.사회적인구 행정구역별 집계'!$C$6:$M$73,9,FALSE)-VLOOKUP($D452,'2.사회적인구 행정구역별 집계'!$C$6:$M$73,4,FALSE)))</f>
        <v>0</v>
      </c>
      <c r="R452" s="114">
        <f>IF(ISERROR(VLOOKUP($D452,'2.사회적인구 행정구역별 집계'!$C$6:$M$73,2,FALSE)),0,(VLOOKUP($D452,'2.사회적인구 행정구역별 집계'!$C$6:$M$73,10,FALSE)-VLOOKUP($D452,'2.사회적인구 행정구역별 집계'!$C$6:$M$73,5,FALSE)))</f>
        <v>0</v>
      </c>
      <c r="S452" s="114">
        <f>IF(ISERROR(VLOOKUP($D452,'2.사회적인구 행정구역별 집계'!$C$6:$M$73,2,FALSE)),0,(VLOOKUP($D452,'2.사회적인구 행정구역별 집계'!$C$6:$M$73,11,FALSE)-VLOOKUP($D452,'2.사회적인구 행정구역별 집계'!$C$6:$M$73,6,FALSE)))</f>
        <v>0</v>
      </c>
      <c r="T452" s="160">
        <f t="shared" si="65"/>
        <v>199</v>
      </c>
      <c r="U452" s="160">
        <f t="shared" si="66"/>
        <v>196</v>
      </c>
      <c r="V452" s="160">
        <f t="shared" si="67"/>
        <v>195</v>
      </c>
      <c r="W452" s="160">
        <f t="shared" si="68"/>
        <v>199</v>
      </c>
      <c r="X452" s="160">
        <f t="shared" si="69"/>
        <v>203</v>
      </c>
    </row>
    <row r="453" spans="1:24" ht="15.95" customHeight="1">
      <c r="A453" s="282"/>
      <c r="B453" s="277"/>
      <c r="C453" s="103" t="s">
        <v>1222</v>
      </c>
      <c r="D453" s="105" t="s">
        <v>233</v>
      </c>
      <c r="E453" s="160">
        <f>VLOOKUP($D453,'[7]급수계통별장래인구(출x)'!$C$5:$I$491,2,FALSE)</f>
        <v>133</v>
      </c>
      <c r="F453" s="160">
        <f>VLOOKUP($D453,'[7]급수계통별장래인구(출x)'!$C$5:$I$491,4,FALSE)</f>
        <v>135</v>
      </c>
      <c r="G453" s="160">
        <f>VLOOKUP($D453,'[7]급수계통별장래인구(출x)'!$C$5:$I$491,5,FALSE)</f>
        <v>137</v>
      </c>
      <c r="H453" s="160">
        <f>VLOOKUP($D453,'[7]급수계통별장래인구(출x)'!$C$5:$I$491,6,FALSE)</f>
        <v>140</v>
      </c>
      <c r="I453" s="160">
        <f>VLOOKUP($D453,'[7]급수계통별장래인구(출x)'!$C$5:$I$491,7,FALSE)</f>
        <v>143</v>
      </c>
      <c r="J453" s="114">
        <f>ROUND(O$5*'[7]급수계통별장래인구(출x)'!$E451,0)</f>
        <v>0</v>
      </c>
      <c r="K453" s="114">
        <f>ROUND(P$5*'[7]급수계통별장래인구(출x)'!$E451,0)</f>
        <v>3</v>
      </c>
      <c r="L453" s="114">
        <f>ROUND(Q$5*'[7]급수계통별장래인구(출x)'!$E451,0)</f>
        <v>8</v>
      </c>
      <c r="M453" s="114">
        <f>ROUND(R$5*'[7]급수계통별장래인구(출x)'!$E451,0)</f>
        <v>8</v>
      </c>
      <c r="N453" s="114">
        <f>ROUND(S$5*'[7]급수계통별장래인구(출x)'!$E451,0)</f>
        <v>8</v>
      </c>
      <c r="O453" s="114">
        <f>IF(ISERROR((VLOOKUP($D453,'2.사회적인구 행정구역별 집계'!$C$6:$M$73,7,FALSE)-VLOOKUP($D453,'2.사회적인구 행정구역별 집계'!$C$6:$M$73,2,FALSE))),0,(VLOOKUP($D453,'2.사회적인구 행정구역별 집계'!$C$6:$M$73,7,FALSE)-VLOOKUP($D453,'2.사회적인구 행정구역별 집계'!$C$6:$M$73,2,FALSE)))</f>
        <v>0</v>
      </c>
      <c r="P453" s="114">
        <f>IF(ISERROR(VLOOKUP($D453,'2.사회적인구 행정구역별 집계'!$C$6:$M$73,2,FALSE)),0,(VLOOKUP($D453,'2.사회적인구 행정구역별 집계'!$C$6:$M$73,8,FALSE)-VLOOKUP($D453,'2.사회적인구 행정구역별 집계'!$C$6:$M$73,3,FALSE)))</f>
        <v>0</v>
      </c>
      <c r="Q453" s="114">
        <f>IF(ISERROR(VLOOKUP($D453,'2.사회적인구 행정구역별 집계'!$C$6:$M$73,2,FALSE)),0,(VLOOKUP($D453,'2.사회적인구 행정구역별 집계'!$C$6:$M$73,9,FALSE)-VLOOKUP($D453,'2.사회적인구 행정구역별 집계'!$C$6:$M$73,4,FALSE)))</f>
        <v>0</v>
      </c>
      <c r="R453" s="114">
        <f>IF(ISERROR(VLOOKUP($D453,'2.사회적인구 행정구역별 집계'!$C$6:$M$73,2,FALSE)),0,(VLOOKUP($D453,'2.사회적인구 행정구역별 집계'!$C$6:$M$73,10,FALSE)-VLOOKUP($D453,'2.사회적인구 행정구역별 집계'!$C$6:$M$73,5,FALSE)))</f>
        <v>0</v>
      </c>
      <c r="S453" s="114">
        <f>IF(ISERROR(VLOOKUP($D453,'2.사회적인구 행정구역별 집계'!$C$6:$M$73,2,FALSE)),0,(VLOOKUP($D453,'2.사회적인구 행정구역별 집계'!$C$6:$M$73,11,FALSE)-VLOOKUP($D453,'2.사회적인구 행정구역별 집계'!$C$6:$M$73,6,FALSE)))</f>
        <v>0</v>
      </c>
      <c r="T453" s="160">
        <f t="shared" si="65"/>
        <v>133</v>
      </c>
      <c r="U453" s="160">
        <f t="shared" si="66"/>
        <v>132</v>
      </c>
      <c r="V453" s="160">
        <f t="shared" si="67"/>
        <v>129</v>
      </c>
      <c r="W453" s="160">
        <f t="shared" si="68"/>
        <v>132</v>
      </c>
      <c r="X453" s="160">
        <f t="shared" si="69"/>
        <v>135</v>
      </c>
    </row>
    <row r="454" spans="1:24" ht="15.95" customHeight="1">
      <c r="A454" s="282"/>
      <c r="B454" s="277"/>
      <c r="C454" s="103" t="s">
        <v>1223</v>
      </c>
      <c r="D454" s="105" t="s">
        <v>234</v>
      </c>
      <c r="E454" s="160">
        <f>VLOOKUP($D454,'[7]급수계통별장래인구(출x)'!$C$5:$I$491,2,FALSE)</f>
        <v>153</v>
      </c>
      <c r="F454" s="160">
        <f>VLOOKUP($D454,'[7]급수계통별장래인구(출x)'!$C$5:$I$491,4,FALSE)</f>
        <v>155</v>
      </c>
      <c r="G454" s="160">
        <f>VLOOKUP($D454,'[7]급수계통별장래인구(출x)'!$C$5:$I$491,5,FALSE)</f>
        <v>158</v>
      </c>
      <c r="H454" s="160">
        <f>VLOOKUP($D454,'[7]급수계통별장래인구(출x)'!$C$5:$I$491,6,FALSE)</f>
        <v>162</v>
      </c>
      <c r="I454" s="160">
        <f>VLOOKUP($D454,'[7]급수계통별장래인구(출x)'!$C$5:$I$491,7,FALSE)</f>
        <v>164</v>
      </c>
      <c r="J454" s="114">
        <f>ROUND(O$5*'[7]급수계통별장래인구(출x)'!$E452,0)</f>
        <v>0</v>
      </c>
      <c r="K454" s="114">
        <f>ROUND(P$5*'[7]급수계통별장래인구(출x)'!$E452,0)</f>
        <v>4</v>
      </c>
      <c r="L454" s="114">
        <f>ROUND(Q$5*'[7]급수계통별장래인구(출x)'!$E452,0)</f>
        <v>9</v>
      </c>
      <c r="M454" s="114">
        <f>ROUND(R$5*'[7]급수계통별장래인구(출x)'!$E452,0)</f>
        <v>9</v>
      </c>
      <c r="N454" s="114">
        <f>ROUND(S$5*'[7]급수계통별장래인구(출x)'!$E452,0)</f>
        <v>9</v>
      </c>
      <c r="O454" s="114">
        <f>IF(ISERROR((VLOOKUP($D454,'2.사회적인구 행정구역별 집계'!$C$6:$M$73,7,FALSE)-VLOOKUP($D454,'2.사회적인구 행정구역별 집계'!$C$6:$M$73,2,FALSE))),0,(VLOOKUP($D454,'2.사회적인구 행정구역별 집계'!$C$6:$M$73,7,FALSE)-VLOOKUP($D454,'2.사회적인구 행정구역별 집계'!$C$6:$M$73,2,FALSE)))</f>
        <v>0</v>
      </c>
      <c r="P454" s="114">
        <f>IF(ISERROR(VLOOKUP($D454,'2.사회적인구 행정구역별 집계'!$C$6:$M$73,2,FALSE)),0,(VLOOKUP($D454,'2.사회적인구 행정구역별 집계'!$C$6:$M$73,8,FALSE)-VLOOKUP($D454,'2.사회적인구 행정구역별 집계'!$C$6:$M$73,3,FALSE)))</f>
        <v>0</v>
      </c>
      <c r="Q454" s="114">
        <f>IF(ISERROR(VLOOKUP($D454,'2.사회적인구 행정구역별 집계'!$C$6:$M$73,2,FALSE)),0,(VLOOKUP($D454,'2.사회적인구 행정구역별 집계'!$C$6:$M$73,9,FALSE)-VLOOKUP($D454,'2.사회적인구 행정구역별 집계'!$C$6:$M$73,4,FALSE)))</f>
        <v>0</v>
      </c>
      <c r="R454" s="114">
        <f>IF(ISERROR(VLOOKUP($D454,'2.사회적인구 행정구역별 집계'!$C$6:$M$73,2,FALSE)),0,(VLOOKUP($D454,'2.사회적인구 행정구역별 집계'!$C$6:$M$73,10,FALSE)-VLOOKUP($D454,'2.사회적인구 행정구역별 집계'!$C$6:$M$73,5,FALSE)))</f>
        <v>0</v>
      </c>
      <c r="S454" s="114">
        <f>IF(ISERROR(VLOOKUP($D454,'2.사회적인구 행정구역별 집계'!$C$6:$M$73,2,FALSE)),0,(VLOOKUP($D454,'2.사회적인구 행정구역별 집계'!$C$6:$M$73,11,FALSE)-VLOOKUP($D454,'2.사회적인구 행정구역별 집계'!$C$6:$M$73,6,FALSE)))</f>
        <v>0</v>
      </c>
      <c r="T454" s="160">
        <f t="shared" si="65"/>
        <v>153</v>
      </c>
      <c r="U454" s="160">
        <f t="shared" si="66"/>
        <v>151</v>
      </c>
      <c r="V454" s="160">
        <f t="shared" si="67"/>
        <v>149</v>
      </c>
      <c r="W454" s="160">
        <f t="shared" si="68"/>
        <v>153</v>
      </c>
      <c r="X454" s="160">
        <f t="shared" si="69"/>
        <v>155</v>
      </c>
    </row>
    <row r="455" spans="1:24" ht="15.95" customHeight="1">
      <c r="A455" s="282"/>
      <c r="B455" s="277"/>
      <c r="C455" s="103" t="s">
        <v>1223</v>
      </c>
      <c r="D455" s="105" t="s">
        <v>235</v>
      </c>
      <c r="E455" s="160">
        <f>VLOOKUP($D455,'[7]급수계통별장래인구(출x)'!$C$5:$I$491,2,FALSE)</f>
        <v>168</v>
      </c>
      <c r="F455" s="160">
        <f>VLOOKUP($D455,'[7]급수계통별장래인구(출x)'!$C$5:$I$491,4,FALSE)</f>
        <v>170</v>
      </c>
      <c r="G455" s="160">
        <f>VLOOKUP($D455,'[7]급수계통별장래인구(출x)'!$C$5:$I$491,5,FALSE)</f>
        <v>174</v>
      </c>
      <c r="H455" s="160">
        <f>VLOOKUP($D455,'[7]급수계통별장래인구(출x)'!$C$5:$I$491,6,FALSE)</f>
        <v>177</v>
      </c>
      <c r="I455" s="160">
        <f>VLOOKUP($D455,'[7]급수계통별장래인구(출x)'!$C$5:$I$491,7,FALSE)</f>
        <v>181</v>
      </c>
      <c r="J455" s="114">
        <f>ROUND(O$5*'[7]급수계통별장래인구(출x)'!$E453,0)</f>
        <v>0</v>
      </c>
      <c r="K455" s="114">
        <f>ROUND(P$5*'[7]급수계통별장래인구(출x)'!$E453,0)</f>
        <v>4</v>
      </c>
      <c r="L455" s="114">
        <f>ROUND(Q$5*'[7]급수계통별장래인구(출x)'!$E453,0)</f>
        <v>10</v>
      </c>
      <c r="M455" s="114">
        <f>ROUND(R$5*'[7]급수계통별장래인구(출x)'!$E453,0)</f>
        <v>10</v>
      </c>
      <c r="N455" s="114">
        <f>ROUND(S$5*'[7]급수계통별장래인구(출x)'!$E453,0)</f>
        <v>10</v>
      </c>
      <c r="O455" s="114">
        <f>IF(ISERROR((VLOOKUP($D455,'2.사회적인구 행정구역별 집계'!$C$6:$M$73,7,FALSE)-VLOOKUP($D455,'2.사회적인구 행정구역별 집계'!$C$6:$M$73,2,FALSE))),0,(VLOOKUP($D455,'2.사회적인구 행정구역별 집계'!$C$6:$M$73,7,FALSE)-VLOOKUP($D455,'2.사회적인구 행정구역별 집계'!$C$6:$M$73,2,FALSE)))</f>
        <v>0</v>
      </c>
      <c r="P455" s="114">
        <f>IF(ISERROR(VLOOKUP($D455,'2.사회적인구 행정구역별 집계'!$C$6:$M$73,2,FALSE)),0,(VLOOKUP($D455,'2.사회적인구 행정구역별 집계'!$C$6:$M$73,8,FALSE)-VLOOKUP($D455,'2.사회적인구 행정구역별 집계'!$C$6:$M$73,3,FALSE)))</f>
        <v>0</v>
      </c>
      <c r="Q455" s="114">
        <f>IF(ISERROR(VLOOKUP($D455,'2.사회적인구 행정구역별 집계'!$C$6:$M$73,2,FALSE)),0,(VLOOKUP($D455,'2.사회적인구 행정구역별 집계'!$C$6:$M$73,9,FALSE)-VLOOKUP($D455,'2.사회적인구 행정구역별 집계'!$C$6:$M$73,4,FALSE)))</f>
        <v>0</v>
      </c>
      <c r="R455" s="114">
        <f>IF(ISERROR(VLOOKUP($D455,'2.사회적인구 행정구역별 집계'!$C$6:$M$73,2,FALSE)),0,(VLOOKUP($D455,'2.사회적인구 행정구역별 집계'!$C$6:$M$73,10,FALSE)-VLOOKUP($D455,'2.사회적인구 행정구역별 집계'!$C$6:$M$73,5,FALSE)))</f>
        <v>0</v>
      </c>
      <c r="S455" s="114">
        <f>IF(ISERROR(VLOOKUP($D455,'2.사회적인구 행정구역별 집계'!$C$6:$M$73,2,FALSE)),0,(VLOOKUP($D455,'2.사회적인구 행정구역별 집계'!$C$6:$M$73,11,FALSE)-VLOOKUP($D455,'2.사회적인구 행정구역별 집계'!$C$6:$M$73,6,FALSE)))</f>
        <v>0</v>
      </c>
      <c r="T455" s="160">
        <f t="shared" si="65"/>
        <v>168</v>
      </c>
      <c r="U455" s="160">
        <f t="shared" si="66"/>
        <v>166</v>
      </c>
      <c r="V455" s="160">
        <f t="shared" si="67"/>
        <v>164</v>
      </c>
      <c r="W455" s="160">
        <f t="shared" si="68"/>
        <v>167</v>
      </c>
      <c r="X455" s="160">
        <f t="shared" si="69"/>
        <v>171</v>
      </c>
    </row>
    <row r="456" spans="1:24" ht="15.95" customHeight="1">
      <c r="A456" s="282"/>
      <c r="B456" s="277"/>
      <c r="C456" s="103" t="s">
        <v>1223</v>
      </c>
      <c r="D456" s="105" t="s">
        <v>236</v>
      </c>
      <c r="E456" s="160">
        <f>VLOOKUP($D456,'[7]급수계통별장래인구(출x)'!$C$5:$I$491,2,FALSE)</f>
        <v>199</v>
      </c>
      <c r="F456" s="160">
        <f>VLOOKUP($D456,'[7]급수계통별장래인구(출x)'!$C$5:$I$491,4,FALSE)</f>
        <v>201</v>
      </c>
      <c r="G456" s="160">
        <f>VLOOKUP($D456,'[7]급수계통별장래인구(출x)'!$C$5:$I$491,5,FALSE)</f>
        <v>206</v>
      </c>
      <c r="H456" s="160">
        <f>VLOOKUP($D456,'[7]급수계통별장래인구(출x)'!$C$5:$I$491,6,FALSE)</f>
        <v>210</v>
      </c>
      <c r="I456" s="160">
        <f>VLOOKUP($D456,'[7]급수계통별장래인구(출x)'!$C$5:$I$491,7,FALSE)</f>
        <v>214</v>
      </c>
      <c r="J456" s="114">
        <f>ROUND(O$5*'[7]급수계통별장래인구(출x)'!$E454,0)</f>
        <v>0</v>
      </c>
      <c r="K456" s="114">
        <f>ROUND(P$5*'[7]급수계통별장래인구(출x)'!$E454,0)</f>
        <v>5</v>
      </c>
      <c r="L456" s="114">
        <f>ROUND(Q$5*'[7]급수계통별장래인구(출x)'!$E454,0)</f>
        <v>11</v>
      </c>
      <c r="M456" s="114">
        <f>ROUND(R$5*'[7]급수계통별장래인구(출x)'!$E454,0)</f>
        <v>11</v>
      </c>
      <c r="N456" s="114">
        <f>ROUND(S$5*'[7]급수계통별장래인구(출x)'!$E454,0)</f>
        <v>11</v>
      </c>
      <c r="O456" s="114">
        <f>IF(ISERROR((VLOOKUP($D456,'2.사회적인구 행정구역별 집계'!$C$6:$M$73,7,FALSE)-VLOOKUP($D456,'2.사회적인구 행정구역별 집계'!$C$6:$M$73,2,FALSE))),0,(VLOOKUP($D456,'2.사회적인구 행정구역별 집계'!$C$6:$M$73,7,FALSE)-VLOOKUP($D456,'2.사회적인구 행정구역별 집계'!$C$6:$M$73,2,FALSE)))</f>
        <v>0</v>
      </c>
      <c r="P456" s="114">
        <f>IF(ISERROR(VLOOKUP($D456,'2.사회적인구 행정구역별 집계'!$C$6:$M$73,2,FALSE)),0,(VLOOKUP($D456,'2.사회적인구 행정구역별 집계'!$C$6:$M$73,8,FALSE)-VLOOKUP($D456,'2.사회적인구 행정구역별 집계'!$C$6:$M$73,3,FALSE)))</f>
        <v>0</v>
      </c>
      <c r="Q456" s="114">
        <f>IF(ISERROR(VLOOKUP($D456,'2.사회적인구 행정구역별 집계'!$C$6:$M$73,2,FALSE)),0,(VLOOKUP($D456,'2.사회적인구 행정구역별 집계'!$C$6:$M$73,9,FALSE)-VLOOKUP($D456,'2.사회적인구 행정구역별 집계'!$C$6:$M$73,4,FALSE)))</f>
        <v>0</v>
      </c>
      <c r="R456" s="114">
        <f>IF(ISERROR(VLOOKUP($D456,'2.사회적인구 행정구역별 집계'!$C$6:$M$73,2,FALSE)),0,(VLOOKUP($D456,'2.사회적인구 행정구역별 집계'!$C$6:$M$73,10,FALSE)-VLOOKUP($D456,'2.사회적인구 행정구역별 집계'!$C$6:$M$73,5,FALSE)))</f>
        <v>0</v>
      </c>
      <c r="S456" s="114">
        <f>IF(ISERROR(VLOOKUP($D456,'2.사회적인구 행정구역별 집계'!$C$6:$M$73,2,FALSE)),0,(VLOOKUP($D456,'2.사회적인구 행정구역별 집계'!$C$6:$M$73,11,FALSE)-VLOOKUP($D456,'2.사회적인구 행정구역별 집계'!$C$6:$M$73,6,FALSE)))</f>
        <v>0</v>
      </c>
      <c r="T456" s="160">
        <f t="shared" si="65"/>
        <v>199</v>
      </c>
      <c r="U456" s="160">
        <f t="shared" si="66"/>
        <v>196</v>
      </c>
      <c r="V456" s="160">
        <f t="shared" si="67"/>
        <v>195</v>
      </c>
      <c r="W456" s="160">
        <f t="shared" si="68"/>
        <v>199</v>
      </c>
      <c r="X456" s="160">
        <f t="shared" si="69"/>
        <v>203</v>
      </c>
    </row>
    <row r="457" spans="1:24" ht="15.95" customHeight="1">
      <c r="A457" s="282"/>
      <c r="B457" s="277"/>
      <c r="C457" s="103" t="s">
        <v>1223</v>
      </c>
      <c r="D457" s="105" t="s">
        <v>237</v>
      </c>
      <c r="E457" s="160">
        <f>VLOOKUP($D457,'[7]급수계통별장래인구(출x)'!$C$5:$I$491,2,FALSE)</f>
        <v>178</v>
      </c>
      <c r="F457" s="160">
        <f>VLOOKUP($D457,'[7]급수계통별장래인구(출x)'!$C$5:$I$491,4,FALSE)</f>
        <v>180</v>
      </c>
      <c r="G457" s="160">
        <f>VLOOKUP($D457,'[7]급수계통별장래인구(출x)'!$C$5:$I$491,5,FALSE)</f>
        <v>184</v>
      </c>
      <c r="H457" s="160">
        <f>VLOOKUP($D457,'[7]급수계통별장래인구(출x)'!$C$5:$I$491,6,FALSE)</f>
        <v>188</v>
      </c>
      <c r="I457" s="160">
        <f>VLOOKUP($D457,'[7]급수계통별장래인구(출x)'!$C$5:$I$491,7,FALSE)</f>
        <v>191</v>
      </c>
      <c r="J457" s="114">
        <f>ROUND(O$5*'[7]급수계통별장래인구(출x)'!$E455,0)</f>
        <v>0</v>
      </c>
      <c r="K457" s="114">
        <f>ROUND(P$5*'[7]급수계통별장래인구(출x)'!$E455,0)</f>
        <v>5</v>
      </c>
      <c r="L457" s="114">
        <f>ROUND(Q$5*'[7]급수계통별장래인구(출x)'!$E455,0)</f>
        <v>10</v>
      </c>
      <c r="M457" s="114">
        <f>ROUND(R$5*'[7]급수계통별장래인구(출x)'!$E455,0)</f>
        <v>10</v>
      </c>
      <c r="N457" s="114">
        <f>ROUND(S$5*'[7]급수계통별장래인구(출x)'!$E455,0)</f>
        <v>10</v>
      </c>
      <c r="O457" s="114">
        <f>IF(ISERROR((VLOOKUP($D457,'2.사회적인구 행정구역별 집계'!$C$6:$M$73,7,FALSE)-VLOOKUP($D457,'2.사회적인구 행정구역별 집계'!$C$6:$M$73,2,FALSE))),0,(VLOOKUP($D457,'2.사회적인구 행정구역별 집계'!$C$6:$M$73,7,FALSE)-VLOOKUP($D457,'2.사회적인구 행정구역별 집계'!$C$6:$M$73,2,FALSE)))</f>
        <v>0</v>
      </c>
      <c r="P457" s="114">
        <f>IF(ISERROR(VLOOKUP($D457,'2.사회적인구 행정구역별 집계'!$C$6:$M$73,2,FALSE)),0,(VLOOKUP($D457,'2.사회적인구 행정구역별 집계'!$C$6:$M$73,8,FALSE)-VLOOKUP($D457,'2.사회적인구 행정구역별 집계'!$C$6:$M$73,3,FALSE)))</f>
        <v>0</v>
      </c>
      <c r="Q457" s="114">
        <f>IF(ISERROR(VLOOKUP($D457,'2.사회적인구 행정구역별 집계'!$C$6:$M$73,2,FALSE)),0,(VLOOKUP($D457,'2.사회적인구 행정구역별 집계'!$C$6:$M$73,9,FALSE)-VLOOKUP($D457,'2.사회적인구 행정구역별 집계'!$C$6:$M$73,4,FALSE)))</f>
        <v>0</v>
      </c>
      <c r="R457" s="114">
        <f>IF(ISERROR(VLOOKUP($D457,'2.사회적인구 행정구역별 집계'!$C$6:$M$73,2,FALSE)),0,(VLOOKUP($D457,'2.사회적인구 행정구역별 집계'!$C$6:$M$73,10,FALSE)-VLOOKUP($D457,'2.사회적인구 행정구역별 집계'!$C$6:$M$73,5,FALSE)))</f>
        <v>0</v>
      </c>
      <c r="S457" s="114">
        <f>IF(ISERROR(VLOOKUP($D457,'2.사회적인구 행정구역별 집계'!$C$6:$M$73,2,FALSE)),0,(VLOOKUP($D457,'2.사회적인구 행정구역별 집계'!$C$6:$M$73,11,FALSE)-VLOOKUP($D457,'2.사회적인구 행정구역별 집계'!$C$6:$M$73,6,FALSE)))</f>
        <v>0</v>
      </c>
      <c r="T457" s="160">
        <f t="shared" si="65"/>
        <v>178</v>
      </c>
      <c r="U457" s="160">
        <f t="shared" si="66"/>
        <v>175</v>
      </c>
      <c r="V457" s="160">
        <f t="shared" si="67"/>
        <v>174</v>
      </c>
      <c r="W457" s="160">
        <f t="shared" si="68"/>
        <v>178</v>
      </c>
      <c r="X457" s="160">
        <f t="shared" si="69"/>
        <v>181</v>
      </c>
    </row>
    <row r="458" spans="1:24" ht="15.95" customHeight="1">
      <c r="A458" s="282"/>
      <c r="B458" s="277"/>
      <c r="C458" s="103" t="s">
        <v>1224</v>
      </c>
      <c r="D458" s="107" t="s">
        <v>1246</v>
      </c>
      <c r="E458" s="160">
        <f>VLOOKUP($D458,'[7]급수계통별장래인구(출x)'!$C$5:$I$491,2,FALSE)</f>
        <v>186</v>
      </c>
      <c r="F458" s="160">
        <f>VLOOKUP($D458,'[7]급수계통별장래인구(출x)'!$C$5:$I$491,4,FALSE)</f>
        <v>188</v>
      </c>
      <c r="G458" s="160">
        <f>VLOOKUP($D458,'[7]급수계통별장래인구(출x)'!$C$5:$I$491,5,FALSE)</f>
        <v>192</v>
      </c>
      <c r="H458" s="160">
        <f>VLOOKUP($D458,'[7]급수계통별장래인구(출x)'!$C$5:$I$491,6,FALSE)</f>
        <v>196</v>
      </c>
      <c r="I458" s="160">
        <f>VLOOKUP($D458,'[7]급수계통별장래인구(출x)'!$C$5:$I$491,7,FALSE)</f>
        <v>200</v>
      </c>
      <c r="J458" s="114">
        <f>ROUND(O$5*'[7]급수계통별장래인구(출x)'!$E456,0)</f>
        <v>0</v>
      </c>
      <c r="K458" s="114">
        <f>ROUND(P$5*'[7]급수계통별장래인구(출x)'!$E456,0)</f>
        <v>5</v>
      </c>
      <c r="L458" s="114">
        <f>ROUND(Q$5*'[7]급수계통별장래인구(출x)'!$E456,0)</f>
        <v>11</v>
      </c>
      <c r="M458" s="114">
        <f>ROUND(R$5*'[7]급수계통별장래인구(출x)'!$E456,0)</f>
        <v>11</v>
      </c>
      <c r="N458" s="114">
        <f>ROUND(S$5*'[7]급수계통별장래인구(출x)'!$E456,0)</f>
        <v>11</v>
      </c>
      <c r="O458" s="114">
        <f>IF(ISERROR((VLOOKUP($D458,'2.사회적인구 행정구역별 집계'!$C$6:$M$73,7,FALSE)-VLOOKUP($D458,'2.사회적인구 행정구역별 집계'!$C$6:$M$73,2,FALSE))),0,(VLOOKUP($D458,'2.사회적인구 행정구역별 집계'!$C$6:$M$73,7,FALSE)-VLOOKUP($D458,'2.사회적인구 행정구역별 집계'!$C$6:$M$73,2,FALSE)))</f>
        <v>0</v>
      </c>
      <c r="P458" s="114">
        <f>IF(ISERROR(VLOOKUP($D458,'2.사회적인구 행정구역별 집계'!$C$6:$M$73,2,FALSE)),0,(VLOOKUP($D458,'2.사회적인구 행정구역별 집계'!$C$6:$M$73,8,FALSE)-VLOOKUP($D458,'2.사회적인구 행정구역별 집계'!$C$6:$M$73,3,FALSE)))</f>
        <v>0</v>
      </c>
      <c r="Q458" s="114">
        <f>IF(ISERROR(VLOOKUP($D458,'2.사회적인구 행정구역별 집계'!$C$6:$M$73,2,FALSE)),0,(VLOOKUP($D458,'2.사회적인구 행정구역별 집계'!$C$6:$M$73,9,FALSE)-VLOOKUP($D458,'2.사회적인구 행정구역별 집계'!$C$6:$M$73,4,FALSE)))</f>
        <v>0</v>
      </c>
      <c r="R458" s="114">
        <f>IF(ISERROR(VLOOKUP($D458,'2.사회적인구 행정구역별 집계'!$C$6:$M$73,2,FALSE)),0,(VLOOKUP($D458,'2.사회적인구 행정구역별 집계'!$C$6:$M$73,10,FALSE)-VLOOKUP($D458,'2.사회적인구 행정구역별 집계'!$C$6:$M$73,5,FALSE)))</f>
        <v>0</v>
      </c>
      <c r="S458" s="114">
        <f>IF(ISERROR(VLOOKUP($D458,'2.사회적인구 행정구역별 집계'!$C$6:$M$73,2,FALSE)),0,(VLOOKUP($D458,'2.사회적인구 행정구역별 집계'!$C$6:$M$73,11,FALSE)-VLOOKUP($D458,'2.사회적인구 행정구역별 집계'!$C$6:$M$73,6,FALSE)))</f>
        <v>0</v>
      </c>
      <c r="T458" s="160">
        <f t="shared" si="65"/>
        <v>186</v>
      </c>
      <c r="U458" s="160">
        <f t="shared" si="66"/>
        <v>183</v>
      </c>
      <c r="V458" s="160">
        <f t="shared" si="67"/>
        <v>181</v>
      </c>
      <c r="W458" s="160">
        <f t="shared" si="68"/>
        <v>185</v>
      </c>
      <c r="X458" s="160">
        <f t="shared" si="69"/>
        <v>189</v>
      </c>
    </row>
    <row r="459" spans="1:24" ht="15.95" customHeight="1">
      <c r="A459" s="282"/>
      <c r="B459" s="277"/>
      <c r="C459" s="103" t="s">
        <v>1224</v>
      </c>
      <c r="D459" s="107" t="s">
        <v>1247</v>
      </c>
      <c r="E459" s="160">
        <f>VLOOKUP($D459,'[7]급수계통별장래인구(출x)'!$C$5:$I$491,2,FALSE)</f>
        <v>148</v>
      </c>
      <c r="F459" s="160">
        <f>VLOOKUP($D459,'[7]급수계통별장래인구(출x)'!$C$5:$I$491,4,FALSE)</f>
        <v>150</v>
      </c>
      <c r="G459" s="160">
        <f>VLOOKUP($D459,'[7]급수계통별장래인구(출x)'!$C$5:$I$491,5,FALSE)</f>
        <v>153</v>
      </c>
      <c r="H459" s="160">
        <f>VLOOKUP($D459,'[7]급수계통별장래인구(출x)'!$C$5:$I$491,6,FALSE)</f>
        <v>156</v>
      </c>
      <c r="I459" s="160">
        <f>VLOOKUP($D459,'[7]급수계통별장래인구(출x)'!$C$5:$I$491,7,FALSE)</f>
        <v>159</v>
      </c>
      <c r="J459" s="114">
        <f>ROUND(O$5*'[7]급수계통별장래인구(출x)'!$E457,0)</f>
        <v>0</v>
      </c>
      <c r="K459" s="114">
        <f>ROUND(P$5*'[7]급수계통별장래인구(출x)'!$E457,0)</f>
        <v>4</v>
      </c>
      <c r="L459" s="114">
        <f>ROUND(Q$5*'[7]급수계통별장래인구(출x)'!$E457,0)</f>
        <v>8</v>
      </c>
      <c r="M459" s="114">
        <f>ROUND(R$5*'[7]급수계통별장래인구(출x)'!$E457,0)</f>
        <v>8</v>
      </c>
      <c r="N459" s="114">
        <f>ROUND(S$5*'[7]급수계통별장래인구(출x)'!$E457,0)</f>
        <v>8</v>
      </c>
      <c r="O459" s="114">
        <f>IF(ISERROR((VLOOKUP($D459,'2.사회적인구 행정구역별 집계'!$C$6:$M$73,7,FALSE)-VLOOKUP($D459,'2.사회적인구 행정구역별 집계'!$C$6:$M$73,2,FALSE))),0,(VLOOKUP($D459,'2.사회적인구 행정구역별 집계'!$C$6:$M$73,7,FALSE)-VLOOKUP($D459,'2.사회적인구 행정구역별 집계'!$C$6:$M$73,2,FALSE)))</f>
        <v>0</v>
      </c>
      <c r="P459" s="114">
        <f>IF(ISERROR(VLOOKUP($D459,'2.사회적인구 행정구역별 집계'!$C$6:$M$73,2,FALSE)),0,(VLOOKUP($D459,'2.사회적인구 행정구역별 집계'!$C$6:$M$73,8,FALSE)-VLOOKUP($D459,'2.사회적인구 행정구역별 집계'!$C$6:$M$73,3,FALSE)))</f>
        <v>0</v>
      </c>
      <c r="Q459" s="114">
        <f>IF(ISERROR(VLOOKUP($D459,'2.사회적인구 행정구역별 집계'!$C$6:$M$73,2,FALSE)),0,(VLOOKUP($D459,'2.사회적인구 행정구역별 집계'!$C$6:$M$73,9,FALSE)-VLOOKUP($D459,'2.사회적인구 행정구역별 집계'!$C$6:$M$73,4,FALSE)))</f>
        <v>0</v>
      </c>
      <c r="R459" s="114">
        <f>IF(ISERROR(VLOOKUP($D459,'2.사회적인구 행정구역별 집계'!$C$6:$M$73,2,FALSE)),0,(VLOOKUP($D459,'2.사회적인구 행정구역별 집계'!$C$6:$M$73,10,FALSE)-VLOOKUP($D459,'2.사회적인구 행정구역별 집계'!$C$6:$M$73,5,FALSE)))</f>
        <v>0</v>
      </c>
      <c r="S459" s="114">
        <f>IF(ISERROR(VLOOKUP($D459,'2.사회적인구 행정구역별 집계'!$C$6:$M$73,2,FALSE)),0,(VLOOKUP($D459,'2.사회적인구 행정구역별 집계'!$C$6:$M$73,11,FALSE)-VLOOKUP($D459,'2.사회적인구 행정구역별 집계'!$C$6:$M$73,6,FALSE)))</f>
        <v>0</v>
      </c>
      <c r="T459" s="160">
        <f t="shared" si="65"/>
        <v>148</v>
      </c>
      <c r="U459" s="160">
        <f t="shared" si="66"/>
        <v>146</v>
      </c>
      <c r="V459" s="160">
        <f t="shared" si="67"/>
        <v>145</v>
      </c>
      <c r="W459" s="160">
        <f t="shared" si="68"/>
        <v>148</v>
      </c>
      <c r="X459" s="160">
        <f t="shared" si="69"/>
        <v>151</v>
      </c>
    </row>
    <row r="460" spans="1:24" ht="15.95" customHeight="1">
      <c r="A460" s="282"/>
      <c r="B460" s="277"/>
      <c r="C460" s="103" t="s">
        <v>1225</v>
      </c>
      <c r="D460" s="105" t="s">
        <v>240</v>
      </c>
      <c r="E460" s="160">
        <f>VLOOKUP($D460,'[7]급수계통별장래인구(출x)'!$C$5:$I$491,2,FALSE)</f>
        <v>134</v>
      </c>
      <c r="F460" s="160">
        <f>VLOOKUP($D460,'[7]급수계통별장래인구(출x)'!$C$5:$I$491,4,FALSE)</f>
        <v>136</v>
      </c>
      <c r="G460" s="160">
        <f>VLOOKUP($D460,'[7]급수계통별장래인구(출x)'!$C$5:$I$491,5,FALSE)</f>
        <v>138</v>
      </c>
      <c r="H460" s="160">
        <f>VLOOKUP($D460,'[7]급수계통별장래인구(출x)'!$C$5:$I$491,6,FALSE)</f>
        <v>142</v>
      </c>
      <c r="I460" s="160">
        <f>VLOOKUP($D460,'[7]급수계통별장래인구(출x)'!$C$5:$I$491,7,FALSE)</f>
        <v>144</v>
      </c>
      <c r="J460" s="114">
        <f>ROUND(O$5*'[7]급수계통별장래인구(출x)'!$E458,0)</f>
        <v>0</v>
      </c>
      <c r="K460" s="114">
        <f>ROUND(P$5*'[7]급수계통별장래인구(출x)'!$E458,0)</f>
        <v>3</v>
      </c>
      <c r="L460" s="114">
        <f>ROUND(Q$5*'[7]급수계통별장래인구(출x)'!$E458,0)</f>
        <v>8</v>
      </c>
      <c r="M460" s="114">
        <f>ROUND(R$5*'[7]급수계통별장래인구(출x)'!$E458,0)</f>
        <v>8</v>
      </c>
      <c r="N460" s="114">
        <f>ROUND(S$5*'[7]급수계통별장래인구(출x)'!$E458,0)</f>
        <v>8</v>
      </c>
      <c r="O460" s="114">
        <f>IF(ISERROR((VLOOKUP($D460,'2.사회적인구 행정구역별 집계'!$C$6:$M$73,7,FALSE)-VLOOKUP($D460,'2.사회적인구 행정구역별 집계'!$C$6:$M$73,2,FALSE))),0,(VLOOKUP($D460,'2.사회적인구 행정구역별 집계'!$C$6:$M$73,7,FALSE)-VLOOKUP($D460,'2.사회적인구 행정구역별 집계'!$C$6:$M$73,2,FALSE)))</f>
        <v>0</v>
      </c>
      <c r="P460" s="114">
        <f>IF(ISERROR(VLOOKUP($D460,'2.사회적인구 행정구역별 집계'!$C$6:$M$73,2,FALSE)),0,(VLOOKUP($D460,'2.사회적인구 행정구역별 집계'!$C$6:$M$73,8,FALSE)-VLOOKUP($D460,'2.사회적인구 행정구역별 집계'!$C$6:$M$73,3,FALSE)))</f>
        <v>0</v>
      </c>
      <c r="Q460" s="114">
        <f>IF(ISERROR(VLOOKUP($D460,'2.사회적인구 행정구역별 집계'!$C$6:$M$73,2,FALSE)),0,(VLOOKUP($D460,'2.사회적인구 행정구역별 집계'!$C$6:$M$73,9,FALSE)-VLOOKUP($D460,'2.사회적인구 행정구역별 집계'!$C$6:$M$73,4,FALSE)))</f>
        <v>0</v>
      </c>
      <c r="R460" s="114">
        <f>IF(ISERROR(VLOOKUP($D460,'2.사회적인구 행정구역별 집계'!$C$6:$M$73,2,FALSE)),0,(VLOOKUP($D460,'2.사회적인구 행정구역별 집계'!$C$6:$M$73,10,FALSE)-VLOOKUP($D460,'2.사회적인구 행정구역별 집계'!$C$6:$M$73,5,FALSE)))</f>
        <v>0</v>
      </c>
      <c r="S460" s="114">
        <f>IF(ISERROR(VLOOKUP($D460,'2.사회적인구 행정구역별 집계'!$C$6:$M$73,2,FALSE)),0,(VLOOKUP($D460,'2.사회적인구 행정구역별 집계'!$C$6:$M$73,11,FALSE)-VLOOKUP($D460,'2.사회적인구 행정구역별 집계'!$C$6:$M$73,6,FALSE)))</f>
        <v>0</v>
      </c>
      <c r="T460" s="160">
        <f t="shared" si="65"/>
        <v>134</v>
      </c>
      <c r="U460" s="160">
        <f t="shared" si="66"/>
        <v>133</v>
      </c>
      <c r="V460" s="160">
        <f t="shared" si="67"/>
        <v>130</v>
      </c>
      <c r="W460" s="160">
        <f t="shared" si="68"/>
        <v>134</v>
      </c>
      <c r="X460" s="160">
        <f t="shared" si="69"/>
        <v>136</v>
      </c>
    </row>
    <row r="461" spans="1:24" ht="15.95" customHeight="1">
      <c r="A461" s="282"/>
      <c r="B461" s="277" t="s">
        <v>798</v>
      </c>
      <c r="C461" s="103" t="s">
        <v>1226</v>
      </c>
      <c r="D461" s="105" t="s">
        <v>242</v>
      </c>
      <c r="E461" s="160">
        <f>VLOOKUP($D461,'[7]급수계통별장래인구(출x)'!$C$5:$I$491,2,FALSE)</f>
        <v>300</v>
      </c>
      <c r="F461" s="160">
        <f>VLOOKUP($D461,'[7]급수계통별장래인구(출x)'!$C$5:$I$491,4,FALSE)</f>
        <v>303</v>
      </c>
      <c r="G461" s="160">
        <f>VLOOKUP($D461,'[7]급수계통별장래인구(출x)'!$C$5:$I$491,5,FALSE)</f>
        <v>310</v>
      </c>
      <c r="H461" s="160">
        <f>VLOOKUP($D461,'[7]급수계통별장래인구(출x)'!$C$5:$I$491,6,FALSE)</f>
        <v>317</v>
      </c>
      <c r="I461" s="160">
        <f>VLOOKUP($D461,'[7]급수계통별장래인구(출x)'!$C$5:$I$491,7,FALSE)</f>
        <v>322</v>
      </c>
      <c r="J461" s="114">
        <f>ROUND(O$5*'[7]급수계통별장래인구(출x)'!$E459,0)</f>
        <v>0</v>
      </c>
      <c r="K461" s="114">
        <f>ROUND(P$5*'[7]급수계통별장래인구(출x)'!$E459,0)</f>
        <v>8</v>
      </c>
      <c r="L461" s="114">
        <f>ROUND(Q$5*'[7]급수계통별장래인구(출x)'!$E459,0)</f>
        <v>17</v>
      </c>
      <c r="M461" s="114">
        <f>ROUND(R$5*'[7]급수계통별장래인구(출x)'!$E459,0)</f>
        <v>17</v>
      </c>
      <c r="N461" s="114">
        <f>ROUND(S$5*'[7]급수계통별장래인구(출x)'!$E459,0)</f>
        <v>17</v>
      </c>
      <c r="O461" s="114">
        <f>IF(ISERROR((VLOOKUP($D461,'2.사회적인구 행정구역별 집계'!$C$6:$M$73,7,FALSE)-VLOOKUP($D461,'2.사회적인구 행정구역별 집계'!$C$6:$M$73,2,FALSE))),0,(VLOOKUP($D461,'2.사회적인구 행정구역별 집계'!$C$6:$M$73,7,FALSE)-VLOOKUP($D461,'2.사회적인구 행정구역별 집계'!$C$6:$M$73,2,FALSE)))</f>
        <v>0</v>
      </c>
      <c r="P461" s="114">
        <f>IF(ISERROR(VLOOKUP($D461,'2.사회적인구 행정구역별 집계'!$C$6:$M$73,2,FALSE)),0,(VLOOKUP($D461,'2.사회적인구 행정구역별 집계'!$C$6:$M$73,8,FALSE)-VLOOKUP($D461,'2.사회적인구 행정구역별 집계'!$C$6:$M$73,3,FALSE)))</f>
        <v>0</v>
      </c>
      <c r="Q461" s="114">
        <f>IF(ISERROR(VLOOKUP($D461,'2.사회적인구 행정구역별 집계'!$C$6:$M$73,2,FALSE)),0,(VLOOKUP($D461,'2.사회적인구 행정구역별 집계'!$C$6:$M$73,9,FALSE)-VLOOKUP($D461,'2.사회적인구 행정구역별 집계'!$C$6:$M$73,4,FALSE)))</f>
        <v>0</v>
      </c>
      <c r="R461" s="114">
        <f>IF(ISERROR(VLOOKUP($D461,'2.사회적인구 행정구역별 집계'!$C$6:$M$73,2,FALSE)),0,(VLOOKUP($D461,'2.사회적인구 행정구역별 집계'!$C$6:$M$73,10,FALSE)-VLOOKUP($D461,'2.사회적인구 행정구역별 집계'!$C$6:$M$73,5,FALSE)))</f>
        <v>0</v>
      </c>
      <c r="S461" s="114">
        <f>IF(ISERROR(VLOOKUP($D461,'2.사회적인구 행정구역별 집계'!$C$6:$M$73,2,FALSE)),0,(VLOOKUP($D461,'2.사회적인구 행정구역별 집계'!$C$6:$M$73,11,FALSE)-VLOOKUP($D461,'2.사회적인구 행정구역별 집계'!$C$6:$M$73,6,FALSE)))</f>
        <v>0</v>
      </c>
      <c r="T461" s="160">
        <f t="shared" si="65"/>
        <v>300</v>
      </c>
      <c r="U461" s="160">
        <f t="shared" si="66"/>
        <v>295</v>
      </c>
      <c r="V461" s="160">
        <f t="shared" si="67"/>
        <v>293</v>
      </c>
      <c r="W461" s="160">
        <f t="shared" si="68"/>
        <v>300</v>
      </c>
      <c r="X461" s="160">
        <f t="shared" si="69"/>
        <v>305</v>
      </c>
    </row>
    <row r="462" spans="1:24" ht="15.95" customHeight="1">
      <c r="A462" s="282"/>
      <c r="B462" s="277"/>
      <c r="C462" s="103" t="s">
        <v>1226</v>
      </c>
      <c r="D462" s="105" t="s">
        <v>243</v>
      </c>
      <c r="E462" s="160">
        <f>VLOOKUP($D462,'[7]급수계통별장래인구(출x)'!$C$5:$I$491,2,FALSE)</f>
        <v>170</v>
      </c>
      <c r="F462" s="160">
        <f>VLOOKUP($D462,'[7]급수계통별장래인구(출x)'!$C$5:$I$491,4,FALSE)</f>
        <v>172</v>
      </c>
      <c r="G462" s="160">
        <f>VLOOKUP($D462,'[7]급수계통별장래인구(출x)'!$C$5:$I$491,5,FALSE)</f>
        <v>176</v>
      </c>
      <c r="H462" s="160">
        <f>VLOOKUP($D462,'[7]급수계통별장래인구(출x)'!$C$5:$I$491,6,FALSE)</f>
        <v>180</v>
      </c>
      <c r="I462" s="160">
        <f>VLOOKUP($D462,'[7]급수계통별장래인구(출x)'!$C$5:$I$491,7,FALSE)</f>
        <v>183</v>
      </c>
      <c r="J462" s="114">
        <f>ROUND(O$5*'[7]급수계통별장래인구(출x)'!$E460,0)</f>
        <v>0</v>
      </c>
      <c r="K462" s="114">
        <f>ROUND(P$5*'[7]급수계통별장래인구(출x)'!$E460,0)</f>
        <v>4</v>
      </c>
      <c r="L462" s="114">
        <f>ROUND(Q$5*'[7]급수계통별장래인구(출x)'!$E460,0)</f>
        <v>10</v>
      </c>
      <c r="M462" s="114">
        <f>ROUND(R$5*'[7]급수계통별장래인구(출x)'!$E460,0)</f>
        <v>10</v>
      </c>
      <c r="N462" s="114">
        <f>ROUND(S$5*'[7]급수계통별장래인구(출x)'!$E460,0)</f>
        <v>10</v>
      </c>
      <c r="O462" s="114">
        <f>IF(ISERROR((VLOOKUP($D462,'2.사회적인구 행정구역별 집계'!$C$6:$M$73,7,FALSE)-VLOOKUP($D462,'2.사회적인구 행정구역별 집계'!$C$6:$M$73,2,FALSE))),0,(VLOOKUP($D462,'2.사회적인구 행정구역별 집계'!$C$6:$M$73,7,FALSE)-VLOOKUP($D462,'2.사회적인구 행정구역별 집계'!$C$6:$M$73,2,FALSE)))</f>
        <v>0</v>
      </c>
      <c r="P462" s="114">
        <f>IF(ISERROR(VLOOKUP($D462,'2.사회적인구 행정구역별 집계'!$C$6:$M$73,2,FALSE)),0,(VLOOKUP($D462,'2.사회적인구 행정구역별 집계'!$C$6:$M$73,8,FALSE)-VLOOKUP($D462,'2.사회적인구 행정구역별 집계'!$C$6:$M$73,3,FALSE)))</f>
        <v>0</v>
      </c>
      <c r="Q462" s="114">
        <f>IF(ISERROR(VLOOKUP($D462,'2.사회적인구 행정구역별 집계'!$C$6:$M$73,2,FALSE)),0,(VLOOKUP($D462,'2.사회적인구 행정구역별 집계'!$C$6:$M$73,9,FALSE)-VLOOKUP($D462,'2.사회적인구 행정구역별 집계'!$C$6:$M$73,4,FALSE)))</f>
        <v>0</v>
      </c>
      <c r="R462" s="114">
        <f>IF(ISERROR(VLOOKUP($D462,'2.사회적인구 행정구역별 집계'!$C$6:$M$73,2,FALSE)),0,(VLOOKUP($D462,'2.사회적인구 행정구역별 집계'!$C$6:$M$73,10,FALSE)-VLOOKUP($D462,'2.사회적인구 행정구역별 집계'!$C$6:$M$73,5,FALSE)))</f>
        <v>0</v>
      </c>
      <c r="S462" s="114">
        <f>IF(ISERROR(VLOOKUP($D462,'2.사회적인구 행정구역별 집계'!$C$6:$M$73,2,FALSE)),0,(VLOOKUP($D462,'2.사회적인구 행정구역별 집계'!$C$6:$M$73,11,FALSE)-VLOOKUP($D462,'2.사회적인구 행정구역별 집계'!$C$6:$M$73,6,FALSE)))</f>
        <v>0</v>
      </c>
      <c r="T462" s="160">
        <f t="shared" si="65"/>
        <v>170</v>
      </c>
      <c r="U462" s="160">
        <f t="shared" si="66"/>
        <v>168</v>
      </c>
      <c r="V462" s="160">
        <f t="shared" si="67"/>
        <v>166</v>
      </c>
      <c r="W462" s="160">
        <f t="shared" si="68"/>
        <v>170</v>
      </c>
      <c r="X462" s="160">
        <f t="shared" si="69"/>
        <v>173</v>
      </c>
    </row>
    <row r="463" spans="1:24" ht="15.95" customHeight="1">
      <c r="A463" s="282"/>
      <c r="B463" s="277"/>
      <c r="C463" s="103" t="s">
        <v>1226</v>
      </c>
      <c r="D463" s="105" t="s">
        <v>244</v>
      </c>
      <c r="E463" s="160">
        <f>VLOOKUP($D463,'[7]급수계통별장래인구(출x)'!$C$5:$I$491,2,FALSE)</f>
        <v>155</v>
      </c>
      <c r="F463" s="160">
        <f>VLOOKUP($D463,'[7]급수계통별장래인구(출x)'!$C$5:$I$491,4,FALSE)</f>
        <v>157</v>
      </c>
      <c r="G463" s="160">
        <f>VLOOKUP($D463,'[7]급수계통별장래인구(출x)'!$C$5:$I$491,5,FALSE)</f>
        <v>160</v>
      </c>
      <c r="H463" s="160">
        <f>VLOOKUP($D463,'[7]급수계통별장래인구(출x)'!$C$5:$I$491,6,FALSE)</f>
        <v>164</v>
      </c>
      <c r="I463" s="160">
        <f>VLOOKUP($D463,'[7]급수계통별장래인구(출x)'!$C$5:$I$491,7,FALSE)</f>
        <v>167</v>
      </c>
      <c r="J463" s="114">
        <f>ROUND(O$5*'[7]급수계통별장래인구(출x)'!$E461,0)</f>
        <v>0</v>
      </c>
      <c r="K463" s="114">
        <f>ROUND(P$5*'[7]급수계통별장래인구(출x)'!$E461,0)</f>
        <v>4</v>
      </c>
      <c r="L463" s="114">
        <f>ROUND(Q$5*'[7]급수계통별장래인구(출x)'!$E461,0)</f>
        <v>9</v>
      </c>
      <c r="M463" s="114">
        <f>ROUND(R$5*'[7]급수계통별장래인구(출x)'!$E461,0)</f>
        <v>9</v>
      </c>
      <c r="N463" s="114">
        <f>ROUND(S$5*'[7]급수계통별장래인구(출x)'!$E461,0)</f>
        <v>9</v>
      </c>
      <c r="O463" s="114">
        <f>IF(ISERROR((VLOOKUP($D463,'2.사회적인구 행정구역별 집계'!$C$6:$M$73,7,FALSE)-VLOOKUP($D463,'2.사회적인구 행정구역별 집계'!$C$6:$M$73,2,FALSE))),0,(VLOOKUP($D463,'2.사회적인구 행정구역별 집계'!$C$6:$M$73,7,FALSE)-VLOOKUP($D463,'2.사회적인구 행정구역별 집계'!$C$6:$M$73,2,FALSE)))</f>
        <v>0</v>
      </c>
      <c r="P463" s="114">
        <f>IF(ISERROR(VLOOKUP($D463,'2.사회적인구 행정구역별 집계'!$C$6:$M$73,2,FALSE)),0,(VLOOKUP($D463,'2.사회적인구 행정구역별 집계'!$C$6:$M$73,8,FALSE)-VLOOKUP($D463,'2.사회적인구 행정구역별 집계'!$C$6:$M$73,3,FALSE)))</f>
        <v>0</v>
      </c>
      <c r="Q463" s="114">
        <f>IF(ISERROR(VLOOKUP($D463,'2.사회적인구 행정구역별 집계'!$C$6:$M$73,2,FALSE)),0,(VLOOKUP($D463,'2.사회적인구 행정구역별 집계'!$C$6:$M$73,9,FALSE)-VLOOKUP($D463,'2.사회적인구 행정구역별 집계'!$C$6:$M$73,4,FALSE)))</f>
        <v>0</v>
      </c>
      <c r="R463" s="114">
        <f>IF(ISERROR(VLOOKUP($D463,'2.사회적인구 행정구역별 집계'!$C$6:$M$73,2,FALSE)),0,(VLOOKUP($D463,'2.사회적인구 행정구역별 집계'!$C$6:$M$73,10,FALSE)-VLOOKUP($D463,'2.사회적인구 행정구역별 집계'!$C$6:$M$73,5,FALSE)))</f>
        <v>0</v>
      </c>
      <c r="S463" s="114">
        <f>IF(ISERROR(VLOOKUP($D463,'2.사회적인구 행정구역별 집계'!$C$6:$M$73,2,FALSE)),0,(VLOOKUP($D463,'2.사회적인구 행정구역별 집계'!$C$6:$M$73,11,FALSE)-VLOOKUP($D463,'2.사회적인구 행정구역별 집계'!$C$6:$M$73,6,FALSE)))</f>
        <v>0</v>
      </c>
      <c r="T463" s="160">
        <f t="shared" si="65"/>
        <v>155</v>
      </c>
      <c r="U463" s="160">
        <f t="shared" si="66"/>
        <v>153</v>
      </c>
      <c r="V463" s="160">
        <f t="shared" si="67"/>
        <v>151</v>
      </c>
      <c r="W463" s="160">
        <f t="shared" si="68"/>
        <v>155</v>
      </c>
      <c r="X463" s="160">
        <f t="shared" si="69"/>
        <v>158</v>
      </c>
    </row>
    <row r="464" spans="1:24" ht="15.95" customHeight="1">
      <c r="A464" s="282"/>
      <c r="B464" s="277"/>
      <c r="C464" s="103" t="s">
        <v>1227</v>
      </c>
      <c r="D464" s="105" t="s">
        <v>245</v>
      </c>
      <c r="E464" s="160">
        <f>VLOOKUP($D464,'[7]급수계통별장래인구(출x)'!$C$5:$I$491,2,FALSE)</f>
        <v>125</v>
      </c>
      <c r="F464" s="160">
        <f>VLOOKUP($D464,'[7]급수계통별장래인구(출x)'!$C$5:$I$491,4,FALSE)</f>
        <v>126</v>
      </c>
      <c r="G464" s="160">
        <f>VLOOKUP($D464,'[7]급수계통별장래인구(출x)'!$C$5:$I$491,5,FALSE)</f>
        <v>129</v>
      </c>
      <c r="H464" s="160">
        <f>VLOOKUP($D464,'[7]급수계통별장래인구(출x)'!$C$5:$I$491,6,FALSE)</f>
        <v>132</v>
      </c>
      <c r="I464" s="160">
        <f>VLOOKUP($D464,'[7]급수계통별장래인구(출x)'!$C$5:$I$491,7,FALSE)</f>
        <v>134</v>
      </c>
      <c r="J464" s="114">
        <f>ROUND(O$5*'[7]급수계통별장래인구(출x)'!$E462,0)</f>
        <v>0</v>
      </c>
      <c r="K464" s="114">
        <f>ROUND(P$5*'[7]급수계통별장래인구(출x)'!$E462,0)</f>
        <v>3</v>
      </c>
      <c r="L464" s="114">
        <f>ROUND(Q$5*'[7]급수계통별장래인구(출x)'!$E462,0)</f>
        <v>7</v>
      </c>
      <c r="M464" s="114">
        <f>ROUND(R$5*'[7]급수계통별장래인구(출x)'!$E462,0)</f>
        <v>7</v>
      </c>
      <c r="N464" s="114">
        <f>ROUND(S$5*'[7]급수계통별장래인구(출x)'!$E462,0)</f>
        <v>7</v>
      </c>
      <c r="O464" s="114">
        <f>IF(ISERROR((VLOOKUP($D464,'2.사회적인구 행정구역별 집계'!$C$6:$M$73,7,FALSE)-VLOOKUP($D464,'2.사회적인구 행정구역별 집계'!$C$6:$M$73,2,FALSE))),0,(VLOOKUP($D464,'2.사회적인구 행정구역별 집계'!$C$6:$M$73,7,FALSE)-VLOOKUP($D464,'2.사회적인구 행정구역별 집계'!$C$6:$M$73,2,FALSE)))</f>
        <v>0</v>
      </c>
      <c r="P464" s="114">
        <f>IF(ISERROR(VLOOKUP($D464,'2.사회적인구 행정구역별 집계'!$C$6:$M$73,2,FALSE)),0,(VLOOKUP($D464,'2.사회적인구 행정구역별 집계'!$C$6:$M$73,8,FALSE)-VLOOKUP($D464,'2.사회적인구 행정구역별 집계'!$C$6:$M$73,3,FALSE)))</f>
        <v>0</v>
      </c>
      <c r="Q464" s="114">
        <f>IF(ISERROR(VLOOKUP($D464,'2.사회적인구 행정구역별 집계'!$C$6:$M$73,2,FALSE)),0,(VLOOKUP($D464,'2.사회적인구 행정구역별 집계'!$C$6:$M$73,9,FALSE)-VLOOKUP($D464,'2.사회적인구 행정구역별 집계'!$C$6:$M$73,4,FALSE)))</f>
        <v>0</v>
      </c>
      <c r="R464" s="114">
        <f>IF(ISERROR(VLOOKUP($D464,'2.사회적인구 행정구역별 집계'!$C$6:$M$73,2,FALSE)),0,(VLOOKUP($D464,'2.사회적인구 행정구역별 집계'!$C$6:$M$73,10,FALSE)-VLOOKUP($D464,'2.사회적인구 행정구역별 집계'!$C$6:$M$73,5,FALSE)))</f>
        <v>0</v>
      </c>
      <c r="S464" s="114">
        <f>IF(ISERROR(VLOOKUP($D464,'2.사회적인구 행정구역별 집계'!$C$6:$M$73,2,FALSE)),0,(VLOOKUP($D464,'2.사회적인구 행정구역별 집계'!$C$6:$M$73,11,FALSE)-VLOOKUP($D464,'2.사회적인구 행정구역별 집계'!$C$6:$M$73,6,FALSE)))</f>
        <v>0</v>
      </c>
      <c r="T464" s="160">
        <f t="shared" si="65"/>
        <v>125</v>
      </c>
      <c r="U464" s="160">
        <f t="shared" si="66"/>
        <v>123</v>
      </c>
      <c r="V464" s="160">
        <f t="shared" si="67"/>
        <v>122</v>
      </c>
      <c r="W464" s="160">
        <f t="shared" si="68"/>
        <v>125</v>
      </c>
      <c r="X464" s="160">
        <f t="shared" si="69"/>
        <v>127</v>
      </c>
    </row>
    <row r="465" spans="1:24" ht="15.95" customHeight="1">
      <c r="A465" s="282"/>
      <c r="B465" s="277"/>
      <c r="C465" s="103" t="s">
        <v>1227</v>
      </c>
      <c r="D465" s="105" t="s">
        <v>246</v>
      </c>
      <c r="E465" s="160">
        <f>VLOOKUP($D465,'[7]급수계통별장래인구(출x)'!$C$5:$I$491,2,FALSE)</f>
        <v>115</v>
      </c>
      <c r="F465" s="160">
        <f>VLOOKUP($D465,'[7]급수계통별장래인구(출x)'!$C$5:$I$491,4,FALSE)</f>
        <v>116</v>
      </c>
      <c r="G465" s="160">
        <f>VLOOKUP($D465,'[7]급수계통별장래인구(출x)'!$C$5:$I$491,5,FALSE)</f>
        <v>119</v>
      </c>
      <c r="H465" s="160">
        <f>VLOOKUP($D465,'[7]급수계통별장래인구(출x)'!$C$5:$I$491,6,FALSE)</f>
        <v>121</v>
      </c>
      <c r="I465" s="160">
        <f>VLOOKUP($D465,'[7]급수계통별장래인구(출x)'!$C$5:$I$491,7,FALSE)</f>
        <v>124</v>
      </c>
      <c r="J465" s="114">
        <f>ROUND(O$5*'[7]급수계통별장래인구(출x)'!$E463,0)</f>
        <v>0</v>
      </c>
      <c r="K465" s="114">
        <f>ROUND(P$5*'[7]급수계통별장래인구(출x)'!$E463,0)</f>
        <v>3</v>
      </c>
      <c r="L465" s="114">
        <f>ROUND(Q$5*'[7]급수계통별장래인구(출x)'!$E463,0)</f>
        <v>7</v>
      </c>
      <c r="M465" s="114">
        <f>ROUND(R$5*'[7]급수계통별장래인구(출x)'!$E463,0)</f>
        <v>7</v>
      </c>
      <c r="N465" s="114">
        <f>ROUND(S$5*'[7]급수계통별장래인구(출x)'!$E463,0)</f>
        <v>7</v>
      </c>
      <c r="O465" s="114">
        <f>IF(ISERROR((VLOOKUP($D465,'2.사회적인구 행정구역별 집계'!$C$6:$M$73,7,FALSE)-VLOOKUP($D465,'2.사회적인구 행정구역별 집계'!$C$6:$M$73,2,FALSE))),0,(VLOOKUP($D465,'2.사회적인구 행정구역별 집계'!$C$6:$M$73,7,FALSE)-VLOOKUP($D465,'2.사회적인구 행정구역별 집계'!$C$6:$M$73,2,FALSE)))</f>
        <v>0</v>
      </c>
      <c r="P465" s="114">
        <f>IF(ISERROR(VLOOKUP($D465,'2.사회적인구 행정구역별 집계'!$C$6:$M$73,2,FALSE)),0,(VLOOKUP($D465,'2.사회적인구 행정구역별 집계'!$C$6:$M$73,8,FALSE)-VLOOKUP($D465,'2.사회적인구 행정구역별 집계'!$C$6:$M$73,3,FALSE)))</f>
        <v>0</v>
      </c>
      <c r="Q465" s="114">
        <f>IF(ISERROR(VLOOKUP($D465,'2.사회적인구 행정구역별 집계'!$C$6:$M$73,2,FALSE)),0,(VLOOKUP($D465,'2.사회적인구 행정구역별 집계'!$C$6:$M$73,9,FALSE)-VLOOKUP($D465,'2.사회적인구 행정구역별 집계'!$C$6:$M$73,4,FALSE)))</f>
        <v>0</v>
      </c>
      <c r="R465" s="114">
        <f>IF(ISERROR(VLOOKUP($D465,'2.사회적인구 행정구역별 집계'!$C$6:$M$73,2,FALSE)),0,(VLOOKUP($D465,'2.사회적인구 행정구역별 집계'!$C$6:$M$73,10,FALSE)-VLOOKUP($D465,'2.사회적인구 행정구역별 집계'!$C$6:$M$73,5,FALSE)))</f>
        <v>0</v>
      </c>
      <c r="S465" s="114">
        <f>IF(ISERROR(VLOOKUP($D465,'2.사회적인구 행정구역별 집계'!$C$6:$M$73,2,FALSE)),0,(VLOOKUP($D465,'2.사회적인구 행정구역별 집계'!$C$6:$M$73,11,FALSE)-VLOOKUP($D465,'2.사회적인구 행정구역별 집계'!$C$6:$M$73,6,FALSE)))</f>
        <v>0</v>
      </c>
      <c r="T465" s="160">
        <f t="shared" si="65"/>
        <v>115</v>
      </c>
      <c r="U465" s="160">
        <f t="shared" si="66"/>
        <v>113</v>
      </c>
      <c r="V465" s="160">
        <f t="shared" si="67"/>
        <v>112</v>
      </c>
      <c r="W465" s="160">
        <f t="shared" si="68"/>
        <v>114</v>
      </c>
      <c r="X465" s="160">
        <f t="shared" si="69"/>
        <v>117</v>
      </c>
    </row>
    <row r="466" spans="1:24" ht="15.95" customHeight="1">
      <c r="A466" s="282"/>
      <c r="B466" s="277"/>
      <c r="C466" s="103" t="s">
        <v>1228</v>
      </c>
      <c r="D466" s="105" t="s">
        <v>247</v>
      </c>
      <c r="E466" s="160">
        <f>VLOOKUP($D466,'[7]급수계통별장래인구(출x)'!$C$5:$I$491,2,FALSE)</f>
        <v>192</v>
      </c>
      <c r="F466" s="160">
        <f>VLOOKUP($D466,'[7]급수계통별장래인구(출x)'!$C$5:$I$491,4,FALSE)</f>
        <v>194</v>
      </c>
      <c r="G466" s="160">
        <f>VLOOKUP($D466,'[7]급수계통별장래인구(출x)'!$C$5:$I$491,5,FALSE)</f>
        <v>198</v>
      </c>
      <c r="H466" s="160">
        <f>VLOOKUP($D466,'[7]급수계통별장래인구(출x)'!$C$5:$I$491,6,FALSE)</f>
        <v>203</v>
      </c>
      <c r="I466" s="160">
        <f>VLOOKUP($D466,'[7]급수계통별장래인구(출x)'!$C$5:$I$491,7,FALSE)</f>
        <v>206</v>
      </c>
      <c r="J466" s="114">
        <f>ROUND(O$5*'[7]급수계통별장래인구(출x)'!$E464,0)</f>
        <v>0</v>
      </c>
      <c r="K466" s="114">
        <f>ROUND(P$5*'[7]급수계통별장래인구(출x)'!$E464,0)</f>
        <v>5</v>
      </c>
      <c r="L466" s="114">
        <f>ROUND(Q$5*'[7]급수계통별장래인구(출x)'!$E464,0)</f>
        <v>11</v>
      </c>
      <c r="M466" s="114">
        <f>ROUND(R$5*'[7]급수계통별장래인구(출x)'!$E464,0)</f>
        <v>11</v>
      </c>
      <c r="N466" s="114">
        <f>ROUND(S$5*'[7]급수계통별장래인구(출x)'!$E464,0)</f>
        <v>11</v>
      </c>
      <c r="O466" s="114">
        <f>IF(ISERROR((VLOOKUP($D466,'2.사회적인구 행정구역별 집계'!$C$6:$M$73,7,FALSE)-VLOOKUP($D466,'2.사회적인구 행정구역별 집계'!$C$6:$M$73,2,FALSE))),0,(VLOOKUP($D466,'2.사회적인구 행정구역별 집계'!$C$6:$M$73,7,FALSE)-VLOOKUP($D466,'2.사회적인구 행정구역별 집계'!$C$6:$M$73,2,FALSE)))</f>
        <v>0</v>
      </c>
      <c r="P466" s="114">
        <f>IF(ISERROR(VLOOKUP($D466,'2.사회적인구 행정구역별 집계'!$C$6:$M$73,2,FALSE)),0,(VLOOKUP($D466,'2.사회적인구 행정구역별 집계'!$C$6:$M$73,8,FALSE)-VLOOKUP($D466,'2.사회적인구 행정구역별 집계'!$C$6:$M$73,3,FALSE)))</f>
        <v>0</v>
      </c>
      <c r="Q466" s="114">
        <f>IF(ISERROR(VLOOKUP($D466,'2.사회적인구 행정구역별 집계'!$C$6:$M$73,2,FALSE)),0,(VLOOKUP($D466,'2.사회적인구 행정구역별 집계'!$C$6:$M$73,9,FALSE)-VLOOKUP($D466,'2.사회적인구 행정구역별 집계'!$C$6:$M$73,4,FALSE)))</f>
        <v>0</v>
      </c>
      <c r="R466" s="114">
        <f>IF(ISERROR(VLOOKUP($D466,'2.사회적인구 행정구역별 집계'!$C$6:$M$73,2,FALSE)),0,(VLOOKUP($D466,'2.사회적인구 행정구역별 집계'!$C$6:$M$73,10,FALSE)-VLOOKUP($D466,'2.사회적인구 행정구역별 집계'!$C$6:$M$73,5,FALSE)))</f>
        <v>0</v>
      </c>
      <c r="S466" s="114">
        <f>IF(ISERROR(VLOOKUP($D466,'2.사회적인구 행정구역별 집계'!$C$6:$M$73,2,FALSE)),0,(VLOOKUP($D466,'2.사회적인구 행정구역별 집계'!$C$6:$M$73,11,FALSE)-VLOOKUP($D466,'2.사회적인구 행정구역별 집계'!$C$6:$M$73,6,FALSE)))</f>
        <v>0</v>
      </c>
      <c r="T466" s="160">
        <f t="shared" si="65"/>
        <v>192</v>
      </c>
      <c r="U466" s="160">
        <f t="shared" si="66"/>
        <v>189</v>
      </c>
      <c r="V466" s="160">
        <f t="shared" si="67"/>
        <v>187</v>
      </c>
      <c r="W466" s="160">
        <f t="shared" si="68"/>
        <v>192</v>
      </c>
      <c r="X466" s="160">
        <f t="shared" si="69"/>
        <v>195</v>
      </c>
    </row>
    <row r="467" spans="1:24" ht="15.95" customHeight="1">
      <c r="A467" s="282"/>
      <c r="B467" s="277"/>
      <c r="C467" s="103" t="s">
        <v>1228</v>
      </c>
      <c r="D467" s="105" t="s">
        <v>248</v>
      </c>
      <c r="E467" s="160">
        <f>VLOOKUP($D467,'[7]급수계통별장래인구(출x)'!$C$5:$I$491,2,FALSE)</f>
        <v>211</v>
      </c>
      <c r="F467" s="160">
        <f>VLOOKUP($D467,'[7]급수계통별장래인구(출x)'!$C$5:$I$491,4,FALSE)</f>
        <v>213</v>
      </c>
      <c r="G467" s="160">
        <f>VLOOKUP($D467,'[7]급수계통별장래인구(출x)'!$C$5:$I$491,5,FALSE)</f>
        <v>218</v>
      </c>
      <c r="H467" s="160">
        <f>VLOOKUP($D467,'[7]급수계통별장래인구(출x)'!$C$5:$I$491,6,FALSE)</f>
        <v>223</v>
      </c>
      <c r="I467" s="160">
        <f>VLOOKUP($D467,'[7]급수계통별장래인구(출x)'!$C$5:$I$491,7,FALSE)</f>
        <v>227</v>
      </c>
      <c r="J467" s="114">
        <f>ROUND(O$5*'[7]급수계통별장래인구(출x)'!$E465,0)</f>
        <v>0</v>
      </c>
      <c r="K467" s="114">
        <f>ROUND(P$5*'[7]급수계통별장래인구(출x)'!$E465,0)</f>
        <v>5</v>
      </c>
      <c r="L467" s="114">
        <f>ROUND(Q$5*'[7]급수계통별장래인구(출x)'!$E465,0)</f>
        <v>12</v>
      </c>
      <c r="M467" s="114">
        <f>ROUND(R$5*'[7]급수계통별장래인구(출x)'!$E465,0)</f>
        <v>12</v>
      </c>
      <c r="N467" s="114">
        <f>ROUND(S$5*'[7]급수계통별장래인구(출x)'!$E465,0)</f>
        <v>12</v>
      </c>
      <c r="O467" s="114">
        <f>IF(ISERROR((VLOOKUP($D467,'2.사회적인구 행정구역별 집계'!$C$6:$M$73,7,FALSE)-VLOOKUP($D467,'2.사회적인구 행정구역별 집계'!$C$6:$M$73,2,FALSE))),0,(VLOOKUP($D467,'2.사회적인구 행정구역별 집계'!$C$6:$M$73,7,FALSE)-VLOOKUP($D467,'2.사회적인구 행정구역별 집계'!$C$6:$M$73,2,FALSE)))</f>
        <v>0</v>
      </c>
      <c r="P467" s="114">
        <f>IF(ISERROR(VLOOKUP($D467,'2.사회적인구 행정구역별 집계'!$C$6:$M$73,2,FALSE)),0,(VLOOKUP($D467,'2.사회적인구 행정구역별 집계'!$C$6:$M$73,8,FALSE)-VLOOKUP($D467,'2.사회적인구 행정구역별 집계'!$C$6:$M$73,3,FALSE)))</f>
        <v>0</v>
      </c>
      <c r="Q467" s="114">
        <f>IF(ISERROR(VLOOKUP($D467,'2.사회적인구 행정구역별 집계'!$C$6:$M$73,2,FALSE)),0,(VLOOKUP($D467,'2.사회적인구 행정구역별 집계'!$C$6:$M$73,9,FALSE)-VLOOKUP($D467,'2.사회적인구 행정구역별 집계'!$C$6:$M$73,4,FALSE)))</f>
        <v>0</v>
      </c>
      <c r="R467" s="114">
        <f>IF(ISERROR(VLOOKUP($D467,'2.사회적인구 행정구역별 집계'!$C$6:$M$73,2,FALSE)),0,(VLOOKUP($D467,'2.사회적인구 행정구역별 집계'!$C$6:$M$73,10,FALSE)-VLOOKUP($D467,'2.사회적인구 행정구역별 집계'!$C$6:$M$73,5,FALSE)))</f>
        <v>0</v>
      </c>
      <c r="S467" s="114">
        <f>IF(ISERROR(VLOOKUP($D467,'2.사회적인구 행정구역별 집계'!$C$6:$M$73,2,FALSE)),0,(VLOOKUP($D467,'2.사회적인구 행정구역별 집계'!$C$6:$M$73,11,FALSE)-VLOOKUP($D467,'2.사회적인구 행정구역별 집계'!$C$6:$M$73,6,FALSE)))</f>
        <v>0</v>
      </c>
      <c r="T467" s="160">
        <f t="shared" si="65"/>
        <v>211</v>
      </c>
      <c r="U467" s="160">
        <f t="shared" si="66"/>
        <v>208</v>
      </c>
      <c r="V467" s="160">
        <f t="shared" si="67"/>
        <v>206</v>
      </c>
      <c r="W467" s="160">
        <f t="shared" si="68"/>
        <v>211</v>
      </c>
      <c r="X467" s="160">
        <f t="shared" si="69"/>
        <v>215</v>
      </c>
    </row>
    <row r="468" spans="1:24" ht="15.95" customHeight="1">
      <c r="A468" s="282"/>
      <c r="B468" s="277"/>
      <c r="C468" s="103" t="s">
        <v>1228</v>
      </c>
      <c r="D468" s="105" t="s">
        <v>249</v>
      </c>
      <c r="E468" s="160">
        <f>VLOOKUP($D468,'[7]급수계통별장래인구(출x)'!$C$5:$I$491,2,FALSE)</f>
        <v>183</v>
      </c>
      <c r="F468" s="160">
        <f>VLOOKUP($D468,'[7]급수계통별장래인구(출x)'!$C$5:$I$491,4,FALSE)</f>
        <v>185</v>
      </c>
      <c r="G468" s="160">
        <f>VLOOKUP($D468,'[7]급수계통별장래인구(출x)'!$C$5:$I$491,5,FALSE)</f>
        <v>189</v>
      </c>
      <c r="H468" s="160">
        <f>VLOOKUP($D468,'[7]급수계통별장래인구(출x)'!$C$5:$I$491,6,FALSE)</f>
        <v>193</v>
      </c>
      <c r="I468" s="160">
        <f>VLOOKUP($D468,'[7]급수계통별장래인구(출x)'!$C$5:$I$491,7,FALSE)</f>
        <v>197</v>
      </c>
      <c r="J468" s="114">
        <f>ROUND(O$5*'[7]급수계통별장래인구(출x)'!$E466,0)</f>
        <v>0</v>
      </c>
      <c r="K468" s="114">
        <f>ROUND(P$5*'[7]급수계통별장래인구(출x)'!$E466,0)</f>
        <v>5</v>
      </c>
      <c r="L468" s="114">
        <f>ROUND(Q$5*'[7]급수계통별장래인구(출x)'!$E466,0)</f>
        <v>10</v>
      </c>
      <c r="M468" s="114">
        <f>ROUND(R$5*'[7]급수계통별장래인구(출x)'!$E466,0)</f>
        <v>10</v>
      </c>
      <c r="N468" s="114">
        <f>ROUND(S$5*'[7]급수계통별장래인구(출x)'!$E466,0)</f>
        <v>10</v>
      </c>
      <c r="O468" s="114">
        <f>IF(ISERROR((VLOOKUP($D468,'2.사회적인구 행정구역별 집계'!$C$6:$M$73,7,FALSE)-VLOOKUP($D468,'2.사회적인구 행정구역별 집계'!$C$6:$M$73,2,FALSE))),0,(VLOOKUP($D468,'2.사회적인구 행정구역별 집계'!$C$6:$M$73,7,FALSE)-VLOOKUP($D468,'2.사회적인구 행정구역별 집계'!$C$6:$M$73,2,FALSE)))</f>
        <v>0</v>
      </c>
      <c r="P468" s="114">
        <f>IF(ISERROR(VLOOKUP($D468,'2.사회적인구 행정구역별 집계'!$C$6:$M$73,2,FALSE)),0,(VLOOKUP($D468,'2.사회적인구 행정구역별 집계'!$C$6:$M$73,8,FALSE)-VLOOKUP($D468,'2.사회적인구 행정구역별 집계'!$C$6:$M$73,3,FALSE)))</f>
        <v>0</v>
      </c>
      <c r="Q468" s="114">
        <f>IF(ISERROR(VLOOKUP($D468,'2.사회적인구 행정구역별 집계'!$C$6:$M$73,2,FALSE)),0,(VLOOKUP($D468,'2.사회적인구 행정구역별 집계'!$C$6:$M$73,9,FALSE)-VLOOKUP($D468,'2.사회적인구 행정구역별 집계'!$C$6:$M$73,4,FALSE)))</f>
        <v>0</v>
      </c>
      <c r="R468" s="114">
        <f>IF(ISERROR(VLOOKUP($D468,'2.사회적인구 행정구역별 집계'!$C$6:$M$73,2,FALSE)),0,(VLOOKUP($D468,'2.사회적인구 행정구역별 집계'!$C$6:$M$73,10,FALSE)-VLOOKUP($D468,'2.사회적인구 행정구역별 집계'!$C$6:$M$73,5,FALSE)))</f>
        <v>0</v>
      </c>
      <c r="S468" s="114">
        <f>IF(ISERROR(VLOOKUP($D468,'2.사회적인구 행정구역별 집계'!$C$6:$M$73,2,FALSE)),0,(VLOOKUP($D468,'2.사회적인구 행정구역별 집계'!$C$6:$M$73,11,FALSE)-VLOOKUP($D468,'2.사회적인구 행정구역별 집계'!$C$6:$M$73,6,FALSE)))</f>
        <v>0</v>
      </c>
      <c r="T468" s="160">
        <f t="shared" si="65"/>
        <v>183</v>
      </c>
      <c r="U468" s="160">
        <f t="shared" si="66"/>
        <v>180</v>
      </c>
      <c r="V468" s="160">
        <f t="shared" si="67"/>
        <v>179</v>
      </c>
      <c r="W468" s="160">
        <f t="shared" si="68"/>
        <v>183</v>
      </c>
      <c r="X468" s="160">
        <f t="shared" si="69"/>
        <v>187</v>
      </c>
    </row>
    <row r="469" spans="1:24" ht="15.95" customHeight="1">
      <c r="A469" s="282"/>
      <c r="B469" s="277"/>
      <c r="C469" s="103" t="s">
        <v>1229</v>
      </c>
      <c r="D469" s="105" t="s">
        <v>250</v>
      </c>
      <c r="E469" s="160">
        <f>VLOOKUP($D469,'[7]급수계통별장래인구(출x)'!$C$5:$I$491,2,FALSE)</f>
        <v>217</v>
      </c>
      <c r="F469" s="160">
        <f>VLOOKUP($D469,'[7]급수계통별장래인구(출x)'!$C$5:$I$491,4,FALSE)</f>
        <v>220</v>
      </c>
      <c r="G469" s="160">
        <f>VLOOKUP($D469,'[7]급수계통별장래인구(출x)'!$C$5:$I$491,5,FALSE)</f>
        <v>224</v>
      </c>
      <c r="H469" s="160">
        <f>VLOOKUP($D469,'[7]급수계통별장래인구(출x)'!$C$5:$I$491,6,FALSE)</f>
        <v>229</v>
      </c>
      <c r="I469" s="160">
        <f>VLOOKUP($D469,'[7]급수계통별장래인구(출x)'!$C$5:$I$491,7,FALSE)</f>
        <v>233</v>
      </c>
      <c r="J469" s="114">
        <f>ROUND(O$5*'[7]급수계통별장래인구(출x)'!$E467,0)</f>
        <v>0</v>
      </c>
      <c r="K469" s="114">
        <f>ROUND(P$5*'[7]급수계통별장래인구(출x)'!$E467,0)</f>
        <v>6</v>
      </c>
      <c r="L469" s="114">
        <f>ROUND(Q$5*'[7]급수계통별장래인구(출x)'!$E467,0)</f>
        <v>12</v>
      </c>
      <c r="M469" s="114">
        <f>ROUND(R$5*'[7]급수계통별장래인구(출x)'!$E467,0)</f>
        <v>12</v>
      </c>
      <c r="N469" s="114">
        <f>ROUND(S$5*'[7]급수계통별장래인구(출x)'!$E467,0)</f>
        <v>12</v>
      </c>
      <c r="O469" s="114">
        <f>IF(ISERROR((VLOOKUP($D469,'2.사회적인구 행정구역별 집계'!$C$6:$M$73,7,FALSE)-VLOOKUP($D469,'2.사회적인구 행정구역별 집계'!$C$6:$M$73,2,FALSE))),0,(VLOOKUP($D469,'2.사회적인구 행정구역별 집계'!$C$6:$M$73,7,FALSE)-VLOOKUP($D469,'2.사회적인구 행정구역별 집계'!$C$6:$M$73,2,FALSE)))</f>
        <v>0</v>
      </c>
      <c r="P469" s="114">
        <f>IF(ISERROR(VLOOKUP($D469,'2.사회적인구 행정구역별 집계'!$C$6:$M$73,2,FALSE)),0,(VLOOKUP($D469,'2.사회적인구 행정구역별 집계'!$C$6:$M$73,8,FALSE)-VLOOKUP($D469,'2.사회적인구 행정구역별 집계'!$C$6:$M$73,3,FALSE)))</f>
        <v>0</v>
      </c>
      <c r="Q469" s="114">
        <f>IF(ISERROR(VLOOKUP($D469,'2.사회적인구 행정구역별 집계'!$C$6:$M$73,2,FALSE)),0,(VLOOKUP($D469,'2.사회적인구 행정구역별 집계'!$C$6:$M$73,9,FALSE)-VLOOKUP($D469,'2.사회적인구 행정구역별 집계'!$C$6:$M$73,4,FALSE)))</f>
        <v>0</v>
      </c>
      <c r="R469" s="114">
        <f>IF(ISERROR(VLOOKUP($D469,'2.사회적인구 행정구역별 집계'!$C$6:$M$73,2,FALSE)),0,(VLOOKUP($D469,'2.사회적인구 행정구역별 집계'!$C$6:$M$73,10,FALSE)-VLOOKUP($D469,'2.사회적인구 행정구역별 집계'!$C$6:$M$73,5,FALSE)))</f>
        <v>0</v>
      </c>
      <c r="S469" s="114">
        <f>IF(ISERROR(VLOOKUP($D469,'2.사회적인구 행정구역별 집계'!$C$6:$M$73,2,FALSE)),0,(VLOOKUP($D469,'2.사회적인구 행정구역별 집계'!$C$6:$M$73,11,FALSE)-VLOOKUP($D469,'2.사회적인구 행정구역별 집계'!$C$6:$M$73,6,FALSE)))</f>
        <v>0</v>
      </c>
      <c r="T469" s="160">
        <f t="shared" si="65"/>
        <v>217</v>
      </c>
      <c r="U469" s="160">
        <f t="shared" si="66"/>
        <v>214</v>
      </c>
      <c r="V469" s="160">
        <f t="shared" si="67"/>
        <v>212</v>
      </c>
      <c r="W469" s="160">
        <f t="shared" si="68"/>
        <v>217</v>
      </c>
      <c r="X469" s="160">
        <f t="shared" si="69"/>
        <v>221</v>
      </c>
    </row>
    <row r="470" spans="1:24" ht="15.95" customHeight="1">
      <c r="A470" s="282"/>
      <c r="B470" s="277"/>
      <c r="C470" s="103" t="s">
        <v>1229</v>
      </c>
      <c r="D470" s="105" t="s">
        <v>251</v>
      </c>
      <c r="E470" s="160">
        <f>VLOOKUP($D470,'[7]급수계통별장래인구(출x)'!$C$5:$I$491,2,FALSE)</f>
        <v>164</v>
      </c>
      <c r="F470" s="160">
        <f>VLOOKUP($D470,'[7]급수계통별장래인구(출x)'!$C$5:$I$491,4,FALSE)</f>
        <v>166</v>
      </c>
      <c r="G470" s="160">
        <f>VLOOKUP($D470,'[7]급수계통별장래인구(출x)'!$C$5:$I$491,5,FALSE)</f>
        <v>169</v>
      </c>
      <c r="H470" s="160">
        <f>VLOOKUP($D470,'[7]급수계통별장래인구(출x)'!$C$5:$I$491,6,FALSE)</f>
        <v>173</v>
      </c>
      <c r="I470" s="160">
        <f>VLOOKUP($D470,'[7]급수계통별장래인구(출x)'!$C$5:$I$491,7,FALSE)</f>
        <v>176</v>
      </c>
      <c r="J470" s="114">
        <f>ROUND(O$5*'[7]급수계통별장래인구(출x)'!$E468,0)</f>
        <v>0</v>
      </c>
      <c r="K470" s="114">
        <f>ROUND(P$5*'[7]급수계통별장래인구(출x)'!$E468,0)</f>
        <v>4</v>
      </c>
      <c r="L470" s="114">
        <f>ROUND(Q$5*'[7]급수계통별장래인구(출x)'!$E468,0)</f>
        <v>9</v>
      </c>
      <c r="M470" s="114">
        <f>ROUND(R$5*'[7]급수계통별장래인구(출x)'!$E468,0)</f>
        <v>9</v>
      </c>
      <c r="N470" s="114">
        <f>ROUND(S$5*'[7]급수계통별장래인구(출x)'!$E468,0)</f>
        <v>9</v>
      </c>
      <c r="O470" s="114">
        <f>IF(ISERROR((VLOOKUP($D470,'2.사회적인구 행정구역별 집계'!$C$6:$M$73,7,FALSE)-VLOOKUP($D470,'2.사회적인구 행정구역별 집계'!$C$6:$M$73,2,FALSE))),0,(VLOOKUP($D470,'2.사회적인구 행정구역별 집계'!$C$6:$M$73,7,FALSE)-VLOOKUP($D470,'2.사회적인구 행정구역별 집계'!$C$6:$M$73,2,FALSE)))</f>
        <v>0</v>
      </c>
      <c r="P470" s="114">
        <f>IF(ISERROR(VLOOKUP($D470,'2.사회적인구 행정구역별 집계'!$C$6:$M$73,2,FALSE)),0,(VLOOKUP($D470,'2.사회적인구 행정구역별 집계'!$C$6:$M$73,8,FALSE)-VLOOKUP($D470,'2.사회적인구 행정구역별 집계'!$C$6:$M$73,3,FALSE)))</f>
        <v>0</v>
      </c>
      <c r="Q470" s="114">
        <f>IF(ISERROR(VLOOKUP($D470,'2.사회적인구 행정구역별 집계'!$C$6:$M$73,2,FALSE)),0,(VLOOKUP($D470,'2.사회적인구 행정구역별 집계'!$C$6:$M$73,9,FALSE)-VLOOKUP($D470,'2.사회적인구 행정구역별 집계'!$C$6:$M$73,4,FALSE)))</f>
        <v>0</v>
      </c>
      <c r="R470" s="114">
        <f>IF(ISERROR(VLOOKUP($D470,'2.사회적인구 행정구역별 집계'!$C$6:$M$73,2,FALSE)),0,(VLOOKUP($D470,'2.사회적인구 행정구역별 집계'!$C$6:$M$73,10,FALSE)-VLOOKUP($D470,'2.사회적인구 행정구역별 집계'!$C$6:$M$73,5,FALSE)))</f>
        <v>0</v>
      </c>
      <c r="S470" s="114">
        <f>IF(ISERROR(VLOOKUP($D470,'2.사회적인구 행정구역별 집계'!$C$6:$M$73,2,FALSE)),0,(VLOOKUP($D470,'2.사회적인구 행정구역별 집계'!$C$6:$M$73,11,FALSE)-VLOOKUP($D470,'2.사회적인구 행정구역별 집계'!$C$6:$M$73,6,FALSE)))</f>
        <v>0</v>
      </c>
      <c r="T470" s="160">
        <f t="shared" si="65"/>
        <v>164</v>
      </c>
      <c r="U470" s="160">
        <f t="shared" si="66"/>
        <v>162</v>
      </c>
      <c r="V470" s="160">
        <f t="shared" si="67"/>
        <v>160</v>
      </c>
      <c r="W470" s="160">
        <f t="shared" si="68"/>
        <v>164</v>
      </c>
      <c r="X470" s="160">
        <f t="shared" si="69"/>
        <v>167</v>
      </c>
    </row>
    <row r="471" spans="1:24" ht="15.95" customHeight="1">
      <c r="A471" s="282"/>
      <c r="B471" s="277"/>
      <c r="C471" s="103" t="s">
        <v>1230</v>
      </c>
      <c r="D471" s="105" t="s">
        <v>710</v>
      </c>
      <c r="E471" s="160">
        <f>VLOOKUP($D471,'[7]급수계통별장래인구(출x)'!$C$5:$I$491,2,FALSE)</f>
        <v>156</v>
      </c>
      <c r="F471" s="160">
        <f>VLOOKUP($D471,'[7]급수계통별장래인구(출x)'!$C$5:$I$491,4,FALSE)</f>
        <v>158</v>
      </c>
      <c r="G471" s="160">
        <f>VLOOKUP($D471,'[7]급수계통별장래인구(출x)'!$C$5:$I$491,5,FALSE)</f>
        <v>161</v>
      </c>
      <c r="H471" s="160">
        <f>VLOOKUP($D471,'[7]급수계통별장래인구(출x)'!$C$5:$I$491,6,FALSE)</f>
        <v>165</v>
      </c>
      <c r="I471" s="160">
        <f>VLOOKUP($D471,'[7]급수계통별장래인구(출x)'!$C$5:$I$491,7,FALSE)</f>
        <v>168</v>
      </c>
      <c r="J471" s="114">
        <f>ROUND(O$5*'[7]급수계통별장래인구(출x)'!$E469,0)</f>
        <v>0</v>
      </c>
      <c r="K471" s="114">
        <f>ROUND(P$5*'[7]급수계통별장래인구(출x)'!$E469,0)</f>
        <v>4</v>
      </c>
      <c r="L471" s="114">
        <f>ROUND(Q$5*'[7]급수계통별장래인구(출x)'!$E469,0)</f>
        <v>9</v>
      </c>
      <c r="M471" s="114">
        <f>ROUND(R$5*'[7]급수계통별장래인구(출x)'!$E469,0)</f>
        <v>9</v>
      </c>
      <c r="N471" s="114">
        <f>ROUND(S$5*'[7]급수계통별장래인구(출x)'!$E469,0)</f>
        <v>9</v>
      </c>
      <c r="O471" s="114">
        <f>IF(ISERROR((VLOOKUP($D471,'2.사회적인구 행정구역별 집계'!$C$6:$M$73,7,FALSE)-VLOOKUP($D471,'2.사회적인구 행정구역별 집계'!$C$6:$M$73,2,FALSE))),0,(VLOOKUP($D471,'2.사회적인구 행정구역별 집계'!$C$6:$M$73,7,FALSE)-VLOOKUP($D471,'2.사회적인구 행정구역별 집계'!$C$6:$M$73,2,FALSE)))</f>
        <v>0</v>
      </c>
      <c r="P471" s="114">
        <f>IF(ISERROR(VLOOKUP($D471,'2.사회적인구 행정구역별 집계'!$C$6:$M$73,2,FALSE)),0,(VLOOKUP($D471,'2.사회적인구 행정구역별 집계'!$C$6:$M$73,8,FALSE)-VLOOKUP($D471,'2.사회적인구 행정구역별 집계'!$C$6:$M$73,3,FALSE)))</f>
        <v>0</v>
      </c>
      <c r="Q471" s="114">
        <f>IF(ISERROR(VLOOKUP($D471,'2.사회적인구 행정구역별 집계'!$C$6:$M$73,2,FALSE)),0,(VLOOKUP($D471,'2.사회적인구 행정구역별 집계'!$C$6:$M$73,9,FALSE)-VLOOKUP($D471,'2.사회적인구 행정구역별 집계'!$C$6:$M$73,4,FALSE)))</f>
        <v>0</v>
      </c>
      <c r="R471" s="114">
        <f>IF(ISERROR(VLOOKUP($D471,'2.사회적인구 행정구역별 집계'!$C$6:$M$73,2,FALSE)),0,(VLOOKUP($D471,'2.사회적인구 행정구역별 집계'!$C$6:$M$73,10,FALSE)-VLOOKUP($D471,'2.사회적인구 행정구역별 집계'!$C$6:$M$73,5,FALSE)))</f>
        <v>0</v>
      </c>
      <c r="S471" s="114">
        <f>IF(ISERROR(VLOOKUP($D471,'2.사회적인구 행정구역별 집계'!$C$6:$M$73,2,FALSE)),0,(VLOOKUP($D471,'2.사회적인구 행정구역별 집계'!$C$6:$M$73,11,FALSE)-VLOOKUP($D471,'2.사회적인구 행정구역별 집계'!$C$6:$M$73,6,FALSE)))</f>
        <v>0</v>
      </c>
      <c r="T471" s="160">
        <f t="shared" si="65"/>
        <v>156</v>
      </c>
      <c r="U471" s="160">
        <f t="shared" si="66"/>
        <v>154</v>
      </c>
      <c r="V471" s="160">
        <f t="shared" si="67"/>
        <v>152</v>
      </c>
      <c r="W471" s="160">
        <f t="shared" si="68"/>
        <v>156</v>
      </c>
      <c r="X471" s="160">
        <f t="shared" si="69"/>
        <v>159</v>
      </c>
    </row>
    <row r="472" spans="1:24" ht="15.95" customHeight="1">
      <c r="A472" s="282"/>
      <c r="B472" s="277"/>
      <c r="C472" s="103" t="s">
        <v>1231</v>
      </c>
      <c r="D472" s="105" t="s">
        <v>253</v>
      </c>
      <c r="E472" s="160">
        <f>VLOOKUP($D472,'[7]급수계통별장래인구(출x)'!$C$5:$I$491,2,FALSE)</f>
        <v>248</v>
      </c>
      <c r="F472" s="160">
        <f>VLOOKUP($D472,'[7]급수계통별장래인구(출x)'!$C$5:$I$491,4,FALSE)</f>
        <v>251</v>
      </c>
      <c r="G472" s="160">
        <f>VLOOKUP($D472,'[7]급수계통별장래인구(출x)'!$C$5:$I$491,5,FALSE)</f>
        <v>256</v>
      </c>
      <c r="H472" s="160">
        <f>VLOOKUP($D472,'[7]급수계통별장래인구(출x)'!$C$5:$I$491,6,FALSE)</f>
        <v>262</v>
      </c>
      <c r="I472" s="160">
        <f>VLOOKUP($D472,'[7]급수계통별장래인구(출x)'!$C$5:$I$491,7,FALSE)</f>
        <v>266</v>
      </c>
      <c r="J472" s="114">
        <f>ROUND(O$5*'[7]급수계통별장래인구(출x)'!$E470,0)</f>
        <v>0</v>
      </c>
      <c r="K472" s="114">
        <f>ROUND(P$5*'[7]급수계통별장래인구(출x)'!$E470,0)</f>
        <v>6</v>
      </c>
      <c r="L472" s="114">
        <f>ROUND(Q$5*'[7]급수계통별장래인구(출x)'!$E470,0)</f>
        <v>14</v>
      </c>
      <c r="M472" s="114">
        <f>ROUND(R$5*'[7]급수계통별장래인구(출x)'!$E470,0)</f>
        <v>14</v>
      </c>
      <c r="N472" s="114">
        <f>ROUND(S$5*'[7]급수계통별장래인구(출x)'!$E470,0)</f>
        <v>14</v>
      </c>
      <c r="O472" s="114">
        <f>IF(ISERROR((VLOOKUP($D472,'2.사회적인구 행정구역별 집계'!$C$6:$M$73,7,FALSE)-VLOOKUP($D472,'2.사회적인구 행정구역별 집계'!$C$6:$M$73,2,FALSE))),0,(VLOOKUP($D472,'2.사회적인구 행정구역별 집계'!$C$6:$M$73,7,FALSE)-VLOOKUP($D472,'2.사회적인구 행정구역별 집계'!$C$6:$M$73,2,FALSE)))</f>
        <v>0</v>
      </c>
      <c r="P472" s="114">
        <f>IF(ISERROR(VLOOKUP($D472,'2.사회적인구 행정구역별 집계'!$C$6:$M$73,2,FALSE)),0,(VLOOKUP($D472,'2.사회적인구 행정구역별 집계'!$C$6:$M$73,8,FALSE)-VLOOKUP($D472,'2.사회적인구 행정구역별 집계'!$C$6:$M$73,3,FALSE)))</f>
        <v>0</v>
      </c>
      <c r="Q472" s="114">
        <f>IF(ISERROR(VLOOKUP($D472,'2.사회적인구 행정구역별 집계'!$C$6:$M$73,2,FALSE)),0,(VLOOKUP($D472,'2.사회적인구 행정구역별 집계'!$C$6:$M$73,9,FALSE)-VLOOKUP($D472,'2.사회적인구 행정구역별 집계'!$C$6:$M$73,4,FALSE)))</f>
        <v>0</v>
      </c>
      <c r="R472" s="114">
        <f>IF(ISERROR(VLOOKUP($D472,'2.사회적인구 행정구역별 집계'!$C$6:$M$73,2,FALSE)),0,(VLOOKUP($D472,'2.사회적인구 행정구역별 집계'!$C$6:$M$73,10,FALSE)-VLOOKUP($D472,'2.사회적인구 행정구역별 집계'!$C$6:$M$73,5,FALSE)))</f>
        <v>0</v>
      </c>
      <c r="S472" s="114">
        <f>IF(ISERROR(VLOOKUP($D472,'2.사회적인구 행정구역별 집계'!$C$6:$M$73,2,FALSE)),0,(VLOOKUP($D472,'2.사회적인구 행정구역별 집계'!$C$6:$M$73,11,FALSE)-VLOOKUP($D472,'2.사회적인구 행정구역별 집계'!$C$6:$M$73,6,FALSE)))</f>
        <v>0</v>
      </c>
      <c r="T472" s="160">
        <f t="shared" si="65"/>
        <v>248</v>
      </c>
      <c r="U472" s="160">
        <f t="shared" si="66"/>
        <v>245</v>
      </c>
      <c r="V472" s="160">
        <f t="shared" si="67"/>
        <v>242</v>
      </c>
      <c r="W472" s="160">
        <f t="shared" si="68"/>
        <v>248</v>
      </c>
      <c r="X472" s="160">
        <f t="shared" si="69"/>
        <v>252</v>
      </c>
    </row>
    <row r="473" spans="1:24" ht="15.95" customHeight="1">
      <c r="A473" s="282"/>
      <c r="B473" s="277"/>
      <c r="C473" s="103" t="s">
        <v>1231</v>
      </c>
      <c r="D473" s="105" t="s">
        <v>254</v>
      </c>
      <c r="E473" s="160">
        <f>VLOOKUP($D473,'[7]급수계통별장래인구(출x)'!$C$5:$I$491,2,FALSE)</f>
        <v>107</v>
      </c>
      <c r="F473" s="160">
        <f>VLOOKUP($D473,'[7]급수계통별장래인구(출x)'!$C$5:$I$491,4,FALSE)</f>
        <v>108</v>
      </c>
      <c r="G473" s="160">
        <f>VLOOKUP($D473,'[7]급수계통별장래인구(출x)'!$C$5:$I$491,5,FALSE)</f>
        <v>111</v>
      </c>
      <c r="H473" s="160">
        <f>VLOOKUP($D473,'[7]급수계통별장래인구(출x)'!$C$5:$I$491,6,FALSE)</f>
        <v>113</v>
      </c>
      <c r="I473" s="160">
        <f>VLOOKUP($D473,'[7]급수계통별장래인구(출x)'!$C$5:$I$491,7,FALSE)</f>
        <v>115</v>
      </c>
      <c r="J473" s="114">
        <f>ROUND(O$5*'[7]급수계통별장래인구(출x)'!$E471,0)</f>
        <v>0</v>
      </c>
      <c r="K473" s="114">
        <f>ROUND(P$5*'[7]급수계통별장래인구(출x)'!$E471,0)</f>
        <v>3</v>
      </c>
      <c r="L473" s="114">
        <f>ROUND(Q$5*'[7]급수계통별장래인구(출x)'!$E471,0)</f>
        <v>6</v>
      </c>
      <c r="M473" s="114">
        <f>ROUND(R$5*'[7]급수계통별장래인구(출x)'!$E471,0)</f>
        <v>6</v>
      </c>
      <c r="N473" s="114">
        <f>ROUND(S$5*'[7]급수계통별장래인구(출x)'!$E471,0)</f>
        <v>6</v>
      </c>
      <c r="O473" s="114">
        <f>IF(ISERROR((VLOOKUP($D473,'2.사회적인구 행정구역별 집계'!$C$6:$M$73,7,FALSE)-VLOOKUP($D473,'2.사회적인구 행정구역별 집계'!$C$6:$M$73,2,FALSE))),0,(VLOOKUP($D473,'2.사회적인구 행정구역별 집계'!$C$6:$M$73,7,FALSE)-VLOOKUP($D473,'2.사회적인구 행정구역별 집계'!$C$6:$M$73,2,FALSE)))</f>
        <v>0</v>
      </c>
      <c r="P473" s="114">
        <f>IF(ISERROR(VLOOKUP($D473,'2.사회적인구 행정구역별 집계'!$C$6:$M$73,2,FALSE)),0,(VLOOKUP($D473,'2.사회적인구 행정구역별 집계'!$C$6:$M$73,8,FALSE)-VLOOKUP($D473,'2.사회적인구 행정구역별 집계'!$C$6:$M$73,3,FALSE)))</f>
        <v>0</v>
      </c>
      <c r="Q473" s="114">
        <f>IF(ISERROR(VLOOKUP($D473,'2.사회적인구 행정구역별 집계'!$C$6:$M$73,2,FALSE)),0,(VLOOKUP($D473,'2.사회적인구 행정구역별 집계'!$C$6:$M$73,9,FALSE)-VLOOKUP($D473,'2.사회적인구 행정구역별 집계'!$C$6:$M$73,4,FALSE)))</f>
        <v>0</v>
      </c>
      <c r="R473" s="114">
        <f>IF(ISERROR(VLOOKUP($D473,'2.사회적인구 행정구역별 집계'!$C$6:$M$73,2,FALSE)),0,(VLOOKUP($D473,'2.사회적인구 행정구역별 집계'!$C$6:$M$73,10,FALSE)-VLOOKUP($D473,'2.사회적인구 행정구역별 집계'!$C$6:$M$73,5,FALSE)))</f>
        <v>0</v>
      </c>
      <c r="S473" s="114">
        <f>IF(ISERROR(VLOOKUP($D473,'2.사회적인구 행정구역별 집계'!$C$6:$M$73,2,FALSE)),0,(VLOOKUP($D473,'2.사회적인구 행정구역별 집계'!$C$6:$M$73,11,FALSE)-VLOOKUP($D473,'2.사회적인구 행정구역별 집계'!$C$6:$M$73,6,FALSE)))</f>
        <v>0</v>
      </c>
      <c r="T473" s="160">
        <f t="shared" si="65"/>
        <v>107</v>
      </c>
      <c r="U473" s="160">
        <f t="shared" si="66"/>
        <v>105</v>
      </c>
      <c r="V473" s="160">
        <f t="shared" si="67"/>
        <v>105</v>
      </c>
      <c r="W473" s="160">
        <f t="shared" si="68"/>
        <v>107</v>
      </c>
      <c r="X473" s="160">
        <f t="shared" si="69"/>
        <v>109</v>
      </c>
    </row>
    <row r="474" spans="1:24" ht="15.95" customHeight="1">
      <c r="A474" s="282"/>
      <c r="B474" s="277"/>
      <c r="C474" s="103" t="s">
        <v>1232</v>
      </c>
      <c r="D474" s="105" t="s">
        <v>255</v>
      </c>
      <c r="E474" s="160">
        <f>VLOOKUP($D474,'[7]급수계통별장래인구(출x)'!$C$5:$I$491,2,FALSE)</f>
        <v>187</v>
      </c>
      <c r="F474" s="160">
        <f>VLOOKUP($D474,'[7]급수계통별장래인구(출x)'!$C$5:$I$491,4,FALSE)</f>
        <v>189</v>
      </c>
      <c r="G474" s="160">
        <f>VLOOKUP($D474,'[7]급수계통별장래인구(출x)'!$C$5:$I$491,5,FALSE)</f>
        <v>193</v>
      </c>
      <c r="H474" s="160">
        <f>VLOOKUP($D474,'[7]급수계통별장래인구(출x)'!$C$5:$I$491,6,FALSE)</f>
        <v>198</v>
      </c>
      <c r="I474" s="160">
        <f>VLOOKUP($D474,'[7]급수계통별장래인구(출x)'!$C$5:$I$491,7,FALSE)</f>
        <v>201</v>
      </c>
      <c r="J474" s="114">
        <f>ROUND(O$5*'[7]급수계통별장래인구(출x)'!$E472,0)</f>
        <v>0</v>
      </c>
      <c r="K474" s="114">
        <f>ROUND(P$5*'[7]급수계통별장래인구(출x)'!$E472,0)</f>
        <v>5</v>
      </c>
      <c r="L474" s="114">
        <f>ROUND(Q$5*'[7]급수계통별장래인구(출x)'!$E472,0)</f>
        <v>11</v>
      </c>
      <c r="M474" s="114">
        <f>ROUND(R$5*'[7]급수계통별장래인구(출x)'!$E472,0)</f>
        <v>11</v>
      </c>
      <c r="N474" s="114">
        <f>ROUND(S$5*'[7]급수계통별장래인구(출x)'!$E472,0)</f>
        <v>11</v>
      </c>
      <c r="O474" s="114">
        <f>IF(ISERROR((VLOOKUP($D474,'2.사회적인구 행정구역별 집계'!$C$6:$M$73,7,FALSE)-VLOOKUP($D474,'2.사회적인구 행정구역별 집계'!$C$6:$M$73,2,FALSE))),0,(VLOOKUP($D474,'2.사회적인구 행정구역별 집계'!$C$6:$M$73,7,FALSE)-VLOOKUP($D474,'2.사회적인구 행정구역별 집계'!$C$6:$M$73,2,FALSE)))</f>
        <v>0</v>
      </c>
      <c r="P474" s="114">
        <f>IF(ISERROR(VLOOKUP($D474,'2.사회적인구 행정구역별 집계'!$C$6:$M$73,2,FALSE)),0,(VLOOKUP($D474,'2.사회적인구 행정구역별 집계'!$C$6:$M$73,8,FALSE)-VLOOKUP($D474,'2.사회적인구 행정구역별 집계'!$C$6:$M$73,3,FALSE)))</f>
        <v>0</v>
      </c>
      <c r="Q474" s="114">
        <f>IF(ISERROR(VLOOKUP($D474,'2.사회적인구 행정구역별 집계'!$C$6:$M$73,2,FALSE)),0,(VLOOKUP($D474,'2.사회적인구 행정구역별 집계'!$C$6:$M$73,9,FALSE)-VLOOKUP($D474,'2.사회적인구 행정구역별 집계'!$C$6:$M$73,4,FALSE)))</f>
        <v>0</v>
      </c>
      <c r="R474" s="114">
        <f>IF(ISERROR(VLOOKUP($D474,'2.사회적인구 행정구역별 집계'!$C$6:$M$73,2,FALSE)),0,(VLOOKUP($D474,'2.사회적인구 행정구역별 집계'!$C$6:$M$73,10,FALSE)-VLOOKUP($D474,'2.사회적인구 행정구역별 집계'!$C$6:$M$73,5,FALSE)))</f>
        <v>0</v>
      </c>
      <c r="S474" s="114">
        <f>IF(ISERROR(VLOOKUP($D474,'2.사회적인구 행정구역별 집계'!$C$6:$M$73,2,FALSE)),0,(VLOOKUP($D474,'2.사회적인구 행정구역별 집계'!$C$6:$M$73,11,FALSE)-VLOOKUP($D474,'2.사회적인구 행정구역별 집계'!$C$6:$M$73,6,FALSE)))</f>
        <v>0</v>
      </c>
      <c r="T474" s="160">
        <f t="shared" si="65"/>
        <v>187</v>
      </c>
      <c r="U474" s="160">
        <f t="shared" si="66"/>
        <v>184</v>
      </c>
      <c r="V474" s="160">
        <f t="shared" si="67"/>
        <v>182</v>
      </c>
      <c r="W474" s="160">
        <f t="shared" si="68"/>
        <v>187</v>
      </c>
      <c r="X474" s="160">
        <f t="shared" si="69"/>
        <v>190</v>
      </c>
    </row>
    <row r="475" spans="1:24" ht="15.95" customHeight="1">
      <c r="A475" s="282"/>
      <c r="B475" s="277"/>
      <c r="C475" s="103" t="s">
        <v>1233</v>
      </c>
      <c r="D475" s="105" t="s">
        <v>256</v>
      </c>
      <c r="E475" s="160">
        <f>VLOOKUP($D475,'[7]급수계통별장래인구(출x)'!$C$5:$I$491,2,FALSE)</f>
        <v>239</v>
      </c>
      <c r="F475" s="160">
        <f>VLOOKUP($D475,'[7]급수계통별장래인구(출x)'!$C$5:$I$491,4,FALSE)</f>
        <v>242</v>
      </c>
      <c r="G475" s="160">
        <f>VLOOKUP($D475,'[7]급수계통별장래인구(출x)'!$C$5:$I$491,5,FALSE)</f>
        <v>247</v>
      </c>
      <c r="H475" s="160">
        <f>VLOOKUP($D475,'[7]급수계통별장래인구(출x)'!$C$5:$I$491,6,FALSE)</f>
        <v>252</v>
      </c>
      <c r="I475" s="160">
        <f>VLOOKUP($D475,'[7]급수계통별장래인구(출x)'!$C$5:$I$491,7,FALSE)</f>
        <v>257</v>
      </c>
      <c r="J475" s="114">
        <f>ROUND(O$5*'[7]급수계통별장래인구(출x)'!$E473,0)</f>
        <v>0</v>
      </c>
      <c r="K475" s="114">
        <f>ROUND(P$5*'[7]급수계통별장래인구(출x)'!$E473,0)</f>
        <v>6</v>
      </c>
      <c r="L475" s="114">
        <f>ROUND(Q$5*'[7]급수계통별장래인구(출x)'!$E473,0)</f>
        <v>14</v>
      </c>
      <c r="M475" s="114">
        <f>ROUND(R$5*'[7]급수계통별장래인구(출x)'!$E473,0)</f>
        <v>14</v>
      </c>
      <c r="N475" s="114">
        <f>ROUND(S$5*'[7]급수계통별장래인구(출x)'!$E473,0)</f>
        <v>14</v>
      </c>
      <c r="O475" s="114">
        <f>IF(ISERROR((VLOOKUP($D475,'2.사회적인구 행정구역별 집계'!$C$6:$M$73,7,FALSE)-VLOOKUP($D475,'2.사회적인구 행정구역별 집계'!$C$6:$M$73,2,FALSE))),0,(VLOOKUP($D475,'2.사회적인구 행정구역별 집계'!$C$6:$M$73,7,FALSE)-VLOOKUP($D475,'2.사회적인구 행정구역별 집계'!$C$6:$M$73,2,FALSE)))</f>
        <v>0</v>
      </c>
      <c r="P475" s="114">
        <f>IF(ISERROR(VLOOKUP($D475,'2.사회적인구 행정구역별 집계'!$C$6:$M$73,2,FALSE)),0,(VLOOKUP($D475,'2.사회적인구 행정구역별 집계'!$C$6:$M$73,8,FALSE)-VLOOKUP($D475,'2.사회적인구 행정구역별 집계'!$C$6:$M$73,3,FALSE)))</f>
        <v>0</v>
      </c>
      <c r="Q475" s="114">
        <f>IF(ISERROR(VLOOKUP($D475,'2.사회적인구 행정구역별 집계'!$C$6:$M$73,2,FALSE)),0,(VLOOKUP($D475,'2.사회적인구 행정구역별 집계'!$C$6:$M$73,9,FALSE)-VLOOKUP($D475,'2.사회적인구 행정구역별 집계'!$C$6:$M$73,4,FALSE)))</f>
        <v>0</v>
      </c>
      <c r="R475" s="114">
        <f>IF(ISERROR(VLOOKUP($D475,'2.사회적인구 행정구역별 집계'!$C$6:$M$73,2,FALSE)),0,(VLOOKUP($D475,'2.사회적인구 행정구역별 집계'!$C$6:$M$73,10,FALSE)-VLOOKUP($D475,'2.사회적인구 행정구역별 집계'!$C$6:$M$73,5,FALSE)))</f>
        <v>0</v>
      </c>
      <c r="S475" s="114">
        <f>IF(ISERROR(VLOOKUP($D475,'2.사회적인구 행정구역별 집계'!$C$6:$M$73,2,FALSE)),0,(VLOOKUP($D475,'2.사회적인구 행정구역별 집계'!$C$6:$M$73,11,FALSE)-VLOOKUP($D475,'2.사회적인구 행정구역별 집계'!$C$6:$M$73,6,FALSE)))</f>
        <v>0</v>
      </c>
      <c r="T475" s="160">
        <f t="shared" si="65"/>
        <v>239</v>
      </c>
      <c r="U475" s="160">
        <f t="shared" si="66"/>
        <v>236</v>
      </c>
      <c r="V475" s="160">
        <f t="shared" si="67"/>
        <v>233</v>
      </c>
      <c r="W475" s="160">
        <f t="shared" si="68"/>
        <v>238</v>
      </c>
      <c r="X475" s="160">
        <f t="shared" si="69"/>
        <v>243</v>
      </c>
    </row>
    <row r="476" spans="1:24" ht="15.95" customHeight="1">
      <c r="A476" s="282"/>
      <c r="B476" s="277"/>
      <c r="C476" s="103" t="s">
        <v>1233</v>
      </c>
      <c r="D476" s="105" t="s">
        <v>257</v>
      </c>
      <c r="E476" s="160">
        <f>VLOOKUP($D476,'[7]급수계통별장래인구(출x)'!$C$5:$I$491,2,FALSE)</f>
        <v>237</v>
      </c>
      <c r="F476" s="160">
        <f>VLOOKUP($D476,'[7]급수계통별장래인구(출x)'!$C$5:$I$491,4,FALSE)</f>
        <v>240</v>
      </c>
      <c r="G476" s="160">
        <f>VLOOKUP($D476,'[7]급수계통별장래인구(출x)'!$C$5:$I$491,5,FALSE)</f>
        <v>245</v>
      </c>
      <c r="H476" s="160">
        <f>VLOOKUP($D476,'[7]급수계통별장래인구(출x)'!$C$5:$I$491,6,FALSE)</f>
        <v>250</v>
      </c>
      <c r="I476" s="160">
        <f>VLOOKUP($D476,'[7]급수계통별장래인구(출x)'!$C$5:$I$491,7,FALSE)</f>
        <v>255</v>
      </c>
      <c r="J476" s="114">
        <f>ROUND(O$5*'[7]급수계통별장래인구(출x)'!$E474,0)</f>
        <v>0</v>
      </c>
      <c r="K476" s="114">
        <f>ROUND(P$5*'[7]급수계통별장래인구(출x)'!$E474,0)</f>
        <v>6</v>
      </c>
      <c r="L476" s="114">
        <f>ROUND(Q$5*'[7]급수계통별장래인구(출x)'!$E474,0)</f>
        <v>14</v>
      </c>
      <c r="M476" s="114">
        <f>ROUND(R$5*'[7]급수계통별장래인구(출x)'!$E474,0)</f>
        <v>14</v>
      </c>
      <c r="N476" s="114">
        <f>ROUND(S$5*'[7]급수계통별장래인구(출x)'!$E474,0)</f>
        <v>14</v>
      </c>
      <c r="O476" s="114">
        <f>IF(ISERROR((VLOOKUP($D476,'2.사회적인구 행정구역별 집계'!$C$6:$M$73,7,FALSE)-VLOOKUP($D476,'2.사회적인구 행정구역별 집계'!$C$6:$M$73,2,FALSE))),0,(VLOOKUP($D476,'2.사회적인구 행정구역별 집계'!$C$6:$M$73,7,FALSE)-VLOOKUP($D476,'2.사회적인구 행정구역별 집계'!$C$6:$M$73,2,FALSE)))</f>
        <v>0</v>
      </c>
      <c r="P476" s="114">
        <f>IF(ISERROR(VLOOKUP($D476,'2.사회적인구 행정구역별 집계'!$C$6:$M$73,2,FALSE)),0,(VLOOKUP($D476,'2.사회적인구 행정구역별 집계'!$C$6:$M$73,8,FALSE)-VLOOKUP($D476,'2.사회적인구 행정구역별 집계'!$C$6:$M$73,3,FALSE)))</f>
        <v>0</v>
      </c>
      <c r="Q476" s="114">
        <f>IF(ISERROR(VLOOKUP($D476,'2.사회적인구 행정구역별 집계'!$C$6:$M$73,2,FALSE)),0,(VLOOKUP($D476,'2.사회적인구 행정구역별 집계'!$C$6:$M$73,9,FALSE)-VLOOKUP($D476,'2.사회적인구 행정구역별 집계'!$C$6:$M$73,4,FALSE)))</f>
        <v>0</v>
      </c>
      <c r="R476" s="114">
        <f>IF(ISERROR(VLOOKUP($D476,'2.사회적인구 행정구역별 집계'!$C$6:$M$73,2,FALSE)),0,(VLOOKUP($D476,'2.사회적인구 행정구역별 집계'!$C$6:$M$73,10,FALSE)-VLOOKUP($D476,'2.사회적인구 행정구역별 집계'!$C$6:$M$73,5,FALSE)))</f>
        <v>0</v>
      </c>
      <c r="S476" s="114">
        <f>IF(ISERROR(VLOOKUP($D476,'2.사회적인구 행정구역별 집계'!$C$6:$M$73,2,FALSE)),0,(VLOOKUP($D476,'2.사회적인구 행정구역별 집계'!$C$6:$M$73,11,FALSE)-VLOOKUP($D476,'2.사회적인구 행정구역별 집계'!$C$6:$M$73,6,FALSE)))</f>
        <v>0</v>
      </c>
      <c r="T476" s="160">
        <f t="shared" si="65"/>
        <v>237</v>
      </c>
      <c r="U476" s="160">
        <f t="shared" si="66"/>
        <v>234</v>
      </c>
      <c r="V476" s="160">
        <f t="shared" si="67"/>
        <v>231</v>
      </c>
      <c r="W476" s="160">
        <f t="shared" si="68"/>
        <v>236</v>
      </c>
      <c r="X476" s="160">
        <f t="shared" si="69"/>
        <v>241</v>
      </c>
    </row>
    <row r="477" spans="1:24" ht="15.95" customHeight="1">
      <c r="A477" s="282"/>
      <c r="B477" s="277"/>
      <c r="C477" s="103" t="s">
        <v>1233</v>
      </c>
      <c r="D477" s="105" t="s">
        <v>258</v>
      </c>
      <c r="E477" s="160">
        <f>VLOOKUP($D477,'[7]급수계통별장래인구(출x)'!$C$5:$I$491,2,FALSE)</f>
        <v>163</v>
      </c>
      <c r="F477" s="160">
        <f>VLOOKUP($D477,'[7]급수계통별장래인구(출x)'!$C$5:$I$491,4,FALSE)</f>
        <v>165</v>
      </c>
      <c r="G477" s="160">
        <f>VLOOKUP($D477,'[7]급수계통별장래인구(출x)'!$C$5:$I$491,5,FALSE)</f>
        <v>168</v>
      </c>
      <c r="H477" s="160">
        <f>VLOOKUP($D477,'[7]급수계통별장래인구(출x)'!$C$5:$I$491,6,FALSE)</f>
        <v>172</v>
      </c>
      <c r="I477" s="160">
        <f>VLOOKUP($D477,'[7]급수계통별장래인구(출x)'!$C$5:$I$491,7,FALSE)</f>
        <v>175</v>
      </c>
      <c r="J477" s="114">
        <f>ROUND(O$5*'[7]급수계통별장래인구(출x)'!$E475,0)</f>
        <v>0</v>
      </c>
      <c r="K477" s="114">
        <f>ROUND(P$5*'[7]급수계통별장래인구(출x)'!$E475,0)</f>
        <v>4</v>
      </c>
      <c r="L477" s="114">
        <f>ROUND(Q$5*'[7]급수계통별장래인구(출x)'!$E475,0)</f>
        <v>9</v>
      </c>
      <c r="M477" s="114">
        <f>ROUND(R$5*'[7]급수계통별장래인구(출x)'!$E475,0)</f>
        <v>9</v>
      </c>
      <c r="N477" s="114">
        <f>ROUND(S$5*'[7]급수계통별장래인구(출x)'!$E475,0)</f>
        <v>9</v>
      </c>
      <c r="O477" s="114">
        <f>IF(ISERROR((VLOOKUP($D477,'2.사회적인구 행정구역별 집계'!$C$6:$M$73,7,FALSE)-VLOOKUP($D477,'2.사회적인구 행정구역별 집계'!$C$6:$M$73,2,FALSE))),0,(VLOOKUP($D477,'2.사회적인구 행정구역별 집계'!$C$6:$M$73,7,FALSE)-VLOOKUP($D477,'2.사회적인구 행정구역별 집계'!$C$6:$M$73,2,FALSE)))</f>
        <v>0</v>
      </c>
      <c r="P477" s="114">
        <f>IF(ISERROR(VLOOKUP($D477,'2.사회적인구 행정구역별 집계'!$C$6:$M$73,2,FALSE)),0,(VLOOKUP($D477,'2.사회적인구 행정구역별 집계'!$C$6:$M$73,8,FALSE)-VLOOKUP($D477,'2.사회적인구 행정구역별 집계'!$C$6:$M$73,3,FALSE)))</f>
        <v>0</v>
      </c>
      <c r="Q477" s="114">
        <f>IF(ISERROR(VLOOKUP($D477,'2.사회적인구 행정구역별 집계'!$C$6:$M$73,2,FALSE)),0,(VLOOKUP($D477,'2.사회적인구 행정구역별 집계'!$C$6:$M$73,9,FALSE)-VLOOKUP($D477,'2.사회적인구 행정구역별 집계'!$C$6:$M$73,4,FALSE)))</f>
        <v>0</v>
      </c>
      <c r="R477" s="114">
        <f>IF(ISERROR(VLOOKUP($D477,'2.사회적인구 행정구역별 집계'!$C$6:$M$73,2,FALSE)),0,(VLOOKUP($D477,'2.사회적인구 행정구역별 집계'!$C$6:$M$73,10,FALSE)-VLOOKUP($D477,'2.사회적인구 행정구역별 집계'!$C$6:$M$73,5,FALSE)))</f>
        <v>0</v>
      </c>
      <c r="S477" s="114">
        <f>IF(ISERROR(VLOOKUP($D477,'2.사회적인구 행정구역별 집계'!$C$6:$M$73,2,FALSE)),0,(VLOOKUP($D477,'2.사회적인구 행정구역별 집계'!$C$6:$M$73,11,FALSE)-VLOOKUP($D477,'2.사회적인구 행정구역별 집계'!$C$6:$M$73,6,FALSE)))</f>
        <v>0</v>
      </c>
      <c r="T477" s="160">
        <f t="shared" si="65"/>
        <v>163</v>
      </c>
      <c r="U477" s="160">
        <f t="shared" si="66"/>
        <v>161</v>
      </c>
      <c r="V477" s="160">
        <f t="shared" si="67"/>
        <v>159</v>
      </c>
      <c r="W477" s="160">
        <f t="shared" si="68"/>
        <v>163</v>
      </c>
      <c r="X477" s="160">
        <f t="shared" si="69"/>
        <v>166</v>
      </c>
    </row>
    <row r="478" spans="1:24" ht="15.95" customHeight="1">
      <c r="A478" s="282"/>
      <c r="B478" s="277"/>
      <c r="C478" s="103" t="s">
        <v>1233</v>
      </c>
      <c r="D478" s="105" t="s">
        <v>259</v>
      </c>
      <c r="E478" s="160">
        <f>VLOOKUP($D478,'[7]급수계통별장래인구(출x)'!$C$5:$I$491,2,FALSE)</f>
        <v>93</v>
      </c>
      <c r="F478" s="160">
        <f>VLOOKUP($D478,'[7]급수계통별장래인구(출x)'!$C$5:$I$491,4,FALSE)</f>
        <v>94</v>
      </c>
      <c r="G478" s="160">
        <f>VLOOKUP($D478,'[7]급수계통별장래인구(출x)'!$C$5:$I$491,5,FALSE)</f>
        <v>96</v>
      </c>
      <c r="H478" s="160">
        <f>VLOOKUP($D478,'[7]급수계통별장래인구(출x)'!$C$5:$I$491,6,FALSE)</f>
        <v>98</v>
      </c>
      <c r="I478" s="160">
        <f>VLOOKUP($D478,'[7]급수계통별장래인구(출x)'!$C$5:$I$491,7,FALSE)</f>
        <v>100</v>
      </c>
      <c r="J478" s="114">
        <f>ROUND(O$5*'[7]급수계통별장래인구(출x)'!$E476,0)</f>
        <v>0</v>
      </c>
      <c r="K478" s="114">
        <f>ROUND(P$5*'[7]급수계통별장래인구(출x)'!$E476,0)</f>
        <v>2</v>
      </c>
      <c r="L478" s="114">
        <f>ROUND(Q$5*'[7]급수계통별장래인구(출x)'!$E476,0)</f>
        <v>5</v>
      </c>
      <c r="M478" s="114">
        <f>ROUND(R$5*'[7]급수계통별장래인구(출x)'!$E476,0)</f>
        <v>5</v>
      </c>
      <c r="N478" s="114">
        <f>ROUND(S$5*'[7]급수계통별장래인구(출x)'!$E476,0)</f>
        <v>5</v>
      </c>
      <c r="O478" s="114">
        <f>IF(ISERROR((VLOOKUP($D478,'2.사회적인구 행정구역별 집계'!$C$6:$M$73,7,FALSE)-VLOOKUP($D478,'2.사회적인구 행정구역별 집계'!$C$6:$M$73,2,FALSE))),0,(VLOOKUP($D478,'2.사회적인구 행정구역별 집계'!$C$6:$M$73,7,FALSE)-VLOOKUP($D478,'2.사회적인구 행정구역별 집계'!$C$6:$M$73,2,FALSE)))</f>
        <v>0</v>
      </c>
      <c r="P478" s="114">
        <f>IF(ISERROR(VLOOKUP($D478,'2.사회적인구 행정구역별 집계'!$C$6:$M$73,2,FALSE)),0,(VLOOKUP($D478,'2.사회적인구 행정구역별 집계'!$C$6:$M$73,8,FALSE)-VLOOKUP($D478,'2.사회적인구 행정구역별 집계'!$C$6:$M$73,3,FALSE)))</f>
        <v>0</v>
      </c>
      <c r="Q478" s="114">
        <f>IF(ISERROR(VLOOKUP($D478,'2.사회적인구 행정구역별 집계'!$C$6:$M$73,2,FALSE)),0,(VLOOKUP($D478,'2.사회적인구 행정구역별 집계'!$C$6:$M$73,9,FALSE)-VLOOKUP($D478,'2.사회적인구 행정구역별 집계'!$C$6:$M$73,4,FALSE)))</f>
        <v>0</v>
      </c>
      <c r="R478" s="114">
        <f>IF(ISERROR(VLOOKUP($D478,'2.사회적인구 행정구역별 집계'!$C$6:$M$73,2,FALSE)),0,(VLOOKUP($D478,'2.사회적인구 행정구역별 집계'!$C$6:$M$73,10,FALSE)-VLOOKUP($D478,'2.사회적인구 행정구역별 집계'!$C$6:$M$73,5,FALSE)))</f>
        <v>0</v>
      </c>
      <c r="S478" s="114">
        <f>IF(ISERROR(VLOOKUP($D478,'2.사회적인구 행정구역별 집계'!$C$6:$M$73,2,FALSE)),0,(VLOOKUP($D478,'2.사회적인구 행정구역별 집계'!$C$6:$M$73,11,FALSE)-VLOOKUP($D478,'2.사회적인구 행정구역별 집계'!$C$6:$M$73,6,FALSE)))</f>
        <v>0</v>
      </c>
      <c r="T478" s="160">
        <f t="shared" si="65"/>
        <v>93</v>
      </c>
      <c r="U478" s="160">
        <f t="shared" si="66"/>
        <v>92</v>
      </c>
      <c r="V478" s="160">
        <f t="shared" si="67"/>
        <v>91</v>
      </c>
      <c r="W478" s="160">
        <f t="shared" si="68"/>
        <v>93</v>
      </c>
      <c r="X478" s="160">
        <f t="shared" si="69"/>
        <v>95</v>
      </c>
    </row>
    <row r="479" spans="1:24" ht="15.95" customHeight="1">
      <c r="A479" s="282"/>
      <c r="B479" s="277"/>
      <c r="C479" s="103" t="s">
        <v>1234</v>
      </c>
      <c r="D479" s="105" t="s">
        <v>260</v>
      </c>
      <c r="E479" s="160">
        <f>VLOOKUP($D479,'[7]급수계통별장래인구(출x)'!$C$5:$I$491,2,FALSE)</f>
        <v>401</v>
      </c>
      <c r="F479" s="160">
        <f>VLOOKUP($D479,'[7]급수계통별장래인구(출x)'!$C$5:$I$491,4,FALSE)</f>
        <v>406</v>
      </c>
      <c r="G479" s="160">
        <f>VLOOKUP($D479,'[7]급수계통별장래인구(출x)'!$C$5:$I$491,5,FALSE)</f>
        <v>414</v>
      </c>
      <c r="H479" s="160">
        <f>VLOOKUP($D479,'[7]급수계통별장래인구(출x)'!$C$5:$I$491,6,FALSE)</f>
        <v>424</v>
      </c>
      <c r="I479" s="160">
        <f>VLOOKUP($D479,'[7]급수계통별장래인구(출x)'!$C$5:$I$491,7,FALSE)</f>
        <v>431</v>
      </c>
      <c r="J479" s="114">
        <f>ROUND(O$5*'[7]급수계통별장래인구(출x)'!$E477,0)</f>
        <v>0</v>
      </c>
      <c r="K479" s="114">
        <f>ROUND(P$5*'[7]급수계통별장래인구(출x)'!$E477,0)</f>
        <v>10</v>
      </c>
      <c r="L479" s="114">
        <f>ROUND(Q$5*'[7]급수계통별장래인구(출x)'!$E477,0)</f>
        <v>23</v>
      </c>
      <c r="M479" s="114">
        <f>ROUND(R$5*'[7]급수계통별장래인구(출x)'!$E477,0)</f>
        <v>23</v>
      </c>
      <c r="N479" s="114">
        <f>ROUND(S$5*'[7]급수계통별장래인구(출x)'!$E477,0)</f>
        <v>23</v>
      </c>
      <c r="O479" s="114">
        <f>IF(ISERROR((VLOOKUP($D479,'2.사회적인구 행정구역별 집계'!$C$6:$M$73,7,FALSE)-VLOOKUP($D479,'2.사회적인구 행정구역별 집계'!$C$6:$M$73,2,FALSE))),0,(VLOOKUP($D479,'2.사회적인구 행정구역별 집계'!$C$6:$M$73,7,FALSE)-VLOOKUP($D479,'2.사회적인구 행정구역별 집계'!$C$6:$M$73,2,FALSE)))</f>
        <v>0</v>
      </c>
      <c r="P479" s="114">
        <f>IF(ISERROR(VLOOKUP($D479,'2.사회적인구 행정구역별 집계'!$C$6:$M$73,2,FALSE)),0,(VLOOKUP($D479,'2.사회적인구 행정구역별 집계'!$C$6:$M$73,8,FALSE)-VLOOKUP($D479,'2.사회적인구 행정구역별 집계'!$C$6:$M$73,3,FALSE)))</f>
        <v>0</v>
      </c>
      <c r="Q479" s="114">
        <f>IF(ISERROR(VLOOKUP($D479,'2.사회적인구 행정구역별 집계'!$C$6:$M$73,2,FALSE)),0,(VLOOKUP($D479,'2.사회적인구 행정구역별 집계'!$C$6:$M$73,9,FALSE)-VLOOKUP($D479,'2.사회적인구 행정구역별 집계'!$C$6:$M$73,4,FALSE)))</f>
        <v>0</v>
      </c>
      <c r="R479" s="114">
        <f>IF(ISERROR(VLOOKUP($D479,'2.사회적인구 행정구역별 집계'!$C$6:$M$73,2,FALSE)),0,(VLOOKUP($D479,'2.사회적인구 행정구역별 집계'!$C$6:$M$73,10,FALSE)-VLOOKUP($D479,'2.사회적인구 행정구역별 집계'!$C$6:$M$73,5,FALSE)))</f>
        <v>0</v>
      </c>
      <c r="S479" s="114">
        <f>IF(ISERROR(VLOOKUP($D479,'2.사회적인구 행정구역별 집계'!$C$6:$M$73,2,FALSE)),0,(VLOOKUP($D479,'2.사회적인구 행정구역별 집계'!$C$6:$M$73,11,FALSE)-VLOOKUP($D479,'2.사회적인구 행정구역별 집계'!$C$6:$M$73,6,FALSE)))</f>
        <v>0</v>
      </c>
      <c r="T479" s="160">
        <f t="shared" si="65"/>
        <v>401</v>
      </c>
      <c r="U479" s="160">
        <f t="shared" si="66"/>
        <v>396</v>
      </c>
      <c r="V479" s="160">
        <f t="shared" si="67"/>
        <v>391</v>
      </c>
      <c r="W479" s="160">
        <f t="shared" si="68"/>
        <v>401</v>
      </c>
      <c r="X479" s="160">
        <f t="shared" si="69"/>
        <v>408</v>
      </c>
    </row>
    <row r="480" spans="1:24" ht="15.95" customHeight="1">
      <c r="A480" s="282"/>
      <c r="B480" s="277"/>
      <c r="C480" s="103" t="s">
        <v>1234</v>
      </c>
      <c r="D480" s="105" t="s">
        <v>261</v>
      </c>
      <c r="E480" s="160">
        <f>VLOOKUP($D480,'[7]급수계통별장래인구(출x)'!$C$5:$I$491,2,FALSE)</f>
        <v>71</v>
      </c>
      <c r="F480" s="160">
        <f>VLOOKUP($D480,'[7]급수계통별장래인구(출x)'!$C$5:$I$491,4,FALSE)</f>
        <v>72</v>
      </c>
      <c r="G480" s="160">
        <f>VLOOKUP($D480,'[7]급수계통별장래인구(출x)'!$C$5:$I$491,5,FALSE)</f>
        <v>73</v>
      </c>
      <c r="H480" s="160">
        <f>VLOOKUP($D480,'[7]급수계통별장래인구(출x)'!$C$5:$I$491,6,FALSE)</f>
        <v>75</v>
      </c>
      <c r="I480" s="160">
        <f>VLOOKUP($D480,'[7]급수계통별장래인구(출x)'!$C$5:$I$491,7,FALSE)</f>
        <v>76</v>
      </c>
      <c r="J480" s="114">
        <f>ROUND(O$5*'[7]급수계통별장래인구(출x)'!$E478,0)</f>
        <v>0</v>
      </c>
      <c r="K480" s="114">
        <f>ROUND(P$5*'[7]급수계통별장래인구(출x)'!$E478,0)</f>
        <v>2</v>
      </c>
      <c r="L480" s="114">
        <f>ROUND(Q$5*'[7]급수계통별장래인구(출x)'!$E478,0)</f>
        <v>4</v>
      </c>
      <c r="M480" s="114">
        <f>ROUND(R$5*'[7]급수계통별장래인구(출x)'!$E478,0)</f>
        <v>4</v>
      </c>
      <c r="N480" s="114">
        <f>ROUND(S$5*'[7]급수계통별장래인구(출x)'!$E478,0)</f>
        <v>4</v>
      </c>
      <c r="O480" s="114">
        <f>IF(ISERROR((VLOOKUP($D480,'2.사회적인구 행정구역별 집계'!$C$6:$M$73,7,FALSE)-VLOOKUP($D480,'2.사회적인구 행정구역별 집계'!$C$6:$M$73,2,FALSE))),0,(VLOOKUP($D480,'2.사회적인구 행정구역별 집계'!$C$6:$M$73,7,FALSE)-VLOOKUP($D480,'2.사회적인구 행정구역별 집계'!$C$6:$M$73,2,FALSE)))</f>
        <v>0</v>
      </c>
      <c r="P480" s="114">
        <f>IF(ISERROR(VLOOKUP($D480,'2.사회적인구 행정구역별 집계'!$C$6:$M$73,2,FALSE)),0,(VLOOKUP($D480,'2.사회적인구 행정구역별 집계'!$C$6:$M$73,8,FALSE)-VLOOKUP($D480,'2.사회적인구 행정구역별 집계'!$C$6:$M$73,3,FALSE)))</f>
        <v>0</v>
      </c>
      <c r="Q480" s="114">
        <f>IF(ISERROR(VLOOKUP($D480,'2.사회적인구 행정구역별 집계'!$C$6:$M$73,2,FALSE)),0,(VLOOKUP($D480,'2.사회적인구 행정구역별 집계'!$C$6:$M$73,9,FALSE)-VLOOKUP($D480,'2.사회적인구 행정구역별 집계'!$C$6:$M$73,4,FALSE)))</f>
        <v>0</v>
      </c>
      <c r="R480" s="114">
        <f>IF(ISERROR(VLOOKUP($D480,'2.사회적인구 행정구역별 집계'!$C$6:$M$73,2,FALSE)),0,(VLOOKUP($D480,'2.사회적인구 행정구역별 집계'!$C$6:$M$73,10,FALSE)-VLOOKUP($D480,'2.사회적인구 행정구역별 집계'!$C$6:$M$73,5,FALSE)))</f>
        <v>0</v>
      </c>
      <c r="S480" s="114">
        <f>IF(ISERROR(VLOOKUP($D480,'2.사회적인구 행정구역별 집계'!$C$6:$M$73,2,FALSE)),0,(VLOOKUP($D480,'2.사회적인구 행정구역별 집계'!$C$6:$M$73,11,FALSE)-VLOOKUP($D480,'2.사회적인구 행정구역별 집계'!$C$6:$M$73,6,FALSE)))</f>
        <v>0</v>
      </c>
      <c r="T480" s="160">
        <f t="shared" si="65"/>
        <v>71</v>
      </c>
      <c r="U480" s="160">
        <f t="shared" si="66"/>
        <v>70</v>
      </c>
      <c r="V480" s="160">
        <f t="shared" si="67"/>
        <v>69</v>
      </c>
      <c r="W480" s="160">
        <f t="shared" si="68"/>
        <v>71</v>
      </c>
      <c r="X480" s="160">
        <f t="shared" si="69"/>
        <v>72</v>
      </c>
    </row>
    <row r="481" spans="1:24" ht="15.95" customHeight="1">
      <c r="A481" s="282"/>
      <c r="B481" s="277"/>
      <c r="C481" s="103" t="s">
        <v>1234</v>
      </c>
      <c r="D481" s="105" t="s">
        <v>262</v>
      </c>
      <c r="E481" s="160">
        <f>VLOOKUP($D481,'[7]급수계통별장래인구(출x)'!$C$5:$I$491,2,FALSE)</f>
        <v>94</v>
      </c>
      <c r="F481" s="160">
        <f>VLOOKUP($D481,'[7]급수계통별장래인구(출x)'!$C$5:$I$491,4,FALSE)</f>
        <v>95</v>
      </c>
      <c r="G481" s="160">
        <f>VLOOKUP($D481,'[7]급수계통별장래인구(출x)'!$C$5:$I$491,5,FALSE)</f>
        <v>97</v>
      </c>
      <c r="H481" s="160">
        <f>VLOOKUP($D481,'[7]급수계통별장래인구(출x)'!$C$5:$I$491,6,FALSE)</f>
        <v>99</v>
      </c>
      <c r="I481" s="160">
        <f>VLOOKUP($D481,'[7]급수계통별장래인구(출x)'!$C$5:$I$491,7,FALSE)</f>
        <v>101</v>
      </c>
      <c r="J481" s="114">
        <f>ROUND(O$5*'[7]급수계통별장래인구(출x)'!$E479,0)</f>
        <v>0</v>
      </c>
      <c r="K481" s="114">
        <f>ROUND(P$5*'[7]급수계통별장래인구(출x)'!$E479,0)</f>
        <v>2</v>
      </c>
      <c r="L481" s="114">
        <f>ROUND(Q$5*'[7]급수계통별장래인구(출x)'!$E479,0)</f>
        <v>5</v>
      </c>
      <c r="M481" s="114">
        <f>ROUND(R$5*'[7]급수계통별장래인구(출x)'!$E479,0)</f>
        <v>5</v>
      </c>
      <c r="N481" s="114">
        <f>ROUND(S$5*'[7]급수계통별장래인구(출x)'!$E479,0)</f>
        <v>5</v>
      </c>
      <c r="O481" s="114">
        <f>IF(ISERROR((VLOOKUP($D481,'2.사회적인구 행정구역별 집계'!$C$6:$M$73,7,FALSE)-VLOOKUP($D481,'2.사회적인구 행정구역별 집계'!$C$6:$M$73,2,FALSE))),0,(VLOOKUP($D481,'2.사회적인구 행정구역별 집계'!$C$6:$M$73,7,FALSE)-VLOOKUP($D481,'2.사회적인구 행정구역별 집계'!$C$6:$M$73,2,FALSE)))</f>
        <v>0</v>
      </c>
      <c r="P481" s="114">
        <f>IF(ISERROR(VLOOKUP($D481,'2.사회적인구 행정구역별 집계'!$C$6:$M$73,2,FALSE)),0,(VLOOKUP($D481,'2.사회적인구 행정구역별 집계'!$C$6:$M$73,8,FALSE)-VLOOKUP($D481,'2.사회적인구 행정구역별 집계'!$C$6:$M$73,3,FALSE)))</f>
        <v>0</v>
      </c>
      <c r="Q481" s="114">
        <f>IF(ISERROR(VLOOKUP($D481,'2.사회적인구 행정구역별 집계'!$C$6:$M$73,2,FALSE)),0,(VLOOKUP($D481,'2.사회적인구 행정구역별 집계'!$C$6:$M$73,9,FALSE)-VLOOKUP($D481,'2.사회적인구 행정구역별 집계'!$C$6:$M$73,4,FALSE)))</f>
        <v>0</v>
      </c>
      <c r="R481" s="114">
        <f>IF(ISERROR(VLOOKUP($D481,'2.사회적인구 행정구역별 집계'!$C$6:$M$73,2,FALSE)),0,(VLOOKUP($D481,'2.사회적인구 행정구역별 집계'!$C$6:$M$73,10,FALSE)-VLOOKUP($D481,'2.사회적인구 행정구역별 집계'!$C$6:$M$73,5,FALSE)))</f>
        <v>0</v>
      </c>
      <c r="S481" s="114">
        <f>IF(ISERROR(VLOOKUP($D481,'2.사회적인구 행정구역별 집계'!$C$6:$M$73,2,FALSE)),0,(VLOOKUP($D481,'2.사회적인구 행정구역별 집계'!$C$6:$M$73,11,FALSE)-VLOOKUP($D481,'2.사회적인구 행정구역별 집계'!$C$6:$M$73,6,FALSE)))</f>
        <v>0</v>
      </c>
      <c r="T481" s="160">
        <f t="shared" si="65"/>
        <v>94</v>
      </c>
      <c r="U481" s="160">
        <f t="shared" si="66"/>
        <v>93</v>
      </c>
      <c r="V481" s="160">
        <f t="shared" si="67"/>
        <v>92</v>
      </c>
      <c r="W481" s="160">
        <f t="shared" si="68"/>
        <v>94</v>
      </c>
      <c r="X481" s="160">
        <f t="shared" si="69"/>
        <v>96</v>
      </c>
    </row>
    <row r="482" spans="1:24" ht="15.95" customHeight="1">
      <c r="A482" s="282"/>
      <c r="B482" s="277"/>
      <c r="C482" s="103" t="s">
        <v>1235</v>
      </c>
      <c r="D482" s="105" t="s">
        <v>263</v>
      </c>
      <c r="E482" s="160">
        <f>VLOOKUP($D482,'[7]급수계통별장래인구(출x)'!$C$5:$I$491,2,FALSE)</f>
        <v>154</v>
      </c>
      <c r="F482" s="160">
        <f>VLOOKUP($D482,'[7]급수계통별장래인구(출x)'!$C$5:$I$491,4,FALSE)</f>
        <v>156</v>
      </c>
      <c r="G482" s="160">
        <f>VLOOKUP($D482,'[7]급수계통별장래인구(출x)'!$C$5:$I$491,5,FALSE)</f>
        <v>159</v>
      </c>
      <c r="H482" s="160">
        <f>VLOOKUP($D482,'[7]급수계통별장래인구(출x)'!$C$5:$I$491,6,FALSE)</f>
        <v>163</v>
      </c>
      <c r="I482" s="160">
        <f>VLOOKUP($D482,'[7]급수계통별장래인구(출x)'!$C$5:$I$491,7,FALSE)</f>
        <v>165</v>
      </c>
      <c r="J482" s="114">
        <f>ROUND(O$5*'[7]급수계통별장래인구(출x)'!$E480,0)</f>
        <v>0</v>
      </c>
      <c r="K482" s="114">
        <f>ROUND(P$5*'[7]급수계통별장래인구(출x)'!$E480,0)</f>
        <v>4</v>
      </c>
      <c r="L482" s="114">
        <f>ROUND(Q$5*'[7]급수계통별장래인구(출x)'!$E480,0)</f>
        <v>9</v>
      </c>
      <c r="M482" s="114">
        <f>ROUND(R$5*'[7]급수계통별장래인구(출x)'!$E480,0)</f>
        <v>9</v>
      </c>
      <c r="N482" s="114">
        <f>ROUND(S$5*'[7]급수계통별장래인구(출x)'!$E480,0)</f>
        <v>9</v>
      </c>
      <c r="O482" s="114">
        <f>IF(ISERROR((VLOOKUP($D482,'2.사회적인구 행정구역별 집계'!$C$6:$M$73,7,FALSE)-VLOOKUP($D482,'2.사회적인구 행정구역별 집계'!$C$6:$M$73,2,FALSE))),0,(VLOOKUP($D482,'2.사회적인구 행정구역별 집계'!$C$6:$M$73,7,FALSE)-VLOOKUP($D482,'2.사회적인구 행정구역별 집계'!$C$6:$M$73,2,FALSE)))</f>
        <v>0</v>
      </c>
      <c r="P482" s="114">
        <f>IF(ISERROR(VLOOKUP($D482,'2.사회적인구 행정구역별 집계'!$C$6:$M$73,2,FALSE)),0,(VLOOKUP($D482,'2.사회적인구 행정구역별 집계'!$C$6:$M$73,8,FALSE)-VLOOKUP($D482,'2.사회적인구 행정구역별 집계'!$C$6:$M$73,3,FALSE)))</f>
        <v>0</v>
      </c>
      <c r="Q482" s="114">
        <f>IF(ISERROR(VLOOKUP($D482,'2.사회적인구 행정구역별 집계'!$C$6:$M$73,2,FALSE)),0,(VLOOKUP($D482,'2.사회적인구 행정구역별 집계'!$C$6:$M$73,9,FALSE)-VLOOKUP($D482,'2.사회적인구 행정구역별 집계'!$C$6:$M$73,4,FALSE)))</f>
        <v>0</v>
      </c>
      <c r="R482" s="114">
        <f>IF(ISERROR(VLOOKUP($D482,'2.사회적인구 행정구역별 집계'!$C$6:$M$73,2,FALSE)),0,(VLOOKUP($D482,'2.사회적인구 행정구역별 집계'!$C$6:$M$73,10,FALSE)-VLOOKUP($D482,'2.사회적인구 행정구역별 집계'!$C$6:$M$73,5,FALSE)))</f>
        <v>0</v>
      </c>
      <c r="S482" s="114">
        <f>IF(ISERROR(VLOOKUP($D482,'2.사회적인구 행정구역별 집계'!$C$6:$M$73,2,FALSE)),0,(VLOOKUP($D482,'2.사회적인구 행정구역별 집계'!$C$6:$M$73,11,FALSE)-VLOOKUP($D482,'2.사회적인구 행정구역별 집계'!$C$6:$M$73,6,FALSE)))</f>
        <v>0</v>
      </c>
      <c r="T482" s="160">
        <f t="shared" si="65"/>
        <v>154</v>
      </c>
      <c r="U482" s="160">
        <f t="shared" si="66"/>
        <v>152</v>
      </c>
      <c r="V482" s="160">
        <f t="shared" si="67"/>
        <v>150</v>
      </c>
      <c r="W482" s="160">
        <f t="shared" si="68"/>
        <v>154</v>
      </c>
      <c r="X482" s="160">
        <f t="shared" si="69"/>
        <v>156</v>
      </c>
    </row>
    <row r="483" spans="1:24" ht="15.95" customHeight="1">
      <c r="A483" s="282"/>
      <c r="B483" s="277"/>
      <c r="C483" s="103" t="s">
        <v>1235</v>
      </c>
      <c r="D483" s="105" t="s">
        <v>264</v>
      </c>
      <c r="E483" s="160">
        <f>VLOOKUP($D483,'[7]급수계통별장래인구(출x)'!$C$5:$I$491,2,FALSE)</f>
        <v>123</v>
      </c>
      <c r="F483" s="160">
        <f>VLOOKUP($D483,'[7]급수계통별장래인구(출x)'!$C$5:$I$491,4,FALSE)</f>
        <v>124</v>
      </c>
      <c r="G483" s="160">
        <f>VLOOKUP($D483,'[7]급수계통별장래인구(출x)'!$C$5:$I$491,5,FALSE)</f>
        <v>127</v>
      </c>
      <c r="H483" s="160">
        <f>VLOOKUP($D483,'[7]급수계통별장래인구(출x)'!$C$5:$I$491,6,FALSE)</f>
        <v>130</v>
      </c>
      <c r="I483" s="160">
        <f>VLOOKUP($D483,'[7]급수계통별장래인구(출x)'!$C$5:$I$491,7,FALSE)</f>
        <v>132</v>
      </c>
      <c r="J483" s="114">
        <f>ROUND(O$5*'[7]급수계통별장래인구(출x)'!$E481,0)</f>
        <v>0</v>
      </c>
      <c r="K483" s="114">
        <f>ROUND(P$5*'[7]급수계통별장래인구(출x)'!$E481,0)</f>
        <v>3</v>
      </c>
      <c r="L483" s="114">
        <f>ROUND(Q$5*'[7]급수계통별장래인구(출x)'!$E481,0)</f>
        <v>7</v>
      </c>
      <c r="M483" s="114">
        <f>ROUND(R$5*'[7]급수계통별장래인구(출x)'!$E481,0)</f>
        <v>7</v>
      </c>
      <c r="N483" s="114">
        <f>ROUND(S$5*'[7]급수계통별장래인구(출x)'!$E481,0)</f>
        <v>7</v>
      </c>
      <c r="O483" s="114">
        <f>IF(ISERROR((VLOOKUP($D483,'2.사회적인구 행정구역별 집계'!$C$6:$M$73,7,FALSE)-VLOOKUP($D483,'2.사회적인구 행정구역별 집계'!$C$6:$M$73,2,FALSE))),0,(VLOOKUP($D483,'2.사회적인구 행정구역별 집계'!$C$6:$M$73,7,FALSE)-VLOOKUP($D483,'2.사회적인구 행정구역별 집계'!$C$6:$M$73,2,FALSE)))</f>
        <v>0</v>
      </c>
      <c r="P483" s="114">
        <f>IF(ISERROR(VLOOKUP($D483,'2.사회적인구 행정구역별 집계'!$C$6:$M$73,2,FALSE)),0,(VLOOKUP($D483,'2.사회적인구 행정구역별 집계'!$C$6:$M$73,8,FALSE)-VLOOKUP($D483,'2.사회적인구 행정구역별 집계'!$C$6:$M$73,3,FALSE)))</f>
        <v>0</v>
      </c>
      <c r="Q483" s="114">
        <f>IF(ISERROR(VLOOKUP($D483,'2.사회적인구 행정구역별 집계'!$C$6:$M$73,2,FALSE)),0,(VLOOKUP($D483,'2.사회적인구 행정구역별 집계'!$C$6:$M$73,9,FALSE)-VLOOKUP($D483,'2.사회적인구 행정구역별 집계'!$C$6:$M$73,4,FALSE)))</f>
        <v>0</v>
      </c>
      <c r="R483" s="114">
        <f>IF(ISERROR(VLOOKUP($D483,'2.사회적인구 행정구역별 집계'!$C$6:$M$73,2,FALSE)),0,(VLOOKUP($D483,'2.사회적인구 행정구역별 집계'!$C$6:$M$73,10,FALSE)-VLOOKUP($D483,'2.사회적인구 행정구역별 집계'!$C$6:$M$73,5,FALSE)))</f>
        <v>0</v>
      </c>
      <c r="S483" s="114">
        <f>IF(ISERROR(VLOOKUP($D483,'2.사회적인구 행정구역별 집계'!$C$6:$M$73,2,FALSE)),0,(VLOOKUP($D483,'2.사회적인구 행정구역별 집계'!$C$6:$M$73,11,FALSE)-VLOOKUP($D483,'2.사회적인구 행정구역별 집계'!$C$6:$M$73,6,FALSE)))</f>
        <v>0</v>
      </c>
      <c r="T483" s="160">
        <f t="shared" si="65"/>
        <v>123</v>
      </c>
      <c r="U483" s="160">
        <f t="shared" si="66"/>
        <v>121</v>
      </c>
      <c r="V483" s="160">
        <f t="shared" si="67"/>
        <v>120</v>
      </c>
      <c r="W483" s="160">
        <f t="shared" si="68"/>
        <v>123</v>
      </c>
      <c r="X483" s="160">
        <f t="shared" si="69"/>
        <v>125</v>
      </c>
    </row>
    <row r="484" spans="1:24" ht="15.95" customHeight="1">
      <c r="A484" s="282"/>
      <c r="B484" s="277"/>
      <c r="C484" s="103" t="s">
        <v>1235</v>
      </c>
      <c r="D484" s="105" t="s">
        <v>265</v>
      </c>
      <c r="E484" s="160">
        <f>VLOOKUP($D484,'[7]급수계통별장래인구(출x)'!$C$5:$I$491,2,FALSE)</f>
        <v>82</v>
      </c>
      <c r="F484" s="160">
        <f>VLOOKUP($D484,'[7]급수계통별장래인구(출x)'!$C$5:$I$491,4,FALSE)</f>
        <v>83</v>
      </c>
      <c r="G484" s="160">
        <f>VLOOKUP($D484,'[7]급수계통별장래인구(출x)'!$C$5:$I$491,5,FALSE)</f>
        <v>85</v>
      </c>
      <c r="H484" s="160">
        <f>VLOOKUP($D484,'[7]급수계통별장래인구(출x)'!$C$5:$I$491,6,FALSE)</f>
        <v>87</v>
      </c>
      <c r="I484" s="160">
        <f>VLOOKUP($D484,'[7]급수계통별장래인구(출x)'!$C$5:$I$491,7,FALSE)</f>
        <v>88</v>
      </c>
      <c r="J484" s="114">
        <f>ROUND(O$5*'[7]급수계통별장래인구(출x)'!$E482,0)</f>
        <v>0</v>
      </c>
      <c r="K484" s="114">
        <f>ROUND(P$5*'[7]급수계통별장래인구(출x)'!$E482,0)</f>
        <v>2</v>
      </c>
      <c r="L484" s="114">
        <f>ROUND(Q$5*'[7]급수계통별장래인구(출x)'!$E482,0)</f>
        <v>5</v>
      </c>
      <c r="M484" s="114">
        <f>ROUND(R$5*'[7]급수계통별장래인구(출x)'!$E482,0)</f>
        <v>5</v>
      </c>
      <c r="N484" s="114">
        <f>ROUND(S$5*'[7]급수계통별장래인구(출x)'!$E482,0)</f>
        <v>5</v>
      </c>
      <c r="O484" s="114">
        <f>IF(ISERROR((VLOOKUP($D484,'2.사회적인구 행정구역별 집계'!$C$6:$M$73,7,FALSE)-VLOOKUP($D484,'2.사회적인구 행정구역별 집계'!$C$6:$M$73,2,FALSE))),0,(VLOOKUP($D484,'2.사회적인구 행정구역별 집계'!$C$6:$M$73,7,FALSE)-VLOOKUP($D484,'2.사회적인구 행정구역별 집계'!$C$6:$M$73,2,FALSE)))</f>
        <v>0</v>
      </c>
      <c r="P484" s="114">
        <f>IF(ISERROR(VLOOKUP($D484,'2.사회적인구 행정구역별 집계'!$C$6:$M$73,2,FALSE)),0,(VLOOKUP($D484,'2.사회적인구 행정구역별 집계'!$C$6:$M$73,8,FALSE)-VLOOKUP($D484,'2.사회적인구 행정구역별 집계'!$C$6:$M$73,3,FALSE)))</f>
        <v>0</v>
      </c>
      <c r="Q484" s="114">
        <f>IF(ISERROR(VLOOKUP($D484,'2.사회적인구 행정구역별 집계'!$C$6:$M$73,2,FALSE)),0,(VLOOKUP($D484,'2.사회적인구 행정구역별 집계'!$C$6:$M$73,9,FALSE)-VLOOKUP($D484,'2.사회적인구 행정구역별 집계'!$C$6:$M$73,4,FALSE)))</f>
        <v>0</v>
      </c>
      <c r="R484" s="114">
        <f>IF(ISERROR(VLOOKUP($D484,'2.사회적인구 행정구역별 집계'!$C$6:$M$73,2,FALSE)),0,(VLOOKUP($D484,'2.사회적인구 행정구역별 집계'!$C$6:$M$73,10,FALSE)-VLOOKUP($D484,'2.사회적인구 행정구역별 집계'!$C$6:$M$73,5,FALSE)))</f>
        <v>0</v>
      </c>
      <c r="S484" s="114">
        <f>IF(ISERROR(VLOOKUP($D484,'2.사회적인구 행정구역별 집계'!$C$6:$M$73,2,FALSE)),0,(VLOOKUP($D484,'2.사회적인구 행정구역별 집계'!$C$6:$M$73,11,FALSE)-VLOOKUP($D484,'2.사회적인구 행정구역별 집계'!$C$6:$M$73,6,FALSE)))</f>
        <v>0</v>
      </c>
      <c r="T484" s="160">
        <f t="shared" si="65"/>
        <v>82</v>
      </c>
      <c r="U484" s="160">
        <f t="shared" si="66"/>
        <v>81</v>
      </c>
      <c r="V484" s="160">
        <f t="shared" si="67"/>
        <v>80</v>
      </c>
      <c r="W484" s="160">
        <f t="shared" si="68"/>
        <v>82</v>
      </c>
      <c r="X484" s="160">
        <f t="shared" si="69"/>
        <v>83</v>
      </c>
    </row>
    <row r="485" spans="1:24" ht="15.95" customHeight="1">
      <c r="A485" s="282"/>
      <c r="B485" s="277"/>
      <c r="C485" s="103" t="s">
        <v>1235</v>
      </c>
      <c r="D485" s="105" t="s">
        <v>266</v>
      </c>
      <c r="E485" s="160">
        <f>VLOOKUP($D485,'[7]급수계통별장래인구(출x)'!$C$5:$I$491,2,FALSE)</f>
        <v>88</v>
      </c>
      <c r="F485" s="160">
        <f>VLOOKUP($D485,'[7]급수계통별장래인구(출x)'!$C$5:$I$491,4,FALSE)</f>
        <v>89</v>
      </c>
      <c r="G485" s="160">
        <f>VLOOKUP($D485,'[7]급수계통별장래인구(출x)'!$C$5:$I$491,5,FALSE)</f>
        <v>91</v>
      </c>
      <c r="H485" s="160">
        <f>VLOOKUP($D485,'[7]급수계통별장래인구(출x)'!$C$5:$I$491,6,FALSE)</f>
        <v>93</v>
      </c>
      <c r="I485" s="160">
        <f>VLOOKUP($D485,'[7]급수계통별장래인구(출x)'!$C$5:$I$491,7,FALSE)</f>
        <v>95</v>
      </c>
      <c r="J485" s="114">
        <f>ROUND(O$5*'[7]급수계통별장래인구(출x)'!$E483,0)</f>
        <v>0</v>
      </c>
      <c r="K485" s="114">
        <f>ROUND(P$5*'[7]급수계통별장래인구(출x)'!$E483,0)</f>
        <v>2</v>
      </c>
      <c r="L485" s="114">
        <f>ROUND(Q$5*'[7]급수계통별장래인구(출x)'!$E483,0)</f>
        <v>5</v>
      </c>
      <c r="M485" s="114">
        <f>ROUND(R$5*'[7]급수계통별장래인구(출x)'!$E483,0)</f>
        <v>5</v>
      </c>
      <c r="N485" s="114">
        <f>ROUND(S$5*'[7]급수계통별장래인구(출x)'!$E483,0)</f>
        <v>5</v>
      </c>
      <c r="O485" s="114">
        <f>IF(ISERROR((VLOOKUP($D485,'2.사회적인구 행정구역별 집계'!$C$6:$M$73,7,FALSE)-VLOOKUP($D485,'2.사회적인구 행정구역별 집계'!$C$6:$M$73,2,FALSE))),0,(VLOOKUP($D485,'2.사회적인구 행정구역별 집계'!$C$6:$M$73,7,FALSE)-VLOOKUP($D485,'2.사회적인구 행정구역별 집계'!$C$6:$M$73,2,FALSE)))</f>
        <v>0</v>
      </c>
      <c r="P485" s="114">
        <f>IF(ISERROR(VLOOKUP($D485,'2.사회적인구 행정구역별 집계'!$C$6:$M$73,2,FALSE)),0,(VLOOKUP($D485,'2.사회적인구 행정구역별 집계'!$C$6:$M$73,8,FALSE)-VLOOKUP($D485,'2.사회적인구 행정구역별 집계'!$C$6:$M$73,3,FALSE)))</f>
        <v>0</v>
      </c>
      <c r="Q485" s="114">
        <f>IF(ISERROR(VLOOKUP($D485,'2.사회적인구 행정구역별 집계'!$C$6:$M$73,2,FALSE)),0,(VLOOKUP($D485,'2.사회적인구 행정구역별 집계'!$C$6:$M$73,9,FALSE)-VLOOKUP($D485,'2.사회적인구 행정구역별 집계'!$C$6:$M$73,4,FALSE)))</f>
        <v>0</v>
      </c>
      <c r="R485" s="114">
        <f>IF(ISERROR(VLOOKUP($D485,'2.사회적인구 행정구역별 집계'!$C$6:$M$73,2,FALSE)),0,(VLOOKUP($D485,'2.사회적인구 행정구역별 집계'!$C$6:$M$73,10,FALSE)-VLOOKUP($D485,'2.사회적인구 행정구역별 집계'!$C$6:$M$73,5,FALSE)))</f>
        <v>0</v>
      </c>
      <c r="S485" s="114">
        <f>IF(ISERROR(VLOOKUP($D485,'2.사회적인구 행정구역별 집계'!$C$6:$M$73,2,FALSE)),0,(VLOOKUP($D485,'2.사회적인구 행정구역별 집계'!$C$6:$M$73,11,FALSE)-VLOOKUP($D485,'2.사회적인구 행정구역별 집계'!$C$6:$M$73,6,FALSE)))</f>
        <v>0</v>
      </c>
      <c r="T485" s="160">
        <f t="shared" si="65"/>
        <v>88</v>
      </c>
      <c r="U485" s="160">
        <f t="shared" si="66"/>
        <v>87</v>
      </c>
      <c r="V485" s="160">
        <f t="shared" si="67"/>
        <v>86</v>
      </c>
      <c r="W485" s="160">
        <f t="shared" si="68"/>
        <v>88</v>
      </c>
      <c r="X485" s="160">
        <f t="shared" si="69"/>
        <v>90</v>
      </c>
    </row>
    <row r="486" spans="1:24" ht="15.95" customHeight="1">
      <c r="A486" s="282"/>
      <c r="B486" s="277"/>
      <c r="C486" s="103" t="s">
        <v>1236</v>
      </c>
      <c r="D486" s="105" t="s">
        <v>267</v>
      </c>
      <c r="E486" s="160">
        <f>VLOOKUP($D486,'[7]급수계통별장래인구(출x)'!$C$5:$I$491,2,FALSE)</f>
        <v>162</v>
      </c>
      <c r="F486" s="160">
        <f>VLOOKUP($D486,'[7]급수계통별장래인구(출x)'!$C$5:$I$491,4,FALSE)</f>
        <v>164</v>
      </c>
      <c r="G486" s="160">
        <f>VLOOKUP($D486,'[7]급수계통별장래인구(출x)'!$C$5:$I$491,5,FALSE)</f>
        <v>167</v>
      </c>
      <c r="H486" s="160">
        <f>VLOOKUP($D486,'[7]급수계통별장래인구(출x)'!$C$5:$I$491,6,FALSE)</f>
        <v>171</v>
      </c>
      <c r="I486" s="160">
        <f>VLOOKUP($D486,'[7]급수계통별장래인구(출x)'!$C$5:$I$491,7,FALSE)</f>
        <v>174</v>
      </c>
      <c r="J486" s="114">
        <f>ROUND(O$5*'[7]급수계통별장래인구(출x)'!$E484,0)</f>
        <v>0</v>
      </c>
      <c r="K486" s="114">
        <f>ROUND(P$5*'[7]급수계통별장래인구(출x)'!$E484,0)</f>
        <v>4</v>
      </c>
      <c r="L486" s="114">
        <f>ROUND(Q$5*'[7]급수계통별장래인구(출x)'!$E484,0)</f>
        <v>9</v>
      </c>
      <c r="M486" s="114">
        <f>ROUND(R$5*'[7]급수계통별장래인구(출x)'!$E484,0)</f>
        <v>9</v>
      </c>
      <c r="N486" s="114">
        <f>ROUND(S$5*'[7]급수계통별장래인구(출x)'!$E484,0)</f>
        <v>9</v>
      </c>
      <c r="O486" s="114">
        <f>IF(ISERROR((VLOOKUP($D486,'2.사회적인구 행정구역별 집계'!$C$6:$M$73,7,FALSE)-VLOOKUP($D486,'2.사회적인구 행정구역별 집계'!$C$6:$M$73,2,FALSE))),0,(VLOOKUP($D486,'2.사회적인구 행정구역별 집계'!$C$6:$M$73,7,FALSE)-VLOOKUP($D486,'2.사회적인구 행정구역별 집계'!$C$6:$M$73,2,FALSE)))</f>
        <v>0</v>
      </c>
      <c r="P486" s="114">
        <f>IF(ISERROR(VLOOKUP($D486,'2.사회적인구 행정구역별 집계'!$C$6:$M$73,2,FALSE)),0,(VLOOKUP($D486,'2.사회적인구 행정구역별 집계'!$C$6:$M$73,8,FALSE)-VLOOKUP($D486,'2.사회적인구 행정구역별 집계'!$C$6:$M$73,3,FALSE)))</f>
        <v>0</v>
      </c>
      <c r="Q486" s="114">
        <f>IF(ISERROR(VLOOKUP($D486,'2.사회적인구 행정구역별 집계'!$C$6:$M$73,2,FALSE)),0,(VLOOKUP($D486,'2.사회적인구 행정구역별 집계'!$C$6:$M$73,9,FALSE)-VLOOKUP($D486,'2.사회적인구 행정구역별 집계'!$C$6:$M$73,4,FALSE)))</f>
        <v>0</v>
      </c>
      <c r="R486" s="114">
        <f>IF(ISERROR(VLOOKUP($D486,'2.사회적인구 행정구역별 집계'!$C$6:$M$73,2,FALSE)),0,(VLOOKUP($D486,'2.사회적인구 행정구역별 집계'!$C$6:$M$73,10,FALSE)-VLOOKUP($D486,'2.사회적인구 행정구역별 집계'!$C$6:$M$73,5,FALSE)))</f>
        <v>0</v>
      </c>
      <c r="S486" s="114">
        <f>IF(ISERROR(VLOOKUP($D486,'2.사회적인구 행정구역별 집계'!$C$6:$M$73,2,FALSE)),0,(VLOOKUP($D486,'2.사회적인구 행정구역별 집계'!$C$6:$M$73,11,FALSE)-VLOOKUP($D486,'2.사회적인구 행정구역별 집계'!$C$6:$M$73,6,FALSE)))</f>
        <v>0</v>
      </c>
      <c r="T486" s="160">
        <f t="shared" si="65"/>
        <v>162</v>
      </c>
      <c r="U486" s="160">
        <f t="shared" si="66"/>
        <v>160</v>
      </c>
      <c r="V486" s="160">
        <f t="shared" si="67"/>
        <v>158</v>
      </c>
      <c r="W486" s="160">
        <f t="shared" si="68"/>
        <v>162</v>
      </c>
      <c r="X486" s="160">
        <f t="shared" si="69"/>
        <v>165</v>
      </c>
    </row>
    <row r="487" spans="1:24" ht="15.95" customHeight="1">
      <c r="A487" s="282"/>
      <c r="B487" s="277"/>
      <c r="C487" s="103" t="s">
        <v>1236</v>
      </c>
      <c r="D487" s="105" t="s">
        <v>268</v>
      </c>
      <c r="E487" s="160">
        <f>VLOOKUP($D487,'[7]급수계통별장래인구(출x)'!$C$5:$I$491,2,FALSE)</f>
        <v>95</v>
      </c>
      <c r="F487" s="160">
        <f>VLOOKUP($D487,'[7]급수계통별장래인구(출x)'!$C$5:$I$491,4,FALSE)</f>
        <v>96</v>
      </c>
      <c r="G487" s="160">
        <f>VLOOKUP($D487,'[7]급수계통별장래인구(출x)'!$C$5:$I$491,5,FALSE)</f>
        <v>98</v>
      </c>
      <c r="H487" s="160">
        <f>VLOOKUP($D487,'[7]급수계통별장래인구(출x)'!$C$5:$I$491,6,FALSE)</f>
        <v>100</v>
      </c>
      <c r="I487" s="160">
        <f>VLOOKUP($D487,'[7]급수계통별장래인구(출x)'!$C$5:$I$491,7,FALSE)</f>
        <v>102</v>
      </c>
      <c r="J487" s="114">
        <f>ROUND(O$5*'[7]급수계통별장래인구(출x)'!$E485,0)</f>
        <v>0</v>
      </c>
      <c r="K487" s="114">
        <f>ROUND(P$5*'[7]급수계통별장래인구(출x)'!$E485,0)</f>
        <v>2</v>
      </c>
      <c r="L487" s="114">
        <f>ROUND(Q$5*'[7]급수계통별장래인구(출x)'!$E485,0)</f>
        <v>5</v>
      </c>
      <c r="M487" s="114">
        <f>ROUND(R$5*'[7]급수계통별장래인구(출x)'!$E485,0)</f>
        <v>5</v>
      </c>
      <c r="N487" s="114">
        <f>ROUND(S$5*'[7]급수계통별장래인구(출x)'!$E485,0)</f>
        <v>5</v>
      </c>
      <c r="O487" s="114">
        <f>IF(ISERROR((VLOOKUP($D487,'2.사회적인구 행정구역별 집계'!$C$6:$M$73,7,FALSE)-VLOOKUP($D487,'2.사회적인구 행정구역별 집계'!$C$6:$M$73,2,FALSE))),0,(VLOOKUP($D487,'2.사회적인구 행정구역별 집계'!$C$6:$M$73,7,FALSE)-VLOOKUP($D487,'2.사회적인구 행정구역별 집계'!$C$6:$M$73,2,FALSE)))</f>
        <v>0</v>
      </c>
      <c r="P487" s="114">
        <f>IF(ISERROR(VLOOKUP($D487,'2.사회적인구 행정구역별 집계'!$C$6:$M$73,2,FALSE)),0,(VLOOKUP($D487,'2.사회적인구 행정구역별 집계'!$C$6:$M$73,8,FALSE)-VLOOKUP($D487,'2.사회적인구 행정구역별 집계'!$C$6:$M$73,3,FALSE)))</f>
        <v>0</v>
      </c>
      <c r="Q487" s="114">
        <f>IF(ISERROR(VLOOKUP($D487,'2.사회적인구 행정구역별 집계'!$C$6:$M$73,2,FALSE)),0,(VLOOKUP($D487,'2.사회적인구 행정구역별 집계'!$C$6:$M$73,9,FALSE)-VLOOKUP($D487,'2.사회적인구 행정구역별 집계'!$C$6:$M$73,4,FALSE)))</f>
        <v>0</v>
      </c>
      <c r="R487" s="114">
        <f>IF(ISERROR(VLOOKUP($D487,'2.사회적인구 행정구역별 집계'!$C$6:$M$73,2,FALSE)),0,(VLOOKUP($D487,'2.사회적인구 행정구역별 집계'!$C$6:$M$73,10,FALSE)-VLOOKUP($D487,'2.사회적인구 행정구역별 집계'!$C$6:$M$73,5,FALSE)))</f>
        <v>0</v>
      </c>
      <c r="S487" s="114">
        <f>IF(ISERROR(VLOOKUP($D487,'2.사회적인구 행정구역별 집계'!$C$6:$M$73,2,FALSE)),0,(VLOOKUP($D487,'2.사회적인구 행정구역별 집계'!$C$6:$M$73,11,FALSE)-VLOOKUP($D487,'2.사회적인구 행정구역별 집계'!$C$6:$M$73,6,FALSE)))</f>
        <v>0</v>
      </c>
      <c r="T487" s="160">
        <f t="shared" si="65"/>
        <v>95</v>
      </c>
      <c r="U487" s="160">
        <f t="shared" si="66"/>
        <v>94</v>
      </c>
      <c r="V487" s="160">
        <f t="shared" si="67"/>
        <v>93</v>
      </c>
      <c r="W487" s="160">
        <f t="shared" si="68"/>
        <v>95</v>
      </c>
      <c r="X487" s="160">
        <f t="shared" si="69"/>
        <v>97</v>
      </c>
    </row>
    <row r="488" spans="1:24" ht="15.95" customHeight="1">
      <c r="A488" s="282"/>
      <c r="B488" s="277"/>
      <c r="C488" s="103" t="s">
        <v>1236</v>
      </c>
      <c r="D488" s="105" t="s">
        <v>269</v>
      </c>
      <c r="E488" s="160">
        <f>VLOOKUP($D488,'[7]급수계통별장래인구(출x)'!$C$5:$I$491,2,FALSE)</f>
        <v>115</v>
      </c>
      <c r="F488" s="160">
        <f>VLOOKUP($D488,'[7]급수계통별장래인구(출x)'!$C$5:$I$491,4,FALSE)</f>
        <v>116</v>
      </c>
      <c r="G488" s="160">
        <f>VLOOKUP($D488,'[7]급수계통별장래인구(출x)'!$C$5:$I$491,5,FALSE)</f>
        <v>119</v>
      </c>
      <c r="H488" s="160">
        <f>VLOOKUP($D488,'[7]급수계통별장래인구(출x)'!$C$5:$I$491,6,FALSE)</f>
        <v>121</v>
      </c>
      <c r="I488" s="160">
        <f>VLOOKUP($D488,'[7]급수계통별장래인구(출x)'!$C$5:$I$491,7,FALSE)</f>
        <v>124</v>
      </c>
      <c r="J488" s="114">
        <f>ROUND(O$5*'[7]급수계통별장래인구(출x)'!$E486,0)</f>
        <v>0</v>
      </c>
      <c r="K488" s="114">
        <f>ROUND(P$5*'[7]급수계통별장래인구(출x)'!$E486,0)</f>
        <v>3</v>
      </c>
      <c r="L488" s="114">
        <f>ROUND(Q$5*'[7]급수계통별장래인구(출x)'!$E486,0)</f>
        <v>7</v>
      </c>
      <c r="M488" s="114">
        <f>ROUND(R$5*'[7]급수계통별장래인구(출x)'!$E486,0)</f>
        <v>7</v>
      </c>
      <c r="N488" s="114">
        <f>ROUND(S$5*'[7]급수계통별장래인구(출x)'!$E486,0)</f>
        <v>7</v>
      </c>
      <c r="O488" s="114">
        <f>IF(ISERROR((VLOOKUP($D488,'2.사회적인구 행정구역별 집계'!$C$6:$M$73,7,FALSE)-VLOOKUP($D488,'2.사회적인구 행정구역별 집계'!$C$6:$M$73,2,FALSE))),0,(VLOOKUP($D488,'2.사회적인구 행정구역별 집계'!$C$6:$M$73,7,FALSE)-VLOOKUP($D488,'2.사회적인구 행정구역별 집계'!$C$6:$M$73,2,FALSE)))</f>
        <v>0</v>
      </c>
      <c r="P488" s="114">
        <f>IF(ISERROR(VLOOKUP($D488,'2.사회적인구 행정구역별 집계'!$C$6:$M$73,2,FALSE)),0,(VLOOKUP($D488,'2.사회적인구 행정구역별 집계'!$C$6:$M$73,8,FALSE)-VLOOKUP($D488,'2.사회적인구 행정구역별 집계'!$C$6:$M$73,3,FALSE)))</f>
        <v>0</v>
      </c>
      <c r="Q488" s="114">
        <f>IF(ISERROR(VLOOKUP($D488,'2.사회적인구 행정구역별 집계'!$C$6:$M$73,2,FALSE)),0,(VLOOKUP($D488,'2.사회적인구 행정구역별 집계'!$C$6:$M$73,9,FALSE)-VLOOKUP($D488,'2.사회적인구 행정구역별 집계'!$C$6:$M$73,4,FALSE)))</f>
        <v>0</v>
      </c>
      <c r="R488" s="114">
        <f>IF(ISERROR(VLOOKUP($D488,'2.사회적인구 행정구역별 집계'!$C$6:$M$73,2,FALSE)),0,(VLOOKUP($D488,'2.사회적인구 행정구역별 집계'!$C$6:$M$73,10,FALSE)-VLOOKUP($D488,'2.사회적인구 행정구역별 집계'!$C$6:$M$73,5,FALSE)))</f>
        <v>0</v>
      </c>
      <c r="S488" s="114">
        <f>IF(ISERROR(VLOOKUP($D488,'2.사회적인구 행정구역별 집계'!$C$6:$M$73,2,FALSE)),0,(VLOOKUP($D488,'2.사회적인구 행정구역별 집계'!$C$6:$M$73,11,FALSE)-VLOOKUP($D488,'2.사회적인구 행정구역별 집계'!$C$6:$M$73,6,FALSE)))</f>
        <v>0</v>
      </c>
      <c r="T488" s="160">
        <f t="shared" si="65"/>
        <v>115</v>
      </c>
      <c r="U488" s="160">
        <f t="shared" si="66"/>
        <v>113</v>
      </c>
      <c r="V488" s="160">
        <f t="shared" si="67"/>
        <v>112</v>
      </c>
      <c r="W488" s="160">
        <f t="shared" si="68"/>
        <v>114</v>
      </c>
      <c r="X488" s="160">
        <f t="shared" si="69"/>
        <v>117</v>
      </c>
    </row>
    <row r="489" spans="1:24" ht="15.95" customHeight="1">
      <c r="A489" s="282"/>
      <c r="B489" s="277"/>
      <c r="C489" s="103" t="s">
        <v>1237</v>
      </c>
      <c r="D489" s="105" t="s">
        <v>270</v>
      </c>
      <c r="E489" s="160">
        <f>VLOOKUP($D489,'[7]급수계통별장래인구(출x)'!$C$5:$I$491,2,FALSE)</f>
        <v>156</v>
      </c>
      <c r="F489" s="160">
        <f>VLOOKUP($D489,'[7]급수계통별장래인구(출x)'!$C$5:$I$491,4,FALSE)</f>
        <v>158</v>
      </c>
      <c r="G489" s="160">
        <f>VLOOKUP($D489,'[7]급수계통별장래인구(출x)'!$C$5:$I$491,5,FALSE)</f>
        <v>161</v>
      </c>
      <c r="H489" s="160">
        <f>VLOOKUP($D489,'[7]급수계통별장래인구(출x)'!$C$5:$I$491,6,FALSE)</f>
        <v>165</v>
      </c>
      <c r="I489" s="160">
        <f>VLOOKUP($D489,'[7]급수계통별장래인구(출x)'!$C$5:$I$491,7,FALSE)</f>
        <v>168</v>
      </c>
      <c r="J489" s="114">
        <f>ROUND(O$5*'[7]급수계통별장래인구(출x)'!$E487,0)</f>
        <v>0</v>
      </c>
      <c r="K489" s="114">
        <f>ROUND(P$5*'[7]급수계통별장래인구(출x)'!$E487,0)</f>
        <v>4</v>
      </c>
      <c r="L489" s="114">
        <f>ROUND(Q$5*'[7]급수계통별장래인구(출x)'!$E487,0)</f>
        <v>9</v>
      </c>
      <c r="M489" s="114">
        <f>ROUND(R$5*'[7]급수계통별장래인구(출x)'!$E487,0)</f>
        <v>9</v>
      </c>
      <c r="N489" s="114">
        <f>ROUND(S$5*'[7]급수계통별장래인구(출x)'!$E487,0)</f>
        <v>9</v>
      </c>
      <c r="O489" s="114">
        <f>IF(ISERROR((VLOOKUP($D489,'2.사회적인구 행정구역별 집계'!$C$6:$M$73,7,FALSE)-VLOOKUP($D489,'2.사회적인구 행정구역별 집계'!$C$6:$M$73,2,FALSE))),0,(VLOOKUP($D489,'2.사회적인구 행정구역별 집계'!$C$6:$M$73,7,FALSE)-VLOOKUP($D489,'2.사회적인구 행정구역별 집계'!$C$6:$M$73,2,FALSE)))</f>
        <v>0</v>
      </c>
      <c r="P489" s="114">
        <f>IF(ISERROR(VLOOKUP($D489,'2.사회적인구 행정구역별 집계'!$C$6:$M$73,2,FALSE)),0,(VLOOKUP($D489,'2.사회적인구 행정구역별 집계'!$C$6:$M$73,8,FALSE)-VLOOKUP($D489,'2.사회적인구 행정구역별 집계'!$C$6:$M$73,3,FALSE)))</f>
        <v>0</v>
      </c>
      <c r="Q489" s="114">
        <f>IF(ISERROR(VLOOKUP($D489,'2.사회적인구 행정구역별 집계'!$C$6:$M$73,2,FALSE)),0,(VLOOKUP($D489,'2.사회적인구 행정구역별 집계'!$C$6:$M$73,9,FALSE)-VLOOKUP($D489,'2.사회적인구 행정구역별 집계'!$C$6:$M$73,4,FALSE)))</f>
        <v>0</v>
      </c>
      <c r="R489" s="114">
        <f>IF(ISERROR(VLOOKUP($D489,'2.사회적인구 행정구역별 집계'!$C$6:$M$73,2,FALSE)),0,(VLOOKUP($D489,'2.사회적인구 행정구역별 집계'!$C$6:$M$73,10,FALSE)-VLOOKUP($D489,'2.사회적인구 행정구역별 집계'!$C$6:$M$73,5,FALSE)))</f>
        <v>0</v>
      </c>
      <c r="S489" s="114">
        <f>IF(ISERROR(VLOOKUP($D489,'2.사회적인구 행정구역별 집계'!$C$6:$M$73,2,FALSE)),0,(VLOOKUP($D489,'2.사회적인구 행정구역별 집계'!$C$6:$M$73,11,FALSE)-VLOOKUP($D489,'2.사회적인구 행정구역별 집계'!$C$6:$M$73,6,FALSE)))</f>
        <v>0</v>
      </c>
      <c r="T489" s="160">
        <f t="shared" si="65"/>
        <v>156</v>
      </c>
      <c r="U489" s="160">
        <f t="shared" si="66"/>
        <v>154</v>
      </c>
      <c r="V489" s="160">
        <f t="shared" si="67"/>
        <v>152</v>
      </c>
      <c r="W489" s="160">
        <f t="shared" si="68"/>
        <v>156</v>
      </c>
      <c r="X489" s="160">
        <f t="shared" si="69"/>
        <v>159</v>
      </c>
    </row>
    <row r="490" spans="1:24" ht="15.95" customHeight="1">
      <c r="A490" s="282"/>
      <c r="B490" s="277"/>
      <c r="C490" s="103" t="s">
        <v>1237</v>
      </c>
      <c r="D490" s="105" t="s">
        <v>271</v>
      </c>
      <c r="E490" s="160">
        <f>VLOOKUP($D490,'[7]급수계통별장래인구(출x)'!$C$5:$I$491,2,FALSE)</f>
        <v>150</v>
      </c>
      <c r="F490" s="160">
        <f>VLOOKUP($D490,'[7]급수계통별장래인구(출x)'!$C$5:$I$491,4,FALSE)</f>
        <v>152</v>
      </c>
      <c r="G490" s="160">
        <f>VLOOKUP($D490,'[7]급수계통별장래인구(출x)'!$C$5:$I$491,5,FALSE)</f>
        <v>155</v>
      </c>
      <c r="H490" s="160">
        <f>VLOOKUP($D490,'[7]급수계통별장래인구(출x)'!$C$5:$I$491,6,FALSE)</f>
        <v>158</v>
      </c>
      <c r="I490" s="160">
        <f>VLOOKUP($D490,'[7]급수계통별장래인구(출x)'!$C$5:$I$491,7,FALSE)</f>
        <v>161</v>
      </c>
      <c r="J490" s="114">
        <f>ROUND(O$5*'[7]급수계통별장래인구(출x)'!$E488,0)</f>
        <v>0</v>
      </c>
      <c r="K490" s="114">
        <f>ROUND(P$5*'[7]급수계통별장래인구(출x)'!$E488,0)</f>
        <v>4</v>
      </c>
      <c r="L490" s="114">
        <f>ROUND(Q$5*'[7]급수계통별장래인구(출x)'!$E488,0)</f>
        <v>9</v>
      </c>
      <c r="M490" s="114">
        <f>ROUND(R$5*'[7]급수계통별장래인구(출x)'!$E488,0)</f>
        <v>9</v>
      </c>
      <c r="N490" s="114">
        <f>ROUND(S$5*'[7]급수계통별장래인구(출x)'!$E488,0)</f>
        <v>9</v>
      </c>
      <c r="O490" s="114">
        <f>IF(ISERROR((VLOOKUP($D490,'2.사회적인구 행정구역별 집계'!$C$6:$M$73,7,FALSE)-VLOOKUP($D490,'2.사회적인구 행정구역별 집계'!$C$6:$M$73,2,FALSE))),0,(VLOOKUP($D490,'2.사회적인구 행정구역별 집계'!$C$6:$M$73,7,FALSE)-VLOOKUP($D490,'2.사회적인구 행정구역별 집계'!$C$6:$M$73,2,FALSE)))</f>
        <v>0</v>
      </c>
      <c r="P490" s="114">
        <f>IF(ISERROR(VLOOKUP($D490,'2.사회적인구 행정구역별 집계'!$C$6:$M$73,2,FALSE)),0,(VLOOKUP($D490,'2.사회적인구 행정구역별 집계'!$C$6:$M$73,8,FALSE)-VLOOKUP($D490,'2.사회적인구 행정구역별 집계'!$C$6:$M$73,3,FALSE)))</f>
        <v>0</v>
      </c>
      <c r="Q490" s="114">
        <f>IF(ISERROR(VLOOKUP($D490,'2.사회적인구 행정구역별 집계'!$C$6:$M$73,2,FALSE)),0,(VLOOKUP($D490,'2.사회적인구 행정구역별 집계'!$C$6:$M$73,9,FALSE)-VLOOKUP($D490,'2.사회적인구 행정구역별 집계'!$C$6:$M$73,4,FALSE)))</f>
        <v>0</v>
      </c>
      <c r="R490" s="114">
        <f>IF(ISERROR(VLOOKUP($D490,'2.사회적인구 행정구역별 집계'!$C$6:$M$73,2,FALSE)),0,(VLOOKUP($D490,'2.사회적인구 행정구역별 집계'!$C$6:$M$73,10,FALSE)-VLOOKUP($D490,'2.사회적인구 행정구역별 집계'!$C$6:$M$73,5,FALSE)))</f>
        <v>0</v>
      </c>
      <c r="S490" s="114">
        <f>IF(ISERROR(VLOOKUP($D490,'2.사회적인구 행정구역별 집계'!$C$6:$M$73,2,FALSE)),0,(VLOOKUP($D490,'2.사회적인구 행정구역별 집계'!$C$6:$M$73,11,FALSE)-VLOOKUP($D490,'2.사회적인구 행정구역별 집계'!$C$6:$M$73,6,FALSE)))</f>
        <v>0</v>
      </c>
      <c r="T490" s="160">
        <f t="shared" si="65"/>
        <v>150</v>
      </c>
      <c r="U490" s="160">
        <f t="shared" si="66"/>
        <v>148</v>
      </c>
      <c r="V490" s="160">
        <f t="shared" si="67"/>
        <v>146</v>
      </c>
      <c r="W490" s="160">
        <f t="shared" si="68"/>
        <v>149</v>
      </c>
      <c r="X490" s="160">
        <f t="shared" si="69"/>
        <v>152</v>
      </c>
    </row>
    <row r="491" spans="1:24" ht="15.95" customHeight="1">
      <c r="A491" s="282"/>
      <c r="B491" s="277"/>
      <c r="C491" s="103" t="s">
        <v>1237</v>
      </c>
      <c r="D491" s="105" t="s">
        <v>272</v>
      </c>
      <c r="E491" s="160">
        <f>VLOOKUP($D491,'[7]급수계통별장래인구(출x)'!$C$5:$I$491,2,FALSE)</f>
        <v>81</v>
      </c>
      <c r="F491" s="160">
        <f>VLOOKUP($D491,'[7]급수계통별장래인구(출x)'!$C$5:$I$491,4,FALSE)</f>
        <v>82</v>
      </c>
      <c r="G491" s="160">
        <f>VLOOKUP($D491,'[7]급수계통별장래인구(출x)'!$C$5:$I$491,5,FALSE)</f>
        <v>84</v>
      </c>
      <c r="H491" s="160">
        <f>VLOOKUP($D491,'[7]급수계통별장래인구(출x)'!$C$5:$I$491,6,FALSE)</f>
        <v>86</v>
      </c>
      <c r="I491" s="160">
        <f>VLOOKUP($D491,'[7]급수계통별장래인구(출x)'!$C$5:$I$491,7,FALSE)</f>
        <v>87</v>
      </c>
      <c r="J491" s="114">
        <f>ROUND(O$5*'[7]급수계통별장래인구(출x)'!$E489,0)</f>
        <v>0</v>
      </c>
      <c r="K491" s="114">
        <f>ROUND(P$5*'[7]급수계통별장래인구(출x)'!$E489,0)</f>
        <v>2</v>
      </c>
      <c r="L491" s="114">
        <f>ROUND(Q$5*'[7]급수계통별장래인구(출x)'!$E489,0)</f>
        <v>5</v>
      </c>
      <c r="M491" s="114">
        <f>ROUND(R$5*'[7]급수계통별장래인구(출x)'!$E489,0)</f>
        <v>5</v>
      </c>
      <c r="N491" s="114">
        <f>ROUND(S$5*'[7]급수계통별장래인구(출x)'!$E489,0)</f>
        <v>5</v>
      </c>
      <c r="O491" s="114">
        <f>IF(ISERROR((VLOOKUP($D491,'2.사회적인구 행정구역별 집계'!$C$6:$M$73,7,FALSE)-VLOOKUP($D491,'2.사회적인구 행정구역별 집계'!$C$6:$M$73,2,FALSE))),0,(VLOOKUP($D491,'2.사회적인구 행정구역별 집계'!$C$6:$M$73,7,FALSE)-VLOOKUP($D491,'2.사회적인구 행정구역별 집계'!$C$6:$M$73,2,FALSE)))</f>
        <v>0</v>
      </c>
      <c r="P491" s="114">
        <f>IF(ISERROR(VLOOKUP($D491,'2.사회적인구 행정구역별 집계'!$C$6:$M$73,2,FALSE)),0,(VLOOKUP($D491,'2.사회적인구 행정구역별 집계'!$C$6:$M$73,8,FALSE)-VLOOKUP($D491,'2.사회적인구 행정구역별 집계'!$C$6:$M$73,3,FALSE)))</f>
        <v>0</v>
      </c>
      <c r="Q491" s="114">
        <f>IF(ISERROR(VLOOKUP($D491,'2.사회적인구 행정구역별 집계'!$C$6:$M$73,2,FALSE)),0,(VLOOKUP($D491,'2.사회적인구 행정구역별 집계'!$C$6:$M$73,9,FALSE)-VLOOKUP($D491,'2.사회적인구 행정구역별 집계'!$C$6:$M$73,4,FALSE)))</f>
        <v>0</v>
      </c>
      <c r="R491" s="114">
        <f>IF(ISERROR(VLOOKUP($D491,'2.사회적인구 행정구역별 집계'!$C$6:$M$73,2,FALSE)),0,(VLOOKUP($D491,'2.사회적인구 행정구역별 집계'!$C$6:$M$73,10,FALSE)-VLOOKUP($D491,'2.사회적인구 행정구역별 집계'!$C$6:$M$73,5,FALSE)))</f>
        <v>0</v>
      </c>
      <c r="S491" s="114">
        <f>IF(ISERROR(VLOOKUP($D491,'2.사회적인구 행정구역별 집계'!$C$6:$M$73,2,FALSE)),0,(VLOOKUP($D491,'2.사회적인구 행정구역별 집계'!$C$6:$M$73,11,FALSE)-VLOOKUP($D491,'2.사회적인구 행정구역별 집계'!$C$6:$M$73,6,FALSE)))</f>
        <v>0</v>
      </c>
      <c r="T491" s="160">
        <f t="shared" si="65"/>
        <v>81</v>
      </c>
      <c r="U491" s="160">
        <f t="shared" si="66"/>
        <v>80</v>
      </c>
      <c r="V491" s="160">
        <f t="shared" si="67"/>
        <v>79</v>
      </c>
      <c r="W491" s="160">
        <f t="shared" si="68"/>
        <v>81</v>
      </c>
      <c r="X491" s="160">
        <f t="shared" si="69"/>
        <v>82</v>
      </c>
    </row>
    <row r="492" spans="1:24" ht="15.95" customHeight="1">
      <c r="A492" s="282"/>
      <c r="B492" s="277"/>
      <c r="C492" s="103" t="s">
        <v>1238</v>
      </c>
      <c r="D492" s="105" t="s">
        <v>273</v>
      </c>
      <c r="E492" s="160">
        <f>VLOOKUP($D492,'[7]급수계통별장래인구(출x)'!$C$5:$I$491,2,FALSE)</f>
        <v>120</v>
      </c>
      <c r="F492" s="160">
        <f>VLOOKUP($D492,'[7]급수계통별장래인구(출x)'!$C$5:$I$491,4,FALSE)</f>
        <v>121</v>
      </c>
      <c r="G492" s="160">
        <f>VLOOKUP($D492,'[7]급수계통별장래인구(출x)'!$C$5:$I$491,5,FALSE)</f>
        <v>124</v>
      </c>
      <c r="H492" s="160">
        <f>VLOOKUP($D492,'[7]급수계통별장래인구(출x)'!$C$5:$I$491,6,FALSE)</f>
        <v>127</v>
      </c>
      <c r="I492" s="160">
        <f>VLOOKUP($D492,'[7]급수계통별장래인구(출x)'!$C$5:$I$491,7,FALSE)</f>
        <v>129</v>
      </c>
      <c r="J492" s="114">
        <f>ROUND(O$5*'[7]급수계통별장래인구(출x)'!$E490,0)</f>
        <v>0</v>
      </c>
      <c r="K492" s="114">
        <f>ROUND(P$5*'[7]급수계통별장래인구(출x)'!$E490,0)</f>
        <v>3</v>
      </c>
      <c r="L492" s="114">
        <f>ROUND(Q$5*'[7]급수계통별장래인구(출x)'!$E490,0)</f>
        <v>7</v>
      </c>
      <c r="M492" s="114">
        <f>ROUND(R$5*'[7]급수계통별장래인구(출x)'!$E490,0)</f>
        <v>7</v>
      </c>
      <c r="N492" s="114">
        <f>ROUND(S$5*'[7]급수계통별장래인구(출x)'!$E490,0)</f>
        <v>7</v>
      </c>
      <c r="O492" s="114">
        <f>IF(ISERROR((VLOOKUP($D492,'2.사회적인구 행정구역별 집계'!$C$6:$M$73,7,FALSE)-VLOOKUP($D492,'2.사회적인구 행정구역별 집계'!$C$6:$M$73,2,FALSE))),0,(VLOOKUP($D492,'2.사회적인구 행정구역별 집계'!$C$6:$M$73,7,FALSE)-VLOOKUP($D492,'2.사회적인구 행정구역별 집계'!$C$6:$M$73,2,FALSE)))</f>
        <v>0</v>
      </c>
      <c r="P492" s="114">
        <f>IF(ISERROR(VLOOKUP($D492,'2.사회적인구 행정구역별 집계'!$C$6:$M$73,2,FALSE)),0,(VLOOKUP($D492,'2.사회적인구 행정구역별 집계'!$C$6:$M$73,8,FALSE)-VLOOKUP($D492,'2.사회적인구 행정구역별 집계'!$C$6:$M$73,3,FALSE)))</f>
        <v>0</v>
      </c>
      <c r="Q492" s="114">
        <f>IF(ISERROR(VLOOKUP($D492,'2.사회적인구 행정구역별 집계'!$C$6:$M$73,2,FALSE)),0,(VLOOKUP($D492,'2.사회적인구 행정구역별 집계'!$C$6:$M$73,9,FALSE)-VLOOKUP($D492,'2.사회적인구 행정구역별 집계'!$C$6:$M$73,4,FALSE)))</f>
        <v>0</v>
      </c>
      <c r="R492" s="114">
        <f>IF(ISERROR(VLOOKUP($D492,'2.사회적인구 행정구역별 집계'!$C$6:$M$73,2,FALSE)),0,(VLOOKUP($D492,'2.사회적인구 행정구역별 집계'!$C$6:$M$73,10,FALSE)-VLOOKUP($D492,'2.사회적인구 행정구역별 집계'!$C$6:$M$73,5,FALSE)))</f>
        <v>0</v>
      </c>
      <c r="S492" s="114">
        <f>IF(ISERROR(VLOOKUP($D492,'2.사회적인구 행정구역별 집계'!$C$6:$M$73,2,FALSE)),0,(VLOOKUP($D492,'2.사회적인구 행정구역별 집계'!$C$6:$M$73,11,FALSE)-VLOOKUP($D492,'2.사회적인구 행정구역별 집계'!$C$6:$M$73,6,FALSE)))</f>
        <v>0</v>
      </c>
      <c r="T492" s="160">
        <f t="shared" si="65"/>
        <v>120</v>
      </c>
      <c r="U492" s="160">
        <f t="shared" si="66"/>
        <v>118</v>
      </c>
      <c r="V492" s="160">
        <f t="shared" si="67"/>
        <v>117</v>
      </c>
      <c r="W492" s="160">
        <f t="shared" si="68"/>
        <v>120</v>
      </c>
      <c r="X492" s="160">
        <f t="shared" si="69"/>
        <v>122</v>
      </c>
    </row>
    <row r="493" spans="1:24" ht="15.95" customHeight="1">
      <c r="A493" s="282"/>
      <c r="B493" s="277"/>
      <c r="C493" s="103" t="s">
        <v>1238</v>
      </c>
      <c r="D493" s="105" t="s">
        <v>274</v>
      </c>
      <c r="E493" s="160">
        <f>VLOOKUP($D493,'[7]급수계통별장래인구(출x)'!$C$5:$I$491,2,FALSE)</f>
        <v>149</v>
      </c>
      <c r="F493" s="160">
        <f>VLOOKUP($D493,'[7]급수계통별장래인구(출x)'!$C$5:$I$491,4,FALSE)</f>
        <v>151</v>
      </c>
      <c r="G493" s="160">
        <f>VLOOKUP($D493,'[7]급수계통별장래인구(출x)'!$C$5:$I$491,5,FALSE)</f>
        <v>154</v>
      </c>
      <c r="H493" s="160">
        <f>VLOOKUP($D493,'[7]급수계통별장래인구(출x)'!$C$5:$I$491,6,FALSE)</f>
        <v>157</v>
      </c>
      <c r="I493" s="160">
        <f>VLOOKUP($D493,'[7]급수계통별장래인구(출x)'!$C$5:$I$491,7,FALSE)</f>
        <v>160</v>
      </c>
      <c r="J493" s="114">
        <f>ROUND(O$5*'[7]급수계통별장래인구(출x)'!$E491,0)</f>
        <v>0</v>
      </c>
      <c r="K493" s="114">
        <f>ROUND(P$5*'[7]급수계통별장래인구(출x)'!$E491,0)</f>
        <v>4</v>
      </c>
      <c r="L493" s="114">
        <f>ROUND(Q$5*'[7]급수계통별장래인구(출x)'!$E491,0)</f>
        <v>9</v>
      </c>
      <c r="M493" s="114">
        <f>ROUND(R$5*'[7]급수계통별장래인구(출x)'!$E491,0)</f>
        <v>9</v>
      </c>
      <c r="N493" s="114">
        <f>ROUND(S$5*'[7]급수계통별장래인구(출x)'!$E491,0)</f>
        <v>9</v>
      </c>
      <c r="O493" s="114">
        <f>IF(ISERROR((VLOOKUP($D493,'2.사회적인구 행정구역별 집계'!$C$6:$M$73,7,FALSE)-VLOOKUP($D493,'2.사회적인구 행정구역별 집계'!$C$6:$M$73,2,FALSE))),0,(VLOOKUP($D493,'2.사회적인구 행정구역별 집계'!$C$6:$M$73,7,FALSE)-VLOOKUP($D493,'2.사회적인구 행정구역별 집계'!$C$6:$M$73,2,FALSE)))</f>
        <v>0</v>
      </c>
      <c r="P493" s="114">
        <f>IF(ISERROR(VLOOKUP($D493,'2.사회적인구 행정구역별 집계'!$C$6:$M$73,2,FALSE)),0,(VLOOKUP($D493,'2.사회적인구 행정구역별 집계'!$C$6:$M$73,8,FALSE)-VLOOKUP($D493,'2.사회적인구 행정구역별 집계'!$C$6:$M$73,3,FALSE)))</f>
        <v>0</v>
      </c>
      <c r="Q493" s="114">
        <f>IF(ISERROR(VLOOKUP($D493,'2.사회적인구 행정구역별 집계'!$C$6:$M$73,2,FALSE)),0,(VLOOKUP($D493,'2.사회적인구 행정구역별 집계'!$C$6:$M$73,9,FALSE)-VLOOKUP($D493,'2.사회적인구 행정구역별 집계'!$C$6:$M$73,4,FALSE)))</f>
        <v>0</v>
      </c>
      <c r="R493" s="114">
        <f>IF(ISERROR(VLOOKUP($D493,'2.사회적인구 행정구역별 집계'!$C$6:$M$73,2,FALSE)),0,(VLOOKUP($D493,'2.사회적인구 행정구역별 집계'!$C$6:$M$73,10,FALSE)-VLOOKUP($D493,'2.사회적인구 행정구역별 집계'!$C$6:$M$73,5,FALSE)))</f>
        <v>0</v>
      </c>
      <c r="S493" s="114">
        <f>IF(ISERROR(VLOOKUP($D493,'2.사회적인구 행정구역별 집계'!$C$6:$M$73,2,FALSE)),0,(VLOOKUP($D493,'2.사회적인구 행정구역별 집계'!$C$6:$M$73,11,FALSE)-VLOOKUP($D493,'2.사회적인구 행정구역별 집계'!$C$6:$M$73,6,FALSE)))</f>
        <v>0</v>
      </c>
      <c r="T493" s="160">
        <f t="shared" si="65"/>
        <v>149</v>
      </c>
      <c r="U493" s="160">
        <f t="shared" si="66"/>
        <v>147</v>
      </c>
      <c r="V493" s="160">
        <f t="shared" si="67"/>
        <v>145</v>
      </c>
      <c r="W493" s="160">
        <f t="shared" si="68"/>
        <v>148</v>
      </c>
      <c r="X493" s="160">
        <f t="shared" si="69"/>
        <v>151</v>
      </c>
    </row>
  </sheetData>
  <mergeCells count="38">
    <mergeCell ref="E3:I3"/>
    <mergeCell ref="J3:N3"/>
    <mergeCell ref="O3:S3"/>
    <mergeCell ref="A5:D5"/>
    <mergeCell ref="A6:A66"/>
    <mergeCell ref="B6:D6"/>
    <mergeCell ref="B7:B42"/>
    <mergeCell ref="B43:B66"/>
    <mergeCell ref="A430:A493"/>
    <mergeCell ref="B430:D430"/>
    <mergeCell ref="B431:B460"/>
    <mergeCell ref="B461:B493"/>
    <mergeCell ref="A133:A237"/>
    <mergeCell ref="B133:D133"/>
    <mergeCell ref="B134:B188"/>
    <mergeCell ref="B189:B209"/>
    <mergeCell ref="B210:B237"/>
    <mergeCell ref="A238:A376"/>
    <mergeCell ref="B238:D238"/>
    <mergeCell ref="B239:B278"/>
    <mergeCell ref="B279:B320"/>
    <mergeCell ref="B321:B343"/>
    <mergeCell ref="T3:X3"/>
    <mergeCell ref="B344:B376"/>
    <mergeCell ref="A377:A429"/>
    <mergeCell ref="B377:D377"/>
    <mergeCell ref="B378:B403"/>
    <mergeCell ref="B404:B429"/>
    <mergeCell ref="A67:A93"/>
    <mergeCell ref="B67:D67"/>
    <mergeCell ref="B68:B83"/>
    <mergeCell ref="B84:B90"/>
    <mergeCell ref="B91:B93"/>
    <mergeCell ref="A94:A132"/>
    <mergeCell ref="B94:D94"/>
    <mergeCell ref="B95:B122"/>
    <mergeCell ref="B123:B131"/>
    <mergeCell ref="A3:D4"/>
  </mergeCells>
  <phoneticPr fontId="7" type="noConversion"/>
  <printOptions horizontalCentered="1"/>
  <pageMargins left="0.55118110236220474" right="0.55118110236220474" top="0.62992125984251968" bottom="0.62992125984251968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workbookViewId="0">
      <selection activeCell="E36" sqref="E36"/>
    </sheetView>
  </sheetViews>
  <sheetFormatPr defaultRowHeight="13.5"/>
  <sheetData/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M21"/>
  <sheetViews>
    <sheetView workbookViewId="0">
      <selection activeCell="E18" sqref="E18"/>
    </sheetView>
  </sheetViews>
  <sheetFormatPr defaultRowHeight="24.95" customHeight="1"/>
  <cols>
    <col min="1" max="1" width="23.5" style="59" customWidth="1"/>
    <col min="2" max="2" width="28.125" style="59" customWidth="1"/>
    <col min="3" max="6" width="11.125" style="59" customWidth="1"/>
    <col min="7" max="8" width="10" style="59" customWidth="1"/>
    <col min="9" max="10" width="9" style="59"/>
    <col min="11" max="13" width="13.25" style="59" customWidth="1"/>
    <col min="14" max="251" width="9" style="59"/>
    <col min="252" max="252" width="23.5" style="59" customWidth="1"/>
    <col min="253" max="253" width="28.125" style="59" customWidth="1"/>
    <col min="254" max="257" width="11.125" style="59" customWidth="1"/>
    <col min="258" max="261" width="10" style="59" customWidth="1"/>
    <col min="262" max="266" width="9" style="59"/>
    <col min="267" max="269" width="13.25" style="59" customWidth="1"/>
    <col min="270" max="507" width="9" style="59"/>
    <col min="508" max="508" width="23.5" style="59" customWidth="1"/>
    <col min="509" max="509" width="28.125" style="59" customWidth="1"/>
    <col min="510" max="513" width="11.125" style="59" customWidth="1"/>
    <col min="514" max="517" width="10" style="59" customWidth="1"/>
    <col min="518" max="522" width="9" style="59"/>
    <col min="523" max="525" width="13.25" style="59" customWidth="1"/>
    <col min="526" max="763" width="9" style="59"/>
    <col min="764" max="764" width="23.5" style="59" customWidth="1"/>
    <col min="765" max="765" width="28.125" style="59" customWidth="1"/>
    <col min="766" max="769" width="11.125" style="59" customWidth="1"/>
    <col min="770" max="773" width="10" style="59" customWidth="1"/>
    <col min="774" max="778" width="9" style="59"/>
    <col min="779" max="781" width="13.25" style="59" customWidth="1"/>
    <col min="782" max="1019" width="9" style="59"/>
    <col min="1020" max="1020" width="23.5" style="59" customWidth="1"/>
    <col min="1021" max="1021" width="28.125" style="59" customWidth="1"/>
    <col min="1022" max="1025" width="11.125" style="59" customWidth="1"/>
    <col min="1026" max="1029" width="10" style="59" customWidth="1"/>
    <col min="1030" max="1034" width="9" style="59"/>
    <col min="1035" max="1037" width="13.25" style="59" customWidth="1"/>
    <col min="1038" max="1275" width="9" style="59"/>
    <col min="1276" max="1276" width="23.5" style="59" customWidth="1"/>
    <col min="1277" max="1277" width="28.125" style="59" customWidth="1"/>
    <col min="1278" max="1281" width="11.125" style="59" customWidth="1"/>
    <col min="1282" max="1285" width="10" style="59" customWidth="1"/>
    <col min="1286" max="1290" width="9" style="59"/>
    <col min="1291" max="1293" width="13.25" style="59" customWidth="1"/>
    <col min="1294" max="1531" width="9" style="59"/>
    <col min="1532" max="1532" width="23.5" style="59" customWidth="1"/>
    <col min="1533" max="1533" width="28.125" style="59" customWidth="1"/>
    <col min="1534" max="1537" width="11.125" style="59" customWidth="1"/>
    <col min="1538" max="1541" width="10" style="59" customWidth="1"/>
    <col min="1542" max="1546" width="9" style="59"/>
    <col min="1547" max="1549" width="13.25" style="59" customWidth="1"/>
    <col min="1550" max="1787" width="9" style="59"/>
    <col min="1788" max="1788" width="23.5" style="59" customWidth="1"/>
    <col min="1789" max="1789" width="28.125" style="59" customWidth="1"/>
    <col min="1790" max="1793" width="11.125" style="59" customWidth="1"/>
    <col min="1794" max="1797" width="10" style="59" customWidth="1"/>
    <col min="1798" max="1802" width="9" style="59"/>
    <col min="1803" max="1805" width="13.25" style="59" customWidth="1"/>
    <col min="1806" max="2043" width="9" style="59"/>
    <col min="2044" max="2044" width="23.5" style="59" customWidth="1"/>
    <col min="2045" max="2045" width="28.125" style="59" customWidth="1"/>
    <col min="2046" max="2049" width="11.125" style="59" customWidth="1"/>
    <col min="2050" max="2053" width="10" style="59" customWidth="1"/>
    <col min="2054" max="2058" width="9" style="59"/>
    <col min="2059" max="2061" width="13.25" style="59" customWidth="1"/>
    <col min="2062" max="2299" width="9" style="59"/>
    <col min="2300" max="2300" width="23.5" style="59" customWidth="1"/>
    <col min="2301" max="2301" width="28.125" style="59" customWidth="1"/>
    <col min="2302" max="2305" width="11.125" style="59" customWidth="1"/>
    <col min="2306" max="2309" width="10" style="59" customWidth="1"/>
    <col min="2310" max="2314" width="9" style="59"/>
    <col min="2315" max="2317" width="13.25" style="59" customWidth="1"/>
    <col min="2318" max="2555" width="9" style="59"/>
    <col min="2556" max="2556" width="23.5" style="59" customWidth="1"/>
    <col min="2557" max="2557" width="28.125" style="59" customWidth="1"/>
    <col min="2558" max="2561" width="11.125" style="59" customWidth="1"/>
    <col min="2562" max="2565" width="10" style="59" customWidth="1"/>
    <col min="2566" max="2570" width="9" style="59"/>
    <col min="2571" max="2573" width="13.25" style="59" customWidth="1"/>
    <col min="2574" max="2811" width="9" style="59"/>
    <col min="2812" max="2812" width="23.5" style="59" customWidth="1"/>
    <col min="2813" max="2813" width="28.125" style="59" customWidth="1"/>
    <col min="2814" max="2817" width="11.125" style="59" customWidth="1"/>
    <col min="2818" max="2821" width="10" style="59" customWidth="1"/>
    <col min="2822" max="2826" width="9" style="59"/>
    <col min="2827" max="2829" width="13.25" style="59" customWidth="1"/>
    <col min="2830" max="3067" width="9" style="59"/>
    <col min="3068" max="3068" width="23.5" style="59" customWidth="1"/>
    <col min="3069" max="3069" width="28.125" style="59" customWidth="1"/>
    <col min="3070" max="3073" width="11.125" style="59" customWidth="1"/>
    <col min="3074" max="3077" width="10" style="59" customWidth="1"/>
    <col min="3078" max="3082" width="9" style="59"/>
    <col min="3083" max="3085" width="13.25" style="59" customWidth="1"/>
    <col min="3086" max="3323" width="9" style="59"/>
    <col min="3324" max="3324" width="23.5" style="59" customWidth="1"/>
    <col min="3325" max="3325" width="28.125" style="59" customWidth="1"/>
    <col min="3326" max="3329" width="11.125" style="59" customWidth="1"/>
    <col min="3330" max="3333" width="10" style="59" customWidth="1"/>
    <col min="3334" max="3338" width="9" style="59"/>
    <col min="3339" max="3341" width="13.25" style="59" customWidth="1"/>
    <col min="3342" max="3579" width="9" style="59"/>
    <col min="3580" max="3580" width="23.5" style="59" customWidth="1"/>
    <col min="3581" max="3581" width="28.125" style="59" customWidth="1"/>
    <col min="3582" max="3585" width="11.125" style="59" customWidth="1"/>
    <col min="3586" max="3589" width="10" style="59" customWidth="1"/>
    <col min="3590" max="3594" width="9" style="59"/>
    <col min="3595" max="3597" width="13.25" style="59" customWidth="1"/>
    <col min="3598" max="3835" width="9" style="59"/>
    <col min="3836" max="3836" width="23.5" style="59" customWidth="1"/>
    <col min="3837" max="3837" width="28.125" style="59" customWidth="1"/>
    <col min="3838" max="3841" width="11.125" style="59" customWidth="1"/>
    <col min="3842" max="3845" width="10" style="59" customWidth="1"/>
    <col min="3846" max="3850" width="9" style="59"/>
    <col min="3851" max="3853" width="13.25" style="59" customWidth="1"/>
    <col min="3854" max="4091" width="9" style="59"/>
    <col min="4092" max="4092" width="23.5" style="59" customWidth="1"/>
    <col min="4093" max="4093" width="28.125" style="59" customWidth="1"/>
    <col min="4094" max="4097" width="11.125" style="59" customWidth="1"/>
    <col min="4098" max="4101" width="10" style="59" customWidth="1"/>
    <col min="4102" max="4106" width="9" style="59"/>
    <col min="4107" max="4109" width="13.25" style="59" customWidth="1"/>
    <col min="4110" max="4347" width="9" style="59"/>
    <col min="4348" max="4348" width="23.5" style="59" customWidth="1"/>
    <col min="4349" max="4349" width="28.125" style="59" customWidth="1"/>
    <col min="4350" max="4353" width="11.125" style="59" customWidth="1"/>
    <col min="4354" max="4357" width="10" style="59" customWidth="1"/>
    <col min="4358" max="4362" width="9" style="59"/>
    <col min="4363" max="4365" width="13.25" style="59" customWidth="1"/>
    <col min="4366" max="4603" width="9" style="59"/>
    <col min="4604" max="4604" width="23.5" style="59" customWidth="1"/>
    <col min="4605" max="4605" width="28.125" style="59" customWidth="1"/>
    <col min="4606" max="4609" width="11.125" style="59" customWidth="1"/>
    <col min="4610" max="4613" width="10" style="59" customWidth="1"/>
    <col min="4614" max="4618" width="9" style="59"/>
    <col min="4619" max="4621" width="13.25" style="59" customWidth="1"/>
    <col min="4622" max="4859" width="9" style="59"/>
    <col min="4860" max="4860" width="23.5" style="59" customWidth="1"/>
    <col min="4861" max="4861" width="28.125" style="59" customWidth="1"/>
    <col min="4862" max="4865" width="11.125" style="59" customWidth="1"/>
    <col min="4866" max="4869" width="10" style="59" customWidth="1"/>
    <col min="4870" max="4874" width="9" style="59"/>
    <col min="4875" max="4877" width="13.25" style="59" customWidth="1"/>
    <col min="4878" max="5115" width="9" style="59"/>
    <col min="5116" max="5116" width="23.5" style="59" customWidth="1"/>
    <col min="5117" max="5117" width="28.125" style="59" customWidth="1"/>
    <col min="5118" max="5121" width="11.125" style="59" customWidth="1"/>
    <col min="5122" max="5125" width="10" style="59" customWidth="1"/>
    <col min="5126" max="5130" width="9" style="59"/>
    <col min="5131" max="5133" width="13.25" style="59" customWidth="1"/>
    <col min="5134" max="5371" width="9" style="59"/>
    <col min="5372" max="5372" width="23.5" style="59" customWidth="1"/>
    <col min="5373" max="5373" width="28.125" style="59" customWidth="1"/>
    <col min="5374" max="5377" width="11.125" style="59" customWidth="1"/>
    <col min="5378" max="5381" width="10" style="59" customWidth="1"/>
    <col min="5382" max="5386" width="9" style="59"/>
    <col min="5387" max="5389" width="13.25" style="59" customWidth="1"/>
    <col min="5390" max="5627" width="9" style="59"/>
    <col min="5628" max="5628" width="23.5" style="59" customWidth="1"/>
    <col min="5629" max="5629" width="28.125" style="59" customWidth="1"/>
    <col min="5630" max="5633" width="11.125" style="59" customWidth="1"/>
    <col min="5634" max="5637" width="10" style="59" customWidth="1"/>
    <col min="5638" max="5642" width="9" style="59"/>
    <col min="5643" max="5645" width="13.25" style="59" customWidth="1"/>
    <col min="5646" max="5883" width="9" style="59"/>
    <col min="5884" max="5884" width="23.5" style="59" customWidth="1"/>
    <col min="5885" max="5885" width="28.125" style="59" customWidth="1"/>
    <col min="5886" max="5889" width="11.125" style="59" customWidth="1"/>
    <col min="5890" max="5893" width="10" style="59" customWidth="1"/>
    <col min="5894" max="5898" width="9" style="59"/>
    <col min="5899" max="5901" width="13.25" style="59" customWidth="1"/>
    <col min="5902" max="6139" width="9" style="59"/>
    <col min="6140" max="6140" width="23.5" style="59" customWidth="1"/>
    <col min="6141" max="6141" width="28.125" style="59" customWidth="1"/>
    <col min="6142" max="6145" width="11.125" style="59" customWidth="1"/>
    <col min="6146" max="6149" width="10" style="59" customWidth="1"/>
    <col min="6150" max="6154" width="9" style="59"/>
    <col min="6155" max="6157" width="13.25" style="59" customWidth="1"/>
    <col min="6158" max="6395" width="9" style="59"/>
    <col min="6396" max="6396" width="23.5" style="59" customWidth="1"/>
    <col min="6397" max="6397" width="28.125" style="59" customWidth="1"/>
    <col min="6398" max="6401" width="11.125" style="59" customWidth="1"/>
    <col min="6402" max="6405" width="10" style="59" customWidth="1"/>
    <col min="6406" max="6410" width="9" style="59"/>
    <col min="6411" max="6413" width="13.25" style="59" customWidth="1"/>
    <col min="6414" max="6651" width="9" style="59"/>
    <col min="6652" max="6652" width="23.5" style="59" customWidth="1"/>
    <col min="6653" max="6653" width="28.125" style="59" customWidth="1"/>
    <col min="6654" max="6657" width="11.125" style="59" customWidth="1"/>
    <col min="6658" max="6661" width="10" style="59" customWidth="1"/>
    <col min="6662" max="6666" width="9" style="59"/>
    <col min="6667" max="6669" width="13.25" style="59" customWidth="1"/>
    <col min="6670" max="6907" width="9" style="59"/>
    <col min="6908" max="6908" width="23.5" style="59" customWidth="1"/>
    <col min="6909" max="6909" width="28.125" style="59" customWidth="1"/>
    <col min="6910" max="6913" width="11.125" style="59" customWidth="1"/>
    <col min="6914" max="6917" width="10" style="59" customWidth="1"/>
    <col min="6918" max="6922" width="9" style="59"/>
    <col min="6923" max="6925" width="13.25" style="59" customWidth="1"/>
    <col min="6926" max="7163" width="9" style="59"/>
    <col min="7164" max="7164" width="23.5" style="59" customWidth="1"/>
    <col min="7165" max="7165" width="28.125" style="59" customWidth="1"/>
    <col min="7166" max="7169" width="11.125" style="59" customWidth="1"/>
    <col min="7170" max="7173" width="10" style="59" customWidth="1"/>
    <col min="7174" max="7178" width="9" style="59"/>
    <col min="7179" max="7181" width="13.25" style="59" customWidth="1"/>
    <col min="7182" max="7419" width="9" style="59"/>
    <col min="7420" max="7420" width="23.5" style="59" customWidth="1"/>
    <col min="7421" max="7421" width="28.125" style="59" customWidth="1"/>
    <col min="7422" max="7425" width="11.125" style="59" customWidth="1"/>
    <col min="7426" max="7429" width="10" style="59" customWidth="1"/>
    <col min="7430" max="7434" width="9" style="59"/>
    <col min="7435" max="7437" width="13.25" style="59" customWidth="1"/>
    <col min="7438" max="7675" width="9" style="59"/>
    <col min="7676" max="7676" width="23.5" style="59" customWidth="1"/>
    <col min="7677" max="7677" width="28.125" style="59" customWidth="1"/>
    <col min="7678" max="7681" width="11.125" style="59" customWidth="1"/>
    <col min="7682" max="7685" width="10" style="59" customWidth="1"/>
    <col min="7686" max="7690" width="9" style="59"/>
    <col min="7691" max="7693" width="13.25" style="59" customWidth="1"/>
    <col min="7694" max="7931" width="9" style="59"/>
    <col min="7932" max="7932" width="23.5" style="59" customWidth="1"/>
    <col min="7933" max="7933" width="28.125" style="59" customWidth="1"/>
    <col min="7934" max="7937" width="11.125" style="59" customWidth="1"/>
    <col min="7938" max="7941" width="10" style="59" customWidth="1"/>
    <col min="7942" max="7946" width="9" style="59"/>
    <col min="7947" max="7949" width="13.25" style="59" customWidth="1"/>
    <col min="7950" max="8187" width="9" style="59"/>
    <col min="8188" max="8188" width="23.5" style="59" customWidth="1"/>
    <col min="8189" max="8189" width="28.125" style="59" customWidth="1"/>
    <col min="8190" max="8193" width="11.125" style="59" customWidth="1"/>
    <col min="8194" max="8197" width="10" style="59" customWidth="1"/>
    <col min="8198" max="8202" width="9" style="59"/>
    <col min="8203" max="8205" width="13.25" style="59" customWidth="1"/>
    <col min="8206" max="8443" width="9" style="59"/>
    <col min="8444" max="8444" width="23.5" style="59" customWidth="1"/>
    <col min="8445" max="8445" width="28.125" style="59" customWidth="1"/>
    <col min="8446" max="8449" width="11.125" style="59" customWidth="1"/>
    <col min="8450" max="8453" width="10" style="59" customWidth="1"/>
    <col min="8454" max="8458" width="9" style="59"/>
    <col min="8459" max="8461" width="13.25" style="59" customWidth="1"/>
    <col min="8462" max="8699" width="9" style="59"/>
    <col min="8700" max="8700" width="23.5" style="59" customWidth="1"/>
    <col min="8701" max="8701" width="28.125" style="59" customWidth="1"/>
    <col min="8702" max="8705" width="11.125" style="59" customWidth="1"/>
    <col min="8706" max="8709" width="10" style="59" customWidth="1"/>
    <col min="8710" max="8714" width="9" style="59"/>
    <col min="8715" max="8717" width="13.25" style="59" customWidth="1"/>
    <col min="8718" max="8955" width="9" style="59"/>
    <col min="8956" max="8956" width="23.5" style="59" customWidth="1"/>
    <col min="8957" max="8957" width="28.125" style="59" customWidth="1"/>
    <col min="8958" max="8961" width="11.125" style="59" customWidth="1"/>
    <col min="8962" max="8965" width="10" style="59" customWidth="1"/>
    <col min="8966" max="8970" width="9" style="59"/>
    <col min="8971" max="8973" width="13.25" style="59" customWidth="1"/>
    <col min="8974" max="9211" width="9" style="59"/>
    <col min="9212" max="9212" width="23.5" style="59" customWidth="1"/>
    <col min="9213" max="9213" width="28.125" style="59" customWidth="1"/>
    <col min="9214" max="9217" width="11.125" style="59" customWidth="1"/>
    <col min="9218" max="9221" width="10" style="59" customWidth="1"/>
    <col min="9222" max="9226" width="9" style="59"/>
    <col min="9227" max="9229" width="13.25" style="59" customWidth="1"/>
    <col min="9230" max="9467" width="9" style="59"/>
    <col min="9468" max="9468" width="23.5" style="59" customWidth="1"/>
    <col min="9469" max="9469" width="28.125" style="59" customWidth="1"/>
    <col min="9470" max="9473" width="11.125" style="59" customWidth="1"/>
    <col min="9474" max="9477" width="10" style="59" customWidth="1"/>
    <col min="9478" max="9482" width="9" style="59"/>
    <col min="9483" max="9485" width="13.25" style="59" customWidth="1"/>
    <col min="9486" max="9723" width="9" style="59"/>
    <col min="9724" max="9724" width="23.5" style="59" customWidth="1"/>
    <col min="9725" max="9725" width="28.125" style="59" customWidth="1"/>
    <col min="9726" max="9729" width="11.125" style="59" customWidth="1"/>
    <col min="9730" max="9733" width="10" style="59" customWidth="1"/>
    <col min="9734" max="9738" width="9" style="59"/>
    <col min="9739" max="9741" width="13.25" style="59" customWidth="1"/>
    <col min="9742" max="9979" width="9" style="59"/>
    <col min="9980" max="9980" width="23.5" style="59" customWidth="1"/>
    <col min="9981" max="9981" width="28.125" style="59" customWidth="1"/>
    <col min="9982" max="9985" width="11.125" style="59" customWidth="1"/>
    <col min="9986" max="9989" width="10" style="59" customWidth="1"/>
    <col min="9990" max="9994" width="9" style="59"/>
    <col min="9995" max="9997" width="13.25" style="59" customWidth="1"/>
    <col min="9998" max="10235" width="9" style="59"/>
    <col min="10236" max="10236" width="23.5" style="59" customWidth="1"/>
    <col min="10237" max="10237" width="28.125" style="59" customWidth="1"/>
    <col min="10238" max="10241" width="11.125" style="59" customWidth="1"/>
    <col min="10242" max="10245" width="10" style="59" customWidth="1"/>
    <col min="10246" max="10250" width="9" style="59"/>
    <col min="10251" max="10253" width="13.25" style="59" customWidth="1"/>
    <col min="10254" max="10491" width="9" style="59"/>
    <col min="10492" max="10492" width="23.5" style="59" customWidth="1"/>
    <col min="10493" max="10493" width="28.125" style="59" customWidth="1"/>
    <col min="10494" max="10497" width="11.125" style="59" customWidth="1"/>
    <col min="10498" max="10501" width="10" style="59" customWidth="1"/>
    <col min="10502" max="10506" width="9" style="59"/>
    <col min="10507" max="10509" width="13.25" style="59" customWidth="1"/>
    <col min="10510" max="10747" width="9" style="59"/>
    <col min="10748" max="10748" width="23.5" style="59" customWidth="1"/>
    <col min="10749" max="10749" width="28.125" style="59" customWidth="1"/>
    <col min="10750" max="10753" width="11.125" style="59" customWidth="1"/>
    <col min="10754" max="10757" width="10" style="59" customWidth="1"/>
    <col min="10758" max="10762" width="9" style="59"/>
    <col min="10763" max="10765" width="13.25" style="59" customWidth="1"/>
    <col min="10766" max="11003" width="9" style="59"/>
    <col min="11004" max="11004" width="23.5" style="59" customWidth="1"/>
    <col min="11005" max="11005" width="28.125" style="59" customWidth="1"/>
    <col min="11006" max="11009" width="11.125" style="59" customWidth="1"/>
    <col min="11010" max="11013" width="10" style="59" customWidth="1"/>
    <col min="11014" max="11018" width="9" style="59"/>
    <col min="11019" max="11021" width="13.25" style="59" customWidth="1"/>
    <col min="11022" max="11259" width="9" style="59"/>
    <col min="11260" max="11260" width="23.5" style="59" customWidth="1"/>
    <col min="11261" max="11261" width="28.125" style="59" customWidth="1"/>
    <col min="11262" max="11265" width="11.125" style="59" customWidth="1"/>
    <col min="11266" max="11269" width="10" style="59" customWidth="1"/>
    <col min="11270" max="11274" width="9" style="59"/>
    <col min="11275" max="11277" width="13.25" style="59" customWidth="1"/>
    <col min="11278" max="11515" width="9" style="59"/>
    <col min="11516" max="11516" width="23.5" style="59" customWidth="1"/>
    <col min="11517" max="11517" width="28.125" style="59" customWidth="1"/>
    <col min="11518" max="11521" width="11.125" style="59" customWidth="1"/>
    <col min="11522" max="11525" width="10" style="59" customWidth="1"/>
    <col min="11526" max="11530" width="9" style="59"/>
    <col min="11531" max="11533" width="13.25" style="59" customWidth="1"/>
    <col min="11534" max="11771" width="9" style="59"/>
    <col min="11772" max="11772" width="23.5" style="59" customWidth="1"/>
    <col min="11773" max="11773" width="28.125" style="59" customWidth="1"/>
    <col min="11774" max="11777" width="11.125" style="59" customWidth="1"/>
    <col min="11778" max="11781" width="10" style="59" customWidth="1"/>
    <col min="11782" max="11786" width="9" style="59"/>
    <col min="11787" max="11789" width="13.25" style="59" customWidth="1"/>
    <col min="11790" max="12027" width="9" style="59"/>
    <col min="12028" max="12028" width="23.5" style="59" customWidth="1"/>
    <col min="12029" max="12029" width="28.125" style="59" customWidth="1"/>
    <col min="12030" max="12033" width="11.125" style="59" customWidth="1"/>
    <col min="12034" max="12037" width="10" style="59" customWidth="1"/>
    <col min="12038" max="12042" width="9" style="59"/>
    <col min="12043" max="12045" width="13.25" style="59" customWidth="1"/>
    <col min="12046" max="12283" width="9" style="59"/>
    <col min="12284" max="12284" width="23.5" style="59" customWidth="1"/>
    <col min="12285" max="12285" width="28.125" style="59" customWidth="1"/>
    <col min="12286" max="12289" width="11.125" style="59" customWidth="1"/>
    <col min="12290" max="12293" width="10" style="59" customWidth="1"/>
    <col min="12294" max="12298" width="9" style="59"/>
    <col min="12299" max="12301" width="13.25" style="59" customWidth="1"/>
    <col min="12302" max="12539" width="9" style="59"/>
    <col min="12540" max="12540" width="23.5" style="59" customWidth="1"/>
    <col min="12541" max="12541" width="28.125" style="59" customWidth="1"/>
    <col min="12542" max="12545" width="11.125" style="59" customWidth="1"/>
    <col min="12546" max="12549" width="10" style="59" customWidth="1"/>
    <col min="12550" max="12554" width="9" style="59"/>
    <col min="12555" max="12557" width="13.25" style="59" customWidth="1"/>
    <col min="12558" max="12795" width="9" style="59"/>
    <col min="12796" max="12796" width="23.5" style="59" customWidth="1"/>
    <col min="12797" max="12797" width="28.125" style="59" customWidth="1"/>
    <col min="12798" max="12801" width="11.125" style="59" customWidth="1"/>
    <col min="12802" max="12805" width="10" style="59" customWidth="1"/>
    <col min="12806" max="12810" width="9" style="59"/>
    <col min="12811" max="12813" width="13.25" style="59" customWidth="1"/>
    <col min="12814" max="13051" width="9" style="59"/>
    <col min="13052" max="13052" width="23.5" style="59" customWidth="1"/>
    <col min="13053" max="13053" width="28.125" style="59" customWidth="1"/>
    <col min="13054" max="13057" width="11.125" style="59" customWidth="1"/>
    <col min="13058" max="13061" width="10" style="59" customWidth="1"/>
    <col min="13062" max="13066" width="9" style="59"/>
    <col min="13067" max="13069" width="13.25" style="59" customWidth="1"/>
    <col min="13070" max="13307" width="9" style="59"/>
    <col min="13308" max="13308" width="23.5" style="59" customWidth="1"/>
    <col min="13309" max="13309" width="28.125" style="59" customWidth="1"/>
    <col min="13310" max="13313" width="11.125" style="59" customWidth="1"/>
    <col min="13314" max="13317" width="10" style="59" customWidth="1"/>
    <col min="13318" max="13322" width="9" style="59"/>
    <col min="13323" max="13325" width="13.25" style="59" customWidth="1"/>
    <col min="13326" max="13563" width="9" style="59"/>
    <col min="13564" max="13564" width="23.5" style="59" customWidth="1"/>
    <col min="13565" max="13565" width="28.125" style="59" customWidth="1"/>
    <col min="13566" max="13569" width="11.125" style="59" customWidth="1"/>
    <col min="13570" max="13573" width="10" style="59" customWidth="1"/>
    <col min="13574" max="13578" width="9" style="59"/>
    <col min="13579" max="13581" width="13.25" style="59" customWidth="1"/>
    <col min="13582" max="13819" width="9" style="59"/>
    <col min="13820" max="13820" width="23.5" style="59" customWidth="1"/>
    <col min="13821" max="13821" width="28.125" style="59" customWidth="1"/>
    <col min="13822" max="13825" width="11.125" style="59" customWidth="1"/>
    <col min="13826" max="13829" width="10" style="59" customWidth="1"/>
    <col min="13830" max="13834" width="9" style="59"/>
    <col min="13835" max="13837" width="13.25" style="59" customWidth="1"/>
    <col min="13838" max="14075" width="9" style="59"/>
    <col min="14076" max="14076" width="23.5" style="59" customWidth="1"/>
    <col min="14077" max="14077" width="28.125" style="59" customWidth="1"/>
    <col min="14078" max="14081" width="11.125" style="59" customWidth="1"/>
    <col min="14082" max="14085" width="10" style="59" customWidth="1"/>
    <col min="14086" max="14090" width="9" style="59"/>
    <col min="14091" max="14093" width="13.25" style="59" customWidth="1"/>
    <col min="14094" max="14331" width="9" style="59"/>
    <col min="14332" max="14332" width="23.5" style="59" customWidth="1"/>
    <col min="14333" max="14333" width="28.125" style="59" customWidth="1"/>
    <col min="14334" max="14337" width="11.125" style="59" customWidth="1"/>
    <col min="14338" max="14341" width="10" style="59" customWidth="1"/>
    <col min="14342" max="14346" width="9" style="59"/>
    <col min="14347" max="14349" width="13.25" style="59" customWidth="1"/>
    <col min="14350" max="14587" width="9" style="59"/>
    <col min="14588" max="14588" width="23.5" style="59" customWidth="1"/>
    <col min="14589" max="14589" width="28.125" style="59" customWidth="1"/>
    <col min="14590" max="14593" width="11.125" style="59" customWidth="1"/>
    <col min="14594" max="14597" width="10" style="59" customWidth="1"/>
    <col min="14598" max="14602" width="9" style="59"/>
    <col min="14603" max="14605" width="13.25" style="59" customWidth="1"/>
    <col min="14606" max="14843" width="9" style="59"/>
    <col min="14844" max="14844" width="23.5" style="59" customWidth="1"/>
    <col min="14845" max="14845" width="28.125" style="59" customWidth="1"/>
    <col min="14846" max="14849" width="11.125" style="59" customWidth="1"/>
    <col min="14850" max="14853" width="10" style="59" customWidth="1"/>
    <col min="14854" max="14858" width="9" style="59"/>
    <col min="14859" max="14861" width="13.25" style="59" customWidth="1"/>
    <col min="14862" max="15099" width="9" style="59"/>
    <col min="15100" max="15100" width="23.5" style="59" customWidth="1"/>
    <col min="15101" max="15101" width="28.125" style="59" customWidth="1"/>
    <col min="15102" max="15105" width="11.125" style="59" customWidth="1"/>
    <col min="15106" max="15109" width="10" style="59" customWidth="1"/>
    <col min="15110" max="15114" width="9" style="59"/>
    <col min="15115" max="15117" width="13.25" style="59" customWidth="1"/>
    <col min="15118" max="15355" width="9" style="59"/>
    <col min="15356" max="15356" width="23.5" style="59" customWidth="1"/>
    <col min="15357" max="15357" width="28.125" style="59" customWidth="1"/>
    <col min="15358" max="15361" width="11.125" style="59" customWidth="1"/>
    <col min="15362" max="15365" width="10" style="59" customWidth="1"/>
    <col min="15366" max="15370" width="9" style="59"/>
    <col min="15371" max="15373" width="13.25" style="59" customWidth="1"/>
    <col min="15374" max="15611" width="9" style="59"/>
    <col min="15612" max="15612" width="23.5" style="59" customWidth="1"/>
    <col min="15613" max="15613" width="28.125" style="59" customWidth="1"/>
    <col min="15614" max="15617" width="11.125" style="59" customWidth="1"/>
    <col min="15618" max="15621" width="10" style="59" customWidth="1"/>
    <col min="15622" max="15626" width="9" style="59"/>
    <col min="15627" max="15629" width="13.25" style="59" customWidth="1"/>
    <col min="15630" max="15867" width="9" style="59"/>
    <col min="15868" max="15868" width="23.5" style="59" customWidth="1"/>
    <col min="15869" max="15869" width="28.125" style="59" customWidth="1"/>
    <col min="15870" max="15873" width="11.125" style="59" customWidth="1"/>
    <col min="15874" max="15877" width="10" style="59" customWidth="1"/>
    <col min="15878" max="15882" width="9" style="59"/>
    <col min="15883" max="15885" width="13.25" style="59" customWidth="1"/>
    <col min="15886" max="16123" width="9" style="59"/>
    <col min="16124" max="16124" width="23.5" style="59" customWidth="1"/>
    <col min="16125" max="16125" width="28.125" style="59" customWidth="1"/>
    <col min="16126" max="16129" width="11.125" style="59" customWidth="1"/>
    <col min="16130" max="16133" width="10" style="59" customWidth="1"/>
    <col min="16134" max="16138" width="9" style="59"/>
    <col min="16139" max="16141" width="13.25" style="59" customWidth="1"/>
    <col min="16142" max="16384" width="9" style="59"/>
  </cols>
  <sheetData>
    <row r="1" spans="1:13" ht="30" customHeight="1">
      <c r="A1" s="57" t="s">
        <v>611</v>
      </c>
      <c r="B1" s="58"/>
      <c r="C1" s="58"/>
      <c r="D1" s="58"/>
      <c r="E1" s="58"/>
      <c r="F1" s="58"/>
      <c r="G1" s="58"/>
      <c r="H1" s="58"/>
      <c r="I1" s="58"/>
      <c r="K1" s="55" t="s">
        <v>622</v>
      </c>
      <c r="L1" s="284" t="s">
        <v>623</v>
      </c>
      <c r="M1" s="285"/>
    </row>
    <row r="2" spans="1:13" ht="24.95" customHeight="1">
      <c r="A2" s="287" t="s">
        <v>1</v>
      </c>
      <c r="B2" s="287" t="s">
        <v>612</v>
      </c>
      <c r="C2" s="290" t="s">
        <v>613</v>
      </c>
      <c r="D2" s="290" t="s">
        <v>614</v>
      </c>
      <c r="E2" s="287" t="s">
        <v>615</v>
      </c>
      <c r="F2" s="287"/>
      <c r="G2" s="287" t="s">
        <v>616</v>
      </c>
      <c r="H2" s="287"/>
      <c r="I2" s="287" t="s">
        <v>617</v>
      </c>
      <c r="K2" s="55" t="str">
        <f>L2</f>
        <v>산업입지 원단위</v>
      </c>
      <c r="L2" s="55" t="s">
        <v>625</v>
      </c>
      <c r="M2" s="55" t="s">
        <v>626</v>
      </c>
    </row>
    <row r="3" spans="1:13" ht="24.95" customHeight="1">
      <c r="A3" s="287"/>
      <c r="B3" s="287"/>
      <c r="C3" s="290"/>
      <c r="D3" s="290"/>
      <c r="E3" s="53" t="s">
        <v>618</v>
      </c>
      <c r="F3" s="53" t="s">
        <v>619</v>
      </c>
      <c r="G3" s="53" t="s">
        <v>620</v>
      </c>
      <c r="H3" s="53" t="s">
        <v>621</v>
      </c>
      <c r="I3" s="287"/>
    </row>
    <row r="4" spans="1:13" ht="20.100000000000001" customHeight="1">
      <c r="A4" s="288" t="s">
        <v>650</v>
      </c>
      <c r="B4" s="56" t="s">
        <v>624</v>
      </c>
      <c r="C4" s="1">
        <f>SUM(C5:C5)</f>
        <v>104.1665</v>
      </c>
      <c r="D4" s="1">
        <f>SUM(D5:D5)</f>
        <v>584</v>
      </c>
      <c r="E4" s="56"/>
      <c r="F4" s="56"/>
      <c r="G4" s="1" t="e">
        <f>SUM(G5:G5)</f>
        <v>#REF!</v>
      </c>
      <c r="H4" s="1">
        <f>SUM(H5:H5)</f>
        <v>47</v>
      </c>
      <c r="I4" s="56">
        <v>2014</v>
      </c>
      <c r="K4" s="286" t="s">
        <v>653</v>
      </c>
      <c r="L4" s="286"/>
    </row>
    <row r="5" spans="1:13" ht="20.100000000000001" customHeight="1">
      <c r="A5" s="289"/>
      <c r="B5" s="2" t="s">
        <v>6</v>
      </c>
      <c r="C5" s="60">
        <f>('2.사회적인구-산업단지'!E7/1000)</f>
        <v>104.1665</v>
      </c>
      <c r="D5" s="60">
        <f>'2.사회적인구-산업단지'!G6</f>
        <v>584</v>
      </c>
      <c r="E5" s="61" t="e">
        <f>IF($K$2=$L$2,VLOOKUP(B5,#REF!,(IF($I$4=2011,6,IF($I$4=2012,7,IF($I$4=2013,8,IF($I$4=2014,9,IF($I$4=2015,10,"-")))))),FALSE),VLOOKUP(B5,#REF!,(IF($I$4=2011,6,IF($I$4=2012,7,IF($I$4=2013,8,IF($I$4=2014,9,IF($I$4=2015,10,"-")))))),FALSE))</f>
        <v>#REF!</v>
      </c>
      <c r="F5" s="55">
        <f>$L$7</f>
        <v>80</v>
      </c>
      <c r="G5" s="60" t="e">
        <f t="shared" ref="G5" si="0">ROUND(E5*C5,0)</f>
        <v>#REF!</v>
      </c>
      <c r="H5" s="60">
        <f t="shared" ref="H5" si="1">ROUND(F5*D5/1000,0)</f>
        <v>47</v>
      </c>
      <c r="I5" s="55"/>
      <c r="K5" s="55" t="s">
        <v>1</v>
      </c>
      <c r="L5" s="55" t="s">
        <v>654</v>
      </c>
    </row>
    <row r="6" spans="1:13" ht="20.100000000000001" customHeight="1">
      <c r="A6" s="287" t="s">
        <v>651</v>
      </c>
      <c r="B6" s="56" t="s">
        <v>624</v>
      </c>
      <c r="C6" s="1">
        <f>SUM(C7:C13)</f>
        <v>186.255</v>
      </c>
      <c r="D6" s="1" t="e">
        <f>SUM(D7:D13)</f>
        <v>#REF!</v>
      </c>
      <c r="E6" s="56"/>
      <c r="F6" s="56"/>
      <c r="G6" s="1" t="e">
        <f>SUM(G7:G13)</f>
        <v>#REF!</v>
      </c>
      <c r="H6" s="1" t="e">
        <f>SUM(H7:H13)</f>
        <v>#REF!</v>
      </c>
      <c r="I6" s="56">
        <v>2015</v>
      </c>
      <c r="K6" s="55" t="s">
        <v>656</v>
      </c>
      <c r="L6" s="55" t="s">
        <v>655</v>
      </c>
    </row>
    <row r="7" spans="1:13" ht="20.100000000000001" customHeight="1">
      <c r="A7" s="287"/>
      <c r="B7" s="2" t="s">
        <v>6</v>
      </c>
      <c r="C7" s="60">
        <f>('2.사회적인구-산업단지'!E9/1000)</f>
        <v>8.4077999999999999</v>
      </c>
      <c r="D7" s="60" t="e">
        <f>ROUND(C7*VLOOKUP(B7,#REF!,(IF($I$6=2011,6,IF($I$6=2012,7,IF($I$6=2013,8,IF($I$6=2014,9,IF($I$6=2015,10,"-")))))),FALSE),0)</f>
        <v>#REF!</v>
      </c>
      <c r="E7" s="61" t="e">
        <f>IF($K$2=$L$2,VLOOKUP(B7,#REF!,(IF($I$6=2011,6,IF($I$6=2012,7,IF($I$6=2013,8,IF($I$6=2014,9,IF($I$6=2015,10,"-")))))),FALSE),VLOOKUP(B7,#REF!,(IF($I$6=2011,6,IF($I$6=2012,7,IF($I$6=2013,8,IF($I$6=2014,9,IF($I$6=2015,10,"-")))))),FALSE))</f>
        <v>#REF!</v>
      </c>
      <c r="F7" s="55">
        <f t="shared" ref="F7:F13" si="2">$L$7</f>
        <v>80</v>
      </c>
      <c r="G7" s="60" t="e">
        <f t="shared" ref="G7:G13" si="3">ROUND(E7*C7,0)</f>
        <v>#REF!</v>
      </c>
      <c r="H7" s="60" t="e">
        <f t="shared" ref="H7:H13" si="4">ROUND(F7*D7/1000,0)</f>
        <v>#REF!</v>
      </c>
      <c r="I7" s="63"/>
      <c r="J7" s="64"/>
      <c r="K7" s="55" t="s">
        <v>657</v>
      </c>
      <c r="L7" s="55">
        <v>80</v>
      </c>
    </row>
    <row r="8" spans="1:13" ht="20.100000000000001" customHeight="1">
      <c r="A8" s="287"/>
      <c r="B8" s="2" t="s">
        <v>628</v>
      </c>
      <c r="C8" s="60">
        <f>('2.사회적인구-산업단지'!E10/1000)</f>
        <v>12.994299999999999</v>
      </c>
      <c r="D8" s="60" t="e">
        <f>ROUND(C8*VLOOKUP(B8,#REF!,(IF($I$6=2011,6,IF($I$6=2012,7,IF($I$6=2013,8,IF($I$6=2014,9,IF($I$6=2015,10,"-")))))),FALSE),0)</f>
        <v>#REF!</v>
      </c>
      <c r="E8" s="61" t="e">
        <f>IF($K$2=$L$2,VLOOKUP(B8,#REF!,(IF($I$6=2011,6,IF($I$6=2012,7,IF($I$6=2013,8,IF($I$6=2014,9,IF($I$6=2015,10,"-")))))),FALSE),VLOOKUP(B8,#REF!,(IF($I$6=2011,6,IF($I$6=2012,7,IF($I$6=2013,8,IF($I$6=2014,9,IF($I$6=2015,10,"-")))))),FALSE))</f>
        <v>#REF!</v>
      </c>
      <c r="F8" s="55">
        <f t="shared" si="2"/>
        <v>80</v>
      </c>
      <c r="G8" s="60" t="e">
        <f t="shared" si="3"/>
        <v>#REF!</v>
      </c>
      <c r="H8" s="60" t="e">
        <f t="shared" si="4"/>
        <v>#REF!</v>
      </c>
      <c r="I8" s="63"/>
      <c r="J8" s="64"/>
    </row>
    <row r="9" spans="1:13" ht="20.100000000000001" customHeight="1">
      <c r="A9" s="287"/>
      <c r="B9" s="2" t="s">
        <v>627</v>
      </c>
      <c r="C9" s="60">
        <f>('2.사회적인구-산업단지'!E11/1000)</f>
        <v>58.019400000000005</v>
      </c>
      <c r="D9" s="60" t="e">
        <f>ROUND(C9*VLOOKUP(B9,#REF!,(IF($I$6=2011,6,IF($I$6=2012,7,IF($I$6=2013,8,IF($I$6=2014,9,IF($I$6=2015,10,"-")))))),FALSE),0)</f>
        <v>#REF!</v>
      </c>
      <c r="E9" s="61" t="e">
        <f>IF($K$2=$L$2,VLOOKUP(B9,#REF!,(IF($I$6=2011,6,IF($I$6=2012,7,IF($I$6=2013,8,IF($I$6=2014,9,IF($I$6=2015,10,"-")))))),FALSE),VLOOKUP(B9,#REF!,(IF($I$6=2011,6,IF($I$6=2012,7,IF($I$6=2013,8,IF($I$6=2014,9,IF($I$6=2015,10,"-")))))),FALSE))</f>
        <v>#REF!</v>
      </c>
      <c r="F9" s="55">
        <f t="shared" si="2"/>
        <v>80</v>
      </c>
      <c r="G9" s="60" t="e">
        <f t="shared" ref="G9:G10" si="5">ROUND(E9*C9,0)</f>
        <v>#REF!</v>
      </c>
      <c r="H9" s="60" t="e">
        <f t="shared" ref="H9:H10" si="6">ROUND(F9*D9/1000,0)</f>
        <v>#REF!</v>
      </c>
      <c r="I9" s="63"/>
      <c r="J9" s="64"/>
    </row>
    <row r="10" spans="1:13" ht="20.100000000000001" customHeight="1">
      <c r="A10" s="287"/>
      <c r="B10" s="2" t="s">
        <v>9</v>
      </c>
      <c r="C10" s="60">
        <f>('2.사회적인구-산업단지'!E19/1000)</f>
        <v>43.162500000000001</v>
      </c>
      <c r="D10" s="60" t="e">
        <f>ROUND(C10*VLOOKUP(B10,#REF!,(IF($I$6=2011,6,IF($I$6=2012,7,IF($I$6=2013,8,IF($I$6=2014,9,IF($I$6=2015,10,"-")))))),FALSE),0)</f>
        <v>#REF!</v>
      </c>
      <c r="E10" s="61" t="e">
        <f>IF($K$2=$L$2,VLOOKUP(B10,#REF!,(IF($I$6=2011,6,IF($I$6=2012,7,IF($I$6=2013,8,IF($I$6=2014,9,IF($I$6=2015,10,"-")))))),FALSE),VLOOKUP(B10,#REF!,(IF($I$6=2011,6,IF($I$6=2012,7,IF($I$6=2013,8,IF($I$6=2014,9,IF($I$6=2015,10,"-")))))),FALSE))</f>
        <v>#REF!</v>
      </c>
      <c r="F10" s="55">
        <f t="shared" si="2"/>
        <v>80</v>
      </c>
      <c r="G10" s="60" t="e">
        <f t="shared" si="5"/>
        <v>#REF!</v>
      </c>
      <c r="H10" s="60" t="e">
        <f t="shared" si="6"/>
        <v>#REF!</v>
      </c>
      <c r="I10" s="63"/>
      <c r="J10" s="64"/>
    </row>
    <row r="11" spans="1:13" ht="20.100000000000001" customHeight="1">
      <c r="A11" s="287"/>
      <c r="B11" s="2" t="s">
        <v>10</v>
      </c>
      <c r="C11" s="60">
        <f>('2.사회적인구-산업단지'!E20/1000)</f>
        <v>11.503500000000001</v>
      </c>
      <c r="D11" s="60" t="e">
        <f>ROUND(C11*VLOOKUP(B11,#REF!,(IF($I$6=2011,6,IF($I$6=2012,7,IF($I$6=2013,8,IF($I$6=2014,9,IF($I$6=2015,10,"-")))))),FALSE),0)</f>
        <v>#REF!</v>
      </c>
      <c r="E11" s="61" t="e">
        <f>IF($K$2=$L$2,VLOOKUP(B11,#REF!,(IF($I$6=2011,6,IF($I$6=2012,7,IF($I$6=2013,8,IF($I$6=2014,9,IF($I$6=2015,10,"-")))))),FALSE),VLOOKUP(B11,#REF!,(IF($I$6=2011,6,IF($I$6=2012,7,IF($I$6=2013,8,IF($I$6=2014,9,IF($I$6=2015,10,"-")))))),FALSE))</f>
        <v>#REF!</v>
      </c>
      <c r="F11" s="55">
        <f t="shared" si="2"/>
        <v>80</v>
      </c>
      <c r="G11" s="60" t="e">
        <f t="shared" si="3"/>
        <v>#REF!</v>
      </c>
      <c r="H11" s="60" t="e">
        <f t="shared" si="4"/>
        <v>#REF!</v>
      </c>
      <c r="I11" s="63"/>
      <c r="J11" s="64"/>
    </row>
    <row r="12" spans="1:13" ht="20.100000000000001" customHeight="1">
      <c r="A12" s="287"/>
      <c r="B12" s="2" t="s">
        <v>7</v>
      </c>
      <c r="C12" s="60">
        <f>('2.사회적인구-산업단지'!E21/1000)</f>
        <v>21.238799999999998</v>
      </c>
      <c r="D12" s="60" t="e">
        <f>ROUND(C12*VLOOKUP(B12,#REF!,(IF($I$6=2011,6,IF($I$6=2012,7,IF($I$6=2013,8,IF($I$6=2014,9,IF($I$6=2015,10,"-")))))),FALSE),0)</f>
        <v>#REF!</v>
      </c>
      <c r="E12" s="61" t="e">
        <f>IF($K$2=$L$2,VLOOKUP(B12,#REF!,(IF($I$6=2011,6,IF($I$6=2012,7,IF($I$6=2013,8,IF($I$6=2014,9,IF($I$6=2015,10,"-")))))),FALSE),VLOOKUP(B12,#REF!,(IF($I$6=2011,6,IF($I$6=2012,7,IF($I$6=2013,8,IF($I$6=2014,9,IF($I$6=2015,10,"-")))))),FALSE))</f>
        <v>#REF!</v>
      </c>
      <c r="F12" s="55">
        <f t="shared" si="2"/>
        <v>80</v>
      </c>
      <c r="G12" s="60" t="e">
        <f t="shared" si="3"/>
        <v>#REF!</v>
      </c>
      <c r="H12" s="60" t="e">
        <f t="shared" si="4"/>
        <v>#REF!</v>
      </c>
      <c r="I12" s="63"/>
      <c r="J12" s="64"/>
    </row>
    <row r="13" spans="1:13" ht="20.100000000000001" customHeight="1">
      <c r="A13" s="287"/>
      <c r="B13" s="2" t="s">
        <v>5</v>
      </c>
      <c r="C13" s="60">
        <f>('2.사회적인구-산업단지'!E22/1000)</f>
        <v>30.928699999999999</v>
      </c>
      <c r="D13" s="60" t="e">
        <f>ROUND(C13*VLOOKUP(B13,#REF!,(IF($I$6=2011,6,IF($I$6=2012,7,IF($I$6=2013,8,IF($I$6=2014,9,IF($I$6=2015,10,"-")))))),FALSE),0)</f>
        <v>#REF!</v>
      </c>
      <c r="E13" s="61" t="e">
        <f>IF($K$2=$L$2,VLOOKUP(B13,#REF!,(IF($I$6=2011,6,IF($I$6=2012,7,IF($I$6=2013,8,IF($I$6=2014,9,IF($I$6=2015,10,"-")))))),FALSE),VLOOKUP(B13,#REF!,(IF($I$6=2011,6,IF($I$6=2012,7,IF($I$6=2013,8,IF($I$6=2014,9,IF($I$6=2015,10,"-")))))),FALSE))</f>
        <v>#REF!</v>
      </c>
      <c r="F13" s="55">
        <f t="shared" si="2"/>
        <v>80</v>
      </c>
      <c r="G13" s="60" t="e">
        <f t="shared" si="3"/>
        <v>#REF!</v>
      </c>
      <c r="H13" s="60" t="e">
        <f t="shared" si="4"/>
        <v>#REF!</v>
      </c>
      <c r="I13" s="63"/>
      <c r="J13" s="54"/>
    </row>
    <row r="14" spans="1:13" ht="20.100000000000001" customHeight="1">
      <c r="A14" s="287" t="s">
        <v>65</v>
      </c>
      <c r="B14" s="56" t="s">
        <v>624</v>
      </c>
      <c r="C14" s="1">
        <f>SUM(C15)</f>
        <v>94.421999999999997</v>
      </c>
      <c r="D14" s="1" t="e">
        <f>SUM(D15)</f>
        <v>#REF!</v>
      </c>
      <c r="E14" s="56"/>
      <c r="F14" s="56"/>
      <c r="G14" s="1" t="e">
        <f>SUM(G15)</f>
        <v>#REF!</v>
      </c>
      <c r="H14" s="1" t="e">
        <f>SUM(H15)</f>
        <v>#REF!</v>
      </c>
      <c r="I14" s="56">
        <v>2015</v>
      </c>
    </row>
    <row r="15" spans="1:13" ht="20.100000000000001" customHeight="1">
      <c r="A15" s="287"/>
      <c r="B15" s="2" t="s">
        <v>8</v>
      </c>
      <c r="C15" s="60">
        <f>('2.사회적인구-산업단지'!E23/1000)</f>
        <v>94.421999999999997</v>
      </c>
      <c r="D15" s="60" t="e">
        <f>ROUND(C15*VLOOKUP(B15,#REF!,(IF($I$14=2011,6,IF($I$14=2012,7,IF($I$14=2013,8,IF($I$14=2014,9,IF($I$14=2015,10,"-")))))),FALSE),0)</f>
        <v>#REF!</v>
      </c>
      <c r="E15" s="61" t="e">
        <f>IF($K$2=$L$2,VLOOKUP(B15,#REF!,(IF($I$14=2011,6,IF($I$14=2012,7,IF($I$14=2013,8,IF($I$14=2014,9,IF($I$14=2015,10,"-")))))),FALSE),VLOOKUP(B15,#REF!,(IF($I$14=2011,6,IF($I$14=2012,7,IF($I$14=2013,8,IF($I$14=2014,9,IF($I$14=2015,10,"-")))))),FALSE))</f>
        <v>#REF!</v>
      </c>
      <c r="F15" s="55">
        <f>$L$7</f>
        <v>80</v>
      </c>
      <c r="G15" s="60" t="e">
        <f>ROUND(E15*C15,0)</f>
        <v>#REF!</v>
      </c>
      <c r="H15" s="60" t="e">
        <f>ROUND(F15*D15/1000,0)</f>
        <v>#REF!</v>
      </c>
      <c r="I15" s="55"/>
    </row>
    <row r="16" spans="1:13" ht="21" customHeight="1">
      <c r="A16" s="65" t="s">
        <v>652</v>
      </c>
    </row>
    <row r="17" ht="21" customHeight="1"/>
    <row r="18" ht="21" customHeight="1"/>
    <row r="19" ht="21" customHeight="1"/>
    <row r="20" ht="21" customHeight="1"/>
    <row r="21" ht="21" customHeight="1"/>
  </sheetData>
  <mergeCells count="12">
    <mergeCell ref="L1:M1"/>
    <mergeCell ref="K4:L4"/>
    <mergeCell ref="A14:A15"/>
    <mergeCell ref="A4:A5"/>
    <mergeCell ref="A6:A13"/>
    <mergeCell ref="I2:I3"/>
    <mergeCell ref="A2:A3"/>
    <mergeCell ref="B2:B3"/>
    <mergeCell ref="C2:C3"/>
    <mergeCell ref="D2:D3"/>
    <mergeCell ref="E2:F2"/>
    <mergeCell ref="G2:H2"/>
  </mergeCells>
  <phoneticPr fontId="7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0"/>
  <sheetViews>
    <sheetView workbookViewId="0"/>
  </sheetViews>
  <sheetFormatPr defaultRowHeight="12"/>
  <cols>
    <col min="1" max="1" width="19.5" style="4" customWidth="1"/>
    <col min="2" max="2" width="31.875" style="4" bestFit="1" customWidth="1"/>
    <col min="3" max="3" width="11.5" style="4" customWidth="1"/>
    <col min="4" max="4" width="8.5" style="4" customWidth="1"/>
    <col min="5" max="16384" width="9" style="4"/>
  </cols>
  <sheetData>
    <row r="1" spans="1:4" ht="20.100000000000001" customHeight="1">
      <c r="A1" s="6" t="s">
        <v>108</v>
      </c>
    </row>
    <row r="2" spans="1:4" ht="20.100000000000001" customHeight="1" thickBot="1">
      <c r="A2" s="6"/>
      <c r="D2" s="7" t="s">
        <v>73</v>
      </c>
    </row>
    <row r="3" spans="1:4" ht="21" customHeight="1">
      <c r="A3" s="8" t="s">
        <v>41</v>
      </c>
      <c r="B3" s="9" t="s">
        <v>42</v>
      </c>
      <c r="C3" s="9" t="s">
        <v>43</v>
      </c>
      <c r="D3" s="10" t="s">
        <v>44</v>
      </c>
    </row>
    <row r="4" spans="1:4" ht="21" customHeight="1">
      <c r="A4" s="11" t="s">
        <v>71</v>
      </c>
      <c r="B4" s="5" t="s">
        <v>72</v>
      </c>
      <c r="C4" s="5"/>
      <c r="D4" s="12">
        <v>12</v>
      </c>
    </row>
    <row r="5" spans="1:4" ht="21" customHeight="1">
      <c r="A5" s="11" t="s">
        <v>74</v>
      </c>
      <c r="B5" s="5" t="s">
        <v>75</v>
      </c>
      <c r="C5" s="5"/>
      <c r="D5" s="12">
        <v>18</v>
      </c>
    </row>
    <row r="6" spans="1:4" ht="21" customHeight="1">
      <c r="A6" s="11" t="s">
        <v>76</v>
      </c>
      <c r="B6" s="5" t="s">
        <v>77</v>
      </c>
      <c r="C6" s="5"/>
      <c r="D6" s="12">
        <v>28</v>
      </c>
    </row>
    <row r="7" spans="1:4" ht="21" customHeight="1">
      <c r="A7" s="11" t="s">
        <v>78</v>
      </c>
      <c r="B7" s="5" t="s">
        <v>79</v>
      </c>
      <c r="C7" s="5"/>
      <c r="D7" s="12">
        <v>25</v>
      </c>
    </row>
    <row r="8" spans="1:4" ht="21" customHeight="1">
      <c r="A8" s="11" t="s">
        <v>80</v>
      </c>
      <c r="B8" s="5" t="s">
        <v>81</v>
      </c>
      <c r="C8" s="5"/>
      <c r="D8" s="12">
        <v>19</v>
      </c>
    </row>
    <row r="9" spans="1:4" ht="21" customHeight="1">
      <c r="A9" s="11" t="s">
        <v>82</v>
      </c>
      <c r="B9" s="5" t="s">
        <v>83</v>
      </c>
      <c r="C9" s="5"/>
      <c r="D9" s="12">
        <v>17</v>
      </c>
    </row>
    <row r="10" spans="1:4" ht="21" customHeight="1">
      <c r="A10" s="11" t="s">
        <v>84</v>
      </c>
      <c r="B10" s="5" t="s">
        <v>85</v>
      </c>
      <c r="C10" s="5"/>
      <c r="D10" s="12">
        <v>27</v>
      </c>
    </row>
    <row r="11" spans="1:4" ht="21" customHeight="1">
      <c r="A11" s="11" t="s">
        <v>86</v>
      </c>
      <c r="B11" s="5" t="s">
        <v>87</v>
      </c>
      <c r="C11" s="5"/>
      <c r="D11" s="12">
        <v>14</v>
      </c>
    </row>
    <row r="12" spans="1:4" ht="21" customHeight="1">
      <c r="A12" s="11" t="s">
        <v>35</v>
      </c>
      <c r="B12" s="5" t="s">
        <v>88</v>
      </c>
      <c r="C12" s="5"/>
      <c r="D12" s="12">
        <v>14</v>
      </c>
    </row>
    <row r="13" spans="1:4" ht="21" customHeight="1">
      <c r="A13" s="11" t="s">
        <v>89</v>
      </c>
      <c r="B13" s="5" t="s">
        <v>90</v>
      </c>
      <c r="C13" s="5"/>
      <c r="D13" s="12">
        <v>18</v>
      </c>
    </row>
    <row r="14" spans="1:4" ht="21" customHeight="1">
      <c r="A14" s="11" t="s">
        <v>91</v>
      </c>
      <c r="B14" s="5" t="s">
        <v>92</v>
      </c>
      <c r="C14" s="5"/>
      <c r="D14" s="12">
        <v>14</v>
      </c>
    </row>
    <row r="15" spans="1:4" ht="21" customHeight="1">
      <c r="A15" s="11" t="s">
        <v>93</v>
      </c>
      <c r="B15" s="5" t="s">
        <v>94</v>
      </c>
      <c r="C15" s="5"/>
      <c r="D15" s="12">
        <v>20</v>
      </c>
    </row>
    <row r="16" spans="1:4" ht="21" customHeight="1">
      <c r="A16" s="11" t="s">
        <v>95</v>
      </c>
      <c r="B16" s="5" t="s">
        <v>96</v>
      </c>
      <c r="C16" s="5"/>
      <c r="D16" s="12">
        <v>23</v>
      </c>
    </row>
    <row r="17" spans="1:4" ht="21" customHeight="1">
      <c r="A17" s="11" t="s">
        <v>97</v>
      </c>
      <c r="B17" s="5" t="s">
        <v>98</v>
      </c>
      <c r="C17" s="5"/>
      <c r="D17" s="12">
        <v>28</v>
      </c>
    </row>
    <row r="18" spans="1:4" ht="21" customHeight="1">
      <c r="A18" s="11" t="s">
        <v>99</v>
      </c>
      <c r="B18" s="5" t="s">
        <v>100</v>
      </c>
      <c r="C18" s="5"/>
      <c r="D18" s="12">
        <v>19</v>
      </c>
    </row>
    <row r="19" spans="1:4" ht="21" customHeight="1">
      <c r="A19" s="11" t="s">
        <v>101</v>
      </c>
      <c r="B19" s="5" t="s">
        <v>102</v>
      </c>
      <c r="C19" s="5"/>
      <c r="D19" s="12">
        <v>18</v>
      </c>
    </row>
    <row r="20" spans="1:4" ht="21" customHeight="1">
      <c r="A20" s="11" t="s">
        <v>103</v>
      </c>
      <c r="B20" s="5" t="s">
        <v>104</v>
      </c>
      <c r="C20" s="5"/>
      <c r="D20" s="12">
        <v>27</v>
      </c>
    </row>
    <row r="21" spans="1:4" ht="21" customHeight="1">
      <c r="A21" s="11" t="s">
        <v>105</v>
      </c>
      <c r="B21" s="5" t="s">
        <v>106</v>
      </c>
      <c r="C21" s="5"/>
      <c r="D21" s="12">
        <v>49</v>
      </c>
    </row>
    <row r="22" spans="1:4" ht="21" customHeight="1">
      <c r="A22" s="11" t="s">
        <v>34</v>
      </c>
      <c r="B22" s="5" t="s">
        <v>107</v>
      </c>
      <c r="C22" s="5"/>
      <c r="D22" s="12">
        <v>33</v>
      </c>
    </row>
    <row r="23" spans="1:4" ht="21" customHeight="1" thickBot="1">
      <c r="A23" s="291" t="s">
        <v>40</v>
      </c>
      <c r="B23" s="292"/>
      <c r="C23" s="292"/>
      <c r="D23" s="13">
        <f>SUM(D4:D22)</f>
        <v>423</v>
      </c>
    </row>
    <row r="24" spans="1:4" ht="15" customHeight="1"/>
    <row r="25" spans="1:4" ht="15" customHeight="1"/>
    <row r="26" spans="1:4" ht="15" customHeight="1"/>
    <row r="27" spans="1:4" ht="15" customHeight="1"/>
    <row r="28" spans="1:4" ht="15" customHeight="1"/>
    <row r="29" spans="1:4" ht="15" customHeight="1"/>
    <row r="30" spans="1:4" ht="15" customHeight="1"/>
    <row r="31" spans="1:4" ht="15" customHeight="1"/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1">
    <mergeCell ref="A23:C23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S104"/>
  <sheetViews>
    <sheetView view="pageBreakPreview" topLeftCell="A46" zoomScale="85" zoomScaleNormal="70" zoomScaleSheetLayoutView="85" workbookViewId="0">
      <selection activeCell="F72" sqref="F72"/>
    </sheetView>
  </sheetViews>
  <sheetFormatPr defaultColWidth="9.375" defaultRowHeight="21.95" customHeight="1"/>
  <cols>
    <col min="1" max="1" width="35.625" style="93" customWidth="1"/>
    <col min="2" max="2" width="5.625" style="93" customWidth="1"/>
    <col min="3" max="12" width="9.125" style="93" customWidth="1"/>
    <col min="13" max="13" width="9.625" style="93" customWidth="1"/>
    <col min="14" max="16384" width="9.375" style="93"/>
  </cols>
  <sheetData>
    <row r="1" spans="1:15" ht="24.95" customHeight="1">
      <c r="A1" s="137" t="s">
        <v>11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4.95" customHeight="1">
      <c r="A2" s="132" t="s">
        <v>12</v>
      </c>
      <c r="B2" s="138" t="s">
        <v>849</v>
      </c>
      <c r="C2" s="132">
        <v>2004</v>
      </c>
      <c r="D2" s="132">
        <v>2009</v>
      </c>
      <c r="E2" s="132">
        <v>2015</v>
      </c>
      <c r="F2" s="92">
        <v>2010</v>
      </c>
      <c r="G2" s="92">
        <v>2011</v>
      </c>
      <c r="H2" s="92">
        <v>2012</v>
      </c>
      <c r="I2" s="92">
        <v>2013</v>
      </c>
      <c r="J2" s="92">
        <v>2014</v>
      </c>
      <c r="K2" s="92">
        <v>2015</v>
      </c>
      <c r="L2" s="132" t="s">
        <v>0</v>
      </c>
      <c r="M2" s="133"/>
      <c r="N2" s="133"/>
      <c r="O2" s="133"/>
    </row>
    <row r="3" spans="1:15" ht="18.95" customHeight="1">
      <c r="A3" s="134" t="s">
        <v>629</v>
      </c>
      <c r="B3" s="135" t="s">
        <v>14</v>
      </c>
      <c r="C3" s="135">
        <v>4.34</v>
      </c>
      <c r="D3" s="135">
        <v>4.37</v>
      </c>
      <c r="E3" s="135">
        <v>4.1100000000000003</v>
      </c>
      <c r="F3" s="136">
        <f t="shared" ref="F3:K3" si="0">ROUND($D3+(($E3-$D3)/($E$2-$D$2))*(F$2-$D$2),2)</f>
        <v>4.33</v>
      </c>
      <c r="G3" s="136">
        <f t="shared" si="0"/>
        <v>4.28</v>
      </c>
      <c r="H3" s="136">
        <f t="shared" si="0"/>
        <v>4.24</v>
      </c>
      <c r="I3" s="136">
        <f t="shared" si="0"/>
        <v>4.2</v>
      </c>
      <c r="J3" s="136">
        <f t="shared" si="0"/>
        <v>4.1500000000000004</v>
      </c>
      <c r="K3" s="136">
        <f t="shared" si="0"/>
        <v>4.1100000000000003</v>
      </c>
      <c r="L3" s="132"/>
      <c r="M3" s="133"/>
      <c r="N3" s="133"/>
      <c r="O3" s="133"/>
    </row>
    <row r="4" spans="1:15" ht="18.95" customHeight="1">
      <c r="A4" s="134" t="s">
        <v>846</v>
      </c>
      <c r="B4" s="135"/>
      <c r="C4" s="135"/>
      <c r="D4" s="135"/>
      <c r="E4" s="135"/>
      <c r="F4" s="136"/>
      <c r="G4" s="136"/>
      <c r="H4" s="136"/>
      <c r="I4" s="136"/>
      <c r="J4" s="136"/>
      <c r="K4" s="136"/>
      <c r="L4" s="132"/>
      <c r="M4" s="133"/>
      <c r="N4" s="133"/>
      <c r="O4" s="133"/>
    </row>
    <row r="5" spans="1:15" ht="18.95" customHeight="1">
      <c r="A5" s="134" t="s">
        <v>630</v>
      </c>
      <c r="B5" s="135" t="s">
        <v>15</v>
      </c>
      <c r="C5" s="135">
        <v>1.17</v>
      </c>
      <c r="D5" s="135">
        <v>1.1399999999999999</v>
      </c>
      <c r="E5" s="135">
        <v>0.8</v>
      </c>
      <c r="F5" s="136">
        <f t="shared" ref="F5:K13" si="1">ROUND($D5+(($E5-$D5)/($E$2-$D$2))*(F$2-$D$2),2)</f>
        <v>1.08</v>
      </c>
      <c r="G5" s="136">
        <f t="shared" si="1"/>
        <v>1.03</v>
      </c>
      <c r="H5" s="136">
        <f t="shared" si="1"/>
        <v>0.97</v>
      </c>
      <c r="I5" s="136">
        <f t="shared" si="1"/>
        <v>0.91</v>
      </c>
      <c r="J5" s="136">
        <f t="shared" si="1"/>
        <v>0.86</v>
      </c>
      <c r="K5" s="136">
        <f t="shared" si="1"/>
        <v>0.8</v>
      </c>
      <c r="L5" s="132"/>
      <c r="M5" s="133"/>
      <c r="N5" s="133"/>
      <c r="O5" s="133"/>
    </row>
    <row r="6" spans="1:15" ht="18.95" customHeight="1">
      <c r="A6" s="134" t="s">
        <v>631</v>
      </c>
      <c r="B6" s="135" t="s">
        <v>16</v>
      </c>
      <c r="C6" s="135">
        <v>5.65</v>
      </c>
      <c r="D6" s="135">
        <v>5.12</v>
      </c>
      <c r="E6" s="135">
        <v>4.46</v>
      </c>
      <c r="F6" s="136">
        <f t="shared" si="1"/>
        <v>5.01</v>
      </c>
      <c r="G6" s="136">
        <f t="shared" si="1"/>
        <v>4.9000000000000004</v>
      </c>
      <c r="H6" s="136">
        <f t="shared" si="1"/>
        <v>4.79</v>
      </c>
      <c r="I6" s="136">
        <f t="shared" si="1"/>
        <v>4.68</v>
      </c>
      <c r="J6" s="136">
        <f t="shared" si="1"/>
        <v>4.57</v>
      </c>
      <c r="K6" s="136">
        <f t="shared" si="1"/>
        <v>4.46</v>
      </c>
      <c r="L6" s="132"/>
      <c r="M6" s="133"/>
      <c r="N6" s="133"/>
      <c r="O6" s="133"/>
    </row>
    <row r="7" spans="1:15" ht="18.95" customHeight="1">
      <c r="A7" s="134" t="s">
        <v>632</v>
      </c>
      <c r="B7" s="135" t="s">
        <v>17</v>
      </c>
      <c r="C7" s="135">
        <v>51.39</v>
      </c>
      <c r="D7" s="135">
        <v>46.09</v>
      </c>
      <c r="E7" s="135">
        <v>42.01</v>
      </c>
      <c r="F7" s="136">
        <f t="shared" si="1"/>
        <v>45.41</v>
      </c>
      <c r="G7" s="136">
        <f t="shared" si="1"/>
        <v>44.73</v>
      </c>
      <c r="H7" s="136">
        <f t="shared" si="1"/>
        <v>44.05</v>
      </c>
      <c r="I7" s="136">
        <f t="shared" si="1"/>
        <v>43.37</v>
      </c>
      <c r="J7" s="136">
        <f t="shared" si="1"/>
        <v>42.69</v>
      </c>
      <c r="K7" s="136">
        <f t="shared" si="1"/>
        <v>42.01</v>
      </c>
      <c r="L7" s="70"/>
    </row>
    <row r="8" spans="1:15" ht="18.95" customHeight="1">
      <c r="A8" s="134" t="s">
        <v>633</v>
      </c>
      <c r="B8" s="135" t="s">
        <v>18</v>
      </c>
      <c r="C8" s="135">
        <v>14.82</v>
      </c>
      <c r="D8" s="135">
        <v>12.3</v>
      </c>
      <c r="E8" s="135">
        <v>9.6300000000000008</v>
      </c>
      <c r="F8" s="136">
        <f t="shared" si="1"/>
        <v>11.86</v>
      </c>
      <c r="G8" s="136">
        <f t="shared" si="1"/>
        <v>11.41</v>
      </c>
      <c r="H8" s="136">
        <f t="shared" si="1"/>
        <v>10.97</v>
      </c>
      <c r="I8" s="136">
        <f t="shared" si="1"/>
        <v>10.52</v>
      </c>
      <c r="J8" s="136">
        <f t="shared" si="1"/>
        <v>10.08</v>
      </c>
      <c r="K8" s="136">
        <f t="shared" si="1"/>
        <v>9.6300000000000008</v>
      </c>
      <c r="L8" s="70"/>
    </row>
    <row r="9" spans="1:15" ht="18.95" customHeight="1">
      <c r="A9" s="134" t="s">
        <v>634</v>
      </c>
      <c r="B9" s="135" t="s">
        <v>19</v>
      </c>
      <c r="C9" s="135">
        <v>3.14</v>
      </c>
      <c r="D9" s="135">
        <v>3.25</v>
      </c>
      <c r="E9" s="135">
        <v>3.57</v>
      </c>
      <c r="F9" s="136">
        <f t="shared" si="1"/>
        <v>3.3</v>
      </c>
      <c r="G9" s="136">
        <f t="shared" si="1"/>
        <v>3.36</v>
      </c>
      <c r="H9" s="136">
        <f t="shared" si="1"/>
        <v>3.41</v>
      </c>
      <c r="I9" s="136">
        <f t="shared" si="1"/>
        <v>3.46</v>
      </c>
      <c r="J9" s="136">
        <f t="shared" si="1"/>
        <v>3.52</v>
      </c>
      <c r="K9" s="136">
        <f t="shared" si="1"/>
        <v>3.57</v>
      </c>
      <c r="L9" s="70"/>
    </row>
    <row r="10" spans="1:15" ht="18.95" customHeight="1">
      <c r="A10" s="134" t="s">
        <v>635</v>
      </c>
      <c r="B10" s="135" t="s">
        <v>20</v>
      </c>
      <c r="C10" s="135">
        <v>3.57</v>
      </c>
      <c r="D10" s="135">
        <v>3.57</v>
      </c>
      <c r="E10" s="135">
        <v>3.04</v>
      </c>
      <c r="F10" s="136">
        <f t="shared" si="1"/>
        <v>3.48</v>
      </c>
      <c r="G10" s="136">
        <f t="shared" si="1"/>
        <v>3.39</v>
      </c>
      <c r="H10" s="136">
        <f t="shared" si="1"/>
        <v>3.31</v>
      </c>
      <c r="I10" s="136">
        <f t="shared" si="1"/>
        <v>3.22</v>
      </c>
      <c r="J10" s="136">
        <f t="shared" si="1"/>
        <v>3.13</v>
      </c>
      <c r="K10" s="136">
        <f t="shared" si="1"/>
        <v>3.04</v>
      </c>
      <c r="L10" s="70"/>
    </row>
    <row r="11" spans="1:15" ht="18.95" customHeight="1">
      <c r="A11" s="134" t="s">
        <v>636</v>
      </c>
      <c r="B11" s="135" t="s">
        <v>21</v>
      </c>
      <c r="C11" s="135">
        <v>25.81</v>
      </c>
      <c r="D11" s="135">
        <v>30.39</v>
      </c>
      <c r="E11" s="135">
        <v>30.17</v>
      </c>
      <c r="F11" s="136">
        <f t="shared" si="1"/>
        <v>30.35</v>
      </c>
      <c r="G11" s="136">
        <f t="shared" si="1"/>
        <v>30.32</v>
      </c>
      <c r="H11" s="136">
        <f t="shared" si="1"/>
        <v>30.28</v>
      </c>
      <c r="I11" s="136">
        <f t="shared" si="1"/>
        <v>30.24</v>
      </c>
      <c r="J11" s="136">
        <f t="shared" si="1"/>
        <v>30.21</v>
      </c>
      <c r="K11" s="136">
        <f t="shared" si="1"/>
        <v>30.17</v>
      </c>
      <c r="L11" s="70"/>
    </row>
    <row r="12" spans="1:15" ht="18.95" customHeight="1">
      <c r="A12" s="134" t="s">
        <v>637</v>
      </c>
      <c r="B12" s="135" t="s">
        <v>22</v>
      </c>
      <c r="C12" s="135">
        <v>0.46</v>
      </c>
      <c r="D12" s="135">
        <v>0.48</v>
      </c>
      <c r="E12" s="135">
        <v>0.44</v>
      </c>
      <c r="F12" s="136">
        <f t="shared" si="1"/>
        <v>0.47</v>
      </c>
      <c r="G12" s="136">
        <f t="shared" si="1"/>
        <v>0.47</v>
      </c>
      <c r="H12" s="136">
        <f t="shared" si="1"/>
        <v>0.46</v>
      </c>
      <c r="I12" s="136">
        <f t="shared" si="1"/>
        <v>0.45</v>
      </c>
      <c r="J12" s="136">
        <f t="shared" si="1"/>
        <v>0.45</v>
      </c>
      <c r="K12" s="136">
        <f t="shared" si="1"/>
        <v>0.44</v>
      </c>
      <c r="L12" s="70"/>
    </row>
    <row r="13" spans="1:15" ht="18.95" customHeight="1">
      <c r="A13" s="134" t="s">
        <v>638</v>
      </c>
      <c r="B13" s="135" t="s">
        <v>23</v>
      </c>
      <c r="C13" s="135">
        <v>1.99</v>
      </c>
      <c r="D13" s="135">
        <v>1.87</v>
      </c>
      <c r="E13" s="135">
        <v>1.77</v>
      </c>
      <c r="F13" s="136">
        <f t="shared" si="1"/>
        <v>1.85</v>
      </c>
      <c r="G13" s="136">
        <f t="shared" si="1"/>
        <v>1.84</v>
      </c>
      <c r="H13" s="136">
        <f t="shared" si="1"/>
        <v>1.82</v>
      </c>
      <c r="I13" s="136">
        <f t="shared" si="1"/>
        <v>1.8</v>
      </c>
      <c r="J13" s="136">
        <f t="shared" si="1"/>
        <v>1.79</v>
      </c>
      <c r="K13" s="136">
        <f t="shared" si="1"/>
        <v>1.77</v>
      </c>
      <c r="L13" s="70"/>
    </row>
    <row r="14" spans="1:15" ht="18.95" customHeight="1">
      <c r="A14" s="134" t="s">
        <v>847</v>
      </c>
      <c r="B14" s="135"/>
      <c r="C14" s="135"/>
      <c r="D14" s="135"/>
      <c r="E14" s="135"/>
      <c r="F14" s="136"/>
      <c r="G14" s="136"/>
      <c r="H14" s="136"/>
      <c r="I14" s="136"/>
      <c r="J14" s="136"/>
      <c r="K14" s="136"/>
      <c r="L14" s="70"/>
    </row>
    <row r="15" spans="1:15" ht="18.95" customHeight="1">
      <c r="A15" s="134" t="s">
        <v>639</v>
      </c>
      <c r="B15" s="135" t="s">
        <v>24</v>
      </c>
      <c r="C15" s="135">
        <v>6.3</v>
      </c>
      <c r="D15" s="135">
        <v>5.65</v>
      </c>
      <c r="E15" s="135">
        <v>4.88</v>
      </c>
      <c r="F15" s="136">
        <f t="shared" ref="F15:K26" si="2">ROUND($D15+(($E15-$D15)/($E$2-$D$2))*(F$2-$D$2),2)</f>
        <v>5.52</v>
      </c>
      <c r="G15" s="136">
        <f t="shared" si="2"/>
        <v>5.39</v>
      </c>
      <c r="H15" s="136">
        <f t="shared" si="2"/>
        <v>5.27</v>
      </c>
      <c r="I15" s="136">
        <f t="shared" si="2"/>
        <v>5.14</v>
      </c>
      <c r="J15" s="136">
        <f t="shared" si="2"/>
        <v>5.01</v>
      </c>
      <c r="K15" s="136">
        <f t="shared" si="2"/>
        <v>4.88</v>
      </c>
      <c r="L15" s="70"/>
    </row>
    <row r="16" spans="1:15" ht="18.95" customHeight="1">
      <c r="A16" s="134" t="s">
        <v>640</v>
      </c>
      <c r="B16" s="135" t="s">
        <v>13</v>
      </c>
      <c r="C16" s="135">
        <v>1.57</v>
      </c>
      <c r="D16" s="135">
        <v>1.47</v>
      </c>
      <c r="E16" s="135">
        <v>1.24</v>
      </c>
      <c r="F16" s="136">
        <f t="shared" si="2"/>
        <v>1.43</v>
      </c>
      <c r="G16" s="136">
        <f t="shared" si="2"/>
        <v>1.39</v>
      </c>
      <c r="H16" s="136">
        <f t="shared" si="2"/>
        <v>1.36</v>
      </c>
      <c r="I16" s="136">
        <f t="shared" si="2"/>
        <v>1.32</v>
      </c>
      <c r="J16" s="136">
        <f t="shared" si="2"/>
        <v>1.28</v>
      </c>
      <c r="K16" s="136">
        <f t="shared" si="2"/>
        <v>1.24</v>
      </c>
      <c r="L16" s="70"/>
    </row>
    <row r="17" spans="1:253" ht="18.95" customHeight="1">
      <c r="A17" s="134" t="s">
        <v>641</v>
      </c>
      <c r="B17" s="135" t="s">
        <v>25</v>
      </c>
      <c r="C17" s="135">
        <v>2.11</v>
      </c>
      <c r="D17" s="135">
        <v>1.99</v>
      </c>
      <c r="E17" s="135">
        <v>1.65</v>
      </c>
      <c r="F17" s="136">
        <f t="shared" si="2"/>
        <v>1.93</v>
      </c>
      <c r="G17" s="136">
        <f t="shared" si="2"/>
        <v>1.88</v>
      </c>
      <c r="H17" s="136">
        <f t="shared" si="2"/>
        <v>1.82</v>
      </c>
      <c r="I17" s="136">
        <f t="shared" si="2"/>
        <v>1.76</v>
      </c>
      <c r="J17" s="136">
        <f t="shared" si="2"/>
        <v>1.71</v>
      </c>
      <c r="K17" s="136">
        <f t="shared" si="2"/>
        <v>1.65</v>
      </c>
      <c r="L17" s="70"/>
    </row>
    <row r="18" spans="1:253" ht="18.95" customHeight="1">
      <c r="A18" s="134" t="s">
        <v>642</v>
      </c>
      <c r="B18" s="135" t="s">
        <v>26</v>
      </c>
      <c r="C18" s="135">
        <v>6.57</v>
      </c>
      <c r="D18" s="135">
        <v>6.12</v>
      </c>
      <c r="E18" s="135">
        <v>5.36</v>
      </c>
      <c r="F18" s="136">
        <f t="shared" si="2"/>
        <v>5.99</v>
      </c>
      <c r="G18" s="136">
        <f t="shared" si="2"/>
        <v>5.87</v>
      </c>
      <c r="H18" s="136">
        <f t="shared" si="2"/>
        <v>5.74</v>
      </c>
      <c r="I18" s="136">
        <f t="shared" si="2"/>
        <v>5.61</v>
      </c>
      <c r="J18" s="136">
        <f t="shared" si="2"/>
        <v>5.49</v>
      </c>
      <c r="K18" s="136">
        <f t="shared" si="2"/>
        <v>5.36</v>
      </c>
      <c r="L18" s="70"/>
    </row>
    <row r="19" spans="1:253" ht="18.95" customHeight="1">
      <c r="A19" s="134" t="s">
        <v>644</v>
      </c>
      <c r="B19" s="135" t="s">
        <v>850</v>
      </c>
      <c r="C19" s="3">
        <v>13.75</v>
      </c>
      <c r="D19" s="3">
        <v>12.96</v>
      </c>
      <c r="E19" s="3">
        <v>10.29</v>
      </c>
      <c r="F19" s="136">
        <f t="shared" si="2"/>
        <v>12.52</v>
      </c>
      <c r="G19" s="136">
        <f t="shared" si="2"/>
        <v>12.07</v>
      </c>
      <c r="H19" s="136">
        <f t="shared" si="2"/>
        <v>11.63</v>
      </c>
      <c r="I19" s="136">
        <f t="shared" si="2"/>
        <v>11.18</v>
      </c>
      <c r="J19" s="136">
        <f t="shared" si="2"/>
        <v>10.74</v>
      </c>
      <c r="K19" s="136">
        <f t="shared" si="2"/>
        <v>10.29</v>
      </c>
      <c r="L19" s="70"/>
    </row>
    <row r="20" spans="1:253" ht="18.95" customHeight="1">
      <c r="A20" s="134" t="s">
        <v>646</v>
      </c>
      <c r="B20" s="135" t="s">
        <v>29</v>
      </c>
      <c r="C20" s="135">
        <v>15.7</v>
      </c>
      <c r="D20" s="135">
        <v>14.76</v>
      </c>
      <c r="E20" s="135">
        <v>12.6</v>
      </c>
      <c r="F20" s="136">
        <f t="shared" si="2"/>
        <v>14.4</v>
      </c>
      <c r="G20" s="136">
        <f t="shared" si="2"/>
        <v>14.04</v>
      </c>
      <c r="H20" s="136">
        <f t="shared" si="2"/>
        <v>13.68</v>
      </c>
      <c r="I20" s="136">
        <f t="shared" si="2"/>
        <v>13.32</v>
      </c>
      <c r="J20" s="136">
        <f t="shared" si="2"/>
        <v>12.96</v>
      </c>
      <c r="K20" s="136">
        <f t="shared" si="2"/>
        <v>12.6</v>
      </c>
      <c r="L20" s="70"/>
    </row>
    <row r="21" spans="1:253" ht="18.95" customHeight="1">
      <c r="A21" s="134" t="s">
        <v>645</v>
      </c>
      <c r="B21" s="135" t="s">
        <v>28</v>
      </c>
      <c r="C21" s="135">
        <v>9.4</v>
      </c>
      <c r="D21" s="135">
        <v>8.9499999999999993</v>
      </c>
      <c r="E21" s="135">
        <v>7.15</v>
      </c>
      <c r="F21" s="136">
        <f t="shared" si="2"/>
        <v>8.65</v>
      </c>
      <c r="G21" s="136">
        <f t="shared" si="2"/>
        <v>8.35</v>
      </c>
      <c r="H21" s="136">
        <f t="shared" si="2"/>
        <v>8.0500000000000007</v>
      </c>
      <c r="I21" s="136">
        <f t="shared" si="2"/>
        <v>7.75</v>
      </c>
      <c r="J21" s="136">
        <f t="shared" si="2"/>
        <v>7.45</v>
      </c>
      <c r="K21" s="136">
        <f t="shared" si="2"/>
        <v>7.15</v>
      </c>
      <c r="L21" s="70"/>
    </row>
    <row r="22" spans="1:253" ht="18.95" customHeight="1">
      <c r="A22" s="134" t="s">
        <v>643</v>
      </c>
      <c r="B22" s="135" t="s">
        <v>27</v>
      </c>
      <c r="C22" s="135">
        <v>6.55</v>
      </c>
      <c r="D22" s="135">
        <v>6.75</v>
      </c>
      <c r="E22" s="135">
        <v>6.22</v>
      </c>
      <c r="F22" s="136">
        <f t="shared" si="2"/>
        <v>6.66</v>
      </c>
      <c r="G22" s="136">
        <f t="shared" si="2"/>
        <v>6.57</v>
      </c>
      <c r="H22" s="136">
        <f t="shared" si="2"/>
        <v>6.49</v>
      </c>
      <c r="I22" s="136">
        <f t="shared" si="2"/>
        <v>6.4</v>
      </c>
      <c r="J22" s="136">
        <f t="shared" si="2"/>
        <v>6.31</v>
      </c>
      <c r="K22" s="136">
        <f t="shared" si="2"/>
        <v>6.22</v>
      </c>
      <c r="L22" s="70"/>
    </row>
    <row r="23" spans="1:253" ht="18.95" customHeight="1">
      <c r="A23" s="134" t="s">
        <v>647</v>
      </c>
      <c r="B23" s="135" t="s">
        <v>30</v>
      </c>
      <c r="C23" s="135">
        <v>5.75</v>
      </c>
      <c r="D23" s="135">
        <v>5.66</v>
      </c>
      <c r="E23" s="135">
        <v>5.05</v>
      </c>
      <c r="F23" s="136">
        <f t="shared" si="2"/>
        <v>5.56</v>
      </c>
      <c r="G23" s="136">
        <f t="shared" si="2"/>
        <v>5.46</v>
      </c>
      <c r="H23" s="136">
        <f t="shared" si="2"/>
        <v>5.36</v>
      </c>
      <c r="I23" s="136">
        <f t="shared" si="2"/>
        <v>5.25</v>
      </c>
      <c r="J23" s="136">
        <f t="shared" si="2"/>
        <v>5.15</v>
      </c>
      <c r="K23" s="136">
        <f t="shared" si="2"/>
        <v>5.05</v>
      </c>
      <c r="L23" s="132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</row>
    <row r="24" spans="1:253" ht="18.95" customHeight="1">
      <c r="A24" s="134" t="s">
        <v>648</v>
      </c>
      <c r="B24" s="135" t="s">
        <v>31</v>
      </c>
      <c r="C24" s="135">
        <v>3.62</v>
      </c>
      <c r="D24" s="135">
        <v>3.66</v>
      </c>
      <c r="E24" s="135">
        <v>3.41</v>
      </c>
      <c r="F24" s="136">
        <f t="shared" si="2"/>
        <v>3.62</v>
      </c>
      <c r="G24" s="136">
        <f t="shared" si="2"/>
        <v>3.58</v>
      </c>
      <c r="H24" s="136">
        <f t="shared" si="2"/>
        <v>3.54</v>
      </c>
      <c r="I24" s="136">
        <f t="shared" si="2"/>
        <v>3.49</v>
      </c>
      <c r="J24" s="136">
        <f t="shared" si="2"/>
        <v>3.45</v>
      </c>
      <c r="K24" s="136">
        <f t="shared" si="2"/>
        <v>3.41</v>
      </c>
      <c r="L24" s="132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</row>
    <row r="25" spans="1:253" ht="18.95" customHeight="1">
      <c r="A25" s="134" t="s">
        <v>649</v>
      </c>
      <c r="B25" s="135" t="s">
        <v>32</v>
      </c>
      <c r="C25" s="135">
        <v>7.81</v>
      </c>
      <c r="D25" s="135">
        <v>7.24</v>
      </c>
      <c r="E25" s="135">
        <v>5.88</v>
      </c>
      <c r="F25" s="136">
        <f t="shared" si="2"/>
        <v>7.01</v>
      </c>
      <c r="G25" s="136">
        <f t="shared" si="2"/>
        <v>6.79</v>
      </c>
      <c r="H25" s="136">
        <f t="shared" si="2"/>
        <v>6.56</v>
      </c>
      <c r="I25" s="136">
        <f t="shared" si="2"/>
        <v>6.33</v>
      </c>
      <c r="J25" s="136">
        <f t="shared" si="2"/>
        <v>6.11</v>
      </c>
      <c r="K25" s="136">
        <f t="shared" si="2"/>
        <v>5.88</v>
      </c>
      <c r="L25" s="132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</row>
    <row r="26" spans="1:253" ht="18.95" customHeight="1">
      <c r="A26" s="134" t="s">
        <v>848</v>
      </c>
      <c r="B26" s="135" t="s">
        <v>33</v>
      </c>
      <c r="C26" s="135">
        <v>2.5299999999999998</v>
      </c>
      <c r="D26" s="135">
        <v>2.58</v>
      </c>
      <c r="E26" s="135">
        <v>2.36</v>
      </c>
      <c r="F26" s="136">
        <f t="shared" si="2"/>
        <v>2.54</v>
      </c>
      <c r="G26" s="136">
        <f t="shared" si="2"/>
        <v>2.5099999999999998</v>
      </c>
      <c r="H26" s="136">
        <f t="shared" si="2"/>
        <v>2.4700000000000002</v>
      </c>
      <c r="I26" s="136">
        <f t="shared" si="2"/>
        <v>2.4300000000000002</v>
      </c>
      <c r="J26" s="136">
        <f t="shared" si="2"/>
        <v>2.4</v>
      </c>
      <c r="K26" s="136">
        <f t="shared" si="2"/>
        <v>2.36</v>
      </c>
      <c r="L26" s="132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</row>
    <row r="27" spans="1:253" ht="24.95" customHeight="1">
      <c r="A27" s="137" t="s">
        <v>851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</row>
    <row r="28" spans="1:253" ht="24.95" customHeight="1">
      <c r="A28" s="132" t="s">
        <v>12</v>
      </c>
      <c r="B28" s="138" t="s">
        <v>849</v>
      </c>
      <c r="C28" s="132">
        <v>2004</v>
      </c>
      <c r="D28" s="132">
        <v>2009</v>
      </c>
      <c r="E28" s="132">
        <v>2015</v>
      </c>
      <c r="F28" s="92">
        <v>2010</v>
      </c>
      <c r="G28" s="92">
        <v>2011</v>
      </c>
      <c r="H28" s="92">
        <v>2012</v>
      </c>
      <c r="I28" s="92">
        <v>2013</v>
      </c>
      <c r="J28" s="92">
        <v>2014</v>
      </c>
      <c r="K28" s="92">
        <v>2015</v>
      </c>
      <c r="L28" s="132" t="s">
        <v>0</v>
      </c>
      <c r="M28" s="133"/>
      <c r="N28" s="133"/>
      <c r="O28" s="133"/>
    </row>
    <row r="29" spans="1:253" ht="18.95" customHeight="1">
      <c r="A29" s="134" t="s">
        <v>629</v>
      </c>
      <c r="B29" s="135" t="s">
        <v>14</v>
      </c>
      <c r="C29" s="135"/>
      <c r="D29" s="62">
        <v>19.3</v>
      </c>
      <c r="E29" s="62">
        <v>20.65</v>
      </c>
      <c r="F29" s="136">
        <f t="shared" ref="F29:K29" si="3">ROUND($D29+(($E29-$D29)/($E$2-$D$2))*(F$2-$D$2),2)</f>
        <v>19.53</v>
      </c>
      <c r="G29" s="136">
        <f t="shared" si="3"/>
        <v>19.75</v>
      </c>
      <c r="H29" s="136">
        <f t="shared" si="3"/>
        <v>19.98</v>
      </c>
      <c r="I29" s="136">
        <f t="shared" si="3"/>
        <v>20.2</v>
      </c>
      <c r="J29" s="136">
        <f t="shared" si="3"/>
        <v>20.43</v>
      </c>
      <c r="K29" s="136">
        <f t="shared" si="3"/>
        <v>20.65</v>
      </c>
      <c r="L29" s="132"/>
    </row>
    <row r="30" spans="1:253" ht="18.95" customHeight="1">
      <c r="A30" s="134" t="s">
        <v>846</v>
      </c>
      <c r="B30" s="135"/>
      <c r="C30" s="135"/>
      <c r="D30" s="135"/>
      <c r="E30" s="135"/>
      <c r="F30" s="136"/>
      <c r="G30" s="136"/>
      <c r="H30" s="136"/>
      <c r="I30" s="136"/>
      <c r="J30" s="136"/>
      <c r="K30" s="136"/>
      <c r="L30" s="132"/>
    </row>
    <row r="31" spans="1:253" ht="18.95" customHeight="1">
      <c r="A31" s="134" t="s">
        <v>630</v>
      </c>
      <c r="B31" s="135" t="s">
        <v>15</v>
      </c>
      <c r="C31" s="135"/>
      <c r="D31" s="62">
        <v>3.28</v>
      </c>
      <c r="E31" s="62">
        <v>2.7</v>
      </c>
      <c r="F31" s="136">
        <f t="shared" ref="F31:K39" si="4">ROUND($D31+(($E31-$D31)/($E$2-$D$2))*(F$2-$D$2),2)</f>
        <v>3.18</v>
      </c>
      <c r="G31" s="136">
        <f t="shared" si="4"/>
        <v>3.09</v>
      </c>
      <c r="H31" s="136">
        <f t="shared" si="4"/>
        <v>2.99</v>
      </c>
      <c r="I31" s="136">
        <f t="shared" si="4"/>
        <v>2.89</v>
      </c>
      <c r="J31" s="136">
        <f t="shared" si="4"/>
        <v>2.8</v>
      </c>
      <c r="K31" s="136">
        <f t="shared" si="4"/>
        <v>2.7</v>
      </c>
      <c r="L31" s="132"/>
    </row>
    <row r="32" spans="1:253" ht="18.95" customHeight="1">
      <c r="A32" s="134" t="s">
        <v>631</v>
      </c>
      <c r="B32" s="135" t="s">
        <v>16</v>
      </c>
      <c r="C32" s="135"/>
      <c r="D32" s="62">
        <v>24.85</v>
      </c>
      <c r="E32" s="62">
        <v>21.67</v>
      </c>
      <c r="F32" s="136">
        <f t="shared" si="4"/>
        <v>24.32</v>
      </c>
      <c r="G32" s="136">
        <f t="shared" si="4"/>
        <v>23.79</v>
      </c>
      <c r="H32" s="136">
        <f t="shared" si="4"/>
        <v>23.26</v>
      </c>
      <c r="I32" s="136">
        <f t="shared" si="4"/>
        <v>22.73</v>
      </c>
      <c r="J32" s="136">
        <f t="shared" si="4"/>
        <v>22.2</v>
      </c>
      <c r="K32" s="136">
        <f t="shared" si="4"/>
        <v>21.67</v>
      </c>
      <c r="L32" s="132"/>
    </row>
    <row r="33" spans="1:12" ht="18.95" customHeight="1">
      <c r="A33" s="134" t="s">
        <v>632</v>
      </c>
      <c r="B33" s="135" t="s">
        <v>17</v>
      </c>
      <c r="C33" s="135"/>
      <c r="D33" s="62">
        <v>38.18</v>
      </c>
      <c r="E33" s="62">
        <v>33.15</v>
      </c>
      <c r="F33" s="136">
        <f t="shared" si="4"/>
        <v>37.340000000000003</v>
      </c>
      <c r="G33" s="136">
        <f t="shared" si="4"/>
        <v>36.5</v>
      </c>
      <c r="H33" s="136">
        <f t="shared" si="4"/>
        <v>35.67</v>
      </c>
      <c r="I33" s="136">
        <f t="shared" si="4"/>
        <v>34.83</v>
      </c>
      <c r="J33" s="136">
        <f t="shared" si="4"/>
        <v>33.99</v>
      </c>
      <c r="K33" s="136">
        <f t="shared" si="4"/>
        <v>33.15</v>
      </c>
      <c r="L33" s="70"/>
    </row>
    <row r="34" spans="1:12" ht="18.95" customHeight="1">
      <c r="A34" s="134" t="s">
        <v>633</v>
      </c>
      <c r="B34" s="135" t="s">
        <v>18</v>
      </c>
      <c r="C34" s="135"/>
      <c r="D34" s="62">
        <v>21.41</v>
      </c>
      <c r="E34" s="62">
        <v>17.62</v>
      </c>
      <c r="F34" s="136">
        <f t="shared" si="4"/>
        <v>20.78</v>
      </c>
      <c r="G34" s="136">
        <f t="shared" si="4"/>
        <v>20.149999999999999</v>
      </c>
      <c r="H34" s="136">
        <f t="shared" si="4"/>
        <v>19.52</v>
      </c>
      <c r="I34" s="136">
        <f t="shared" si="4"/>
        <v>18.88</v>
      </c>
      <c r="J34" s="136">
        <f t="shared" si="4"/>
        <v>18.25</v>
      </c>
      <c r="K34" s="136">
        <f t="shared" si="4"/>
        <v>17.62</v>
      </c>
      <c r="L34" s="70"/>
    </row>
    <row r="35" spans="1:12" ht="18.95" customHeight="1">
      <c r="A35" s="134" t="s">
        <v>634</v>
      </c>
      <c r="B35" s="135" t="s">
        <v>19</v>
      </c>
      <c r="C35" s="135"/>
      <c r="D35" s="62">
        <v>2.92</v>
      </c>
      <c r="E35" s="62">
        <v>2.88</v>
      </c>
      <c r="F35" s="136">
        <f t="shared" si="4"/>
        <v>2.91</v>
      </c>
      <c r="G35" s="136">
        <f t="shared" si="4"/>
        <v>2.91</v>
      </c>
      <c r="H35" s="136">
        <f t="shared" si="4"/>
        <v>2.9</v>
      </c>
      <c r="I35" s="136">
        <f t="shared" si="4"/>
        <v>2.89</v>
      </c>
      <c r="J35" s="136">
        <f t="shared" si="4"/>
        <v>2.89</v>
      </c>
      <c r="K35" s="136">
        <f t="shared" si="4"/>
        <v>2.88</v>
      </c>
      <c r="L35" s="70"/>
    </row>
    <row r="36" spans="1:12" ht="18.95" customHeight="1">
      <c r="A36" s="134" t="s">
        <v>635</v>
      </c>
      <c r="B36" s="135" t="s">
        <v>20</v>
      </c>
      <c r="C36" s="135"/>
      <c r="D36" s="62">
        <v>19.21</v>
      </c>
      <c r="E36" s="62">
        <v>16.54</v>
      </c>
      <c r="F36" s="136">
        <f t="shared" si="4"/>
        <v>18.77</v>
      </c>
      <c r="G36" s="136">
        <f t="shared" si="4"/>
        <v>18.32</v>
      </c>
      <c r="H36" s="136">
        <f t="shared" si="4"/>
        <v>17.88</v>
      </c>
      <c r="I36" s="136">
        <f t="shared" si="4"/>
        <v>17.43</v>
      </c>
      <c r="J36" s="136">
        <f t="shared" si="4"/>
        <v>16.989999999999998</v>
      </c>
      <c r="K36" s="136">
        <f t="shared" si="4"/>
        <v>16.54</v>
      </c>
      <c r="L36" s="70"/>
    </row>
    <row r="37" spans="1:12" ht="18.95" customHeight="1">
      <c r="A37" s="134" t="s">
        <v>636</v>
      </c>
      <c r="B37" s="135" t="s">
        <v>21</v>
      </c>
      <c r="C37" s="135"/>
      <c r="D37" s="62">
        <v>19.170000000000002</v>
      </c>
      <c r="E37" s="62">
        <v>18.940000000000001</v>
      </c>
      <c r="F37" s="136">
        <f t="shared" si="4"/>
        <v>19.13</v>
      </c>
      <c r="G37" s="136">
        <f t="shared" si="4"/>
        <v>19.09</v>
      </c>
      <c r="H37" s="136">
        <f t="shared" si="4"/>
        <v>19.059999999999999</v>
      </c>
      <c r="I37" s="136">
        <f t="shared" si="4"/>
        <v>19.02</v>
      </c>
      <c r="J37" s="136">
        <f t="shared" si="4"/>
        <v>18.98</v>
      </c>
      <c r="K37" s="136">
        <f t="shared" si="4"/>
        <v>18.940000000000001</v>
      </c>
      <c r="L37" s="70"/>
    </row>
    <row r="38" spans="1:12" ht="18.95" customHeight="1">
      <c r="A38" s="134" t="s">
        <v>637</v>
      </c>
      <c r="B38" s="135" t="s">
        <v>22</v>
      </c>
      <c r="C38" s="135"/>
      <c r="D38" s="62">
        <v>13.23</v>
      </c>
      <c r="E38" s="62">
        <v>12.61</v>
      </c>
      <c r="F38" s="136">
        <f t="shared" si="4"/>
        <v>13.13</v>
      </c>
      <c r="G38" s="136">
        <f t="shared" si="4"/>
        <v>13.02</v>
      </c>
      <c r="H38" s="136">
        <f t="shared" si="4"/>
        <v>12.92</v>
      </c>
      <c r="I38" s="136">
        <f t="shared" si="4"/>
        <v>12.82</v>
      </c>
      <c r="J38" s="136">
        <f t="shared" si="4"/>
        <v>12.71</v>
      </c>
      <c r="K38" s="136">
        <f t="shared" si="4"/>
        <v>12.61</v>
      </c>
      <c r="L38" s="70"/>
    </row>
    <row r="39" spans="1:12" ht="18.95" customHeight="1">
      <c r="A39" s="134" t="s">
        <v>638</v>
      </c>
      <c r="B39" s="135" t="s">
        <v>23</v>
      </c>
      <c r="C39" s="135"/>
      <c r="D39" s="62">
        <v>19.23</v>
      </c>
      <c r="E39" s="62">
        <v>18.239999999999998</v>
      </c>
      <c r="F39" s="136">
        <f t="shared" si="4"/>
        <v>19.07</v>
      </c>
      <c r="G39" s="136">
        <f t="shared" si="4"/>
        <v>18.899999999999999</v>
      </c>
      <c r="H39" s="136">
        <f t="shared" si="4"/>
        <v>18.739999999999998</v>
      </c>
      <c r="I39" s="136">
        <f t="shared" si="4"/>
        <v>18.57</v>
      </c>
      <c r="J39" s="136">
        <f t="shared" si="4"/>
        <v>18.41</v>
      </c>
      <c r="K39" s="136">
        <f t="shared" si="4"/>
        <v>18.239999999999998</v>
      </c>
      <c r="L39" s="70"/>
    </row>
    <row r="40" spans="1:12" ht="18.95" customHeight="1">
      <c r="A40" s="134" t="s">
        <v>847</v>
      </c>
      <c r="B40" s="135"/>
      <c r="C40" s="135"/>
      <c r="D40" s="135"/>
      <c r="E40" s="135"/>
      <c r="F40" s="136"/>
      <c r="G40" s="136"/>
      <c r="H40" s="136"/>
      <c r="I40" s="136"/>
      <c r="J40" s="136"/>
      <c r="K40" s="136"/>
      <c r="L40" s="70"/>
    </row>
    <row r="41" spans="1:12" ht="18.95" customHeight="1">
      <c r="A41" s="134" t="s">
        <v>639</v>
      </c>
      <c r="B41" s="135" t="s">
        <v>24</v>
      </c>
      <c r="C41" s="135"/>
      <c r="D41" s="62">
        <v>6.55</v>
      </c>
      <c r="E41" s="62">
        <v>5.99</v>
      </c>
      <c r="F41" s="136">
        <f t="shared" ref="F41:K52" si="5">ROUND($D41+(($E41-$D41)/($E$2-$D$2))*(F$2-$D$2),2)</f>
        <v>6.46</v>
      </c>
      <c r="G41" s="136">
        <f t="shared" si="5"/>
        <v>6.36</v>
      </c>
      <c r="H41" s="136">
        <f t="shared" si="5"/>
        <v>6.27</v>
      </c>
      <c r="I41" s="136">
        <f t="shared" si="5"/>
        <v>6.18</v>
      </c>
      <c r="J41" s="136">
        <f t="shared" si="5"/>
        <v>6.08</v>
      </c>
      <c r="K41" s="136">
        <f t="shared" si="5"/>
        <v>5.99</v>
      </c>
      <c r="L41" s="70"/>
    </row>
    <row r="42" spans="1:12" ht="18.95" customHeight="1">
      <c r="A42" s="134" t="s">
        <v>640</v>
      </c>
      <c r="B42" s="135" t="s">
        <v>13</v>
      </c>
      <c r="C42" s="135"/>
      <c r="D42" s="62">
        <v>5.26</v>
      </c>
      <c r="E42" s="62">
        <v>5.15</v>
      </c>
      <c r="F42" s="136">
        <f t="shared" si="5"/>
        <v>5.24</v>
      </c>
      <c r="G42" s="136">
        <f t="shared" si="5"/>
        <v>5.22</v>
      </c>
      <c r="H42" s="136">
        <f t="shared" si="5"/>
        <v>5.21</v>
      </c>
      <c r="I42" s="136">
        <f t="shared" si="5"/>
        <v>5.19</v>
      </c>
      <c r="J42" s="136">
        <f t="shared" si="5"/>
        <v>5.17</v>
      </c>
      <c r="K42" s="136">
        <f t="shared" si="5"/>
        <v>5.15</v>
      </c>
      <c r="L42" s="70"/>
    </row>
    <row r="43" spans="1:12" ht="18.95" customHeight="1">
      <c r="A43" s="134" t="s">
        <v>641</v>
      </c>
      <c r="B43" s="135" t="s">
        <v>25</v>
      </c>
      <c r="C43" s="135"/>
      <c r="D43" s="62">
        <v>16.21</v>
      </c>
      <c r="E43" s="62">
        <v>15.85</v>
      </c>
      <c r="F43" s="136">
        <f t="shared" si="5"/>
        <v>16.149999999999999</v>
      </c>
      <c r="G43" s="136">
        <f t="shared" si="5"/>
        <v>16.09</v>
      </c>
      <c r="H43" s="136">
        <f t="shared" si="5"/>
        <v>16.03</v>
      </c>
      <c r="I43" s="136">
        <f t="shared" si="5"/>
        <v>15.97</v>
      </c>
      <c r="J43" s="136">
        <f t="shared" si="5"/>
        <v>15.91</v>
      </c>
      <c r="K43" s="136">
        <f t="shared" si="5"/>
        <v>15.85</v>
      </c>
      <c r="L43" s="70"/>
    </row>
    <row r="44" spans="1:12" ht="18.95" customHeight="1">
      <c r="A44" s="134" t="s">
        <v>642</v>
      </c>
      <c r="B44" s="135" t="s">
        <v>26</v>
      </c>
      <c r="C44" s="135"/>
      <c r="D44" s="62">
        <v>8.52</v>
      </c>
      <c r="E44" s="62">
        <v>8.6199999999999992</v>
      </c>
      <c r="F44" s="136">
        <f t="shared" si="5"/>
        <v>8.5399999999999991</v>
      </c>
      <c r="G44" s="136">
        <f t="shared" si="5"/>
        <v>8.5500000000000007</v>
      </c>
      <c r="H44" s="136">
        <f t="shared" si="5"/>
        <v>8.57</v>
      </c>
      <c r="I44" s="136">
        <f t="shared" si="5"/>
        <v>8.59</v>
      </c>
      <c r="J44" s="136">
        <f t="shared" si="5"/>
        <v>8.6</v>
      </c>
      <c r="K44" s="136">
        <f t="shared" si="5"/>
        <v>8.6199999999999992</v>
      </c>
      <c r="L44" s="70"/>
    </row>
    <row r="45" spans="1:12" ht="18.95" customHeight="1">
      <c r="A45" s="134" t="s">
        <v>644</v>
      </c>
      <c r="B45" s="135" t="s">
        <v>850</v>
      </c>
      <c r="C45" s="135"/>
      <c r="D45" s="62">
        <v>38.119999999999997</v>
      </c>
      <c r="E45" s="62">
        <v>36.229999999999997</v>
      </c>
      <c r="F45" s="136">
        <f t="shared" si="5"/>
        <v>37.81</v>
      </c>
      <c r="G45" s="136">
        <f t="shared" si="5"/>
        <v>37.49</v>
      </c>
      <c r="H45" s="136">
        <f t="shared" si="5"/>
        <v>37.18</v>
      </c>
      <c r="I45" s="136">
        <f t="shared" si="5"/>
        <v>36.86</v>
      </c>
      <c r="J45" s="136">
        <f t="shared" si="5"/>
        <v>36.549999999999997</v>
      </c>
      <c r="K45" s="136">
        <f t="shared" si="5"/>
        <v>36.229999999999997</v>
      </c>
      <c r="L45" s="70"/>
    </row>
    <row r="46" spans="1:12" ht="18.95" customHeight="1">
      <c r="A46" s="134" t="s">
        <v>646</v>
      </c>
      <c r="B46" s="135" t="s">
        <v>29</v>
      </c>
      <c r="C46" s="135"/>
      <c r="D46" s="62">
        <v>14.42</v>
      </c>
      <c r="E46" s="62">
        <v>14.76</v>
      </c>
      <c r="F46" s="136">
        <f t="shared" si="5"/>
        <v>14.48</v>
      </c>
      <c r="G46" s="136">
        <f t="shared" si="5"/>
        <v>14.53</v>
      </c>
      <c r="H46" s="136">
        <f t="shared" si="5"/>
        <v>14.59</v>
      </c>
      <c r="I46" s="136">
        <f t="shared" si="5"/>
        <v>14.65</v>
      </c>
      <c r="J46" s="136">
        <f t="shared" si="5"/>
        <v>14.7</v>
      </c>
      <c r="K46" s="136">
        <f t="shared" si="5"/>
        <v>14.76</v>
      </c>
      <c r="L46" s="70"/>
    </row>
    <row r="47" spans="1:12" ht="18.95" customHeight="1">
      <c r="A47" s="134" t="s">
        <v>645</v>
      </c>
      <c r="B47" s="135" t="s">
        <v>28</v>
      </c>
      <c r="C47" s="135"/>
      <c r="D47" s="62">
        <v>8.81</v>
      </c>
      <c r="E47" s="62">
        <v>9.25</v>
      </c>
      <c r="F47" s="136">
        <f t="shared" si="5"/>
        <v>8.8800000000000008</v>
      </c>
      <c r="G47" s="136">
        <f t="shared" si="5"/>
        <v>8.9600000000000009</v>
      </c>
      <c r="H47" s="136">
        <f t="shared" si="5"/>
        <v>9.0299999999999994</v>
      </c>
      <c r="I47" s="136">
        <f t="shared" si="5"/>
        <v>9.1</v>
      </c>
      <c r="J47" s="136">
        <f t="shared" si="5"/>
        <v>9.18</v>
      </c>
      <c r="K47" s="136">
        <f t="shared" si="5"/>
        <v>9.25</v>
      </c>
      <c r="L47" s="70"/>
    </row>
    <row r="48" spans="1:12" ht="18.95" customHeight="1">
      <c r="A48" s="134" t="s">
        <v>643</v>
      </c>
      <c r="B48" s="135" t="s">
        <v>27</v>
      </c>
      <c r="C48" s="135"/>
      <c r="D48" s="62">
        <v>7.84</v>
      </c>
      <c r="E48" s="62">
        <v>8.6300000000000008</v>
      </c>
      <c r="F48" s="136">
        <f t="shared" si="5"/>
        <v>7.97</v>
      </c>
      <c r="G48" s="136">
        <f t="shared" si="5"/>
        <v>8.1</v>
      </c>
      <c r="H48" s="136">
        <f t="shared" si="5"/>
        <v>8.24</v>
      </c>
      <c r="I48" s="136">
        <f t="shared" si="5"/>
        <v>8.3699999999999992</v>
      </c>
      <c r="J48" s="136">
        <f t="shared" si="5"/>
        <v>8.5</v>
      </c>
      <c r="K48" s="136">
        <f t="shared" si="5"/>
        <v>8.6300000000000008</v>
      </c>
      <c r="L48" s="70"/>
    </row>
    <row r="49" spans="1:15" ht="18.95" customHeight="1">
      <c r="A49" s="134" t="s">
        <v>647</v>
      </c>
      <c r="B49" s="135" t="s">
        <v>30</v>
      </c>
      <c r="C49" s="135"/>
      <c r="D49" s="62">
        <v>8.51</v>
      </c>
      <c r="E49" s="62">
        <v>8.51</v>
      </c>
      <c r="F49" s="136">
        <f t="shared" si="5"/>
        <v>8.51</v>
      </c>
      <c r="G49" s="136">
        <f t="shared" si="5"/>
        <v>8.51</v>
      </c>
      <c r="H49" s="136">
        <f t="shared" si="5"/>
        <v>8.51</v>
      </c>
      <c r="I49" s="136">
        <f t="shared" si="5"/>
        <v>8.51</v>
      </c>
      <c r="J49" s="136">
        <f t="shared" si="5"/>
        <v>8.51</v>
      </c>
      <c r="K49" s="136">
        <f t="shared" si="5"/>
        <v>8.51</v>
      </c>
      <c r="L49" s="132"/>
    </row>
    <row r="50" spans="1:15" ht="18.95" customHeight="1">
      <c r="A50" s="134" t="s">
        <v>648</v>
      </c>
      <c r="B50" s="135" t="s">
        <v>31</v>
      </c>
      <c r="C50" s="135"/>
      <c r="D50" s="62">
        <v>4</v>
      </c>
      <c r="E50" s="62">
        <v>4.3600000000000003</v>
      </c>
      <c r="F50" s="136">
        <f t="shared" si="5"/>
        <v>4.0599999999999996</v>
      </c>
      <c r="G50" s="136">
        <f t="shared" si="5"/>
        <v>4.12</v>
      </c>
      <c r="H50" s="136">
        <f t="shared" si="5"/>
        <v>4.18</v>
      </c>
      <c r="I50" s="136">
        <f t="shared" si="5"/>
        <v>4.24</v>
      </c>
      <c r="J50" s="136">
        <f t="shared" si="5"/>
        <v>4.3</v>
      </c>
      <c r="K50" s="136">
        <f t="shared" si="5"/>
        <v>4.3600000000000003</v>
      </c>
      <c r="L50" s="132"/>
    </row>
    <row r="51" spans="1:15" ht="18.95" customHeight="1">
      <c r="A51" s="134" t="s">
        <v>649</v>
      </c>
      <c r="B51" s="135" t="s">
        <v>32</v>
      </c>
      <c r="C51" s="135"/>
      <c r="D51" s="62">
        <v>3.98</v>
      </c>
      <c r="E51" s="62">
        <v>4</v>
      </c>
      <c r="F51" s="136">
        <f t="shared" si="5"/>
        <v>3.98</v>
      </c>
      <c r="G51" s="136">
        <f t="shared" si="5"/>
        <v>3.99</v>
      </c>
      <c r="H51" s="136">
        <f t="shared" si="5"/>
        <v>3.99</v>
      </c>
      <c r="I51" s="136">
        <f t="shared" si="5"/>
        <v>3.99</v>
      </c>
      <c r="J51" s="136">
        <f t="shared" si="5"/>
        <v>4</v>
      </c>
      <c r="K51" s="136">
        <f t="shared" si="5"/>
        <v>4</v>
      </c>
      <c r="L51" s="132"/>
    </row>
    <row r="52" spans="1:15" ht="18.95" customHeight="1">
      <c r="A52" s="134" t="s">
        <v>848</v>
      </c>
      <c r="B52" s="135" t="s">
        <v>33</v>
      </c>
      <c r="C52" s="135"/>
      <c r="D52" s="62">
        <v>6.6</v>
      </c>
      <c r="E52" s="62">
        <v>10.45</v>
      </c>
      <c r="F52" s="136">
        <f t="shared" si="5"/>
        <v>7.24</v>
      </c>
      <c r="G52" s="136">
        <f t="shared" si="5"/>
        <v>7.88</v>
      </c>
      <c r="H52" s="136">
        <f t="shared" si="5"/>
        <v>8.5299999999999994</v>
      </c>
      <c r="I52" s="136">
        <f t="shared" si="5"/>
        <v>9.17</v>
      </c>
      <c r="J52" s="136">
        <f t="shared" si="5"/>
        <v>9.81</v>
      </c>
      <c r="K52" s="136">
        <f t="shared" si="5"/>
        <v>10.45</v>
      </c>
      <c r="L52" s="132"/>
    </row>
    <row r="53" spans="1:15" ht="24.95" customHeight="1">
      <c r="A53" s="137" t="s">
        <v>852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</row>
    <row r="54" spans="1:15" ht="24.95" customHeight="1">
      <c r="A54" s="132" t="s">
        <v>12</v>
      </c>
      <c r="B54" s="138" t="s">
        <v>849</v>
      </c>
      <c r="C54" s="132">
        <v>2004</v>
      </c>
      <c r="D54" s="132">
        <v>2009</v>
      </c>
      <c r="E54" s="132">
        <v>2015</v>
      </c>
      <c r="F54" s="92">
        <v>2010</v>
      </c>
      <c r="G54" s="92">
        <v>2011</v>
      </c>
      <c r="H54" s="92">
        <v>2012</v>
      </c>
      <c r="I54" s="92">
        <v>2013</v>
      </c>
      <c r="J54" s="92">
        <v>2014</v>
      </c>
      <c r="K54" s="92">
        <v>2015</v>
      </c>
      <c r="L54" s="132" t="s">
        <v>0</v>
      </c>
      <c r="M54" s="133"/>
      <c r="N54" s="133"/>
      <c r="O54" s="133"/>
    </row>
    <row r="55" spans="1:15" ht="18.95" customHeight="1">
      <c r="A55" s="134" t="s">
        <v>629</v>
      </c>
      <c r="B55" s="135"/>
      <c r="C55" s="135"/>
      <c r="D55" s="62">
        <v>11.13</v>
      </c>
      <c r="E55" s="62">
        <v>11.13</v>
      </c>
      <c r="F55" s="136">
        <f t="shared" ref="F55:K64" si="6">ROUND($D55+(($E55-$D55)/($E$2-$D$2))*(F$2-$D$2),2)</f>
        <v>11.13</v>
      </c>
      <c r="G55" s="136">
        <f t="shared" si="6"/>
        <v>11.13</v>
      </c>
      <c r="H55" s="136">
        <f t="shared" si="6"/>
        <v>11.13</v>
      </c>
      <c r="I55" s="136">
        <f t="shared" si="6"/>
        <v>11.13</v>
      </c>
      <c r="J55" s="136">
        <f t="shared" si="6"/>
        <v>11.13</v>
      </c>
      <c r="K55" s="136">
        <f t="shared" si="6"/>
        <v>11.13</v>
      </c>
      <c r="L55" s="132"/>
    </row>
    <row r="56" spans="1:15" ht="18.95" customHeight="1">
      <c r="A56" s="134" t="s">
        <v>846</v>
      </c>
      <c r="B56" s="135"/>
      <c r="C56" s="135"/>
      <c r="D56" s="135">
        <v>6.94</v>
      </c>
      <c r="E56" s="135">
        <v>6.94</v>
      </c>
      <c r="F56" s="136">
        <f t="shared" si="6"/>
        <v>6.94</v>
      </c>
      <c r="G56" s="136">
        <f t="shared" si="6"/>
        <v>6.94</v>
      </c>
      <c r="H56" s="136">
        <f t="shared" si="6"/>
        <v>6.94</v>
      </c>
      <c r="I56" s="136">
        <f t="shared" si="6"/>
        <v>6.94</v>
      </c>
      <c r="J56" s="136">
        <f t="shared" si="6"/>
        <v>6.94</v>
      </c>
      <c r="K56" s="136">
        <f t="shared" si="6"/>
        <v>6.94</v>
      </c>
      <c r="L56" s="132"/>
    </row>
    <row r="57" spans="1:15" ht="18.95" customHeight="1">
      <c r="A57" s="134" t="s">
        <v>630</v>
      </c>
      <c r="B57" s="135"/>
      <c r="C57" s="135"/>
      <c r="D57" s="62">
        <v>0</v>
      </c>
      <c r="E57" s="62">
        <v>0</v>
      </c>
      <c r="F57" s="136">
        <f t="shared" si="6"/>
        <v>0</v>
      </c>
      <c r="G57" s="136">
        <f t="shared" si="6"/>
        <v>0</v>
      </c>
      <c r="H57" s="136">
        <f t="shared" si="6"/>
        <v>0</v>
      </c>
      <c r="I57" s="136">
        <f t="shared" si="6"/>
        <v>0</v>
      </c>
      <c r="J57" s="136">
        <f t="shared" si="6"/>
        <v>0</v>
      </c>
      <c r="K57" s="136">
        <f t="shared" si="6"/>
        <v>0</v>
      </c>
      <c r="L57" s="132"/>
    </row>
    <row r="58" spans="1:15" ht="18.95" customHeight="1">
      <c r="A58" s="134" t="s">
        <v>631</v>
      </c>
      <c r="B58" s="135"/>
      <c r="C58" s="135"/>
      <c r="D58" s="62">
        <v>36.200000000000003</v>
      </c>
      <c r="E58" s="62">
        <v>36.200000000000003</v>
      </c>
      <c r="F58" s="136">
        <f t="shared" si="6"/>
        <v>36.200000000000003</v>
      </c>
      <c r="G58" s="136">
        <f t="shared" si="6"/>
        <v>36.200000000000003</v>
      </c>
      <c r="H58" s="136">
        <f t="shared" si="6"/>
        <v>36.200000000000003</v>
      </c>
      <c r="I58" s="136">
        <f t="shared" si="6"/>
        <v>36.200000000000003</v>
      </c>
      <c r="J58" s="136">
        <f t="shared" si="6"/>
        <v>36.200000000000003</v>
      </c>
      <c r="K58" s="136">
        <f t="shared" si="6"/>
        <v>36.200000000000003</v>
      </c>
      <c r="L58" s="132"/>
    </row>
    <row r="59" spans="1:15" ht="18.95" customHeight="1">
      <c r="A59" s="134" t="s">
        <v>632</v>
      </c>
      <c r="B59" s="135"/>
      <c r="C59" s="135"/>
      <c r="D59" s="62">
        <v>13.9</v>
      </c>
      <c r="E59" s="62">
        <v>13.9</v>
      </c>
      <c r="F59" s="136">
        <f t="shared" si="6"/>
        <v>13.9</v>
      </c>
      <c r="G59" s="136">
        <f t="shared" si="6"/>
        <v>13.9</v>
      </c>
      <c r="H59" s="136">
        <f t="shared" si="6"/>
        <v>13.9</v>
      </c>
      <c r="I59" s="136">
        <f t="shared" si="6"/>
        <v>13.9</v>
      </c>
      <c r="J59" s="136">
        <f t="shared" si="6"/>
        <v>13.9</v>
      </c>
      <c r="K59" s="136">
        <f t="shared" si="6"/>
        <v>13.9</v>
      </c>
      <c r="L59" s="70"/>
    </row>
    <row r="60" spans="1:15" ht="18.95" customHeight="1">
      <c r="A60" s="134" t="s">
        <v>633</v>
      </c>
      <c r="B60" s="135"/>
      <c r="C60" s="135"/>
      <c r="D60" s="62">
        <v>32.71</v>
      </c>
      <c r="E60" s="62">
        <v>32.71</v>
      </c>
      <c r="F60" s="136">
        <f t="shared" si="6"/>
        <v>32.71</v>
      </c>
      <c r="G60" s="136">
        <f t="shared" si="6"/>
        <v>32.71</v>
      </c>
      <c r="H60" s="136">
        <f t="shared" si="6"/>
        <v>32.71</v>
      </c>
      <c r="I60" s="136">
        <f t="shared" si="6"/>
        <v>32.71</v>
      </c>
      <c r="J60" s="136">
        <f t="shared" si="6"/>
        <v>32.71</v>
      </c>
      <c r="K60" s="136">
        <f t="shared" si="6"/>
        <v>32.71</v>
      </c>
      <c r="L60" s="70"/>
    </row>
    <row r="61" spans="1:15" ht="18.95" customHeight="1">
      <c r="A61" s="134" t="s">
        <v>634</v>
      </c>
      <c r="B61" s="135"/>
      <c r="C61" s="135"/>
      <c r="D61" s="62">
        <v>1.88</v>
      </c>
      <c r="E61" s="62">
        <v>1.88</v>
      </c>
      <c r="F61" s="136">
        <f t="shared" si="6"/>
        <v>1.88</v>
      </c>
      <c r="G61" s="136">
        <f t="shared" si="6"/>
        <v>1.88</v>
      </c>
      <c r="H61" s="136">
        <f t="shared" si="6"/>
        <v>1.88</v>
      </c>
      <c r="I61" s="136">
        <f t="shared" si="6"/>
        <v>1.88</v>
      </c>
      <c r="J61" s="136">
        <f t="shared" si="6"/>
        <v>1.88</v>
      </c>
      <c r="K61" s="136">
        <f t="shared" si="6"/>
        <v>1.88</v>
      </c>
      <c r="L61" s="70"/>
    </row>
    <row r="62" spans="1:15" ht="18.95" customHeight="1">
      <c r="A62" s="134" t="s">
        <v>635</v>
      </c>
      <c r="B62" s="135"/>
      <c r="C62" s="135"/>
      <c r="D62" s="62">
        <v>3.22</v>
      </c>
      <c r="E62" s="62">
        <v>3.22</v>
      </c>
      <c r="F62" s="136">
        <f t="shared" si="6"/>
        <v>3.22</v>
      </c>
      <c r="G62" s="136">
        <f t="shared" si="6"/>
        <v>3.22</v>
      </c>
      <c r="H62" s="136">
        <f t="shared" si="6"/>
        <v>3.22</v>
      </c>
      <c r="I62" s="136">
        <f t="shared" si="6"/>
        <v>3.22</v>
      </c>
      <c r="J62" s="136">
        <f t="shared" si="6"/>
        <v>3.22</v>
      </c>
      <c r="K62" s="136">
        <f t="shared" si="6"/>
        <v>3.22</v>
      </c>
      <c r="L62" s="70"/>
    </row>
    <row r="63" spans="1:15" ht="18.95" customHeight="1">
      <c r="A63" s="134" t="s">
        <v>636</v>
      </c>
      <c r="B63" s="135"/>
      <c r="C63" s="135"/>
      <c r="D63" s="62">
        <v>9.51</v>
      </c>
      <c r="E63" s="62">
        <v>9.51</v>
      </c>
      <c r="F63" s="136">
        <f t="shared" si="6"/>
        <v>9.51</v>
      </c>
      <c r="G63" s="136">
        <f t="shared" si="6"/>
        <v>9.51</v>
      </c>
      <c r="H63" s="136">
        <f t="shared" si="6"/>
        <v>9.51</v>
      </c>
      <c r="I63" s="136">
        <f t="shared" si="6"/>
        <v>9.51</v>
      </c>
      <c r="J63" s="136">
        <f t="shared" si="6"/>
        <v>9.51</v>
      </c>
      <c r="K63" s="136">
        <f t="shared" si="6"/>
        <v>9.51</v>
      </c>
      <c r="L63" s="70"/>
    </row>
    <row r="64" spans="1:15" ht="18.95" customHeight="1">
      <c r="A64" s="134" t="s">
        <v>637</v>
      </c>
      <c r="B64" s="135"/>
      <c r="C64" s="135"/>
      <c r="D64" s="62">
        <v>2.68</v>
      </c>
      <c r="E64" s="62">
        <v>2.68</v>
      </c>
      <c r="F64" s="136">
        <f t="shared" si="6"/>
        <v>2.68</v>
      </c>
      <c r="G64" s="136">
        <f t="shared" si="6"/>
        <v>2.68</v>
      </c>
      <c r="H64" s="136">
        <f t="shared" si="6"/>
        <v>2.68</v>
      </c>
      <c r="I64" s="136">
        <f t="shared" si="6"/>
        <v>2.68</v>
      </c>
      <c r="J64" s="136">
        <f t="shared" si="6"/>
        <v>2.68</v>
      </c>
      <c r="K64" s="136">
        <f t="shared" si="6"/>
        <v>2.68</v>
      </c>
      <c r="L64" s="70"/>
    </row>
    <row r="65" spans="1:15" ht="18.95" customHeight="1">
      <c r="A65" s="134" t="s">
        <v>638</v>
      </c>
      <c r="B65" s="135"/>
      <c r="C65" s="135"/>
      <c r="D65" s="62">
        <v>8.08</v>
      </c>
      <c r="E65" s="62">
        <v>8.08</v>
      </c>
      <c r="F65" s="136">
        <f t="shared" ref="F65:K78" si="7">ROUND($D65+(($E65-$D65)/($E$2-$D$2))*(F$2-$D$2),2)</f>
        <v>8.08</v>
      </c>
      <c r="G65" s="136">
        <f t="shared" si="7"/>
        <v>8.08</v>
      </c>
      <c r="H65" s="136">
        <f t="shared" si="7"/>
        <v>8.08</v>
      </c>
      <c r="I65" s="136">
        <f t="shared" si="7"/>
        <v>8.08</v>
      </c>
      <c r="J65" s="136">
        <f t="shared" si="7"/>
        <v>8.08</v>
      </c>
      <c r="K65" s="136">
        <f t="shared" si="7"/>
        <v>8.08</v>
      </c>
      <c r="L65" s="70"/>
    </row>
    <row r="66" spans="1:15" ht="18.95" customHeight="1">
      <c r="A66" s="134" t="s">
        <v>847</v>
      </c>
      <c r="B66" s="135"/>
      <c r="C66" s="135"/>
      <c r="D66" s="135">
        <v>9.82</v>
      </c>
      <c r="E66" s="135">
        <v>9.82</v>
      </c>
      <c r="F66" s="136">
        <f t="shared" si="7"/>
        <v>9.82</v>
      </c>
      <c r="G66" s="136">
        <f t="shared" si="7"/>
        <v>9.82</v>
      </c>
      <c r="H66" s="136">
        <f t="shared" si="7"/>
        <v>9.82</v>
      </c>
      <c r="I66" s="136">
        <f t="shared" si="7"/>
        <v>9.82</v>
      </c>
      <c r="J66" s="136">
        <f t="shared" si="7"/>
        <v>9.82</v>
      </c>
      <c r="K66" s="136">
        <f t="shared" si="7"/>
        <v>9.82</v>
      </c>
      <c r="L66" s="70"/>
    </row>
    <row r="67" spans="1:15" ht="18.95" customHeight="1">
      <c r="A67" s="134" t="s">
        <v>639</v>
      </c>
      <c r="B67" s="135"/>
      <c r="C67" s="135"/>
      <c r="D67" s="62">
        <v>4.6399999999999997</v>
      </c>
      <c r="E67" s="62">
        <v>4.6399999999999997</v>
      </c>
      <c r="F67" s="136">
        <f t="shared" si="7"/>
        <v>4.6399999999999997</v>
      </c>
      <c r="G67" s="136">
        <f t="shared" si="7"/>
        <v>4.6399999999999997</v>
      </c>
      <c r="H67" s="136">
        <f t="shared" si="7"/>
        <v>4.6399999999999997</v>
      </c>
      <c r="I67" s="136">
        <f t="shared" si="7"/>
        <v>4.6399999999999997</v>
      </c>
      <c r="J67" s="136">
        <f t="shared" si="7"/>
        <v>4.6399999999999997</v>
      </c>
      <c r="K67" s="136">
        <f t="shared" si="7"/>
        <v>4.6399999999999997</v>
      </c>
      <c r="L67" s="70"/>
    </row>
    <row r="68" spans="1:15" ht="18.95" customHeight="1">
      <c r="A68" s="134" t="s">
        <v>640</v>
      </c>
      <c r="B68" s="135"/>
      <c r="C68" s="135"/>
      <c r="D68" s="62">
        <v>4.3099999999999996</v>
      </c>
      <c r="E68" s="62">
        <v>4.3099999999999996</v>
      </c>
      <c r="F68" s="136">
        <f t="shared" si="7"/>
        <v>4.3099999999999996</v>
      </c>
      <c r="G68" s="136">
        <f t="shared" si="7"/>
        <v>4.3099999999999996</v>
      </c>
      <c r="H68" s="136">
        <f t="shared" si="7"/>
        <v>4.3099999999999996</v>
      </c>
      <c r="I68" s="136">
        <f t="shared" si="7"/>
        <v>4.3099999999999996</v>
      </c>
      <c r="J68" s="136">
        <f t="shared" si="7"/>
        <v>4.3099999999999996</v>
      </c>
      <c r="K68" s="136">
        <f t="shared" si="7"/>
        <v>4.3099999999999996</v>
      </c>
      <c r="L68" s="70"/>
    </row>
    <row r="69" spans="1:15" ht="18.95" customHeight="1">
      <c r="A69" s="134" t="s">
        <v>641</v>
      </c>
      <c r="B69" s="135"/>
      <c r="C69" s="135"/>
      <c r="D69" s="62">
        <v>3.66</v>
      </c>
      <c r="E69" s="62">
        <v>3.66</v>
      </c>
      <c r="F69" s="136">
        <f t="shared" si="7"/>
        <v>3.66</v>
      </c>
      <c r="G69" s="136">
        <f t="shared" si="7"/>
        <v>3.66</v>
      </c>
      <c r="H69" s="136">
        <f t="shared" si="7"/>
        <v>3.66</v>
      </c>
      <c r="I69" s="136">
        <f t="shared" si="7"/>
        <v>3.66</v>
      </c>
      <c r="J69" s="136">
        <f t="shared" si="7"/>
        <v>3.66</v>
      </c>
      <c r="K69" s="136">
        <f t="shared" si="7"/>
        <v>3.66</v>
      </c>
      <c r="L69" s="70"/>
    </row>
    <row r="70" spans="1:15" ht="18.95" customHeight="1">
      <c r="A70" s="134" t="s">
        <v>642</v>
      </c>
      <c r="B70" s="135"/>
      <c r="C70" s="135"/>
      <c r="D70" s="62">
        <v>6.47</v>
      </c>
      <c r="E70" s="62">
        <v>6.47</v>
      </c>
      <c r="F70" s="136">
        <f t="shared" si="7"/>
        <v>6.47</v>
      </c>
      <c r="G70" s="136">
        <f t="shared" si="7"/>
        <v>6.47</v>
      </c>
      <c r="H70" s="136">
        <f t="shared" si="7"/>
        <v>6.47</v>
      </c>
      <c r="I70" s="136">
        <f t="shared" si="7"/>
        <v>6.47</v>
      </c>
      <c r="J70" s="136">
        <f t="shared" si="7"/>
        <v>6.47</v>
      </c>
      <c r="K70" s="136">
        <f t="shared" si="7"/>
        <v>6.47</v>
      </c>
      <c r="L70" s="70"/>
    </row>
    <row r="71" spans="1:15" ht="18.95" customHeight="1">
      <c r="A71" s="134" t="s">
        <v>644</v>
      </c>
      <c r="B71" s="135"/>
      <c r="C71" s="135"/>
      <c r="D71" s="62">
        <v>14.62</v>
      </c>
      <c r="E71" s="62">
        <v>14.62</v>
      </c>
      <c r="F71" s="136">
        <f t="shared" si="7"/>
        <v>14.62</v>
      </c>
      <c r="G71" s="136">
        <f t="shared" si="7"/>
        <v>14.62</v>
      </c>
      <c r="H71" s="136">
        <f t="shared" si="7"/>
        <v>14.62</v>
      </c>
      <c r="I71" s="136">
        <f t="shared" si="7"/>
        <v>14.62</v>
      </c>
      <c r="J71" s="136">
        <f t="shared" si="7"/>
        <v>14.62</v>
      </c>
      <c r="K71" s="136">
        <f t="shared" si="7"/>
        <v>14.62</v>
      </c>
      <c r="L71" s="70"/>
    </row>
    <row r="72" spans="1:15" ht="18.95" customHeight="1">
      <c r="A72" s="134" t="s">
        <v>646</v>
      </c>
      <c r="B72" s="135"/>
      <c r="C72" s="135"/>
      <c r="D72" s="62">
        <v>19.350000000000001</v>
      </c>
      <c r="E72" s="62">
        <v>19.350000000000001</v>
      </c>
      <c r="F72" s="136">
        <f t="shared" si="7"/>
        <v>19.350000000000001</v>
      </c>
      <c r="G72" s="136">
        <f t="shared" si="7"/>
        <v>19.350000000000001</v>
      </c>
      <c r="H72" s="136">
        <f t="shared" si="7"/>
        <v>19.350000000000001</v>
      </c>
      <c r="I72" s="136">
        <f t="shared" si="7"/>
        <v>19.350000000000001</v>
      </c>
      <c r="J72" s="136">
        <f t="shared" si="7"/>
        <v>19.350000000000001</v>
      </c>
      <c r="K72" s="136">
        <f t="shared" si="7"/>
        <v>19.350000000000001</v>
      </c>
      <c r="L72" s="70"/>
    </row>
    <row r="73" spans="1:15" ht="18.95" customHeight="1">
      <c r="A73" s="134" t="s">
        <v>645</v>
      </c>
      <c r="B73" s="135"/>
      <c r="C73" s="135"/>
      <c r="D73" s="62">
        <v>6.24</v>
      </c>
      <c r="E73" s="62">
        <v>6.24</v>
      </c>
      <c r="F73" s="136">
        <f t="shared" si="7"/>
        <v>6.24</v>
      </c>
      <c r="G73" s="136">
        <f t="shared" si="7"/>
        <v>6.24</v>
      </c>
      <c r="H73" s="136">
        <f t="shared" si="7"/>
        <v>6.24</v>
      </c>
      <c r="I73" s="136">
        <f t="shared" si="7"/>
        <v>6.24</v>
      </c>
      <c r="J73" s="136">
        <f t="shared" si="7"/>
        <v>6.24</v>
      </c>
      <c r="K73" s="136">
        <f t="shared" si="7"/>
        <v>6.24</v>
      </c>
      <c r="L73" s="70"/>
    </row>
    <row r="74" spans="1:15" ht="18.95" customHeight="1">
      <c r="A74" s="134" t="s">
        <v>643</v>
      </c>
      <c r="B74" s="135"/>
      <c r="C74" s="135"/>
      <c r="D74" s="62">
        <v>4.95</v>
      </c>
      <c r="E74" s="62">
        <v>4.95</v>
      </c>
      <c r="F74" s="136">
        <f t="shared" si="7"/>
        <v>4.95</v>
      </c>
      <c r="G74" s="136">
        <f t="shared" si="7"/>
        <v>4.95</v>
      </c>
      <c r="H74" s="136">
        <f t="shared" si="7"/>
        <v>4.95</v>
      </c>
      <c r="I74" s="136">
        <f t="shared" si="7"/>
        <v>4.95</v>
      </c>
      <c r="J74" s="136">
        <f t="shared" si="7"/>
        <v>4.95</v>
      </c>
      <c r="K74" s="136">
        <f t="shared" si="7"/>
        <v>4.95</v>
      </c>
      <c r="L74" s="70"/>
    </row>
    <row r="75" spans="1:15" ht="18.95" customHeight="1">
      <c r="A75" s="134" t="s">
        <v>647</v>
      </c>
      <c r="B75" s="135"/>
      <c r="C75" s="135"/>
      <c r="D75" s="62">
        <v>3.59</v>
      </c>
      <c r="E75" s="62">
        <v>3.59</v>
      </c>
      <c r="F75" s="136">
        <f t="shared" si="7"/>
        <v>3.59</v>
      </c>
      <c r="G75" s="136">
        <f t="shared" si="7"/>
        <v>3.59</v>
      </c>
      <c r="H75" s="136">
        <f t="shared" si="7"/>
        <v>3.59</v>
      </c>
      <c r="I75" s="136">
        <f t="shared" si="7"/>
        <v>3.59</v>
      </c>
      <c r="J75" s="136">
        <f t="shared" si="7"/>
        <v>3.59</v>
      </c>
      <c r="K75" s="136">
        <f t="shared" si="7"/>
        <v>3.59</v>
      </c>
      <c r="L75" s="132"/>
    </row>
    <row r="76" spans="1:15" ht="18.95" customHeight="1">
      <c r="A76" s="134" t="s">
        <v>648</v>
      </c>
      <c r="B76" s="135"/>
      <c r="C76" s="135"/>
      <c r="D76" s="62">
        <v>2.89</v>
      </c>
      <c r="E76" s="62">
        <v>2.89</v>
      </c>
      <c r="F76" s="136">
        <f t="shared" si="7"/>
        <v>2.89</v>
      </c>
      <c r="G76" s="136">
        <f t="shared" si="7"/>
        <v>2.89</v>
      </c>
      <c r="H76" s="136">
        <f t="shared" si="7"/>
        <v>2.89</v>
      </c>
      <c r="I76" s="136">
        <f t="shared" si="7"/>
        <v>2.89</v>
      </c>
      <c r="J76" s="136">
        <f t="shared" si="7"/>
        <v>2.89</v>
      </c>
      <c r="K76" s="136">
        <f t="shared" si="7"/>
        <v>2.89</v>
      </c>
      <c r="L76" s="132"/>
    </row>
    <row r="77" spans="1:15" ht="18.95" customHeight="1">
      <c r="A77" s="134" t="s">
        <v>649</v>
      </c>
      <c r="B77" s="135"/>
      <c r="C77" s="135"/>
      <c r="D77" s="62">
        <v>2.1800000000000002</v>
      </c>
      <c r="E77" s="62">
        <v>2.1800000000000002</v>
      </c>
      <c r="F77" s="136">
        <f t="shared" si="7"/>
        <v>2.1800000000000002</v>
      </c>
      <c r="G77" s="136">
        <f t="shared" si="7"/>
        <v>2.1800000000000002</v>
      </c>
      <c r="H77" s="136">
        <f t="shared" si="7"/>
        <v>2.1800000000000002</v>
      </c>
      <c r="I77" s="136">
        <f t="shared" si="7"/>
        <v>2.1800000000000002</v>
      </c>
      <c r="J77" s="136">
        <f t="shared" si="7"/>
        <v>2.1800000000000002</v>
      </c>
      <c r="K77" s="136">
        <f t="shared" si="7"/>
        <v>2.1800000000000002</v>
      </c>
      <c r="L77" s="132"/>
    </row>
    <row r="78" spans="1:15" ht="18.95" customHeight="1">
      <c r="A78" s="134" t="s">
        <v>848</v>
      </c>
      <c r="B78" s="135"/>
      <c r="C78" s="135"/>
      <c r="D78" s="62">
        <v>10.050000000000001</v>
      </c>
      <c r="E78" s="62">
        <v>10.050000000000001</v>
      </c>
      <c r="F78" s="136">
        <f t="shared" si="7"/>
        <v>10.050000000000001</v>
      </c>
      <c r="G78" s="136">
        <f t="shared" si="7"/>
        <v>10.050000000000001</v>
      </c>
      <c r="H78" s="136">
        <f t="shared" si="7"/>
        <v>10.050000000000001</v>
      </c>
      <c r="I78" s="136">
        <f t="shared" si="7"/>
        <v>10.050000000000001</v>
      </c>
      <c r="J78" s="136">
        <f t="shared" si="7"/>
        <v>10.050000000000001</v>
      </c>
      <c r="K78" s="136">
        <f t="shared" si="7"/>
        <v>10.050000000000001</v>
      </c>
      <c r="L78" s="132"/>
    </row>
    <row r="79" spans="1:15" ht="24.95" customHeight="1">
      <c r="A79" s="137" t="s">
        <v>853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</row>
    <row r="80" spans="1:15" ht="24.95" customHeight="1">
      <c r="A80" s="132" t="s">
        <v>12</v>
      </c>
      <c r="B80" s="138" t="s">
        <v>849</v>
      </c>
      <c r="C80" s="132">
        <v>2004</v>
      </c>
      <c r="D80" s="132">
        <v>2009</v>
      </c>
      <c r="E80" s="132">
        <v>2015</v>
      </c>
      <c r="F80" s="92">
        <v>2010</v>
      </c>
      <c r="G80" s="92">
        <v>2011</v>
      </c>
      <c r="H80" s="92">
        <v>2012</v>
      </c>
      <c r="I80" s="92">
        <v>2013</v>
      </c>
      <c r="J80" s="92">
        <v>2014</v>
      </c>
      <c r="K80" s="92">
        <v>2015</v>
      </c>
      <c r="L80" s="132" t="s">
        <v>0</v>
      </c>
      <c r="M80" s="133"/>
      <c r="N80" s="133"/>
      <c r="O80" s="133"/>
    </row>
    <row r="81" spans="1:12" ht="18.95" customHeight="1">
      <c r="A81" s="134" t="s">
        <v>629</v>
      </c>
      <c r="B81" s="135"/>
      <c r="C81" s="135"/>
      <c r="D81" s="140">
        <v>0.51900000000000002</v>
      </c>
      <c r="E81" s="140">
        <v>0.51900000000000002</v>
      </c>
      <c r="F81" s="139">
        <f t="shared" ref="F81:K81" si="8">ROUND($D81+(($E81-$D81)/($E$2-$D$2))*(F$2-$D$2),3)</f>
        <v>0.51900000000000002</v>
      </c>
      <c r="G81" s="139">
        <f t="shared" si="8"/>
        <v>0.51900000000000002</v>
      </c>
      <c r="H81" s="139">
        <f t="shared" si="8"/>
        <v>0.51900000000000002</v>
      </c>
      <c r="I81" s="139">
        <f t="shared" si="8"/>
        <v>0.51900000000000002</v>
      </c>
      <c r="J81" s="139">
        <f t="shared" si="8"/>
        <v>0.51900000000000002</v>
      </c>
      <c r="K81" s="139">
        <f t="shared" si="8"/>
        <v>0.51900000000000002</v>
      </c>
      <c r="L81" s="132"/>
    </row>
    <row r="82" spans="1:12" ht="18.95" customHeight="1">
      <c r="A82" s="134" t="s">
        <v>846</v>
      </c>
      <c r="B82" s="135"/>
      <c r="C82" s="135"/>
      <c r="D82" s="140">
        <v>0.182</v>
      </c>
      <c r="E82" s="140">
        <v>0.182</v>
      </c>
      <c r="F82" s="139">
        <f t="shared" ref="F82:K104" si="9">ROUND($D82+(($E82-$D82)/($E$2-$D$2))*(F$2-$D$2),3)</f>
        <v>0.182</v>
      </c>
      <c r="G82" s="139">
        <f t="shared" si="9"/>
        <v>0.182</v>
      </c>
      <c r="H82" s="139">
        <f t="shared" si="9"/>
        <v>0.182</v>
      </c>
      <c r="I82" s="139">
        <f t="shared" si="9"/>
        <v>0.182</v>
      </c>
      <c r="J82" s="139">
        <f t="shared" si="9"/>
        <v>0.182</v>
      </c>
      <c r="K82" s="139">
        <f t="shared" si="9"/>
        <v>0.182</v>
      </c>
      <c r="L82" s="132"/>
    </row>
    <row r="83" spans="1:12" ht="18.95" customHeight="1">
      <c r="A83" s="134" t="s">
        <v>630</v>
      </c>
      <c r="B83" s="135"/>
      <c r="C83" s="135"/>
      <c r="D83" s="140">
        <v>0.45100000000000001</v>
      </c>
      <c r="E83" s="140">
        <v>0.45100000000000001</v>
      </c>
      <c r="F83" s="139">
        <f t="shared" si="9"/>
        <v>0.45100000000000001</v>
      </c>
      <c r="G83" s="139">
        <f t="shared" si="9"/>
        <v>0.45100000000000001</v>
      </c>
      <c r="H83" s="139">
        <f t="shared" si="9"/>
        <v>0.45100000000000001</v>
      </c>
      <c r="I83" s="139">
        <f t="shared" si="9"/>
        <v>0.45100000000000001</v>
      </c>
      <c r="J83" s="139">
        <f t="shared" si="9"/>
        <v>0.45100000000000001</v>
      </c>
      <c r="K83" s="139">
        <f t="shared" si="9"/>
        <v>0.45100000000000001</v>
      </c>
      <c r="L83" s="132"/>
    </row>
    <row r="84" spans="1:12" ht="18.95" customHeight="1">
      <c r="A84" s="134" t="s">
        <v>631</v>
      </c>
      <c r="B84" s="135"/>
      <c r="C84" s="135"/>
      <c r="D84" s="140">
        <v>0.78400000000000003</v>
      </c>
      <c r="E84" s="140">
        <v>0.78400000000000003</v>
      </c>
      <c r="F84" s="139">
        <f t="shared" si="9"/>
        <v>0.78400000000000003</v>
      </c>
      <c r="G84" s="139">
        <f t="shared" si="9"/>
        <v>0.78400000000000003</v>
      </c>
      <c r="H84" s="139">
        <f t="shared" si="9"/>
        <v>0.78400000000000003</v>
      </c>
      <c r="I84" s="139">
        <f t="shared" si="9"/>
        <v>0.78400000000000003</v>
      </c>
      <c r="J84" s="139">
        <f t="shared" si="9"/>
        <v>0.78400000000000003</v>
      </c>
      <c r="K84" s="139">
        <f t="shared" si="9"/>
        <v>0.78400000000000003</v>
      </c>
      <c r="L84" s="132"/>
    </row>
    <row r="85" spans="1:12" ht="18.95" customHeight="1">
      <c r="A85" s="134" t="s">
        <v>632</v>
      </c>
      <c r="B85" s="135"/>
      <c r="C85" s="135"/>
      <c r="D85" s="140">
        <v>0.73499999999999999</v>
      </c>
      <c r="E85" s="140">
        <v>0.73499999999999999</v>
      </c>
      <c r="F85" s="139">
        <f t="shared" si="9"/>
        <v>0.73499999999999999</v>
      </c>
      <c r="G85" s="139">
        <f t="shared" si="9"/>
        <v>0.73499999999999999</v>
      </c>
      <c r="H85" s="139">
        <f t="shared" si="9"/>
        <v>0.73499999999999999</v>
      </c>
      <c r="I85" s="139">
        <f t="shared" si="9"/>
        <v>0.73499999999999999</v>
      </c>
      <c r="J85" s="139">
        <f t="shared" si="9"/>
        <v>0.73499999999999999</v>
      </c>
      <c r="K85" s="139">
        <f t="shared" si="9"/>
        <v>0.73499999999999999</v>
      </c>
      <c r="L85" s="70"/>
    </row>
    <row r="86" spans="1:12" ht="18.95" customHeight="1">
      <c r="A86" s="134" t="s">
        <v>633</v>
      </c>
      <c r="B86" s="135"/>
      <c r="C86" s="135"/>
      <c r="D86" s="140">
        <v>0.19800000000000001</v>
      </c>
      <c r="E86" s="140">
        <v>0.19800000000000001</v>
      </c>
      <c r="F86" s="139">
        <f t="shared" si="9"/>
        <v>0.19800000000000001</v>
      </c>
      <c r="G86" s="139">
        <f t="shared" si="9"/>
        <v>0.19800000000000001</v>
      </c>
      <c r="H86" s="139">
        <f t="shared" si="9"/>
        <v>0.19800000000000001</v>
      </c>
      <c r="I86" s="139">
        <f t="shared" si="9"/>
        <v>0.19800000000000001</v>
      </c>
      <c r="J86" s="139">
        <f t="shared" si="9"/>
        <v>0.19800000000000001</v>
      </c>
      <c r="K86" s="139">
        <f t="shared" si="9"/>
        <v>0.19800000000000001</v>
      </c>
      <c r="L86" s="70"/>
    </row>
    <row r="87" spans="1:12" ht="18.95" customHeight="1">
      <c r="A87" s="134" t="s">
        <v>634</v>
      </c>
      <c r="B87" s="135"/>
      <c r="C87" s="135"/>
      <c r="D87" s="140">
        <v>0.14299999999999999</v>
      </c>
      <c r="E87" s="140">
        <v>0.14299999999999999</v>
      </c>
      <c r="F87" s="139">
        <f t="shared" si="9"/>
        <v>0.14299999999999999</v>
      </c>
      <c r="G87" s="139">
        <f t="shared" si="9"/>
        <v>0.14299999999999999</v>
      </c>
      <c r="H87" s="139">
        <f t="shared" si="9"/>
        <v>0.14299999999999999</v>
      </c>
      <c r="I87" s="139">
        <f t="shared" si="9"/>
        <v>0.14299999999999999</v>
      </c>
      <c r="J87" s="139">
        <f t="shared" si="9"/>
        <v>0.14299999999999999</v>
      </c>
      <c r="K87" s="139">
        <f t="shared" si="9"/>
        <v>0.14299999999999999</v>
      </c>
      <c r="L87" s="70"/>
    </row>
    <row r="88" spans="1:12" ht="18.95" customHeight="1">
      <c r="A88" s="134" t="s">
        <v>635</v>
      </c>
      <c r="B88" s="135"/>
      <c r="C88" s="135"/>
      <c r="D88" s="140">
        <v>0.52400000000000002</v>
      </c>
      <c r="E88" s="140">
        <v>0.52400000000000002</v>
      </c>
      <c r="F88" s="139">
        <f t="shared" si="9"/>
        <v>0.52400000000000002</v>
      </c>
      <c r="G88" s="139">
        <f t="shared" si="9"/>
        <v>0.52400000000000002</v>
      </c>
      <c r="H88" s="139">
        <f t="shared" si="9"/>
        <v>0.52400000000000002</v>
      </c>
      <c r="I88" s="139">
        <f t="shared" si="9"/>
        <v>0.52400000000000002</v>
      </c>
      <c r="J88" s="139">
        <f t="shared" si="9"/>
        <v>0.52400000000000002</v>
      </c>
      <c r="K88" s="139">
        <f t="shared" si="9"/>
        <v>0.52400000000000002</v>
      </c>
      <c r="L88" s="70"/>
    </row>
    <row r="89" spans="1:12" ht="18.95" customHeight="1">
      <c r="A89" s="134" t="s">
        <v>636</v>
      </c>
      <c r="B89" s="135"/>
      <c r="C89" s="135"/>
      <c r="D89" s="140">
        <v>8.1000000000000003E-2</v>
      </c>
      <c r="E89" s="140">
        <v>8.1000000000000003E-2</v>
      </c>
      <c r="F89" s="139">
        <f t="shared" si="9"/>
        <v>8.1000000000000003E-2</v>
      </c>
      <c r="G89" s="139">
        <f t="shared" si="9"/>
        <v>8.1000000000000003E-2</v>
      </c>
      <c r="H89" s="139">
        <f t="shared" si="9"/>
        <v>8.1000000000000003E-2</v>
      </c>
      <c r="I89" s="139">
        <f t="shared" si="9"/>
        <v>8.1000000000000003E-2</v>
      </c>
      <c r="J89" s="139">
        <f t="shared" si="9"/>
        <v>8.1000000000000003E-2</v>
      </c>
      <c r="K89" s="139">
        <f t="shared" si="9"/>
        <v>8.1000000000000003E-2</v>
      </c>
      <c r="L89" s="70"/>
    </row>
    <row r="90" spans="1:12" ht="18.95" customHeight="1">
      <c r="A90" s="134" t="s">
        <v>637</v>
      </c>
      <c r="B90" s="135"/>
      <c r="C90" s="135"/>
      <c r="D90" s="140">
        <v>0.30099999999999999</v>
      </c>
      <c r="E90" s="140">
        <v>0.30099999999999999</v>
      </c>
      <c r="F90" s="139">
        <f t="shared" si="9"/>
        <v>0.30099999999999999</v>
      </c>
      <c r="G90" s="139">
        <f t="shared" si="9"/>
        <v>0.30099999999999999</v>
      </c>
      <c r="H90" s="139">
        <f t="shared" si="9"/>
        <v>0.30099999999999999</v>
      </c>
      <c r="I90" s="139">
        <f t="shared" si="9"/>
        <v>0.30099999999999999</v>
      </c>
      <c r="J90" s="139">
        <f t="shared" si="9"/>
        <v>0.30099999999999999</v>
      </c>
      <c r="K90" s="139">
        <f t="shared" si="9"/>
        <v>0.30099999999999999</v>
      </c>
      <c r="L90" s="70"/>
    </row>
    <row r="91" spans="1:12" ht="18.95" customHeight="1">
      <c r="A91" s="134" t="s">
        <v>638</v>
      </c>
      <c r="B91" s="135"/>
      <c r="C91" s="135"/>
      <c r="D91" s="140">
        <v>0.161</v>
      </c>
      <c r="E91" s="140">
        <v>0.161</v>
      </c>
      <c r="F91" s="139">
        <f t="shared" si="9"/>
        <v>0.161</v>
      </c>
      <c r="G91" s="139">
        <f t="shared" si="9"/>
        <v>0.161</v>
      </c>
      <c r="H91" s="139">
        <f t="shared" si="9"/>
        <v>0.161</v>
      </c>
      <c r="I91" s="139">
        <f t="shared" si="9"/>
        <v>0.161</v>
      </c>
      <c r="J91" s="139">
        <f t="shared" si="9"/>
        <v>0.161</v>
      </c>
      <c r="K91" s="139">
        <f t="shared" si="9"/>
        <v>0.161</v>
      </c>
      <c r="L91" s="70"/>
    </row>
    <row r="92" spans="1:12" ht="18.95" customHeight="1">
      <c r="A92" s="134" t="s">
        <v>847</v>
      </c>
      <c r="B92" s="135"/>
      <c r="C92" s="135"/>
      <c r="D92" s="140">
        <v>0.495</v>
      </c>
      <c r="E92" s="140">
        <v>0.495</v>
      </c>
      <c r="F92" s="139">
        <f t="shared" si="9"/>
        <v>0.495</v>
      </c>
      <c r="G92" s="139">
        <f t="shared" si="9"/>
        <v>0.495</v>
      </c>
      <c r="H92" s="139">
        <f t="shared" si="9"/>
        <v>0.495</v>
      </c>
      <c r="I92" s="139">
        <f t="shared" si="9"/>
        <v>0.495</v>
      </c>
      <c r="J92" s="139">
        <f t="shared" si="9"/>
        <v>0.495</v>
      </c>
      <c r="K92" s="139">
        <f t="shared" si="9"/>
        <v>0.495</v>
      </c>
      <c r="L92" s="70"/>
    </row>
    <row r="93" spans="1:12" ht="18.95" customHeight="1">
      <c r="A93" s="134" t="s">
        <v>639</v>
      </c>
      <c r="B93" s="135"/>
      <c r="C93" s="135"/>
      <c r="D93" s="140">
        <v>0.22500000000000001</v>
      </c>
      <c r="E93" s="140">
        <v>0.22500000000000001</v>
      </c>
      <c r="F93" s="139">
        <f t="shared" si="9"/>
        <v>0.22500000000000001</v>
      </c>
      <c r="G93" s="139">
        <f t="shared" si="9"/>
        <v>0.22500000000000001</v>
      </c>
      <c r="H93" s="139">
        <f t="shared" si="9"/>
        <v>0.22500000000000001</v>
      </c>
      <c r="I93" s="139">
        <f t="shared" si="9"/>
        <v>0.22500000000000001</v>
      </c>
      <c r="J93" s="139">
        <f t="shared" si="9"/>
        <v>0.22500000000000001</v>
      </c>
      <c r="K93" s="139">
        <f t="shared" si="9"/>
        <v>0.22500000000000001</v>
      </c>
      <c r="L93" s="70"/>
    </row>
    <row r="94" spans="1:12" ht="18.95" customHeight="1">
      <c r="A94" s="134" t="s">
        <v>640</v>
      </c>
      <c r="B94" s="135"/>
      <c r="C94" s="135"/>
      <c r="D94" s="140">
        <v>0.193</v>
      </c>
      <c r="E94" s="140">
        <v>0.193</v>
      </c>
      <c r="F94" s="139">
        <f t="shared" si="9"/>
        <v>0.193</v>
      </c>
      <c r="G94" s="139">
        <f t="shared" si="9"/>
        <v>0.193</v>
      </c>
      <c r="H94" s="139">
        <f t="shared" si="9"/>
        <v>0.193</v>
      </c>
      <c r="I94" s="139">
        <f t="shared" si="9"/>
        <v>0.193</v>
      </c>
      <c r="J94" s="139">
        <f t="shared" si="9"/>
        <v>0.193</v>
      </c>
      <c r="K94" s="139">
        <f t="shared" si="9"/>
        <v>0.193</v>
      </c>
      <c r="L94" s="70"/>
    </row>
    <row r="95" spans="1:12" ht="18.95" customHeight="1">
      <c r="A95" s="134" t="s">
        <v>641</v>
      </c>
      <c r="B95" s="135"/>
      <c r="C95" s="135"/>
      <c r="D95" s="140">
        <v>7.0000000000000007E-2</v>
      </c>
      <c r="E95" s="140">
        <v>7.0000000000000007E-2</v>
      </c>
      <c r="F95" s="139">
        <f t="shared" si="9"/>
        <v>7.0000000000000007E-2</v>
      </c>
      <c r="G95" s="139">
        <f t="shared" si="9"/>
        <v>7.0000000000000007E-2</v>
      </c>
      <c r="H95" s="139">
        <f t="shared" si="9"/>
        <v>7.0000000000000007E-2</v>
      </c>
      <c r="I95" s="139">
        <f t="shared" si="9"/>
        <v>7.0000000000000007E-2</v>
      </c>
      <c r="J95" s="139">
        <f t="shared" si="9"/>
        <v>7.0000000000000007E-2</v>
      </c>
      <c r="K95" s="139">
        <f t="shared" si="9"/>
        <v>7.0000000000000007E-2</v>
      </c>
      <c r="L95" s="70"/>
    </row>
    <row r="96" spans="1:12" ht="18.95" customHeight="1">
      <c r="A96" s="134" t="s">
        <v>642</v>
      </c>
      <c r="B96" s="135"/>
      <c r="C96" s="135"/>
      <c r="D96" s="140">
        <v>0.38400000000000001</v>
      </c>
      <c r="E96" s="140">
        <v>0.38400000000000001</v>
      </c>
      <c r="F96" s="139">
        <f t="shared" si="9"/>
        <v>0.38400000000000001</v>
      </c>
      <c r="G96" s="139">
        <f t="shared" si="9"/>
        <v>0.38400000000000001</v>
      </c>
      <c r="H96" s="139">
        <f t="shared" si="9"/>
        <v>0.38400000000000001</v>
      </c>
      <c r="I96" s="139">
        <f t="shared" si="9"/>
        <v>0.38400000000000001</v>
      </c>
      <c r="J96" s="139">
        <f t="shared" si="9"/>
        <v>0.38400000000000001</v>
      </c>
      <c r="K96" s="139">
        <f t="shared" si="9"/>
        <v>0.38400000000000001</v>
      </c>
      <c r="L96" s="70"/>
    </row>
    <row r="97" spans="1:12" ht="18.95" customHeight="1">
      <c r="A97" s="134" t="s">
        <v>644</v>
      </c>
      <c r="B97" s="135"/>
      <c r="C97" s="135"/>
      <c r="D97" s="140">
        <v>0.436</v>
      </c>
      <c r="E97" s="140">
        <v>0.436</v>
      </c>
      <c r="F97" s="139">
        <f t="shared" si="9"/>
        <v>0.436</v>
      </c>
      <c r="G97" s="139">
        <f t="shared" si="9"/>
        <v>0.436</v>
      </c>
      <c r="H97" s="139">
        <f t="shared" si="9"/>
        <v>0.436</v>
      </c>
      <c r="I97" s="139">
        <f t="shared" si="9"/>
        <v>0.436</v>
      </c>
      <c r="J97" s="139">
        <f t="shared" si="9"/>
        <v>0.436</v>
      </c>
      <c r="K97" s="139">
        <f t="shared" si="9"/>
        <v>0.436</v>
      </c>
      <c r="L97" s="70"/>
    </row>
    <row r="98" spans="1:12" ht="18.95" customHeight="1">
      <c r="A98" s="134" t="s">
        <v>646</v>
      </c>
      <c r="B98" s="135"/>
      <c r="C98" s="135"/>
      <c r="D98" s="140">
        <v>0.66300000000000003</v>
      </c>
      <c r="E98" s="140">
        <v>0.66300000000000003</v>
      </c>
      <c r="F98" s="139">
        <f t="shared" si="9"/>
        <v>0.66300000000000003</v>
      </c>
      <c r="G98" s="139">
        <f t="shared" si="9"/>
        <v>0.66300000000000003</v>
      </c>
      <c r="H98" s="139">
        <f t="shared" si="9"/>
        <v>0.66300000000000003</v>
      </c>
      <c r="I98" s="139">
        <f t="shared" si="9"/>
        <v>0.66300000000000003</v>
      </c>
      <c r="J98" s="139">
        <f t="shared" si="9"/>
        <v>0.66300000000000003</v>
      </c>
      <c r="K98" s="139">
        <f t="shared" si="9"/>
        <v>0.66300000000000003</v>
      </c>
      <c r="L98" s="70"/>
    </row>
    <row r="99" spans="1:12" ht="18.95" customHeight="1">
      <c r="A99" s="134" t="s">
        <v>645</v>
      </c>
      <c r="B99" s="135"/>
      <c r="C99" s="135"/>
      <c r="D99" s="140">
        <v>0.23599999999999999</v>
      </c>
      <c r="E99" s="140">
        <v>0.23599999999999999</v>
      </c>
      <c r="F99" s="139">
        <f t="shared" si="9"/>
        <v>0.23599999999999999</v>
      </c>
      <c r="G99" s="139">
        <f t="shared" si="9"/>
        <v>0.23599999999999999</v>
      </c>
      <c r="H99" s="139">
        <f t="shared" si="9"/>
        <v>0.23599999999999999</v>
      </c>
      <c r="I99" s="139">
        <f t="shared" si="9"/>
        <v>0.23599999999999999</v>
      </c>
      <c r="J99" s="139">
        <f t="shared" si="9"/>
        <v>0.23599999999999999</v>
      </c>
      <c r="K99" s="139">
        <f t="shared" si="9"/>
        <v>0.23599999999999999</v>
      </c>
      <c r="L99" s="70"/>
    </row>
    <row r="100" spans="1:12" ht="18.95" customHeight="1">
      <c r="A100" s="134" t="s">
        <v>643</v>
      </c>
      <c r="B100" s="135"/>
      <c r="C100" s="135"/>
      <c r="D100" s="140">
        <v>0.3</v>
      </c>
      <c r="E100" s="140">
        <v>0.3</v>
      </c>
      <c r="F100" s="139">
        <f t="shared" si="9"/>
        <v>0.3</v>
      </c>
      <c r="G100" s="139">
        <f t="shared" si="9"/>
        <v>0.3</v>
      </c>
      <c r="H100" s="139">
        <f t="shared" si="9"/>
        <v>0.3</v>
      </c>
      <c r="I100" s="139">
        <f t="shared" si="9"/>
        <v>0.3</v>
      </c>
      <c r="J100" s="139">
        <f t="shared" si="9"/>
        <v>0.3</v>
      </c>
      <c r="K100" s="139">
        <f t="shared" si="9"/>
        <v>0.3</v>
      </c>
      <c r="L100" s="70"/>
    </row>
    <row r="101" spans="1:12" ht="18.95" customHeight="1">
      <c r="A101" s="134" t="s">
        <v>647</v>
      </c>
      <c r="B101" s="135"/>
      <c r="C101" s="135"/>
      <c r="D101" s="140">
        <v>0.36299999999999999</v>
      </c>
      <c r="E101" s="140">
        <v>0.36299999999999999</v>
      </c>
      <c r="F101" s="139">
        <f t="shared" si="9"/>
        <v>0.36299999999999999</v>
      </c>
      <c r="G101" s="139">
        <f t="shared" si="9"/>
        <v>0.36299999999999999</v>
      </c>
      <c r="H101" s="139">
        <f t="shared" si="9"/>
        <v>0.36299999999999999</v>
      </c>
      <c r="I101" s="139">
        <f t="shared" si="9"/>
        <v>0.36299999999999999</v>
      </c>
      <c r="J101" s="139">
        <f t="shared" si="9"/>
        <v>0.36299999999999999</v>
      </c>
      <c r="K101" s="139">
        <f t="shared" si="9"/>
        <v>0.36299999999999999</v>
      </c>
      <c r="L101" s="132"/>
    </row>
    <row r="102" spans="1:12" ht="18.95" customHeight="1">
      <c r="A102" s="134" t="s">
        <v>648</v>
      </c>
      <c r="B102" s="135"/>
      <c r="C102" s="135"/>
      <c r="D102" s="140">
        <v>0.36299999999999999</v>
      </c>
      <c r="E102" s="140">
        <v>0.36299999999999999</v>
      </c>
      <c r="F102" s="139">
        <f t="shared" si="9"/>
        <v>0.36299999999999999</v>
      </c>
      <c r="G102" s="139">
        <f t="shared" si="9"/>
        <v>0.36299999999999999</v>
      </c>
      <c r="H102" s="139">
        <f t="shared" si="9"/>
        <v>0.36299999999999999</v>
      </c>
      <c r="I102" s="139">
        <f t="shared" si="9"/>
        <v>0.36299999999999999</v>
      </c>
      <c r="J102" s="139">
        <f t="shared" si="9"/>
        <v>0.36299999999999999</v>
      </c>
      <c r="K102" s="139">
        <f t="shared" si="9"/>
        <v>0.36299999999999999</v>
      </c>
      <c r="L102" s="132"/>
    </row>
    <row r="103" spans="1:12" ht="18.95" customHeight="1">
      <c r="A103" s="134" t="s">
        <v>649</v>
      </c>
      <c r="B103" s="135"/>
      <c r="C103" s="135"/>
      <c r="D103" s="140">
        <v>0.27400000000000002</v>
      </c>
      <c r="E103" s="140">
        <v>0.27400000000000002</v>
      </c>
      <c r="F103" s="139">
        <f t="shared" si="9"/>
        <v>0.27400000000000002</v>
      </c>
      <c r="G103" s="139">
        <f t="shared" si="9"/>
        <v>0.27400000000000002</v>
      </c>
      <c r="H103" s="139">
        <f t="shared" si="9"/>
        <v>0.27400000000000002</v>
      </c>
      <c r="I103" s="139">
        <f t="shared" si="9"/>
        <v>0.27400000000000002</v>
      </c>
      <c r="J103" s="139">
        <f t="shared" si="9"/>
        <v>0.27400000000000002</v>
      </c>
      <c r="K103" s="139">
        <f t="shared" si="9"/>
        <v>0.27400000000000002</v>
      </c>
      <c r="L103" s="132"/>
    </row>
    <row r="104" spans="1:12" ht="18.95" customHeight="1">
      <c r="A104" s="134" t="s">
        <v>848</v>
      </c>
      <c r="B104" s="135"/>
      <c r="C104" s="135"/>
      <c r="D104" s="140">
        <v>0.01</v>
      </c>
      <c r="E104" s="140">
        <v>0.01</v>
      </c>
      <c r="F104" s="139">
        <f t="shared" si="9"/>
        <v>0.01</v>
      </c>
      <c r="G104" s="139">
        <f t="shared" si="9"/>
        <v>0.01</v>
      </c>
      <c r="H104" s="139">
        <f t="shared" si="9"/>
        <v>0.01</v>
      </c>
      <c r="I104" s="139">
        <f t="shared" si="9"/>
        <v>0.01</v>
      </c>
      <c r="J104" s="139">
        <f t="shared" si="9"/>
        <v>0.01</v>
      </c>
      <c r="K104" s="139">
        <f t="shared" si="9"/>
        <v>0.01</v>
      </c>
      <c r="L104" s="132"/>
    </row>
  </sheetData>
  <phoneticPr fontId="7" type="noConversion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20</vt:i4>
      </vt:variant>
    </vt:vector>
  </HeadingPairs>
  <TitlesOfParts>
    <vt:vector size="35" baseType="lpstr">
      <vt:lpstr>1.계획인구(집계)</vt:lpstr>
      <vt:lpstr>1.계획인구(행정집계)</vt:lpstr>
      <vt:lpstr>1.계획인구(행정)</vt:lpstr>
      <vt:lpstr>1.계획인구(보고서)</vt:lpstr>
      <vt:lpstr>2.사회적인구 행정구역별 집계</vt:lpstr>
      <vt:lpstr>2.사회적인구 집계</vt:lpstr>
      <vt:lpstr>2.사회적인구-개발계획</vt:lpstr>
      <vt:lpstr>2.사회적인구-산업단지</vt:lpstr>
      <vt:lpstr>행정구역별 장래계획인구</vt:lpstr>
      <vt:lpstr>3.내부이동</vt:lpstr>
      <vt:lpstr>3.내부이동--</vt:lpstr>
      <vt:lpstr>참고자료 출력 (x)---&gt;</vt:lpstr>
      <vt:lpstr>3.계획산단용수산정</vt:lpstr>
      <vt:lpstr>공중위생업소조회</vt:lpstr>
      <vt:lpstr>각종원단위</vt:lpstr>
      <vt:lpstr>'1.계획인구(집계)'!Print_Area</vt:lpstr>
      <vt:lpstr>'1.계획인구(행정집계)'!Print_Area</vt:lpstr>
      <vt:lpstr>'2.사회적인구 집계'!Print_Area</vt:lpstr>
      <vt:lpstr>'2.사회적인구 행정구역별 집계'!Print_Area</vt:lpstr>
      <vt:lpstr>'2.사회적인구-개발계획'!Print_Area</vt:lpstr>
      <vt:lpstr>'2.사회적인구-산업단지'!Print_Area</vt:lpstr>
      <vt:lpstr>'3.계획산단용수산정'!Print_Area</vt:lpstr>
      <vt:lpstr>'3.내부이동'!Print_Area</vt:lpstr>
      <vt:lpstr>'3.내부이동--'!Print_Area</vt:lpstr>
      <vt:lpstr>각종원단위!Print_Area</vt:lpstr>
      <vt:lpstr>'행정구역별 장래계획인구'!Print_Area</vt:lpstr>
      <vt:lpstr>'1.계획인구(행정)'!Print_Titles</vt:lpstr>
      <vt:lpstr>'1.계획인구(행정집계)'!Print_Titles</vt:lpstr>
      <vt:lpstr>'2.사회적인구-개발계획'!Print_Titles</vt:lpstr>
      <vt:lpstr>'2.사회적인구-산업단지'!Print_Titles</vt:lpstr>
      <vt:lpstr>'3.계획산단용수산정'!Print_Titles</vt:lpstr>
      <vt:lpstr>'3.내부이동'!Print_Titles</vt:lpstr>
      <vt:lpstr>'3.내부이동--'!Print_Titles</vt:lpstr>
      <vt:lpstr>공중위생업소조회!Print_Titles</vt:lpstr>
      <vt:lpstr>'행정구역별 장래계획인구'!Print_Titles</vt:lpstr>
    </vt:vector>
  </TitlesOfParts>
  <Company>상하수도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khhur</dc:creator>
  <cp:lastModifiedBy>admin</cp:lastModifiedBy>
  <cp:lastPrinted>2016-01-19T13:39:00Z</cp:lastPrinted>
  <dcterms:created xsi:type="dcterms:W3CDTF">2009-02-10T04:08:59Z</dcterms:created>
  <dcterms:modified xsi:type="dcterms:W3CDTF">2016-04-30T08:45:48Z</dcterms:modified>
</cp:coreProperties>
</file>